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Z:\CZ_Production\Prod_RW\Tooling\T02 FG Machines\T02.00.202 FG115\Runlog\"/>
    </mc:Choice>
  </mc:AlternateContent>
  <bookViews>
    <workbookView xWindow="0" yWindow="0" windowWidth="28800" windowHeight="12345" tabRatio="386"/>
  </bookViews>
  <sheets>
    <sheet name="Runlog µ-cutting" sheetId="4" r:id="rId1"/>
    <sheet name="DynLists" sheetId="13" r:id="rId2"/>
    <sheet name="Temperatures" sheetId="12" r:id="rId3"/>
    <sheet name="AppendedMoldOverview" sheetId="15" r:id="rId4"/>
    <sheet name="Statistics" sheetId="16" r:id="rId5"/>
  </sheets>
  <functionGroups builtInGroupCount="18"/>
  <externalReferences>
    <externalReference r:id="rId6"/>
  </externalReferences>
  <definedNames>
    <definedName name="_xlcn.WorksheetConnection_MoldOverview.xlsxTable11" hidden="1">[1]!TableMoldOverview[#Data]</definedName>
    <definedName name="ActSag">'Runlog µ-cutting'!$AC:$AC</definedName>
    <definedName name="ArrowDownSymbol" localSheetId="0">'Runlog µ-cutting'!$U$5</definedName>
    <definedName name="BaxisRotation">'Runlog µ-cutting'!$H:$H</definedName>
    <definedName name="CavPerTol">'Runlog µ-cutting'!$BC:$BC</definedName>
    <definedName name="CenterFeatureDiameter">'Runlog µ-cutting'!$AV:$AV</definedName>
    <definedName name="CompR">'Runlog µ-cutting'!$AY:$AY</definedName>
    <definedName name="CompSavit">'Runlog µ-cutting'!$AZ:$AZ</definedName>
    <definedName name="CompX">'Runlog µ-cutting'!$AX:$AX</definedName>
    <definedName name="CompY">'Runlog µ-cutting'!$AW:$AW</definedName>
    <definedName name="CutDev">'Runlog µ-cutting'!$AF:$AF</definedName>
    <definedName name="Date">'Runlog µ-cutting'!$C:$C</definedName>
    <definedName name="ExpDuration">'Runlog µ-cutting'!$D:$D</definedName>
    <definedName name="ExpSag">'Runlog µ-cutting'!$W:$W</definedName>
    <definedName name="ExternalData_1" localSheetId="3" hidden="1">AppendedMoldOverview!$A$1:$AJ$166</definedName>
    <definedName name="ExternalData_1" localSheetId="1" hidden="1">DynLists!$A$1:$M$292</definedName>
    <definedName name="ExternalData_1" localSheetId="2" hidden="1">Temperatures!$A$1:$L$361</definedName>
    <definedName name="FGNumber">'Runlog µ-cutting'!$A$3</definedName>
    <definedName name="FormError0deg">'Runlog µ-cutting'!$AB:$AB</definedName>
    <definedName name="GNumber">'Runlog µ-cutting'!$A$2</definedName>
    <definedName name="IDProject">'Runlog µ-cutting'!$A:$A</definedName>
    <definedName name="InterlockDim">'Runlog µ-cutting'!$AG:$AG</definedName>
    <definedName name="InterlockDimTarget">'Runlog µ-cutting'!$AH:$AH</definedName>
    <definedName name="InterlockForm">'Runlog µ-cutting'!$AI:$AI</definedName>
    <definedName name="InterlockFormTarget">'Runlog µ-cutting'!$AJ:$AJ</definedName>
    <definedName name="LCutsAmount">'Runlog µ-cutting'!$K:$K</definedName>
    <definedName name="LCutsDOC">'Runlog µ-cutting'!$L:$L</definedName>
    <definedName name="LCutsDuration">'Runlog µ-cutting'!$M:$M</definedName>
    <definedName name="LCutsT2T">'Runlog µ-cutting'!$O:$O</definedName>
    <definedName name="LCutsTF">'Runlog µ-cutting'!$N:$N</definedName>
    <definedName name="ListCavity">OFFSET(#REF!,1,0,COUNTA(#REF!)-1,1)</definedName>
    <definedName name="ListLensDesign">OFFSET(#REF!,1,0,COUNTA(#REF!)-1,1)</definedName>
    <definedName name="ListMoldNumber">OFFSET(#REF!,1,0,COUNTA(#REF!)-1,1)</definedName>
    <definedName name="ListProjectNameLookup">OFFSET(#REF!,1,0,COUNTA(#REF!)-1,2)</definedName>
    <definedName name="ListProjectNumber">OFFSET(#REF!,1,0,COUNTA(#REF!)-1,1)</definedName>
    <definedName name="ListRegion">OFFSET(#REF!,1,0,COUNTA(#REF!)-1,1)</definedName>
    <definedName name="ListSurface">OFFSET(#REF!,1,0,COUNTA(#REF!)-1,1)</definedName>
    <definedName name="ListZ20">DynLists!$M$2</definedName>
    <definedName name="MCutsAmount">'Runlog µ-cutting'!$P:$P</definedName>
    <definedName name="MCutsDOC">'Runlog µ-cutting'!$Q:$Q</definedName>
    <definedName name="MCutsDuration">'Runlog µ-cutting'!$R:$R</definedName>
    <definedName name="MCutsT2T">'Runlog µ-cutting'!$T:$T</definedName>
    <definedName name="MCutsTF">'Runlog µ-cutting'!$S:$S</definedName>
    <definedName name="MOS">'Runlog µ-cutting'!$U:$U</definedName>
    <definedName name="NDec">'Runlog µ-cutting'!#REF!</definedName>
    <definedName name="Notes">'Runlog µ-cutting'!$E:$E</definedName>
    <definedName name="Operator">'Runlog µ-cutting'!$B:$B</definedName>
    <definedName name="PressureMain">'Runlog µ-cutting'!$BQ:$BQ</definedName>
    <definedName name="PressureSpindle">'Runlog µ-cutting'!$BP:$BP</definedName>
    <definedName name="PressureWEC">'Runlog µ-cutting'!$BO:$BO</definedName>
    <definedName name="PVa">'Runlog µ-cutting'!$AR:$AR</definedName>
    <definedName name="PVAlign">'Runlog µ-cutting'!$AK:$AK</definedName>
    <definedName name="PVAlignTarget">'Runlog µ-cutting'!$AL:$AL</definedName>
    <definedName name="PVaTarget">'Runlog µ-cutting'!$AS:$AS</definedName>
    <definedName name="PVCA">'Runlog µ-cutting'!$AP:$AP</definedName>
    <definedName name="PVCATarget">'Runlog µ-cutting'!$AQ:$AQ</definedName>
    <definedName name="PVRunin">'Runlog µ-cutting'!$AM:$AM</definedName>
    <definedName name="PVRuninTarget">'Runlog µ-cutting'!$AN:$AN</definedName>
    <definedName name="ResultingDist">'Runlog µ-cutting'!$AE:$AE</definedName>
    <definedName name="RMSb">'Runlog µ-cutting'!$AT:$AT</definedName>
    <definedName name="RMSbTarget">'Runlog µ-cutting'!$AU:$AU</definedName>
    <definedName name="Roughness1">'Runlog µ-cutting'!$BB:$BB</definedName>
    <definedName name="Roughness2">'Runlog µ-cutting'!$BE:$BE</definedName>
    <definedName name="RTW">'Runlog µ-cutting'!$AO:$AO</definedName>
    <definedName name="StatisticsMoldNumber">Statistics!$A$2</definedName>
    <definedName name="TargetSag">'Runlog µ-cutting'!$AD:$AD</definedName>
    <definedName name="TargetTempAirshowerPlenum">'Runlog µ-cutting'!$BH$3</definedName>
    <definedName name="TargetTempCaxisBearing">'Runlog µ-cutting'!$BM$3</definedName>
    <definedName name="TargetTempCaxisMotor">'Runlog µ-cutting'!$BN$3</definedName>
    <definedName name="TargetTempOil">'Runlog µ-cutting'!$BK$3</definedName>
    <definedName name="TargetTempOilTank">'Runlog µ-cutting'!$BL$3</definedName>
    <definedName name="TargetTempSpindle">'Runlog µ-cutting'!$BJ$3</definedName>
    <definedName name="TargetTempTank">'Runlog µ-cutting'!$BI$3</definedName>
    <definedName name="TempAirshowerInlet">'Runlog µ-cutting'!$BG:$BG</definedName>
    <definedName name="TempAirshowerOil">'Runlog µ-cutting'!$BF:$BF</definedName>
    <definedName name="TempAirshowerPlenum">'Runlog µ-cutting'!$BH:$BH</definedName>
    <definedName name="TempCaxisBearing">'Runlog µ-cutting'!$BM:$BM</definedName>
    <definedName name="TempCaxisMotor">'Runlog µ-cutting'!$BN:$BN</definedName>
    <definedName name="TempOil">'Runlog µ-cutting'!$BK:$BK</definedName>
    <definedName name="TempOilTank">'Runlog µ-cutting'!$BL:$BL</definedName>
    <definedName name="TempSpindle">'Runlog µ-cutting'!$BJ:$BJ</definedName>
    <definedName name="TempTank">'Runlog µ-cutting'!$BI:$BI</definedName>
    <definedName name="TitlePressureMain">'Runlog µ-cutting'!$BQ$4</definedName>
    <definedName name="TitlePressureSpindle">'Runlog µ-cutting'!$BP$4</definedName>
    <definedName name="TitlePressureWEC">'Runlog µ-cutting'!$BO$4</definedName>
    <definedName name="TitleTempAirshowerInlet">'Runlog µ-cutting'!$BG$4</definedName>
    <definedName name="TitleTempAirshowerOil">'Runlog µ-cutting'!$BF$4</definedName>
    <definedName name="TitleTempAirshowerPlenum">'Runlog µ-cutting'!$BH$4</definedName>
    <definedName name="TitleTempCaxisBearing">'Runlog µ-cutting'!$BM$4</definedName>
    <definedName name="TitleTempCaxisMotor">'Runlog µ-cutting'!$BN$4</definedName>
    <definedName name="TitleTempOil">'Runlog µ-cutting'!$BK$4</definedName>
    <definedName name="TitleTempOilTank">'Runlog µ-cutting'!$BL$4</definedName>
    <definedName name="TitleTempSpindle">'Runlog µ-cutting'!$BJ$4</definedName>
    <definedName name="TitleTempTank">'Runlog µ-cutting'!$BI$4</definedName>
    <definedName name="TolCAPV">'Runlog µ-cutting'!$AP$3</definedName>
    <definedName name="TolCAPVA">'Runlog µ-cutting'!$AR$3</definedName>
    <definedName name="TolCARMSb">'Runlog µ-cutting'!$AT$3</definedName>
    <definedName name="TolCutDev">'Runlog µ-cutting'!$AF$3</definedName>
    <definedName name="TolFineSag">'Runlog µ-cutting'!$AE$3</definedName>
    <definedName name="TolNDec">'Runlog µ-cutting'!#REF!</definedName>
    <definedName name="TolRTW">'Runlog µ-cutting'!$AO$3</definedName>
    <definedName name="TolS1Change">'Runlog µ-cutting'!$BB$3</definedName>
    <definedName name="TolS1Limit">'Runlog µ-cutting'!$BD$3</definedName>
    <definedName name="TolS1Sag">'Runlog µ-cutting'!$AD$3</definedName>
    <definedName name="TolS1Special">'Runlog µ-cutting'!$BC$3</definedName>
    <definedName name="TolS2Change">'Runlog µ-cutting'!$BD$3</definedName>
    <definedName name="TolS2Limit">'Runlog µ-cutting'!$BE$3</definedName>
    <definedName name="TolSqCA">'Runlog µ-cutting'!$BA$3</definedName>
    <definedName name="TolTempAirshowerPlenum">'Runlog µ-cutting'!$BH$2</definedName>
    <definedName name="TolTempCaxisBearing">'Runlog µ-cutting'!$BM$2</definedName>
    <definedName name="TolTempCaxisMotor">'Runlog µ-cutting'!$BN$2</definedName>
    <definedName name="TolTempOil">'Runlog µ-cutting'!$BK$2</definedName>
    <definedName name="TolTempOilTank">'Runlog µ-cutting'!$BL$2</definedName>
    <definedName name="TolTempSpindle">'Runlog µ-cutting'!$BJ$2</definedName>
    <definedName name="TolTempTank">'Runlog µ-cutting'!$BI$2</definedName>
    <definedName name="TolZ20">'Runlog µ-cutting'!$X$3</definedName>
    <definedName name="ToolClearance">'Runlog µ-cutting'!$I:$I</definedName>
    <definedName name="ToolName">'Runlog µ-cutting'!$F:$F</definedName>
    <definedName name="ToolRadius">'Runlog µ-cutting'!$G:$G</definedName>
    <definedName name="TotalCutDepth">'Runlog µ-cutting'!$V:$V</definedName>
    <definedName name="WECAutoSag">'Runlog µ-cutting'!$AA:$AA</definedName>
    <definedName name="WECZ0">'Runlog µ-cutting'!$Z:$Z</definedName>
    <definedName name="Z20Error">'Runlog µ-cutting'!$Y:$Y</definedName>
    <definedName name="Z20Pos">'Runlog µ-cutting'!$X:$X</definedName>
    <definedName name="Zygo1">'Runlog µ-cutting'!$BA:$BA</definedName>
    <definedName name="Zygo2">'Runlog µ-cutting'!$BD:$BD</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1078af3b-1f6c-44a4-b546-d9e220777f50" name="Table1" connection="WorksheetConnection_MoldOverview.xlsx!Table1"/>
        </x15:modelTables>
      </x15:dataModel>
    </ext>
  </extLst>
</workbook>
</file>

<file path=xl/calcChain.xml><?xml version="1.0" encoding="utf-8"?>
<calcChain xmlns="http://schemas.openxmlformats.org/spreadsheetml/2006/main">
  <c r="X2518" i="4" l="1"/>
  <c r="AC2518" i="4"/>
  <c r="AC2517" i="4"/>
  <c r="Y2517" i="4"/>
  <c r="V2517" i="4"/>
  <c r="W2517" i="4" s="1"/>
  <c r="D2517" i="4"/>
  <c r="AC2516" i="4"/>
  <c r="Y2516" i="4"/>
  <c r="V2516" i="4"/>
  <c r="W2516" i="4" s="1"/>
  <c r="D2516" i="4"/>
  <c r="AC2515" i="4"/>
  <c r="Y2515" i="4"/>
  <c r="V2515" i="4"/>
  <c r="W2515" i="4" s="1"/>
  <c r="D2515" i="4"/>
  <c r="AC2514" i="4"/>
  <c r="Y2514" i="4"/>
  <c r="V2514" i="4"/>
  <c r="W2514" i="4" s="1"/>
  <c r="D2514" i="4"/>
  <c r="AC2513" i="4"/>
  <c r="AC2512" i="4"/>
  <c r="Y2512" i="4"/>
  <c r="V2512" i="4"/>
  <c r="W2512" i="4" s="1"/>
  <c r="AF2512" i="4" s="1"/>
  <c r="D2512" i="4"/>
  <c r="AC2511" i="4"/>
  <c r="Y2511" i="4"/>
  <c r="V2511" i="4"/>
  <c r="W2511" i="4" s="1"/>
  <c r="D2511" i="4"/>
  <c r="AC2510" i="4"/>
  <c r="Y2510" i="4"/>
  <c r="V2510" i="4"/>
  <c r="AF2510" i="4" s="1"/>
  <c r="D2510" i="4"/>
  <c r="AC2509" i="4"/>
  <c r="Y2509" i="4"/>
  <c r="V2509" i="4"/>
  <c r="W2509" i="4" s="1"/>
  <c r="D2509" i="4"/>
  <c r="AC2508" i="4"/>
  <c r="AC2507" i="4"/>
  <c r="Y2507" i="4"/>
  <c r="V2507" i="4"/>
  <c r="W2507" i="4" s="1"/>
  <c r="D2507" i="4"/>
  <c r="AC2506" i="4"/>
  <c r="Y2506" i="4"/>
  <c r="V2506" i="4"/>
  <c r="AF2506" i="4" s="1"/>
  <c r="D2506" i="4"/>
  <c r="AC2505" i="4"/>
  <c r="Y2505" i="4"/>
  <c r="V2505" i="4"/>
  <c r="D2505" i="4"/>
  <c r="AC2504" i="4"/>
  <c r="AE2504" i="4" s="1"/>
  <c r="Y2504" i="4"/>
  <c r="V2504" i="4"/>
  <c r="AF2504" i="4" s="1"/>
  <c r="D2504" i="4"/>
  <c r="AC2503" i="4"/>
  <c r="AE2502" i="4"/>
  <c r="AC2502" i="4"/>
  <c r="Y2502" i="4"/>
  <c r="V2502" i="4"/>
  <c r="AF2502" i="4" s="1"/>
  <c r="D2502" i="4"/>
  <c r="AE2501" i="4"/>
  <c r="AC2501" i="4"/>
  <c r="Y2501" i="4"/>
  <c r="V2501" i="4"/>
  <c r="AF2501" i="4" s="1"/>
  <c r="D2501" i="4"/>
  <c r="AE2500" i="4"/>
  <c r="AC2500" i="4"/>
  <c r="Y2500" i="4"/>
  <c r="V2500" i="4"/>
  <c r="AF2500" i="4" s="1"/>
  <c r="D2500" i="4"/>
  <c r="AE2499" i="4"/>
  <c r="AC2499" i="4"/>
  <c r="Y2499" i="4"/>
  <c r="V2499" i="4"/>
  <c r="W2499" i="4" s="1"/>
  <c r="AF2499" i="4" s="1"/>
  <c r="D2499" i="4"/>
  <c r="AC2498" i="4"/>
  <c r="AC2497" i="4"/>
  <c r="Y2497" i="4"/>
  <c r="V2497" i="4"/>
  <c r="W2497" i="4" s="1"/>
  <c r="D2497" i="4"/>
  <c r="AC2496" i="4"/>
  <c r="Y2496" i="4"/>
  <c r="V2496" i="4"/>
  <c r="W2496" i="4" s="1"/>
  <c r="D2496" i="4"/>
  <c r="AC2495" i="4"/>
  <c r="Y2495" i="4"/>
  <c r="V2495" i="4"/>
  <c r="AF2495" i="4" s="1"/>
  <c r="D2495" i="4"/>
  <c r="AC2494" i="4"/>
  <c r="Y2494" i="4"/>
  <c r="V2494" i="4"/>
  <c r="W2494" i="4" s="1"/>
  <c r="D2494" i="4"/>
  <c r="AC2493" i="4"/>
  <c r="AC2492" i="4"/>
  <c r="V2492" i="4"/>
  <c r="W2492" i="4" s="1"/>
  <c r="D2492" i="4"/>
  <c r="AC2491" i="4"/>
  <c r="V2491" i="4"/>
  <c r="D2491" i="4"/>
  <c r="AC2490" i="4"/>
  <c r="Y2490" i="4"/>
  <c r="V2490" i="4"/>
  <c r="D2490" i="4"/>
  <c r="AC2489" i="4"/>
  <c r="AE2489" i="4" s="1"/>
  <c r="Y2489" i="4"/>
  <c r="V2489" i="4"/>
  <c r="W2489" i="4" s="1"/>
  <c r="AF2489" i="4" s="1"/>
  <c r="D2489" i="4"/>
  <c r="X2488" i="4"/>
  <c r="AC2488" i="4"/>
  <c r="X2486" i="4"/>
  <c r="AC2485" i="4"/>
  <c r="AC2486" i="4" s="1"/>
  <c r="V2485" i="4"/>
  <c r="D2485" i="4"/>
  <c r="AC2484" i="4"/>
  <c r="V2484" i="4"/>
  <c r="W2484" i="4" s="1"/>
  <c r="D2484" i="4"/>
  <c r="AC2483" i="4"/>
  <c r="Y2483" i="4"/>
  <c r="V2483" i="4"/>
  <c r="D2483" i="4"/>
  <c r="AC2482" i="4"/>
  <c r="AE2482" i="4" s="1"/>
  <c r="Y2482" i="4"/>
  <c r="V2482" i="4"/>
  <c r="D2482" i="4"/>
  <c r="AC2481" i="4"/>
  <c r="AC2480" i="4"/>
  <c r="V2480" i="4"/>
  <c r="D2480" i="4"/>
  <c r="AC2479" i="4"/>
  <c r="V2479" i="4"/>
  <c r="D2479" i="4"/>
  <c r="AC2478" i="4"/>
  <c r="Y2478" i="4"/>
  <c r="V2478" i="4"/>
  <c r="D2478" i="4"/>
  <c r="AC2477" i="4"/>
  <c r="Y2477" i="4"/>
  <c r="V2477" i="4"/>
  <c r="D2477" i="4"/>
  <c r="AE2475" i="4"/>
  <c r="AC2475" i="4"/>
  <c r="AC2476" i="4" s="1"/>
  <c r="V2475" i="4"/>
  <c r="AF2475" i="4" s="1"/>
  <c r="D2475" i="4"/>
  <c r="AE2474" i="4"/>
  <c r="AC2474" i="4"/>
  <c r="V2474" i="4"/>
  <c r="AF2474" i="4" s="1"/>
  <c r="D2474" i="4"/>
  <c r="AE2473" i="4"/>
  <c r="AC2473" i="4"/>
  <c r="Y2473" i="4"/>
  <c r="V2473" i="4"/>
  <c r="AF2473" i="4" s="1"/>
  <c r="D2473" i="4"/>
  <c r="AE2472" i="4"/>
  <c r="AC2472" i="4"/>
  <c r="Y2472" i="4"/>
  <c r="V2472" i="4"/>
  <c r="D2472" i="4"/>
  <c r="AC2471" i="4"/>
  <c r="AC2470" i="4"/>
  <c r="V2470" i="4"/>
  <c r="D2470" i="4"/>
  <c r="AC2469" i="4"/>
  <c r="V2469" i="4"/>
  <c r="W2469" i="4" s="1"/>
  <c r="D2469" i="4"/>
  <c r="AC2468" i="4"/>
  <c r="V2468" i="4"/>
  <c r="D2468" i="4"/>
  <c r="AC2467" i="4"/>
  <c r="V2467" i="4"/>
  <c r="D2467" i="4"/>
  <c r="AC2466" i="4"/>
  <c r="Y2466" i="4"/>
  <c r="V2466" i="4"/>
  <c r="W2466" i="4" s="1"/>
  <c r="Y2468" i="4" s="1"/>
  <c r="D2466" i="4"/>
  <c r="AC2465" i="4"/>
  <c r="AE2465" i="4" s="1"/>
  <c r="Y2465" i="4"/>
  <c r="V2465" i="4"/>
  <c r="D2465" i="4"/>
  <c r="AC2464" i="4"/>
  <c r="AE2463" i="4"/>
  <c r="AC2463" i="4"/>
  <c r="V2463" i="4"/>
  <c r="AF2463" i="4" s="1"/>
  <c r="D2463" i="4"/>
  <c r="AE2462" i="4"/>
  <c r="AC2462" i="4"/>
  <c r="V2462" i="4"/>
  <c r="AF2462" i="4" s="1"/>
  <c r="D2462" i="4"/>
  <c r="AE2461" i="4"/>
  <c r="AC2461" i="4"/>
  <c r="V2461" i="4"/>
  <c r="AF2461" i="4" s="1"/>
  <c r="D2461" i="4"/>
  <c r="AE2460" i="4"/>
  <c r="AC2460" i="4"/>
  <c r="V2460" i="4"/>
  <c r="AF2460" i="4" s="1"/>
  <c r="D2460" i="4"/>
  <c r="AE2459" i="4"/>
  <c r="AC2459" i="4"/>
  <c r="V2459" i="4"/>
  <c r="AF2459" i="4" s="1"/>
  <c r="D2459" i="4"/>
  <c r="AE2458" i="4"/>
  <c r="AC2458" i="4"/>
  <c r="Y2458" i="4"/>
  <c r="V2458" i="4"/>
  <c r="AF2458" i="4" s="1"/>
  <c r="D2458" i="4"/>
  <c r="AF2517" i="4" l="1"/>
  <c r="AE2517" i="4"/>
  <c r="AF2516" i="4"/>
  <c r="AE2516" i="4"/>
  <c r="AF2515" i="4"/>
  <c r="AE2515" i="4"/>
  <c r="AF2514" i="4"/>
  <c r="AE2514" i="4"/>
  <c r="AE2512" i="4"/>
  <c r="AF2511" i="4"/>
  <c r="AE2511" i="4"/>
  <c r="W2510" i="4"/>
  <c r="AE2510" i="4" s="1"/>
  <c r="AF2509" i="4"/>
  <c r="AE2509" i="4"/>
  <c r="AF2507" i="4"/>
  <c r="AE2507" i="4"/>
  <c r="AF2505" i="4"/>
  <c r="W2506" i="4"/>
  <c r="AE2506" i="4" s="1"/>
  <c r="W2505" i="4"/>
  <c r="AE2505" i="4" s="1"/>
  <c r="W2504" i="4"/>
  <c r="W2502" i="4"/>
  <c r="W2501" i="4"/>
  <c r="W2500" i="4"/>
  <c r="AF2497" i="4"/>
  <c r="AE2497" i="4"/>
  <c r="AF2496" i="4"/>
  <c r="AE2496" i="4"/>
  <c r="W2495" i="4"/>
  <c r="AE2495" i="4" s="1"/>
  <c r="AF2494" i="4"/>
  <c r="AE2494" i="4"/>
  <c r="W2470" i="4"/>
  <c r="AF2470" i="4" s="1"/>
  <c r="W2478" i="4"/>
  <c r="Y2480" i="4" s="1"/>
  <c r="Y2491" i="4"/>
  <c r="W2482" i="4"/>
  <c r="Y2484" i="4" s="1"/>
  <c r="W2485" i="4"/>
  <c r="AF2490" i="4"/>
  <c r="W2468" i="4"/>
  <c r="Y2470" i="4" s="1"/>
  <c r="W2479" i="4"/>
  <c r="AF2479" i="4" s="1"/>
  <c r="W2472" i="4"/>
  <c r="W2483" i="4"/>
  <c r="Y2485" i="4" s="1"/>
  <c r="W2491" i="4"/>
  <c r="AF2491" i="4" s="1"/>
  <c r="AF2492" i="4"/>
  <c r="AE2492" i="4"/>
  <c r="AE2491" i="4"/>
  <c r="W2490" i="4"/>
  <c r="AF2485" i="4"/>
  <c r="AE2485" i="4"/>
  <c r="AF2484" i="4"/>
  <c r="AE2484" i="4"/>
  <c r="AF2483" i="4"/>
  <c r="AE2483" i="4"/>
  <c r="W2480" i="4"/>
  <c r="AF2480" i="4" s="1"/>
  <c r="AE2479" i="4"/>
  <c r="AF2478" i="4"/>
  <c r="AE2478" i="4"/>
  <c r="AF2477" i="4"/>
  <c r="W2477" i="4"/>
  <c r="W2475" i="4"/>
  <c r="W2474" i="4"/>
  <c r="W2473" i="4"/>
  <c r="Y2475" i="4" s="1"/>
  <c r="AE2470" i="4"/>
  <c r="AF2469" i="4"/>
  <c r="AE2469" i="4"/>
  <c r="AF2468" i="4"/>
  <c r="AE2468" i="4"/>
  <c r="AF2467" i="4"/>
  <c r="W2467" i="4"/>
  <c r="AF2466" i="4"/>
  <c r="AE2466" i="4"/>
  <c r="W2465" i="4"/>
  <c r="Y2467" i="4" s="1"/>
  <c r="W2463" i="4"/>
  <c r="W2462" i="4"/>
  <c r="W2461" i="4"/>
  <c r="Y2463" i="4" s="1"/>
  <c r="W2460" i="4"/>
  <c r="Y2462" i="4" s="1"/>
  <c r="W2459" i="4"/>
  <c r="Y2461" i="4" s="1"/>
  <c r="W2458" i="4"/>
  <c r="Y2460" i="4" s="1"/>
  <c r="AE2457" i="4"/>
  <c r="AC2457" i="4"/>
  <c r="Y2457" i="4"/>
  <c r="V2457" i="4"/>
  <c r="D2457" i="4"/>
  <c r="AC2456" i="4"/>
  <c r="AC2455" i="4"/>
  <c r="V2455" i="4"/>
  <c r="W2455" i="4" s="1"/>
  <c r="D2455" i="4"/>
  <c r="AC2454" i="4"/>
  <c r="V2454" i="4"/>
  <c r="D2454" i="4"/>
  <c r="AC2453" i="4"/>
  <c r="Y2453" i="4"/>
  <c r="V2453" i="4"/>
  <c r="D2453" i="4"/>
  <c r="AC2452" i="4"/>
  <c r="Y2452" i="4"/>
  <c r="V2452" i="4"/>
  <c r="D2452" i="4"/>
  <c r="AC2450" i="4"/>
  <c r="AC2451" i="4" s="1"/>
  <c r="V2450" i="4"/>
  <c r="W2450" i="4" s="1"/>
  <c r="D2450" i="4"/>
  <c r="AC2449" i="4"/>
  <c r="V2449" i="4"/>
  <c r="W2449" i="4" s="1"/>
  <c r="AF2449" i="4" s="1"/>
  <c r="D2449" i="4"/>
  <c r="AC2448" i="4"/>
  <c r="Y2448" i="4"/>
  <c r="V2448" i="4"/>
  <c r="D2448" i="4"/>
  <c r="AC2447" i="4"/>
  <c r="AE2447" i="4" s="1"/>
  <c r="Y2447" i="4"/>
  <c r="V2447" i="4"/>
  <c r="W2447" i="4" s="1"/>
  <c r="Y2449" i="4" s="1"/>
  <c r="D2447" i="4"/>
  <c r="AC2446" i="4"/>
  <c r="AC2445" i="4"/>
  <c r="Y2445" i="4"/>
  <c r="V2445" i="4"/>
  <c r="D2445" i="4"/>
  <c r="AC2444" i="4"/>
  <c r="V2444" i="4"/>
  <c r="D2444" i="4"/>
  <c r="AC2443" i="4"/>
  <c r="Y2443" i="4"/>
  <c r="V2443" i="4"/>
  <c r="W2443" i="4" s="1"/>
  <c r="D2443" i="4"/>
  <c r="AC2442" i="4"/>
  <c r="Y2442" i="4"/>
  <c r="V2442" i="4"/>
  <c r="D2442" i="4"/>
  <c r="AC2441" i="4"/>
  <c r="AC2440" i="4"/>
  <c r="V2440" i="4"/>
  <c r="W2440" i="4" s="1"/>
  <c r="D2440" i="4"/>
  <c r="AC2439" i="4"/>
  <c r="V2439" i="4"/>
  <c r="D2439" i="4"/>
  <c r="AC2438" i="4"/>
  <c r="Y2438" i="4"/>
  <c r="V2438" i="4"/>
  <c r="W2438" i="4" s="1"/>
  <c r="Y2440" i="4" s="1"/>
  <c r="D2438" i="4"/>
  <c r="AC2437" i="4"/>
  <c r="AE2437" i="4" s="1"/>
  <c r="Y2437" i="4"/>
  <c r="V2437" i="4"/>
  <c r="W2437" i="4" s="1"/>
  <c r="Y2439" i="4" s="1"/>
  <c r="D2437" i="4"/>
  <c r="AC2436" i="4"/>
  <c r="AC2435" i="4"/>
  <c r="V2435" i="4"/>
  <c r="D2435" i="4"/>
  <c r="AC2434" i="4"/>
  <c r="V2434" i="4"/>
  <c r="W2434" i="4" s="1"/>
  <c r="D2434" i="4"/>
  <c r="AC2433" i="4"/>
  <c r="Y2433" i="4"/>
  <c r="V2433" i="4"/>
  <c r="D2433" i="4"/>
  <c r="AC2432" i="4"/>
  <c r="AE2432" i="4" s="1"/>
  <c r="Y2432" i="4"/>
  <c r="V2432" i="4"/>
  <c r="D2432" i="4"/>
  <c r="AC2430" i="4"/>
  <c r="AC2431" i="4" s="1"/>
  <c r="V2430" i="4"/>
  <c r="D2430" i="4"/>
  <c r="AC2429" i="4"/>
  <c r="V2429" i="4"/>
  <c r="W2429" i="4" s="1"/>
  <c r="D2429" i="4"/>
  <c r="AC2428" i="4"/>
  <c r="Y2428" i="4"/>
  <c r="V2428" i="4"/>
  <c r="W2428" i="4" s="1"/>
  <c r="Y2430" i="4" s="1"/>
  <c r="D2428" i="4"/>
  <c r="AC2427" i="4"/>
  <c r="AE2427" i="4" s="1"/>
  <c r="Y2427" i="4"/>
  <c r="V2427" i="4"/>
  <c r="D2427" i="4"/>
  <c r="AC2426" i="4"/>
  <c r="AC2425" i="4"/>
  <c r="V2425" i="4"/>
  <c r="W2425" i="4" s="1"/>
  <c r="AF2425" i="4" s="1"/>
  <c r="D2425" i="4"/>
  <c r="AC2424" i="4"/>
  <c r="V2424" i="4"/>
  <c r="D2424" i="4"/>
  <c r="AC2423" i="4"/>
  <c r="Y2423" i="4"/>
  <c r="V2423" i="4"/>
  <c r="D2423" i="4"/>
  <c r="AC2422" i="4"/>
  <c r="Y2422" i="4"/>
  <c r="V2422" i="4"/>
  <c r="D2422" i="4"/>
  <c r="AC2420" i="4"/>
  <c r="AC2421" i="4" s="1"/>
  <c r="V2420" i="4"/>
  <c r="W2420" i="4" s="1"/>
  <c r="D2420" i="4"/>
  <c r="AC2419" i="4"/>
  <c r="V2419" i="4"/>
  <c r="W2419" i="4" s="1"/>
  <c r="AF2419" i="4" s="1"/>
  <c r="D2419" i="4"/>
  <c r="AC2418" i="4"/>
  <c r="Y2418" i="4"/>
  <c r="V2418" i="4"/>
  <c r="D2418" i="4"/>
  <c r="AC2417" i="4"/>
  <c r="Y2417" i="4"/>
  <c r="V2417" i="4"/>
  <c r="W2417" i="4" s="1"/>
  <c r="Y2419" i="4" s="1"/>
  <c r="D2417" i="4"/>
  <c r="AC2416" i="4"/>
  <c r="AC2415" i="4"/>
  <c r="V2415" i="4"/>
  <c r="D2415" i="4"/>
  <c r="AC2414" i="4"/>
  <c r="V2414" i="4"/>
  <c r="D2414" i="4"/>
  <c r="AC2413" i="4"/>
  <c r="Y2413" i="4"/>
  <c r="V2413" i="4"/>
  <c r="D2413" i="4"/>
  <c r="AC2412" i="4"/>
  <c r="AE2412" i="4" s="1"/>
  <c r="Y2412" i="4"/>
  <c r="V2412" i="4"/>
  <c r="D2412" i="4"/>
  <c r="AC2411" i="4"/>
  <c r="AC2410" i="4"/>
  <c r="V2410" i="4"/>
  <c r="W2410" i="4" s="1"/>
  <c r="D2410" i="4"/>
  <c r="AC2409" i="4"/>
  <c r="V2409" i="4"/>
  <c r="D2409" i="4"/>
  <c r="AC2408" i="4"/>
  <c r="Y2408" i="4"/>
  <c r="V2408" i="4"/>
  <c r="W2408" i="4" s="1"/>
  <c r="Y2410" i="4" s="1"/>
  <c r="D2408" i="4"/>
  <c r="AC2407" i="4"/>
  <c r="Y2407" i="4"/>
  <c r="V2407" i="4"/>
  <c r="W2407" i="4" s="1"/>
  <c r="Y2409" i="4" s="1"/>
  <c r="D2407" i="4"/>
  <c r="AC2406" i="4"/>
  <c r="AC2405" i="4"/>
  <c r="V2405" i="4"/>
  <c r="D2405" i="4"/>
  <c r="AC2404" i="4"/>
  <c r="V2404" i="4"/>
  <c r="W2404" i="4" s="1"/>
  <c r="AF2404" i="4" s="1"/>
  <c r="D2404" i="4"/>
  <c r="AC2403" i="4"/>
  <c r="Y2403" i="4"/>
  <c r="V2403" i="4"/>
  <c r="D2403" i="4"/>
  <c r="AC2402" i="4"/>
  <c r="Y2402" i="4"/>
  <c r="V2402" i="4"/>
  <c r="D2402" i="4"/>
  <c r="AC2400" i="4"/>
  <c r="AC2401" i="4" s="1"/>
  <c r="V2400" i="4"/>
  <c r="D2400" i="4"/>
  <c r="AC2399" i="4"/>
  <c r="V2399" i="4"/>
  <c r="W2399" i="4" s="1"/>
  <c r="D2399" i="4"/>
  <c r="AC2398" i="4"/>
  <c r="Y2398" i="4"/>
  <c r="V2398" i="4"/>
  <c r="W2398" i="4" s="1"/>
  <c r="AF2398" i="4" s="1"/>
  <c r="D2398" i="4"/>
  <c r="AC2397" i="4"/>
  <c r="AE2397" i="4" s="1"/>
  <c r="Y2397" i="4"/>
  <c r="V2397" i="4"/>
  <c r="D2397" i="4"/>
  <c r="AC2396" i="4"/>
  <c r="AC2395" i="4"/>
  <c r="V2395" i="4"/>
  <c r="W2395" i="4" s="1"/>
  <c r="D2395" i="4"/>
  <c r="AC2394" i="4"/>
  <c r="V2394" i="4"/>
  <c r="W2394" i="4" s="1"/>
  <c r="D2394" i="4"/>
  <c r="AC2393" i="4"/>
  <c r="Y2393" i="4"/>
  <c r="V2393" i="4"/>
  <c r="D2393" i="4"/>
  <c r="AC2392" i="4"/>
  <c r="AE2392" i="4" s="1"/>
  <c r="Y2392" i="4"/>
  <c r="V2392" i="4"/>
  <c r="D2392" i="4"/>
  <c r="AC2390" i="4"/>
  <c r="AC2391" i="4" s="1"/>
  <c r="V2390" i="4"/>
  <c r="W2390" i="4" s="1"/>
  <c r="D2390" i="4"/>
  <c r="AC2389" i="4"/>
  <c r="V2389" i="4"/>
  <c r="W2389" i="4" s="1"/>
  <c r="D2389" i="4"/>
  <c r="AC2388" i="4"/>
  <c r="Y2388" i="4"/>
  <c r="V2388" i="4"/>
  <c r="D2388" i="4"/>
  <c r="AC2387" i="4"/>
  <c r="Y2387" i="4"/>
  <c r="V2387" i="4"/>
  <c r="W2387" i="4" s="1"/>
  <c r="Y2389" i="4" s="1"/>
  <c r="D2387" i="4"/>
  <c r="AC2386" i="4"/>
  <c r="AC2385" i="4"/>
  <c r="Y2385" i="4"/>
  <c r="V2385" i="4"/>
  <c r="W2385" i="4" s="1"/>
  <c r="D2385" i="4"/>
  <c r="AC2384" i="4"/>
  <c r="V2384" i="4"/>
  <c r="D2384" i="4"/>
  <c r="AC2383" i="4"/>
  <c r="Y2383" i="4"/>
  <c r="V2383" i="4"/>
  <c r="W2383" i="4" s="1"/>
  <c r="D2383" i="4"/>
  <c r="AC2382" i="4"/>
  <c r="AE2382" i="4" s="1"/>
  <c r="Y2382" i="4"/>
  <c r="V2382" i="4"/>
  <c r="D2382" i="4"/>
  <c r="AC2381" i="4"/>
  <c r="AE2380" i="4"/>
  <c r="AC2380" i="4"/>
  <c r="V2380" i="4"/>
  <c r="AF2380" i="4" s="1"/>
  <c r="D2380" i="4"/>
  <c r="AE2379" i="4"/>
  <c r="AC2379" i="4"/>
  <c r="V2379" i="4"/>
  <c r="AF2379" i="4" s="1"/>
  <c r="D2379" i="4"/>
  <c r="AE2378" i="4"/>
  <c r="AC2378" i="4"/>
  <c r="V2378" i="4"/>
  <c r="AF2378" i="4" s="1"/>
  <c r="D2378" i="4"/>
  <c r="AE2377" i="4"/>
  <c r="AC2377" i="4"/>
  <c r="Y2377" i="4"/>
  <c r="V2377" i="4"/>
  <c r="AF2377" i="4" s="1"/>
  <c r="D2377" i="4"/>
  <c r="AE2376" i="4"/>
  <c r="AC2376" i="4"/>
  <c r="Y2376" i="4"/>
  <c r="V2376" i="4"/>
  <c r="W2376" i="4" s="1"/>
  <c r="AF2376" i="4" s="1"/>
  <c r="D2376" i="4"/>
  <c r="AC2374" i="4"/>
  <c r="AC2375" i="4" s="1"/>
  <c r="V2374" i="4"/>
  <c r="W2374" i="4" s="1"/>
  <c r="D2374" i="4"/>
  <c r="AC2373" i="4"/>
  <c r="V2373" i="4"/>
  <c r="D2373" i="4"/>
  <c r="AC2372" i="4"/>
  <c r="Y2372" i="4"/>
  <c r="V2372" i="4"/>
  <c r="D2372" i="4"/>
  <c r="AC2371" i="4"/>
  <c r="Y2371" i="4"/>
  <c r="V2371" i="4"/>
  <c r="D2371" i="4"/>
  <c r="AC2369" i="4"/>
  <c r="AC2370" i="4" s="1"/>
  <c r="V2369" i="4"/>
  <c r="D2369" i="4"/>
  <c r="AC2368" i="4"/>
  <c r="Y2368" i="4"/>
  <c r="V2368" i="4"/>
  <c r="D2368" i="4"/>
  <c r="AC2367" i="4"/>
  <c r="AE2367" i="4" s="1"/>
  <c r="Y2367" i="4"/>
  <c r="V2367" i="4"/>
  <c r="D2367" i="4"/>
  <c r="AC2366" i="4"/>
  <c r="AC2365" i="4"/>
  <c r="V2365" i="4"/>
  <c r="W2365" i="4" s="1"/>
  <c r="D2365" i="4"/>
  <c r="AC2364" i="4"/>
  <c r="Y2364" i="4"/>
  <c r="V2364" i="4"/>
  <c r="D2364" i="4"/>
  <c r="AC2363" i="4"/>
  <c r="Y2363" i="4"/>
  <c r="V2363" i="4"/>
  <c r="D2363" i="4"/>
  <c r="AC2362" i="4"/>
  <c r="AC2361" i="4"/>
  <c r="V2361" i="4"/>
  <c r="W2361" i="4" s="1"/>
  <c r="AF2361" i="4" s="1"/>
  <c r="D2361" i="4"/>
  <c r="AC2360" i="4"/>
  <c r="Y2360" i="4"/>
  <c r="V2360" i="4"/>
  <c r="D2360" i="4"/>
  <c r="AC2359" i="4"/>
  <c r="AE2359" i="4" s="1"/>
  <c r="Y2359" i="4"/>
  <c r="V2359" i="4"/>
  <c r="D2359" i="4"/>
  <c r="AC2357" i="4"/>
  <c r="AC2358" i="4" s="1"/>
  <c r="V2357" i="4"/>
  <c r="D2357" i="4"/>
  <c r="AC2356" i="4"/>
  <c r="Y2356" i="4"/>
  <c r="V2356" i="4"/>
  <c r="D2356" i="4"/>
  <c r="AC2355" i="4"/>
  <c r="Y2355" i="4"/>
  <c r="V2355" i="4"/>
  <c r="D2355" i="4"/>
  <c r="AC2353" i="4"/>
  <c r="AC2354" i="4" s="1"/>
  <c r="V2353" i="4"/>
  <c r="W2353" i="4" s="1"/>
  <c r="D2353" i="4"/>
  <c r="AC2352" i="4"/>
  <c r="Y2352" i="4"/>
  <c r="V2352" i="4"/>
  <c r="D2352" i="4"/>
  <c r="AC2351" i="4"/>
  <c r="AE2351" i="4" s="1"/>
  <c r="Y2351" i="4"/>
  <c r="V2351" i="4"/>
  <c r="D2351" i="4"/>
  <c r="AC2350" i="4"/>
  <c r="AC2349" i="4"/>
  <c r="V2349" i="4"/>
  <c r="D2349" i="4"/>
  <c r="AC2348" i="4"/>
  <c r="V2348" i="4"/>
  <c r="W2348" i="4" s="1"/>
  <c r="D2348" i="4"/>
  <c r="AC2347" i="4"/>
  <c r="Y2347" i="4"/>
  <c r="V2347" i="4"/>
  <c r="D2347" i="4"/>
  <c r="AC2346" i="4"/>
  <c r="AE2346" i="4" s="1"/>
  <c r="Y2346" i="4"/>
  <c r="V2346" i="4"/>
  <c r="D2346" i="4"/>
  <c r="AC2344" i="4"/>
  <c r="AC2345" i="4" s="1"/>
  <c r="V2344" i="4"/>
  <c r="W2344" i="4" s="1"/>
  <c r="D2344" i="4"/>
  <c r="AC2343" i="4"/>
  <c r="V2343" i="4"/>
  <c r="D2343" i="4"/>
  <c r="AC2342" i="4"/>
  <c r="Y2342" i="4"/>
  <c r="V2342" i="4"/>
  <c r="D2342" i="4"/>
  <c r="AC2341" i="4"/>
  <c r="AE2341" i="4" s="1"/>
  <c r="Y2341" i="4"/>
  <c r="V2341" i="4"/>
  <c r="D2341" i="4"/>
  <c r="AC2339" i="4"/>
  <c r="AC2340" i="4" s="1"/>
  <c r="V2339" i="4"/>
  <c r="D2339" i="4"/>
  <c r="AC2338" i="4"/>
  <c r="Y2338" i="4"/>
  <c r="V2338" i="4"/>
  <c r="D2338" i="4"/>
  <c r="AC2337" i="4"/>
  <c r="AE2337" i="4" s="1"/>
  <c r="Y2337" i="4"/>
  <c r="V2337" i="4"/>
  <c r="D2337" i="4"/>
  <c r="AC2335" i="4"/>
  <c r="AC2336" i="4" s="1"/>
  <c r="V2335" i="4"/>
  <c r="W2335" i="4" s="1"/>
  <c r="D2335" i="4"/>
  <c r="AC2334" i="4"/>
  <c r="V2334" i="4"/>
  <c r="W2334" i="4" s="1"/>
  <c r="D2334" i="4"/>
  <c r="AC2333" i="4"/>
  <c r="Y2333" i="4"/>
  <c r="V2333" i="4"/>
  <c r="D2333" i="4"/>
  <c r="AC2332" i="4"/>
  <c r="Y2332" i="4"/>
  <c r="V2332" i="4"/>
  <c r="D2332" i="4"/>
  <c r="AC2330" i="4"/>
  <c r="AC2331" i="4" s="1"/>
  <c r="V2330" i="4"/>
  <c r="D2330" i="4"/>
  <c r="AC2329" i="4"/>
  <c r="Y2329" i="4"/>
  <c r="V2329" i="4"/>
  <c r="D2329" i="4"/>
  <c r="AC2328" i="4"/>
  <c r="AE2328" i="4" s="1"/>
  <c r="Y2328" i="4"/>
  <c r="V2328" i="4"/>
  <c r="D2328" i="4"/>
  <c r="AC2326" i="4"/>
  <c r="AC2327" i="4" s="1"/>
  <c r="V2326" i="4"/>
  <c r="D2326" i="4"/>
  <c r="AC2325" i="4"/>
  <c r="V2325" i="4"/>
  <c r="D2325" i="4"/>
  <c r="AC2324" i="4"/>
  <c r="Y2324" i="4"/>
  <c r="V2324" i="4"/>
  <c r="D2324" i="4"/>
  <c r="AC2323" i="4"/>
  <c r="Y2323" i="4"/>
  <c r="V2323" i="4"/>
  <c r="D2323" i="4"/>
  <c r="AC2321" i="4"/>
  <c r="AC2322" i="4" s="1"/>
  <c r="V2321" i="4"/>
  <c r="W2321" i="4" s="1"/>
  <c r="D2321" i="4"/>
  <c r="AC2320" i="4"/>
  <c r="V2320" i="4"/>
  <c r="W2320" i="4" s="1"/>
  <c r="D2320" i="4"/>
  <c r="AC2319" i="4"/>
  <c r="Y2319" i="4"/>
  <c r="V2319" i="4"/>
  <c r="D2319" i="4"/>
  <c r="AC2318" i="4"/>
  <c r="AE2318" i="4" s="1"/>
  <c r="Y2318" i="4"/>
  <c r="V2318" i="4"/>
  <c r="D2318" i="4"/>
  <c r="AC2316" i="4"/>
  <c r="AC2317" i="4" s="1"/>
  <c r="V2316" i="4"/>
  <c r="D2316" i="4"/>
  <c r="AC2315" i="4"/>
  <c r="V2315" i="4"/>
  <c r="D2315" i="4"/>
  <c r="AC2314" i="4"/>
  <c r="Y2314" i="4"/>
  <c r="V2314" i="4"/>
  <c r="D2314" i="4"/>
  <c r="AC2313" i="4"/>
  <c r="Y2313" i="4"/>
  <c r="V2313" i="4"/>
  <c r="D2313" i="4"/>
  <c r="AC2311" i="4"/>
  <c r="AC2312" i="4" s="1"/>
  <c r="V2311" i="4"/>
  <c r="D2311" i="4"/>
  <c r="AC2310" i="4"/>
  <c r="V2310" i="4"/>
  <c r="D2310" i="4"/>
  <c r="AC2309" i="4"/>
  <c r="Y2309" i="4"/>
  <c r="V2309" i="4"/>
  <c r="D2309" i="4"/>
  <c r="AC2308" i="4"/>
  <c r="AE2308" i="4" s="1"/>
  <c r="Y2308" i="4"/>
  <c r="V2308" i="4"/>
  <c r="D2308" i="4"/>
  <c r="AC2307" i="4"/>
  <c r="AE2306" i="4"/>
  <c r="AC2306" i="4"/>
  <c r="V2306" i="4"/>
  <c r="AF2306" i="4" s="1"/>
  <c r="D2306" i="4"/>
  <c r="AE2305" i="4"/>
  <c r="AC2305" i="4"/>
  <c r="V2305" i="4"/>
  <c r="AF2305" i="4" s="1"/>
  <c r="D2305" i="4"/>
  <c r="AE2304" i="4"/>
  <c r="AC2304" i="4"/>
  <c r="V2304" i="4"/>
  <c r="AF2304" i="4" s="1"/>
  <c r="D2304" i="4"/>
  <c r="AE2303" i="4"/>
  <c r="AC2303" i="4"/>
  <c r="Y2303" i="4"/>
  <c r="V2303" i="4"/>
  <c r="AF2303" i="4" s="1"/>
  <c r="D2303" i="4"/>
  <c r="AE2302" i="4"/>
  <c r="AC2302" i="4"/>
  <c r="Y2302" i="4"/>
  <c r="V2302" i="4"/>
  <c r="D2302" i="4"/>
  <c r="AC2300" i="4"/>
  <c r="AC2301" i="4" s="1"/>
  <c r="V2300" i="4"/>
  <c r="D2300" i="4"/>
  <c r="AC2299" i="4"/>
  <c r="V2299" i="4"/>
  <c r="D2299" i="4"/>
  <c r="AC2298" i="4"/>
  <c r="Y2298" i="4"/>
  <c r="V2298" i="4"/>
  <c r="D2298" i="4"/>
  <c r="AC2297" i="4"/>
  <c r="Y2297" i="4"/>
  <c r="V2297" i="4"/>
  <c r="D2297" i="4"/>
  <c r="AC2295" i="4"/>
  <c r="AC2296" i="4" s="1"/>
  <c r="V2295" i="4"/>
  <c r="D2295" i="4"/>
  <c r="AC2294" i="4"/>
  <c r="Y2294" i="4"/>
  <c r="V2294" i="4"/>
  <c r="D2294" i="4"/>
  <c r="AC2293" i="4"/>
  <c r="Y2293" i="4"/>
  <c r="V2293" i="4"/>
  <c r="D2293" i="4"/>
  <c r="AC2291" i="4"/>
  <c r="AC2292" i="4" s="1"/>
  <c r="V2291" i="4"/>
  <c r="W2291" i="4" s="1"/>
  <c r="D2291" i="4"/>
  <c r="AC2290" i="4"/>
  <c r="V2290" i="4"/>
  <c r="D2290" i="4"/>
  <c r="AC2289" i="4"/>
  <c r="Y2289" i="4"/>
  <c r="V2289" i="4"/>
  <c r="D2289" i="4"/>
  <c r="AC2288" i="4"/>
  <c r="Y2288" i="4"/>
  <c r="V2288" i="4"/>
  <c r="D2288" i="4"/>
  <c r="AC2286" i="4"/>
  <c r="AC2287" i="4" s="1"/>
  <c r="V2286" i="4"/>
  <c r="W2286" i="4" s="1"/>
  <c r="D2286" i="4"/>
  <c r="AC2285" i="4"/>
  <c r="Y2285" i="4"/>
  <c r="V2285" i="4"/>
  <c r="D2285" i="4"/>
  <c r="AC2284" i="4"/>
  <c r="Y2284" i="4"/>
  <c r="V2284" i="4"/>
  <c r="D2284" i="4"/>
  <c r="AC2282" i="4"/>
  <c r="AC2283" i="4" s="1"/>
  <c r="V2282" i="4"/>
  <c r="W2282" i="4" s="1"/>
  <c r="D2282" i="4"/>
  <c r="AC2281" i="4"/>
  <c r="Y2281" i="4"/>
  <c r="V2281" i="4"/>
  <c r="D2281" i="4"/>
  <c r="AC2280" i="4"/>
  <c r="AE2280" i="4" s="1"/>
  <c r="Y2280" i="4"/>
  <c r="V2280" i="4"/>
  <c r="D2280" i="4"/>
  <c r="AE2278" i="4"/>
  <c r="AC2278" i="4"/>
  <c r="AC2279" i="4" s="1"/>
  <c r="V2278" i="4"/>
  <c r="AF2278" i="4" s="1"/>
  <c r="D2278" i="4"/>
  <c r="AE2277" i="4"/>
  <c r="AC2277" i="4"/>
  <c r="V2277" i="4"/>
  <c r="AF2277" i="4" s="1"/>
  <c r="D2277" i="4"/>
  <c r="AE2276" i="4"/>
  <c r="AC2276" i="4"/>
  <c r="V2276" i="4"/>
  <c r="AF2276" i="4" s="1"/>
  <c r="D2276" i="4"/>
  <c r="AE2275" i="4"/>
  <c r="AC2275" i="4"/>
  <c r="V2275" i="4"/>
  <c r="AF2275" i="4" s="1"/>
  <c r="D2275" i="4"/>
  <c r="AE2274" i="4"/>
  <c r="AC2274" i="4"/>
  <c r="V2274" i="4"/>
  <c r="AF2274" i="4" s="1"/>
  <c r="D2274" i="4"/>
  <c r="AE2273" i="4"/>
  <c r="AC2273" i="4"/>
  <c r="V2273" i="4"/>
  <c r="AF2273" i="4" s="1"/>
  <c r="D2273" i="4"/>
  <c r="AE2272" i="4"/>
  <c r="AC2272" i="4"/>
  <c r="Y2272" i="4"/>
  <c r="V2272" i="4"/>
  <c r="AF2272" i="4" s="1"/>
  <c r="D2272" i="4"/>
  <c r="AE2271" i="4"/>
  <c r="AC2271" i="4"/>
  <c r="Y2271" i="4"/>
  <c r="V2271" i="4"/>
  <c r="D2271" i="4"/>
  <c r="AC2269" i="4"/>
  <c r="AC2270" i="4" s="1"/>
  <c r="V2269" i="4"/>
  <c r="W2269" i="4" s="1"/>
  <c r="D2269" i="4"/>
  <c r="AC2268" i="4"/>
  <c r="V2268" i="4"/>
  <c r="D2268" i="4"/>
  <c r="AC2267" i="4"/>
  <c r="Y2267" i="4"/>
  <c r="V2267" i="4"/>
  <c r="D2267" i="4"/>
  <c r="AC2266" i="4"/>
  <c r="Y2266" i="4"/>
  <c r="V2266" i="4"/>
  <c r="D2266" i="4"/>
  <c r="AC2264" i="4"/>
  <c r="AC2265" i="4" s="1"/>
  <c r="V2264" i="4"/>
  <c r="W2264" i="4" s="1"/>
  <c r="D2264" i="4"/>
  <c r="AC2263" i="4"/>
  <c r="Y2263" i="4"/>
  <c r="V2263" i="4"/>
  <c r="D2263" i="4"/>
  <c r="AC2262" i="4"/>
  <c r="Y2262" i="4"/>
  <c r="V2262" i="4"/>
  <c r="D2262" i="4"/>
  <c r="AC2260" i="4"/>
  <c r="AC2261" i="4" s="1"/>
  <c r="V2260" i="4"/>
  <c r="D2260" i="4"/>
  <c r="AC2259" i="4"/>
  <c r="V2259" i="4"/>
  <c r="D2259" i="4"/>
  <c r="AC2258" i="4"/>
  <c r="Y2258" i="4"/>
  <c r="V2258" i="4"/>
  <c r="D2258" i="4"/>
  <c r="AC2257" i="4"/>
  <c r="AE2257" i="4" s="1"/>
  <c r="Y2257" i="4"/>
  <c r="V2257" i="4"/>
  <c r="D2257" i="4"/>
  <c r="AC2255" i="4"/>
  <c r="AC2256" i="4" s="1"/>
  <c r="V2255" i="4"/>
  <c r="D2255" i="4"/>
  <c r="AC2254" i="4"/>
  <c r="V2254" i="4"/>
  <c r="D2254" i="4"/>
  <c r="AC2253" i="4"/>
  <c r="Y2253" i="4"/>
  <c r="V2253" i="4"/>
  <c r="D2253" i="4"/>
  <c r="AC2252" i="4"/>
  <c r="AE2252" i="4" s="1"/>
  <c r="Y2252" i="4"/>
  <c r="V2252" i="4"/>
  <c r="D2252" i="4"/>
  <c r="AC2250" i="4"/>
  <c r="AC2251" i="4" s="1"/>
  <c r="V2250" i="4"/>
  <c r="D2250" i="4"/>
  <c r="AC2249" i="4"/>
  <c r="V2249" i="4"/>
  <c r="D2249" i="4"/>
  <c r="AC2248" i="4"/>
  <c r="Y2248" i="4"/>
  <c r="V2248" i="4"/>
  <c r="D2248" i="4"/>
  <c r="AC2247" i="4"/>
  <c r="Y2247" i="4"/>
  <c r="V2247" i="4"/>
  <c r="D2247" i="4"/>
  <c r="AC2245" i="4"/>
  <c r="AC2246" i="4" s="1"/>
  <c r="V2245" i="4"/>
  <c r="D2245" i="4"/>
  <c r="AC2244" i="4"/>
  <c r="V2244" i="4"/>
  <c r="D2244" i="4"/>
  <c r="AC2243" i="4"/>
  <c r="V2243" i="4"/>
  <c r="D2243" i="4"/>
  <c r="AC2242" i="4"/>
  <c r="V2242" i="4"/>
  <c r="D2242" i="4"/>
  <c r="AC2241" i="4"/>
  <c r="V2241" i="4"/>
  <c r="D2241" i="4"/>
  <c r="AC2240" i="4"/>
  <c r="Y2240" i="4"/>
  <c r="V2240" i="4"/>
  <c r="D2240" i="4"/>
  <c r="AC2239" i="4"/>
  <c r="AE2239" i="4" s="1"/>
  <c r="Y2239" i="4"/>
  <c r="V2239" i="4"/>
  <c r="D2239" i="4"/>
  <c r="AC2237" i="4"/>
  <c r="AC2238" i="4" s="1"/>
  <c r="V2237" i="4"/>
  <c r="D2237" i="4"/>
  <c r="AC2236" i="4"/>
  <c r="V2236" i="4"/>
  <c r="D2236" i="4"/>
  <c r="AC2235" i="4"/>
  <c r="Y2235" i="4"/>
  <c r="V2235" i="4"/>
  <c r="D2235" i="4"/>
  <c r="AC2234" i="4"/>
  <c r="AE2234" i="4" s="1"/>
  <c r="Y2234" i="4"/>
  <c r="V2234" i="4"/>
  <c r="D2234" i="4"/>
  <c r="AE2232" i="4"/>
  <c r="AC2232" i="4"/>
  <c r="AC2233" i="4" s="1"/>
  <c r="V2232" i="4"/>
  <c r="AF2232" i="4" s="1"/>
  <c r="D2232" i="4"/>
  <c r="AE2231" i="4"/>
  <c r="AC2231" i="4"/>
  <c r="V2231" i="4"/>
  <c r="AF2231" i="4" s="1"/>
  <c r="D2231" i="4"/>
  <c r="AE2230" i="4"/>
  <c r="AC2230" i="4"/>
  <c r="Y2230" i="4"/>
  <c r="V2230" i="4"/>
  <c r="AF2230" i="4" s="1"/>
  <c r="D2230" i="4"/>
  <c r="AE2229" i="4"/>
  <c r="AC2229" i="4"/>
  <c r="Y2229" i="4"/>
  <c r="V2229" i="4"/>
  <c r="D2229" i="4"/>
  <c r="AC2227" i="4"/>
  <c r="AC2228" i="4" s="1"/>
  <c r="Y2227" i="4"/>
  <c r="V2227" i="4"/>
  <c r="D2227" i="4"/>
  <c r="AC2226" i="4"/>
  <c r="AE2226" i="4" s="1"/>
  <c r="Y2226" i="4"/>
  <c r="V2226" i="4"/>
  <c r="D2226" i="4"/>
  <c r="AC2225" i="4"/>
  <c r="AC2224" i="4"/>
  <c r="V2224" i="4"/>
  <c r="D2224" i="4"/>
  <c r="AC2223" i="4"/>
  <c r="Y2223" i="4"/>
  <c r="V2223" i="4"/>
  <c r="D2223" i="4"/>
  <c r="AC2222" i="4"/>
  <c r="Y2222" i="4"/>
  <c r="V2222" i="4"/>
  <c r="D2222" i="4"/>
  <c r="AC2220" i="4"/>
  <c r="AC2221" i="4" s="1"/>
  <c r="V2220" i="4"/>
  <c r="D2220" i="4"/>
  <c r="AC2219" i="4"/>
  <c r="Y2219" i="4"/>
  <c r="V2219" i="4"/>
  <c r="D2219" i="4"/>
  <c r="AC2218" i="4"/>
  <c r="Y2218" i="4"/>
  <c r="V2218" i="4"/>
  <c r="D2218" i="4"/>
  <c r="AC2216" i="4"/>
  <c r="AC2217" i="4" s="1"/>
  <c r="V2216" i="4"/>
  <c r="D2216" i="4"/>
  <c r="AC2215" i="4"/>
  <c r="Y2215" i="4"/>
  <c r="V2215" i="4"/>
  <c r="D2215" i="4"/>
  <c r="AC2214" i="4"/>
  <c r="Y2214" i="4"/>
  <c r="V2214" i="4"/>
  <c r="D2214" i="4"/>
  <c r="AC2212" i="4"/>
  <c r="AE2212" i="4" s="1"/>
  <c r="V2212" i="4"/>
  <c r="D2212" i="4"/>
  <c r="AC2211" i="4"/>
  <c r="Y2211" i="4"/>
  <c r="V2211" i="4"/>
  <c r="D2211" i="4"/>
  <c r="AC2210" i="4"/>
  <c r="AE2210" i="4" s="1"/>
  <c r="Y2210" i="4"/>
  <c r="V2210" i="4"/>
  <c r="D2210" i="4"/>
  <c r="AC2208" i="4"/>
  <c r="AC2209" i="4" s="1"/>
  <c r="V2208" i="4"/>
  <c r="D2208" i="4"/>
  <c r="AC2207" i="4"/>
  <c r="Y2207" i="4"/>
  <c r="V2207" i="4"/>
  <c r="D2207" i="4"/>
  <c r="AC2206" i="4"/>
  <c r="AE2206" i="4" s="1"/>
  <c r="Y2206" i="4"/>
  <c r="V2206" i="4"/>
  <c r="D2206" i="4"/>
  <c r="AC2204" i="4"/>
  <c r="AC2205" i="4" s="1"/>
  <c r="V2204" i="4"/>
  <c r="D2204" i="4"/>
  <c r="AC2203" i="4"/>
  <c r="Y2203" i="4"/>
  <c r="V2203" i="4"/>
  <c r="D2203" i="4"/>
  <c r="AC2202" i="4"/>
  <c r="AE2202" i="4" s="1"/>
  <c r="Y2202" i="4"/>
  <c r="V2202" i="4"/>
  <c r="D2202" i="4"/>
  <c r="AC2200" i="4"/>
  <c r="AC2201" i="4" s="1"/>
  <c r="V2200" i="4"/>
  <c r="D2200" i="4"/>
  <c r="AC2199" i="4"/>
  <c r="Y2199" i="4"/>
  <c r="V2199" i="4"/>
  <c r="D2199" i="4"/>
  <c r="AC2198" i="4"/>
  <c r="AE2198" i="4" s="1"/>
  <c r="Y2198" i="4"/>
  <c r="V2198" i="4"/>
  <c r="D2198" i="4"/>
  <c r="AE2196" i="4"/>
  <c r="AC2196" i="4"/>
  <c r="AC2197" i="4" s="1"/>
  <c r="Y2196" i="4"/>
  <c r="V2196" i="4"/>
  <c r="D2196" i="4"/>
  <c r="X2195" i="4"/>
  <c r="AC2194" i="4"/>
  <c r="AC2195" i="4" s="1"/>
  <c r="V2194" i="4"/>
  <c r="D2194" i="4"/>
  <c r="AC2193" i="4"/>
  <c r="V2193" i="4"/>
  <c r="W2193" i="4" s="1"/>
  <c r="D2193" i="4"/>
  <c r="AC2192" i="4"/>
  <c r="Y2192" i="4"/>
  <c r="V2192" i="4"/>
  <c r="D2192" i="4"/>
  <c r="AC2191" i="4"/>
  <c r="Y2191" i="4"/>
  <c r="V2191" i="4"/>
  <c r="D2191" i="4"/>
  <c r="AC2189" i="4"/>
  <c r="AC2190" i="4" s="1"/>
  <c r="V2189" i="4"/>
  <c r="D2189" i="4"/>
  <c r="AC2188" i="4"/>
  <c r="V2188" i="4"/>
  <c r="D2188" i="4"/>
  <c r="AC2187" i="4"/>
  <c r="Y2187" i="4"/>
  <c r="V2187" i="4"/>
  <c r="D2187" i="4"/>
  <c r="AC2186" i="4"/>
  <c r="AE2186" i="4" s="1"/>
  <c r="Y2186" i="4"/>
  <c r="V2186" i="4"/>
  <c r="D2186" i="4"/>
  <c r="AE2184" i="4"/>
  <c r="AC2184" i="4"/>
  <c r="AC2185" i="4" s="1"/>
  <c r="V2184" i="4"/>
  <c r="AF2184" i="4" s="1"/>
  <c r="D2184" i="4"/>
  <c r="AE2183" i="4"/>
  <c r="AC2183" i="4"/>
  <c r="Y2183" i="4"/>
  <c r="V2183" i="4"/>
  <c r="AF2183" i="4" s="1"/>
  <c r="D2183" i="4"/>
  <c r="AC2182" i="4"/>
  <c r="Y2182" i="4"/>
  <c r="V2182" i="4"/>
  <c r="D2182" i="4"/>
  <c r="AC2180" i="4"/>
  <c r="AC2181" i="4" s="1"/>
  <c r="V2180" i="4"/>
  <c r="D2180" i="4"/>
  <c r="AC2179" i="4"/>
  <c r="Y2179" i="4"/>
  <c r="V2179" i="4"/>
  <c r="D2179" i="4"/>
  <c r="AC2178" i="4"/>
  <c r="Y2178" i="4"/>
  <c r="V2178" i="4"/>
  <c r="D2178" i="4"/>
  <c r="AC2176" i="4"/>
  <c r="AC2177" i="4" s="1"/>
  <c r="V2176" i="4"/>
  <c r="D2176" i="4"/>
  <c r="AC2175" i="4"/>
  <c r="Y2175" i="4"/>
  <c r="V2175" i="4"/>
  <c r="D2175" i="4"/>
  <c r="AC2174" i="4"/>
  <c r="AE2174" i="4" s="1"/>
  <c r="Y2174" i="4"/>
  <c r="V2174" i="4"/>
  <c r="D2174" i="4"/>
  <c r="AC2172" i="4"/>
  <c r="AC2173" i="4" s="1"/>
  <c r="V2172" i="4"/>
  <c r="D2172" i="4"/>
  <c r="AC2171" i="4"/>
  <c r="V2171" i="4"/>
  <c r="D2171" i="4"/>
  <c r="AC2170" i="4"/>
  <c r="Y2170" i="4"/>
  <c r="V2170" i="4"/>
  <c r="D2170" i="4"/>
  <c r="AC2169" i="4"/>
  <c r="AE2169" i="4" s="1"/>
  <c r="Y2169" i="4"/>
  <c r="V2169" i="4"/>
  <c r="D2169" i="4"/>
  <c r="AC2167" i="4"/>
  <c r="AC2168" i="4" s="1"/>
  <c r="V2167" i="4"/>
  <c r="D2167" i="4"/>
  <c r="AC2166" i="4"/>
  <c r="Y2166" i="4"/>
  <c r="V2166" i="4"/>
  <c r="D2166" i="4"/>
  <c r="AC2165" i="4"/>
  <c r="Y2165" i="4"/>
  <c r="V2165" i="4"/>
  <c r="D2165" i="4"/>
  <c r="AC2163" i="4"/>
  <c r="AC2164" i="4" s="1"/>
  <c r="V2163" i="4"/>
  <c r="D2163" i="4"/>
  <c r="AC2162" i="4"/>
  <c r="V2162" i="4"/>
  <c r="D2162" i="4"/>
  <c r="AC2161" i="4"/>
  <c r="Y2161" i="4"/>
  <c r="V2161" i="4"/>
  <c r="D2161" i="4"/>
  <c r="AC2160" i="4"/>
  <c r="AE2160" i="4" s="1"/>
  <c r="Y2160" i="4"/>
  <c r="V2160" i="4"/>
  <c r="D2160" i="4"/>
  <c r="AE2158" i="4"/>
  <c r="AC2158" i="4"/>
  <c r="AC2159" i="4" s="1"/>
  <c r="V2158" i="4"/>
  <c r="AF2158" i="4" s="1"/>
  <c r="D2158" i="4"/>
  <c r="AE2157" i="4"/>
  <c r="AC2157" i="4"/>
  <c r="V2157" i="4"/>
  <c r="AF2157" i="4" s="1"/>
  <c r="D2157" i="4"/>
  <c r="AE2156" i="4"/>
  <c r="AC2156" i="4"/>
  <c r="V2156" i="4"/>
  <c r="AF2156" i="4" s="1"/>
  <c r="D2156" i="4"/>
  <c r="AE2155" i="4"/>
  <c r="AC2155" i="4"/>
  <c r="V2155" i="4"/>
  <c r="AF2155" i="4" s="1"/>
  <c r="D2155" i="4"/>
  <c r="AE2154" i="4"/>
  <c r="AC2154" i="4"/>
  <c r="Y2154" i="4"/>
  <c r="V2154" i="4"/>
  <c r="AF2154" i="4" s="1"/>
  <c r="D2154" i="4"/>
  <c r="AC2153" i="4"/>
  <c r="Y2153" i="4"/>
  <c r="V2153" i="4"/>
  <c r="D2153" i="4"/>
  <c r="AC2151" i="4"/>
  <c r="AC2152" i="4" s="1"/>
  <c r="V2151" i="4"/>
  <c r="D2151" i="4"/>
  <c r="AC2150" i="4"/>
  <c r="Y2150" i="4"/>
  <c r="V2150" i="4"/>
  <c r="D2150" i="4"/>
  <c r="AC2149" i="4"/>
  <c r="Y2149" i="4"/>
  <c r="V2149" i="4"/>
  <c r="D2149" i="4"/>
  <c r="AC2147" i="4"/>
  <c r="AC2148" i="4" s="1"/>
  <c r="V2147" i="4"/>
  <c r="D2147" i="4"/>
  <c r="AC2146" i="4"/>
  <c r="Y2146" i="4"/>
  <c r="V2146" i="4"/>
  <c r="D2146" i="4"/>
  <c r="AC2145" i="4"/>
  <c r="Y2145" i="4"/>
  <c r="V2145" i="4"/>
  <c r="D2145" i="4"/>
  <c r="AC2143" i="4"/>
  <c r="AC2144" i="4" s="1"/>
  <c r="V2143" i="4"/>
  <c r="D2143" i="4"/>
  <c r="AC2142" i="4"/>
  <c r="Y2142" i="4"/>
  <c r="V2142" i="4"/>
  <c r="D2142" i="4"/>
  <c r="AC2141" i="4"/>
  <c r="Y2141" i="4"/>
  <c r="V2141" i="4"/>
  <c r="D2141" i="4"/>
  <c r="AC2139" i="4"/>
  <c r="AC2140" i="4" s="1"/>
  <c r="V2139" i="4"/>
  <c r="D2139" i="4"/>
  <c r="AC2138" i="4"/>
  <c r="Y2138" i="4"/>
  <c r="V2138" i="4"/>
  <c r="D2138" i="4"/>
  <c r="AC2137" i="4"/>
  <c r="Y2137" i="4"/>
  <c r="V2137" i="4"/>
  <c r="D2137" i="4"/>
  <c r="AC2135" i="4"/>
  <c r="AC2136" i="4" s="1"/>
  <c r="V2135" i="4"/>
  <c r="D2135" i="4"/>
  <c r="AC2134" i="4"/>
  <c r="Y2134" i="4"/>
  <c r="V2134" i="4"/>
  <c r="D2134" i="4"/>
  <c r="AC2133" i="4"/>
  <c r="Y2133" i="4"/>
  <c r="V2133" i="4"/>
  <c r="D2133" i="4"/>
  <c r="AC2131" i="4"/>
  <c r="AC2132" i="4" s="1"/>
  <c r="V2131" i="4"/>
  <c r="D2131" i="4"/>
  <c r="AC2130" i="4"/>
  <c r="Y2130" i="4"/>
  <c r="V2130" i="4"/>
  <c r="D2130" i="4"/>
  <c r="AC2129" i="4"/>
  <c r="Y2129" i="4"/>
  <c r="V2129" i="4"/>
  <c r="D2129" i="4"/>
  <c r="AC2127" i="4"/>
  <c r="AC2128" i="4" s="1"/>
  <c r="V2127" i="4"/>
  <c r="D2127" i="4"/>
  <c r="AC2126" i="4"/>
  <c r="Y2126" i="4"/>
  <c r="V2126" i="4"/>
  <c r="D2126" i="4"/>
  <c r="AC2125" i="4"/>
  <c r="AE2125" i="4" s="1"/>
  <c r="Y2125" i="4"/>
  <c r="V2125" i="4"/>
  <c r="D2125" i="4"/>
  <c r="AC2123" i="4"/>
  <c r="AC2124" i="4" s="1"/>
  <c r="V2123" i="4"/>
  <c r="D2123" i="4"/>
  <c r="AC2122" i="4"/>
  <c r="Y2122" i="4"/>
  <c r="V2122" i="4"/>
  <c r="D2122" i="4"/>
  <c r="AC2121" i="4"/>
  <c r="Y2121" i="4"/>
  <c r="V2121" i="4"/>
  <c r="D2121" i="4"/>
  <c r="AC2119" i="4"/>
  <c r="AC2120" i="4" s="1"/>
  <c r="V2119" i="4"/>
  <c r="D2119" i="4"/>
  <c r="AC2118" i="4"/>
  <c r="Y2118" i="4"/>
  <c r="V2118" i="4"/>
  <c r="D2118" i="4"/>
  <c r="AC2117" i="4"/>
  <c r="AE2117" i="4" s="1"/>
  <c r="Y2117" i="4"/>
  <c r="V2117" i="4"/>
  <c r="D2117" i="4"/>
  <c r="AE2115" i="4"/>
  <c r="AC2115" i="4"/>
  <c r="AC2116" i="4" s="1"/>
  <c r="V2115" i="4"/>
  <c r="AF2115" i="4" s="1"/>
  <c r="D2115" i="4"/>
  <c r="AE2114" i="4"/>
  <c r="AC2114" i="4"/>
  <c r="V2114" i="4"/>
  <c r="AF2114" i="4" s="1"/>
  <c r="D2114" i="4"/>
  <c r="AE2113" i="4"/>
  <c r="AC2113" i="4"/>
  <c r="Y2113" i="4"/>
  <c r="V2113" i="4"/>
  <c r="AF2113" i="4" s="1"/>
  <c r="D2113" i="4"/>
  <c r="AE2112" i="4"/>
  <c r="AC2112" i="4"/>
  <c r="Y2112" i="4"/>
  <c r="V2112" i="4"/>
  <c r="D2112" i="4"/>
  <c r="AC2110" i="4"/>
  <c r="AC2111" i="4" s="1"/>
  <c r="V2110" i="4"/>
  <c r="D2110" i="4"/>
  <c r="AC2109" i="4"/>
  <c r="V2109" i="4"/>
  <c r="D2109" i="4"/>
  <c r="AC2108" i="4"/>
  <c r="Y2108" i="4"/>
  <c r="V2108" i="4"/>
  <c r="D2108" i="4"/>
  <c r="AC2107" i="4"/>
  <c r="Y2107" i="4"/>
  <c r="V2107" i="4"/>
  <c r="D2107" i="4"/>
  <c r="AC2105" i="4"/>
  <c r="AE2105" i="4" s="1"/>
  <c r="V2105" i="4"/>
  <c r="D2105" i="4"/>
  <c r="AC2104" i="4"/>
  <c r="V2104" i="4"/>
  <c r="D2104" i="4"/>
  <c r="AC2103" i="4"/>
  <c r="Y2103" i="4"/>
  <c r="V2103" i="4"/>
  <c r="D2103" i="4"/>
  <c r="AC2102" i="4"/>
  <c r="Y2102" i="4"/>
  <c r="V2102" i="4"/>
  <c r="D2102" i="4"/>
  <c r="AC2100" i="4"/>
  <c r="AC2101" i="4" s="1"/>
  <c r="V2100" i="4"/>
  <c r="D2100" i="4"/>
  <c r="AC2099" i="4"/>
  <c r="V2099" i="4"/>
  <c r="D2099" i="4"/>
  <c r="AC2098" i="4"/>
  <c r="Y2098" i="4"/>
  <c r="V2098" i="4"/>
  <c r="D2098" i="4"/>
  <c r="W2266" i="4" l="1"/>
  <c r="Y2268" i="4" s="1"/>
  <c r="W2284" i="4"/>
  <c r="Y2286" i="4" s="1"/>
  <c r="W2288" i="4"/>
  <c r="Y2290" i="4" s="1"/>
  <c r="W2314" i="4"/>
  <c r="Y2316" i="4" s="1"/>
  <c r="W2318" i="4"/>
  <c r="Y2320" i="4" s="1"/>
  <c r="W2330" i="4"/>
  <c r="W2343" i="4"/>
  <c r="W2356" i="4"/>
  <c r="W2384" i="4"/>
  <c r="AF2384" i="4" s="1"/>
  <c r="W2393" i="4"/>
  <c r="Y2395" i="4" s="1"/>
  <c r="W2402" i="4"/>
  <c r="Y2404" i="4" s="1"/>
  <c r="W2405" i="4"/>
  <c r="W2414" i="4"/>
  <c r="W2423" i="4"/>
  <c r="Y2425" i="4" s="1"/>
  <c r="W2432" i="4"/>
  <c r="Y2434" i="4" s="1"/>
  <c r="W2435" i="4"/>
  <c r="W2444" i="4"/>
  <c r="AF2444" i="4" s="1"/>
  <c r="W2453" i="4"/>
  <c r="Y2455" i="4" s="1"/>
  <c r="AE2477" i="4"/>
  <c r="Y2479" i="4"/>
  <c r="AF2482" i="4"/>
  <c r="W2216" i="4"/>
  <c r="W2300" i="4"/>
  <c r="W2316" i="4"/>
  <c r="W2326" i="4"/>
  <c r="W2339" i="4"/>
  <c r="AF2339" i="4" s="1"/>
  <c r="W2352" i="4"/>
  <c r="AF2352" i="4" s="1"/>
  <c r="W2363" i="4"/>
  <c r="Y2365" i="4" s="1"/>
  <c r="W2367" i="4"/>
  <c r="Y2369" i="4" s="1"/>
  <c r="Y2378" i="4"/>
  <c r="W2397" i="4"/>
  <c r="W2400" i="4"/>
  <c r="AF2400" i="4" s="1"/>
  <c r="W2409" i="4"/>
  <c r="AF2409" i="4" s="1"/>
  <c r="W2427" i="4"/>
  <c r="W2439" i="4"/>
  <c r="W2448" i="4"/>
  <c r="W2457" i="4"/>
  <c r="AE2490" i="4"/>
  <c r="Y2492" i="4"/>
  <c r="AF2472" i="4"/>
  <c r="Y2474" i="4"/>
  <c r="AF2286" i="4"/>
  <c r="W2297" i="4"/>
  <c r="Y2299" i="4" s="1"/>
  <c r="W2313" i="4"/>
  <c r="Y2315" i="4" s="1"/>
  <c r="W2392" i="4"/>
  <c r="Y2394" i="4" s="1"/>
  <c r="Y2400" i="4"/>
  <c r="W2422" i="4"/>
  <c r="Y2424" i="4" s="1"/>
  <c r="W2452" i="4"/>
  <c r="Y2454" i="4" s="1"/>
  <c r="AE2467" i="4"/>
  <c r="Y2469" i="4"/>
  <c r="W2302" i="4"/>
  <c r="AF2408" i="4"/>
  <c r="W2311" i="4"/>
  <c r="W2325" i="4"/>
  <c r="W2357" i="4"/>
  <c r="W2372" i="4"/>
  <c r="Y2374" i="4" s="1"/>
  <c r="W2403" i="4"/>
  <c r="Y2405" i="4" s="1"/>
  <c r="W2412" i="4"/>
  <c r="Y2414" i="4" s="1"/>
  <c r="W2415" i="4"/>
  <c r="W2424" i="4"/>
  <c r="AF2424" i="4" s="1"/>
  <c r="W2433" i="4"/>
  <c r="W2442" i="4"/>
  <c r="Y2444" i="4" s="1"/>
  <c r="W2445" i="4"/>
  <c r="W2454" i="4"/>
  <c r="AF2454" i="4" s="1"/>
  <c r="AF2465" i="4"/>
  <c r="AE2480" i="4"/>
  <c r="AF2455" i="4"/>
  <c r="AE2455" i="4"/>
  <c r="AE2454" i="4"/>
  <c r="AF2453" i="4"/>
  <c r="AE2453" i="4"/>
  <c r="AF2452" i="4"/>
  <c r="AE2452" i="4"/>
  <c r="AF2450" i="4"/>
  <c r="AE2450" i="4"/>
  <c r="AE2449" i="4"/>
  <c r="AE2448" i="4"/>
  <c r="AF2447" i="4"/>
  <c r="AF2445" i="4"/>
  <c r="AE2445" i="4"/>
  <c r="AE2444" i="4"/>
  <c r="AF2443" i="4"/>
  <c r="AE2443" i="4"/>
  <c r="AE2442" i="4"/>
  <c r="AF2440" i="4"/>
  <c r="AE2440" i="4"/>
  <c r="AF2439" i="4"/>
  <c r="AE2439" i="4"/>
  <c r="AF2438" i="4"/>
  <c r="AE2438" i="4"/>
  <c r="AF2437" i="4"/>
  <c r="AF2435" i="4"/>
  <c r="AE2435" i="4"/>
  <c r="AF2434" i="4"/>
  <c r="AE2434" i="4"/>
  <c r="AE2433" i="4"/>
  <c r="AF2432" i="4"/>
  <c r="AF2430" i="4"/>
  <c r="W2430" i="4"/>
  <c r="AE2430" i="4" s="1"/>
  <c r="AF2429" i="4"/>
  <c r="AE2429" i="4"/>
  <c r="AF2428" i="4"/>
  <c r="AE2428" i="4"/>
  <c r="AE2425" i="4"/>
  <c r="AE2424" i="4"/>
  <c r="AF2423" i="4"/>
  <c r="AE2423" i="4"/>
  <c r="AF2422" i="4"/>
  <c r="AE2422" i="4"/>
  <c r="AF2420" i="4"/>
  <c r="AE2420" i="4"/>
  <c r="AE2419" i="4"/>
  <c r="W2418" i="4"/>
  <c r="AF2417" i="4"/>
  <c r="AE2417" i="4"/>
  <c r="AF2415" i="4"/>
  <c r="AE2415" i="4"/>
  <c r="AF2414" i="4"/>
  <c r="AE2414" i="4"/>
  <c r="W2413" i="4"/>
  <c r="AF2412" i="4"/>
  <c r="AE2413" i="4"/>
  <c r="AF2410" i="4"/>
  <c r="AE2410" i="4"/>
  <c r="AE2409" i="4"/>
  <c r="AE2408" i="4"/>
  <c r="AF2407" i="4"/>
  <c r="AE2407" i="4"/>
  <c r="AE2405" i="4"/>
  <c r="AF2405" i="4"/>
  <c r="AE2404" i="4"/>
  <c r="AF2403" i="4"/>
  <c r="AE2403" i="4"/>
  <c r="AF2402" i="4"/>
  <c r="AE2402" i="4"/>
  <c r="AE2400" i="4"/>
  <c r="AF2399" i="4"/>
  <c r="AE2399" i="4"/>
  <c r="AE2398" i="4"/>
  <c r="AF2395" i="4"/>
  <c r="AE2395" i="4"/>
  <c r="AF2394" i="4"/>
  <c r="AE2394" i="4"/>
  <c r="AF2393" i="4"/>
  <c r="AE2393" i="4"/>
  <c r="AF2390" i="4"/>
  <c r="AE2390" i="4"/>
  <c r="AF2389" i="4"/>
  <c r="AE2389" i="4"/>
  <c r="W2388" i="4"/>
  <c r="AF2387" i="4"/>
  <c r="AE2387" i="4"/>
  <c r="AF2385" i="4"/>
  <c r="AE2385" i="4"/>
  <c r="AE2384" i="4"/>
  <c r="AF2383" i="4"/>
  <c r="AE2383" i="4"/>
  <c r="W2382" i="4"/>
  <c r="Y2384" i="4" s="1"/>
  <c r="W2380" i="4"/>
  <c r="W2379" i="4"/>
  <c r="W2378" i="4"/>
  <c r="Y2380" i="4" s="1"/>
  <c r="W2377" i="4"/>
  <c r="Y2379" i="4" s="1"/>
  <c r="W2371" i="4"/>
  <c r="Y2373" i="4" s="1"/>
  <c r="W2254" i="4"/>
  <c r="W2281" i="4"/>
  <c r="AF2281" i="4" s="1"/>
  <c r="W2290" i="4"/>
  <c r="W2315" i="4"/>
  <c r="AF2315" i="4" s="1"/>
  <c r="W2324" i="4"/>
  <c r="Y2326" i="4" s="1"/>
  <c r="W2351" i="4"/>
  <c r="Y2353" i="4" s="1"/>
  <c r="W2360" i="4"/>
  <c r="AF2360" i="4" s="1"/>
  <c r="AF2263" i="4"/>
  <c r="W2285" i="4"/>
  <c r="W2328" i="4"/>
  <c r="W2337" i="4"/>
  <c r="Y2339" i="4" s="1"/>
  <c r="W2346" i="4"/>
  <c r="Y2348" i="4" s="1"/>
  <c r="W2349" i="4"/>
  <c r="AF2349" i="4" s="1"/>
  <c r="W2355" i="4"/>
  <c r="Y2357" i="4" s="1"/>
  <c r="W2364" i="4"/>
  <c r="AE2364" i="4" s="1"/>
  <c r="W2373" i="4"/>
  <c r="W2242" i="4"/>
  <c r="Y2244" i="4" s="1"/>
  <c r="W2323" i="4"/>
  <c r="Y2325" i="4" s="1"/>
  <c r="W2332" i="4"/>
  <c r="Y2334" i="4" s="1"/>
  <c r="W2341" i="4"/>
  <c r="Y2343" i="4" s="1"/>
  <c r="W2359" i="4"/>
  <c r="Y2361" i="4" s="1"/>
  <c r="W2262" i="4"/>
  <c r="Y2264" i="4" s="1"/>
  <c r="W2271" i="4"/>
  <c r="W2293" i="4"/>
  <c r="Y2295" i="4" s="1"/>
  <c r="AF2330" i="4"/>
  <c r="AF2348" i="4"/>
  <c r="AF2374" i="4"/>
  <c r="AE2374" i="4"/>
  <c r="AF2373" i="4"/>
  <c r="AE2373" i="4"/>
  <c r="AF2372" i="4"/>
  <c r="AE2372" i="4"/>
  <c r="AE2371" i="4"/>
  <c r="W2369" i="4"/>
  <c r="AE2369" i="4" s="1"/>
  <c r="AF2367" i="4"/>
  <c r="W2368" i="4"/>
  <c r="AE2368" i="4" s="1"/>
  <c r="AF2365" i="4"/>
  <c r="AE2365" i="4"/>
  <c r="AF2364" i="4"/>
  <c r="AF2363" i="4"/>
  <c r="AE2363" i="4"/>
  <c r="AE2361" i="4"/>
  <c r="AE2360" i="4"/>
  <c r="AF2359" i="4"/>
  <c r="AF2357" i="4"/>
  <c r="AE2357" i="4"/>
  <c r="AF2356" i="4"/>
  <c r="AE2356" i="4"/>
  <c r="AE2355" i="4"/>
  <c r="AF2353" i="4"/>
  <c r="AE2353" i="4"/>
  <c r="AE2352" i="4"/>
  <c r="AE2349" i="4"/>
  <c r="AE2348" i="4"/>
  <c r="W2347" i="4"/>
  <c r="AF2344" i="4"/>
  <c r="AE2344" i="4"/>
  <c r="AF2343" i="4"/>
  <c r="AE2343" i="4"/>
  <c r="W2342" i="4"/>
  <c r="AF2342" i="4" s="1"/>
  <c r="AF2341" i="4"/>
  <c r="AE2339" i="4"/>
  <c r="W2338" i="4"/>
  <c r="AE2338" i="4"/>
  <c r="AF2338" i="4"/>
  <c r="AF2335" i="4"/>
  <c r="AE2335" i="4"/>
  <c r="AF2334" i="4"/>
  <c r="AE2334" i="4"/>
  <c r="W2333" i="4"/>
  <c r="AF2332" i="4"/>
  <c r="AE2332" i="4"/>
  <c r="AE2330" i="4"/>
  <c r="W2329" i="4"/>
  <c r="AE2329" i="4" s="1"/>
  <c r="AF2326" i="4"/>
  <c r="AE2326" i="4"/>
  <c r="AF2325" i="4"/>
  <c r="AE2325" i="4"/>
  <c r="AE2324" i="4"/>
  <c r="AE2323" i="4"/>
  <c r="AF2321" i="4"/>
  <c r="AE2321" i="4"/>
  <c r="AF2320" i="4"/>
  <c r="AE2320" i="4"/>
  <c r="AF2318" i="4"/>
  <c r="W2319" i="4"/>
  <c r="AF2316" i="4"/>
  <c r="AE2316" i="4"/>
  <c r="AE2315" i="4"/>
  <c r="AE2314" i="4"/>
  <c r="AF2313" i="4"/>
  <c r="AE2313" i="4"/>
  <c r="AF2311" i="4"/>
  <c r="AE2311" i="4"/>
  <c r="W2310" i="4"/>
  <c r="AE2310" i="4" s="1"/>
  <c r="W2309" i="4"/>
  <c r="AF2309" i="4" s="1"/>
  <c r="W2308" i="4"/>
  <c r="Y2310" i="4" s="1"/>
  <c r="W2306" i="4"/>
  <c r="W2305" i="4"/>
  <c r="W2304" i="4"/>
  <c r="Y2306" i="4" s="1"/>
  <c r="W2303" i="4"/>
  <c r="Y2305" i="4" s="1"/>
  <c r="AF2300" i="4"/>
  <c r="AE2300" i="4"/>
  <c r="AF2298" i="4"/>
  <c r="W2299" i="4"/>
  <c r="AE2299" i="4" s="1"/>
  <c r="W2298" i="4"/>
  <c r="AF2297" i="4"/>
  <c r="AE2297" i="4"/>
  <c r="AF2294" i="4"/>
  <c r="W2295" i="4"/>
  <c r="AE2295" i="4" s="1"/>
  <c r="W2294" i="4"/>
  <c r="AE2294" i="4" s="1"/>
  <c r="AE2293" i="4"/>
  <c r="AF2291" i="4"/>
  <c r="AE2291" i="4"/>
  <c r="AF2290" i="4"/>
  <c r="AE2290" i="4"/>
  <c r="W2289" i="4"/>
  <c r="AF2289" i="4" s="1"/>
  <c r="AE2288" i="4"/>
  <c r="AE2286" i="4"/>
  <c r="AF2285" i="4"/>
  <c r="AE2285" i="4"/>
  <c r="AF2284" i="4"/>
  <c r="AE2284" i="4"/>
  <c r="AF2282" i="4"/>
  <c r="AE2282" i="4"/>
  <c r="AE2281" i="4"/>
  <c r="W2280" i="4"/>
  <c r="Y2282" i="4" s="1"/>
  <c r="W2278" i="4"/>
  <c r="W2277" i="4"/>
  <c r="W2276" i="4"/>
  <c r="Y2278" i="4" s="1"/>
  <c r="W2275" i="4"/>
  <c r="Y2277" i="4" s="1"/>
  <c r="W2274" i="4"/>
  <c r="Y2276" i="4" s="1"/>
  <c r="W2273" i="4"/>
  <c r="Y2275" i="4" s="1"/>
  <c r="W2272" i="4"/>
  <c r="Y2274" i="4" s="1"/>
  <c r="AF2269" i="4"/>
  <c r="AE2269" i="4"/>
  <c r="W2268" i="4"/>
  <c r="AE2268" i="4" s="1"/>
  <c r="W2267" i="4"/>
  <c r="AF2267" i="4" s="1"/>
  <c r="AF2266" i="4"/>
  <c r="AE2266" i="4"/>
  <c r="AF2264" i="4"/>
  <c r="AE2264" i="4"/>
  <c r="W2263" i="4"/>
  <c r="AE2263" i="4" s="1"/>
  <c r="AE2262" i="4"/>
  <c r="W2249" i="4"/>
  <c r="AC2213" i="4"/>
  <c r="W2214" i="4" s="1"/>
  <c r="Y2216" i="4" s="1"/>
  <c r="W2245" i="4"/>
  <c r="AF2245" i="4" s="1"/>
  <c r="W2258" i="4"/>
  <c r="AF2258" i="4" s="1"/>
  <c r="W2250" i="4"/>
  <c r="W2244" i="4"/>
  <c r="AF2244" i="4" s="1"/>
  <c r="W2253" i="4"/>
  <c r="Y2255" i="4" s="1"/>
  <c r="W2203" i="4"/>
  <c r="AF2203" i="4" s="1"/>
  <c r="W2224" i="4"/>
  <c r="AF2224" i="4" s="1"/>
  <c r="W2235" i="4"/>
  <c r="Y2237" i="4" s="1"/>
  <c r="W2241" i="4"/>
  <c r="Y2243" i="4" s="1"/>
  <c r="W2248" i="4"/>
  <c r="Y2250" i="4" s="1"/>
  <c r="W2257" i="4"/>
  <c r="Y2259" i="4" s="1"/>
  <c r="W2260" i="4"/>
  <c r="AF2260" i="4" s="1"/>
  <c r="W2243" i="4"/>
  <c r="Y2245" i="4" s="1"/>
  <c r="W2252" i="4"/>
  <c r="Y2254" i="4" s="1"/>
  <c r="W2255" i="4"/>
  <c r="W2109" i="4"/>
  <c r="AF2109" i="4" s="1"/>
  <c r="W2247" i="4"/>
  <c r="Y2249" i="4" s="1"/>
  <c r="W2100" i="4"/>
  <c r="AF2100" i="4" s="1"/>
  <c r="AE2260" i="4"/>
  <c r="W2259" i="4"/>
  <c r="AE2259" i="4" s="1"/>
  <c r="AE2258" i="4"/>
  <c r="AF2255" i="4"/>
  <c r="AE2255" i="4"/>
  <c r="AF2254" i="4"/>
  <c r="AE2254" i="4"/>
  <c r="AE2253" i="4"/>
  <c r="AF2250" i="4"/>
  <c r="AE2250" i="4"/>
  <c r="AF2249" i="4"/>
  <c r="AE2249" i="4"/>
  <c r="AE2248" i="4"/>
  <c r="AE2247" i="4"/>
  <c r="AE2245" i="4"/>
  <c r="AE2244" i="4"/>
  <c r="AE2243" i="4"/>
  <c r="AE2242" i="4"/>
  <c r="W2208" i="4"/>
  <c r="AF2208" i="4" s="1"/>
  <c r="W2219" i="4"/>
  <c r="AF2219" i="4" s="1"/>
  <c r="W2239" i="4"/>
  <c r="W2189" i="4"/>
  <c r="AF2189" i="4" s="1"/>
  <c r="W2211" i="4"/>
  <c r="AF2211" i="4" s="1"/>
  <c r="W2215" i="4"/>
  <c r="AF2215" i="4" s="1"/>
  <c r="W2237" i="4"/>
  <c r="AF2237" i="4" s="1"/>
  <c r="W2150" i="4"/>
  <c r="AF2150" i="4" s="1"/>
  <c r="W2180" i="4"/>
  <c r="AF2180" i="4" s="1"/>
  <c r="W2236" i="4"/>
  <c r="AF2236" i="4" s="1"/>
  <c r="W2229" i="4"/>
  <c r="W2240" i="4"/>
  <c r="AE2241" i="4"/>
  <c r="AE2240" i="4"/>
  <c r="AE2237" i="4"/>
  <c r="AE2236" i="4"/>
  <c r="AE2235" i="4"/>
  <c r="AF2235" i="4"/>
  <c r="W2234" i="4"/>
  <c r="Y2236" i="4" s="1"/>
  <c r="W2232" i="4"/>
  <c r="W2231" i="4"/>
  <c r="W2230" i="4"/>
  <c r="Y2232" i="4" s="1"/>
  <c r="W2210" i="4"/>
  <c r="Y2212" i="4" s="1"/>
  <c r="W2147" i="4"/>
  <c r="AF2147" i="4" s="1"/>
  <c r="W2151" i="4"/>
  <c r="AF2151" i="4" s="1"/>
  <c r="W2200" i="4"/>
  <c r="AF2200" i="4" s="1"/>
  <c r="W2212" i="4"/>
  <c r="AF2212" i="4" s="1"/>
  <c r="W2223" i="4"/>
  <c r="W2165" i="4"/>
  <c r="Y2167" i="4" s="1"/>
  <c r="W2175" i="4"/>
  <c r="AF2175" i="4" s="1"/>
  <c r="W2179" i="4"/>
  <c r="AF2179" i="4" s="1"/>
  <c r="W2194" i="4"/>
  <c r="AF2194" i="4" s="1"/>
  <c r="W2207" i="4"/>
  <c r="AF2207" i="4" s="1"/>
  <c r="W2218" i="4"/>
  <c r="Y2220" i="4" s="1"/>
  <c r="W2227" i="4"/>
  <c r="AF2227" i="4" s="1"/>
  <c r="W2139" i="4"/>
  <c r="AF2139" i="4" s="1"/>
  <c r="W2191" i="4"/>
  <c r="Y2193" i="4" s="1"/>
  <c r="W2222" i="4"/>
  <c r="Y2224" i="4" s="1"/>
  <c r="W2135" i="4"/>
  <c r="AF2135" i="4" s="1"/>
  <c r="W2174" i="4"/>
  <c r="Y2176" i="4" s="1"/>
  <c r="W2206" i="4"/>
  <c r="Y2208" i="4" s="1"/>
  <c r="W2220" i="4"/>
  <c r="AF2220" i="4" s="1"/>
  <c r="W2226" i="4"/>
  <c r="AF2226" i="4" s="1"/>
  <c r="AE2227" i="4"/>
  <c r="AE2224" i="4"/>
  <c r="AF2223" i="4"/>
  <c r="AE2223" i="4"/>
  <c r="AE2222" i="4"/>
  <c r="AE2220" i="4"/>
  <c r="AE2219" i="4"/>
  <c r="AE2218" i="4"/>
  <c r="AF2216" i="4"/>
  <c r="AE2216" i="4"/>
  <c r="AE2215" i="4"/>
  <c r="AE2214" i="4"/>
  <c r="AE2211" i="4"/>
  <c r="AF2210" i="4"/>
  <c r="AE2208" i="4"/>
  <c r="AE2207" i="4"/>
  <c r="W2169" i="4"/>
  <c r="Y2171" i="4" s="1"/>
  <c r="W2172" i="4"/>
  <c r="AF2172" i="4" s="1"/>
  <c r="W2178" i="4"/>
  <c r="Y2180" i="4" s="1"/>
  <c r="W2188" i="4"/>
  <c r="AF2188" i="4" s="1"/>
  <c r="W2204" i="4"/>
  <c r="AF2204" i="4" s="1"/>
  <c r="W2123" i="4"/>
  <c r="AF2123" i="4" s="1"/>
  <c r="W2176" i="4"/>
  <c r="AF2176" i="4" s="1"/>
  <c r="W2182" i="4"/>
  <c r="Y2184" i="4" s="1"/>
  <c r="W2192" i="4"/>
  <c r="Y2194" i="4" s="1"/>
  <c r="AC2106" i="4"/>
  <c r="W2107" i="4" s="1"/>
  <c r="Y2109" i="4" s="1"/>
  <c r="W2104" i="4"/>
  <c r="AF2104" i="4" s="1"/>
  <c r="W2196" i="4"/>
  <c r="W2202" i="4"/>
  <c r="AE2204" i="4"/>
  <c r="AE2203" i="4"/>
  <c r="AE2200" i="4"/>
  <c r="W2199" i="4"/>
  <c r="AF2199" i="4" s="1"/>
  <c r="W2198" i="4"/>
  <c r="Y2200" i="4" s="1"/>
  <c r="AF2196" i="4"/>
  <c r="AE2194" i="4"/>
  <c r="AF2193" i="4"/>
  <c r="AE2193" i="4"/>
  <c r="AE2192" i="4"/>
  <c r="AE2191" i="4"/>
  <c r="AE2189" i="4"/>
  <c r="AE2188" i="4"/>
  <c r="W2187" i="4"/>
  <c r="AF2187" i="4" s="1"/>
  <c r="W2186" i="4"/>
  <c r="Y2188" i="4" s="1"/>
  <c r="W2184" i="4"/>
  <c r="W2183" i="4"/>
  <c r="AF2182" i="4"/>
  <c r="AE2182" i="4"/>
  <c r="AE2180" i="4"/>
  <c r="AE2179" i="4"/>
  <c r="AE2178" i="4"/>
  <c r="AE2176" i="4"/>
  <c r="AE2175" i="4"/>
  <c r="AE2172" i="4"/>
  <c r="W2171" i="4"/>
  <c r="AE2171" i="4" s="1"/>
  <c r="W2170" i="4"/>
  <c r="W2167" i="4"/>
  <c r="AE2167" i="4" s="1"/>
  <c r="W2166" i="4"/>
  <c r="AE2166" i="4" s="1"/>
  <c r="AF2165" i="4"/>
  <c r="AE2165" i="4"/>
  <c r="W2163" i="4"/>
  <c r="AE2163" i="4" s="1"/>
  <c r="W2162" i="4"/>
  <c r="AE2162" i="4" s="1"/>
  <c r="W2161" i="4"/>
  <c r="AF2161" i="4" s="1"/>
  <c r="W2160" i="4"/>
  <c r="Y2162" i="4" s="1"/>
  <c r="W2158" i="4"/>
  <c r="W2157" i="4"/>
  <c r="W2156" i="4"/>
  <c r="Y2158" i="4" s="1"/>
  <c r="W2155" i="4"/>
  <c r="Y2157" i="4" s="1"/>
  <c r="W2154" i="4"/>
  <c r="Y2156" i="4" s="1"/>
  <c r="W2121" i="4"/>
  <c r="Y2123" i="4" s="1"/>
  <c r="W2145" i="4"/>
  <c r="Y2147" i="4" s="1"/>
  <c r="W2119" i="4"/>
  <c r="AF2119" i="4" s="1"/>
  <c r="W2125" i="4"/>
  <c r="Y2127" i="4" s="1"/>
  <c r="W2143" i="4"/>
  <c r="AF2143" i="4" s="1"/>
  <c r="W2149" i="4"/>
  <c r="Y2151" i="4" s="1"/>
  <c r="W2141" i="4"/>
  <c r="Y2143" i="4" s="1"/>
  <c r="W2108" i="4"/>
  <c r="Y2110" i="4" s="1"/>
  <c r="W2110" i="4"/>
  <c r="AF2110" i="4" s="1"/>
  <c r="W2142" i="4"/>
  <c r="AF2142" i="4" s="1"/>
  <c r="W2112" i="4"/>
  <c r="W2129" i="4"/>
  <c r="Y2131" i="4" s="1"/>
  <c r="W2153" i="4"/>
  <c r="Y2155" i="4" s="1"/>
  <c r="W2118" i="4"/>
  <c r="AF2118" i="4" s="1"/>
  <c r="W2127" i="4"/>
  <c r="AF2127" i="4" s="1"/>
  <c r="W2133" i="4"/>
  <c r="Y2135" i="4" s="1"/>
  <c r="W2102" i="4"/>
  <c r="Y2104" i="4" s="1"/>
  <c r="W2105" i="4"/>
  <c r="AF2105" i="4" s="1"/>
  <c r="W2122" i="4"/>
  <c r="AF2122" i="4" s="1"/>
  <c r="W2137" i="4"/>
  <c r="Y2139" i="4" s="1"/>
  <c r="W2146" i="4"/>
  <c r="AF2146" i="4" s="1"/>
  <c r="AF2153" i="4"/>
  <c r="AE2153" i="4"/>
  <c r="AE2151" i="4"/>
  <c r="AE2150" i="4"/>
  <c r="AE2149" i="4"/>
  <c r="AE2147" i="4"/>
  <c r="AE2146" i="4"/>
  <c r="AE2145" i="4"/>
  <c r="AE2143" i="4"/>
  <c r="AE2142" i="4"/>
  <c r="AE2141" i="4"/>
  <c r="AE2139" i="4"/>
  <c r="W2138" i="4"/>
  <c r="AE2138" i="4" s="1"/>
  <c r="AE2137" i="4"/>
  <c r="AE2135" i="4"/>
  <c r="W2134" i="4"/>
  <c r="AE2134" i="4" s="1"/>
  <c r="AE2133" i="4"/>
  <c r="W2131" i="4"/>
  <c r="AF2131" i="4" s="1"/>
  <c r="AE2131" i="4"/>
  <c r="W2130" i="4"/>
  <c r="AE2130" i="4" s="1"/>
  <c r="AE2129" i="4"/>
  <c r="AE2127" i="4"/>
  <c r="W2126" i="4"/>
  <c r="AE2126" i="4" s="1"/>
  <c r="AE2123" i="4"/>
  <c r="AE2122" i="4"/>
  <c r="AE2121" i="4"/>
  <c r="AE2119" i="4"/>
  <c r="AE2118" i="4"/>
  <c r="W2117" i="4"/>
  <c r="Y2119" i="4" s="1"/>
  <c r="W2115" i="4"/>
  <c r="W2114" i="4"/>
  <c r="W2113" i="4"/>
  <c r="Y2115" i="4" s="1"/>
  <c r="AE2110" i="4"/>
  <c r="AE2109" i="4"/>
  <c r="AE2108" i="4"/>
  <c r="AE2107" i="4"/>
  <c r="AE2104" i="4"/>
  <c r="W2103" i="4"/>
  <c r="AE2102" i="4"/>
  <c r="AE2100" i="4"/>
  <c r="W2099" i="4"/>
  <c r="AE2099" i="4" s="1"/>
  <c r="AC2097" i="4"/>
  <c r="AE2097" i="4" s="1"/>
  <c r="Y2097" i="4"/>
  <c r="V2097" i="4"/>
  <c r="D2097" i="4"/>
  <c r="AE2095" i="4"/>
  <c r="AC2095" i="4"/>
  <c r="AC2096" i="4" s="1"/>
  <c r="V2095" i="4"/>
  <c r="AF2095" i="4" s="1"/>
  <c r="D2095" i="4"/>
  <c r="AE2094" i="4"/>
  <c r="AC2094" i="4"/>
  <c r="V2094" i="4"/>
  <c r="AF2094" i="4" s="1"/>
  <c r="D2094" i="4"/>
  <c r="AE2093" i="4"/>
  <c r="AC2093" i="4"/>
  <c r="V2093" i="4"/>
  <c r="AF2093" i="4" s="1"/>
  <c r="D2093" i="4"/>
  <c r="AE2092" i="4"/>
  <c r="AC2092" i="4"/>
  <c r="V2092" i="4"/>
  <c r="AF2092" i="4" s="1"/>
  <c r="D2092" i="4"/>
  <c r="AE2091" i="4"/>
  <c r="AC2091" i="4"/>
  <c r="V2091" i="4"/>
  <c r="AF2091" i="4" s="1"/>
  <c r="D2091" i="4"/>
  <c r="AE2090" i="4"/>
  <c r="AC2090" i="4"/>
  <c r="Y2090" i="4"/>
  <c r="V2090" i="4"/>
  <c r="AF2090" i="4" s="1"/>
  <c r="D2090" i="4"/>
  <c r="AC2089" i="4"/>
  <c r="Y2089" i="4"/>
  <c r="V2089" i="4"/>
  <c r="D2089" i="4"/>
  <c r="AC2087" i="4"/>
  <c r="AC2088" i="4" s="1"/>
  <c r="V2087" i="4"/>
  <c r="D2087" i="4"/>
  <c r="AC2086" i="4"/>
  <c r="V2086" i="4"/>
  <c r="D2086" i="4"/>
  <c r="AC2085" i="4"/>
  <c r="Y2085" i="4"/>
  <c r="V2085" i="4"/>
  <c r="D2085" i="4"/>
  <c r="AC2084" i="4"/>
  <c r="Y2084" i="4"/>
  <c r="V2084" i="4"/>
  <c r="D2084" i="4"/>
  <c r="AC2082" i="4"/>
  <c r="AC2083" i="4" s="1"/>
  <c r="V2082" i="4"/>
  <c r="D2082" i="4"/>
  <c r="AC2081" i="4"/>
  <c r="V2081" i="4"/>
  <c r="D2081" i="4"/>
  <c r="AC2080" i="4"/>
  <c r="Y2080" i="4"/>
  <c r="V2080" i="4"/>
  <c r="D2080" i="4"/>
  <c r="AC2079" i="4"/>
  <c r="Y2079" i="4"/>
  <c r="V2079" i="4"/>
  <c r="D2079" i="4"/>
  <c r="AC2077" i="4"/>
  <c r="AC2078" i="4" s="1"/>
  <c r="V2077" i="4"/>
  <c r="D2077" i="4"/>
  <c r="AC2076" i="4"/>
  <c r="V2076" i="4"/>
  <c r="D2076" i="4"/>
  <c r="AC2075" i="4"/>
  <c r="V2075" i="4"/>
  <c r="D2075" i="4"/>
  <c r="AC2074" i="4"/>
  <c r="V2074" i="4"/>
  <c r="D2074" i="4"/>
  <c r="AC2073" i="4"/>
  <c r="Y2073" i="4"/>
  <c r="V2073" i="4"/>
  <c r="D2073" i="4"/>
  <c r="AC2072" i="4"/>
  <c r="AE2072" i="4" s="1"/>
  <c r="Y2072" i="4"/>
  <c r="V2072" i="4"/>
  <c r="D2072" i="4"/>
  <c r="AE2070" i="4"/>
  <c r="AC2070" i="4"/>
  <c r="AC2071" i="4" s="1"/>
  <c r="V2070" i="4"/>
  <c r="AF2070" i="4" s="1"/>
  <c r="D2070" i="4"/>
  <c r="AE2069" i="4"/>
  <c r="AC2069" i="4"/>
  <c r="Y2069" i="4"/>
  <c r="V2069" i="4"/>
  <c r="AF2069" i="4" s="1"/>
  <c r="D2069" i="4"/>
  <c r="AC2068" i="4"/>
  <c r="Y2068" i="4"/>
  <c r="V2068" i="4"/>
  <c r="D2068" i="4"/>
  <c r="AC2066" i="4"/>
  <c r="AC2067" i="4" s="1"/>
  <c r="V2066" i="4"/>
  <c r="D2066" i="4"/>
  <c r="AC2065" i="4"/>
  <c r="V2065" i="4"/>
  <c r="D2065" i="4"/>
  <c r="AC2064" i="4"/>
  <c r="V2064" i="4"/>
  <c r="D2064" i="4"/>
  <c r="AC2063" i="4"/>
  <c r="V2063" i="4"/>
  <c r="D2063" i="4"/>
  <c r="AC2062" i="4"/>
  <c r="Y2062" i="4"/>
  <c r="V2062" i="4"/>
  <c r="D2062" i="4"/>
  <c r="AC2061" i="4"/>
  <c r="Y2061" i="4"/>
  <c r="V2061" i="4"/>
  <c r="D2061" i="4"/>
  <c r="AF2293" i="4" l="1"/>
  <c r="AF2323" i="4"/>
  <c r="AE2388" i="4"/>
  <c r="Y2390" i="4"/>
  <c r="AF2392" i="4"/>
  <c r="AF2448" i="4"/>
  <c r="Y2450" i="4"/>
  <c r="AE2418" i="4"/>
  <c r="Y2420" i="4"/>
  <c r="AF2102" i="4"/>
  <c r="AF2222" i="4"/>
  <c r="AF2241" i="4"/>
  <c r="AF2314" i="4"/>
  <c r="AF2351" i="4"/>
  <c r="AF2355" i="4"/>
  <c r="AF2388" i="4"/>
  <c r="AF2413" i="4"/>
  <c r="Y2415" i="4"/>
  <c r="AF2427" i="4"/>
  <c r="Y2429" i="4"/>
  <c r="AF2382" i="4"/>
  <c r="AF2302" i="4"/>
  <c r="Y2304" i="4"/>
  <c r="AF2288" i="4"/>
  <c r="AF2280" i="4"/>
  <c r="AF2418" i="4"/>
  <c r="AF2433" i="4"/>
  <c r="Y2435" i="4"/>
  <c r="AF2308" i="4"/>
  <c r="AF2442" i="4"/>
  <c r="AF2457" i="4"/>
  <c r="Y2459" i="4"/>
  <c r="AF2397" i="4"/>
  <c r="Y2399" i="4"/>
  <c r="AE2319" i="4"/>
  <c r="Y2321" i="4"/>
  <c r="AF2271" i="4"/>
  <c r="Y2273" i="4"/>
  <c r="AE2333" i="4"/>
  <c r="Y2335" i="4"/>
  <c r="AF2206" i="4"/>
  <c r="Y2260" i="4"/>
  <c r="AF2295" i="4"/>
  <c r="AF2299" i="4"/>
  <c r="AF2337" i="4"/>
  <c r="AE2342" i="4"/>
  <c r="Y2344" i="4"/>
  <c r="AF2346" i="4"/>
  <c r="AF2371" i="4"/>
  <c r="AF2328" i="4"/>
  <c r="Y2330" i="4"/>
  <c r="AE2347" i="4"/>
  <c r="Y2349" i="4"/>
  <c r="AF2369" i="4"/>
  <c r="AF2262" i="4"/>
  <c r="AE2267" i="4"/>
  <c r="Y2269" i="4"/>
  <c r="AE2289" i="4"/>
  <c r="Y2291" i="4"/>
  <c r="AF2324" i="4"/>
  <c r="AF2329" i="4"/>
  <c r="AF2347" i="4"/>
  <c r="AF2368" i="4"/>
  <c r="AF2319" i="4"/>
  <c r="AF2268" i="4"/>
  <c r="AF2242" i="4"/>
  <c r="AE2309" i="4"/>
  <c r="Y2311" i="4"/>
  <c r="AF2310" i="4"/>
  <c r="AF2333" i="4"/>
  <c r="AF2108" i="4"/>
  <c r="AE2298" i="4"/>
  <c r="Y2300" i="4"/>
  <c r="AF2218" i="4"/>
  <c r="AF2253" i="4"/>
  <c r="AF2252" i="4"/>
  <c r="AF2243" i="4"/>
  <c r="AF2247" i="4"/>
  <c r="AF2160" i="4"/>
  <c r="AF2248" i="4"/>
  <c r="AF2257" i="4"/>
  <c r="AF2259" i="4"/>
  <c r="AF2121" i="4"/>
  <c r="AF2141" i="4"/>
  <c r="AF2240" i="4"/>
  <c r="Y2242" i="4"/>
  <c r="AF2229" i="4"/>
  <c r="Y2231" i="4"/>
  <c r="AF2133" i="4"/>
  <c r="AF2191" i="4"/>
  <c r="AF2174" i="4"/>
  <c r="AF2239" i="4"/>
  <c r="Y2241" i="4"/>
  <c r="AF2234" i="4"/>
  <c r="AF2145" i="4"/>
  <c r="AF2134" i="4"/>
  <c r="AF2171" i="4"/>
  <c r="AF2089" i="4"/>
  <c r="AF2166" i="4"/>
  <c r="AF2125" i="4"/>
  <c r="AF2162" i="4"/>
  <c r="AF2169" i="4"/>
  <c r="AF2214" i="4"/>
  <c r="AF2137" i="4"/>
  <c r="AF2198" i="4"/>
  <c r="AE2161" i="4"/>
  <c r="Y2163" i="4"/>
  <c r="AF2163" i="4"/>
  <c r="AF2167" i="4"/>
  <c r="AF2178" i="4"/>
  <c r="AF2192" i="4"/>
  <c r="AF2202" i="4"/>
  <c r="Y2204" i="4"/>
  <c r="AE2170" i="4"/>
  <c r="Y2172" i="4"/>
  <c r="AE2187" i="4"/>
  <c r="Y2189" i="4"/>
  <c r="AF2129" i="4"/>
  <c r="AF2170" i="4"/>
  <c r="AF2186" i="4"/>
  <c r="AE2199" i="4"/>
  <c r="W2082" i="4"/>
  <c r="W2086" i="4"/>
  <c r="AF2086" i="4" s="1"/>
  <c r="AF2107" i="4"/>
  <c r="AF2130" i="4"/>
  <c r="AF2138" i="4"/>
  <c r="W2074" i="4"/>
  <c r="Y2076" i="4" s="1"/>
  <c r="AE2103" i="4"/>
  <c r="Y2105" i="4"/>
  <c r="AF2149" i="4"/>
  <c r="AF2112" i="4"/>
  <c r="Y2114" i="4"/>
  <c r="AF2103" i="4"/>
  <c r="AF2099" i="4"/>
  <c r="AF2117" i="4"/>
  <c r="AF2126" i="4"/>
  <c r="W2098" i="4"/>
  <c r="W2068" i="4"/>
  <c r="Y2070" i="4" s="1"/>
  <c r="W2081" i="4"/>
  <c r="AF2081" i="4" s="1"/>
  <c r="W2066" i="4"/>
  <c r="AF2066" i="4" s="1"/>
  <c r="W2073" i="4"/>
  <c r="Y2075" i="4" s="1"/>
  <c r="W2076" i="4"/>
  <c r="AF2076" i="4" s="1"/>
  <c r="W2085" i="4"/>
  <c r="Y2087" i="4" s="1"/>
  <c r="W2080" i="4"/>
  <c r="W2089" i="4"/>
  <c r="Y2091" i="4" s="1"/>
  <c r="W2063" i="4"/>
  <c r="Y2065" i="4" s="1"/>
  <c r="W2065" i="4"/>
  <c r="AF2065" i="4" s="1"/>
  <c r="W2075" i="4"/>
  <c r="W2084" i="4"/>
  <c r="Y2086" i="4" s="1"/>
  <c r="W2087" i="4"/>
  <c r="AF2087" i="4" s="1"/>
  <c r="W2079" i="4"/>
  <c r="Y2081" i="4" s="1"/>
  <c r="W2097" i="4"/>
  <c r="Y2099" i="4" s="1"/>
  <c r="W2095" i="4"/>
  <c r="W2094" i="4"/>
  <c r="W2093" i="4"/>
  <c r="Y2095" i="4" s="1"/>
  <c r="W2092" i="4"/>
  <c r="Y2094" i="4" s="1"/>
  <c r="W2091" i="4"/>
  <c r="Y2093" i="4" s="1"/>
  <c r="W2090" i="4"/>
  <c r="Y2092" i="4" s="1"/>
  <c r="AE2089" i="4"/>
  <c r="AE2087" i="4"/>
  <c r="AE2086" i="4"/>
  <c r="AE2085" i="4"/>
  <c r="AE2084" i="4"/>
  <c r="AF2082" i="4"/>
  <c r="AE2082" i="4"/>
  <c r="AE2081" i="4"/>
  <c r="AE2080" i="4"/>
  <c r="AE2079" i="4"/>
  <c r="W2077" i="4"/>
  <c r="AE2077" i="4" s="1"/>
  <c r="AE2076" i="4"/>
  <c r="AE2075" i="4"/>
  <c r="AE2074" i="4"/>
  <c r="AE2073" i="4"/>
  <c r="W2072" i="4"/>
  <c r="Y2074" i="4" s="1"/>
  <c r="W2070" i="4"/>
  <c r="W2069" i="4"/>
  <c r="AF2068" i="4"/>
  <c r="AE2068" i="4"/>
  <c r="AE2066" i="4"/>
  <c r="AE2065" i="4"/>
  <c r="AF2064" i="4"/>
  <c r="W2064" i="4"/>
  <c r="AE2063" i="4"/>
  <c r="W2062" i="4"/>
  <c r="AF2062" i="4" s="1"/>
  <c r="AE2059" i="4"/>
  <c r="AC2059" i="4"/>
  <c r="AC2060" i="4" s="1"/>
  <c r="W2061" i="4" s="1"/>
  <c r="V2059" i="4"/>
  <c r="AF2059" i="4" s="1"/>
  <c r="D2059" i="4"/>
  <c r="AE2058" i="4"/>
  <c r="AC2058" i="4"/>
  <c r="V2058" i="4"/>
  <c r="AF2058" i="4" s="1"/>
  <c r="D2058" i="4"/>
  <c r="AE2057" i="4"/>
  <c r="AC2057" i="4"/>
  <c r="V2057" i="4"/>
  <c r="AF2057" i="4" s="1"/>
  <c r="D2057" i="4"/>
  <c r="AE2056" i="4"/>
  <c r="AC2056" i="4"/>
  <c r="V2056" i="4"/>
  <c r="AF2056" i="4" s="1"/>
  <c r="D2056" i="4"/>
  <c r="AE2055" i="4"/>
  <c r="AC2055" i="4"/>
  <c r="V2055" i="4"/>
  <c r="AF2055" i="4" s="1"/>
  <c r="D2055" i="4"/>
  <c r="AE2054" i="4"/>
  <c r="AC2054" i="4"/>
  <c r="V2054" i="4"/>
  <c r="AF2054" i="4" s="1"/>
  <c r="D2054" i="4"/>
  <c r="AE2053" i="4"/>
  <c r="AC2053" i="4"/>
  <c r="V2053" i="4"/>
  <c r="AF2053" i="4" s="1"/>
  <c r="D2053" i="4"/>
  <c r="AE2052" i="4"/>
  <c r="AC2052" i="4"/>
  <c r="V2052" i="4"/>
  <c r="D2052" i="4"/>
  <c r="AE2051" i="4"/>
  <c r="AC2051" i="4"/>
  <c r="V2051" i="4"/>
  <c r="AF2051" i="4" s="1"/>
  <c r="D2051" i="4"/>
  <c r="AE2050" i="4"/>
  <c r="AC2050" i="4"/>
  <c r="V2050" i="4"/>
  <c r="AF2050" i="4" s="1"/>
  <c r="D2050" i="4"/>
  <c r="AE2049" i="4"/>
  <c r="AC2049" i="4"/>
  <c r="V2049" i="4"/>
  <c r="AF2049" i="4" s="1"/>
  <c r="D2049" i="4"/>
  <c r="AE2048" i="4"/>
  <c r="AC2048" i="4"/>
  <c r="V2048" i="4"/>
  <c r="AF2048" i="4" s="1"/>
  <c r="D2048" i="4"/>
  <c r="AE2047" i="4"/>
  <c r="AC2047" i="4"/>
  <c r="V2047" i="4"/>
  <c r="AF2047" i="4" s="1"/>
  <c r="D2047" i="4"/>
  <c r="AE2046" i="4"/>
  <c r="AC2046" i="4"/>
  <c r="V2046" i="4"/>
  <c r="AF2046" i="4" s="1"/>
  <c r="D2046" i="4"/>
  <c r="AE2045" i="4"/>
  <c r="AC2045" i="4"/>
  <c r="V2045" i="4"/>
  <c r="AF2045" i="4" s="1"/>
  <c r="D2045" i="4"/>
  <c r="AE2044" i="4"/>
  <c r="AC2044" i="4"/>
  <c r="V2044" i="4"/>
  <c r="AF2044" i="4" s="1"/>
  <c r="D2044" i="4"/>
  <c r="AE2043" i="4"/>
  <c r="AC2043" i="4"/>
  <c r="Y2043" i="4"/>
  <c r="V2043" i="4"/>
  <c r="AF2043" i="4" s="1"/>
  <c r="D2043" i="4"/>
  <c r="AE2042" i="4"/>
  <c r="AC2042" i="4"/>
  <c r="Y2042" i="4"/>
  <c r="V2042" i="4"/>
  <c r="AF2042" i="4" s="1"/>
  <c r="D2042" i="4"/>
  <c r="AE2040" i="4"/>
  <c r="AC2040" i="4"/>
  <c r="AC2041" i="4" s="1"/>
  <c r="V2040" i="4"/>
  <c r="AF2040" i="4" s="1"/>
  <c r="D2040" i="4"/>
  <c r="AE2039" i="4"/>
  <c r="AC2039" i="4"/>
  <c r="V2039" i="4"/>
  <c r="AF2039" i="4" s="1"/>
  <c r="D2039" i="4"/>
  <c r="AE2038" i="4"/>
  <c r="AC2038" i="4"/>
  <c r="Y2038" i="4"/>
  <c r="V2038" i="4"/>
  <c r="AF2038" i="4" s="1"/>
  <c r="D2038" i="4"/>
  <c r="AE2037" i="4"/>
  <c r="AC2037" i="4"/>
  <c r="Y2037" i="4"/>
  <c r="V2037" i="4"/>
  <c r="D2037" i="4"/>
  <c r="AC2035" i="4"/>
  <c r="AC2036" i="4" s="1"/>
  <c r="V2035" i="4"/>
  <c r="D2035" i="4"/>
  <c r="AC2034" i="4"/>
  <c r="V2034" i="4"/>
  <c r="D2034" i="4"/>
  <c r="AC2033" i="4"/>
  <c r="Y2033" i="4"/>
  <c r="V2033" i="4"/>
  <c r="D2033" i="4"/>
  <c r="AC2032" i="4"/>
  <c r="AE2032" i="4" s="1"/>
  <c r="Y2032" i="4"/>
  <c r="V2032" i="4"/>
  <c r="D2032" i="4"/>
  <c r="AC2030" i="4"/>
  <c r="AC2031" i="4" s="1"/>
  <c r="V2030" i="4"/>
  <c r="D2030" i="4"/>
  <c r="AC2029" i="4"/>
  <c r="V2029" i="4"/>
  <c r="D2029" i="4"/>
  <c r="AC2028" i="4"/>
  <c r="Y2028" i="4"/>
  <c r="V2028" i="4"/>
  <c r="D2028" i="4"/>
  <c r="AC2027" i="4"/>
  <c r="Y2027" i="4"/>
  <c r="V2027" i="4"/>
  <c r="D2027" i="4"/>
  <c r="AC2025" i="4"/>
  <c r="AC2026" i="4" s="1"/>
  <c r="V2025" i="4"/>
  <c r="D2025" i="4"/>
  <c r="AC2024" i="4"/>
  <c r="V2024" i="4"/>
  <c r="D2024" i="4"/>
  <c r="AC2023" i="4"/>
  <c r="Y2023" i="4"/>
  <c r="V2023" i="4"/>
  <c r="D2023" i="4"/>
  <c r="AC2022" i="4"/>
  <c r="AE2022" i="4" s="1"/>
  <c r="Y2022" i="4"/>
  <c r="V2022" i="4"/>
  <c r="D2022" i="4"/>
  <c r="AC2020" i="4"/>
  <c r="AC2021" i="4" s="1"/>
  <c r="V2020" i="4"/>
  <c r="D2020" i="4"/>
  <c r="AC2019" i="4"/>
  <c r="V2019" i="4"/>
  <c r="D2019" i="4"/>
  <c r="AC2018" i="4"/>
  <c r="V2018" i="4"/>
  <c r="D2018" i="4"/>
  <c r="AC2017" i="4"/>
  <c r="Y2017" i="4"/>
  <c r="V2017" i="4"/>
  <c r="D2017" i="4"/>
  <c r="AC2016" i="4"/>
  <c r="Y2016" i="4"/>
  <c r="V2016" i="4"/>
  <c r="D2016" i="4"/>
  <c r="AC2014" i="4"/>
  <c r="AC2015" i="4" s="1"/>
  <c r="V2014" i="4"/>
  <c r="D2014" i="4"/>
  <c r="AC2013" i="4"/>
  <c r="V2013" i="4"/>
  <c r="D2013" i="4"/>
  <c r="AC2012" i="4"/>
  <c r="V2012" i="4"/>
  <c r="D2012" i="4"/>
  <c r="AC2011" i="4"/>
  <c r="Y2011" i="4"/>
  <c r="V2011" i="4"/>
  <c r="D2011" i="4"/>
  <c r="AC2010" i="4"/>
  <c r="Y2010" i="4"/>
  <c r="V2010" i="4"/>
  <c r="D2010" i="4"/>
  <c r="AC2008" i="4"/>
  <c r="AC2009" i="4" s="1"/>
  <c r="V2008" i="4"/>
  <c r="D2008" i="4"/>
  <c r="AC2007" i="4"/>
  <c r="V2007" i="4"/>
  <c r="D2007" i="4"/>
  <c r="AC2006" i="4"/>
  <c r="Y2006" i="4"/>
  <c r="V2006" i="4"/>
  <c r="D2006" i="4"/>
  <c r="AC2005" i="4"/>
  <c r="AE2005" i="4" s="1"/>
  <c r="Y2005" i="4"/>
  <c r="V2005" i="4"/>
  <c r="D2005" i="4"/>
  <c r="AC2003" i="4"/>
  <c r="AC2004" i="4" s="1"/>
  <c r="V2003" i="4"/>
  <c r="D2003" i="4"/>
  <c r="AC2002" i="4"/>
  <c r="V2002" i="4"/>
  <c r="D2002" i="4"/>
  <c r="AC2001" i="4"/>
  <c r="Y2001" i="4"/>
  <c r="V2001" i="4"/>
  <c r="D2001" i="4"/>
  <c r="AC2000" i="4"/>
  <c r="Y2000" i="4"/>
  <c r="V2000" i="4"/>
  <c r="D2000" i="4"/>
  <c r="AC1998" i="4"/>
  <c r="AC1999" i="4" s="1"/>
  <c r="V1998" i="4"/>
  <c r="D1998" i="4"/>
  <c r="AC1997" i="4"/>
  <c r="V1997" i="4"/>
  <c r="D1997" i="4"/>
  <c r="AC1996" i="4"/>
  <c r="V1996" i="4"/>
  <c r="D1996" i="4"/>
  <c r="AC1995" i="4"/>
  <c r="Y1995" i="4"/>
  <c r="V1995" i="4"/>
  <c r="D1995" i="4"/>
  <c r="AC1994" i="4"/>
  <c r="Y1994" i="4"/>
  <c r="V1994" i="4"/>
  <c r="D1994" i="4"/>
  <c r="AC1992" i="4"/>
  <c r="AC1993" i="4" s="1"/>
  <c r="V1992" i="4"/>
  <c r="D1992" i="4"/>
  <c r="AC1991" i="4"/>
  <c r="V1991" i="4"/>
  <c r="D1991" i="4"/>
  <c r="AC1990" i="4"/>
  <c r="Y1990" i="4"/>
  <c r="V1990" i="4"/>
  <c r="D1990" i="4"/>
  <c r="AC1989" i="4"/>
  <c r="Y1989" i="4"/>
  <c r="V1989" i="4"/>
  <c r="D1989" i="4"/>
  <c r="AC1987" i="4"/>
  <c r="AC1988" i="4" s="1"/>
  <c r="V1987" i="4"/>
  <c r="D1987" i="4"/>
  <c r="AC1986" i="4"/>
  <c r="V1986" i="4"/>
  <c r="D1986" i="4"/>
  <c r="AC1985" i="4"/>
  <c r="V1985" i="4"/>
  <c r="D1985" i="4"/>
  <c r="AC1984" i="4"/>
  <c r="Y1984" i="4"/>
  <c r="V1984" i="4"/>
  <c r="D1984" i="4"/>
  <c r="AC1983" i="4"/>
  <c r="AE1983" i="4" s="1"/>
  <c r="Y1983" i="4"/>
  <c r="V1983" i="4"/>
  <c r="D1983" i="4"/>
  <c r="AE1981" i="4"/>
  <c r="AC1981" i="4"/>
  <c r="AC1982" i="4" s="1"/>
  <c r="V1981" i="4"/>
  <c r="AF1981" i="4" s="1"/>
  <c r="D1981" i="4"/>
  <c r="AE1980" i="4"/>
  <c r="AC1980" i="4"/>
  <c r="V1980" i="4"/>
  <c r="AF1980" i="4" s="1"/>
  <c r="D1980" i="4"/>
  <c r="AE1979" i="4"/>
  <c r="AC1979" i="4"/>
  <c r="V1979" i="4"/>
  <c r="AF1979" i="4" s="1"/>
  <c r="D1979" i="4"/>
  <c r="AE1978" i="4"/>
  <c r="AC1978" i="4"/>
  <c r="Y1978" i="4"/>
  <c r="V1978" i="4"/>
  <c r="AF1978" i="4" s="1"/>
  <c r="D1978" i="4"/>
  <c r="AC1977" i="4"/>
  <c r="Y1977" i="4"/>
  <c r="V1977" i="4"/>
  <c r="D1977" i="4"/>
  <c r="AC1975" i="4"/>
  <c r="AC1976" i="4" s="1"/>
  <c r="V1975" i="4"/>
  <c r="D1975" i="4"/>
  <c r="AC1974" i="4"/>
  <c r="V1974" i="4"/>
  <c r="D1974" i="4"/>
  <c r="AC1973" i="4"/>
  <c r="V1973" i="4"/>
  <c r="D1973" i="4"/>
  <c r="AC1972" i="4"/>
  <c r="Y1972" i="4"/>
  <c r="V1972" i="4"/>
  <c r="D1972" i="4"/>
  <c r="AC1971" i="4"/>
  <c r="Y1971" i="4"/>
  <c r="V1971" i="4"/>
  <c r="D1971" i="4"/>
  <c r="AC1969" i="4"/>
  <c r="AC1970" i="4" s="1"/>
  <c r="V1969" i="4"/>
  <c r="D1969" i="4"/>
  <c r="AC1968" i="4"/>
  <c r="V1968" i="4"/>
  <c r="D1968" i="4"/>
  <c r="AC1967" i="4"/>
  <c r="Y1967" i="4"/>
  <c r="V1967" i="4"/>
  <c r="D1967" i="4"/>
  <c r="AC1966" i="4"/>
  <c r="Y1966" i="4"/>
  <c r="V1966" i="4"/>
  <c r="D1966" i="4"/>
  <c r="AC1964" i="4"/>
  <c r="AC1965" i="4" s="1"/>
  <c r="V1964" i="4"/>
  <c r="D1964" i="4"/>
  <c r="AC1963" i="4"/>
  <c r="V1963" i="4"/>
  <c r="D1963" i="4"/>
  <c r="AC1962" i="4"/>
  <c r="Y1962" i="4"/>
  <c r="V1962" i="4"/>
  <c r="D1962" i="4"/>
  <c r="AC1961" i="4"/>
  <c r="Y1961" i="4"/>
  <c r="V1961" i="4"/>
  <c r="D1961" i="4"/>
  <c r="AC1959" i="4"/>
  <c r="AC1960" i="4" s="1"/>
  <c r="V1959" i="4"/>
  <c r="D1959" i="4"/>
  <c r="AC1958" i="4"/>
  <c r="V1958" i="4"/>
  <c r="D1958" i="4"/>
  <c r="AC1957" i="4"/>
  <c r="Y1957" i="4"/>
  <c r="V1957" i="4"/>
  <c r="D1957" i="4"/>
  <c r="AC1956" i="4"/>
  <c r="AE1956" i="4" s="1"/>
  <c r="Y1956" i="4"/>
  <c r="V1956" i="4"/>
  <c r="D1956" i="4"/>
  <c r="AC1954" i="4"/>
  <c r="AC1955" i="4" s="1"/>
  <c r="V1954" i="4"/>
  <c r="D1954" i="4"/>
  <c r="AC1953" i="4"/>
  <c r="V1953" i="4"/>
  <c r="D1953" i="4"/>
  <c r="AC1952" i="4"/>
  <c r="V1952" i="4"/>
  <c r="D1952" i="4"/>
  <c r="AC1951" i="4"/>
  <c r="Y1951" i="4"/>
  <c r="V1951" i="4"/>
  <c r="D1951" i="4"/>
  <c r="AC1950" i="4"/>
  <c r="AE1950" i="4" s="1"/>
  <c r="Y1950" i="4"/>
  <c r="V1950" i="4"/>
  <c r="D1950" i="4"/>
  <c r="AC1948" i="4"/>
  <c r="AC1949" i="4" s="1"/>
  <c r="V1948" i="4"/>
  <c r="D1948" i="4"/>
  <c r="AC1947" i="4"/>
  <c r="V1947" i="4"/>
  <c r="D1947" i="4"/>
  <c r="AC1946" i="4"/>
  <c r="V1946" i="4"/>
  <c r="D1946" i="4"/>
  <c r="AC1945" i="4"/>
  <c r="Y1945" i="4"/>
  <c r="V1945" i="4"/>
  <c r="D1945" i="4"/>
  <c r="AC1944" i="4"/>
  <c r="Y1944" i="4"/>
  <c r="V1944" i="4"/>
  <c r="D1944" i="4"/>
  <c r="AE1942" i="4"/>
  <c r="AC1942" i="4"/>
  <c r="AC1943" i="4" s="1"/>
  <c r="V1942" i="4"/>
  <c r="AF1942" i="4" s="1"/>
  <c r="D1942" i="4"/>
  <c r="AE1941" i="4"/>
  <c r="AC1941" i="4"/>
  <c r="V1941" i="4"/>
  <c r="AF1941" i="4" s="1"/>
  <c r="D1941" i="4"/>
  <c r="AE1940" i="4"/>
  <c r="AC1940" i="4"/>
  <c r="Y1940" i="4"/>
  <c r="V1940" i="4"/>
  <c r="AF1940" i="4" s="1"/>
  <c r="D1940" i="4"/>
  <c r="AC1939" i="4"/>
  <c r="Y1939" i="4"/>
  <c r="V1939" i="4"/>
  <c r="D1939" i="4"/>
  <c r="AC1937" i="4"/>
  <c r="AC1938" i="4" s="1"/>
  <c r="V1937" i="4"/>
  <c r="D1937" i="4"/>
  <c r="AC1936" i="4"/>
  <c r="V1936" i="4"/>
  <c r="D1936" i="4"/>
  <c r="AC1935" i="4"/>
  <c r="Y1935" i="4"/>
  <c r="V1935" i="4"/>
  <c r="D1935" i="4"/>
  <c r="AC1934" i="4"/>
  <c r="AE1934" i="4" s="1"/>
  <c r="Y1934" i="4"/>
  <c r="V1934" i="4"/>
  <c r="D1934" i="4"/>
  <c r="AC1932" i="4"/>
  <c r="AC1933" i="4" s="1"/>
  <c r="V1932" i="4"/>
  <c r="D1932" i="4"/>
  <c r="AC1931" i="4"/>
  <c r="V1931" i="4"/>
  <c r="D1931" i="4"/>
  <c r="AC1930" i="4"/>
  <c r="Y1930" i="4"/>
  <c r="V1930" i="4"/>
  <c r="D1930" i="4"/>
  <c r="AC1929" i="4"/>
  <c r="Y1929" i="4"/>
  <c r="V1929" i="4"/>
  <c r="D1929" i="4"/>
  <c r="AC1927" i="4"/>
  <c r="AC1928" i="4" s="1"/>
  <c r="V1927" i="4"/>
  <c r="D1927" i="4"/>
  <c r="AC1926" i="4"/>
  <c r="V1926" i="4"/>
  <c r="D1926" i="4"/>
  <c r="AC1925" i="4"/>
  <c r="Y1925" i="4"/>
  <c r="V1925" i="4"/>
  <c r="D1925" i="4"/>
  <c r="AC1924" i="4"/>
  <c r="Y1924" i="4"/>
  <c r="V1924" i="4"/>
  <c r="D1924" i="4"/>
  <c r="AC1922" i="4"/>
  <c r="AC1923" i="4" s="1"/>
  <c r="V1922" i="4"/>
  <c r="D1922" i="4"/>
  <c r="AC1921" i="4"/>
  <c r="V1921" i="4"/>
  <c r="D1921" i="4"/>
  <c r="AC1920" i="4"/>
  <c r="Y1920" i="4"/>
  <c r="V1920" i="4"/>
  <c r="D1920" i="4"/>
  <c r="AC1919" i="4"/>
  <c r="Y1919" i="4"/>
  <c r="V1919" i="4"/>
  <c r="D1919" i="4"/>
  <c r="AC1917" i="4"/>
  <c r="AC1918" i="4" s="1"/>
  <c r="V1917" i="4"/>
  <c r="D1917" i="4"/>
  <c r="AC1916" i="4"/>
  <c r="V1916" i="4"/>
  <c r="D1916" i="4"/>
  <c r="AC1915" i="4"/>
  <c r="Y1915" i="4"/>
  <c r="V1915" i="4"/>
  <c r="D1915" i="4"/>
  <c r="AC1914" i="4"/>
  <c r="AE1914" i="4" s="1"/>
  <c r="Y1914" i="4"/>
  <c r="V1914" i="4"/>
  <c r="D1914" i="4"/>
  <c r="AC1912" i="4"/>
  <c r="AC1913" i="4" s="1"/>
  <c r="V1912" i="4"/>
  <c r="D1912" i="4"/>
  <c r="AC1911" i="4"/>
  <c r="V1911" i="4"/>
  <c r="D1911" i="4"/>
  <c r="AC1910" i="4"/>
  <c r="Y1910" i="4"/>
  <c r="V1910" i="4"/>
  <c r="D1910" i="4"/>
  <c r="AC1909" i="4"/>
  <c r="Y1909" i="4"/>
  <c r="V1909" i="4"/>
  <c r="D1909" i="4"/>
  <c r="AC1907" i="4"/>
  <c r="AC1908" i="4" s="1"/>
  <c r="V1907" i="4"/>
  <c r="D1907" i="4"/>
  <c r="AC1906" i="4"/>
  <c r="V1906" i="4"/>
  <c r="D1906" i="4"/>
  <c r="AC1905" i="4"/>
  <c r="Y1905" i="4"/>
  <c r="V1905" i="4"/>
  <c r="D1905" i="4"/>
  <c r="AC1904" i="4"/>
  <c r="Y1904" i="4"/>
  <c r="V1904" i="4"/>
  <c r="D1904" i="4"/>
  <c r="AC1902" i="4"/>
  <c r="AC1903" i="4" s="1"/>
  <c r="V1902" i="4"/>
  <c r="D1902" i="4"/>
  <c r="AC1901" i="4"/>
  <c r="V1901" i="4"/>
  <c r="D1901" i="4"/>
  <c r="AC1900" i="4"/>
  <c r="Y1900" i="4"/>
  <c r="V1900" i="4"/>
  <c r="D1900" i="4"/>
  <c r="AC1899" i="4"/>
  <c r="Y1899" i="4"/>
  <c r="V1899" i="4"/>
  <c r="D1899" i="4"/>
  <c r="AC1897" i="4"/>
  <c r="AC1898" i="4" s="1"/>
  <c r="V1897" i="4"/>
  <c r="D1897" i="4"/>
  <c r="AC1896" i="4"/>
  <c r="V1896" i="4"/>
  <c r="D1896" i="4"/>
  <c r="AC1895" i="4"/>
  <c r="Y1895" i="4"/>
  <c r="V1895" i="4"/>
  <c r="D1895" i="4"/>
  <c r="AC1894" i="4"/>
  <c r="AE1894" i="4" s="1"/>
  <c r="Y1894" i="4"/>
  <c r="V1894" i="4"/>
  <c r="D1894" i="4"/>
  <c r="AC1892" i="4"/>
  <c r="AC1893" i="4" s="1"/>
  <c r="V1892" i="4"/>
  <c r="D1892" i="4"/>
  <c r="AC1891" i="4"/>
  <c r="V1891" i="4"/>
  <c r="D1891" i="4"/>
  <c r="AC1890" i="4"/>
  <c r="Y1890" i="4"/>
  <c r="V1890" i="4"/>
  <c r="D1890" i="4"/>
  <c r="AC1889" i="4"/>
  <c r="AE1889" i="4" s="1"/>
  <c r="Y1889" i="4"/>
  <c r="V1889" i="4"/>
  <c r="D1889" i="4"/>
  <c r="AC1887" i="4"/>
  <c r="AC1888" i="4" s="1"/>
  <c r="V1887" i="4"/>
  <c r="D1887" i="4"/>
  <c r="AC1886" i="4"/>
  <c r="V1886" i="4"/>
  <c r="D1886" i="4"/>
  <c r="AC1885" i="4"/>
  <c r="Y1885" i="4"/>
  <c r="V1885" i="4"/>
  <c r="D1885" i="4"/>
  <c r="AC1884" i="4"/>
  <c r="AE1884" i="4" s="1"/>
  <c r="Y1884" i="4"/>
  <c r="V1884" i="4"/>
  <c r="D1884" i="4"/>
  <c r="AC1882" i="4"/>
  <c r="AC1883" i="4" s="1"/>
  <c r="V1882" i="4"/>
  <c r="D1882" i="4"/>
  <c r="AC1881" i="4"/>
  <c r="V1881" i="4"/>
  <c r="D1881" i="4"/>
  <c r="AC1880" i="4"/>
  <c r="Y1880" i="4"/>
  <c r="V1880" i="4"/>
  <c r="D1880" i="4"/>
  <c r="AC1879" i="4"/>
  <c r="Y1879" i="4"/>
  <c r="V1879" i="4"/>
  <c r="D1879" i="4"/>
  <c r="AC1877" i="4"/>
  <c r="AC1878" i="4" s="1"/>
  <c r="V1877" i="4"/>
  <c r="D1877" i="4"/>
  <c r="AC1876" i="4"/>
  <c r="V1876" i="4"/>
  <c r="D1876" i="4"/>
  <c r="AC1875" i="4"/>
  <c r="Y1875" i="4"/>
  <c r="V1875" i="4"/>
  <c r="D1875" i="4"/>
  <c r="AC1874" i="4"/>
  <c r="AE1874" i="4" s="1"/>
  <c r="Y1874" i="4"/>
  <c r="V1874" i="4"/>
  <c r="D1874" i="4"/>
  <c r="AC1872" i="4"/>
  <c r="AC1873" i="4" s="1"/>
  <c r="V1872" i="4"/>
  <c r="D1872" i="4"/>
  <c r="AC1871" i="4"/>
  <c r="V1871" i="4"/>
  <c r="D1871" i="4"/>
  <c r="AC1870" i="4"/>
  <c r="Y1870" i="4"/>
  <c r="V1870" i="4"/>
  <c r="D1870" i="4"/>
  <c r="AC1869" i="4"/>
  <c r="Y1869" i="4"/>
  <c r="V1869" i="4"/>
  <c r="D1869" i="4"/>
  <c r="AC1867" i="4"/>
  <c r="AC1868" i="4" s="1"/>
  <c r="V1867" i="4"/>
  <c r="D1867" i="4"/>
  <c r="AC1866" i="4"/>
  <c r="V1866" i="4"/>
  <c r="D1866" i="4"/>
  <c r="AC1865" i="4"/>
  <c r="V1865" i="4"/>
  <c r="D1865" i="4"/>
  <c r="AC1864" i="4"/>
  <c r="Y1864" i="4"/>
  <c r="V1864" i="4"/>
  <c r="D1864" i="4"/>
  <c r="AC1863" i="4"/>
  <c r="AE1863" i="4" s="1"/>
  <c r="Y1863" i="4"/>
  <c r="V1863" i="4"/>
  <c r="D1863" i="4"/>
  <c r="AC1861" i="4"/>
  <c r="AC1862" i="4" s="1"/>
  <c r="V1861" i="4"/>
  <c r="D1861" i="4"/>
  <c r="AC1860" i="4"/>
  <c r="V1860" i="4"/>
  <c r="D1860" i="4"/>
  <c r="AC1859" i="4"/>
  <c r="Y1859" i="4"/>
  <c r="V1859" i="4"/>
  <c r="D1859" i="4"/>
  <c r="AC1858" i="4"/>
  <c r="AE1858" i="4" s="1"/>
  <c r="Y1858" i="4"/>
  <c r="V1858" i="4"/>
  <c r="D1858" i="4"/>
  <c r="AC1856" i="4"/>
  <c r="AC1857" i="4" s="1"/>
  <c r="V1856" i="4"/>
  <c r="D1856" i="4"/>
  <c r="AC1855" i="4"/>
  <c r="V1855" i="4"/>
  <c r="D1855" i="4"/>
  <c r="AC1854" i="4"/>
  <c r="Y1854" i="4"/>
  <c r="V1854" i="4"/>
  <c r="D1854" i="4"/>
  <c r="AC1853" i="4"/>
  <c r="AE1853" i="4" s="1"/>
  <c r="Y1853" i="4"/>
  <c r="V1853" i="4"/>
  <c r="D1853" i="4"/>
  <c r="AC1851" i="4"/>
  <c r="AC1852" i="4" s="1"/>
  <c r="V1851" i="4"/>
  <c r="D1851" i="4"/>
  <c r="AC1850" i="4"/>
  <c r="V1850" i="4"/>
  <c r="D1850" i="4"/>
  <c r="AC1849" i="4"/>
  <c r="Y1849" i="4"/>
  <c r="V1849" i="4"/>
  <c r="D1849" i="4"/>
  <c r="AC1848" i="4"/>
  <c r="Y1848" i="4"/>
  <c r="V1848" i="4"/>
  <c r="D1848" i="4"/>
  <c r="AC1846" i="4"/>
  <c r="AC1847" i="4" s="1"/>
  <c r="V1846" i="4"/>
  <c r="D1846" i="4"/>
  <c r="AC1845" i="4"/>
  <c r="V1845" i="4"/>
  <c r="D1845" i="4"/>
  <c r="AC1844" i="4"/>
  <c r="Y1844" i="4"/>
  <c r="V1844" i="4"/>
  <c r="D1844" i="4"/>
  <c r="AC1843" i="4"/>
  <c r="Y1843" i="4"/>
  <c r="V1843" i="4"/>
  <c r="D1843" i="4"/>
  <c r="AC1841" i="4"/>
  <c r="AC1842" i="4" s="1"/>
  <c r="V1841" i="4"/>
  <c r="D1841" i="4"/>
  <c r="AC1840" i="4"/>
  <c r="V1840" i="4"/>
  <c r="D1840" i="4"/>
  <c r="AC1839" i="4"/>
  <c r="V1839" i="4"/>
  <c r="D1839" i="4"/>
  <c r="AC1838" i="4"/>
  <c r="Y1838" i="4"/>
  <c r="V1838" i="4"/>
  <c r="D1838" i="4"/>
  <c r="AC1837" i="4"/>
  <c r="AE1837" i="4" s="1"/>
  <c r="Y1837" i="4"/>
  <c r="V1837" i="4"/>
  <c r="D1837" i="4"/>
  <c r="AE1835" i="4"/>
  <c r="AC1835" i="4"/>
  <c r="AC1836" i="4" s="1"/>
  <c r="V1835" i="4"/>
  <c r="AF1835" i="4" s="1"/>
  <c r="D1835" i="4"/>
  <c r="AE1834" i="4"/>
  <c r="AC1834" i="4"/>
  <c r="Y1834" i="4"/>
  <c r="V1834" i="4"/>
  <c r="AF1834" i="4" s="1"/>
  <c r="D1834" i="4"/>
  <c r="AE1833" i="4"/>
  <c r="AC1833" i="4"/>
  <c r="Y1833" i="4"/>
  <c r="V1833" i="4"/>
  <c r="D1833" i="4"/>
  <c r="AC1831" i="4"/>
  <c r="AC1832" i="4" s="1"/>
  <c r="V1831" i="4"/>
  <c r="D1831" i="4"/>
  <c r="AC1830" i="4"/>
  <c r="V1830" i="4"/>
  <c r="D1830" i="4"/>
  <c r="AC1829" i="4"/>
  <c r="V1829" i="4"/>
  <c r="D1829" i="4"/>
  <c r="AC1828" i="4"/>
  <c r="Y1828" i="4"/>
  <c r="V1828" i="4"/>
  <c r="D1828" i="4"/>
  <c r="AC1827" i="4"/>
  <c r="Y1827" i="4"/>
  <c r="V1827" i="4"/>
  <c r="D1827" i="4"/>
  <c r="AC1825" i="4"/>
  <c r="AC1826" i="4" s="1"/>
  <c r="V1825" i="4"/>
  <c r="D1825" i="4"/>
  <c r="AC1824" i="4"/>
  <c r="V1824" i="4"/>
  <c r="D1824" i="4"/>
  <c r="AC1823" i="4"/>
  <c r="Y1823" i="4"/>
  <c r="V1823" i="4"/>
  <c r="D1823" i="4"/>
  <c r="AC1822" i="4"/>
  <c r="AE1822" i="4" s="1"/>
  <c r="Y1822" i="4"/>
  <c r="V1822" i="4"/>
  <c r="D1822" i="4"/>
  <c r="AC1820" i="4"/>
  <c r="AC1821" i="4" s="1"/>
  <c r="V1820" i="4"/>
  <c r="D1820" i="4"/>
  <c r="AC1819" i="4"/>
  <c r="V1819" i="4"/>
  <c r="D1819" i="4"/>
  <c r="AC1818" i="4"/>
  <c r="Y1818" i="4"/>
  <c r="V1818" i="4"/>
  <c r="D1818" i="4"/>
  <c r="AC1817" i="4"/>
  <c r="Y1817" i="4"/>
  <c r="V1817" i="4"/>
  <c r="D1817" i="4"/>
  <c r="AE1815" i="4"/>
  <c r="AC1815" i="4"/>
  <c r="AC1816" i="4" s="1"/>
  <c r="V1815" i="4"/>
  <c r="AF1815" i="4" s="1"/>
  <c r="D1815" i="4"/>
  <c r="AE1814" i="4"/>
  <c r="AC1814" i="4"/>
  <c r="Y1814" i="4"/>
  <c r="V1814" i="4"/>
  <c r="AF1814" i="4" s="1"/>
  <c r="D1814" i="4"/>
  <c r="AC1813" i="4"/>
  <c r="Y1813" i="4"/>
  <c r="V1813" i="4"/>
  <c r="D1813" i="4"/>
  <c r="AC1811" i="4"/>
  <c r="AC1812" i="4" s="1"/>
  <c r="V1811" i="4"/>
  <c r="D1811" i="4"/>
  <c r="AC1810" i="4"/>
  <c r="V1810" i="4"/>
  <c r="D1810" i="4"/>
  <c r="AC1809" i="4"/>
  <c r="Y1809" i="4"/>
  <c r="V1809" i="4"/>
  <c r="D1809" i="4"/>
  <c r="AC1808" i="4"/>
  <c r="AE1808" i="4" s="1"/>
  <c r="Y1808" i="4"/>
  <c r="V1808" i="4"/>
  <c r="D1808" i="4"/>
  <c r="AC1806" i="4"/>
  <c r="AC1807" i="4" s="1"/>
  <c r="V1806" i="4"/>
  <c r="D1806" i="4"/>
  <c r="AC1805" i="4"/>
  <c r="V1805" i="4"/>
  <c r="D1805" i="4"/>
  <c r="AC1804" i="4"/>
  <c r="Y1804" i="4"/>
  <c r="V1804" i="4"/>
  <c r="D1804" i="4"/>
  <c r="AC1803" i="4"/>
  <c r="AE1803" i="4" s="1"/>
  <c r="Y1803" i="4"/>
  <c r="V1803" i="4"/>
  <c r="D1803" i="4"/>
  <c r="AC1801" i="4"/>
  <c r="AC1802" i="4" s="1"/>
  <c r="V1801" i="4"/>
  <c r="D1801" i="4"/>
  <c r="AC1800" i="4"/>
  <c r="V1800" i="4"/>
  <c r="D1800" i="4"/>
  <c r="AC1799" i="4"/>
  <c r="V1799" i="4"/>
  <c r="D1799" i="4"/>
  <c r="AC1798" i="4"/>
  <c r="Y1798" i="4"/>
  <c r="V1798" i="4"/>
  <c r="D1798" i="4"/>
  <c r="AC1797" i="4"/>
  <c r="AE1797" i="4" s="1"/>
  <c r="Y1797" i="4"/>
  <c r="V1797" i="4"/>
  <c r="D1797" i="4"/>
  <c r="AC1795" i="4"/>
  <c r="AC1796" i="4" s="1"/>
  <c r="V1795" i="4"/>
  <c r="D1795" i="4"/>
  <c r="AC1794" i="4"/>
  <c r="V1794" i="4"/>
  <c r="D1794" i="4"/>
  <c r="AC1793" i="4"/>
  <c r="V1793" i="4"/>
  <c r="D1793" i="4"/>
  <c r="AC1792" i="4"/>
  <c r="Y1792" i="4"/>
  <c r="V1792" i="4"/>
  <c r="D1792" i="4"/>
  <c r="AC1791" i="4"/>
  <c r="AE1791" i="4" s="1"/>
  <c r="Y1791" i="4"/>
  <c r="V1791" i="4"/>
  <c r="D1791" i="4"/>
  <c r="AC1789" i="4"/>
  <c r="AC1790" i="4" s="1"/>
  <c r="V1789" i="4"/>
  <c r="D1789" i="4"/>
  <c r="AC1788" i="4"/>
  <c r="V1788" i="4"/>
  <c r="D1788" i="4"/>
  <c r="AC1787" i="4"/>
  <c r="V1787" i="4"/>
  <c r="D1787" i="4"/>
  <c r="AC1786" i="4"/>
  <c r="Y1786" i="4"/>
  <c r="V1786" i="4"/>
  <c r="D1786" i="4"/>
  <c r="AC1785" i="4"/>
  <c r="Y1785" i="4"/>
  <c r="V1785" i="4"/>
  <c r="D1785" i="4"/>
  <c r="AC1783" i="4"/>
  <c r="AC1784" i="4" s="1"/>
  <c r="V1783" i="4"/>
  <c r="D1783" i="4"/>
  <c r="AC1782" i="4"/>
  <c r="V1782" i="4"/>
  <c r="D1782" i="4"/>
  <c r="AC1781" i="4"/>
  <c r="V1781" i="4"/>
  <c r="D1781" i="4"/>
  <c r="AC1780" i="4"/>
  <c r="Y1780" i="4"/>
  <c r="V1780" i="4"/>
  <c r="D1780" i="4"/>
  <c r="AC1779" i="4"/>
  <c r="Y1779" i="4"/>
  <c r="V1779" i="4"/>
  <c r="D1779" i="4"/>
  <c r="AC1777" i="4"/>
  <c r="AC1778" i="4" s="1"/>
  <c r="V1777" i="4"/>
  <c r="D1777" i="4"/>
  <c r="AC1776" i="4"/>
  <c r="V1776" i="4"/>
  <c r="D1776" i="4"/>
  <c r="AC1775" i="4"/>
  <c r="V1775" i="4"/>
  <c r="D1775" i="4"/>
  <c r="AC1774" i="4"/>
  <c r="Y1774" i="4"/>
  <c r="V1774" i="4"/>
  <c r="D1774" i="4"/>
  <c r="AC1773" i="4"/>
  <c r="Y1773" i="4"/>
  <c r="V1773" i="4"/>
  <c r="D1773" i="4"/>
  <c r="AC1771" i="4"/>
  <c r="AC1772" i="4" s="1"/>
  <c r="V1771" i="4"/>
  <c r="D1771" i="4"/>
  <c r="AC1770" i="4"/>
  <c r="V1770" i="4"/>
  <c r="D1770" i="4"/>
  <c r="AC1769" i="4"/>
  <c r="V1769" i="4"/>
  <c r="D1769" i="4"/>
  <c r="AC1768" i="4"/>
  <c r="Y1768" i="4"/>
  <c r="V1768" i="4"/>
  <c r="D1768" i="4"/>
  <c r="AC1767" i="4"/>
  <c r="Y1767" i="4"/>
  <c r="V1767" i="4"/>
  <c r="D1767" i="4"/>
  <c r="AC1765" i="4"/>
  <c r="AC1766" i="4" s="1"/>
  <c r="V1765" i="4"/>
  <c r="D1765" i="4"/>
  <c r="AC1764" i="4"/>
  <c r="V1764" i="4"/>
  <c r="D1764" i="4"/>
  <c r="AC1763" i="4"/>
  <c r="V1763" i="4"/>
  <c r="D1763" i="4"/>
  <c r="AC1762" i="4"/>
  <c r="Y1762" i="4"/>
  <c r="V1762" i="4"/>
  <c r="D1762" i="4"/>
  <c r="AC1761" i="4"/>
  <c r="Y1761" i="4"/>
  <c r="V1761" i="4"/>
  <c r="D1761" i="4"/>
  <c r="AC1759" i="4"/>
  <c r="AC1760" i="4" s="1"/>
  <c r="V1759" i="4"/>
  <c r="D1759" i="4"/>
  <c r="AC1758" i="4"/>
  <c r="V1758" i="4"/>
  <c r="D1758" i="4"/>
  <c r="AC1757" i="4"/>
  <c r="V1757" i="4"/>
  <c r="D1757" i="4"/>
  <c r="AC1756" i="4"/>
  <c r="Y1756" i="4"/>
  <c r="V1756" i="4"/>
  <c r="D1756" i="4"/>
  <c r="AC1755" i="4"/>
  <c r="Y1755" i="4"/>
  <c r="V1755" i="4"/>
  <c r="D1755" i="4"/>
  <c r="AE1753" i="4"/>
  <c r="AC1753" i="4"/>
  <c r="AC1754" i="4" s="1"/>
  <c r="V1753" i="4"/>
  <c r="AF1753" i="4" s="1"/>
  <c r="D1753" i="4"/>
  <c r="AE1752" i="4"/>
  <c r="AC1752" i="4"/>
  <c r="V1752" i="4"/>
  <c r="AF1752" i="4" s="1"/>
  <c r="D1752" i="4"/>
  <c r="AE1751" i="4"/>
  <c r="AC1751" i="4"/>
  <c r="V1751" i="4"/>
  <c r="AF1751" i="4" s="1"/>
  <c r="D1751" i="4"/>
  <c r="AE1750" i="4"/>
  <c r="AC1750" i="4"/>
  <c r="V1750" i="4"/>
  <c r="D1750" i="4"/>
  <c r="AE1749" i="4"/>
  <c r="AC1749" i="4"/>
  <c r="V1749" i="4"/>
  <c r="AF1749" i="4" s="1"/>
  <c r="D1749" i="4"/>
  <c r="AE1748" i="4"/>
  <c r="AC1748" i="4"/>
  <c r="Y1748" i="4"/>
  <c r="V1748" i="4"/>
  <c r="AF1748" i="4" s="1"/>
  <c r="D1748" i="4"/>
  <c r="AC1747" i="4"/>
  <c r="Y1747" i="4"/>
  <c r="V1747" i="4"/>
  <c r="D1747" i="4"/>
  <c r="AC1745" i="4"/>
  <c r="AC1746" i="4" s="1"/>
  <c r="V1745" i="4"/>
  <c r="D1745" i="4"/>
  <c r="AC1744" i="4"/>
  <c r="V1744" i="4"/>
  <c r="D1744" i="4"/>
  <c r="AC1743" i="4"/>
  <c r="V1743" i="4"/>
  <c r="D1743" i="4"/>
  <c r="AC1742" i="4"/>
  <c r="Y1742" i="4"/>
  <c r="V1742" i="4"/>
  <c r="D1742" i="4"/>
  <c r="AC1741" i="4"/>
  <c r="Y1741" i="4"/>
  <c r="V1741" i="4"/>
  <c r="D1741" i="4"/>
  <c r="AC1739" i="4"/>
  <c r="AC1740" i="4" s="1"/>
  <c r="V1739" i="4"/>
  <c r="D1739" i="4"/>
  <c r="AC1738" i="4"/>
  <c r="V1738" i="4"/>
  <c r="D1738" i="4"/>
  <c r="AC1737" i="4"/>
  <c r="V1737" i="4"/>
  <c r="D1737" i="4"/>
  <c r="AC1736" i="4"/>
  <c r="Y1736" i="4"/>
  <c r="V1736" i="4"/>
  <c r="D1736" i="4"/>
  <c r="AC1735" i="4"/>
  <c r="AE1735" i="4" s="1"/>
  <c r="Y1735" i="4"/>
  <c r="V1735" i="4"/>
  <c r="D1735" i="4"/>
  <c r="AC1733" i="4"/>
  <c r="AC1734" i="4" s="1"/>
  <c r="V1733" i="4"/>
  <c r="D1733" i="4"/>
  <c r="AC1732" i="4"/>
  <c r="V1732" i="4"/>
  <c r="D1732" i="4"/>
  <c r="AC1731" i="4"/>
  <c r="Y1731" i="4"/>
  <c r="V1731" i="4"/>
  <c r="D1731" i="4"/>
  <c r="AC1730" i="4"/>
  <c r="AE1730" i="4" s="1"/>
  <c r="Y1730" i="4"/>
  <c r="V1730" i="4"/>
  <c r="D1730" i="4"/>
  <c r="AE1728" i="4"/>
  <c r="AC1728" i="4"/>
  <c r="AC1729" i="4" s="1"/>
  <c r="V1728" i="4"/>
  <c r="AF1728" i="4" s="1"/>
  <c r="D1728" i="4"/>
  <c r="AE1727" i="4"/>
  <c r="AC1727" i="4"/>
  <c r="Y1727" i="4"/>
  <c r="V1727" i="4"/>
  <c r="AF1727" i="4" s="1"/>
  <c r="D1727" i="4"/>
  <c r="AC1726" i="4"/>
  <c r="Y1726" i="4"/>
  <c r="V1726" i="4"/>
  <c r="D1726" i="4"/>
  <c r="AC1724" i="4"/>
  <c r="AC1725" i="4" s="1"/>
  <c r="V1724" i="4"/>
  <c r="D1724" i="4"/>
  <c r="AC1723" i="4"/>
  <c r="V1723" i="4"/>
  <c r="D1723" i="4"/>
  <c r="AC1722" i="4"/>
  <c r="Y1722" i="4"/>
  <c r="V1722" i="4"/>
  <c r="D1722" i="4"/>
  <c r="AC1721" i="4"/>
  <c r="Y1721" i="4"/>
  <c r="V1721" i="4"/>
  <c r="D1721" i="4"/>
  <c r="AC1719" i="4"/>
  <c r="AC1720" i="4" s="1"/>
  <c r="V1719" i="4"/>
  <c r="D1719" i="4"/>
  <c r="AC1718" i="4"/>
  <c r="V1718" i="4"/>
  <c r="D1718" i="4"/>
  <c r="AC1717" i="4"/>
  <c r="Y1717" i="4"/>
  <c r="V1717" i="4"/>
  <c r="D1717" i="4"/>
  <c r="AC1716" i="4"/>
  <c r="Y1716" i="4"/>
  <c r="V1716" i="4"/>
  <c r="D1716" i="4"/>
  <c r="AC1714" i="4"/>
  <c r="AC1715" i="4" s="1"/>
  <c r="V1714" i="4"/>
  <c r="D1714" i="4"/>
  <c r="AC1713" i="4"/>
  <c r="V1713" i="4"/>
  <c r="D1713" i="4"/>
  <c r="AC1712" i="4"/>
  <c r="Y1712" i="4"/>
  <c r="V1712" i="4"/>
  <c r="D1712" i="4"/>
  <c r="AC1711" i="4"/>
  <c r="AE1711" i="4" s="1"/>
  <c r="Y1711" i="4"/>
  <c r="V1711" i="4"/>
  <c r="D1711" i="4"/>
  <c r="AC1709" i="4"/>
  <c r="AC1710" i="4" s="1"/>
  <c r="V1709" i="4"/>
  <c r="D1709" i="4"/>
  <c r="AC1708" i="4"/>
  <c r="V1708" i="4"/>
  <c r="D1708" i="4"/>
  <c r="AC1707" i="4"/>
  <c r="Y1707" i="4"/>
  <c r="V1707" i="4"/>
  <c r="D1707" i="4"/>
  <c r="AC1706" i="4"/>
  <c r="AE1706" i="4" s="1"/>
  <c r="Y1706" i="4"/>
  <c r="V1706" i="4"/>
  <c r="D1706" i="4"/>
  <c r="AC1704" i="4"/>
  <c r="AC1705" i="4" s="1"/>
  <c r="V1704" i="4"/>
  <c r="D1704" i="4"/>
  <c r="AC1703" i="4"/>
  <c r="V1703" i="4"/>
  <c r="D1703" i="4"/>
  <c r="AC1702" i="4"/>
  <c r="Y1702" i="4"/>
  <c r="V1702" i="4"/>
  <c r="D1702" i="4"/>
  <c r="AC1701" i="4"/>
  <c r="Y1701" i="4"/>
  <c r="V1701" i="4"/>
  <c r="D1701" i="4"/>
  <c r="AC1699" i="4"/>
  <c r="AC1700" i="4" s="1"/>
  <c r="V1699" i="4"/>
  <c r="D1699" i="4"/>
  <c r="AC1698" i="4"/>
  <c r="V1698" i="4"/>
  <c r="D1698" i="4"/>
  <c r="AC1697" i="4"/>
  <c r="AE1697" i="4" s="1"/>
  <c r="Y1697" i="4"/>
  <c r="V1697" i="4"/>
  <c r="D1697" i="4"/>
  <c r="AC1696" i="4"/>
  <c r="Y1696" i="4"/>
  <c r="V1696" i="4"/>
  <c r="D1696" i="4"/>
  <c r="AC1694" i="4"/>
  <c r="AC1695" i="4" s="1"/>
  <c r="V1694" i="4"/>
  <c r="D1694" i="4"/>
  <c r="AC1693" i="4"/>
  <c r="V1693" i="4"/>
  <c r="D1693" i="4"/>
  <c r="AC1692" i="4"/>
  <c r="Y1692" i="4"/>
  <c r="V1692" i="4"/>
  <c r="D1692" i="4"/>
  <c r="AC1691" i="4"/>
  <c r="Y1691" i="4"/>
  <c r="V1691" i="4"/>
  <c r="D1691" i="4"/>
  <c r="AC1689" i="4"/>
  <c r="AC1690" i="4" s="1"/>
  <c r="V1689" i="4"/>
  <c r="D1689" i="4"/>
  <c r="AC1688" i="4"/>
  <c r="V1688" i="4"/>
  <c r="D1688" i="4"/>
  <c r="AC1687" i="4"/>
  <c r="Y1687" i="4"/>
  <c r="V1687" i="4"/>
  <c r="D1687" i="4"/>
  <c r="AC1686" i="4"/>
  <c r="AE1686" i="4" s="1"/>
  <c r="Y1686" i="4"/>
  <c r="V1686" i="4"/>
  <c r="D1686" i="4"/>
  <c r="AE1684" i="4"/>
  <c r="AC1684" i="4"/>
  <c r="AC1685" i="4" s="1"/>
  <c r="V1684" i="4"/>
  <c r="AF1684" i="4" s="1"/>
  <c r="D1684" i="4"/>
  <c r="AE1683" i="4"/>
  <c r="AC1683" i="4"/>
  <c r="V1683" i="4"/>
  <c r="AF1683" i="4" s="1"/>
  <c r="D1683" i="4"/>
  <c r="AE1682" i="4"/>
  <c r="AC1682" i="4"/>
  <c r="V1682" i="4"/>
  <c r="AF1682" i="4" s="1"/>
  <c r="D1682" i="4"/>
  <c r="AE1681" i="4"/>
  <c r="AC1681" i="4"/>
  <c r="V1681" i="4"/>
  <c r="AF1681" i="4" s="1"/>
  <c r="D1681" i="4"/>
  <c r="AE1680" i="4"/>
  <c r="AC1680" i="4"/>
  <c r="V1680" i="4"/>
  <c r="AF1680" i="4" s="1"/>
  <c r="D1680" i="4"/>
  <c r="AE1679" i="4"/>
  <c r="AC1679" i="4"/>
  <c r="Y1679" i="4"/>
  <c r="V1679" i="4"/>
  <c r="AF1679" i="4" s="1"/>
  <c r="D1679" i="4"/>
  <c r="AC1678" i="4"/>
  <c r="Y1678" i="4"/>
  <c r="V1678" i="4"/>
  <c r="D1678" i="4"/>
  <c r="AC1676" i="4"/>
  <c r="AC1677" i="4" s="1"/>
  <c r="V1676" i="4"/>
  <c r="D1676" i="4"/>
  <c r="AC1675" i="4"/>
  <c r="V1675" i="4"/>
  <c r="D1675" i="4"/>
  <c r="AC1674" i="4"/>
  <c r="Y1674" i="4"/>
  <c r="V1674" i="4"/>
  <c r="D1674" i="4"/>
  <c r="AC1673" i="4"/>
  <c r="Y1673" i="4"/>
  <c r="V1673" i="4"/>
  <c r="D1673" i="4"/>
  <c r="AC1671" i="4"/>
  <c r="AC1672" i="4" s="1"/>
  <c r="V1671" i="4"/>
  <c r="D1671" i="4"/>
  <c r="AC1670" i="4"/>
  <c r="V1670" i="4"/>
  <c r="D1670" i="4"/>
  <c r="AC1669" i="4"/>
  <c r="Y1669" i="4"/>
  <c r="V1669" i="4"/>
  <c r="D1669" i="4"/>
  <c r="AC1668" i="4"/>
  <c r="AE1668" i="4" s="1"/>
  <c r="Y1668" i="4"/>
  <c r="V1668" i="4"/>
  <c r="D1668" i="4"/>
  <c r="AC1666" i="4"/>
  <c r="AC1667" i="4" s="1"/>
  <c r="V1666" i="4"/>
  <c r="D1666" i="4"/>
  <c r="AC1665" i="4"/>
  <c r="V1665" i="4"/>
  <c r="D1665" i="4"/>
  <c r="AC1664" i="4"/>
  <c r="Y1664" i="4"/>
  <c r="V1664" i="4"/>
  <c r="D1664" i="4"/>
  <c r="AC1663" i="4"/>
  <c r="AE1663" i="4" s="1"/>
  <c r="Y1663" i="4"/>
  <c r="V1663" i="4"/>
  <c r="D1663" i="4"/>
  <c r="AE1661" i="4"/>
  <c r="AC1661" i="4"/>
  <c r="AC1662" i="4" s="1"/>
  <c r="V1661" i="4"/>
  <c r="AF1661" i="4" s="1"/>
  <c r="D1661" i="4"/>
  <c r="AE1660" i="4"/>
  <c r="AC1660" i="4"/>
  <c r="V1660" i="4"/>
  <c r="AF1660" i="4" s="1"/>
  <c r="D1660" i="4"/>
  <c r="AE1659" i="4"/>
  <c r="AC1659" i="4"/>
  <c r="V1659" i="4"/>
  <c r="AF1659" i="4" s="1"/>
  <c r="D1659" i="4"/>
  <c r="AE1658" i="4"/>
  <c r="AC1658" i="4"/>
  <c r="Y1658" i="4"/>
  <c r="V1658" i="4"/>
  <c r="AF1658" i="4" s="1"/>
  <c r="D1658" i="4"/>
  <c r="AC1657" i="4"/>
  <c r="AE1657" i="4" s="1"/>
  <c r="Y1657" i="4"/>
  <c r="V1657" i="4"/>
  <c r="D1657" i="4"/>
  <c r="AC1655" i="4"/>
  <c r="AC1656" i="4" s="1"/>
  <c r="V1655" i="4"/>
  <c r="D1655" i="4"/>
  <c r="AC1654" i="4"/>
  <c r="V1654" i="4"/>
  <c r="D1654" i="4"/>
  <c r="AC1653" i="4"/>
  <c r="Y1653" i="4"/>
  <c r="V1653" i="4"/>
  <c r="D1653" i="4"/>
  <c r="AC1652" i="4"/>
  <c r="Y1652" i="4"/>
  <c r="V1652" i="4"/>
  <c r="D1652" i="4"/>
  <c r="AC1650" i="4"/>
  <c r="AC1651" i="4" s="1"/>
  <c r="V1650" i="4"/>
  <c r="D1650" i="4"/>
  <c r="AC1649" i="4"/>
  <c r="V1649" i="4"/>
  <c r="D1649" i="4"/>
  <c r="AC1648" i="4"/>
  <c r="Y1648" i="4"/>
  <c r="V1648" i="4"/>
  <c r="D1648" i="4"/>
  <c r="AC1647" i="4"/>
  <c r="AE1647" i="4" s="1"/>
  <c r="Y1647" i="4"/>
  <c r="V1647" i="4"/>
  <c r="D1647" i="4"/>
  <c r="AC1645" i="4"/>
  <c r="AC1646" i="4" s="1"/>
  <c r="V1645" i="4"/>
  <c r="D1645" i="4"/>
  <c r="AC1644" i="4"/>
  <c r="V1644" i="4"/>
  <c r="D1644" i="4"/>
  <c r="AC1643" i="4"/>
  <c r="Y1643" i="4"/>
  <c r="V1643" i="4"/>
  <c r="D1643" i="4"/>
  <c r="AC1642" i="4"/>
  <c r="AE1642" i="4" s="1"/>
  <c r="Y1642" i="4"/>
  <c r="V1642" i="4"/>
  <c r="D1642" i="4"/>
  <c r="AC1640" i="4"/>
  <c r="AC1641" i="4" s="1"/>
  <c r="V1640" i="4"/>
  <c r="D1640" i="4"/>
  <c r="AC1639" i="4"/>
  <c r="V1639" i="4"/>
  <c r="D1639" i="4"/>
  <c r="AC1638" i="4"/>
  <c r="Y1638" i="4"/>
  <c r="V1638" i="4"/>
  <c r="D1638" i="4"/>
  <c r="AC1637" i="4"/>
  <c r="Y1637" i="4"/>
  <c r="V1637" i="4"/>
  <c r="D1637" i="4"/>
  <c r="AC1635" i="4"/>
  <c r="AC1636" i="4" s="1"/>
  <c r="V1635" i="4"/>
  <c r="D1635" i="4"/>
  <c r="AC1634" i="4"/>
  <c r="V1634" i="4"/>
  <c r="D1634" i="4"/>
  <c r="AC1633" i="4"/>
  <c r="Y1633" i="4"/>
  <c r="V1633" i="4"/>
  <c r="D1633" i="4"/>
  <c r="AC1632" i="4"/>
  <c r="AE1632" i="4" s="1"/>
  <c r="Y1632" i="4"/>
  <c r="V1632" i="4"/>
  <c r="D1632" i="4"/>
  <c r="AC1630" i="4"/>
  <c r="AC1631" i="4" s="1"/>
  <c r="V1630" i="4"/>
  <c r="D1630" i="4"/>
  <c r="AC1629" i="4"/>
  <c r="V1629" i="4"/>
  <c r="D1629" i="4"/>
  <c r="AC1628" i="4"/>
  <c r="Y1628" i="4"/>
  <c r="V1628" i="4"/>
  <c r="D1628" i="4"/>
  <c r="AC1627" i="4"/>
  <c r="AE1627" i="4" s="1"/>
  <c r="Y1627" i="4"/>
  <c r="V1627" i="4"/>
  <c r="D1627" i="4"/>
  <c r="AC1625" i="4"/>
  <c r="AC1626" i="4" s="1"/>
  <c r="V1625" i="4"/>
  <c r="D1625" i="4"/>
  <c r="AC1624" i="4"/>
  <c r="V1624" i="4"/>
  <c r="D1624" i="4"/>
  <c r="AC1623" i="4"/>
  <c r="Y1623" i="4"/>
  <c r="V1623" i="4"/>
  <c r="D1623" i="4"/>
  <c r="AC1622" i="4"/>
  <c r="AE1622" i="4" s="1"/>
  <c r="Y1622" i="4"/>
  <c r="V1622" i="4"/>
  <c r="D1622" i="4"/>
  <c r="AC1620" i="4"/>
  <c r="AC1621" i="4" s="1"/>
  <c r="V1620" i="4"/>
  <c r="D1620" i="4"/>
  <c r="AC1619" i="4"/>
  <c r="V1619" i="4"/>
  <c r="D1619" i="4"/>
  <c r="AC1618" i="4"/>
  <c r="Y1618" i="4"/>
  <c r="V1618" i="4"/>
  <c r="D1618" i="4"/>
  <c r="AC1617" i="4"/>
  <c r="Y1617" i="4"/>
  <c r="V1617" i="4"/>
  <c r="D1617" i="4"/>
  <c r="AC1615" i="4"/>
  <c r="AC1616" i="4" s="1"/>
  <c r="V1615" i="4"/>
  <c r="D1615" i="4"/>
  <c r="AC1614" i="4"/>
  <c r="V1614" i="4"/>
  <c r="D1614" i="4"/>
  <c r="AC1613" i="4"/>
  <c r="Y1613" i="4"/>
  <c r="V1613" i="4"/>
  <c r="D1613" i="4"/>
  <c r="AC1612" i="4"/>
  <c r="AE1612" i="4" s="1"/>
  <c r="Y1612" i="4"/>
  <c r="V1612" i="4"/>
  <c r="D1612" i="4"/>
  <c r="AC1610" i="4"/>
  <c r="AC1611" i="4" s="1"/>
  <c r="V1610" i="4"/>
  <c r="D1610" i="4"/>
  <c r="AC1609" i="4"/>
  <c r="V1609" i="4"/>
  <c r="D1609" i="4"/>
  <c r="AC1608" i="4"/>
  <c r="Y1608" i="4"/>
  <c r="V1608" i="4"/>
  <c r="D1608" i="4"/>
  <c r="AC1607" i="4"/>
  <c r="AE1607" i="4" s="1"/>
  <c r="Y1607" i="4"/>
  <c r="V1607" i="4"/>
  <c r="D1607" i="4"/>
  <c r="AC1605" i="4"/>
  <c r="AC1606" i="4" s="1"/>
  <c r="V1605" i="4"/>
  <c r="D1605" i="4"/>
  <c r="AC1604" i="4"/>
  <c r="V1604" i="4"/>
  <c r="D1604" i="4"/>
  <c r="AC1603" i="4"/>
  <c r="V1603" i="4"/>
  <c r="D1603" i="4"/>
  <c r="AC1602" i="4"/>
  <c r="Y1602" i="4"/>
  <c r="V1602" i="4"/>
  <c r="D1602" i="4"/>
  <c r="AC1601" i="4"/>
  <c r="Y1601" i="4"/>
  <c r="V1601" i="4"/>
  <c r="D1601" i="4"/>
  <c r="AC1599" i="4"/>
  <c r="AC1600" i="4" s="1"/>
  <c r="V1599" i="4"/>
  <c r="D1599" i="4"/>
  <c r="AC1598" i="4"/>
  <c r="V1598" i="4"/>
  <c r="D1598" i="4"/>
  <c r="AC1597" i="4"/>
  <c r="V1597" i="4"/>
  <c r="D1597" i="4"/>
  <c r="AC1596" i="4"/>
  <c r="Y1596" i="4"/>
  <c r="V1596" i="4"/>
  <c r="D1596" i="4"/>
  <c r="AC1595" i="4"/>
  <c r="AE1595" i="4" s="1"/>
  <c r="Y1595" i="4"/>
  <c r="V1595" i="4"/>
  <c r="D1595" i="4"/>
  <c r="AC1593" i="4"/>
  <c r="AC1594" i="4" s="1"/>
  <c r="V1593" i="4"/>
  <c r="D1593" i="4"/>
  <c r="AC1592" i="4"/>
  <c r="V1592" i="4"/>
  <c r="D1592" i="4"/>
  <c r="AC1591" i="4"/>
  <c r="V1591" i="4"/>
  <c r="D1591" i="4"/>
  <c r="AC1590" i="4"/>
  <c r="Y1590" i="4"/>
  <c r="V1590" i="4"/>
  <c r="D1590" i="4"/>
  <c r="AC1589" i="4"/>
  <c r="Y1589" i="4"/>
  <c r="V1589" i="4"/>
  <c r="D1589" i="4"/>
  <c r="AC1587" i="4"/>
  <c r="AC1588" i="4" s="1"/>
  <c r="V1587" i="4"/>
  <c r="D1587" i="4"/>
  <c r="AC1586" i="4"/>
  <c r="V1586" i="4"/>
  <c r="D1586" i="4"/>
  <c r="AC1585" i="4"/>
  <c r="V1585" i="4"/>
  <c r="D1585" i="4"/>
  <c r="AC1584" i="4"/>
  <c r="Y1584" i="4"/>
  <c r="V1584" i="4"/>
  <c r="D1584" i="4"/>
  <c r="AC1583" i="4"/>
  <c r="Y1583" i="4"/>
  <c r="V1583" i="4"/>
  <c r="D1583" i="4"/>
  <c r="AC1581" i="4"/>
  <c r="AC1582" i="4" s="1"/>
  <c r="V1581" i="4"/>
  <c r="D1581" i="4"/>
  <c r="AC1580" i="4"/>
  <c r="V1580" i="4"/>
  <c r="D1580" i="4"/>
  <c r="AC1579" i="4"/>
  <c r="V1579" i="4"/>
  <c r="D1579" i="4"/>
  <c r="AC1578" i="4"/>
  <c r="Y1578" i="4"/>
  <c r="V1578" i="4"/>
  <c r="D1578" i="4"/>
  <c r="AC1577" i="4"/>
  <c r="Y1577" i="4"/>
  <c r="V1577" i="4"/>
  <c r="D1577" i="4"/>
  <c r="AC1575" i="4"/>
  <c r="AC1576" i="4" s="1"/>
  <c r="V1575" i="4"/>
  <c r="D1575" i="4"/>
  <c r="AC1574" i="4"/>
  <c r="V1574" i="4"/>
  <c r="D1574" i="4"/>
  <c r="AC1573" i="4"/>
  <c r="V1573" i="4"/>
  <c r="D1573" i="4"/>
  <c r="AC1572" i="4"/>
  <c r="Y1572" i="4"/>
  <c r="V1572" i="4"/>
  <c r="D1572" i="4"/>
  <c r="AC1571" i="4"/>
  <c r="AE1571" i="4" s="1"/>
  <c r="Y1571" i="4"/>
  <c r="V1571" i="4"/>
  <c r="D1571" i="4"/>
  <c r="AC1569" i="4"/>
  <c r="AC1570" i="4" s="1"/>
  <c r="V1569" i="4"/>
  <c r="D1569" i="4"/>
  <c r="AC1568" i="4"/>
  <c r="V1568" i="4"/>
  <c r="D1568" i="4"/>
  <c r="AC1567" i="4"/>
  <c r="V1567" i="4"/>
  <c r="D1567" i="4"/>
  <c r="AC1566" i="4"/>
  <c r="V1566" i="4"/>
  <c r="D1566" i="4"/>
  <c r="AC1565" i="4"/>
  <c r="Y1565" i="4"/>
  <c r="V1565" i="4"/>
  <c r="D1565" i="4"/>
  <c r="AC1564" i="4"/>
  <c r="Y1564" i="4"/>
  <c r="V1564" i="4"/>
  <c r="D1564" i="4"/>
  <c r="AC1562" i="4"/>
  <c r="AC1563" i="4" s="1"/>
  <c r="V1562" i="4"/>
  <c r="D1562" i="4"/>
  <c r="AC1561" i="4"/>
  <c r="V1561" i="4"/>
  <c r="D1561" i="4"/>
  <c r="AC1560" i="4"/>
  <c r="V1560" i="4"/>
  <c r="D1560" i="4"/>
  <c r="AC1559" i="4"/>
  <c r="Y1559" i="4"/>
  <c r="V1559" i="4"/>
  <c r="D1559" i="4"/>
  <c r="AC1558" i="4"/>
  <c r="Y1558" i="4"/>
  <c r="V1558" i="4"/>
  <c r="D1558" i="4"/>
  <c r="AC1556" i="4"/>
  <c r="AC1557" i="4" s="1"/>
  <c r="V1556" i="4"/>
  <c r="D1556" i="4"/>
  <c r="AC1555" i="4"/>
  <c r="V1555" i="4"/>
  <c r="D1555" i="4"/>
  <c r="AC1554" i="4"/>
  <c r="V1554" i="4"/>
  <c r="D1554" i="4"/>
  <c r="AC1553" i="4"/>
  <c r="Y1553" i="4"/>
  <c r="V1553" i="4"/>
  <c r="D1553" i="4"/>
  <c r="AC1552" i="4"/>
  <c r="AE1552" i="4" s="1"/>
  <c r="Y1552" i="4"/>
  <c r="V1552" i="4"/>
  <c r="D1552" i="4"/>
  <c r="AC1550" i="4"/>
  <c r="AC1551" i="4" s="1"/>
  <c r="V1550" i="4"/>
  <c r="D1550" i="4"/>
  <c r="AC1549" i="4"/>
  <c r="V1549" i="4"/>
  <c r="D1549" i="4"/>
  <c r="AC1548" i="4"/>
  <c r="V1548" i="4"/>
  <c r="D1548" i="4"/>
  <c r="AC1547" i="4"/>
  <c r="Y1547" i="4"/>
  <c r="V1547" i="4"/>
  <c r="D1547" i="4"/>
  <c r="AC1546" i="4"/>
  <c r="Y1546" i="4"/>
  <c r="V1546" i="4"/>
  <c r="D1546" i="4"/>
  <c r="AC1544" i="4"/>
  <c r="AC1545" i="4" s="1"/>
  <c r="V1544" i="4"/>
  <c r="D1544" i="4"/>
  <c r="AC1543" i="4"/>
  <c r="V1543" i="4"/>
  <c r="D1543" i="4"/>
  <c r="AC1542" i="4"/>
  <c r="Y1542" i="4"/>
  <c r="V1542" i="4"/>
  <c r="D1542" i="4"/>
  <c r="AC1541" i="4"/>
  <c r="Y1541" i="4"/>
  <c r="V1541" i="4"/>
  <c r="D1541" i="4"/>
  <c r="AC1539" i="4"/>
  <c r="AC1540" i="4" s="1"/>
  <c r="V1539" i="4"/>
  <c r="D1539" i="4"/>
  <c r="AC1538" i="4"/>
  <c r="V1538" i="4"/>
  <c r="D1538" i="4"/>
  <c r="AC1537" i="4"/>
  <c r="Y1537" i="4"/>
  <c r="V1537" i="4"/>
  <c r="D1537" i="4"/>
  <c r="AC1536" i="4"/>
  <c r="AE1536" i="4" s="1"/>
  <c r="Y1536" i="4"/>
  <c r="V1536" i="4"/>
  <c r="D1536" i="4"/>
  <c r="AC1534" i="4"/>
  <c r="AC1535" i="4" s="1"/>
  <c r="V1534" i="4"/>
  <c r="D1534" i="4"/>
  <c r="AC1533" i="4"/>
  <c r="V1533" i="4"/>
  <c r="D1533" i="4"/>
  <c r="AC1532" i="4"/>
  <c r="V1532" i="4"/>
  <c r="D1532" i="4"/>
  <c r="AC1531" i="4"/>
  <c r="Y1531" i="4"/>
  <c r="V1531" i="4"/>
  <c r="D1531" i="4"/>
  <c r="AC1530" i="4"/>
  <c r="Y1530" i="4"/>
  <c r="V1530" i="4"/>
  <c r="D1530" i="4"/>
  <c r="AE1528" i="4"/>
  <c r="AC1528" i="4"/>
  <c r="AC1529" i="4" s="1"/>
  <c r="V1528" i="4"/>
  <c r="AF1528" i="4" s="1"/>
  <c r="D1528" i="4"/>
  <c r="AE1527" i="4"/>
  <c r="AC1527" i="4"/>
  <c r="V1527" i="4"/>
  <c r="AF1527" i="4" s="1"/>
  <c r="D1527" i="4"/>
  <c r="AE1526" i="4"/>
  <c r="AC1526" i="4"/>
  <c r="Y1526" i="4"/>
  <c r="V1526" i="4"/>
  <c r="AF1526" i="4" s="1"/>
  <c r="D1526" i="4"/>
  <c r="AC1525" i="4"/>
  <c r="AE1525" i="4" s="1"/>
  <c r="Y1525" i="4"/>
  <c r="V1525" i="4"/>
  <c r="D1525" i="4"/>
  <c r="AC1523" i="4"/>
  <c r="AC1524" i="4" s="1"/>
  <c r="V1523" i="4"/>
  <c r="D1523" i="4"/>
  <c r="AC1522" i="4"/>
  <c r="V1522" i="4"/>
  <c r="D1522" i="4"/>
  <c r="AC1521" i="4"/>
  <c r="Y1521" i="4"/>
  <c r="V1521" i="4"/>
  <c r="D1521" i="4"/>
  <c r="AC1520" i="4"/>
  <c r="AE1520" i="4" s="1"/>
  <c r="Y1520" i="4"/>
  <c r="V1520" i="4"/>
  <c r="D1520" i="4"/>
  <c r="AC1518" i="4"/>
  <c r="AC1519" i="4" s="1"/>
  <c r="V1518" i="4"/>
  <c r="D1518" i="4"/>
  <c r="AC1517" i="4"/>
  <c r="V1517" i="4"/>
  <c r="D1517" i="4"/>
  <c r="AC1516" i="4"/>
  <c r="Y1516" i="4"/>
  <c r="V1516" i="4"/>
  <c r="D1516" i="4"/>
  <c r="AC1515" i="4"/>
  <c r="AE1515" i="4" s="1"/>
  <c r="Y1515" i="4"/>
  <c r="V1515" i="4"/>
  <c r="D1515" i="4"/>
  <c r="AC1513" i="4"/>
  <c r="AC1514" i="4" s="1"/>
  <c r="V1513" i="4"/>
  <c r="D1513" i="4"/>
  <c r="AC1512" i="4"/>
  <c r="V1512" i="4"/>
  <c r="D1512" i="4"/>
  <c r="AC1511" i="4"/>
  <c r="Y1511" i="4"/>
  <c r="V1511" i="4"/>
  <c r="D1511" i="4"/>
  <c r="AC1510" i="4"/>
  <c r="Y1510" i="4"/>
  <c r="V1510" i="4"/>
  <c r="D1510" i="4"/>
  <c r="AC1508" i="4"/>
  <c r="AC1509" i="4" s="1"/>
  <c r="V1508" i="4"/>
  <c r="D1508" i="4"/>
  <c r="AC1507" i="4"/>
  <c r="V1507" i="4"/>
  <c r="D1507" i="4"/>
  <c r="AC1506" i="4"/>
  <c r="Y1506" i="4"/>
  <c r="V1506" i="4"/>
  <c r="D1506" i="4"/>
  <c r="AC1505" i="4"/>
  <c r="Y1505" i="4"/>
  <c r="V1505" i="4"/>
  <c r="D1505" i="4"/>
  <c r="AC1503" i="4"/>
  <c r="AC1504" i="4" s="1"/>
  <c r="V1503" i="4"/>
  <c r="D1503" i="4"/>
  <c r="AC1502" i="4"/>
  <c r="V1502" i="4"/>
  <c r="D1502" i="4"/>
  <c r="AC1501" i="4"/>
  <c r="Y1501" i="4"/>
  <c r="V1501" i="4"/>
  <c r="D1501" i="4"/>
  <c r="AC1500" i="4"/>
  <c r="AE1500" i="4" s="1"/>
  <c r="Y1500" i="4"/>
  <c r="V1500" i="4"/>
  <c r="D1500" i="4"/>
  <c r="AC1498" i="4"/>
  <c r="AC1499" i="4" s="1"/>
  <c r="V1498" i="4"/>
  <c r="D1498" i="4"/>
  <c r="AC1497" i="4"/>
  <c r="V1497" i="4"/>
  <c r="D1497" i="4"/>
  <c r="AC1496" i="4"/>
  <c r="Y1496" i="4"/>
  <c r="V1496" i="4"/>
  <c r="D1496" i="4"/>
  <c r="AC1495" i="4"/>
  <c r="AE1495" i="4" s="1"/>
  <c r="Y1495" i="4"/>
  <c r="V1495" i="4"/>
  <c r="D1495" i="4"/>
  <c r="AC1493" i="4"/>
  <c r="AC1494" i="4" s="1"/>
  <c r="V1493" i="4"/>
  <c r="D1493" i="4"/>
  <c r="AC1492" i="4"/>
  <c r="V1492" i="4"/>
  <c r="D1492" i="4"/>
  <c r="AC1491" i="4"/>
  <c r="Y1491" i="4"/>
  <c r="V1491" i="4"/>
  <c r="D1491" i="4"/>
  <c r="AC1490" i="4"/>
  <c r="Y1490" i="4"/>
  <c r="V1490" i="4"/>
  <c r="D1490" i="4"/>
  <c r="AC1488" i="4"/>
  <c r="AC1489" i="4" s="1"/>
  <c r="V1488" i="4"/>
  <c r="D1488" i="4"/>
  <c r="AC1487" i="4"/>
  <c r="V1487" i="4"/>
  <c r="D1487" i="4"/>
  <c r="AC1486" i="4"/>
  <c r="Y1486" i="4"/>
  <c r="V1486" i="4"/>
  <c r="D1486" i="4"/>
  <c r="AC1485" i="4"/>
  <c r="AE1485" i="4" s="1"/>
  <c r="Y1485" i="4"/>
  <c r="V1485" i="4"/>
  <c r="D1485" i="4"/>
  <c r="AE1483" i="4"/>
  <c r="AC1483" i="4"/>
  <c r="AC1484" i="4" s="1"/>
  <c r="V1483" i="4"/>
  <c r="AF1483" i="4" s="1"/>
  <c r="D1483" i="4"/>
  <c r="AE1482" i="4"/>
  <c r="AC1482" i="4"/>
  <c r="Y1482" i="4"/>
  <c r="V1482" i="4"/>
  <c r="AF1482" i="4" s="1"/>
  <c r="D1482" i="4"/>
  <c r="AE1481" i="4"/>
  <c r="AC1481" i="4"/>
  <c r="Y1481" i="4"/>
  <c r="V1481" i="4"/>
  <c r="D1481" i="4"/>
  <c r="AC1479" i="4"/>
  <c r="AC1480" i="4" s="1"/>
  <c r="V1479" i="4"/>
  <c r="D1479" i="4"/>
  <c r="AC1478" i="4"/>
  <c r="V1478" i="4"/>
  <c r="D1478" i="4"/>
  <c r="AC1477" i="4"/>
  <c r="Y1477" i="4"/>
  <c r="V1477" i="4"/>
  <c r="D1477" i="4"/>
  <c r="AC1476" i="4"/>
  <c r="Y1476" i="4"/>
  <c r="V1476" i="4"/>
  <c r="D1476" i="4"/>
  <c r="AC1474" i="4"/>
  <c r="AC1475" i="4" s="1"/>
  <c r="V1474" i="4"/>
  <c r="D1474" i="4"/>
  <c r="AC1473" i="4"/>
  <c r="V1473" i="4"/>
  <c r="D1473" i="4"/>
  <c r="AC1472" i="4"/>
  <c r="Y1472" i="4"/>
  <c r="V1472" i="4"/>
  <c r="D1472" i="4"/>
  <c r="AC1471" i="4"/>
  <c r="AE1471" i="4" s="1"/>
  <c r="Y1471" i="4"/>
  <c r="V1471" i="4"/>
  <c r="D1471" i="4"/>
  <c r="AE1469" i="4"/>
  <c r="AC1469" i="4"/>
  <c r="AC1470" i="4" s="1"/>
  <c r="V1469" i="4"/>
  <c r="AF1469" i="4" s="1"/>
  <c r="D1469" i="4"/>
  <c r="AE1468" i="4"/>
  <c r="AC1468" i="4"/>
  <c r="Y1468" i="4"/>
  <c r="V1468" i="4"/>
  <c r="AF1468" i="4" s="1"/>
  <c r="D1468" i="4"/>
  <c r="AE1467" i="4"/>
  <c r="AC1467" i="4"/>
  <c r="Y1467" i="4"/>
  <c r="V1467" i="4"/>
  <c r="AF1467" i="4" s="1"/>
  <c r="D1467" i="4"/>
  <c r="AE1465" i="4"/>
  <c r="AC1465" i="4"/>
  <c r="AC1466" i="4" s="1"/>
  <c r="V1465" i="4"/>
  <c r="D1465" i="4"/>
  <c r="AE1464" i="4"/>
  <c r="AC1464" i="4"/>
  <c r="V1464" i="4"/>
  <c r="AF1464" i="4" s="1"/>
  <c r="D1464" i="4"/>
  <c r="AE1463" i="4"/>
  <c r="AC1463" i="4"/>
  <c r="Y1463" i="4"/>
  <c r="V1463" i="4"/>
  <c r="AF1463" i="4" s="1"/>
  <c r="D1463" i="4"/>
  <c r="AE1462" i="4"/>
  <c r="AC1462" i="4"/>
  <c r="Y1462" i="4"/>
  <c r="V1462" i="4"/>
  <c r="AF1462" i="4" s="1"/>
  <c r="D1462" i="4"/>
  <c r="AE1460" i="4"/>
  <c r="AC1460" i="4"/>
  <c r="AC1461" i="4" s="1"/>
  <c r="Y1460" i="4"/>
  <c r="V1460" i="4"/>
  <c r="AF1460" i="4" s="1"/>
  <c r="D1460" i="4"/>
  <c r="AC1459" i="4"/>
  <c r="Y1459" i="4"/>
  <c r="V1459" i="4"/>
  <c r="D1459" i="4"/>
  <c r="AC1457" i="4"/>
  <c r="AC1458" i="4" s="1"/>
  <c r="Y1457" i="4"/>
  <c r="V1457" i="4"/>
  <c r="D1457" i="4"/>
  <c r="AC1456" i="4"/>
  <c r="Y1456" i="4"/>
  <c r="V1456" i="4"/>
  <c r="D1456" i="4"/>
  <c r="AC1454" i="4"/>
  <c r="AC1455" i="4" s="1"/>
  <c r="Y1454" i="4"/>
  <c r="V1454" i="4"/>
  <c r="D1454" i="4"/>
  <c r="AC1453" i="4"/>
  <c r="AE1453" i="4" s="1"/>
  <c r="Y1453" i="4"/>
  <c r="V1453" i="4"/>
  <c r="D1453" i="4"/>
  <c r="AC1451" i="4"/>
  <c r="AC1452" i="4" s="1"/>
  <c r="Y1451" i="4"/>
  <c r="V1451" i="4"/>
  <c r="D1451" i="4"/>
  <c r="AC1450" i="4"/>
  <c r="AE1450" i="4" s="1"/>
  <c r="Y1450" i="4"/>
  <c r="V1450" i="4"/>
  <c r="D1450" i="4"/>
  <c r="AC1448" i="4"/>
  <c r="AC1449" i="4" s="1"/>
  <c r="Y1448" i="4"/>
  <c r="V1448" i="4"/>
  <c r="D1448" i="4"/>
  <c r="AC1447" i="4"/>
  <c r="Y1447" i="4"/>
  <c r="V1447" i="4"/>
  <c r="D1447" i="4"/>
  <c r="AC1445" i="4"/>
  <c r="AC1446" i="4" s="1"/>
  <c r="Y1445" i="4"/>
  <c r="V1445" i="4"/>
  <c r="D1445" i="4"/>
  <c r="AC1444" i="4"/>
  <c r="AE1444" i="4" s="1"/>
  <c r="Y1444" i="4"/>
  <c r="V1444" i="4"/>
  <c r="D1444" i="4"/>
  <c r="AC1442" i="4"/>
  <c r="AC1443" i="4" s="1"/>
  <c r="Y1442" i="4"/>
  <c r="V1442" i="4"/>
  <c r="D1442" i="4"/>
  <c r="AC1441" i="4"/>
  <c r="Y1441" i="4"/>
  <c r="V1441" i="4"/>
  <c r="D1441" i="4"/>
  <c r="AC1439" i="4"/>
  <c r="AC1440" i="4" s="1"/>
  <c r="Y1439" i="4"/>
  <c r="V1439" i="4"/>
  <c r="D1439" i="4"/>
  <c r="AC1438" i="4"/>
  <c r="AE1438" i="4" s="1"/>
  <c r="Y1438" i="4"/>
  <c r="V1438" i="4"/>
  <c r="D1438" i="4"/>
  <c r="AC1436" i="4"/>
  <c r="AC1437" i="4" s="1"/>
  <c r="Y1436" i="4"/>
  <c r="V1436" i="4"/>
  <c r="D1436" i="4"/>
  <c r="AC1435" i="4"/>
  <c r="Y1435" i="4"/>
  <c r="V1435" i="4"/>
  <c r="D1435" i="4"/>
  <c r="AC1433" i="4"/>
  <c r="AC1434" i="4" s="1"/>
  <c r="Y1433" i="4"/>
  <c r="V1433" i="4"/>
  <c r="D1433" i="4"/>
  <c r="AC1432" i="4"/>
  <c r="Y1432" i="4"/>
  <c r="V1432" i="4"/>
  <c r="D1432" i="4"/>
  <c r="AC1430" i="4"/>
  <c r="AC1431" i="4" s="1"/>
  <c r="Y1430" i="4"/>
  <c r="V1430" i="4"/>
  <c r="D1430" i="4"/>
  <c r="AC1429" i="4"/>
  <c r="Y1429" i="4"/>
  <c r="V1429" i="4"/>
  <c r="D1429" i="4"/>
  <c r="AC1427" i="4"/>
  <c r="AC1428" i="4" s="1"/>
  <c r="Y1427" i="4"/>
  <c r="V1427" i="4"/>
  <c r="D1427" i="4"/>
  <c r="AC1426" i="4"/>
  <c r="Y1426" i="4"/>
  <c r="V1426" i="4"/>
  <c r="D1426" i="4"/>
  <c r="AC1424" i="4"/>
  <c r="AC1425" i="4" s="1"/>
  <c r="Y1424" i="4"/>
  <c r="V1424" i="4"/>
  <c r="D1424" i="4"/>
  <c r="E8" i="4"/>
  <c r="AC1423" i="4"/>
  <c r="AE1423" i="4" s="1"/>
  <c r="Y1423" i="4"/>
  <c r="V1423" i="4"/>
  <c r="D1423" i="4"/>
  <c r="AC1421" i="4"/>
  <c r="AC1422" i="4" s="1"/>
  <c r="Y1421" i="4"/>
  <c r="V1421" i="4"/>
  <c r="D1421" i="4"/>
  <c r="AC1420" i="4"/>
  <c r="AE1420" i="4" s="1"/>
  <c r="Y1420" i="4"/>
  <c r="V1420" i="4"/>
  <c r="D1420" i="4"/>
  <c r="AC1418" i="4"/>
  <c r="AC1419" i="4" s="1"/>
  <c r="Y1418" i="4"/>
  <c r="V1418" i="4"/>
  <c r="D1418" i="4"/>
  <c r="AC1417" i="4"/>
  <c r="Y1417" i="4"/>
  <c r="V1417" i="4"/>
  <c r="D1417" i="4"/>
  <c r="AF2079" i="4" l="1"/>
  <c r="W1972" i="4"/>
  <c r="Y1974" i="4" s="1"/>
  <c r="W2028" i="4"/>
  <c r="W1860" i="4"/>
  <c r="W1892" i="4"/>
  <c r="W1907" i="4"/>
  <c r="AF1907" i="4" s="1"/>
  <c r="W1922" i="4"/>
  <c r="AF1922" i="4" s="1"/>
  <c r="W1921" i="4"/>
  <c r="AF1921" i="4" s="1"/>
  <c r="W1825" i="4"/>
  <c r="AF1825" i="4" s="1"/>
  <c r="W1871" i="4"/>
  <c r="AF1871" i="4" s="1"/>
  <c r="W1850" i="4"/>
  <c r="AF1850" i="4" s="1"/>
  <c r="W1986" i="4"/>
  <c r="AF1986" i="4" s="1"/>
  <c r="W1917" i="4"/>
  <c r="AF1917" i="4" s="1"/>
  <c r="W1936" i="4"/>
  <c r="AF1936" i="4" s="1"/>
  <c r="W1954" i="4"/>
  <c r="W2035" i="4"/>
  <c r="AF2035" i="4" s="1"/>
  <c r="W1881" i="4"/>
  <c r="AF1881" i="4" s="1"/>
  <c r="W1890" i="4"/>
  <c r="Y1892" i="4" s="1"/>
  <c r="W1896" i="4"/>
  <c r="AF1896" i="4" s="1"/>
  <c r="W1905" i="4"/>
  <c r="Y1907" i="4" s="1"/>
  <c r="W1911" i="4"/>
  <c r="W1919" i="4"/>
  <c r="Y1921" i="4" s="1"/>
  <c r="AF2028" i="4"/>
  <c r="AF2072" i="4"/>
  <c r="W1838" i="4"/>
  <c r="Y1840" i="4" s="1"/>
  <c r="W1859" i="4"/>
  <c r="Y1861" i="4" s="1"/>
  <c r="W1937" i="4"/>
  <c r="AF1937" i="4" s="1"/>
  <c r="W2023" i="4"/>
  <c r="AF2023" i="4" s="1"/>
  <c r="AF2063" i="4"/>
  <c r="AF2073" i="4"/>
  <c r="W1823" i="4"/>
  <c r="Y1825" i="4" s="1"/>
  <c r="W1831" i="4"/>
  <c r="AF1831" i="4" s="1"/>
  <c r="W1840" i="4"/>
  <c r="AF1840" i="4" s="1"/>
  <c r="W1927" i="4"/>
  <c r="AF1927" i="4" s="1"/>
  <c r="W1931" i="4"/>
  <c r="AF1931" i="4" s="1"/>
  <c r="W2017" i="4"/>
  <c r="Y2019" i="4" s="1"/>
  <c r="AE2098" i="4"/>
  <c r="Y2100" i="4"/>
  <c r="AF2098" i="4"/>
  <c r="W2052" i="4"/>
  <c r="Y2054" i="4" s="1"/>
  <c r="AF2074" i="4"/>
  <c r="AF2084" i="4"/>
  <c r="W1841" i="4"/>
  <c r="AF1841" i="4" s="1"/>
  <c r="W1948" i="4"/>
  <c r="AF1948" i="4" s="1"/>
  <c r="AF2097" i="4"/>
  <c r="AE2061" i="4"/>
  <c r="Y2063" i="4"/>
  <c r="AF2061" i="4"/>
  <c r="W1872" i="4"/>
  <c r="AF1872" i="4" s="1"/>
  <c r="W1901" i="4"/>
  <c r="AF1901" i="4" s="1"/>
  <c r="W2019" i="4"/>
  <c r="AF2019" i="4" s="1"/>
  <c r="W2029" i="4"/>
  <c r="AF2029" i="4" s="1"/>
  <c r="W1854" i="4"/>
  <c r="AF1854" i="4" s="1"/>
  <c r="W1866" i="4"/>
  <c r="AF1866" i="4" s="1"/>
  <c r="W1887" i="4"/>
  <c r="AF1887" i="4" s="1"/>
  <c r="W1916" i="4"/>
  <c r="AF1916" i="4" s="1"/>
  <c r="W1946" i="4"/>
  <c r="Y1948" i="4" s="1"/>
  <c r="W1964" i="4"/>
  <c r="AF1964" i="4" s="1"/>
  <c r="W2016" i="4"/>
  <c r="Y2018" i="4" s="1"/>
  <c r="AF2085" i="4"/>
  <c r="W1902" i="4"/>
  <c r="AF1902" i="4" s="1"/>
  <c r="W1945" i="4"/>
  <c r="Y1947" i="4" s="1"/>
  <c r="W1969" i="4"/>
  <c r="AF1969" i="4" s="1"/>
  <c r="W1973" i="4"/>
  <c r="Y1975" i="4" s="1"/>
  <c r="W1975" i="4"/>
  <c r="W1987" i="4"/>
  <c r="AF1987" i="4" s="1"/>
  <c r="W2014" i="4"/>
  <c r="AF2014" i="4" s="1"/>
  <c r="AE2062" i="4"/>
  <c r="Y2064" i="4"/>
  <c r="AE2064" i="4"/>
  <c r="Y2066" i="4"/>
  <c r="AF2077" i="4"/>
  <c r="W1930" i="4"/>
  <c r="Y1932" i="4" s="1"/>
  <c r="W1984" i="4"/>
  <c r="Y1986" i="4" s="1"/>
  <c r="W1990" i="4"/>
  <c r="Y1992" i="4" s="1"/>
  <c r="W2020" i="4"/>
  <c r="AF2020" i="4" s="1"/>
  <c r="AF2075" i="4"/>
  <c r="Y2077" i="4"/>
  <c r="AF2080" i="4"/>
  <c r="Y2082" i="4"/>
  <c r="W2059" i="4"/>
  <c r="W2058" i="4"/>
  <c r="W2057" i="4"/>
  <c r="Y2059" i="4" s="1"/>
  <c r="W2056" i="4"/>
  <c r="Y2058" i="4" s="1"/>
  <c r="W2055" i="4"/>
  <c r="Y2057" i="4" s="1"/>
  <c r="W2054" i="4"/>
  <c r="Y2056" i="4" s="1"/>
  <c r="W2053" i="4"/>
  <c r="Y2055" i="4" s="1"/>
  <c r="AF2052" i="4"/>
  <c r="W2051" i="4"/>
  <c r="Y2053" i="4" s="1"/>
  <c r="W2050" i="4"/>
  <c r="Y2052" i="4" s="1"/>
  <c r="W2049" i="4"/>
  <c r="Y2051" i="4" s="1"/>
  <c r="W2048" i="4"/>
  <c r="Y2050" i="4" s="1"/>
  <c r="W2047" i="4"/>
  <c r="Y2049" i="4" s="1"/>
  <c r="W2046" i="4"/>
  <c r="Y2048" i="4" s="1"/>
  <c r="W2045" i="4"/>
  <c r="Y2047" i="4" s="1"/>
  <c r="W2044" i="4"/>
  <c r="Y2046" i="4" s="1"/>
  <c r="W2037" i="4"/>
  <c r="W1924" i="4"/>
  <c r="Y1926" i="4" s="1"/>
  <c r="W1863" i="4"/>
  <c r="Y1865" i="4" s="1"/>
  <c r="W1884" i="4"/>
  <c r="Y1886" i="4" s="1"/>
  <c r="W1914" i="4"/>
  <c r="Y1916" i="4" s="1"/>
  <c r="W2032" i="4"/>
  <c r="Y2034" i="4" s="1"/>
  <c r="W1775" i="4"/>
  <c r="AF1775" i="4" s="1"/>
  <c r="W1777" i="4"/>
  <c r="AF1777" i="4" s="1"/>
  <c r="W1811" i="4"/>
  <c r="AF1811" i="4" s="1"/>
  <c r="W1819" i="4"/>
  <c r="AF1819" i="4" s="1"/>
  <c r="W1822" i="4"/>
  <c r="AF1822" i="4" s="1"/>
  <c r="W1837" i="4"/>
  <c r="Y1839" i="4" s="1"/>
  <c r="W1849" i="4"/>
  <c r="W1858" i="4"/>
  <c r="Y1860" i="4" s="1"/>
  <c r="W1870" i="4"/>
  <c r="Y1872" i="4" s="1"/>
  <c r="W1879" i="4"/>
  <c r="Y1881" i="4" s="1"/>
  <c r="W1882" i="4"/>
  <c r="AE1882" i="4" s="1"/>
  <c r="W1891" i="4"/>
  <c r="AF1891" i="4" s="1"/>
  <c r="W1900" i="4"/>
  <c r="W1909" i="4"/>
  <c r="Y1911" i="4" s="1"/>
  <c r="W1912" i="4"/>
  <c r="AF1912" i="4" s="1"/>
  <c r="W1926" i="4"/>
  <c r="AF1926" i="4" s="1"/>
  <c r="W1935" i="4"/>
  <c r="Y1937" i="4" s="1"/>
  <c r="W1950" i="4"/>
  <c r="Y1952" i="4" s="1"/>
  <c r="W1953" i="4"/>
  <c r="AF1953" i="4" s="1"/>
  <c r="W1971" i="4"/>
  <c r="Y1973" i="4" s="1"/>
  <c r="W1974" i="4"/>
  <c r="AF1974" i="4" s="1"/>
  <c r="W1985" i="4"/>
  <c r="Y1987" i="4" s="1"/>
  <c r="W1994" i="4"/>
  <c r="Y1996" i="4" s="1"/>
  <c r="W2018" i="4"/>
  <c r="W2027" i="4"/>
  <c r="Y2029" i="4" s="1"/>
  <c r="W2030" i="4"/>
  <c r="AF2030" i="4" s="1"/>
  <c r="W1853" i="4"/>
  <c r="Y1855" i="4" s="1"/>
  <c r="W1856" i="4"/>
  <c r="AF1856" i="4" s="1"/>
  <c r="W1865" i="4"/>
  <c r="W1874" i="4"/>
  <c r="Y1876" i="4" s="1"/>
  <c r="W1877" i="4"/>
  <c r="AF1877" i="4" s="1"/>
  <c r="W1886" i="4"/>
  <c r="AF1886" i="4" s="1"/>
  <c r="W1895" i="4"/>
  <c r="W1904" i="4"/>
  <c r="Y1906" i="4" s="1"/>
  <c r="W1939" i="4"/>
  <c r="Y1941" i="4" s="1"/>
  <c r="W1966" i="4"/>
  <c r="Y1968" i="4" s="1"/>
  <c r="W1989" i="4"/>
  <c r="Y1991" i="4" s="1"/>
  <c r="W2010" i="4"/>
  <c r="Y2012" i="4" s="1"/>
  <c r="W2013" i="4"/>
  <c r="AF2013" i="4" s="1"/>
  <c r="W2022" i="4"/>
  <c r="Y2024" i="4" s="1"/>
  <c r="W2025" i="4"/>
  <c r="AF2025" i="4" s="1"/>
  <c r="Y2030" i="4"/>
  <c r="W2034" i="4"/>
  <c r="AF2034" i="4" s="1"/>
  <c r="W1869" i="4"/>
  <c r="Y1871" i="4" s="1"/>
  <c r="W1899" i="4"/>
  <c r="Y1901" i="4" s="1"/>
  <c r="W1934" i="4"/>
  <c r="W1961" i="4"/>
  <c r="Y1963" i="4" s="1"/>
  <c r="W2005" i="4"/>
  <c r="Y2007" i="4" s="1"/>
  <c r="W1889" i="4"/>
  <c r="Y1891" i="4" s="1"/>
  <c r="W1810" i="4"/>
  <c r="AF1810" i="4" s="1"/>
  <c r="W1855" i="4"/>
  <c r="AF1855" i="4" s="1"/>
  <c r="W1867" i="4"/>
  <c r="AF1867" i="4" s="1"/>
  <c r="W1876" i="4"/>
  <c r="AF1876" i="4" s="1"/>
  <c r="W1885" i="4"/>
  <c r="W1894" i="4"/>
  <c r="Y1896" i="4" s="1"/>
  <c r="W1897" i="4"/>
  <c r="AF1897" i="4" s="1"/>
  <c r="W1906" i="4"/>
  <c r="AF1906" i="4" s="1"/>
  <c r="W1915" i="4"/>
  <c r="W1929" i="4"/>
  <c r="Y1931" i="4" s="1"/>
  <c r="W1932" i="4"/>
  <c r="AF1932" i="4" s="1"/>
  <c r="W1947" i="4"/>
  <c r="W1956" i="4"/>
  <c r="Y1958" i="4" s="1"/>
  <c r="W1977" i="4"/>
  <c r="Y1979" i="4" s="1"/>
  <c r="W1991" i="4"/>
  <c r="AF1991" i="4" s="1"/>
  <c r="W2000" i="4"/>
  <c r="Y2002" i="4" s="1"/>
  <c r="W2024" i="4"/>
  <c r="AF2024" i="4" s="1"/>
  <c r="W2033" i="4"/>
  <c r="Y2035" i="4" s="1"/>
  <c r="W2043" i="4"/>
  <c r="Y2045" i="4" s="1"/>
  <c r="W2042" i="4"/>
  <c r="Y2044" i="4" s="1"/>
  <c r="W2040" i="4"/>
  <c r="W2039" i="4"/>
  <c r="W2038" i="4"/>
  <c r="Y2040" i="4" s="1"/>
  <c r="AE2035" i="4"/>
  <c r="AE2034" i="4"/>
  <c r="AE2033" i="4"/>
  <c r="AE2030" i="4"/>
  <c r="AE2029" i="4"/>
  <c r="AE2028" i="4"/>
  <c r="AE2027" i="4"/>
  <c r="AE2025" i="4"/>
  <c r="AE2024" i="4"/>
  <c r="AE2023" i="4"/>
  <c r="AE2020" i="4"/>
  <c r="AE2019" i="4"/>
  <c r="AE2018" i="4"/>
  <c r="AE2017" i="4"/>
  <c r="AF2016" i="4"/>
  <c r="AE2016" i="4"/>
  <c r="AE2014" i="4"/>
  <c r="AE2013" i="4"/>
  <c r="W2012" i="4"/>
  <c r="AF2012" i="4" s="1"/>
  <c r="W2011" i="4"/>
  <c r="AE2010" i="4"/>
  <c r="W2008" i="4"/>
  <c r="AE2008" i="4" s="1"/>
  <c r="W2007" i="4"/>
  <c r="AE2007" i="4" s="1"/>
  <c r="W2006" i="4"/>
  <c r="AF2006" i="4" s="1"/>
  <c r="W2003" i="4"/>
  <c r="AE2003" i="4" s="1"/>
  <c r="W2002" i="4"/>
  <c r="AE2002" i="4" s="1"/>
  <c r="W2001" i="4"/>
  <c r="AF2001" i="4" s="1"/>
  <c r="AE2000" i="4"/>
  <c r="W1998" i="4"/>
  <c r="AE1998" i="4" s="1"/>
  <c r="W1997" i="4"/>
  <c r="AE1997" i="4" s="1"/>
  <c r="W1996" i="4"/>
  <c r="AF1996" i="4" s="1"/>
  <c r="W1995" i="4"/>
  <c r="AE1994" i="4"/>
  <c r="W1992" i="4"/>
  <c r="AE1992" i="4" s="1"/>
  <c r="AE1991" i="4"/>
  <c r="AE1990" i="4"/>
  <c r="AE1989" i="4"/>
  <c r="AE1987" i="4"/>
  <c r="AE1986" i="4"/>
  <c r="AE1985" i="4"/>
  <c r="AE1984" i="4"/>
  <c r="W1983" i="4"/>
  <c r="W1981" i="4"/>
  <c r="W1980" i="4"/>
  <c r="W1979" i="4"/>
  <c r="Y1981" i="4" s="1"/>
  <c r="W1978" i="4"/>
  <c r="Y1980" i="4" s="1"/>
  <c r="AF1977" i="4"/>
  <c r="AE1977" i="4"/>
  <c r="AF1975" i="4"/>
  <c r="AE1975" i="4"/>
  <c r="AE1974" i="4"/>
  <c r="AE1973" i="4"/>
  <c r="AF1972" i="4"/>
  <c r="AE1972" i="4"/>
  <c r="AE1971" i="4"/>
  <c r="AE1969" i="4"/>
  <c r="W1968" i="4"/>
  <c r="AE1968" i="4" s="1"/>
  <c r="W1967" i="4"/>
  <c r="AE1966" i="4"/>
  <c r="AE1964" i="4"/>
  <c r="W1963" i="4"/>
  <c r="AE1963" i="4" s="1"/>
  <c r="W1962" i="4"/>
  <c r="AF1962" i="4" s="1"/>
  <c r="AE1961" i="4"/>
  <c r="W1959" i="4"/>
  <c r="AE1959" i="4" s="1"/>
  <c r="W1958" i="4"/>
  <c r="AE1958" i="4" s="1"/>
  <c r="W1957" i="4"/>
  <c r="AF1957" i="4" s="1"/>
  <c r="AF1954" i="4"/>
  <c r="AE1954" i="4"/>
  <c r="AE1953" i="4"/>
  <c r="W1952" i="4"/>
  <c r="AF1952" i="4" s="1"/>
  <c r="W1951" i="4"/>
  <c r="AF1951" i="4" s="1"/>
  <c r="AE1948" i="4"/>
  <c r="AF1947" i="4"/>
  <c r="AE1947" i="4"/>
  <c r="AE1946" i="4"/>
  <c r="AE1945" i="4"/>
  <c r="W1944" i="4"/>
  <c r="AF1944" i="4" s="1"/>
  <c r="W1942" i="4"/>
  <c r="W1941" i="4"/>
  <c r="W1940" i="4"/>
  <c r="Y1942" i="4" s="1"/>
  <c r="AF1939" i="4"/>
  <c r="AE1939" i="4"/>
  <c r="AE1937" i="4"/>
  <c r="AE1936" i="4"/>
  <c r="AF1935" i="4"/>
  <c r="AE1935" i="4"/>
  <c r="AE1932" i="4"/>
  <c r="AE1931" i="4"/>
  <c r="AE1930" i="4"/>
  <c r="AE1929" i="4"/>
  <c r="AE1927" i="4"/>
  <c r="AE1926" i="4"/>
  <c r="W1925" i="4"/>
  <c r="AF1925" i="4" s="1"/>
  <c r="AE1924" i="4"/>
  <c r="AE1922" i="4"/>
  <c r="AE1921" i="4"/>
  <c r="W1920" i="4"/>
  <c r="AF1920" i="4" s="1"/>
  <c r="AE1919" i="4"/>
  <c r="AE1917" i="4"/>
  <c r="AE1916" i="4"/>
  <c r="AE1915" i="4"/>
  <c r="AE1912" i="4"/>
  <c r="AE1911" i="4"/>
  <c r="AF1911" i="4"/>
  <c r="W1910" i="4"/>
  <c r="AF1910" i="4" s="1"/>
  <c r="AE1909" i="4"/>
  <c r="AE1907" i="4"/>
  <c r="AE1906" i="4"/>
  <c r="AE1905" i="4"/>
  <c r="AE1904" i="4"/>
  <c r="AE1902" i="4"/>
  <c r="AE1901" i="4"/>
  <c r="AE1900" i="4"/>
  <c r="AE1899" i="4"/>
  <c r="AE1897" i="4"/>
  <c r="AE1896" i="4"/>
  <c r="AE1895" i="4"/>
  <c r="AF1894" i="4"/>
  <c r="AF1892" i="4"/>
  <c r="AE1892" i="4"/>
  <c r="AE1891" i="4"/>
  <c r="AE1890" i="4"/>
  <c r="AF1889" i="4"/>
  <c r="AE1887" i="4"/>
  <c r="AE1886" i="4"/>
  <c r="AE1885" i="4"/>
  <c r="AE1881" i="4"/>
  <c r="W1880" i="4"/>
  <c r="AE1879" i="4"/>
  <c r="AE1877" i="4"/>
  <c r="AE1876" i="4"/>
  <c r="W1875" i="4"/>
  <c r="Y1877" i="4" s="1"/>
  <c r="AE1875" i="4"/>
  <c r="AE1872" i="4"/>
  <c r="AE1871" i="4"/>
  <c r="AE1870" i="4"/>
  <c r="AE1869" i="4"/>
  <c r="AE1867" i="4"/>
  <c r="AE1866" i="4"/>
  <c r="AE1865" i="4"/>
  <c r="W1864" i="4"/>
  <c r="W1861" i="4"/>
  <c r="AE1861" i="4" s="1"/>
  <c r="AF1860" i="4"/>
  <c r="AE1860" i="4"/>
  <c r="AE1859" i="4"/>
  <c r="AE1856" i="4"/>
  <c r="AE1855" i="4"/>
  <c r="AE1854" i="4"/>
  <c r="AF1853" i="4"/>
  <c r="W1851" i="4"/>
  <c r="AE1851" i="4" s="1"/>
  <c r="AE1850" i="4"/>
  <c r="AE1849" i="4"/>
  <c r="W1844" i="4"/>
  <c r="Y1846" i="4" s="1"/>
  <c r="W1824" i="4"/>
  <c r="AF1824" i="4" s="1"/>
  <c r="W1833" i="4"/>
  <c r="W1839" i="4"/>
  <c r="Y1841" i="4" s="1"/>
  <c r="W1843" i="4"/>
  <c r="Y1845" i="4" s="1"/>
  <c r="W1848" i="4"/>
  <c r="Y1850" i="4" s="1"/>
  <c r="W1827" i="4"/>
  <c r="Y1829" i="4" s="1"/>
  <c r="W1830" i="4"/>
  <c r="AF1830" i="4" s="1"/>
  <c r="W1845" i="4"/>
  <c r="AF1845" i="4" s="1"/>
  <c r="AE1848" i="4"/>
  <c r="W1846" i="4"/>
  <c r="AE1846" i="4" s="1"/>
  <c r="AE1845" i="4"/>
  <c r="AE1844" i="4"/>
  <c r="AE1843" i="4"/>
  <c r="AE1841" i="4"/>
  <c r="AE1840" i="4"/>
  <c r="AE1839" i="4"/>
  <c r="AE1838" i="4"/>
  <c r="W1835" i="4"/>
  <c r="W1834" i="4"/>
  <c r="AE1831" i="4"/>
  <c r="W1829" i="4"/>
  <c r="AE1830" i="4"/>
  <c r="AE1829" i="4"/>
  <c r="W1828" i="4"/>
  <c r="AF1828" i="4" s="1"/>
  <c r="AE1827" i="4"/>
  <c r="AE1825" i="4"/>
  <c r="AE1824" i="4"/>
  <c r="AE1823" i="4"/>
  <c r="W1820" i="4"/>
  <c r="AF1820" i="4" s="1"/>
  <c r="AE1820" i="4"/>
  <c r="AE1819" i="4"/>
  <c r="W1818" i="4"/>
  <c r="W1809" i="4"/>
  <c r="Y1811" i="4" s="1"/>
  <c r="W1813" i="4"/>
  <c r="Y1815" i="4" s="1"/>
  <c r="W1805" i="4"/>
  <c r="AF1805" i="4" s="1"/>
  <c r="W1808" i="4"/>
  <c r="W1817" i="4"/>
  <c r="W1815" i="4"/>
  <c r="W1814" i="4"/>
  <c r="AF1813" i="4"/>
  <c r="AE1813" i="4"/>
  <c r="AE1811" i="4"/>
  <c r="AE1810" i="4"/>
  <c r="AE1809" i="4"/>
  <c r="W1803" i="4"/>
  <c r="Y1805" i="4" s="1"/>
  <c r="W1806" i="4"/>
  <c r="AF1806" i="4" s="1"/>
  <c r="W1750" i="4"/>
  <c r="Y1752" i="4" s="1"/>
  <c r="W1762" i="4"/>
  <c r="Y1764" i="4" s="1"/>
  <c r="W1787" i="4"/>
  <c r="Y1789" i="4" s="1"/>
  <c r="W1781" i="4"/>
  <c r="Y1783" i="4" s="1"/>
  <c r="W1783" i="4"/>
  <c r="AF1783" i="4" s="1"/>
  <c r="W1804" i="4"/>
  <c r="Y1806" i="4" s="1"/>
  <c r="AE1806" i="4"/>
  <c r="AE1805" i="4"/>
  <c r="AE1804" i="4"/>
  <c r="W1724" i="4"/>
  <c r="AF1724" i="4" s="1"/>
  <c r="W1789" i="4"/>
  <c r="AF1789" i="4" s="1"/>
  <c r="W1603" i="4"/>
  <c r="Y1605" i="4" s="1"/>
  <c r="W1769" i="4"/>
  <c r="Y1771" i="4" s="1"/>
  <c r="W1771" i="4"/>
  <c r="AF1771" i="4" s="1"/>
  <c r="W1765" i="4"/>
  <c r="AF1765" i="4" s="1"/>
  <c r="W1717" i="4"/>
  <c r="Y1719" i="4" s="1"/>
  <c r="W1731" i="4"/>
  <c r="Y1733" i="4" s="1"/>
  <c r="W1756" i="4"/>
  <c r="Y1758" i="4" s="1"/>
  <c r="W1768" i="4"/>
  <c r="Y1770" i="4" s="1"/>
  <c r="W1774" i="4"/>
  <c r="W1793" i="4"/>
  <c r="Y1795" i="4" s="1"/>
  <c r="W1795" i="4"/>
  <c r="AF1795" i="4" s="1"/>
  <c r="W1801" i="4"/>
  <c r="AF1801" i="4" s="1"/>
  <c r="W1711" i="4"/>
  <c r="Y1713" i="4" s="1"/>
  <c r="W1763" i="4"/>
  <c r="Y1765" i="4" s="1"/>
  <c r="W1799" i="4"/>
  <c r="W1596" i="4"/>
  <c r="AF1596" i="4" s="1"/>
  <c r="W1638" i="4"/>
  <c r="Y1640" i="4" s="1"/>
  <c r="W1759" i="4"/>
  <c r="AF1759" i="4" s="1"/>
  <c r="W1767" i="4"/>
  <c r="Y1769" i="4" s="1"/>
  <c r="W1770" i="4"/>
  <c r="AF1770" i="4" s="1"/>
  <c r="W1779" i="4"/>
  <c r="Y1781" i="4" s="1"/>
  <c r="W1782" i="4"/>
  <c r="AF1782" i="4" s="1"/>
  <c r="W1791" i="4"/>
  <c r="Y1793" i="4" s="1"/>
  <c r="W1794" i="4"/>
  <c r="AF1794" i="4" s="1"/>
  <c r="W1630" i="4"/>
  <c r="AF1630" i="4" s="1"/>
  <c r="AE1603" i="4"/>
  <c r="W1758" i="4"/>
  <c r="AF1758" i="4" s="1"/>
  <c r="W1764" i="4"/>
  <c r="AF1764" i="4" s="1"/>
  <c r="W1773" i="4"/>
  <c r="Y1775" i="4" s="1"/>
  <c r="W1776" i="4"/>
  <c r="AF1776" i="4" s="1"/>
  <c r="W1785" i="4"/>
  <c r="Y1787" i="4" s="1"/>
  <c r="W1788" i="4"/>
  <c r="AF1788" i="4" s="1"/>
  <c r="W1797" i="4"/>
  <c r="Y1799" i="4" s="1"/>
  <c r="W1800" i="4"/>
  <c r="AF1800" i="4" s="1"/>
  <c r="AE1801" i="4"/>
  <c r="AE1800" i="4"/>
  <c r="AE1799" i="4"/>
  <c r="W1798" i="4"/>
  <c r="AE1795" i="4"/>
  <c r="AE1794" i="4"/>
  <c r="AE1793" i="4"/>
  <c r="W1792" i="4"/>
  <c r="AF1792" i="4" s="1"/>
  <c r="AE1789" i="4"/>
  <c r="AE1788" i="4"/>
  <c r="AE1787" i="4"/>
  <c r="W1786" i="4"/>
  <c r="AE1785" i="4"/>
  <c r="AE1783" i="4"/>
  <c r="AE1782" i="4"/>
  <c r="AE1781" i="4"/>
  <c r="W1780" i="4"/>
  <c r="AE1779" i="4"/>
  <c r="AE1777" i="4"/>
  <c r="AE1776" i="4"/>
  <c r="AE1775" i="4"/>
  <c r="AE1774" i="4"/>
  <c r="AE1773" i="4"/>
  <c r="AE1771" i="4"/>
  <c r="AE1770" i="4"/>
  <c r="AE1769" i="4"/>
  <c r="AE1768" i="4"/>
  <c r="AF1768" i="4"/>
  <c r="AE1767" i="4"/>
  <c r="AE1765" i="4"/>
  <c r="AE1764" i="4"/>
  <c r="AE1763" i="4"/>
  <c r="AE1762" i="4"/>
  <c r="W1669" i="4"/>
  <c r="Y1671" i="4" s="1"/>
  <c r="W1709" i="4"/>
  <c r="W1733" i="4"/>
  <c r="AF1733" i="4" s="1"/>
  <c r="W1562" i="4"/>
  <c r="AF1562" i="4" s="1"/>
  <c r="W1581" i="4"/>
  <c r="AF1581" i="4" s="1"/>
  <c r="W1688" i="4"/>
  <c r="AF1688" i="4" s="1"/>
  <c r="W1737" i="4"/>
  <c r="AF1737" i="4" s="1"/>
  <c r="W1743" i="4"/>
  <c r="Y1745" i="4" s="1"/>
  <c r="W1745" i="4"/>
  <c r="AF1745" i="4" s="1"/>
  <c r="W1757" i="4"/>
  <c r="Y1759" i="4" s="1"/>
  <c r="W1761" i="4"/>
  <c r="W1577" i="4"/>
  <c r="Y1579" i="4" s="1"/>
  <c r="W1544" i="4"/>
  <c r="AF1544" i="4" s="1"/>
  <c r="W1553" i="4"/>
  <c r="AF1553" i="4" s="1"/>
  <c r="W1561" i="4"/>
  <c r="AF1561" i="4" s="1"/>
  <c r="W1580" i="4"/>
  <c r="AF1580" i="4" s="1"/>
  <c r="W1689" i="4"/>
  <c r="AF1689" i="4" s="1"/>
  <c r="AE1761" i="4"/>
  <c r="AE1759" i="4"/>
  <c r="AE1758" i="4"/>
  <c r="AE1757" i="4"/>
  <c r="AE1756" i="4"/>
  <c r="AE1553" i="4"/>
  <c r="W1624" i="4"/>
  <c r="AF1624" i="4" s="1"/>
  <c r="W1655" i="4"/>
  <c r="AF1655" i="4" s="1"/>
  <c r="W1664" i="4"/>
  <c r="Y1666" i="4" s="1"/>
  <c r="W1697" i="4"/>
  <c r="AF1697" i="4" s="1"/>
  <c r="W1703" i="4"/>
  <c r="AF1703" i="4" s="1"/>
  <c r="W1732" i="4"/>
  <c r="AF1732" i="4" s="1"/>
  <c r="W1741" i="4"/>
  <c r="Y1743" i="4" s="1"/>
  <c r="W1744" i="4"/>
  <c r="AF1744" i="4" s="1"/>
  <c r="W1643" i="4"/>
  <c r="Y1645" i="4" s="1"/>
  <c r="W1649" i="4"/>
  <c r="AF1649" i="4" s="1"/>
  <c r="W1666" i="4"/>
  <c r="AF1666" i="4" s="1"/>
  <c r="W1676" i="4"/>
  <c r="AF1676" i="4" s="1"/>
  <c r="W1693" i="4"/>
  <c r="AF1693" i="4" s="1"/>
  <c r="W1723" i="4"/>
  <c r="AF1723" i="4" s="1"/>
  <c r="W1736" i="4"/>
  <c r="Y1738" i="4" s="1"/>
  <c r="W1739" i="4"/>
  <c r="AF1739" i="4" s="1"/>
  <c r="W1673" i="4"/>
  <c r="Y1675" i="4" s="1"/>
  <c r="W1418" i="4"/>
  <c r="AF1418" i="4" s="1"/>
  <c r="W1615" i="4"/>
  <c r="AF1615" i="4" s="1"/>
  <c r="W1625" i="4"/>
  <c r="AF1625" i="4" s="1"/>
  <c r="W1635" i="4"/>
  <c r="AF1635" i="4" s="1"/>
  <c r="W1704" i="4"/>
  <c r="AF1704" i="4" s="1"/>
  <c r="W1714" i="4"/>
  <c r="AF1714" i="4" s="1"/>
  <c r="W1735" i="4"/>
  <c r="Y1737" i="4" s="1"/>
  <c r="W1738" i="4"/>
  <c r="AF1738" i="4" s="1"/>
  <c r="W1747" i="4"/>
  <c r="Y1749" i="4" s="1"/>
  <c r="W1556" i="4"/>
  <c r="AF1556" i="4" s="1"/>
  <c r="W1565" i="4"/>
  <c r="Y1567" i="4" s="1"/>
  <c r="W1575" i="4"/>
  <c r="AF1575" i="4" s="1"/>
  <c r="W1609" i="4"/>
  <c r="AF1609" i="4" s="1"/>
  <c r="W1622" i="4"/>
  <c r="Y1624" i="4" s="1"/>
  <c r="W1650" i="4"/>
  <c r="AF1650" i="4" s="1"/>
  <c r="W1665" i="4"/>
  <c r="AF1665" i="4" s="1"/>
  <c r="W1671" i="4"/>
  <c r="AF1671" i="4" s="1"/>
  <c r="W1755" i="4"/>
  <c r="W1753" i="4"/>
  <c r="W1752" i="4"/>
  <c r="W1751" i="4"/>
  <c r="Y1753" i="4" s="1"/>
  <c r="AF1750" i="4"/>
  <c r="W1749" i="4"/>
  <c r="Y1751" i="4" s="1"/>
  <c r="W1748" i="4"/>
  <c r="Y1750" i="4" s="1"/>
  <c r="AF1747" i="4"/>
  <c r="AE1747" i="4"/>
  <c r="AE1745" i="4"/>
  <c r="AE1744" i="4"/>
  <c r="AE1743" i="4"/>
  <c r="W1742" i="4"/>
  <c r="AF1742" i="4" s="1"/>
  <c r="AE1741" i="4"/>
  <c r="AE1739" i="4"/>
  <c r="AE1738" i="4"/>
  <c r="AE1737" i="4"/>
  <c r="AE1736" i="4"/>
  <c r="AE1733" i="4"/>
  <c r="AE1732" i="4"/>
  <c r="AE1731" i="4"/>
  <c r="W1730" i="4"/>
  <c r="Y1732" i="4" s="1"/>
  <c r="W1728" i="4"/>
  <c r="W1727" i="4"/>
  <c r="W1589" i="4"/>
  <c r="Y1591" i="4" s="1"/>
  <c r="W1652" i="4"/>
  <c r="Y1654" i="4" s="1"/>
  <c r="W1599" i="4"/>
  <c r="AF1599" i="4" s="1"/>
  <c r="W1607" i="4"/>
  <c r="Y1609" i="4" s="1"/>
  <c r="W1610" i="4"/>
  <c r="AF1610" i="4" s="1"/>
  <c r="W1619" i="4"/>
  <c r="AF1619" i="4" s="1"/>
  <c r="W1628" i="4"/>
  <c r="Y1630" i="4" s="1"/>
  <c r="W1633" i="4"/>
  <c r="Y1635" i="4" s="1"/>
  <c r="W1642" i="4"/>
  <c r="W1647" i="4"/>
  <c r="Y1649" i="4" s="1"/>
  <c r="W1692" i="4"/>
  <c r="W1701" i="4"/>
  <c r="Y1703" i="4" s="1"/>
  <c r="W1718" i="4"/>
  <c r="AF1718" i="4" s="1"/>
  <c r="W1706" i="4"/>
  <c r="W1549" i="4"/>
  <c r="W1585" i="4"/>
  <c r="AF1585" i="4" s="1"/>
  <c r="W1587" i="4"/>
  <c r="AF1587" i="4" s="1"/>
  <c r="W1602" i="4"/>
  <c r="Y1604" i="4" s="1"/>
  <c r="W1614" i="4"/>
  <c r="AF1614" i="4" s="1"/>
  <c r="W1632" i="4"/>
  <c r="Y1634" i="4" s="1"/>
  <c r="W1637" i="4"/>
  <c r="Y1639" i="4" s="1"/>
  <c r="W1640" i="4"/>
  <c r="AF1640" i="4" s="1"/>
  <c r="W1645" i="4"/>
  <c r="AF1645" i="4" s="1"/>
  <c r="W1654" i="4"/>
  <c r="AF1654" i="4" s="1"/>
  <c r="W1675" i="4"/>
  <c r="AF1675" i="4" s="1"/>
  <c r="W1687" i="4"/>
  <c r="Y1689" i="4" s="1"/>
  <c r="W1696" i="4"/>
  <c r="Y1698" i="4" s="1"/>
  <c r="W1708" i="4"/>
  <c r="AF1708" i="4" s="1"/>
  <c r="W1713" i="4"/>
  <c r="AF1713" i="4" s="1"/>
  <c r="W1722" i="4"/>
  <c r="AF1722" i="4" s="1"/>
  <c r="W1668" i="4"/>
  <c r="W1627" i="4"/>
  <c r="Y1629" i="4" s="1"/>
  <c r="W1670" i="4"/>
  <c r="AF1670" i="4" s="1"/>
  <c r="W1691" i="4"/>
  <c r="Y1693" i="4" s="1"/>
  <c r="W1694" i="4"/>
  <c r="AF1694" i="4" s="1"/>
  <c r="W1726" i="4"/>
  <c r="Y1728" i="4" s="1"/>
  <c r="W1601" i="4"/>
  <c r="Y1603" i="4" s="1"/>
  <c r="W1604" i="4"/>
  <c r="AF1604" i="4" s="1"/>
  <c r="W1639" i="4"/>
  <c r="AF1639" i="4" s="1"/>
  <c r="W1644" i="4"/>
  <c r="AF1644" i="4" s="1"/>
  <c r="W1653" i="4"/>
  <c r="Y1655" i="4" s="1"/>
  <c r="W1674" i="4"/>
  <c r="Y1676" i="4" s="1"/>
  <c r="W1698" i="4"/>
  <c r="AF1698" i="4" s="1"/>
  <c r="W1707" i="4"/>
  <c r="Y1709" i="4" s="1"/>
  <c r="W1712" i="4"/>
  <c r="W1721" i="4"/>
  <c r="Y1723" i="4" s="1"/>
  <c r="W1612" i="4"/>
  <c r="Y1614" i="4" s="1"/>
  <c r="W1592" i="4"/>
  <c r="AF1592" i="4" s="1"/>
  <c r="W1617" i="4"/>
  <c r="Y1619" i="4" s="1"/>
  <c r="W1620" i="4"/>
  <c r="AF1620" i="4" s="1"/>
  <c r="W1629" i="4"/>
  <c r="AF1629" i="4" s="1"/>
  <c r="W1634" i="4"/>
  <c r="AF1634" i="4" s="1"/>
  <c r="W1648" i="4"/>
  <c r="Y1650" i="4" s="1"/>
  <c r="W1657" i="4"/>
  <c r="W1678" i="4"/>
  <c r="Y1680" i="4" s="1"/>
  <c r="W1702" i="4"/>
  <c r="Y1704" i="4" s="1"/>
  <c r="W1716" i="4"/>
  <c r="Y1718" i="4" s="1"/>
  <c r="W1719" i="4"/>
  <c r="AF1719" i="4" s="1"/>
  <c r="AF1726" i="4"/>
  <c r="AE1726" i="4"/>
  <c r="AE1724" i="4"/>
  <c r="AE1723" i="4"/>
  <c r="AE1721" i="4"/>
  <c r="AE1719" i="4"/>
  <c r="AE1718" i="4"/>
  <c r="AE1717" i="4"/>
  <c r="AE1716" i="4"/>
  <c r="AE1714" i="4"/>
  <c r="AE1713" i="4"/>
  <c r="AE1712" i="4"/>
  <c r="AF1709" i="4"/>
  <c r="AE1709" i="4"/>
  <c r="AE1708" i="4"/>
  <c r="AE1707" i="4"/>
  <c r="AE1704" i="4"/>
  <c r="AE1703" i="4"/>
  <c r="AE1702" i="4"/>
  <c r="AE1701" i="4"/>
  <c r="W1699" i="4"/>
  <c r="AE1699" i="4" s="1"/>
  <c r="AE1698" i="4"/>
  <c r="AE1696" i="4"/>
  <c r="AE1694" i="4"/>
  <c r="AE1693" i="4"/>
  <c r="AE1692" i="4"/>
  <c r="AE1691" i="4"/>
  <c r="AE1689" i="4"/>
  <c r="AE1688" i="4"/>
  <c r="AE1687" i="4"/>
  <c r="W1686" i="4"/>
  <c r="Y1688" i="4" s="1"/>
  <c r="W1684" i="4"/>
  <c r="W1683" i="4"/>
  <c r="W1682" i="4"/>
  <c r="Y1684" i="4" s="1"/>
  <c r="W1681" i="4"/>
  <c r="Y1683" i="4" s="1"/>
  <c r="W1680" i="4"/>
  <c r="Y1682" i="4" s="1"/>
  <c r="W1679" i="4"/>
  <c r="Y1681" i="4" s="1"/>
  <c r="AF1678" i="4"/>
  <c r="AE1678" i="4"/>
  <c r="AE1676" i="4"/>
  <c r="AE1675" i="4"/>
  <c r="AE1674" i="4"/>
  <c r="AE1673" i="4"/>
  <c r="AE1671" i="4"/>
  <c r="AE1670" i="4"/>
  <c r="AE1669" i="4"/>
  <c r="AE1666" i="4"/>
  <c r="AE1665" i="4"/>
  <c r="AE1664" i="4"/>
  <c r="W1663" i="4"/>
  <c r="Y1665" i="4" s="1"/>
  <c r="W1661" i="4"/>
  <c r="W1660" i="4"/>
  <c r="W1659" i="4"/>
  <c r="Y1661" i="4" s="1"/>
  <c r="W1658" i="4"/>
  <c r="Y1660" i="4" s="1"/>
  <c r="AE1655" i="4"/>
  <c r="AE1654" i="4"/>
  <c r="AE1653" i="4"/>
  <c r="AE1652" i="4"/>
  <c r="AE1650" i="4"/>
  <c r="AE1649" i="4"/>
  <c r="AE1648" i="4"/>
  <c r="AE1645" i="4"/>
  <c r="AE1644" i="4"/>
  <c r="AE1643" i="4"/>
  <c r="AE1640" i="4"/>
  <c r="AE1639" i="4"/>
  <c r="AE1638" i="4"/>
  <c r="AE1637" i="4"/>
  <c r="AE1635" i="4"/>
  <c r="AE1634" i="4"/>
  <c r="AE1633" i="4"/>
  <c r="AE1630" i="4"/>
  <c r="AE1629" i="4"/>
  <c r="AE1628" i="4"/>
  <c r="AE1625" i="4"/>
  <c r="AE1624" i="4"/>
  <c r="W1623" i="4"/>
  <c r="AF1623" i="4" s="1"/>
  <c r="AE1620" i="4"/>
  <c r="AE1619" i="4"/>
  <c r="W1618" i="4"/>
  <c r="AE1617" i="4"/>
  <c r="AE1615" i="4"/>
  <c r="AE1614" i="4"/>
  <c r="W1613" i="4"/>
  <c r="AF1613" i="4" s="1"/>
  <c r="AE1610" i="4"/>
  <c r="AE1609" i="4"/>
  <c r="W1608" i="4"/>
  <c r="AF1608" i="4" s="1"/>
  <c r="W1605" i="4"/>
  <c r="AE1605" i="4" s="1"/>
  <c r="AE1604" i="4"/>
  <c r="AE1602" i="4"/>
  <c r="AE1601" i="4"/>
  <c r="W1541" i="4"/>
  <c r="Y1543" i="4" s="1"/>
  <c r="W1568" i="4"/>
  <c r="AF1568" i="4" s="1"/>
  <c r="W1572" i="4"/>
  <c r="Y1574" i="4" s="1"/>
  <c r="W1445" i="4"/>
  <c r="AF1445" i="4" s="1"/>
  <c r="W1506" i="4"/>
  <c r="Y1508" i="4" s="1"/>
  <c r="W1548" i="4"/>
  <c r="Y1550" i="4" s="1"/>
  <c r="W1560" i="4"/>
  <c r="W1579" i="4"/>
  <c r="Y1581" i="4" s="1"/>
  <c r="W1591" i="4"/>
  <c r="Y1593" i="4" s="1"/>
  <c r="W1546" i="4"/>
  <c r="Y1548" i="4" s="1"/>
  <c r="W1543" i="4"/>
  <c r="AF1543" i="4" s="1"/>
  <c r="W1552" i="4"/>
  <c r="W1555" i="4"/>
  <c r="AF1555" i="4" s="1"/>
  <c r="W1564" i="4"/>
  <c r="Y1566" i="4" s="1"/>
  <c r="W1567" i="4"/>
  <c r="Y1569" i="4" s="1"/>
  <c r="W1583" i="4"/>
  <c r="Y1585" i="4" s="1"/>
  <c r="W1586" i="4"/>
  <c r="AF1586" i="4" s="1"/>
  <c r="W1595" i="4"/>
  <c r="Y1597" i="4" s="1"/>
  <c r="W1598" i="4"/>
  <c r="AF1598" i="4" s="1"/>
  <c r="W1558" i="4"/>
  <c r="Y1560" i="4" s="1"/>
  <c r="W1547" i="4"/>
  <c r="Y1549" i="4" s="1"/>
  <c r="W1550" i="4"/>
  <c r="AF1550" i="4" s="1"/>
  <c r="W1559" i="4"/>
  <c r="W1590" i="4"/>
  <c r="W1593" i="4"/>
  <c r="AF1593" i="4" s="1"/>
  <c r="W1442" i="4"/>
  <c r="AF1442" i="4" s="1"/>
  <c r="W1498" i="4"/>
  <c r="AF1498" i="4" s="1"/>
  <c r="W1566" i="4"/>
  <c r="Y1568" i="4" s="1"/>
  <c r="W1573" i="4"/>
  <c r="Y1575" i="4" s="1"/>
  <c r="W1597" i="4"/>
  <c r="Y1599" i="4" s="1"/>
  <c r="AE1599" i="4"/>
  <c r="AE1598" i="4"/>
  <c r="AE1597" i="4"/>
  <c r="AE1596" i="4"/>
  <c r="AE1593" i="4"/>
  <c r="AE1592" i="4"/>
  <c r="AE1591" i="4"/>
  <c r="AE1590" i="4"/>
  <c r="AE1589" i="4"/>
  <c r="AE1587" i="4"/>
  <c r="AE1586" i="4"/>
  <c r="W1571" i="4"/>
  <c r="AE1585" i="4"/>
  <c r="W1569" i="4"/>
  <c r="AF1569" i="4" s="1"/>
  <c r="W1584" i="4"/>
  <c r="AF1584" i="4" s="1"/>
  <c r="AE1583" i="4"/>
  <c r="AE1581" i="4"/>
  <c r="AE1580" i="4"/>
  <c r="AE1579" i="4"/>
  <c r="W1578" i="4"/>
  <c r="AE1577" i="4"/>
  <c r="AE1575" i="4"/>
  <c r="W1574" i="4"/>
  <c r="AE1574" i="4" s="1"/>
  <c r="AE1573" i="4"/>
  <c r="AE1572" i="4"/>
  <c r="AE1569" i="4"/>
  <c r="AE1568" i="4"/>
  <c r="AE1567" i="4"/>
  <c r="AE1566" i="4"/>
  <c r="AE1565" i="4"/>
  <c r="AE1564" i="4"/>
  <c r="AE1562" i="4"/>
  <c r="AE1561" i="4"/>
  <c r="AE1560" i="4"/>
  <c r="AE1559" i="4"/>
  <c r="AE1558" i="4"/>
  <c r="AE1556" i="4"/>
  <c r="AE1555" i="4"/>
  <c r="W1554" i="4"/>
  <c r="AF1554" i="4" s="1"/>
  <c r="AE1550" i="4"/>
  <c r="AF1549" i="4"/>
  <c r="AE1549" i="4"/>
  <c r="AE1548" i="4"/>
  <c r="AE1547" i="4"/>
  <c r="AE1546" i="4"/>
  <c r="AE1544" i="4"/>
  <c r="AE1543" i="4"/>
  <c r="W1542" i="4"/>
  <c r="AF1542" i="4" s="1"/>
  <c r="AE1541" i="4"/>
  <c r="W1478" i="4"/>
  <c r="AF1478" i="4" s="1"/>
  <c r="W1492" i="4"/>
  <c r="AF1492" i="4" s="1"/>
  <c r="W1522" i="4"/>
  <c r="AF1522" i="4" s="1"/>
  <c r="W1474" i="4"/>
  <c r="AF1474" i="4" s="1"/>
  <c r="W1518" i="4"/>
  <c r="AF1518" i="4" s="1"/>
  <c r="W1534" i="4"/>
  <c r="AF1534" i="4" s="1"/>
  <c r="W1465" i="4"/>
  <c r="W1508" i="4"/>
  <c r="AF1508" i="4" s="1"/>
  <c r="W1439" i="4"/>
  <c r="AF1439" i="4" s="1"/>
  <c r="W1493" i="4"/>
  <c r="AF1493" i="4" s="1"/>
  <c r="W1502" i="4"/>
  <c r="AF1502" i="4" s="1"/>
  <c r="W1523" i="4"/>
  <c r="AF1523" i="4" s="1"/>
  <c r="W1453" i="4"/>
  <c r="AF1453" i="4" s="1"/>
  <c r="W1505" i="4"/>
  <c r="Y1507" i="4" s="1"/>
  <c r="W1436" i="4"/>
  <c r="AF1436" i="4" s="1"/>
  <c r="W1477" i="4"/>
  <c r="Y1479" i="4" s="1"/>
  <c r="W1488" i="4"/>
  <c r="AF1488" i="4" s="1"/>
  <c r="W1501" i="4"/>
  <c r="Y1503" i="4" s="1"/>
  <c r="W1513" i="4"/>
  <c r="AF1513" i="4" s="1"/>
  <c r="W1531" i="4"/>
  <c r="Y1533" i="4" s="1"/>
  <c r="W1539" i="4"/>
  <c r="AF1539" i="4" s="1"/>
  <c r="W1497" i="4"/>
  <c r="AF1497" i="4" s="1"/>
  <c r="W1533" i="4"/>
  <c r="AF1533" i="4" s="1"/>
  <c r="W1510" i="4"/>
  <c r="Y1512" i="4" s="1"/>
  <c r="W1450" i="4"/>
  <c r="AF1450" i="4" s="1"/>
  <c r="W1456" i="4"/>
  <c r="AF1456" i="4" s="1"/>
  <c r="W1481" i="4"/>
  <c r="W1487" i="4"/>
  <c r="AF1487" i="4" s="1"/>
  <c r="W1496" i="4"/>
  <c r="W1537" i="4"/>
  <c r="W1444" i="4"/>
  <c r="AF1444" i="4" s="1"/>
  <c r="W1476" i="4"/>
  <c r="Y1478" i="4" s="1"/>
  <c r="W1479" i="4"/>
  <c r="AF1479" i="4" s="1"/>
  <c r="W1491" i="4"/>
  <c r="W1500" i="4"/>
  <c r="W1503" i="4"/>
  <c r="AF1503" i="4" s="1"/>
  <c r="W1512" i="4"/>
  <c r="AF1512" i="4" s="1"/>
  <c r="W1517" i="4"/>
  <c r="AF1517" i="4" s="1"/>
  <c r="W1532" i="4"/>
  <c r="Y1534" i="4" s="1"/>
  <c r="W1486" i="4"/>
  <c r="Y1488" i="4" s="1"/>
  <c r="W1495" i="4"/>
  <c r="Y1497" i="4" s="1"/>
  <c r="W1507" i="4"/>
  <c r="AF1507" i="4" s="1"/>
  <c r="W1521" i="4"/>
  <c r="Y1523" i="4" s="1"/>
  <c r="W1536" i="4"/>
  <c r="Y1538" i="4" s="1"/>
  <c r="W1459" i="4"/>
  <c r="W1490" i="4"/>
  <c r="Y1492" i="4" s="1"/>
  <c r="AE1502" i="4"/>
  <c r="W1516" i="4"/>
  <c r="Y1518" i="4" s="1"/>
  <c r="W1525" i="4"/>
  <c r="W1430" i="4"/>
  <c r="AF1430" i="4" s="1"/>
  <c r="W1441" i="4"/>
  <c r="AF1441" i="4" s="1"/>
  <c r="W1451" i="4"/>
  <c r="AF1451" i="4" s="1"/>
  <c r="W1457" i="4"/>
  <c r="AF1457" i="4" s="1"/>
  <c r="W1485" i="4"/>
  <c r="Y1487" i="4" s="1"/>
  <c r="W1515" i="4"/>
  <c r="Y1517" i="4" s="1"/>
  <c r="W1520" i="4"/>
  <c r="W1538" i="4"/>
  <c r="AF1538" i="4" s="1"/>
  <c r="AE1539" i="4"/>
  <c r="AE1538" i="4"/>
  <c r="AE1537" i="4"/>
  <c r="AE1534" i="4"/>
  <c r="AE1533" i="4"/>
  <c r="AE1532" i="4"/>
  <c r="AE1531" i="4"/>
  <c r="W1530" i="4"/>
  <c r="AF1530" i="4" s="1"/>
  <c r="W1528" i="4"/>
  <c r="W1527" i="4"/>
  <c r="W1526" i="4"/>
  <c r="Y1528" i="4" s="1"/>
  <c r="AE1523" i="4"/>
  <c r="AE1522" i="4"/>
  <c r="AE1521" i="4"/>
  <c r="AE1518" i="4"/>
  <c r="AE1517" i="4"/>
  <c r="AE1516" i="4"/>
  <c r="AE1513" i="4"/>
  <c r="AE1512" i="4"/>
  <c r="W1511" i="4"/>
  <c r="AF1511" i="4" s="1"/>
  <c r="AE1510" i="4"/>
  <c r="AE1508" i="4"/>
  <c r="AE1507" i="4"/>
  <c r="AE1506" i="4"/>
  <c r="AE1505" i="4"/>
  <c r="AE1503" i="4"/>
  <c r="AE1501" i="4"/>
  <c r="AE1498" i="4"/>
  <c r="AE1497" i="4"/>
  <c r="AE1496" i="4"/>
  <c r="AE1493" i="4"/>
  <c r="AE1492" i="4"/>
  <c r="AE1491" i="4"/>
  <c r="AE1490" i="4"/>
  <c r="AE1488" i="4"/>
  <c r="AE1487" i="4"/>
  <c r="AE1486" i="4"/>
  <c r="W1483" i="4"/>
  <c r="W1482" i="4"/>
  <c r="AE1479" i="4"/>
  <c r="AE1478" i="4"/>
  <c r="AE1477" i="4"/>
  <c r="AE1476" i="4"/>
  <c r="AE1474" i="4"/>
  <c r="W1473" i="4"/>
  <c r="AE1473" i="4" s="1"/>
  <c r="W1472" i="4"/>
  <c r="AF1472" i="4" s="1"/>
  <c r="W1471" i="4"/>
  <c r="Y1473" i="4" s="1"/>
  <c r="W1469" i="4"/>
  <c r="W1468" i="4"/>
  <c r="W1467" i="4"/>
  <c r="Y1469" i="4" s="1"/>
  <c r="AF1465" i="4"/>
  <c r="W1464" i="4"/>
  <c r="W1463" i="4"/>
  <c r="Y1465" i="4" s="1"/>
  <c r="W1462" i="4"/>
  <c r="Y1464" i="4" s="1"/>
  <c r="W1460" i="4"/>
  <c r="AF1459" i="4"/>
  <c r="AE1459" i="4"/>
  <c r="AE1457" i="4"/>
  <c r="AE1456" i="4"/>
  <c r="W1454" i="4"/>
  <c r="AE1454" i="4" s="1"/>
  <c r="AE1451" i="4"/>
  <c r="W1448" i="4"/>
  <c r="AF1448" i="4" s="1"/>
  <c r="AE1448" i="4"/>
  <c r="W1447" i="4"/>
  <c r="AE1447" i="4" s="1"/>
  <c r="AE1445" i="4"/>
  <c r="AE1442" i="4"/>
  <c r="AE1441" i="4"/>
  <c r="AE1439" i="4"/>
  <c r="W1421" i="4"/>
  <c r="AF1421" i="4" s="1"/>
  <c r="W1429" i="4"/>
  <c r="AF1429" i="4" s="1"/>
  <c r="W1435" i="4"/>
  <c r="AF1435" i="4" s="1"/>
  <c r="W1427" i="4"/>
  <c r="AF1427" i="4" s="1"/>
  <c r="W1433" i="4"/>
  <c r="AF1433" i="4" s="1"/>
  <c r="W1420" i="4"/>
  <c r="AF1420" i="4" s="1"/>
  <c r="W1426" i="4"/>
  <c r="AF1426" i="4" s="1"/>
  <c r="W1432" i="4"/>
  <c r="AF1432" i="4" s="1"/>
  <c r="W1438" i="4"/>
  <c r="AF1438" i="4" s="1"/>
  <c r="W1423" i="4"/>
  <c r="AF1423" i="4" s="1"/>
  <c r="AE1436" i="4"/>
  <c r="AE1435" i="4"/>
  <c r="AE1433" i="4"/>
  <c r="AE1432" i="4"/>
  <c r="AE1430" i="4"/>
  <c r="AE1429" i="4"/>
  <c r="AE1427" i="4"/>
  <c r="AE1426" i="4"/>
  <c r="W1424" i="4"/>
  <c r="AE1424" i="4" s="1"/>
  <c r="AE1421" i="4"/>
  <c r="AE1418" i="4"/>
  <c r="AC1415" i="4"/>
  <c r="AC1416" i="4" s="1"/>
  <c r="W1417" i="4" s="1"/>
  <c r="AE1417" i="4" s="1"/>
  <c r="Y1415" i="4"/>
  <c r="V1415" i="4"/>
  <c r="D1415" i="4"/>
  <c r="AC1414" i="4"/>
  <c r="AE1414" i="4" s="1"/>
  <c r="Y1414" i="4"/>
  <c r="V1414" i="4"/>
  <c r="D1414" i="4"/>
  <c r="AC1412" i="4"/>
  <c r="AC1413" i="4" s="1"/>
  <c r="Y1412" i="4"/>
  <c r="V1412" i="4"/>
  <c r="D1412" i="4"/>
  <c r="AC1411" i="4"/>
  <c r="Y1411" i="4"/>
  <c r="V1411" i="4"/>
  <c r="D1411" i="4"/>
  <c r="AC1409" i="4"/>
  <c r="AC1410" i="4" s="1"/>
  <c r="V1409" i="4"/>
  <c r="D1409" i="4"/>
  <c r="AC1408" i="4"/>
  <c r="Y1408" i="4"/>
  <c r="V1408" i="4"/>
  <c r="D1408" i="4"/>
  <c r="AC1407" i="4"/>
  <c r="Y1407" i="4"/>
  <c r="V1407" i="4"/>
  <c r="D1407" i="4"/>
  <c r="AC1405" i="4"/>
  <c r="AC1406" i="4" s="1"/>
  <c r="Y1405" i="4"/>
  <c r="V1405" i="4"/>
  <c r="D1405" i="4"/>
  <c r="AC1404" i="4"/>
  <c r="Y1404" i="4"/>
  <c r="V1404" i="4"/>
  <c r="D1404" i="4"/>
  <c r="AC1402" i="4"/>
  <c r="AC1403" i="4" s="1"/>
  <c r="Y1402" i="4"/>
  <c r="V1402" i="4"/>
  <c r="D1402" i="4"/>
  <c r="AC1401" i="4"/>
  <c r="AE1401" i="4" s="1"/>
  <c r="Y1401" i="4"/>
  <c r="V1401" i="4"/>
  <c r="D1401" i="4"/>
  <c r="AC1399" i="4"/>
  <c r="AC1400" i="4" s="1"/>
  <c r="Y1399" i="4"/>
  <c r="V1399" i="4"/>
  <c r="D1399" i="4"/>
  <c r="AC1398" i="4"/>
  <c r="AE1398" i="4" s="1"/>
  <c r="Y1398" i="4"/>
  <c r="V1398" i="4"/>
  <c r="D1398" i="4"/>
  <c r="AC1396" i="4"/>
  <c r="AC1397" i="4" s="1"/>
  <c r="Y1396" i="4"/>
  <c r="V1396" i="4"/>
  <c r="D1396" i="4"/>
  <c r="AC1395" i="4"/>
  <c r="AE1395" i="4" s="1"/>
  <c r="Y1395" i="4"/>
  <c r="V1395" i="4"/>
  <c r="D1395" i="4"/>
  <c r="AC1393" i="4"/>
  <c r="AC1394" i="4" s="1"/>
  <c r="Y1393" i="4"/>
  <c r="V1393" i="4"/>
  <c r="D1393" i="4"/>
  <c r="AG1392" i="4"/>
  <c r="Y1824" i="4" l="1"/>
  <c r="AF1914" i="4"/>
  <c r="Y2025" i="4"/>
  <c r="Y1856" i="4"/>
  <c r="AF1823" i="4"/>
  <c r="AF1809" i="4"/>
  <c r="Y1555" i="4"/>
  <c r="AF1909" i="4"/>
  <c r="Y1587" i="4"/>
  <c r="AF1870" i="4"/>
  <c r="AF1884" i="4"/>
  <c r="AF2000" i="4"/>
  <c r="AF1971" i="4"/>
  <c r="AF1691" i="4"/>
  <c r="AF1743" i="4"/>
  <c r="AF1919" i="4"/>
  <c r="AF1973" i="4"/>
  <c r="AF1837" i="4"/>
  <c r="AF1945" i="4"/>
  <c r="AF1950" i="4"/>
  <c r="AF1858" i="4"/>
  <c r="AF1869" i="4"/>
  <c r="AF1882" i="4"/>
  <c r="AF1905" i="4"/>
  <c r="AF1924" i="4"/>
  <c r="AF1956" i="4"/>
  <c r="AF1838" i="4"/>
  <c r="AF1875" i="4"/>
  <c r="AF1930" i="4"/>
  <c r="AF1859" i="4"/>
  <c r="AF1994" i="4"/>
  <c r="AF1874" i="4"/>
  <c r="AF1985" i="4"/>
  <c r="Y1598" i="4"/>
  <c r="AF1890" i="4"/>
  <c r="AF1899" i="4"/>
  <c r="AF2032" i="4"/>
  <c r="AF1879" i="4"/>
  <c r="AF1904" i="4"/>
  <c r="AF1961" i="4"/>
  <c r="AF1966" i="4"/>
  <c r="AF1984" i="4"/>
  <c r="AF2017" i="4"/>
  <c r="AF2022" i="4"/>
  <c r="AF1773" i="4"/>
  <c r="AF1848" i="4"/>
  <c r="AF2010" i="4"/>
  <c r="AF1990" i="4"/>
  <c r="AF1827" i="4"/>
  <c r="AF2033" i="4"/>
  <c r="AF1958" i="4"/>
  <c r="Y1777" i="4"/>
  <c r="AF1863" i="4"/>
  <c r="AF1946" i="4"/>
  <c r="AF1997" i="4"/>
  <c r="AF1851" i="4"/>
  <c r="AE2006" i="4"/>
  <c r="Y2008" i="4"/>
  <c r="AF2008" i="4"/>
  <c r="AF1895" i="4"/>
  <c r="Y1897" i="4"/>
  <c r="AE1864" i="4"/>
  <c r="Y1866" i="4"/>
  <c r="AE1925" i="4"/>
  <c r="Y1927" i="4"/>
  <c r="AF1929" i="4"/>
  <c r="AE1962" i="4"/>
  <c r="Y1964" i="4"/>
  <c r="AE2001" i="4"/>
  <c r="Y2003" i="4"/>
  <c r="AF2005" i="4"/>
  <c r="AF2027" i="4"/>
  <c r="AF1989" i="4"/>
  <c r="AF1885" i="4"/>
  <c r="Y1887" i="4"/>
  <c r="AF1992" i="4"/>
  <c r="AF1861" i="4"/>
  <c r="AE1880" i="4"/>
  <c r="Y1882" i="4"/>
  <c r="AF1934" i="4"/>
  <c r="Y1936" i="4"/>
  <c r="AF1900" i="4"/>
  <c r="Y1902" i="4"/>
  <c r="AF1880" i="4"/>
  <c r="AE1967" i="4"/>
  <c r="Y1969" i="4"/>
  <c r="AE1995" i="4"/>
  <c r="Y1997" i="4"/>
  <c r="AE2011" i="4"/>
  <c r="Y2013" i="4"/>
  <c r="AF1968" i="4"/>
  <c r="AF1915" i="4"/>
  <c r="Y1917" i="4"/>
  <c r="AF2018" i="4"/>
  <c r="Y2020" i="4"/>
  <c r="AF1849" i="4"/>
  <c r="Y1851" i="4"/>
  <c r="AE1951" i="4"/>
  <c r="Y1953" i="4"/>
  <c r="AF1963" i="4"/>
  <c r="AE1996" i="4"/>
  <c r="Y1998" i="4"/>
  <c r="AF1998" i="4"/>
  <c r="AE2012" i="4"/>
  <c r="Y2014" i="4"/>
  <c r="AF2003" i="4"/>
  <c r="AF1959" i="4"/>
  <c r="AF1864" i="4"/>
  <c r="AF1865" i="4"/>
  <c r="Y1867" i="4"/>
  <c r="AF1787" i="4"/>
  <c r="AE1910" i="4"/>
  <c r="Y1912" i="4"/>
  <c r="AE1920" i="4"/>
  <c r="Y1922" i="4"/>
  <c r="AE1944" i="4"/>
  <c r="Y1946" i="4"/>
  <c r="AE1952" i="4"/>
  <c r="Y1954" i="4"/>
  <c r="AE1957" i="4"/>
  <c r="Y1959" i="4"/>
  <c r="AF1967" i="4"/>
  <c r="AF1983" i="4"/>
  <c r="Y1985" i="4"/>
  <c r="AF1995" i="4"/>
  <c r="AF2002" i="4"/>
  <c r="AF2007" i="4"/>
  <c r="AF2011" i="4"/>
  <c r="AF2037" i="4"/>
  <c r="Y2039" i="4"/>
  <c r="AF1622" i="4"/>
  <c r="AF1829" i="4"/>
  <c r="Y1831" i="4"/>
  <c r="AF1844" i="4"/>
  <c r="AE1828" i="4"/>
  <c r="Y1830" i="4"/>
  <c r="AF1833" i="4"/>
  <c r="Y1835" i="4"/>
  <c r="AF1652" i="4"/>
  <c r="AF1839" i="4"/>
  <c r="AF1843" i="4"/>
  <c r="AF1846" i="4"/>
  <c r="AF1763" i="4"/>
  <c r="AE1817" i="4"/>
  <c r="Y1819" i="4"/>
  <c r="AE1818" i="4"/>
  <c r="Y1820" i="4"/>
  <c r="AF1818" i="4"/>
  <c r="AF1817" i="4"/>
  <c r="AF1595" i="4"/>
  <c r="AF1627" i="4"/>
  <c r="AF1803" i="4"/>
  <c r="AF1808" i="4"/>
  <c r="Y1810" i="4"/>
  <c r="AF1702" i="4"/>
  <c r="AF1717" i="4"/>
  <c r="AF1541" i="4"/>
  <c r="AF1601" i="4"/>
  <c r="AF1628" i="4"/>
  <c r="AF1762" i="4"/>
  <c r="AF1767" i="4"/>
  <c r="AF1756" i="4"/>
  <c r="AF1603" i="4"/>
  <c r="AF1781" i="4"/>
  <c r="AF1589" i="4"/>
  <c r="AF1711" i="4"/>
  <c r="AF1804" i="4"/>
  <c r="AF1536" i="4"/>
  <c r="AF1638" i="4"/>
  <c r="AF1769" i="4"/>
  <c r="AF1785" i="4"/>
  <c r="AF1669" i="4"/>
  <c r="AF1791" i="4"/>
  <c r="AF1731" i="4"/>
  <c r="AF1477" i="4"/>
  <c r="AF1687" i="4"/>
  <c r="AF1774" i="4"/>
  <c r="Y1776" i="4"/>
  <c r="AF1648" i="4"/>
  <c r="AF1653" i="4"/>
  <c r="AF1793" i="4"/>
  <c r="AF1495" i="4"/>
  <c r="AF1591" i="4"/>
  <c r="Y1699" i="4"/>
  <c r="AF1757" i="4"/>
  <c r="AF1761" i="4"/>
  <c r="Y1763" i="4"/>
  <c r="AF1779" i="4"/>
  <c r="AF1797" i="4"/>
  <c r="AE1798" i="4"/>
  <c r="Y1800" i="4"/>
  <c r="AF1632" i="4"/>
  <c r="AE1780" i="4"/>
  <c r="Y1782" i="4"/>
  <c r="AF1798" i="4"/>
  <c r="AF1577" i="4"/>
  <c r="AF1643" i="4"/>
  <c r="AF1799" i="4"/>
  <c r="Y1801" i="4"/>
  <c r="AF1633" i="4"/>
  <c r="AF1736" i="4"/>
  <c r="AE1786" i="4"/>
  <c r="Y1788" i="4"/>
  <c r="AF1664" i="4"/>
  <c r="AF1786" i="4"/>
  <c r="AE1792" i="4"/>
  <c r="Y1794" i="4"/>
  <c r="AF1780" i="4"/>
  <c r="AF1602" i="4"/>
  <c r="Y1739" i="4"/>
  <c r="AF1547" i="4"/>
  <c r="AF1735" i="4"/>
  <c r="AF1573" i="4"/>
  <c r="AE1755" i="4"/>
  <c r="Y1757" i="4"/>
  <c r="AF1741" i="4"/>
  <c r="AF1515" i="4"/>
  <c r="AF1647" i="4"/>
  <c r="AF1673" i="4"/>
  <c r="AF1699" i="4"/>
  <c r="AE1742" i="4"/>
  <c r="Y1744" i="4"/>
  <c r="AF1564" i="4"/>
  <c r="AF1558" i="4"/>
  <c r="AF1686" i="4"/>
  <c r="AF1730" i="4"/>
  <c r="AF1506" i="4"/>
  <c r="AF1565" i="4"/>
  <c r="AF1607" i="4"/>
  <c r="AF1612" i="4"/>
  <c r="AF1701" i="4"/>
  <c r="AF1755" i="4"/>
  <c r="AF1692" i="4"/>
  <c r="Y1694" i="4"/>
  <c r="AF1567" i="4"/>
  <c r="AF1572" i="4"/>
  <c r="AF1674" i="4"/>
  <c r="AF1721" i="4"/>
  <c r="AF1657" i="4"/>
  <c r="Y1659" i="4"/>
  <c r="AF1668" i="4"/>
  <c r="Y1670" i="4"/>
  <c r="AE1722" i="4"/>
  <c r="Y1724" i="4"/>
  <c r="AE1608" i="4"/>
  <c r="Y1610" i="4"/>
  <c r="AE1613" i="4"/>
  <c r="Y1615" i="4"/>
  <c r="AF1706" i="4"/>
  <c r="Y1708" i="4"/>
  <c r="AF1642" i="4"/>
  <c r="Y1644" i="4"/>
  <c r="AF1617" i="4"/>
  <c r="AE1623" i="4"/>
  <c r="Y1625" i="4"/>
  <c r="AF1637" i="4"/>
  <c r="AF1663" i="4"/>
  <c r="AF1605" i="4"/>
  <c r="AF1579" i="4"/>
  <c r="AF1597" i="4"/>
  <c r="AE1618" i="4"/>
  <c r="Y1620" i="4"/>
  <c r="AF1696" i="4"/>
  <c r="AF1707" i="4"/>
  <c r="AF1716" i="4"/>
  <c r="AF1712" i="4"/>
  <c r="Y1714" i="4"/>
  <c r="AF1618" i="4"/>
  <c r="AF1548" i="4"/>
  <c r="AF1590" i="4"/>
  <c r="Y1592" i="4"/>
  <c r="AE1578" i="4"/>
  <c r="Y1580" i="4"/>
  <c r="AF1546" i="4"/>
  <c r="AF1566" i="4"/>
  <c r="AF1583" i="4"/>
  <c r="AF1578" i="4"/>
  <c r="AE1554" i="4"/>
  <c r="Y1556" i="4"/>
  <c r="AE1584" i="4"/>
  <c r="Y1586" i="4"/>
  <c r="AF1559" i="4"/>
  <c r="Y1561" i="4"/>
  <c r="AF1552" i="4"/>
  <c r="Y1554" i="4"/>
  <c r="AF1574" i="4"/>
  <c r="AE1542" i="4"/>
  <c r="Y1544" i="4"/>
  <c r="AF1560" i="4"/>
  <c r="Y1562" i="4"/>
  <c r="AF1571" i="4"/>
  <c r="Y1573" i="4"/>
  <c r="AF1510" i="4"/>
  <c r="AF1505" i="4"/>
  <c r="AF1471" i="4"/>
  <c r="AF1476" i="4"/>
  <c r="AF1501" i="4"/>
  <c r="AF1454" i="4"/>
  <c r="AF1516" i="4"/>
  <c r="AF1485" i="4"/>
  <c r="AF1531" i="4"/>
  <c r="AF1481" i="4"/>
  <c r="Y1483" i="4"/>
  <c r="AF1486" i="4"/>
  <c r="AE1511" i="4"/>
  <c r="Y1513" i="4"/>
  <c r="AF1532" i="4"/>
  <c r="AF1500" i="4"/>
  <c r="Y1502" i="4"/>
  <c r="AF1490" i="4"/>
  <c r="AF1521" i="4"/>
  <c r="AF1473" i="4"/>
  <c r="AF1525" i="4"/>
  <c r="Y1527" i="4"/>
  <c r="AF1447" i="4"/>
  <c r="AF1491" i="4"/>
  <c r="Y1493" i="4"/>
  <c r="AF1520" i="4"/>
  <c r="Y1522" i="4"/>
  <c r="AE1530" i="4"/>
  <c r="Y1532" i="4"/>
  <c r="AF1537" i="4"/>
  <c r="Y1539" i="4"/>
  <c r="AE1472" i="4"/>
  <c r="Y1474" i="4"/>
  <c r="AF1424" i="4"/>
  <c r="AF1496" i="4"/>
  <c r="Y1498" i="4"/>
  <c r="W1415" i="4"/>
  <c r="AF1415" i="4" s="1"/>
  <c r="W1414" i="4"/>
  <c r="AF1414" i="4" s="1"/>
  <c r="W1408" i="4"/>
  <c r="AF1408" i="4" s="1"/>
  <c r="AF1417" i="4"/>
  <c r="AE1415" i="4"/>
  <c r="W1412" i="4"/>
  <c r="AF1412" i="4" s="1"/>
  <c r="W1396" i="4"/>
  <c r="AF1396" i="4" s="1"/>
  <c r="W1411" i="4"/>
  <c r="AF1411" i="4" s="1"/>
  <c r="AE1412" i="4"/>
  <c r="W1399" i="4"/>
  <c r="AF1399" i="4" s="1"/>
  <c r="AE1411" i="4"/>
  <c r="W1409" i="4"/>
  <c r="AF1409" i="4" s="1"/>
  <c r="W1398" i="4"/>
  <c r="AF1398" i="4" s="1"/>
  <c r="W1404" i="4"/>
  <c r="AF1404" i="4" s="1"/>
  <c r="W1395" i="4"/>
  <c r="AF1395" i="4" s="1"/>
  <c r="W1401" i="4"/>
  <c r="AF1401" i="4" s="1"/>
  <c r="W1407" i="4"/>
  <c r="Y1409" i="4" s="1"/>
  <c r="AE1409" i="4"/>
  <c r="AE1408" i="4"/>
  <c r="AE1407" i="4"/>
  <c r="W1405" i="4"/>
  <c r="AE1405" i="4" s="1"/>
  <c r="AE1404" i="4"/>
  <c r="W1402" i="4"/>
  <c r="AE1402" i="4" s="1"/>
  <c r="AE1399" i="4"/>
  <c r="AE1396" i="4"/>
  <c r="AE1393" i="4"/>
  <c r="AC1392" i="4"/>
  <c r="W1393" i="4" s="1"/>
  <c r="AF1393" i="4" s="1"/>
  <c r="Y1392" i="4"/>
  <c r="V1392" i="4"/>
  <c r="D1392" i="4"/>
  <c r="AC1390" i="4"/>
  <c r="AC1391" i="4" s="1"/>
  <c r="Y1390" i="4"/>
  <c r="V1390" i="4"/>
  <c r="D1390" i="4"/>
  <c r="AC1389" i="4"/>
  <c r="Y1389" i="4"/>
  <c r="V1389" i="4"/>
  <c r="D1389" i="4"/>
  <c r="AC1387" i="4"/>
  <c r="AC1388" i="4" s="1"/>
  <c r="Y1387" i="4"/>
  <c r="V1387" i="4"/>
  <c r="D1387" i="4"/>
  <c r="AC1386" i="4"/>
  <c r="Y1386" i="4"/>
  <c r="V1386" i="4"/>
  <c r="D1386" i="4"/>
  <c r="AC1384" i="4"/>
  <c r="AC1385" i="4" s="1"/>
  <c r="Y1384" i="4"/>
  <c r="V1384" i="4"/>
  <c r="D1384" i="4"/>
  <c r="AC1383" i="4"/>
  <c r="Y1383" i="4"/>
  <c r="V1383" i="4"/>
  <c r="D1383" i="4"/>
  <c r="AC1381" i="4"/>
  <c r="AC1382" i="4" s="1"/>
  <c r="Y1381" i="4"/>
  <c r="V1381" i="4"/>
  <c r="D1381" i="4"/>
  <c r="AC1380" i="4"/>
  <c r="Y1380" i="4"/>
  <c r="V1380" i="4"/>
  <c r="D1380" i="4"/>
  <c r="AC1378" i="4"/>
  <c r="AC1379" i="4" s="1"/>
  <c r="Y1378" i="4"/>
  <c r="V1378" i="4"/>
  <c r="D1378" i="4"/>
  <c r="AC1377" i="4"/>
  <c r="Y1377" i="4"/>
  <c r="V1377" i="4"/>
  <c r="D1377" i="4"/>
  <c r="AC1375" i="4"/>
  <c r="AC1376" i="4" s="1"/>
  <c r="Y1375" i="4"/>
  <c r="V1375" i="4"/>
  <c r="D1375" i="4"/>
  <c r="AC1374" i="4"/>
  <c r="Y1374" i="4"/>
  <c r="V1374" i="4"/>
  <c r="D1374" i="4"/>
  <c r="AC1372" i="4"/>
  <c r="AC1373" i="4" s="1"/>
  <c r="Y1372" i="4"/>
  <c r="V1372" i="4"/>
  <c r="D1372" i="4"/>
  <c r="AC1371" i="4"/>
  <c r="Y1371" i="4"/>
  <c r="V1371" i="4"/>
  <c r="D1371" i="4"/>
  <c r="AC1369" i="4"/>
  <c r="AC1370" i="4" s="1"/>
  <c r="Y1369" i="4"/>
  <c r="V1369" i="4"/>
  <c r="D1369" i="4"/>
  <c r="AC1368" i="4"/>
  <c r="AE1368" i="4" s="1"/>
  <c r="Y1368" i="4"/>
  <c r="V1368" i="4"/>
  <c r="D1368" i="4"/>
  <c r="AC1366" i="4"/>
  <c r="AC1367" i="4" s="1"/>
  <c r="Y1366" i="4"/>
  <c r="V1366" i="4"/>
  <c r="D1366" i="4"/>
  <c r="AC1365" i="4"/>
  <c r="AE1365" i="4" s="1"/>
  <c r="Y1365" i="4"/>
  <c r="V1365" i="4"/>
  <c r="D1365" i="4"/>
  <c r="AC1363" i="4"/>
  <c r="AC1364" i="4" s="1"/>
  <c r="Y1363" i="4"/>
  <c r="V1363" i="4"/>
  <c r="D1363" i="4"/>
  <c r="AC1362" i="4"/>
  <c r="Y1362" i="4"/>
  <c r="V1362" i="4"/>
  <c r="D1362" i="4"/>
  <c r="AC1360" i="4"/>
  <c r="AC1361" i="4" s="1"/>
  <c r="Y1360" i="4"/>
  <c r="V1360" i="4"/>
  <c r="D1360" i="4"/>
  <c r="AC1359" i="4"/>
  <c r="Y1359" i="4"/>
  <c r="V1359" i="4"/>
  <c r="D1359" i="4"/>
  <c r="AC1357" i="4"/>
  <c r="AC1358" i="4" s="1"/>
  <c r="Y1357" i="4"/>
  <c r="V1357" i="4"/>
  <c r="D1357" i="4"/>
  <c r="AC1356" i="4"/>
  <c r="Y1356" i="4"/>
  <c r="V1356" i="4"/>
  <c r="D1356" i="4"/>
  <c r="AC1354" i="4"/>
  <c r="AC1355" i="4" s="1"/>
  <c r="Y1354" i="4"/>
  <c r="V1354" i="4"/>
  <c r="D1354" i="4"/>
  <c r="AC1353" i="4"/>
  <c r="Y1353" i="4"/>
  <c r="V1353" i="4"/>
  <c r="D1353" i="4"/>
  <c r="AC1351" i="4"/>
  <c r="AC1352" i="4" s="1"/>
  <c r="Y1351" i="4"/>
  <c r="V1351" i="4"/>
  <c r="D1351" i="4"/>
  <c r="AC1350" i="4"/>
  <c r="Y1350" i="4"/>
  <c r="V1350" i="4"/>
  <c r="D1350" i="4"/>
  <c r="AC1348" i="4"/>
  <c r="AC1349" i="4" s="1"/>
  <c r="Y1348" i="4"/>
  <c r="V1348" i="4"/>
  <c r="D1348" i="4"/>
  <c r="AC1347" i="4"/>
  <c r="Y1347" i="4"/>
  <c r="V1347" i="4"/>
  <c r="D1347" i="4"/>
  <c r="AC1345" i="4"/>
  <c r="AC1346" i="4" s="1"/>
  <c r="Y1345" i="4"/>
  <c r="V1345" i="4"/>
  <c r="D1345" i="4"/>
  <c r="AC1344" i="4"/>
  <c r="Y1344" i="4"/>
  <c r="V1344" i="4"/>
  <c r="D1344" i="4"/>
  <c r="AC1342" i="4"/>
  <c r="AC1343" i="4" s="1"/>
  <c r="Y1342" i="4"/>
  <c r="V1342" i="4"/>
  <c r="D1342" i="4"/>
  <c r="AC1341" i="4"/>
  <c r="Y1341" i="4"/>
  <c r="V1341" i="4"/>
  <c r="D1341" i="4"/>
  <c r="AC1339" i="4"/>
  <c r="AC1340" i="4" s="1"/>
  <c r="Y1339" i="4"/>
  <c r="V1339" i="4"/>
  <c r="D1339" i="4"/>
  <c r="AC1338" i="4"/>
  <c r="Y1338" i="4"/>
  <c r="V1338" i="4"/>
  <c r="D1338" i="4"/>
  <c r="AC1336" i="4"/>
  <c r="AC1337" i="4" s="1"/>
  <c r="Y1336" i="4"/>
  <c r="V1336" i="4"/>
  <c r="D1336" i="4"/>
  <c r="AC1335" i="4"/>
  <c r="AE1335" i="4" s="1"/>
  <c r="Y1335" i="4"/>
  <c r="V1335" i="4"/>
  <c r="D1335" i="4"/>
  <c r="AC1333" i="4"/>
  <c r="AC1334" i="4" s="1"/>
  <c r="V1333" i="4"/>
  <c r="D1333" i="4"/>
  <c r="AC1332" i="4"/>
  <c r="Y1332" i="4"/>
  <c r="V1332" i="4"/>
  <c r="D1332" i="4"/>
  <c r="AC1331" i="4"/>
  <c r="AE1331" i="4" s="1"/>
  <c r="Y1331" i="4"/>
  <c r="V1331" i="4"/>
  <c r="D1331" i="4"/>
  <c r="AC1329" i="4"/>
  <c r="AC1330" i="4" s="1"/>
  <c r="Y1329" i="4"/>
  <c r="V1329" i="4"/>
  <c r="D1329" i="4"/>
  <c r="AC1328" i="4"/>
  <c r="AE1328" i="4" s="1"/>
  <c r="Y1328" i="4"/>
  <c r="V1328" i="4"/>
  <c r="D1328" i="4"/>
  <c r="AC1326" i="4"/>
  <c r="AC1327" i="4" s="1"/>
  <c r="Y1326" i="4"/>
  <c r="V1326" i="4"/>
  <c r="D1326" i="4"/>
  <c r="AC1325" i="4"/>
  <c r="Y1325" i="4"/>
  <c r="V1325" i="4"/>
  <c r="D1325" i="4"/>
  <c r="AC1323" i="4"/>
  <c r="AC1324" i="4" s="1"/>
  <c r="Y1323" i="4"/>
  <c r="V1323" i="4"/>
  <c r="D1323" i="4"/>
  <c r="AC1322" i="4"/>
  <c r="Y1322" i="4"/>
  <c r="V1322" i="4"/>
  <c r="D1322" i="4"/>
  <c r="AC1320" i="4"/>
  <c r="AC1321" i="4" s="1"/>
  <c r="V1320" i="4"/>
  <c r="D1320" i="4"/>
  <c r="AC1319" i="4"/>
  <c r="Y1319" i="4"/>
  <c r="V1319" i="4"/>
  <c r="D1319" i="4"/>
  <c r="AC1318" i="4"/>
  <c r="AE1318" i="4" s="1"/>
  <c r="Y1318" i="4"/>
  <c r="V1318" i="4"/>
  <c r="D1318" i="4"/>
  <c r="AE1316" i="4"/>
  <c r="AC1316" i="4"/>
  <c r="AC1317" i="4" s="1"/>
  <c r="V1316" i="4"/>
  <c r="D1316" i="4"/>
  <c r="AE1315" i="4"/>
  <c r="AC1315" i="4"/>
  <c r="V1315" i="4"/>
  <c r="AF1315" i="4" s="1"/>
  <c r="D1315" i="4"/>
  <c r="AE1314" i="4"/>
  <c r="AC1314" i="4"/>
  <c r="Y1314" i="4"/>
  <c r="V1314" i="4"/>
  <c r="AF1314" i="4" s="1"/>
  <c r="D1314" i="4"/>
  <c r="AC1313" i="4"/>
  <c r="Y1313" i="4"/>
  <c r="V1313" i="4"/>
  <c r="AF1313" i="4" s="1"/>
  <c r="D1313" i="4"/>
  <c r="AC1311" i="4"/>
  <c r="AC1312" i="4" s="1"/>
  <c r="Y1311" i="4"/>
  <c r="V1311" i="4"/>
  <c r="D1311" i="4"/>
  <c r="AC1310" i="4"/>
  <c r="Y1310" i="4"/>
  <c r="V1310" i="4"/>
  <c r="D1310" i="4"/>
  <c r="AC1308" i="4"/>
  <c r="AC1309" i="4" s="1"/>
  <c r="Y1308" i="4"/>
  <c r="V1308" i="4"/>
  <c r="D1308" i="4"/>
  <c r="AC1307" i="4"/>
  <c r="Y1307" i="4"/>
  <c r="V1307" i="4"/>
  <c r="D1307" i="4"/>
  <c r="AC1305" i="4"/>
  <c r="AC1306" i="4" s="1"/>
  <c r="Y1305" i="4"/>
  <c r="V1305" i="4"/>
  <c r="D1305" i="4"/>
  <c r="AC1304" i="4"/>
  <c r="Y1304" i="4"/>
  <c r="V1304" i="4"/>
  <c r="D1304" i="4"/>
  <c r="AC1302" i="4"/>
  <c r="AC1303" i="4" s="1"/>
  <c r="Y1302" i="4"/>
  <c r="V1302" i="4"/>
  <c r="D1302" i="4"/>
  <c r="AC1301" i="4"/>
  <c r="Y1301" i="4"/>
  <c r="V1301" i="4"/>
  <c r="D1301" i="4"/>
  <c r="AC1299" i="4"/>
  <c r="AC1300" i="4" s="1"/>
  <c r="Y1299" i="4"/>
  <c r="V1299" i="4"/>
  <c r="D1299" i="4"/>
  <c r="AC1298" i="4"/>
  <c r="Y1298" i="4"/>
  <c r="V1298" i="4"/>
  <c r="D1298" i="4"/>
  <c r="AC1296" i="4"/>
  <c r="AC1297" i="4" s="1"/>
  <c r="Y1296" i="4"/>
  <c r="V1296" i="4"/>
  <c r="D1296" i="4"/>
  <c r="AC1295" i="4"/>
  <c r="Y1295" i="4"/>
  <c r="V1295" i="4"/>
  <c r="D1295" i="4"/>
  <c r="AC1293" i="4"/>
  <c r="AC1294" i="4" s="1"/>
  <c r="V1293" i="4"/>
  <c r="D1293" i="4"/>
  <c r="AC1292" i="4"/>
  <c r="Y1292" i="4"/>
  <c r="V1292" i="4"/>
  <c r="D1292" i="4"/>
  <c r="AC1291" i="4"/>
  <c r="Y1291" i="4"/>
  <c r="V1291" i="4"/>
  <c r="D1291" i="4"/>
  <c r="AC1289" i="4"/>
  <c r="AC1290" i="4" s="1"/>
  <c r="Y1289" i="4"/>
  <c r="V1289" i="4"/>
  <c r="D1289" i="4"/>
  <c r="AC1288" i="4"/>
  <c r="Y1288" i="4"/>
  <c r="V1288" i="4"/>
  <c r="D1288" i="4"/>
  <c r="AC1286" i="4"/>
  <c r="AC1287" i="4" s="1"/>
  <c r="Y1286" i="4"/>
  <c r="V1286" i="4"/>
  <c r="D1286" i="4"/>
  <c r="AC1285" i="4"/>
  <c r="Y1285" i="4"/>
  <c r="V1285" i="4"/>
  <c r="D1285" i="4"/>
  <c r="AC1283" i="4"/>
  <c r="AC1284" i="4" s="1"/>
  <c r="Y1283" i="4"/>
  <c r="V1283" i="4"/>
  <c r="D1283" i="4"/>
  <c r="AC1282" i="4"/>
  <c r="AE1282" i="4" s="1"/>
  <c r="Y1282" i="4"/>
  <c r="V1282" i="4"/>
  <c r="D1282" i="4"/>
  <c r="AC1280" i="4"/>
  <c r="AC1281" i="4" s="1"/>
  <c r="Y1280" i="4"/>
  <c r="V1280" i="4"/>
  <c r="D1280" i="4"/>
  <c r="AC1279" i="4"/>
  <c r="AE1279" i="4" s="1"/>
  <c r="Y1279" i="4"/>
  <c r="V1279" i="4"/>
  <c r="D1279" i="4"/>
  <c r="AC1277" i="4"/>
  <c r="AC1278" i="4" s="1"/>
  <c r="Y1277" i="4"/>
  <c r="V1277" i="4"/>
  <c r="D1277" i="4"/>
  <c r="AC1276" i="4"/>
  <c r="AE1276" i="4" s="1"/>
  <c r="Y1276" i="4"/>
  <c r="V1276" i="4"/>
  <c r="D1276" i="4"/>
  <c r="AC1274" i="4"/>
  <c r="AC1275" i="4" s="1"/>
  <c r="Y1274" i="4"/>
  <c r="V1274" i="4"/>
  <c r="D1274" i="4"/>
  <c r="AC1273" i="4"/>
  <c r="AE1273" i="4" s="1"/>
  <c r="Y1273" i="4"/>
  <c r="V1273" i="4"/>
  <c r="D1273" i="4"/>
  <c r="AC1271" i="4"/>
  <c r="AC1272" i="4" s="1"/>
  <c r="Y1271" i="4"/>
  <c r="V1271" i="4"/>
  <c r="D1271" i="4"/>
  <c r="AC1270" i="4"/>
  <c r="Y1270" i="4"/>
  <c r="V1270" i="4"/>
  <c r="D1270" i="4"/>
  <c r="AC1268" i="4"/>
  <c r="AC1269" i="4" s="1"/>
  <c r="Y1268" i="4"/>
  <c r="V1268" i="4"/>
  <c r="D1268" i="4"/>
  <c r="AC1267" i="4"/>
  <c r="Y1267" i="4"/>
  <c r="V1267" i="4"/>
  <c r="D1267" i="4"/>
  <c r="AC1265" i="4"/>
  <c r="AC1266" i="4" s="1"/>
  <c r="Y1265" i="4"/>
  <c r="V1265" i="4"/>
  <c r="D1265" i="4"/>
  <c r="AC1264" i="4"/>
  <c r="Y1264" i="4"/>
  <c r="V1264" i="4"/>
  <c r="D1264" i="4"/>
  <c r="AC1262" i="4"/>
  <c r="AC1263" i="4" s="1"/>
  <c r="Y1262" i="4"/>
  <c r="V1262" i="4"/>
  <c r="D1262" i="4"/>
  <c r="AC1261" i="4"/>
  <c r="Y1261" i="4"/>
  <c r="V1261" i="4"/>
  <c r="D1261" i="4"/>
  <c r="AC1259" i="4"/>
  <c r="AC1260" i="4" s="1"/>
  <c r="Y1259" i="4"/>
  <c r="V1259" i="4"/>
  <c r="D1259" i="4"/>
  <c r="AC1258" i="4"/>
  <c r="Y1258" i="4"/>
  <c r="V1258" i="4"/>
  <c r="D1258" i="4"/>
  <c r="AC1256" i="4"/>
  <c r="AC1257" i="4" s="1"/>
  <c r="Y1256" i="4"/>
  <c r="V1256" i="4"/>
  <c r="D1256" i="4"/>
  <c r="AC1255" i="4"/>
  <c r="Y1255" i="4"/>
  <c r="V1255" i="4"/>
  <c r="D1255" i="4"/>
  <c r="AC1253" i="4"/>
  <c r="AC1254" i="4" s="1"/>
  <c r="Y1253" i="4"/>
  <c r="V1253" i="4"/>
  <c r="D1253" i="4"/>
  <c r="AC1252" i="4"/>
  <c r="Y1252" i="4"/>
  <c r="V1252" i="4"/>
  <c r="D1252" i="4"/>
  <c r="AC1250" i="4"/>
  <c r="AC1251" i="4" s="1"/>
  <c r="Y1250" i="4"/>
  <c r="V1250" i="4"/>
  <c r="D1250" i="4"/>
  <c r="AC1249" i="4"/>
  <c r="Y1249" i="4"/>
  <c r="V1249" i="4"/>
  <c r="D1249" i="4"/>
  <c r="AC1247" i="4"/>
  <c r="AC1248" i="4" s="1"/>
  <c r="Y1247" i="4"/>
  <c r="V1247" i="4"/>
  <c r="D1247" i="4"/>
  <c r="AC1246" i="4"/>
  <c r="AE1246" i="4" s="1"/>
  <c r="Y1246" i="4"/>
  <c r="V1246" i="4"/>
  <c r="D1246" i="4"/>
  <c r="AC1244" i="4"/>
  <c r="AC1245" i="4" s="1"/>
  <c r="Y1244" i="4"/>
  <c r="V1244" i="4"/>
  <c r="D1244" i="4"/>
  <c r="AC1243" i="4"/>
  <c r="Y1243" i="4"/>
  <c r="V1243" i="4"/>
  <c r="D1243" i="4"/>
  <c r="AC1241" i="4"/>
  <c r="AC1242" i="4" s="1"/>
  <c r="Y1241" i="4"/>
  <c r="V1241" i="4"/>
  <c r="D1241" i="4"/>
  <c r="AC1240" i="4"/>
  <c r="Y1240" i="4"/>
  <c r="V1240" i="4"/>
  <c r="D1240" i="4"/>
  <c r="AC1238" i="4"/>
  <c r="AC1239" i="4" s="1"/>
  <c r="Y1238" i="4"/>
  <c r="V1238" i="4"/>
  <c r="D1238" i="4"/>
  <c r="AC1237" i="4"/>
  <c r="Y1237" i="4"/>
  <c r="V1237" i="4"/>
  <c r="D1237" i="4"/>
  <c r="AC1235" i="4"/>
  <c r="AE1235" i="4" s="1"/>
  <c r="Y1235" i="4"/>
  <c r="V1235" i="4"/>
  <c r="D1235" i="4"/>
  <c r="AC1234" i="4"/>
  <c r="AE1234" i="4" s="1"/>
  <c r="Y1234" i="4"/>
  <c r="V1234" i="4"/>
  <c r="D1234" i="4"/>
  <c r="AC1232" i="4"/>
  <c r="AC1233" i="4" s="1"/>
  <c r="Y1232" i="4"/>
  <c r="V1232" i="4"/>
  <c r="D1232" i="4"/>
  <c r="AC1231" i="4"/>
  <c r="Y1231" i="4"/>
  <c r="V1231" i="4"/>
  <c r="D1231" i="4"/>
  <c r="W1363" i="4" l="1"/>
  <c r="AF1363" i="4" s="1"/>
  <c r="AF1407" i="4"/>
  <c r="W1329" i="4"/>
  <c r="AF1329" i="4" s="1"/>
  <c r="W1333" i="4"/>
  <c r="AF1333" i="4" s="1"/>
  <c r="W1375" i="4"/>
  <c r="AF1375" i="4" s="1"/>
  <c r="W1381" i="4"/>
  <c r="AF1381" i="4" s="1"/>
  <c r="AF1402" i="4"/>
  <c r="W1368" i="4"/>
  <c r="AF1368" i="4" s="1"/>
  <c r="W1374" i="4"/>
  <c r="AF1374" i="4" s="1"/>
  <c r="W1380" i="4"/>
  <c r="AF1380" i="4" s="1"/>
  <c r="W1386" i="4"/>
  <c r="AF1386" i="4" s="1"/>
  <c r="W1392" i="4"/>
  <c r="AF1392" i="4" s="1"/>
  <c r="W1372" i="4"/>
  <c r="AF1372" i="4" s="1"/>
  <c r="AF1405" i="4"/>
  <c r="W1371" i="4"/>
  <c r="AF1371" i="4" s="1"/>
  <c r="W1377" i="4"/>
  <c r="AF1377" i="4" s="1"/>
  <c r="W1383" i="4"/>
  <c r="AF1383" i="4" s="1"/>
  <c r="W1389" i="4"/>
  <c r="AF1389" i="4" s="1"/>
  <c r="AE1392" i="4"/>
  <c r="W1390" i="4"/>
  <c r="AE1390" i="4" s="1"/>
  <c r="AE1389" i="4"/>
  <c r="W1387" i="4"/>
  <c r="AE1387" i="4" s="1"/>
  <c r="AE1386" i="4"/>
  <c r="W1384" i="4"/>
  <c r="AE1384" i="4" s="1"/>
  <c r="AE1383" i="4"/>
  <c r="AE1381" i="4"/>
  <c r="AE1380" i="4"/>
  <c r="W1378" i="4"/>
  <c r="AF1378" i="4" s="1"/>
  <c r="AE1378" i="4"/>
  <c r="AE1377" i="4"/>
  <c r="AE1375" i="4"/>
  <c r="AE1374" i="4"/>
  <c r="AE1372" i="4"/>
  <c r="AE1371" i="4"/>
  <c r="W1369" i="4"/>
  <c r="AE1369" i="4" s="1"/>
  <c r="W1344" i="4"/>
  <c r="AF1344" i="4" s="1"/>
  <c r="W1338" i="4"/>
  <c r="AF1338" i="4" s="1"/>
  <c r="W1323" i="4"/>
  <c r="AF1323" i="4" s="1"/>
  <c r="W1357" i="4"/>
  <c r="AF1357" i="4" s="1"/>
  <c r="W1328" i="4"/>
  <c r="AF1328" i="4" s="1"/>
  <c r="W1362" i="4"/>
  <c r="AF1362" i="4" s="1"/>
  <c r="W1283" i="4"/>
  <c r="AF1283" i="4" s="1"/>
  <c r="W1322" i="4"/>
  <c r="AF1322" i="4" s="1"/>
  <c r="W1326" i="4"/>
  <c r="AF1326" i="4" s="1"/>
  <c r="W1345" i="4"/>
  <c r="AF1345" i="4" s="1"/>
  <c r="W1356" i="4"/>
  <c r="AF1356" i="4" s="1"/>
  <c r="W1332" i="4"/>
  <c r="AF1332" i="4" s="1"/>
  <c r="W1339" i="4"/>
  <c r="AF1339" i="4" s="1"/>
  <c r="W1350" i="4"/>
  <c r="AF1350" i="4" s="1"/>
  <c r="W1342" i="4"/>
  <c r="AF1342" i="4" s="1"/>
  <c r="W1348" i="4"/>
  <c r="AF1348" i="4" s="1"/>
  <c r="W1354" i="4"/>
  <c r="AF1354" i="4" s="1"/>
  <c r="W1360" i="4"/>
  <c r="AF1360" i="4" s="1"/>
  <c r="W1366" i="4"/>
  <c r="AF1366" i="4" s="1"/>
  <c r="W1325" i="4"/>
  <c r="AF1325" i="4" s="1"/>
  <c r="W1331" i="4"/>
  <c r="Y1333" i="4" s="1"/>
  <c r="W1335" i="4"/>
  <c r="AF1335" i="4" s="1"/>
  <c r="W1341" i="4"/>
  <c r="AF1341" i="4" s="1"/>
  <c r="W1347" i="4"/>
  <c r="AF1347" i="4" s="1"/>
  <c r="W1353" i="4"/>
  <c r="AF1353" i="4" s="1"/>
  <c r="W1359" i="4"/>
  <c r="AF1359" i="4" s="1"/>
  <c r="W1365" i="4"/>
  <c r="AF1365" i="4" s="1"/>
  <c r="W1296" i="4"/>
  <c r="AF1296" i="4" s="1"/>
  <c r="W1305" i="4"/>
  <c r="AF1305" i="4" s="1"/>
  <c r="AE1366" i="4"/>
  <c r="AE1363" i="4"/>
  <c r="AE1362" i="4"/>
  <c r="AE1360" i="4"/>
  <c r="AE1359" i="4"/>
  <c r="AE1357" i="4"/>
  <c r="AE1356" i="4"/>
  <c r="AE1354" i="4"/>
  <c r="AE1353" i="4"/>
  <c r="W1351" i="4"/>
  <c r="AE1351" i="4" s="1"/>
  <c r="AE1350" i="4"/>
  <c r="AE1348" i="4"/>
  <c r="AE1347" i="4"/>
  <c r="AE1345" i="4"/>
  <c r="AE1344" i="4"/>
  <c r="AE1342" i="4"/>
  <c r="AE1341" i="4"/>
  <c r="AE1339" i="4"/>
  <c r="AE1338" i="4"/>
  <c r="W1336" i="4"/>
  <c r="AF1336" i="4" s="1"/>
  <c r="AE1336" i="4"/>
  <c r="AE1333" i="4"/>
  <c r="AE1332" i="4"/>
  <c r="AE1329" i="4"/>
  <c r="AE1326" i="4"/>
  <c r="AE1325" i="4"/>
  <c r="AE1323" i="4"/>
  <c r="AE1322" i="4"/>
  <c r="W1299" i="4"/>
  <c r="AF1299" i="4" s="1"/>
  <c r="W1308" i="4"/>
  <c r="AF1308" i="4" s="1"/>
  <c r="AC1236" i="4"/>
  <c r="W1237" i="4" s="1"/>
  <c r="AF1237" i="4" s="1"/>
  <c r="W1316" i="4"/>
  <c r="W1261" i="4"/>
  <c r="AF1261" i="4" s="1"/>
  <c r="W1289" i="4"/>
  <c r="AF1289" i="4" s="1"/>
  <c r="W1302" i="4"/>
  <c r="W1311" i="4"/>
  <c r="AF1311" i="4" s="1"/>
  <c r="W1293" i="4"/>
  <c r="AF1293" i="4" s="1"/>
  <c r="W1320" i="4"/>
  <c r="AF1320" i="4" s="1"/>
  <c r="W1262" i="4"/>
  <c r="AF1262" i="4" s="1"/>
  <c r="W1319" i="4"/>
  <c r="AF1319" i="4" s="1"/>
  <c r="AE1320" i="4"/>
  <c r="AE1319" i="4"/>
  <c r="W1318" i="4"/>
  <c r="AF1316" i="4"/>
  <c r="W1315" i="4"/>
  <c r="W1288" i="4"/>
  <c r="AF1288" i="4" s="1"/>
  <c r="W1286" i="4"/>
  <c r="AF1286" i="4" s="1"/>
  <c r="W1292" i="4"/>
  <c r="AF1292" i="4" s="1"/>
  <c r="W1298" i="4"/>
  <c r="AF1298" i="4" s="1"/>
  <c r="W1304" i="4"/>
  <c r="AF1304" i="4" s="1"/>
  <c r="W1310" i="4"/>
  <c r="AF1310" i="4" s="1"/>
  <c r="W1285" i="4"/>
  <c r="AF1285" i="4" s="1"/>
  <c r="W1291" i="4"/>
  <c r="Y1293" i="4" s="1"/>
  <c r="W1295" i="4"/>
  <c r="AF1295" i="4" s="1"/>
  <c r="W1301" i="4"/>
  <c r="AF1301" i="4" s="1"/>
  <c r="W1307" i="4"/>
  <c r="AF1307" i="4" s="1"/>
  <c r="W1314" i="4"/>
  <c r="Y1316" i="4" s="1"/>
  <c r="W1313" i="4"/>
  <c r="AE1311" i="4"/>
  <c r="AE1310" i="4"/>
  <c r="AE1308" i="4"/>
  <c r="AE1307" i="4"/>
  <c r="AE1305" i="4"/>
  <c r="AE1304" i="4"/>
  <c r="AF1302" i="4"/>
  <c r="AE1302" i="4"/>
  <c r="AE1301" i="4"/>
  <c r="AE1299" i="4"/>
  <c r="AE1298" i="4"/>
  <c r="AE1296" i="4"/>
  <c r="AE1295" i="4"/>
  <c r="AE1293" i="4"/>
  <c r="AE1292" i="4"/>
  <c r="AE1291" i="4"/>
  <c r="AE1289" i="4"/>
  <c r="AE1288" i="4"/>
  <c r="AE1286" i="4"/>
  <c r="AE1285" i="4"/>
  <c r="W1246" i="4"/>
  <c r="AF1246" i="4" s="1"/>
  <c r="W1240" i="4"/>
  <c r="AF1240" i="4" s="1"/>
  <c r="W1244" i="4"/>
  <c r="AF1244" i="4" s="1"/>
  <c r="W1238" i="4"/>
  <c r="AF1238" i="4" s="1"/>
  <c r="W1249" i="4"/>
  <c r="AF1249" i="4" s="1"/>
  <c r="W1241" i="4"/>
  <c r="AF1241" i="4" s="1"/>
  <c r="W1282" i="4"/>
  <c r="AF1282" i="4" s="1"/>
  <c r="AE1283" i="4"/>
  <c r="W1252" i="4"/>
  <c r="AF1252" i="4" s="1"/>
  <c r="W1255" i="4"/>
  <c r="AF1255" i="4" s="1"/>
  <c r="W1258" i="4"/>
  <c r="AF1258" i="4" s="1"/>
  <c r="W1264" i="4"/>
  <c r="AF1264" i="4" s="1"/>
  <c r="W1267" i="4"/>
  <c r="AF1267" i="4" s="1"/>
  <c r="W1270" i="4"/>
  <c r="AF1270" i="4" s="1"/>
  <c r="W1273" i="4"/>
  <c r="AF1273" i="4" s="1"/>
  <c r="W1276" i="4"/>
  <c r="AF1276" i="4" s="1"/>
  <c r="W1279" i="4"/>
  <c r="AF1279" i="4" s="1"/>
  <c r="W1280" i="4"/>
  <c r="AE1280" i="4" s="1"/>
  <c r="W1277" i="4"/>
  <c r="AE1277" i="4" s="1"/>
  <c r="W1274" i="4"/>
  <c r="AE1274" i="4" s="1"/>
  <c r="W1271" i="4"/>
  <c r="AE1271" i="4" s="1"/>
  <c r="AE1270" i="4"/>
  <c r="W1268" i="4"/>
  <c r="AE1268" i="4" s="1"/>
  <c r="AE1267" i="4"/>
  <c r="W1265" i="4"/>
  <c r="AE1265" i="4" s="1"/>
  <c r="AE1264" i="4"/>
  <c r="AE1262" i="4"/>
  <c r="AE1261" i="4"/>
  <c r="W1259" i="4"/>
  <c r="AE1259" i="4" s="1"/>
  <c r="AE1258" i="4"/>
  <c r="W1256" i="4"/>
  <c r="AE1256" i="4" s="1"/>
  <c r="AE1255" i="4"/>
  <c r="W1253" i="4"/>
  <c r="AE1253" i="4" s="1"/>
  <c r="AE1252" i="4"/>
  <c r="W1250" i="4"/>
  <c r="AE1250" i="4" s="1"/>
  <c r="AE1249" i="4"/>
  <c r="W1243" i="4"/>
  <c r="AF1243" i="4" s="1"/>
  <c r="W1234" i="4"/>
  <c r="AF1234" i="4" s="1"/>
  <c r="W1232" i="4"/>
  <c r="AF1232" i="4" s="1"/>
  <c r="W1247" i="4"/>
  <c r="AF1247" i="4" s="1"/>
  <c r="AE1247" i="4"/>
  <c r="AE1244" i="4"/>
  <c r="AE1243" i="4"/>
  <c r="AE1241" i="4"/>
  <c r="AE1240" i="4"/>
  <c r="AE1238" i="4"/>
  <c r="AE1237" i="4"/>
  <c r="W1235" i="4"/>
  <c r="AF1235" i="4" s="1"/>
  <c r="AE1232" i="4"/>
  <c r="AE1231" i="4"/>
  <c r="AC1229" i="4"/>
  <c r="AC1230" i="4" s="1"/>
  <c r="W1231" i="4" s="1"/>
  <c r="AF1231" i="4" s="1"/>
  <c r="Y1229" i="4"/>
  <c r="V1229" i="4"/>
  <c r="D1229" i="4"/>
  <c r="AC1228" i="4"/>
  <c r="AE1228" i="4" s="1"/>
  <c r="Y1228" i="4"/>
  <c r="V1228" i="4"/>
  <c r="D1228" i="4"/>
  <c r="AC1226" i="4"/>
  <c r="AC1227" i="4" s="1"/>
  <c r="Y1226" i="4"/>
  <c r="V1226" i="4"/>
  <c r="D1226" i="4"/>
  <c r="AC1225" i="4"/>
  <c r="Y1225" i="4"/>
  <c r="V1225" i="4"/>
  <c r="D1225" i="4"/>
  <c r="AC1223" i="4"/>
  <c r="AC1224" i="4" s="1"/>
  <c r="Y1223" i="4"/>
  <c r="V1223" i="4"/>
  <c r="D1223" i="4"/>
  <c r="AC1222" i="4"/>
  <c r="AE1222" i="4" s="1"/>
  <c r="Y1222" i="4"/>
  <c r="V1222" i="4"/>
  <c r="D1222" i="4"/>
  <c r="AC1220" i="4"/>
  <c r="AC1221" i="4" s="1"/>
  <c r="Y1220" i="4"/>
  <c r="V1220" i="4"/>
  <c r="D1220" i="4"/>
  <c r="AC1219" i="4"/>
  <c r="AE1219" i="4" s="1"/>
  <c r="Y1219" i="4"/>
  <c r="V1219" i="4"/>
  <c r="D1219" i="4"/>
  <c r="AC1217" i="4"/>
  <c r="AC1218" i="4" s="1"/>
  <c r="Y1217" i="4"/>
  <c r="V1217" i="4"/>
  <c r="D1217" i="4"/>
  <c r="AC1216" i="4"/>
  <c r="AE1216" i="4" s="1"/>
  <c r="Y1216" i="4"/>
  <c r="V1216" i="4"/>
  <c r="D1216" i="4"/>
  <c r="AC1214" i="4"/>
  <c r="AC1215" i="4" s="1"/>
  <c r="Y1214" i="4"/>
  <c r="V1214" i="4"/>
  <c r="D1214" i="4"/>
  <c r="AC1213" i="4"/>
  <c r="Y1213" i="4"/>
  <c r="V1213" i="4"/>
  <c r="D1213" i="4"/>
  <c r="AC1211" i="4"/>
  <c r="AC1212" i="4" s="1"/>
  <c r="Y1211" i="4"/>
  <c r="V1211" i="4"/>
  <c r="D1211" i="4"/>
  <c r="AC1210" i="4"/>
  <c r="AE1210" i="4" s="1"/>
  <c r="Y1210" i="4"/>
  <c r="V1210" i="4"/>
  <c r="D1210" i="4"/>
  <c r="AC1208" i="4"/>
  <c r="AC1209" i="4" s="1"/>
  <c r="Y1208" i="4"/>
  <c r="V1208" i="4"/>
  <c r="D1208" i="4"/>
  <c r="AC1207" i="4"/>
  <c r="Y1207" i="4"/>
  <c r="V1207" i="4"/>
  <c r="D1207" i="4"/>
  <c r="AC1205" i="4"/>
  <c r="AC1206" i="4" s="1"/>
  <c r="Y1205" i="4"/>
  <c r="V1205" i="4"/>
  <c r="D1205" i="4"/>
  <c r="AC1204" i="4"/>
  <c r="Y1204" i="4"/>
  <c r="V1204" i="4"/>
  <c r="D1204" i="4"/>
  <c r="AC1202" i="4"/>
  <c r="AC1203" i="4" s="1"/>
  <c r="Y1202" i="4"/>
  <c r="V1202" i="4"/>
  <c r="D1202" i="4"/>
  <c r="AC1201" i="4"/>
  <c r="AE1201" i="4" s="1"/>
  <c r="Y1201" i="4"/>
  <c r="V1201" i="4"/>
  <c r="D1201" i="4"/>
  <c r="AC1199" i="4"/>
  <c r="AC1200" i="4" s="1"/>
  <c r="Y1199" i="4"/>
  <c r="V1199" i="4"/>
  <c r="D1199" i="4"/>
  <c r="AC1198" i="4"/>
  <c r="AE1198" i="4" s="1"/>
  <c r="Y1198" i="4"/>
  <c r="V1198" i="4"/>
  <c r="D1198" i="4"/>
  <c r="AC1196" i="4"/>
  <c r="AC1197" i="4" s="1"/>
  <c r="Y1196" i="4"/>
  <c r="V1196" i="4"/>
  <c r="D1196" i="4"/>
  <c r="AC1195" i="4"/>
  <c r="AE1195" i="4" s="1"/>
  <c r="Y1195" i="4"/>
  <c r="V1195" i="4"/>
  <c r="D1195" i="4"/>
  <c r="AC1193" i="4"/>
  <c r="AC1194" i="4" s="1"/>
  <c r="Y1193" i="4"/>
  <c r="V1193" i="4"/>
  <c r="D1193" i="4"/>
  <c r="AC1192" i="4"/>
  <c r="Y1192" i="4"/>
  <c r="V1192" i="4"/>
  <c r="D1192" i="4"/>
  <c r="AF1390" i="4" l="1"/>
  <c r="AF1331" i="4"/>
  <c r="AF1369" i="4"/>
  <c r="AF1384" i="4"/>
  <c r="AF1387" i="4"/>
  <c r="AF1351" i="4"/>
  <c r="W1217" i="4"/>
  <c r="AF1217" i="4" s="1"/>
  <c r="AF1256" i="4"/>
  <c r="AF1318" i="4"/>
  <c r="Y1320" i="4"/>
  <c r="AF1274" i="4"/>
  <c r="AE1313" i="4"/>
  <c r="Y1315" i="4"/>
  <c r="W1204" i="4"/>
  <c r="AF1204" i="4" s="1"/>
  <c r="W1205" i="4"/>
  <c r="AF1205" i="4" s="1"/>
  <c r="W1207" i="4"/>
  <c r="AF1280" i="4"/>
  <c r="AF1291" i="4"/>
  <c r="W1214" i="4"/>
  <c r="AF1214" i="4" s="1"/>
  <c r="AF1268" i="4"/>
  <c r="AF1253" i="4"/>
  <c r="W1195" i="4"/>
  <c r="AF1195" i="4" s="1"/>
  <c r="AF1250" i="4"/>
  <c r="AF1271" i="4"/>
  <c r="AF1277" i="4"/>
  <c r="AF1265" i="4"/>
  <c r="AF1259" i="4"/>
  <c r="W1198" i="4"/>
  <c r="AF1198" i="4" s="1"/>
  <c r="W1211" i="4"/>
  <c r="AF1211" i="4" s="1"/>
  <c r="AE1226" i="4"/>
  <c r="W1225" i="4"/>
  <c r="AF1225" i="4" s="1"/>
  <c r="W1196" i="4"/>
  <c r="AF1196" i="4" s="1"/>
  <c r="W1202" i="4"/>
  <c r="AF1202" i="4" s="1"/>
  <c r="AF1207" i="4"/>
  <c r="W1216" i="4"/>
  <c r="AF1216" i="4" s="1"/>
  <c r="W1229" i="4"/>
  <c r="AF1229" i="4" s="1"/>
  <c r="W1210" i="4"/>
  <c r="AF1210" i="4" s="1"/>
  <c r="W1222" i="4"/>
  <c r="AF1222" i="4" s="1"/>
  <c r="W1193" i="4"/>
  <c r="AF1193" i="4" s="1"/>
  <c r="W1201" i="4"/>
  <c r="AF1201" i="4" s="1"/>
  <c r="W1208" i="4"/>
  <c r="AF1208" i="4" s="1"/>
  <c r="W1220" i="4"/>
  <c r="AF1220" i="4" s="1"/>
  <c r="W1228" i="4"/>
  <c r="AF1228" i="4" s="1"/>
  <c r="W1199" i="4"/>
  <c r="AF1199" i="4" s="1"/>
  <c r="W1219" i="4"/>
  <c r="AF1219" i="4" s="1"/>
  <c r="AE1229" i="4"/>
  <c r="W1226" i="4"/>
  <c r="AF1226" i="4" s="1"/>
  <c r="AE1225" i="4"/>
  <c r="W1223" i="4"/>
  <c r="AE1223" i="4" s="1"/>
  <c r="AE1220" i="4"/>
  <c r="AE1217" i="4"/>
  <c r="W1213" i="4"/>
  <c r="AF1213" i="4" s="1"/>
  <c r="AE1214" i="4"/>
  <c r="AE1213" i="4"/>
  <c r="AE1211" i="4"/>
  <c r="AE1208" i="4"/>
  <c r="AE1207" i="4"/>
  <c r="AE1205" i="4"/>
  <c r="AE1204" i="4"/>
  <c r="AE1202" i="4"/>
  <c r="AE1199" i="4"/>
  <c r="AE1196" i="4"/>
  <c r="AE1193" i="4"/>
  <c r="AE1192" i="4"/>
  <c r="AC1190" i="4"/>
  <c r="AC1191" i="4" s="1"/>
  <c r="W1192" i="4" s="1"/>
  <c r="AF1192" i="4" s="1"/>
  <c r="Y1190" i="4"/>
  <c r="V1190" i="4"/>
  <c r="D1190" i="4"/>
  <c r="AC1189" i="4"/>
  <c r="Y1189" i="4"/>
  <c r="V1189" i="4"/>
  <c r="D1189" i="4"/>
  <c r="AC1187" i="4"/>
  <c r="AC1188" i="4" s="1"/>
  <c r="Y1187" i="4"/>
  <c r="V1187" i="4"/>
  <c r="D1187" i="4"/>
  <c r="AC1186" i="4"/>
  <c r="AE1186" i="4" s="1"/>
  <c r="Y1186" i="4"/>
  <c r="V1186" i="4"/>
  <c r="D1186" i="4"/>
  <c r="AC1184" i="4"/>
  <c r="AC1185" i="4" s="1"/>
  <c r="Y1184" i="4"/>
  <c r="V1184" i="4"/>
  <c r="D1184" i="4"/>
  <c r="AC1183" i="4"/>
  <c r="AE1183" i="4" s="1"/>
  <c r="Y1183" i="4"/>
  <c r="V1183" i="4"/>
  <c r="D1183" i="4"/>
  <c r="AC1181" i="4"/>
  <c r="AC1182" i="4" s="1"/>
  <c r="Y1181" i="4"/>
  <c r="V1181" i="4"/>
  <c r="D1181" i="4"/>
  <c r="AC1180" i="4"/>
  <c r="AE1180" i="4" s="1"/>
  <c r="Y1180" i="4"/>
  <c r="V1180" i="4"/>
  <c r="D1180" i="4"/>
  <c r="AC1178" i="4"/>
  <c r="AC1179" i="4" s="1"/>
  <c r="Y1178" i="4"/>
  <c r="V1178" i="4"/>
  <c r="D1178" i="4"/>
  <c r="AC1177" i="4"/>
  <c r="AE1177" i="4" s="1"/>
  <c r="Y1177" i="4"/>
  <c r="V1177" i="4"/>
  <c r="D1177" i="4"/>
  <c r="AC1175" i="4"/>
  <c r="AC1176" i="4" s="1"/>
  <c r="Y1175" i="4"/>
  <c r="V1175" i="4"/>
  <c r="D1175" i="4"/>
  <c r="AC1174" i="4"/>
  <c r="Y1174" i="4"/>
  <c r="V1174" i="4"/>
  <c r="D1174" i="4"/>
  <c r="AC1172" i="4"/>
  <c r="AC1173" i="4" s="1"/>
  <c r="Y1172" i="4"/>
  <c r="V1172" i="4"/>
  <c r="D1172" i="4"/>
  <c r="AC1171" i="4"/>
  <c r="Y1171" i="4"/>
  <c r="V1171" i="4"/>
  <c r="D1171" i="4"/>
  <c r="AC1169" i="4"/>
  <c r="AC1170" i="4" s="1"/>
  <c r="Y1169" i="4"/>
  <c r="V1169" i="4"/>
  <c r="D1169" i="4"/>
  <c r="AC1168" i="4"/>
  <c r="Y1168" i="4"/>
  <c r="V1168" i="4"/>
  <c r="D1168" i="4"/>
  <c r="AC1166" i="4"/>
  <c r="AC1167" i="4" s="1"/>
  <c r="Y1166" i="4"/>
  <c r="V1166" i="4"/>
  <c r="D1166" i="4"/>
  <c r="AC1165" i="4"/>
  <c r="Y1165" i="4"/>
  <c r="V1165" i="4"/>
  <c r="D1165" i="4"/>
  <c r="AC1163" i="4"/>
  <c r="AC1164" i="4" s="1"/>
  <c r="Y1163" i="4"/>
  <c r="V1163" i="4"/>
  <c r="D1163" i="4"/>
  <c r="AC1162" i="4"/>
  <c r="AE1162" i="4" s="1"/>
  <c r="Y1162" i="4"/>
  <c r="V1162" i="4"/>
  <c r="D1162" i="4"/>
  <c r="AE1160" i="4"/>
  <c r="AC1160" i="4"/>
  <c r="AC1161" i="4" s="1"/>
  <c r="V1160" i="4"/>
  <c r="AF1160" i="4" s="1"/>
  <c r="D1160" i="4"/>
  <c r="AE1159" i="4"/>
  <c r="AC1159" i="4"/>
  <c r="V1159" i="4"/>
  <c r="AF1159" i="4" s="1"/>
  <c r="D1159" i="4"/>
  <c r="AE1158" i="4"/>
  <c r="AC1158" i="4"/>
  <c r="V1158" i="4"/>
  <c r="AF1158" i="4" s="1"/>
  <c r="D1158" i="4"/>
  <c r="AE1157" i="4"/>
  <c r="AC1157" i="4"/>
  <c r="V1157" i="4"/>
  <c r="AF1157" i="4" s="1"/>
  <c r="D1157" i="4"/>
  <c r="AE1156" i="4"/>
  <c r="AC1156" i="4"/>
  <c r="V1156" i="4"/>
  <c r="AF1156" i="4" s="1"/>
  <c r="D1156" i="4"/>
  <c r="AE1155" i="4"/>
  <c r="AC1155" i="4"/>
  <c r="V1155" i="4"/>
  <c r="AF1155" i="4" s="1"/>
  <c r="D1155" i="4"/>
  <c r="AE1154" i="4"/>
  <c r="AC1154" i="4"/>
  <c r="V1154" i="4"/>
  <c r="AF1154" i="4" s="1"/>
  <c r="D1154" i="4"/>
  <c r="AE1153" i="4"/>
  <c r="AC1153" i="4"/>
  <c r="V1153" i="4"/>
  <c r="AF1153" i="4" s="1"/>
  <c r="D1153" i="4"/>
  <c r="AE1152" i="4"/>
  <c r="AC1152" i="4"/>
  <c r="Y1152" i="4"/>
  <c r="V1152" i="4"/>
  <c r="AF1152" i="4" s="1"/>
  <c r="D1152" i="4"/>
  <c r="AE1151" i="4"/>
  <c r="AC1151" i="4"/>
  <c r="Y1151" i="4"/>
  <c r="V1151" i="4"/>
  <c r="AF1151" i="4" s="1"/>
  <c r="D1151" i="4"/>
  <c r="AE1149" i="4"/>
  <c r="AC1149" i="4"/>
  <c r="AC1150" i="4" s="1"/>
  <c r="V1149" i="4"/>
  <c r="D1149" i="4"/>
  <c r="AE1148" i="4"/>
  <c r="AC1148" i="4"/>
  <c r="V1148" i="4"/>
  <c r="AF1148" i="4" s="1"/>
  <c r="D1148" i="4"/>
  <c r="AE1147" i="4"/>
  <c r="AC1147" i="4"/>
  <c r="V1147" i="4"/>
  <c r="AF1147" i="4" s="1"/>
  <c r="D1147" i="4"/>
  <c r="AE1146" i="4"/>
  <c r="AC1146" i="4"/>
  <c r="Y1146" i="4"/>
  <c r="V1146" i="4"/>
  <c r="AF1146" i="4" s="1"/>
  <c r="D1146" i="4"/>
  <c r="AE1145" i="4"/>
  <c r="AC1145" i="4"/>
  <c r="Y1145" i="4"/>
  <c r="V1145" i="4"/>
  <c r="AF1145" i="4" s="1"/>
  <c r="D1145" i="4"/>
  <c r="AE1143" i="4"/>
  <c r="AC1143" i="4"/>
  <c r="AC1144" i="4" s="1"/>
  <c r="V1143" i="4"/>
  <c r="D1143" i="4"/>
  <c r="AE1142" i="4"/>
  <c r="AC1142" i="4"/>
  <c r="V1142" i="4"/>
  <c r="D1142" i="4"/>
  <c r="AE1141" i="4"/>
  <c r="AC1141" i="4"/>
  <c r="V1141" i="4"/>
  <c r="AF1141" i="4" s="1"/>
  <c r="D1141" i="4"/>
  <c r="AE1140" i="4"/>
  <c r="AC1140" i="4"/>
  <c r="V1140" i="4"/>
  <c r="AF1140" i="4" s="1"/>
  <c r="D1140" i="4"/>
  <c r="W1187" i="4" l="1"/>
  <c r="AF1187" i="4" s="1"/>
  <c r="W1168" i="4"/>
  <c r="AF1168" i="4" s="1"/>
  <c r="W1183" i="4"/>
  <c r="AF1183" i="4" s="1"/>
  <c r="W1143" i="4"/>
  <c r="W1171" i="4"/>
  <c r="AF1171" i="4" s="1"/>
  <c r="W1163" i="4"/>
  <c r="AF1163" i="4" s="1"/>
  <c r="W1184" i="4"/>
  <c r="AF1184" i="4" s="1"/>
  <c r="W1190" i="4"/>
  <c r="AF1190" i="4" s="1"/>
  <c r="W1149" i="4"/>
  <c r="W1165" i="4"/>
  <c r="AF1165" i="4" s="1"/>
  <c r="W1177" i="4"/>
  <c r="AF1177" i="4" s="1"/>
  <c r="W1142" i="4"/>
  <c r="W1166" i="4"/>
  <c r="AF1166" i="4" s="1"/>
  <c r="W1174" i="4"/>
  <c r="AF1174" i="4" s="1"/>
  <c r="W1180" i="4"/>
  <c r="AF1180" i="4" s="1"/>
  <c r="W1172" i="4"/>
  <c r="AF1172" i="4" s="1"/>
  <c r="W1178" i="4"/>
  <c r="AF1178" i="4" s="1"/>
  <c r="W1186" i="4"/>
  <c r="AF1186" i="4" s="1"/>
  <c r="AF1223" i="4"/>
  <c r="W1169" i="4"/>
  <c r="AF1169" i="4" s="1"/>
  <c r="W1175" i="4"/>
  <c r="AF1175" i="4" s="1"/>
  <c r="W1181" i="4"/>
  <c r="AF1181" i="4" s="1"/>
  <c r="W1189" i="4"/>
  <c r="AF1189" i="4" s="1"/>
  <c r="AE1190" i="4"/>
  <c r="AE1189" i="4"/>
  <c r="AE1187" i="4"/>
  <c r="AE1184" i="4"/>
  <c r="AE1181" i="4"/>
  <c r="AE1178" i="4"/>
  <c r="AE1175" i="4"/>
  <c r="AE1174" i="4"/>
  <c r="AE1172" i="4"/>
  <c r="AE1171" i="4"/>
  <c r="AE1169" i="4"/>
  <c r="AE1168" i="4"/>
  <c r="AE1166" i="4"/>
  <c r="AE1165" i="4"/>
  <c r="AE1163" i="4"/>
  <c r="W1162" i="4"/>
  <c r="AF1162" i="4" s="1"/>
  <c r="W1160" i="4"/>
  <c r="W1159" i="4"/>
  <c r="W1158" i="4"/>
  <c r="Y1160" i="4" s="1"/>
  <c r="W1157" i="4"/>
  <c r="Y1159" i="4" s="1"/>
  <c r="W1156" i="4"/>
  <c r="Y1158" i="4" s="1"/>
  <c r="W1155" i="4"/>
  <c r="Y1157" i="4" s="1"/>
  <c r="W1154" i="4"/>
  <c r="Y1156" i="4" s="1"/>
  <c r="W1153" i="4"/>
  <c r="Y1155" i="4" s="1"/>
  <c r="W1152" i="4"/>
  <c r="Y1154" i="4" s="1"/>
  <c r="W1151" i="4"/>
  <c r="Y1153" i="4" s="1"/>
  <c r="AF1149" i="4"/>
  <c r="W1148" i="4"/>
  <c r="W1147" i="4"/>
  <c r="Y1149" i="4" s="1"/>
  <c r="W1146" i="4"/>
  <c r="Y1148" i="4" s="1"/>
  <c r="W1145" i="4"/>
  <c r="Y1147" i="4" s="1"/>
  <c r="AF1143" i="4"/>
  <c r="AF1142" i="4"/>
  <c r="W1141" i="4"/>
  <c r="Y1143" i="4" s="1"/>
  <c r="AE1139" i="4"/>
  <c r="AC1139" i="4"/>
  <c r="W1140" i="4" s="1"/>
  <c r="Y1142" i="4" s="1"/>
  <c r="V1139" i="4"/>
  <c r="AF1139" i="4" s="1"/>
  <c r="D1139" i="4"/>
  <c r="AE1138" i="4"/>
  <c r="AC1138" i="4"/>
  <c r="V1138" i="4"/>
  <c r="AF1138" i="4" s="1"/>
  <c r="D1138" i="4"/>
  <c r="AE1137" i="4"/>
  <c r="AC1137" i="4"/>
  <c r="V1137" i="4"/>
  <c r="AF1137" i="4" s="1"/>
  <c r="D1137" i="4"/>
  <c r="AE1136" i="4"/>
  <c r="AC1136" i="4"/>
  <c r="V1136" i="4"/>
  <c r="AF1136" i="4" s="1"/>
  <c r="D1136" i="4"/>
  <c r="AE1135" i="4"/>
  <c r="AC1135" i="4"/>
  <c r="Y1135" i="4"/>
  <c r="V1135" i="4"/>
  <c r="AF1135" i="4" s="1"/>
  <c r="D1135" i="4"/>
  <c r="AE1134" i="4"/>
  <c r="AC1134" i="4"/>
  <c r="Y1134" i="4"/>
  <c r="V1134" i="4"/>
  <c r="AF1134" i="4" s="1"/>
  <c r="D1134" i="4"/>
  <c r="AE1132" i="4"/>
  <c r="AC1132" i="4"/>
  <c r="AC1133" i="4" s="1"/>
  <c r="V1132" i="4"/>
  <c r="AF1132" i="4" s="1"/>
  <c r="D1132" i="4"/>
  <c r="AE1131" i="4"/>
  <c r="AC1131" i="4"/>
  <c r="V1131" i="4"/>
  <c r="AF1131" i="4" s="1"/>
  <c r="D1131" i="4"/>
  <c r="AE1130" i="4"/>
  <c r="AC1130" i="4"/>
  <c r="V1130" i="4"/>
  <c r="AF1130" i="4" s="1"/>
  <c r="D1130" i="4"/>
  <c r="AE1129" i="4"/>
  <c r="AC1129" i="4"/>
  <c r="Y1129" i="4"/>
  <c r="V1129" i="4"/>
  <c r="AF1129" i="4" s="1"/>
  <c r="D1129" i="4"/>
  <c r="AE1128" i="4"/>
  <c r="AC1128" i="4"/>
  <c r="Y1128" i="4"/>
  <c r="V1128" i="4"/>
  <c r="AF1128" i="4" s="1"/>
  <c r="D1128" i="4"/>
  <c r="W1139" i="4" l="1"/>
  <c r="Y1141" i="4" s="1"/>
  <c r="W1138" i="4"/>
  <c r="Y1140" i="4" s="1"/>
  <c r="W1137" i="4"/>
  <c r="Y1139" i="4" s="1"/>
  <c r="W1136" i="4"/>
  <c r="Y1138" i="4" s="1"/>
  <c r="W1135" i="4"/>
  <c r="Y1137" i="4" s="1"/>
  <c r="W1134" i="4"/>
  <c r="Y1136" i="4" s="1"/>
  <c r="W1132" i="4"/>
  <c r="W1131" i="4"/>
  <c r="W1130" i="4"/>
  <c r="Y1132" i="4" s="1"/>
  <c r="W1129" i="4"/>
  <c r="Y1131" i="4" s="1"/>
  <c r="AE1126" i="4"/>
  <c r="AC1126" i="4"/>
  <c r="AC1127" i="4" s="1"/>
  <c r="W1128" i="4" s="1"/>
  <c r="Y1130" i="4" s="1"/>
  <c r="Y1126" i="4"/>
  <c r="V1126" i="4"/>
  <c r="D1126" i="4"/>
  <c r="X1125" i="4"/>
  <c r="AC1124" i="4"/>
  <c r="AC1125" i="4" s="1"/>
  <c r="V1124" i="4"/>
  <c r="D1124" i="4"/>
  <c r="AC1123" i="4"/>
  <c r="Y1123" i="4"/>
  <c r="V1123" i="4"/>
  <c r="D1123" i="4"/>
  <c r="AC1122" i="4"/>
  <c r="Y1122" i="4"/>
  <c r="V1122" i="4"/>
  <c r="D1122" i="4"/>
  <c r="AC1120" i="4"/>
  <c r="AC1121" i="4" s="1"/>
  <c r="V1120" i="4"/>
  <c r="D1120" i="4"/>
  <c r="AC1119" i="4"/>
  <c r="Y1119" i="4"/>
  <c r="V1119" i="4"/>
  <c r="D1119" i="4"/>
  <c r="AC1118" i="4"/>
  <c r="Y1118" i="4"/>
  <c r="V1118" i="4"/>
  <c r="D1118" i="4"/>
  <c r="AC1116" i="4"/>
  <c r="AC1117" i="4" s="1"/>
  <c r="V1116" i="4"/>
  <c r="D1116" i="4"/>
  <c r="AC1115" i="4"/>
  <c r="Y1115" i="4"/>
  <c r="V1115" i="4"/>
  <c r="D1115" i="4"/>
  <c r="AC1114" i="4"/>
  <c r="Y1114" i="4"/>
  <c r="V1114" i="4"/>
  <c r="D1114" i="4"/>
  <c r="AC1112" i="4"/>
  <c r="AC1113" i="4" s="1"/>
  <c r="V1112" i="4"/>
  <c r="D1112" i="4"/>
  <c r="AC1111" i="4"/>
  <c r="Y1111" i="4"/>
  <c r="V1111" i="4"/>
  <c r="D1111" i="4"/>
  <c r="AC1110" i="4"/>
  <c r="Y1110" i="4"/>
  <c r="V1110" i="4"/>
  <c r="D1110" i="4"/>
  <c r="AC1108" i="4"/>
  <c r="AC1109" i="4" s="1"/>
  <c r="V1108" i="4"/>
  <c r="D1108" i="4"/>
  <c r="AC1107" i="4"/>
  <c r="Y1107" i="4"/>
  <c r="V1107" i="4"/>
  <c r="D1107" i="4"/>
  <c r="AC1106" i="4"/>
  <c r="Y1106" i="4"/>
  <c r="V1106" i="4"/>
  <c r="D1106" i="4"/>
  <c r="AC1104" i="4"/>
  <c r="AC1105" i="4" s="1"/>
  <c r="V1104" i="4"/>
  <c r="D1104" i="4"/>
  <c r="AC1103" i="4"/>
  <c r="Y1103" i="4"/>
  <c r="V1103" i="4"/>
  <c r="D1103" i="4"/>
  <c r="AC1102" i="4"/>
  <c r="AE1102" i="4" s="1"/>
  <c r="Y1102" i="4"/>
  <c r="V1102" i="4"/>
  <c r="D1102" i="4"/>
  <c r="AE1100" i="4"/>
  <c r="AC1100" i="4"/>
  <c r="AC1101" i="4" s="1"/>
  <c r="V1100" i="4"/>
  <c r="AF1100" i="4" s="1"/>
  <c r="D1100" i="4"/>
  <c r="AE1099" i="4"/>
  <c r="AC1099" i="4"/>
  <c r="Y1099" i="4"/>
  <c r="V1099" i="4"/>
  <c r="AF1099" i="4" s="1"/>
  <c r="D1099" i="4"/>
  <c r="AC1098" i="4"/>
  <c r="Y1098" i="4"/>
  <c r="V1098" i="4"/>
  <c r="D1098" i="4"/>
  <c r="AC1096" i="4"/>
  <c r="AC1097" i="4" s="1"/>
  <c r="V1096" i="4"/>
  <c r="D1096" i="4"/>
  <c r="AC1095" i="4"/>
  <c r="Y1095" i="4"/>
  <c r="V1095" i="4"/>
  <c r="D1095" i="4"/>
  <c r="AC1094" i="4"/>
  <c r="Y1094" i="4"/>
  <c r="V1094" i="4"/>
  <c r="D1094" i="4"/>
  <c r="AC1092" i="4"/>
  <c r="AC1093" i="4" s="1"/>
  <c r="V1092" i="4"/>
  <c r="D1092" i="4"/>
  <c r="AC1091" i="4"/>
  <c r="Y1091" i="4"/>
  <c r="V1091" i="4"/>
  <c r="D1091" i="4"/>
  <c r="AC1090" i="4"/>
  <c r="AE1090" i="4" s="1"/>
  <c r="Y1090" i="4"/>
  <c r="V1090" i="4"/>
  <c r="D1090" i="4"/>
  <c r="AC1088" i="4"/>
  <c r="AC1089" i="4" s="1"/>
  <c r="V1088" i="4"/>
  <c r="D1088" i="4"/>
  <c r="AC1087" i="4"/>
  <c r="Y1087" i="4"/>
  <c r="V1087" i="4"/>
  <c r="D1087" i="4"/>
  <c r="AC1086" i="4"/>
  <c r="Y1086" i="4"/>
  <c r="V1086" i="4"/>
  <c r="D1086" i="4"/>
  <c r="AC1084" i="4"/>
  <c r="AC1085" i="4" s="1"/>
  <c r="V1084" i="4"/>
  <c r="D1084" i="4"/>
  <c r="AC1083" i="4"/>
  <c r="Y1083" i="4"/>
  <c r="V1083" i="4"/>
  <c r="D1083" i="4"/>
  <c r="AC1082" i="4"/>
  <c r="Y1082" i="4"/>
  <c r="V1082" i="4"/>
  <c r="D1082" i="4"/>
  <c r="AC1080" i="4"/>
  <c r="AC1081" i="4" s="1"/>
  <c r="V1080" i="4"/>
  <c r="D1080" i="4"/>
  <c r="AC1079" i="4"/>
  <c r="Y1079" i="4"/>
  <c r="V1079" i="4"/>
  <c r="D1079" i="4"/>
  <c r="AC1078" i="4"/>
  <c r="AE1078" i="4" s="1"/>
  <c r="Y1078" i="4"/>
  <c r="V1078" i="4"/>
  <c r="D1078" i="4"/>
  <c r="AC1076" i="4"/>
  <c r="AC1077" i="4" s="1"/>
  <c r="V1076" i="4"/>
  <c r="D1076" i="4"/>
  <c r="AC1075" i="4"/>
  <c r="Y1075" i="4"/>
  <c r="V1075" i="4"/>
  <c r="D1075" i="4"/>
  <c r="AC1074" i="4"/>
  <c r="AE1074" i="4" s="1"/>
  <c r="Y1074" i="4"/>
  <c r="V1074" i="4"/>
  <c r="D1074" i="4"/>
  <c r="AC1072" i="4"/>
  <c r="AC1073" i="4" s="1"/>
  <c r="V1072" i="4"/>
  <c r="D1072" i="4"/>
  <c r="AC1071" i="4"/>
  <c r="V1071" i="4"/>
  <c r="D1071" i="4"/>
  <c r="AC1070" i="4"/>
  <c r="Y1070" i="4"/>
  <c r="V1070" i="4"/>
  <c r="D1070" i="4"/>
  <c r="AC1069" i="4"/>
  <c r="Y1069" i="4"/>
  <c r="V1069" i="4"/>
  <c r="D1069" i="4"/>
  <c r="AC1067" i="4"/>
  <c r="AC1068" i="4" s="1"/>
  <c r="V1067" i="4"/>
  <c r="D1067" i="4"/>
  <c r="AC1066" i="4"/>
  <c r="Y1066" i="4"/>
  <c r="V1066" i="4"/>
  <c r="D1066" i="4"/>
  <c r="AC1065" i="4"/>
  <c r="Y1065" i="4"/>
  <c r="V1065" i="4"/>
  <c r="D1065" i="4"/>
  <c r="AC1063" i="4"/>
  <c r="AC1064" i="4" s="1"/>
  <c r="V1063" i="4"/>
  <c r="D1063" i="4"/>
  <c r="AC1062" i="4"/>
  <c r="Y1062" i="4"/>
  <c r="V1062" i="4"/>
  <c r="D1062" i="4"/>
  <c r="AC1061" i="4"/>
  <c r="AE1061" i="4" s="1"/>
  <c r="Y1061" i="4"/>
  <c r="V1061" i="4"/>
  <c r="D1061" i="4"/>
  <c r="AC1059" i="4"/>
  <c r="AC1060" i="4" s="1"/>
  <c r="V1059" i="4"/>
  <c r="D1059" i="4"/>
  <c r="AC1058" i="4"/>
  <c r="Y1058" i="4"/>
  <c r="V1058" i="4"/>
  <c r="D1058" i="4"/>
  <c r="AC1057" i="4"/>
  <c r="AE1057" i="4" s="1"/>
  <c r="Y1057" i="4"/>
  <c r="V1057" i="4"/>
  <c r="D1057" i="4"/>
  <c r="AC1055" i="4"/>
  <c r="AC1056" i="4" s="1"/>
  <c r="V1055" i="4"/>
  <c r="D1055" i="4"/>
  <c r="AC1054" i="4"/>
  <c r="Y1054" i="4"/>
  <c r="V1054" i="4"/>
  <c r="D1054" i="4"/>
  <c r="AC1053" i="4"/>
  <c r="Y1053" i="4"/>
  <c r="V1053" i="4"/>
  <c r="D1053" i="4"/>
  <c r="AC1051" i="4"/>
  <c r="AC1052" i="4" s="1"/>
  <c r="V1051" i="4"/>
  <c r="D1051" i="4"/>
  <c r="AC1050" i="4"/>
  <c r="Y1050" i="4"/>
  <c r="V1050" i="4"/>
  <c r="D1050" i="4"/>
  <c r="AC1049" i="4"/>
  <c r="Y1049" i="4"/>
  <c r="V1049" i="4"/>
  <c r="D1049" i="4"/>
  <c r="AC1047" i="4"/>
  <c r="AC1048" i="4" s="1"/>
  <c r="V1047" i="4"/>
  <c r="D1047" i="4"/>
  <c r="AC1046" i="4"/>
  <c r="Y1046" i="4"/>
  <c r="V1046" i="4"/>
  <c r="D1046" i="4"/>
  <c r="AC1045" i="4"/>
  <c r="Y1045" i="4"/>
  <c r="V1045" i="4"/>
  <c r="D1045" i="4"/>
  <c r="AC1043" i="4"/>
  <c r="AC1044" i="4" s="1"/>
  <c r="V1043" i="4"/>
  <c r="D1043" i="4"/>
  <c r="AC1042" i="4"/>
  <c r="Y1042" i="4"/>
  <c r="V1042" i="4"/>
  <c r="D1042" i="4"/>
  <c r="AC1041" i="4"/>
  <c r="Y1041" i="4"/>
  <c r="V1041" i="4"/>
  <c r="D1041" i="4"/>
  <c r="AC1039" i="4"/>
  <c r="AC1040" i="4" s="1"/>
  <c r="V1039" i="4"/>
  <c r="D1039" i="4"/>
  <c r="AC1038" i="4"/>
  <c r="Y1038" i="4"/>
  <c r="V1038" i="4"/>
  <c r="D1038" i="4"/>
  <c r="AC1037" i="4"/>
  <c r="Y1037" i="4"/>
  <c r="V1037" i="4"/>
  <c r="D1037" i="4"/>
  <c r="AC1035" i="4"/>
  <c r="AC1036" i="4" s="1"/>
  <c r="V1035" i="4"/>
  <c r="D1035" i="4"/>
  <c r="AC1034" i="4"/>
  <c r="Y1034" i="4"/>
  <c r="V1034" i="4"/>
  <c r="D1034" i="4"/>
  <c r="AC1033" i="4"/>
  <c r="Y1033" i="4"/>
  <c r="V1033" i="4"/>
  <c r="D1033" i="4"/>
  <c r="AC1031" i="4"/>
  <c r="AC1032" i="4" s="1"/>
  <c r="V1031" i="4"/>
  <c r="D1031" i="4"/>
  <c r="AC1030" i="4"/>
  <c r="Y1030" i="4"/>
  <c r="V1030" i="4"/>
  <c r="D1030" i="4"/>
  <c r="AC1029" i="4"/>
  <c r="AE1029" i="4" s="1"/>
  <c r="Y1029" i="4"/>
  <c r="V1029" i="4"/>
  <c r="D1029" i="4"/>
  <c r="AC1027" i="4"/>
  <c r="AC1028" i="4" s="1"/>
  <c r="V1027" i="4"/>
  <c r="D1027" i="4"/>
  <c r="AC1026" i="4"/>
  <c r="Y1026" i="4"/>
  <c r="V1026" i="4"/>
  <c r="D1026" i="4"/>
  <c r="AC1025" i="4"/>
  <c r="Y1025" i="4"/>
  <c r="V1025" i="4"/>
  <c r="D1025" i="4"/>
  <c r="AC1023" i="4"/>
  <c r="AC1024" i="4" s="1"/>
  <c r="V1023" i="4"/>
  <c r="D1023" i="4"/>
  <c r="AC1022" i="4"/>
  <c r="Y1022" i="4"/>
  <c r="V1022" i="4"/>
  <c r="D1022" i="4"/>
  <c r="AC1021" i="4"/>
  <c r="Y1021" i="4"/>
  <c r="V1021" i="4"/>
  <c r="D1021" i="4"/>
  <c r="AC1019" i="4"/>
  <c r="AC1020" i="4" s="1"/>
  <c r="V1019" i="4"/>
  <c r="D1019" i="4"/>
  <c r="AC1018" i="4"/>
  <c r="Y1018" i="4"/>
  <c r="V1018" i="4"/>
  <c r="D1018" i="4"/>
  <c r="AC1017" i="4"/>
  <c r="Y1017" i="4"/>
  <c r="V1017" i="4"/>
  <c r="D1017" i="4"/>
  <c r="AC1015" i="4"/>
  <c r="AC1016" i="4" s="1"/>
  <c r="V1015" i="4"/>
  <c r="D1015" i="4"/>
  <c r="AC1014" i="4"/>
  <c r="Y1014" i="4"/>
  <c r="V1014" i="4"/>
  <c r="D1014" i="4"/>
  <c r="AC1013" i="4"/>
  <c r="Y1013" i="4"/>
  <c r="V1013" i="4"/>
  <c r="D1013" i="4"/>
  <c r="AC1011" i="4"/>
  <c r="AC1012" i="4" s="1"/>
  <c r="V1011" i="4"/>
  <c r="D1011" i="4"/>
  <c r="AC1010" i="4"/>
  <c r="Y1010" i="4"/>
  <c r="V1010" i="4"/>
  <c r="D1010" i="4"/>
  <c r="AC1009" i="4"/>
  <c r="Y1009" i="4"/>
  <c r="V1009" i="4"/>
  <c r="D1009" i="4"/>
  <c r="AC1007" i="4"/>
  <c r="AC1008" i="4" s="1"/>
  <c r="V1007" i="4"/>
  <c r="D1007" i="4"/>
  <c r="AC1006" i="4"/>
  <c r="Y1006" i="4"/>
  <c r="V1006" i="4"/>
  <c r="D1006" i="4"/>
  <c r="AC1005" i="4"/>
  <c r="Y1005" i="4"/>
  <c r="V1005" i="4"/>
  <c r="D1005" i="4"/>
  <c r="AC1003" i="4"/>
  <c r="AC1004" i="4" s="1"/>
  <c r="V1003" i="4"/>
  <c r="D1003" i="4"/>
  <c r="AC1002" i="4"/>
  <c r="Y1002" i="4"/>
  <c r="V1002" i="4"/>
  <c r="D1002" i="4"/>
  <c r="AC1001" i="4"/>
  <c r="AE1001" i="4" s="1"/>
  <c r="Y1001" i="4"/>
  <c r="V1001" i="4"/>
  <c r="D1001" i="4"/>
  <c r="AC999" i="4"/>
  <c r="AC1000" i="4" s="1"/>
  <c r="V999" i="4"/>
  <c r="D999" i="4"/>
  <c r="AC998" i="4"/>
  <c r="Y998" i="4"/>
  <c r="V998" i="4"/>
  <c r="D998" i="4"/>
  <c r="AC997" i="4"/>
  <c r="Y997" i="4"/>
  <c r="V997" i="4"/>
  <c r="D997" i="4"/>
  <c r="AC995" i="4"/>
  <c r="AC996" i="4" s="1"/>
  <c r="V995" i="4"/>
  <c r="D995" i="4"/>
  <c r="AC994" i="4"/>
  <c r="Y994" i="4"/>
  <c r="V994" i="4"/>
  <c r="D994" i="4"/>
  <c r="AC993" i="4"/>
  <c r="Y993" i="4"/>
  <c r="V993" i="4"/>
  <c r="D993" i="4"/>
  <c r="AC991" i="4"/>
  <c r="AC992" i="4" s="1"/>
  <c r="V991" i="4"/>
  <c r="D991" i="4"/>
  <c r="AC990" i="4"/>
  <c r="V990" i="4"/>
  <c r="D990" i="4"/>
  <c r="AC989" i="4"/>
  <c r="Y989" i="4"/>
  <c r="V989" i="4"/>
  <c r="D989" i="4"/>
  <c r="AC988" i="4"/>
  <c r="AE988" i="4" s="1"/>
  <c r="Y988" i="4"/>
  <c r="V988" i="4"/>
  <c r="D988" i="4"/>
  <c r="AC986" i="4"/>
  <c r="AC987" i="4" s="1"/>
  <c r="V986" i="4"/>
  <c r="D986" i="4"/>
  <c r="AC985" i="4"/>
  <c r="Y985" i="4"/>
  <c r="V985" i="4"/>
  <c r="D985" i="4"/>
  <c r="AC984" i="4"/>
  <c r="Y984" i="4"/>
  <c r="V984" i="4"/>
  <c r="D984" i="4"/>
  <c r="AC982" i="4"/>
  <c r="AC983" i="4" s="1"/>
  <c r="V982" i="4"/>
  <c r="D982" i="4"/>
  <c r="AC981" i="4"/>
  <c r="Y981" i="4"/>
  <c r="V981" i="4"/>
  <c r="D981" i="4"/>
  <c r="AC980" i="4"/>
  <c r="Y980" i="4"/>
  <c r="V980" i="4"/>
  <c r="D980" i="4"/>
  <c r="AC978" i="4"/>
  <c r="AC979" i="4" s="1"/>
  <c r="V978" i="4"/>
  <c r="D978" i="4"/>
  <c r="AC977" i="4"/>
  <c r="Y977" i="4"/>
  <c r="V977" i="4"/>
  <c r="D977" i="4"/>
  <c r="AC976" i="4"/>
  <c r="Y976" i="4"/>
  <c r="V976" i="4"/>
  <c r="D976" i="4"/>
  <c r="AC974" i="4"/>
  <c r="AC975" i="4" s="1"/>
  <c r="V974" i="4"/>
  <c r="D974" i="4"/>
  <c r="AC973" i="4"/>
  <c r="V973" i="4"/>
  <c r="D973" i="4"/>
  <c r="AC972" i="4"/>
  <c r="Y972" i="4"/>
  <c r="V972" i="4"/>
  <c r="D972" i="4"/>
  <c r="AC971" i="4"/>
  <c r="AE971" i="4" s="1"/>
  <c r="Y971" i="4"/>
  <c r="V971" i="4"/>
  <c r="D971" i="4"/>
  <c r="AE969" i="4"/>
  <c r="AC969" i="4"/>
  <c r="AC970" i="4" s="1"/>
  <c r="V969" i="4"/>
  <c r="D969" i="4"/>
  <c r="AE968" i="4"/>
  <c r="AC968" i="4"/>
  <c r="V968" i="4"/>
  <c r="AF968" i="4" s="1"/>
  <c r="D968" i="4"/>
  <c r="AE967" i="4"/>
  <c r="AC967" i="4"/>
  <c r="V967" i="4"/>
  <c r="AF967" i="4" s="1"/>
  <c r="D967" i="4"/>
  <c r="AE966" i="4"/>
  <c r="AC966" i="4"/>
  <c r="V966" i="4"/>
  <c r="AF966" i="4" s="1"/>
  <c r="D966" i="4"/>
  <c r="AE965" i="4"/>
  <c r="AC965" i="4"/>
  <c r="Y965" i="4"/>
  <c r="V965" i="4"/>
  <c r="AF965" i="4" s="1"/>
  <c r="D965" i="4"/>
  <c r="AE964" i="4"/>
  <c r="AC964" i="4"/>
  <c r="Y964" i="4"/>
  <c r="V964" i="4"/>
  <c r="D964" i="4"/>
  <c r="AC962" i="4"/>
  <c r="AC963" i="4" s="1"/>
  <c r="V962" i="4"/>
  <c r="D962" i="4"/>
  <c r="AC961" i="4"/>
  <c r="V961" i="4"/>
  <c r="D961" i="4"/>
  <c r="AC960" i="4"/>
  <c r="Y960" i="4"/>
  <c r="V960" i="4"/>
  <c r="D960" i="4"/>
  <c r="AC959" i="4"/>
  <c r="Y959" i="4"/>
  <c r="V959" i="4"/>
  <c r="D959" i="4"/>
  <c r="AC957" i="4"/>
  <c r="AC958" i="4" s="1"/>
  <c r="V957" i="4"/>
  <c r="D957" i="4"/>
  <c r="AC956" i="4"/>
  <c r="Y956" i="4"/>
  <c r="V956" i="4"/>
  <c r="D956" i="4"/>
  <c r="AC955" i="4"/>
  <c r="Y955" i="4"/>
  <c r="V955" i="4"/>
  <c r="D955" i="4"/>
  <c r="AC953" i="4"/>
  <c r="AC954" i="4" s="1"/>
  <c r="V953" i="4"/>
  <c r="D953" i="4"/>
  <c r="AC952" i="4"/>
  <c r="Y952" i="4"/>
  <c r="V952" i="4"/>
  <c r="D952" i="4"/>
  <c r="AC951" i="4"/>
  <c r="AE951" i="4" s="1"/>
  <c r="Y951" i="4"/>
  <c r="V951" i="4"/>
  <c r="D951" i="4"/>
  <c r="AC949" i="4"/>
  <c r="AC950" i="4" s="1"/>
  <c r="V949" i="4"/>
  <c r="D949" i="4"/>
  <c r="AC948" i="4"/>
  <c r="V948" i="4"/>
  <c r="D948" i="4"/>
  <c r="AC947" i="4"/>
  <c r="Y947" i="4"/>
  <c r="V947" i="4"/>
  <c r="D947" i="4"/>
  <c r="AC946" i="4"/>
  <c r="Y946" i="4"/>
  <c r="V946" i="4"/>
  <c r="D946" i="4"/>
  <c r="AC944" i="4"/>
  <c r="AC945" i="4" s="1"/>
  <c r="V944" i="4"/>
  <c r="D944" i="4"/>
  <c r="AC943" i="4"/>
  <c r="Y943" i="4"/>
  <c r="V943" i="4"/>
  <c r="D943" i="4"/>
  <c r="AC942" i="4"/>
  <c r="AE942" i="4" s="1"/>
  <c r="Y942" i="4"/>
  <c r="V942" i="4"/>
  <c r="D942" i="4"/>
  <c r="AC940" i="4"/>
  <c r="AC941" i="4" s="1"/>
  <c r="V940" i="4"/>
  <c r="D940" i="4"/>
  <c r="AC939" i="4"/>
  <c r="V939" i="4"/>
  <c r="D939" i="4"/>
  <c r="AC938" i="4"/>
  <c r="Y938" i="4"/>
  <c r="V938" i="4"/>
  <c r="D938" i="4"/>
  <c r="AC937" i="4"/>
  <c r="Y937" i="4"/>
  <c r="V937" i="4"/>
  <c r="D937" i="4"/>
  <c r="AC935" i="4"/>
  <c r="AC936" i="4" s="1"/>
  <c r="V935" i="4"/>
  <c r="D935" i="4"/>
  <c r="AC934" i="4"/>
  <c r="Y934" i="4"/>
  <c r="V934" i="4"/>
  <c r="D934" i="4"/>
  <c r="AC933" i="4"/>
  <c r="AE933" i="4" s="1"/>
  <c r="Y933" i="4"/>
  <c r="V933" i="4"/>
  <c r="D933" i="4"/>
  <c r="AC931" i="4"/>
  <c r="AC932" i="4" s="1"/>
  <c r="V931" i="4"/>
  <c r="D931" i="4"/>
  <c r="AC930" i="4"/>
  <c r="V930" i="4"/>
  <c r="D930" i="4"/>
  <c r="AC929" i="4"/>
  <c r="Y929" i="4"/>
  <c r="V929" i="4"/>
  <c r="D929" i="4"/>
  <c r="AC928" i="4"/>
  <c r="AE928" i="4" s="1"/>
  <c r="Y928" i="4"/>
  <c r="V928" i="4"/>
  <c r="D928" i="4"/>
  <c r="AC926" i="4"/>
  <c r="AC927" i="4" s="1"/>
  <c r="V926" i="4"/>
  <c r="D926" i="4"/>
  <c r="AC925" i="4"/>
  <c r="Y925" i="4"/>
  <c r="V925" i="4"/>
  <c r="D925" i="4"/>
  <c r="AC924" i="4"/>
  <c r="Y924" i="4"/>
  <c r="V924" i="4"/>
  <c r="D924" i="4"/>
  <c r="AC922" i="4"/>
  <c r="AC923" i="4" s="1"/>
  <c r="V922" i="4"/>
  <c r="D922" i="4"/>
  <c r="AC921" i="4"/>
  <c r="Y921" i="4"/>
  <c r="V921" i="4"/>
  <c r="D921" i="4"/>
  <c r="AC920" i="4"/>
  <c r="AE920" i="4" s="1"/>
  <c r="Y920" i="4"/>
  <c r="V920" i="4"/>
  <c r="D920" i="4"/>
  <c r="AC918" i="4"/>
  <c r="AC919" i="4" s="1"/>
  <c r="V918" i="4"/>
  <c r="D918" i="4"/>
  <c r="AC917" i="4"/>
  <c r="Y917" i="4"/>
  <c r="V917" i="4"/>
  <c r="D917" i="4"/>
  <c r="AC916" i="4"/>
  <c r="Y916" i="4"/>
  <c r="V916" i="4"/>
  <c r="D916" i="4"/>
  <c r="AC914" i="4"/>
  <c r="AC915" i="4" s="1"/>
  <c r="V914" i="4"/>
  <c r="D914" i="4"/>
  <c r="AC913" i="4"/>
  <c r="V913" i="4"/>
  <c r="D913" i="4"/>
  <c r="AC912" i="4"/>
  <c r="Y912" i="4"/>
  <c r="V912" i="4"/>
  <c r="D912" i="4"/>
  <c r="AC911" i="4"/>
  <c r="AE911" i="4" s="1"/>
  <c r="Y911" i="4"/>
  <c r="V911" i="4"/>
  <c r="D911" i="4"/>
  <c r="AC909" i="4"/>
  <c r="AC910" i="4" s="1"/>
  <c r="V909" i="4"/>
  <c r="D909" i="4"/>
  <c r="AC908" i="4"/>
  <c r="Y908" i="4"/>
  <c r="V908" i="4"/>
  <c r="D908" i="4"/>
  <c r="AC907" i="4"/>
  <c r="AE907" i="4" s="1"/>
  <c r="Y907" i="4"/>
  <c r="V907" i="4"/>
  <c r="D907" i="4"/>
  <c r="AC905" i="4"/>
  <c r="AC906" i="4" s="1"/>
  <c r="V905" i="4"/>
  <c r="D905" i="4"/>
  <c r="AC904" i="4"/>
  <c r="Y904" i="4"/>
  <c r="V904" i="4"/>
  <c r="D904" i="4"/>
  <c r="AC903" i="4"/>
  <c r="Y903" i="4"/>
  <c r="V903" i="4"/>
  <c r="D903" i="4"/>
  <c r="AC901" i="4"/>
  <c r="AC902" i="4" s="1"/>
  <c r="V901" i="4"/>
  <c r="D901" i="4"/>
  <c r="AC900" i="4"/>
  <c r="V900" i="4"/>
  <c r="D900" i="4"/>
  <c r="AC899" i="4"/>
  <c r="V899" i="4"/>
  <c r="D899" i="4"/>
  <c r="AC898" i="4"/>
  <c r="Y898" i="4"/>
  <c r="V898" i="4"/>
  <c r="D898" i="4"/>
  <c r="AC897" i="4"/>
  <c r="Y897" i="4"/>
  <c r="V897" i="4"/>
  <c r="D897" i="4"/>
  <c r="AC895" i="4"/>
  <c r="AC896" i="4" s="1"/>
  <c r="V895" i="4"/>
  <c r="D895" i="4"/>
  <c r="AC894" i="4"/>
  <c r="Y894" i="4"/>
  <c r="V894" i="4"/>
  <c r="D894" i="4"/>
  <c r="AC893" i="4"/>
  <c r="Y893" i="4"/>
  <c r="V893" i="4"/>
  <c r="D893" i="4"/>
  <c r="AC891" i="4"/>
  <c r="AC892" i="4" s="1"/>
  <c r="V891" i="4"/>
  <c r="D891" i="4"/>
  <c r="AC890" i="4"/>
  <c r="Y890" i="4"/>
  <c r="V890" i="4"/>
  <c r="D890" i="4"/>
  <c r="AC889" i="4"/>
  <c r="Y889" i="4"/>
  <c r="V889" i="4"/>
  <c r="D889" i="4"/>
  <c r="AC887" i="4"/>
  <c r="AC888" i="4" s="1"/>
  <c r="V887" i="4"/>
  <c r="D887" i="4"/>
  <c r="AC886" i="4"/>
  <c r="Y886" i="4"/>
  <c r="V886" i="4"/>
  <c r="D886" i="4"/>
  <c r="AC885" i="4"/>
  <c r="AE885" i="4" s="1"/>
  <c r="Y885" i="4"/>
  <c r="V885" i="4"/>
  <c r="D885" i="4"/>
  <c r="AC883" i="4"/>
  <c r="AC884" i="4" s="1"/>
  <c r="V883" i="4"/>
  <c r="D883" i="4"/>
  <c r="AC882" i="4"/>
  <c r="Y882" i="4"/>
  <c r="V882" i="4"/>
  <c r="D882" i="4"/>
  <c r="AC881" i="4"/>
  <c r="Y881" i="4"/>
  <c r="V881" i="4"/>
  <c r="D881" i="4"/>
  <c r="AC879" i="4"/>
  <c r="AC880" i="4" s="1"/>
  <c r="V879" i="4"/>
  <c r="D879" i="4"/>
  <c r="AC878" i="4"/>
  <c r="Y878" i="4"/>
  <c r="V878" i="4"/>
  <c r="D878" i="4"/>
  <c r="AC877" i="4"/>
  <c r="Y877" i="4"/>
  <c r="V877" i="4"/>
  <c r="D877" i="4"/>
  <c r="AC875" i="4"/>
  <c r="AC876" i="4" s="1"/>
  <c r="V875" i="4"/>
  <c r="D875" i="4"/>
  <c r="AC874" i="4"/>
  <c r="V874" i="4"/>
  <c r="D874" i="4"/>
  <c r="AC873" i="4"/>
  <c r="Y873" i="4"/>
  <c r="V873" i="4"/>
  <c r="D873" i="4"/>
  <c r="AC872" i="4"/>
  <c r="AE872" i="4" s="1"/>
  <c r="Y872" i="4"/>
  <c r="V872" i="4"/>
  <c r="D872" i="4"/>
  <c r="AC870" i="4"/>
  <c r="AC871" i="4" s="1"/>
  <c r="V870" i="4"/>
  <c r="D870" i="4"/>
  <c r="AC869" i="4"/>
  <c r="V869" i="4"/>
  <c r="D869" i="4"/>
  <c r="AC868" i="4"/>
  <c r="Y868" i="4"/>
  <c r="V868" i="4"/>
  <c r="D868" i="4"/>
  <c r="AC867" i="4"/>
  <c r="Y867" i="4"/>
  <c r="V867" i="4"/>
  <c r="D867" i="4"/>
  <c r="AC865" i="4"/>
  <c r="AC866" i="4" s="1"/>
  <c r="V865" i="4"/>
  <c r="D865" i="4"/>
  <c r="AC864" i="4"/>
  <c r="Y864" i="4"/>
  <c r="V864" i="4"/>
  <c r="D864" i="4"/>
  <c r="AC863" i="4"/>
  <c r="AE863" i="4" s="1"/>
  <c r="Y863" i="4"/>
  <c r="V863" i="4"/>
  <c r="D863" i="4"/>
  <c r="AC861" i="4"/>
  <c r="AC862" i="4" s="1"/>
  <c r="V861" i="4"/>
  <c r="D861" i="4"/>
  <c r="AC860" i="4"/>
  <c r="Y860" i="4"/>
  <c r="V860" i="4"/>
  <c r="D860" i="4"/>
  <c r="AC859" i="4"/>
  <c r="Y859" i="4"/>
  <c r="V859" i="4"/>
  <c r="D859" i="4"/>
  <c r="AC857" i="4"/>
  <c r="AC858" i="4" s="1"/>
  <c r="V857" i="4"/>
  <c r="D857" i="4"/>
  <c r="AC856" i="4"/>
  <c r="Y856" i="4"/>
  <c r="V856" i="4"/>
  <c r="D856" i="4"/>
  <c r="AC855" i="4"/>
  <c r="AE855" i="4" s="1"/>
  <c r="Y855" i="4"/>
  <c r="V855" i="4"/>
  <c r="D855" i="4"/>
  <c r="AC853" i="4"/>
  <c r="AC854" i="4" s="1"/>
  <c r="V853" i="4"/>
  <c r="D853" i="4"/>
  <c r="AC852" i="4"/>
  <c r="V852" i="4"/>
  <c r="D852" i="4"/>
  <c r="AC851" i="4"/>
  <c r="Y851" i="4"/>
  <c r="V851" i="4"/>
  <c r="D851" i="4"/>
  <c r="AC850" i="4"/>
  <c r="AE850" i="4" s="1"/>
  <c r="Y850" i="4"/>
  <c r="V850" i="4"/>
  <c r="D850" i="4"/>
  <c r="AE848" i="4"/>
  <c r="AC848" i="4"/>
  <c r="AC849" i="4" s="1"/>
  <c r="V848" i="4"/>
  <c r="AF848" i="4" s="1"/>
  <c r="D848" i="4"/>
  <c r="AE847" i="4"/>
  <c r="AC847" i="4"/>
  <c r="V847" i="4"/>
  <c r="AF847" i="4" s="1"/>
  <c r="D847" i="4"/>
  <c r="AE846" i="4"/>
  <c r="AC846" i="4"/>
  <c r="Y846" i="4"/>
  <c r="V846" i="4"/>
  <c r="AF846" i="4" s="1"/>
  <c r="D846" i="4"/>
  <c r="AC845" i="4"/>
  <c r="Y845" i="4"/>
  <c r="V845" i="4"/>
  <c r="D845" i="4"/>
  <c r="AC843" i="4"/>
  <c r="AC844" i="4" s="1"/>
  <c r="V843" i="4"/>
  <c r="D843" i="4"/>
  <c r="AC842" i="4"/>
  <c r="Y842" i="4"/>
  <c r="V842" i="4"/>
  <c r="D842" i="4"/>
  <c r="AC841" i="4"/>
  <c r="Y841" i="4"/>
  <c r="V841" i="4"/>
  <c r="D841" i="4"/>
  <c r="AC839" i="4"/>
  <c r="AC840" i="4" s="1"/>
  <c r="V839" i="4"/>
  <c r="D839" i="4"/>
  <c r="AC838" i="4"/>
  <c r="Y838" i="4"/>
  <c r="V838" i="4"/>
  <c r="D838" i="4"/>
  <c r="AC837" i="4"/>
  <c r="AE837" i="4" s="1"/>
  <c r="Y837" i="4"/>
  <c r="V837" i="4"/>
  <c r="D837" i="4"/>
  <c r="AC835" i="4"/>
  <c r="AC836" i="4" s="1"/>
  <c r="V835" i="4"/>
  <c r="D835" i="4"/>
  <c r="AC834" i="4"/>
  <c r="Y834" i="4"/>
  <c r="V834" i="4"/>
  <c r="D834" i="4"/>
  <c r="AC833" i="4"/>
  <c r="Y833" i="4"/>
  <c r="V833" i="4"/>
  <c r="D833" i="4"/>
  <c r="AC831" i="4"/>
  <c r="AC832" i="4" s="1"/>
  <c r="V831" i="4"/>
  <c r="D831" i="4"/>
  <c r="AC830" i="4"/>
  <c r="Y830" i="4"/>
  <c r="V830" i="4"/>
  <c r="D830" i="4"/>
  <c r="AC829" i="4"/>
  <c r="AE829" i="4" s="1"/>
  <c r="Y829" i="4"/>
  <c r="V829" i="4"/>
  <c r="D829" i="4"/>
  <c r="AC827" i="4"/>
  <c r="AC828" i="4" s="1"/>
  <c r="V827" i="4"/>
  <c r="D827" i="4"/>
  <c r="AC826" i="4"/>
  <c r="Y826" i="4"/>
  <c r="V826" i="4"/>
  <c r="D826" i="4"/>
  <c r="AC825" i="4"/>
  <c r="AE825" i="4" s="1"/>
  <c r="Y825" i="4"/>
  <c r="V825" i="4"/>
  <c r="D825" i="4"/>
  <c r="AC823" i="4"/>
  <c r="AC824" i="4" s="1"/>
  <c r="V823" i="4"/>
  <c r="D823" i="4"/>
  <c r="AC822" i="4"/>
  <c r="Y822" i="4"/>
  <c r="V822" i="4"/>
  <c r="D822" i="4"/>
  <c r="AC821" i="4"/>
  <c r="Y821" i="4"/>
  <c r="V821" i="4"/>
  <c r="D821" i="4"/>
  <c r="AC819" i="4"/>
  <c r="AC820" i="4" s="1"/>
  <c r="V819" i="4"/>
  <c r="D819" i="4"/>
  <c r="AC818" i="4"/>
  <c r="Y818" i="4"/>
  <c r="V818" i="4"/>
  <c r="D818" i="4"/>
  <c r="AC817" i="4"/>
  <c r="Y817" i="4"/>
  <c r="V817" i="4"/>
  <c r="D817" i="4"/>
  <c r="AC815" i="4"/>
  <c r="AC816" i="4" s="1"/>
  <c r="V815" i="4"/>
  <c r="D815" i="4"/>
  <c r="AC814" i="4"/>
  <c r="Y814" i="4"/>
  <c r="V814" i="4"/>
  <c r="D814" i="4"/>
  <c r="AC813" i="4"/>
  <c r="Y813" i="4"/>
  <c r="V813" i="4"/>
  <c r="D813" i="4"/>
  <c r="AC811" i="4"/>
  <c r="AC812" i="4" s="1"/>
  <c r="V811" i="4"/>
  <c r="D811" i="4"/>
  <c r="AC810" i="4"/>
  <c r="Y810" i="4"/>
  <c r="V810" i="4"/>
  <c r="D810" i="4"/>
  <c r="AC809" i="4"/>
  <c r="Y809" i="4"/>
  <c r="V809" i="4"/>
  <c r="D809" i="4"/>
  <c r="AC807" i="4"/>
  <c r="AC808" i="4" s="1"/>
  <c r="V807" i="4"/>
  <c r="D807" i="4"/>
  <c r="AC806" i="4"/>
  <c r="Y806" i="4"/>
  <c r="V806" i="4"/>
  <c r="D806" i="4"/>
  <c r="AC805" i="4"/>
  <c r="AE805" i="4" s="1"/>
  <c r="Y805" i="4"/>
  <c r="V805" i="4"/>
  <c r="D805" i="4"/>
  <c r="AC803" i="4"/>
  <c r="AC804" i="4" s="1"/>
  <c r="V803" i="4"/>
  <c r="D803" i="4"/>
  <c r="AC802" i="4"/>
  <c r="Y802" i="4"/>
  <c r="V802" i="4"/>
  <c r="D802" i="4"/>
  <c r="AC801" i="4"/>
  <c r="Y801" i="4"/>
  <c r="V801" i="4"/>
  <c r="D801" i="4"/>
  <c r="AC799" i="4"/>
  <c r="AC800" i="4" s="1"/>
  <c r="V799" i="4"/>
  <c r="D799" i="4"/>
  <c r="AC798" i="4"/>
  <c r="Y798" i="4"/>
  <c r="V798" i="4"/>
  <c r="D798" i="4"/>
  <c r="AC797" i="4"/>
  <c r="Y797" i="4"/>
  <c r="V797" i="4"/>
  <c r="D797" i="4"/>
  <c r="AC795" i="4"/>
  <c r="AC796" i="4" s="1"/>
  <c r="V795" i="4"/>
  <c r="D795" i="4"/>
  <c r="AC794" i="4"/>
  <c r="Y794" i="4"/>
  <c r="V794" i="4"/>
  <c r="D794" i="4"/>
  <c r="AC793" i="4"/>
  <c r="AE793" i="4" s="1"/>
  <c r="Y793" i="4"/>
  <c r="V793" i="4"/>
  <c r="D793" i="4"/>
  <c r="AC791" i="4"/>
  <c r="AC792" i="4" s="1"/>
  <c r="V791" i="4"/>
  <c r="D791" i="4"/>
  <c r="AC790" i="4"/>
  <c r="Y790" i="4"/>
  <c r="V790" i="4"/>
  <c r="D790" i="4"/>
  <c r="AC789" i="4"/>
  <c r="AE789" i="4" s="1"/>
  <c r="Y789" i="4"/>
  <c r="V789" i="4"/>
  <c r="D789" i="4"/>
  <c r="AC787" i="4"/>
  <c r="AC788" i="4" s="1"/>
  <c r="V787" i="4"/>
  <c r="D787" i="4"/>
  <c r="AC786" i="4"/>
  <c r="V786" i="4"/>
  <c r="D786" i="4"/>
  <c r="AC785" i="4"/>
  <c r="Y785" i="4"/>
  <c r="V785" i="4"/>
  <c r="D785" i="4"/>
  <c r="AC784" i="4"/>
  <c r="Y784" i="4"/>
  <c r="V784" i="4"/>
  <c r="D784" i="4"/>
  <c r="AC782" i="4"/>
  <c r="AC783" i="4" s="1"/>
  <c r="V782" i="4"/>
  <c r="D782" i="4"/>
  <c r="AC781" i="4"/>
  <c r="Y781" i="4"/>
  <c r="V781" i="4"/>
  <c r="D781" i="4"/>
  <c r="AC780" i="4"/>
  <c r="Y780" i="4"/>
  <c r="V780" i="4"/>
  <c r="D780" i="4"/>
  <c r="AC778" i="4"/>
  <c r="AC779" i="4" s="1"/>
  <c r="V778" i="4"/>
  <c r="D778" i="4"/>
  <c r="AC777" i="4"/>
  <c r="Y777" i="4"/>
  <c r="V777" i="4"/>
  <c r="D777" i="4"/>
  <c r="AC776" i="4"/>
  <c r="AE776" i="4" s="1"/>
  <c r="Y776" i="4"/>
  <c r="V776" i="4"/>
  <c r="D776" i="4"/>
  <c r="AC774" i="4"/>
  <c r="AC775" i="4" s="1"/>
  <c r="V774" i="4"/>
  <c r="D774" i="4"/>
  <c r="AC773" i="4"/>
  <c r="Y773" i="4"/>
  <c r="V773" i="4"/>
  <c r="D773" i="4"/>
  <c r="AC772" i="4"/>
  <c r="Y772" i="4"/>
  <c r="V772" i="4"/>
  <c r="D772" i="4"/>
  <c r="AC770" i="4"/>
  <c r="AC771" i="4" s="1"/>
  <c r="V770" i="4"/>
  <c r="D770" i="4"/>
  <c r="AC769" i="4"/>
  <c r="Y769" i="4"/>
  <c r="V769" i="4"/>
  <c r="D769" i="4"/>
  <c r="AC768" i="4"/>
  <c r="AE768" i="4" s="1"/>
  <c r="Y768" i="4"/>
  <c r="V768" i="4"/>
  <c r="D768" i="4"/>
  <c r="AC766" i="4"/>
  <c r="AC767" i="4" s="1"/>
  <c r="V766" i="4"/>
  <c r="D766" i="4"/>
  <c r="AC765" i="4"/>
  <c r="Y765" i="4"/>
  <c r="V765" i="4"/>
  <c r="D765" i="4"/>
  <c r="AC764" i="4"/>
  <c r="AE764" i="4" s="1"/>
  <c r="Y764" i="4"/>
  <c r="V764" i="4"/>
  <c r="D764" i="4"/>
  <c r="AC762" i="4"/>
  <c r="AC763" i="4" s="1"/>
  <c r="V762" i="4"/>
  <c r="D762" i="4"/>
  <c r="AC761" i="4"/>
  <c r="Y761" i="4"/>
  <c r="V761" i="4"/>
  <c r="D761" i="4"/>
  <c r="AC760" i="4"/>
  <c r="Y760" i="4"/>
  <c r="V760" i="4"/>
  <c r="D760" i="4"/>
  <c r="AC758" i="4"/>
  <c r="AC759" i="4" s="1"/>
  <c r="V758" i="4"/>
  <c r="D758" i="4"/>
  <c r="AC757" i="4"/>
  <c r="Y757" i="4"/>
  <c r="V757" i="4"/>
  <c r="D757" i="4"/>
  <c r="AC756" i="4"/>
  <c r="AE756" i="4" s="1"/>
  <c r="Y756" i="4"/>
  <c r="V756" i="4"/>
  <c r="D756" i="4"/>
  <c r="AC754" i="4"/>
  <c r="AC755" i="4" s="1"/>
  <c r="V754" i="4"/>
  <c r="D754" i="4"/>
  <c r="AC753" i="4"/>
  <c r="Y753" i="4"/>
  <c r="V753" i="4"/>
  <c r="D753" i="4"/>
  <c r="AC752" i="4"/>
  <c r="Y752" i="4"/>
  <c r="V752" i="4"/>
  <c r="D752" i="4"/>
  <c r="AC750" i="4"/>
  <c r="AC751" i="4" s="1"/>
  <c r="V750" i="4"/>
  <c r="D750" i="4"/>
  <c r="AC749" i="4"/>
  <c r="Y749" i="4"/>
  <c r="V749" i="4"/>
  <c r="D749" i="4"/>
  <c r="AC748" i="4"/>
  <c r="AE748" i="4" s="1"/>
  <c r="Y748" i="4"/>
  <c r="V748" i="4"/>
  <c r="D748" i="4"/>
  <c r="AC746" i="4"/>
  <c r="AC747" i="4" s="1"/>
  <c r="V746" i="4"/>
  <c r="D746" i="4"/>
  <c r="AC745" i="4"/>
  <c r="Y745" i="4"/>
  <c r="V745" i="4"/>
  <c r="D745" i="4"/>
  <c r="AC744" i="4"/>
  <c r="Y744" i="4"/>
  <c r="V744" i="4"/>
  <c r="D744" i="4"/>
  <c r="AC742" i="4"/>
  <c r="AC743" i="4" s="1"/>
  <c r="V742" i="4"/>
  <c r="D742" i="4"/>
  <c r="AC741" i="4"/>
  <c r="Y741" i="4"/>
  <c r="V741" i="4"/>
  <c r="D741" i="4"/>
  <c r="AC740" i="4"/>
  <c r="Y740" i="4"/>
  <c r="V740" i="4"/>
  <c r="D740" i="4"/>
  <c r="AC738" i="4"/>
  <c r="AC739" i="4" s="1"/>
  <c r="V738" i="4"/>
  <c r="D738" i="4"/>
  <c r="AC737" i="4"/>
  <c r="Y737" i="4"/>
  <c r="V737" i="4"/>
  <c r="D737" i="4"/>
  <c r="AC736" i="4"/>
  <c r="AE736" i="4" s="1"/>
  <c r="Y736" i="4"/>
  <c r="V736" i="4"/>
  <c r="D736" i="4"/>
  <c r="AC734" i="4"/>
  <c r="AC735" i="4" s="1"/>
  <c r="V734" i="4"/>
  <c r="D734" i="4"/>
  <c r="AC733" i="4"/>
  <c r="Y733" i="4"/>
  <c r="V733" i="4"/>
  <c r="D733" i="4"/>
  <c r="AC732" i="4"/>
  <c r="Y732" i="4"/>
  <c r="V732" i="4"/>
  <c r="D732" i="4"/>
  <c r="AC730" i="4"/>
  <c r="AC731" i="4" s="1"/>
  <c r="V730" i="4"/>
  <c r="D730" i="4"/>
  <c r="AC729" i="4"/>
  <c r="Y729" i="4"/>
  <c r="V729" i="4"/>
  <c r="D729" i="4"/>
  <c r="AC728" i="4"/>
  <c r="Y728" i="4"/>
  <c r="V728" i="4"/>
  <c r="D728" i="4"/>
  <c r="AC726" i="4"/>
  <c r="AC727" i="4" s="1"/>
  <c r="V726" i="4"/>
  <c r="D726" i="4"/>
  <c r="AC725" i="4"/>
  <c r="Y725" i="4"/>
  <c r="V725" i="4"/>
  <c r="D725" i="4"/>
  <c r="AC724" i="4"/>
  <c r="Y724" i="4"/>
  <c r="V724" i="4"/>
  <c r="D724" i="4"/>
  <c r="AC722" i="4"/>
  <c r="AC723" i="4" s="1"/>
  <c r="V722" i="4"/>
  <c r="D722" i="4"/>
  <c r="AC721" i="4"/>
  <c r="Y721" i="4"/>
  <c r="V721" i="4"/>
  <c r="D721" i="4"/>
  <c r="AC720" i="4"/>
  <c r="Y720" i="4"/>
  <c r="V720" i="4"/>
  <c r="D720" i="4"/>
  <c r="AC718" i="4"/>
  <c r="AC719" i="4" s="1"/>
  <c r="V718" i="4"/>
  <c r="D718" i="4"/>
  <c r="AC717" i="4"/>
  <c r="Y717" i="4"/>
  <c r="V717" i="4"/>
  <c r="D717" i="4"/>
  <c r="AC716" i="4"/>
  <c r="Y716" i="4"/>
  <c r="V716" i="4"/>
  <c r="D716" i="4"/>
  <c r="AC714" i="4"/>
  <c r="AC715" i="4" s="1"/>
  <c r="V714" i="4"/>
  <c r="D714" i="4"/>
  <c r="AC713" i="4"/>
  <c r="Y713" i="4"/>
  <c r="V713" i="4"/>
  <c r="D713" i="4"/>
  <c r="AC712" i="4"/>
  <c r="Y712" i="4"/>
  <c r="V712" i="4"/>
  <c r="D712" i="4"/>
  <c r="AC710" i="4"/>
  <c r="AC711" i="4" s="1"/>
  <c r="V710" i="4"/>
  <c r="D710" i="4"/>
  <c r="AC709" i="4"/>
  <c r="Y709" i="4"/>
  <c r="V709" i="4"/>
  <c r="D709" i="4"/>
  <c r="AC708" i="4"/>
  <c r="AE708" i="4" s="1"/>
  <c r="Y708" i="4"/>
  <c r="V708" i="4"/>
  <c r="D708" i="4"/>
  <c r="AC706" i="4"/>
  <c r="AC707" i="4" s="1"/>
  <c r="V706" i="4"/>
  <c r="D706" i="4"/>
  <c r="AC705" i="4"/>
  <c r="Y705" i="4"/>
  <c r="V705" i="4"/>
  <c r="D705" i="4"/>
  <c r="AC704" i="4"/>
  <c r="Y704" i="4"/>
  <c r="V704" i="4"/>
  <c r="D704" i="4"/>
  <c r="AC702" i="4"/>
  <c r="AC703" i="4" s="1"/>
  <c r="V702" i="4"/>
  <c r="D702" i="4"/>
  <c r="AC701" i="4"/>
  <c r="V701" i="4"/>
  <c r="D701" i="4"/>
  <c r="AC700" i="4"/>
  <c r="Y700" i="4"/>
  <c r="V700" i="4"/>
  <c r="D700" i="4"/>
  <c r="AC699" i="4"/>
  <c r="AE699" i="4" s="1"/>
  <c r="Y699" i="4"/>
  <c r="V699" i="4"/>
  <c r="D699" i="4"/>
  <c r="AE697" i="4"/>
  <c r="AC697" i="4"/>
  <c r="AC698" i="4" s="1"/>
  <c r="V697" i="4"/>
  <c r="AF697" i="4" s="1"/>
  <c r="D697" i="4"/>
  <c r="AE696" i="4"/>
  <c r="AC696" i="4"/>
  <c r="Y696" i="4"/>
  <c r="V696" i="4"/>
  <c r="AF696" i="4" s="1"/>
  <c r="D696" i="4"/>
  <c r="AC695" i="4"/>
  <c r="AE695" i="4" s="1"/>
  <c r="Y695" i="4"/>
  <c r="V695" i="4"/>
  <c r="D695" i="4"/>
  <c r="AC693" i="4"/>
  <c r="AC694" i="4" s="1"/>
  <c r="V693" i="4"/>
  <c r="D693" i="4"/>
  <c r="AC692" i="4"/>
  <c r="Y692" i="4"/>
  <c r="V692" i="4"/>
  <c r="D692" i="4"/>
  <c r="AC691" i="4"/>
  <c r="Y691" i="4"/>
  <c r="V691" i="4"/>
  <c r="D691" i="4"/>
  <c r="AC689" i="4"/>
  <c r="AC690" i="4" s="1"/>
  <c r="V689" i="4"/>
  <c r="D689" i="4"/>
  <c r="AC688" i="4"/>
  <c r="Y688" i="4"/>
  <c r="V688" i="4"/>
  <c r="D688" i="4"/>
  <c r="AC687" i="4"/>
  <c r="Y687" i="4"/>
  <c r="V687" i="4"/>
  <c r="D687" i="4"/>
  <c r="AC685" i="4"/>
  <c r="AC686" i="4" s="1"/>
  <c r="V685" i="4"/>
  <c r="D685" i="4"/>
  <c r="AC684" i="4"/>
  <c r="Y684" i="4"/>
  <c r="V684" i="4"/>
  <c r="D684" i="4"/>
  <c r="AC683" i="4"/>
  <c r="Y683" i="4"/>
  <c r="V683" i="4"/>
  <c r="D683" i="4"/>
  <c r="AC681" i="4"/>
  <c r="AC682" i="4" s="1"/>
  <c r="V681" i="4"/>
  <c r="D681" i="4"/>
  <c r="AC680" i="4"/>
  <c r="Y680" i="4"/>
  <c r="V680" i="4"/>
  <c r="D680" i="4"/>
  <c r="AC679" i="4"/>
  <c r="AE679" i="4" s="1"/>
  <c r="Y679" i="4"/>
  <c r="V679" i="4"/>
  <c r="D679" i="4"/>
  <c r="AC677" i="4"/>
  <c r="AC678" i="4" s="1"/>
  <c r="V677" i="4"/>
  <c r="D677" i="4"/>
  <c r="AC676" i="4"/>
  <c r="Y676" i="4"/>
  <c r="V676" i="4"/>
  <c r="D676" i="4"/>
  <c r="AC675" i="4"/>
  <c r="Y675" i="4"/>
  <c r="V675" i="4"/>
  <c r="D675" i="4"/>
  <c r="AC673" i="4"/>
  <c r="AC674" i="4" s="1"/>
  <c r="V673" i="4"/>
  <c r="D673" i="4"/>
  <c r="AC672" i="4"/>
  <c r="Y672" i="4"/>
  <c r="V672" i="4"/>
  <c r="D672" i="4"/>
  <c r="AC671" i="4"/>
  <c r="AE671" i="4" s="1"/>
  <c r="Y671" i="4"/>
  <c r="V671" i="4"/>
  <c r="D671" i="4"/>
  <c r="AC669" i="4"/>
  <c r="AC670" i="4" s="1"/>
  <c r="V669" i="4"/>
  <c r="D669" i="4"/>
  <c r="AC668" i="4"/>
  <c r="Y668" i="4"/>
  <c r="V668" i="4"/>
  <c r="D668" i="4"/>
  <c r="AC667" i="4"/>
  <c r="AE667" i="4" s="1"/>
  <c r="Y667" i="4"/>
  <c r="V667" i="4"/>
  <c r="D667" i="4"/>
  <c r="AC665" i="4"/>
  <c r="AC666" i="4" s="1"/>
  <c r="V665" i="4"/>
  <c r="D665" i="4"/>
  <c r="AC664" i="4"/>
  <c r="Y664" i="4"/>
  <c r="V664" i="4"/>
  <c r="D664" i="4"/>
  <c r="AC663" i="4"/>
  <c r="Y663" i="4"/>
  <c r="V663" i="4"/>
  <c r="D663" i="4"/>
  <c r="AC661" i="4"/>
  <c r="AC662" i="4" s="1"/>
  <c r="V661" i="4"/>
  <c r="D661" i="4"/>
  <c r="AC660" i="4"/>
  <c r="Y660" i="4"/>
  <c r="V660" i="4"/>
  <c r="D660" i="4"/>
  <c r="AC659" i="4"/>
  <c r="Y659" i="4"/>
  <c r="V659" i="4"/>
  <c r="D659" i="4"/>
  <c r="AC657" i="4"/>
  <c r="AC658" i="4" s="1"/>
  <c r="V657" i="4"/>
  <c r="D657" i="4"/>
  <c r="AC656" i="4"/>
  <c r="Y656" i="4"/>
  <c r="V656" i="4"/>
  <c r="D656" i="4"/>
  <c r="AC655" i="4"/>
  <c r="AE655" i="4" s="1"/>
  <c r="Y655" i="4"/>
  <c r="V655" i="4"/>
  <c r="D655" i="4"/>
  <c r="AC653" i="4"/>
  <c r="AC654" i="4" s="1"/>
  <c r="V653" i="4"/>
  <c r="D653" i="4"/>
  <c r="AC652" i="4"/>
  <c r="Y652" i="4"/>
  <c r="V652" i="4"/>
  <c r="D652" i="4"/>
  <c r="AC651" i="4"/>
  <c r="Y651" i="4"/>
  <c r="V651" i="4"/>
  <c r="D651" i="4"/>
  <c r="AC649" i="4"/>
  <c r="AC650" i="4" s="1"/>
  <c r="V649" i="4"/>
  <c r="D649" i="4"/>
  <c r="AC648" i="4"/>
  <c r="Y648" i="4"/>
  <c r="V648" i="4"/>
  <c r="D648" i="4"/>
  <c r="AC647" i="4"/>
  <c r="Y647" i="4"/>
  <c r="V647" i="4"/>
  <c r="D647" i="4"/>
  <c r="AC645" i="4"/>
  <c r="AC646" i="4" s="1"/>
  <c r="V645" i="4"/>
  <c r="D645" i="4"/>
  <c r="AC644" i="4"/>
  <c r="Y644" i="4"/>
  <c r="V644" i="4"/>
  <c r="D644" i="4"/>
  <c r="AC643" i="4"/>
  <c r="Y643" i="4"/>
  <c r="V643" i="4"/>
  <c r="D643" i="4"/>
  <c r="AC641" i="4"/>
  <c r="AC642" i="4" s="1"/>
  <c r="V641" i="4"/>
  <c r="D641" i="4"/>
  <c r="AC640" i="4"/>
  <c r="Y640" i="4"/>
  <c r="V640" i="4"/>
  <c r="D640" i="4"/>
  <c r="AC639" i="4"/>
  <c r="AE639" i="4" s="1"/>
  <c r="Y639" i="4"/>
  <c r="V639" i="4"/>
  <c r="D639" i="4"/>
  <c r="AC637" i="4"/>
  <c r="AC638" i="4" s="1"/>
  <c r="V637" i="4"/>
  <c r="D637" i="4"/>
  <c r="AC636" i="4"/>
  <c r="Y636" i="4"/>
  <c r="V636" i="4"/>
  <c r="D636" i="4"/>
  <c r="AC635" i="4"/>
  <c r="Y635" i="4"/>
  <c r="V635" i="4"/>
  <c r="D635" i="4"/>
  <c r="AC633" i="4"/>
  <c r="AC634" i="4" s="1"/>
  <c r="V633" i="4"/>
  <c r="D633" i="4"/>
  <c r="AC632" i="4"/>
  <c r="Y632" i="4"/>
  <c r="V632" i="4"/>
  <c r="D632" i="4"/>
  <c r="AC631" i="4"/>
  <c r="AE631" i="4" s="1"/>
  <c r="Y631" i="4"/>
  <c r="V631" i="4"/>
  <c r="D631" i="4"/>
  <c r="AC629" i="4"/>
  <c r="AC630" i="4" s="1"/>
  <c r="V629" i="4"/>
  <c r="D629" i="4"/>
  <c r="AC628" i="4"/>
  <c r="Y628" i="4"/>
  <c r="V628" i="4"/>
  <c r="D628" i="4"/>
  <c r="AC627" i="4"/>
  <c r="Y627" i="4"/>
  <c r="V627" i="4"/>
  <c r="D627" i="4"/>
  <c r="AC625" i="4"/>
  <c r="AC626" i="4" s="1"/>
  <c r="V625" i="4"/>
  <c r="D625" i="4"/>
  <c r="AC624" i="4"/>
  <c r="Y624" i="4"/>
  <c r="V624" i="4"/>
  <c r="D624" i="4"/>
  <c r="AC623" i="4"/>
  <c r="Y623" i="4"/>
  <c r="V623" i="4"/>
  <c r="D623" i="4"/>
  <c r="AC621" i="4"/>
  <c r="AC622" i="4" s="1"/>
  <c r="V621" i="4"/>
  <c r="D621" i="4"/>
  <c r="AC620" i="4"/>
  <c r="Y620" i="4"/>
  <c r="V620" i="4"/>
  <c r="D620" i="4"/>
  <c r="AC619" i="4"/>
  <c r="Y619" i="4"/>
  <c r="V619" i="4"/>
  <c r="D619" i="4"/>
  <c r="AC617" i="4"/>
  <c r="AC618" i="4" s="1"/>
  <c r="V617" i="4"/>
  <c r="D617" i="4"/>
  <c r="AC616" i="4"/>
  <c r="Y616" i="4"/>
  <c r="V616" i="4"/>
  <c r="D616" i="4"/>
  <c r="AC615" i="4"/>
  <c r="Y615" i="4"/>
  <c r="V615" i="4"/>
  <c r="D615" i="4"/>
  <c r="AC613" i="4"/>
  <c r="AC614" i="4" s="1"/>
  <c r="V613" i="4"/>
  <c r="D613" i="4"/>
  <c r="AC612" i="4"/>
  <c r="V612" i="4"/>
  <c r="D612" i="4"/>
  <c r="AC611" i="4"/>
  <c r="Y611" i="4"/>
  <c r="V611" i="4"/>
  <c r="D611" i="4"/>
  <c r="AC610" i="4"/>
  <c r="AE610" i="4" s="1"/>
  <c r="Y610" i="4"/>
  <c r="V610" i="4"/>
  <c r="D610" i="4"/>
  <c r="AE608" i="4"/>
  <c r="AC608" i="4"/>
  <c r="AC609" i="4" s="1"/>
  <c r="Y608" i="4"/>
  <c r="V608" i="4"/>
  <c r="D608" i="4"/>
  <c r="X607" i="4"/>
  <c r="AC607" i="4"/>
  <c r="W1083" i="4" l="1"/>
  <c r="AF1083" i="4" s="1"/>
  <c r="W1035" i="4"/>
  <c r="AF1035" i="4" s="1"/>
  <c r="W1002" i="4"/>
  <c r="AF1002" i="4" s="1"/>
  <c r="W1026" i="4"/>
  <c r="W1096" i="4"/>
  <c r="AF1096" i="4" s="1"/>
  <c r="W1072" i="4"/>
  <c r="AF1072" i="4" s="1"/>
  <c r="W1103" i="4"/>
  <c r="AF1103" i="4" s="1"/>
  <c r="W982" i="4"/>
  <c r="AF982" i="4" s="1"/>
  <c r="W1076" i="4"/>
  <c r="AF1076" i="4" s="1"/>
  <c r="W921" i="4"/>
  <c r="AF964" i="4"/>
  <c r="W977" i="4"/>
  <c r="AF977" i="4" s="1"/>
  <c r="W1011" i="4"/>
  <c r="AF1011" i="4" s="1"/>
  <c r="W934" i="4"/>
  <c r="AF934" i="4" s="1"/>
  <c r="W938" i="4"/>
  <c r="Y940" i="4" s="1"/>
  <c r="W952" i="4"/>
  <c r="AF952" i="4" s="1"/>
  <c r="W956" i="4"/>
  <c r="AF956" i="4" s="1"/>
  <c r="W1043" i="4"/>
  <c r="AF1043" i="4" s="1"/>
  <c r="W1092" i="4"/>
  <c r="AF1092" i="4" s="1"/>
  <c r="W1010" i="4"/>
  <c r="AF1010" i="4" s="1"/>
  <c r="W1025" i="4"/>
  <c r="Y1027" i="4" s="1"/>
  <c r="W1039" i="4"/>
  <c r="AF1039" i="4" s="1"/>
  <c r="W991" i="4"/>
  <c r="AF991" i="4" s="1"/>
  <c r="W973" i="4"/>
  <c r="AF973" i="4" s="1"/>
  <c r="W1019" i="4"/>
  <c r="AF1019" i="4" s="1"/>
  <c r="W1023" i="4"/>
  <c r="AF1023" i="4" s="1"/>
  <c r="W1037" i="4"/>
  <c r="Y1039" i="4" s="1"/>
  <c r="W1046" i="4"/>
  <c r="W1084" i="4"/>
  <c r="AF1084" i="4" s="1"/>
  <c r="W1069" i="4"/>
  <c r="Y1071" i="4" s="1"/>
  <c r="W929" i="4"/>
  <c r="Y931" i="4" s="1"/>
  <c r="W943" i="4"/>
  <c r="AF943" i="4" s="1"/>
  <c r="W947" i="4"/>
  <c r="Y949" i="4" s="1"/>
  <c r="W961" i="4"/>
  <c r="AF961" i="4" s="1"/>
  <c r="W986" i="4"/>
  <c r="AF986" i="4" s="1"/>
  <c r="W990" i="4"/>
  <c r="AF990" i="4" s="1"/>
  <c r="W1001" i="4"/>
  <c r="Y1003" i="4" s="1"/>
  <c r="W1034" i="4"/>
  <c r="AF1034" i="4" s="1"/>
  <c r="W1063" i="4"/>
  <c r="AF1063" i="4" s="1"/>
  <c r="W1067" i="4"/>
  <c r="AF1067" i="4" s="1"/>
  <c r="W1087" i="4"/>
  <c r="AF1087" i="4" s="1"/>
  <c r="W738" i="4"/>
  <c r="AF738" i="4" s="1"/>
  <c r="W1045" i="4"/>
  <c r="Y1047" i="4" s="1"/>
  <c r="W1079" i="4"/>
  <c r="AF1079" i="4" s="1"/>
  <c r="W988" i="4"/>
  <c r="Y990" i="4" s="1"/>
  <c r="W758" i="4"/>
  <c r="W769" i="4"/>
  <c r="AF769" i="4" s="1"/>
  <c r="W773" i="4"/>
  <c r="AF773" i="4" s="1"/>
  <c r="W777" i="4"/>
  <c r="W790" i="4"/>
  <c r="AF790" i="4" s="1"/>
  <c r="W924" i="4"/>
  <c r="Y926" i="4" s="1"/>
  <c r="W978" i="4"/>
  <c r="AF978" i="4" s="1"/>
  <c r="W995" i="4"/>
  <c r="AF995" i="4" s="1"/>
  <c r="W999" i="4"/>
  <c r="AF999" i="4" s="1"/>
  <c r="W1014" i="4"/>
  <c r="AF1014" i="4" s="1"/>
  <c r="W1055" i="4"/>
  <c r="AF1055" i="4" s="1"/>
  <c r="W1070" i="4"/>
  <c r="Y1072" i="4" s="1"/>
  <c r="W1078" i="4"/>
  <c r="Y1080" i="4" s="1"/>
  <c r="W754" i="4"/>
  <c r="AF754" i="4" s="1"/>
  <c r="W898" i="4"/>
  <c r="Y900" i="4" s="1"/>
  <c r="W928" i="4"/>
  <c r="Y930" i="4" s="1"/>
  <c r="W933" i="4"/>
  <c r="Y935" i="4" s="1"/>
  <c r="W942" i="4"/>
  <c r="Y944" i="4" s="1"/>
  <c r="W951" i="4"/>
  <c r="Y953" i="4" s="1"/>
  <c r="W960" i="4"/>
  <c r="Y962" i="4" s="1"/>
  <c r="W972" i="4"/>
  <c r="Y974" i="4" s="1"/>
  <c r="W981" i="4"/>
  <c r="AF981" i="4" s="1"/>
  <c r="W1005" i="4"/>
  <c r="Y1007" i="4" s="1"/>
  <c r="W1029" i="4"/>
  <c r="Y1031" i="4" s="1"/>
  <c r="W1049" i="4"/>
  <c r="Y1051" i="4" s="1"/>
  <c r="W1118" i="4"/>
  <c r="Y1120" i="4" s="1"/>
  <c r="W1122" i="4"/>
  <c r="Y1124" i="4" s="1"/>
  <c r="W640" i="4"/>
  <c r="AF640" i="4" s="1"/>
  <c r="W702" i="4"/>
  <c r="AF702" i="4" s="1"/>
  <c r="W894" i="4"/>
  <c r="AF894" i="4" s="1"/>
  <c r="W926" i="4"/>
  <c r="AF926" i="4" s="1"/>
  <c r="W931" i="4"/>
  <c r="AF931" i="4" s="1"/>
  <c r="W937" i="4"/>
  <c r="Y939" i="4" s="1"/>
  <c r="W940" i="4"/>
  <c r="AF940" i="4" s="1"/>
  <c r="W946" i="4"/>
  <c r="Y948" i="4" s="1"/>
  <c r="W949" i="4"/>
  <c r="AF949" i="4" s="1"/>
  <c r="W955" i="4"/>
  <c r="Y957" i="4" s="1"/>
  <c r="W964" i="4"/>
  <c r="Y966" i="4" s="1"/>
  <c r="W976" i="4"/>
  <c r="Y978" i="4" s="1"/>
  <c r="W985" i="4"/>
  <c r="AF985" i="4" s="1"/>
  <c r="W994" i="4"/>
  <c r="AF994" i="4" s="1"/>
  <c r="W1003" i="4"/>
  <c r="AF1003" i="4" s="1"/>
  <c r="W1009" i="4"/>
  <c r="Y1011" i="4" s="1"/>
  <c r="W1018" i="4"/>
  <c r="AF1018" i="4" s="1"/>
  <c r="W1027" i="4"/>
  <c r="AF1027" i="4" s="1"/>
  <c r="W1033" i="4"/>
  <c r="Y1035" i="4" s="1"/>
  <c r="W1038" i="4"/>
  <c r="AF1038" i="4" s="1"/>
  <c r="W1047" i="4"/>
  <c r="AF1047" i="4" s="1"/>
  <c r="W1053" i="4"/>
  <c r="Y1055" i="4" s="1"/>
  <c r="W1062" i="4"/>
  <c r="AF1062" i="4" s="1"/>
  <c r="W1071" i="4"/>
  <c r="AF1071" i="4" s="1"/>
  <c r="W1082" i="4"/>
  <c r="Y1084" i="4" s="1"/>
  <c r="W1091" i="4"/>
  <c r="AF1091" i="4" s="1"/>
  <c r="W1107" i="4"/>
  <c r="AF1107" i="4" s="1"/>
  <c r="W608" i="4"/>
  <c r="W883" i="4"/>
  <c r="W935" i="4"/>
  <c r="AF935" i="4" s="1"/>
  <c r="W944" i="4"/>
  <c r="AF944" i="4" s="1"/>
  <c r="W953" i="4"/>
  <c r="AF953" i="4" s="1"/>
  <c r="W959" i="4"/>
  <c r="Y961" i="4" s="1"/>
  <c r="W962" i="4"/>
  <c r="AF962" i="4" s="1"/>
  <c r="W969" i="4"/>
  <c r="W974" i="4"/>
  <c r="AF974" i="4" s="1"/>
  <c r="W980" i="4"/>
  <c r="Y982" i="4" s="1"/>
  <c r="W989" i="4"/>
  <c r="W998" i="4"/>
  <c r="AF998" i="4" s="1"/>
  <c r="W1007" i="4"/>
  <c r="AF1007" i="4" s="1"/>
  <c r="W1013" i="4"/>
  <c r="Y1015" i="4" s="1"/>
  <c r="W1022" i="4"/>
  <c r="AF1022" i="4" s="1"/>
  <c r="W1031" i="4"/>
  <c r="AF1031" i="4" s="1"/>
  <c r="W1042" i="4"/>
  <c r="AF1042" i="4" s="1"/>
  <c r="W1057" i="4"/>
  <c r="Y1059" i="4" s="1"/>
  <c r="W1066" i="4"/>
  <c r="AF1066" i="4" s="1"/>
  <c r="W1075" i="4"/>
  <c r="AF1075" i="4" s="1"/>
  <c r="W1080" i="4"/>
  <c r="AF1080" i="4" s="1"/>
  <c r="W1086" i="4"/>
  <c r="Y1088" i="4" s="1"/>
  <c r="W1095" i="4"/>
  <c r="AF1095" i="4" s="1"/>
  <c r="W1111" i="4"/>
  <c r="AF1111" i="4" s="1"/>
  <c r="W1126" i="4"/>
  <c r="AF1126" i="4" s="1"/>
  <c r="W839" i="4"/>
  <c r="AF839" i="4" s="1"/>
  <c r="W918" i="4"/>
  <c r="AF918" i="4" s="1"/>
  <c r="W925" i="4"/>
  <c r="AF925" i="4" s="1"/>
  <c r="W930" i="4"/>
  <c r="AF930" i="4" s="1"/>
  <c r="W939" i="4"/>
  <c r="AF939" i="4" s="1"/>
  <c r="W948" i="4"/>
  <c r="AF948" i="4" s="1"/>
  <c r="W957" i="4"/>
  <c r="AF957" i="4" s="1"/>
  <c r="AF976" i="4"/>
  <c r="W984" i="4"/>
  <c r="Y986" i="4" s="1"/>
  <c r="W993" i="4"/>
  <c r="Y995" i="4" s="1"/>
  <c r="W1017" i="4"/>
  <c r="Y1019" i="4" s="1"/>
  <c r="AF1046" i="4"/>
  <c r="W1061" i="4"/>
  <c r="W1090" i="4"/>
  <c r="Y1092" i="4" s="1"/>
  <c r="W1106" i="4"/>
  <c r="Y1108" i="4" s="1"/>
  <c r="W997" i="4"/>
  <c r="Y999" i="4" s="1"/>
  <c r="W1006" i="4"/>
  <c r="AF1006" i="4" s="1"/>
  <c r="W1015" i="4"/>
  <c r="AF1015" i="4" s="1"/>
  <c r="W1021" i="4"/>
  <c r="Y1023" i="4" s="1"/>
  <c r="W1041" i="4"/>
  <c r="Y1043" i="4" s="1"/>
  <c r="W1059" i="4"/>
  <c r="AF1059" i="4" s="1"/>
  <c r="W1065" i="4"/>
  <c r="Y1067" i="4" s="1"/>
  <c r="W1074" i="4"/>
  <c r="Y1076" i="4" s="1"/>
  <c r="W1088" i="4"/>
  <c r="AF1088" i="4" s="1"/>
  <c r="W1094" i="4"/>
  <c r="Y1096" i="4" s="1"/>
  <c r="W1110" i="4"/>
  <c r="Y1112" i="4" s="1"/>
  <c r="W1098" i="4"/>
  <c r="Y1100" i="4" s="1"/>
  <c r="W1108" i="4"/>
  <c r="AF1108" i="4" s="1"/>
  <c r="W1114" i="4"/>
  <c r="Y1116" i="4" s="1"/>
  <c r="W1124" i="4"/>
  <c r="AE1124" i="4" s="1"/>
  <c r="W1123" i="4"/>
  <c r="AE1123" i="4" s="1"/>
  <c r="AE1122" i="4"/>
  <c r="W1120" i="4"/>
  <c r="AE1120" i="4" s="1"/>
  <c r="W1119" i="4"/>
  <c r="AE1119" i="4" s="1"/>
  <c r="AE1118" i="4"/>
  <c r="W1116" i="4"/>
  <c r="AE1116" i="4" s="1"/>
  <c r="W1115" i="4"/>
  <c r="AE1115" i="4" s="1"/>
  <c r="AE1114" i="4"/>
  <c r="W1112" i="4"/>
  <c r="AE1112" i="4" s="1"/>
  <c r="AE1111" i="4"/>
  <c r="AE1110" i="4"/>
  <c r="AE1108" i="4"/>
  <c r="AE1107" i="4"/>
  <c r="AE1106" i="4"/>
  <c r="W1104" i="4"/>
  <c r="AE1104" i="4" s="1"/>
  <c r="AE1103" i="4"/>
  <c r="W1102" i="4"/>
  <c r="Y1104" i="4" s="1"/>
  <c r="W1100" i="4"/>
  <c r="W1099" i="4"/>
  <c r="AF1098" i="4"/>
  <c r="AE1098" i="4"/>
  <c r="AE1096" i="4"/>
  <c r="AE1095" i="4"/>
  <c r="AE1094" i="4"/>
  <c r="AE1092" i="4"/>
  <c r="AE1091" i="4"/>
  <c r="AE1088" i="4"/>
  <c r="AE1087" i="4"/>
  <c r="AE1086" i="4"/>
  <c r="AE1084" i="4"/>
  <c r="AE1083" i="4"/>
  <c r="AE1082" i="4"/>
  <c r="AE1080" i="4"/>
  <c r="AE1079" i="4"/>
  <c r="AE1076" i="4"/>
  <c r="AE1075" i="4"/>
  <c r="AE1072" i="4"/>
  <c r="AE1071" i="4"/>
  <c r="AE1070" i="4"/>
  <c r="AE1069" i="4"/>
  <c r="AE1067" i="4"/>
  <c r="AE1066" i="4"/>
  <c r="AE1065" i="4"/>
  <c r="AE1063" i="4"/>
  <c r="AE1062" i="4"/>
  <c r="AE1059" i="4"/>
  <c r="W1058" i="4"/>
  <c r="AE1058" i="4" s="1"/>
  <c r="AE1055" i="4"/>
  <c r="W1054" i="4"/>
  <c r="AE1054" i="4" s="1"/>
  <c r="AE1053" i="4"/>
  <c r="W1051" i="4"/>
  <c r="AE1051" i="4" s="1"/>
  <c r="W1050" i="4"/>
  <c r="AE1050" i="4" s="1"/>
  <c r="AE1049" i="4"/>
  <c r="AE1047" i="4"/>
  <c r="AE1046" i="4"/>
  <c r="AE1045" i="4"/>
  <c r="AE1043" i="4"/>
  <c r="AE1042" i="4"/>
  <c r="AE1041" i="4"/>
  <c r="AE1039" i="4"/>
  <c r="AE1038" i="4"/>
  <c r="AE1037" i="4"/>
  <c r="AE1035" i="4"/>
  <c r="AE1034" i="4"/>
  <c r="AE1033" i="4"/>
  <c r="AE1031" i="4"/>
  <c r="W1030" i="4"/>
  <c r="AE1030" i="4" s="1"/>
  <c r="AE1027" i="4"/>
  <c r="AF1026" i="4"/>
  <c r="AE1026" i="4"/>
  <c r="AE1025" i="4"/>
  <c r="AE1023" i="4"/>
  <c r="AE1022" i="4"/>
  <c r="AE1021" i="4"/>
  <c r="AE1019" i="4"/>
  <c r="AE1018" i="4"/>
  <c r="AE1017" i="4"/>
  <c r="AE1015" i="4"/>
  <c r="AE1014" i="4"/>
  <c r="AE1013" i="4"/>
  <c r="AE1011" i="4"/>
  <c r="AE1010" i="4"/>
  <c r="AE1009" i="4"/>
  <c r="AE1007" i="4"/>
  <c r="AE1006" i="4"/>
  <c r="AE1005" i="4"/>
  <c r="AE1003" i="4"/>
  <c r="AE1002" i="4"/>
  <c r="AE999" i="4"/>
  <c r="AE998" i="4"/>
  <c r="AE997" i="4"/>
  <c r="AE995" i="4"/>
  <c r="AE994" i="4"/>
  <c r="AE993" i="4"/>
  <c r="AE991" i="4"/>
  <c r="AE990" i="4"/>
  <c r="AE989" i="4"/>
  <c r="AE986" i="4"/>
  <c r="AE985" i="4"/>
  <c r="AE984" i="4"/>
  <c r="AE982" i="4"/>
  <c r="AE981" i="4"/>
  <c r="AE980" i="4"/>
  <c r="AE978" i="4"/>
  <c r="AE977" i="4"/>
  <c r="AE976" i="4"/>
  <c r="AE974" i="4"/>
  <c r="AE973" i="4"/>
  <c r="AE972" i="4"/>
  <c r="W971" i="4"/>
  <c r="Y973" i="4" s="1"/>
  <c r="AF969" i="4"/>
  <c r="W968" i="4"/>
  <c r="W967" i="4"/>
  <c r="Y969" i="4" s="1"/>
  <c r="W966" i="4"/>
  <c r="Y968" i="4" s="1"/>
  <c r="W965" i="4"/>
  <c r="Y967" i="4" s="1"/>
  <c r="AE962" i="4"/>
  <c r="AE961" i="4"/>
  <c r="AE960" i="4"/>
  <c r="AE959" i="4"/>
  <c r="AE957" i="4"/>
  <c r="AE956" i="4"/>
  <c r="AE955" i="4"/>
  <c r="AE953" i="4"/>
  <c r="AE952" i="4"/>
  <c r="AE949" i="4"/>
  <c r="AE948" i="4"/>
  <c r="AE947" i="4"/>
  <c r="AE946" i="4"/>
  <c r="AE944" i="4"/>
  <c r="AE943" i="4"/>
  <c r="AE940" i="4"/>
  <c r="AE939" i="4"/>
  <c r="AE938" i="4"/>
  <c r="AE937" i="4"/>
  <c r="AE935" i="4"/>
  <c r="AE934" i="4"/>
  <c r="AE931" i="4"/>
  <c r="AE930" i="4"/>
  <c r="AE929" i="4"/>
  <c r="AE926" i="4"/>
  <c r="AE925" i="4"/>
  <c r="AE924" i="4"/>
  <c r="W825" i="4"/>
  <c r="AF825" i="4" s="1"/>
  <c r="W750" i="4"/>
  <c r="AF750" i="4" s="1"/>
  <c r="W768" i="4"/>
  <c r="AF768" i="4" s="1"/>
  <c r="W772" i="4"/>
  <c r="Y774" i="4" s="1"/>
  <c r="W786" i="4"/>
  <c r="AF786" i="4" s="1"/>
  <c r="W856" i="4"/>
  <c r="AF856" i="4" s="1"/>
  <c r="W860" i="4"/>
  <c r="AF860" i="4" s="1"/>
  <c r="W873" i="4"/>
  <c r="Y875" i="4" s="1"/>
  <c r="W879" i="4"/>
  <c r="AF879" i="4" s="1"/>
  <c r="W900" i="4"/>
  <c r="AF900" i="4" s="1"/>
  <c r="W644" i="4"/>
  <c r="W661" i="4"/>
  <c r="AF661" i="4" s="1"/>
  <c r="W659" i="4"/>
  <c r="Y661" i="4" s="1"/>
  <c r="W811" i="4"/>
  <c r="AF811" i="4" s="1"/>
  <c r="W843" i="4"/>
  <c r="AF843" i="4" s="1"/>
  <c r="W673" i="4"/>
  <c r="AF673" i="4" s="1"/>
  <c r="W681" i="4"/>
  <c r="AF681" i="4" s="1"/>
  <c r="W692" i="4"/>
  <c r="AF692" i="4" s="1"/>
  <c r="W710" i="4"/>
  <c r="AF710" i="4" s="1"/>
  <c r="W729" i="4"/>
  <c r="AF729" i="4" s="1"/>
  <c r="W852" i="4"/>
  <c r="AF852" i="4" s="1"/>
  <c r="W882" i="4"/>
  <c r="AF882" i="4" s="1"/>
  <c r="W897" i="4"/>
  <c r="Y899" i="4" s="1"/>
  <c r="W669" i="4"/>
  <c r="AF669" i="4" s="1"/>
  <c r="W676" i="4"/>
  <c r="AF676" i="4" s="1"/>
  <c r="W679" i="4"/>
  <c r="Y681" i="4" s="1"/>
  <c r="W706" i="4"/>
  <c r="AF706" i="4" s="1"/>
  <c r="W717" i="4"/>
  <c r="AF717" i="4" s="1"/>
  <c r="W721" i="4"/>
  <c r="AF721" i="4" s="1"/>
  <c r="W725" i="4"/>
  <c r="AF725" i="4" s="1"/>
  <c r="W815" i="4"/>
  <c r="AF815" i="4" s="1"/>
  <c r="W826" i="4"/>
  <c r="AF826" i="4" s="1"/>
  <c r="W830" i="4"/>
  <c r="AF830" i="4" s="1"/>
  <c r="W855" i="4"/>
  <c r="Y857" i="4" s="1"/>
  <c r="W869" i="4"/>
  <c r="AF869" i="4" s="1"/>
  <c r="W680" i="4"/>
  <c r="AF680" i="4" s="1"/>
  <c r="W691" i="4"/>
  <c r="Y693" i="4" s="1"/>
  <c r="W695" i="4"/>
  <c r="Y697" i="4" s="1"/>
  <c r="W649" i="4"/>
  <c r="AF649" i="4" s="1"/>
  <c r="W653" i="4"/>
  <c r="AF653" i="4" s="1"/>
  <c r="W664" i="4"/>
  <c r="AF664" i="4" s="1"/>
  <c r="W705" i="4"/>
  <c r="AF705" i="4" s="1"/>
  <c r="W716" i="4"/>
  <c r="Y718" i="4" s="1"/>
  <c r="W720" i="4"/>
  <c r="Y722" i="4" s="1"/>
  <c r="W734" i="4"/>
  <c r="AF734" i="4" s="1"/>
  <c r="W753" i="4"/>
  <c r="AE753" i="4" s="1"/>
  <c r="W782" i="4"/>
  <c r="AF782" i="4" s="1"/>
  <c r="W795" i="4"/>
  <c r="AF795" i="4" s="1"/>
  <c r="W810" i="4"/>
  <c r="AF810" i="4" s="1"/>
  <c r="W851" i="4"/>
  <c r="Y853" i="4" s="1"/>
  <c r="W865" i="4"/>
  <c r="AF865" i="4" s="1"/>
  <c r="W878" i="4"/>
  <c r="AF878" i="4" s="1"/>
  <c r="W889" i="4"/>
  <c r="Y891" i="4" s="1"/>
  <c r="W905" i="4"/>
  <c r="AF905" i="4" s="1"/>
  <c r="W909" i="4"/>
  <c r="AF909" i="4" s="1"/>
  <c r="AF608" i="4"/>
  <c r="W656" i="4"/>
  <c r="AF656" i="4" s="1"/>
  <c r="W660" i="4"/>
  <c r="AF660" i="4" s="1"/>
  <c r="W689" i="4"/>
  <c r="AF689" i="4" s="1"/>
  <c r="W730" i="4"/>
  <c r="AF730" i="4" s="1"/>
  <c r="W741" i="4"/>
  <c r="AF741" i="4" s="1"/>
  <c r="W745" i="4"/>
  <c r="AF745" i="4" s="1"/>
  <c r="W749" i="4"/>
  <c r="AF749" i="4" s="1"/>
  <c r="W766" i="4"/>
  <c r="AF766" i="4" s="1"/>
  <c r="W778" i="4"/>
  <c r="AF778" i="4" s="1"/>
  <c r="W791" i="4"/>
  <c r="AF791" i="4" s="1"/>
  <c r="W802" i="4"/>
  <c r="AF802" i="4" s="1"/>
  <c r="W806" i="4"/>
  <c r="AF806" i="4" s="1"/>
  <c r="W831" i="4"/>
  <c r="AF831" i="4" s="1"/>
  <c r="W861" i="4"/>
  <c r="AF861" i="4" s="1"/>
  <c r="W874" i="4"/>
  <c r="AF874" i="4" s="1"/>
  <c r="W912" i="4"/>
  <c r="Y914" i="4" s="1"/>
  <c r="W637" i="4"/>
  <c r="AF637" i="4" s="1"/>
  <c r="W641" i="4"/>
  <c r="AF641" i="4" s="1"/>
  <c r="W685" i="4"/>
  <c r="AF685" i="4" s="1"/>
  <c r="W701" i="4"/>
  <c r="AF701" i="4" s="1"/>
  <c r="W714" i="4"/>
  <c r="AF714" i="4" s="1"/>
  <c r="W726" i="4"/>
  <c r="AF726" i="4" s="1"/>
  <c r="W762" i="4"/>
  <c r="AF762" i="4" s="1"/>
  <c r="W781" i="4"/>
  <c r="AF781" i="4" s="1"/>
  <c r="W787" i="4"/>
  <c r="AF787" i="4" s="1"/>
  <c r="W793" i="4"/>
  <c r="Y795" i="4" s="1"/>
  <c r="W819" i="4"/>
  <c r="AF819" i="4" s="1"/>
  <c r="W834" i="4"/>
  <c r="AF834" i="4" s="1"/>
  <c r="W864" i="4"/>
  <c r="AF864" i="4" s="1"/>
  <c r="W870" i="4"/>
  <c r="AF870" i="4" s="1"/>
  <c r="W887" i="4"/>
  <c r="AF887" i="4" s="1"/>
  <c r="W891" i="4"/>
  <c r="AF891" i="4" s="1"/>
  <c r="W914" i="4"/>
  <c r="AF914" i="4" s="1"/>
  <c r="W740" i="4"/>
  <c r="Y742" i="4" s="1"/>
  <c r="W744" i="4"/>
  <c r="Y746" i="4" s="1"/>
  <c r="W801" i="4"/>
  <c r="Y803" i="4" s="1"/>
  <c r="W841" i="4"/>
  <c r="Y843" i="4" s="1"/>
  <c r="W821" i="4"/>
  <c r="Y823" i="4" s="1"/>
  <c r="W893" i="4"/>
  <c r="Y895" i="4" s="1"/>
  <c r="W911" i="4"/>
  <c r="W920" i="4"/>
  <c r="Y922" i="4" s="1"/>
  <c r="W621" i="4"/>
  <c r="AF621" i="4" s="1"/>
  <c r="W639" i="4"/>
  <c r="W648" i="4"/>
  <c r="AF648" i="4" s="1"/>
  <c r="W657" i="4"/>
  <c r="AF657" i="4" s="1"/>
  <c r="W668" i="4"/>
  <c r="AF668" i="4" s="1"/>
  <c r="W677" i="4"/>
  <c r="AF677" i="4" s="1"/>
  <c r="W684" i="4"/>
  <c r="AF684" i="4" s="1"/>
  <c r="W693" i="4"/>
  <c r="AF693" i="4" s="1"/>
  <c r="W700" i="4"/>
  <c r="Y702" i="4" s="1"/>
  <c r="W709" i="4"/>
  <c r="AF709" i="4" s="1"/>
  <c r="W718" i="4"/>
  <c r="AF718" i="4" s="1"/>
  <c r="W724" i="4"/>
  <c r="Y726" i="4" s="1"/>
  <c r="W733" i="4"/>
  <c r="AF733" i="4" s="1"/>
  <c r="W742" i="4"/>
  <c r="AF742" i="4" s="1"/>
  <c r="W748" i="4"/>
  <c r="W757" i="4"/>
  <c r="AF757" i="4" s="1"/>
  <c r="W761" i="4"/>
  <c r="AE761" i="4" s="1"/>
  <c r="W770" i="4"/>
  <c r="AF770" i="4" s="1"/>
  <c r="W776" i="4"/>
  <c r="W785" i="4"/>
  <c r="Y787" i="4" s="1"/>
  <c r="W799" i="4"/>
  <c r="AF799" i="4" s="1"/>
  <c r="W805" i="4"/>
  <c r="W814" i="4"/>
  <c r="AF814" i="4" s="1"/>
  <c r="W823" i="4"/>
  <c r="AF823" i="4" s="1"/>
  <c r="W829" i="4"/>
  <c r="Y831" i="4" s="1"/>
  <c r="W838" i="4"/>
  <c r="AF838" i="4" s="1"/>
  <c r="W853" i="4"/>
  <c r="AF853" i="4" s="1"/>
  <c r="W859" i="4"/>
  <c r="Y861" i="4" s="1"/>
  <c r="W868" i="4"/>
  <c r="Y870" i="4" s="1"/>
  <c r="W877" i="4"/>
  <c r="Y879" i="4" s="1"/>
  <c r="W886" i="4"/>
  <c r="AF886" i="4" s="1"/>
  <c r="W895" i="4"/>
  <c r="AF895" i="4" s="1"/>
  <c r="W904" i="4"/>
  <c r="AF904" i="4" s="1"/>
  <c r="W913" i="4"/>
  <c r="AF913" i="4" s="1"/>
  <c r="W922" i="4"/>
  <c r="AF922" i="4" s="1"/>
  <c r="W652" i="4"/>
  <c r="AF652" i="4" s="1"/>
  <c r="W663" i="4"/>
  <c r="Y665" i="4" s="1"/>
  <c r="W672" i="4"/>
  <c r="AF672" i="4" s="1"/>
  <c r="W688" i="4"/>
  <c r="AF688" i="4" s="1"/>
  <c r="W704" i="4"/>
  <c r="Y706" i="4" s="1"/>
  <c r="W713" i="4"/>
  <c r="AF713" i="4" s="1"/>
  <c r="W722" i="4"/>
  <c r="AF722" i="4" s="1"/>
  <c r="W728" i="4"/>
  <c r="Y730" i="4" s="1"/>
  <c r="W737" i="4"/>
  <c r="AF737" i="4" s="1"/>
  <c r="W746" i="4"/>
  <c r="AF746" i="4" s="1"/>
  <c r="W752" i="4"/>
  <c r="Y754" i="4" s="1"/>
  <c r="W765" i="4"/>
  <c r="AF765" i="4" s="1"/>
  <c r="W774" i="4"/>
  <c r="AF774" i="4" s="1"/>
  <c r="W780" i="4"/>
  <c r="Y782" i="4" s="1"/>
  <c r="W789" i="4"/>
  <c r="W794" i="4"/>
  <c r="AF794" i="4" s="1"/>
  <c r="W803" i="4"/>
  <c r="AF803" i="4" s="1"/>
  <c r="W809" i="4"/>
  <c r="Y811" i="4" s="1"/>
  <c r="W827" i="4"/>
  <c r="AF827" i="4" s="1"/>
  <c r="W833" i="4"/>
  <c r="Y835" i="4" s="1"/>
  <c r="W857" i="4"/>
  <c r="AF857" i="4" s="1"/>
  <c r="W863" i="4"/>
  <c r="Y865" i="4" s="1"/>
  <c r="W872" i="4"/>
  <c r="W875" i="4"/>
  <c r="AF875" i="4" s="1"/>
  <c r="W881" i="4"/>
  <c r="Y883" i="4" s="1"/>
  <c r="W890" i="4"/>
  <c r="AF890" i="4" s="1"/>
  <c r="W899" i="4"/>
  <c r="Y901" i="4" s="1"/>
  <c r="W908" i="4"/>
  <c r="AF908" i="4" s="1"/>
  <c r="W917" i="4"/>
  <c r="AF917" i="4" s="1"/>
  <c r="W655" i="4"/>
  <c r="Y657" i="4" s="1"/>
  <c r="W675" i="4"/>
  <c r="Y677" i="4" s="1"/>
  <c r="W797" i="4"/>
  <c r="Y799" i="4" s="1"/>
  <c r="W643" i="4"/>
  <c r="Y645" i="4" s="1"/>
  <c r="W647" i="4"/>
  <c r="Y649" i="4" s="1"/>
  <c r="W667" i="4"/>
  <c r="W683" i="4"/>
  <c r="Y685" i="4" s="1"/>
  <c r="W708" i="4"/>
  <c r="W732" i="4"/>
  <c r="Y734" i="4" s="1"/>
  <c r="W756" i="4"/>
  <c r="Y758" i="4" s="1"/>
  <c r="W784" i="4"/>
  <c r="Y786" i="4" s="1"/>
  <c r="W798" i="4"/>
  <c r="AF798" i="4" s="1"/>
  <c r="W807" i="4"/>
  <c r="AF807" i="4" s="1"/>
  <c r="W813" i="4"/>
  <c r="Y815" i="4" s="1"/>
  <c r="W822" i="4"/>
  <c r="AF822" i="4" s="1"/>
  <c r="W837" i="4"/>
  <c r="Y839" i="4" s="1"/>
  <c r="W867" i="4"/>
  <c r="Y869" i="4" s="1"/>
  <c r="W885" i="4"/>
  <c r="Y887" i="4" s="1"/>
  <c r="W903" i="4"/>
  <c r="Y905" i="4" s="1"/>
  <c r="W845" i="4"/>
  <c r="Y847" i="4" s="1"/>
  <c r="W611" i="4"/>
  <c r="AF611" i="4" s="1"/>
  <c r="W633" i="4"/>
  <c r="AF633" i="4" s="1"/>
  <c r="W645" i="4"/>
  <c r="AF645" i="4" s="1"/>
  <c r="W651" i="4"/>
  <c r="Y653" i="4" s="1"/>
  <c r="W665" i="4"/>
  <c r="AF665" i="4" s="1"/>
  <c r="W671" i="4"/>
  <c r="Y673" i="4" s="1"/>
  <c r="W687" i="4"/>
  <c r="Y689" i="4" s="1"/>
  <c r="W712" i="4"/>
  <c r="Y714" i="4" s="1"/>
  <c r="AE730" i="4"/>
  <c r="W736" i="4"/>
  <c r="W764" i="4"/>
  <c r="Y766" i="4" s="1"/>
  <c r="W817" i="4"/>
  <c r="Y819" i="4" s="1"/>
  <c r="W901" i="4"/>
  <c r="AF901" i="4" s="1"/>
  <c r="W907" i="4"/>
  <c r="W916" i="4"/>
  <c r="Y918" i="4" s="1"/>
  <c r="AE922" i="4"/>
  <c r="AF921" i="4"/>
  <c r="AE921" i="4"/>
  <c r="AE918" i="4"/>
  <c r="AE917" i="4"/>
  <c r="AE916" i="4"/>
  <c r="AE914" i="4"/>
  <c r="AE913" i="4"/>
  <c r="AE912" i="4"/>
  <c r="AE909" i="4"/>
  <c r="AE908" i="4"/>
  <c r="AE905" i="4"/>
  <c r="AE904" i="4"/>
  <c r="AE903" i="4"/>
  <c r="AE901" i="4"/>
  <c r="AE900" i="4"/>
  <c r="AE899" i="4"/>
  <c r="AE898" i="4"/>
  <c r="AE897" i="4"/>
  <c r="AE895" i="4"/>
  <c r="AE894" i="4"/>
  <c r="AE893" i="4"/>
  <c r="AE891" i="4"/>
  <c r="AE890" i="4"/>
  <c r="AE889" i="4"/>
  <c r="AE887" i="4"/>
  <c r="AE886" i="4"/>
  <c r="AF883" i="4"/>
  <c r="AE883" i="4"/>
  <c r="AE882" i="4"/>
  <c r="AE881" i="4"/>
  <c r="AE879" i="4"/>
  <c r="AE878" i="4"/>
  <c r="AE877" i="4"/>
  <c r="AE875" i="4"/>
  <c r="AE874" i="4"/>
  <c r="AE873" i="4"/>
  <c r="AE870" i="4"/>
  <c r="AE869" i="4"/>
  <c r="AE868" i="4"/>
  <c r="AE867" i="4"/>
  <c r="AE865" i="4"/>
  <c r="AE864" i="4"/>
  <c r="AE861" i="4"/>
  <c r="AE860" i="4"/>
  <c r="AE859" i="4"/>
  <c r="AE857" i="4"/>
  <c r="AE856" i="4"/>
  <c r="AE853" i="4"/>
  <c r="AE852" i="4"/>
  <c r="AE851" i="4"/>
  <c r="W850" i="4"/>
  <c r="Y852" i="4" s="1"/>
  <c r="W848" i="4"/>
  <c r="W847" i="4"/>
  <c r="W846" i="4"/>
  <c r="Y848" i="4" s="1"/>
  <c r="AF845" i="4"/>
  <c r="AE845" i="4"/>
  <c r="AE843" i="4"/>
  <c r="W842" i="4"/>
  <c r="AE842" i="4" s="1"/>
  <c r="AE841" i="4"/>
  <c r="AE839" i="4"/>
  <c r="AE838" i="4"/>
  <c r="W835" i="4"/>
  <c r="AE835" i="4" s="1"/>
  <c r="AE834" i="4"/>
  <c r="AE833" i="4"/>
  <c r="AE831" i="4"/>
  <c r="AE830" i="4"/>
  <c r="AE827" i="4"/>
  <c r="AE826" i="4"/>
  <c r="AE823" i="4"/>
  <c r="AE822" i="4"/>
  <c r="AE821" i="4"/>
  <c r="AE819" i="4"/>
  <c r="W818" i="4"/>
  <c r="AE818" i="4" s="1"/>
  <c r="AE817" i="4"/>
  <c r="AE815" i="4"/>
  <c r="AE814" i="4"/>
  <c r="AE813" i="4"/>
  <c r="AE811" i="4"/>
  <c r="AE810" i="4"/>
  <c r="AE809" i="4"/>
  <c r="AE807" i="4"/>
  <c r="AE806" i="4"/>
  <c r="AE803" i="4"/>
  <c r="AE802" i="4"/>
  <c r="AE801" i="4"/>
  <c r="AE799" i="4"/>
  <c r="AE798" i="4"/>
  <c r="AE797" i="4"/>
  <c r="AE795" i="4"/>
  <c r="AE794" i="4"/>
  <c r="AE791" i="4"/>
  <c r="AE790" i="4"/>
  <c r="AE787" i="4"/>
  <c r="AE786" i="4"/>
  <c r="AE785" i="4"/>
  <c r="AE784" i="4"/>
  <c r="AE782" i="4"/>
  <c r="AE781" i="4"/>
  <c r="AE780" i="4"/>
  <c r="AE778" i="4"/>
  <c r="AF777" i="4"/>
  <c r="AE777" i="4"/>
  <c r="AE774" i="4"/>
  <c r="AE773" i="4"/>
  <c r="AE772" i="4"/>
  <c r="AE770" i="4"/>
  <c r="AE769" i="4"/>
  <c r="AE766" i="4"/>
  <c r="AE765" i="4"/>
  <c r="AE762" i="4"/>
  <c r="AF758" i="4"/>
  <c r="W760" i="4"/>
  <c r="AE758" i="4"/>
  <c r="AE757" i="4"/>
  <c r="AE754" i="4"/>
  <c r="AE752" i="4"/>
  <c r="AE750" i="4"/>
  <c r="AE749" i="4"/>
  <c r="AE746" i="4"/>
  <c r="AE745" i="4"/>
  <c r="AE744" i="4"/>
  <c r="AE742" i="4"/>
  <c r="AE741" i="4"/>
  <c r="AE740" i="4"/>
  <c r="AE738" i="4"/>
  <c r="AE737" i="4"/>
  <c r="AE734" i="4"/>
  <c r="AE733" i="4"/>
  <c r="AE732" i="4"/>
  <c r="AE729" i="4"/>
  <c r="AE728" i="4"/>
  <c r="AE726" i="4"/>
  <c r="AE725" i="4"/>
  <c r="AE724" i="4"/>
  <c r="AE722" i="4"/>
  <c r="AE721" i="4"/>
  <c r="AE720" i="4"/>
  <c r="AE718" i="4"/>
  <c r="AE717" i="4"/>
  <c r="AE716" i="4"/>
  <c r="AE714" i="4"/>
  <c r="AE713" i="4"/>
  <c r="AE712" i="4"/>
  <c r="AE710" i="4"/>
  <c r="AE709" i="4"/>
  <c r="AE706" i="4"/>
  <c r="AE705" i="4"/>
  <c r="AE704" i="4"/>
  <c r="AE702" i="4"/>
  <c r="AE701" i="4"/>
  <c r="AE700" i="4"/>
  <c r="W699" i="4"/>
  <c r="Y701" i="4" s="1"/>
  <c r="W697" i="4"/>
  <c r="W696" i="4"/>
  <c r="AF695" i="4"/>
  <c r="AE693" i="4"/>
  <c r="AE692" i="4"/>
  <c r="AE691" i="4"/>
  <c r="AE689" i="4"/>
  <c r="AE688" i="4"/>
  <c r="AE687" i="4"/>
  <c r="AE685" i="4"/>
  <c r="AE684" i="4"/>
  <c r="AE683" i="4"/>
  <c r="AE681" i="4"/>
  <c r="AE680" i="4"/>
  <c r="AE677" i="4"/>
  <c r="AE676" i="4"/>
  <c r="AE675" i="4"/>
  <c r="AE673" i="4"/>
  <c r="AE672" i="4"/>
  <c r="AE669" i="4"/>
  <c r="AE668" i="4"/>
  <c r="AE665" i="4"/>
  <c r="AE664" i="4"/>
  <c r="AE663" i="4"/>
  <c r="AE661" i="4"/>
  <c r="AE660" i="4"/>
  <c r="AE659" i="4"/>
  <c r="AE657" i="4"/>
  <c r="AE656" i="4"/>
  <c r="AE653" i="4"/>
  <c r="AE652" i="4"/>
  <c r="AE651" i="4"/>
  <c r="AE649" i="4"/>
  <c r="AE648" i="4"/>
  <c r="AE647" i="4"/>
  <c r="AE645" i="4"/>
  <c r="AF644" i="4"/>
  <c r="AE644" i="4"/>
  <c r="AE643" i="4"/>
  <c r="AE641" i="4"/>
  <c r="AE640" i="4"/>
  <c r="W631" i="4"/>
  <c r="W612" i="4"/>
  <c r="AF612" i="4" s="1"/>
  <c r="W635" i="4"/>
  <c r="Y637" i="4" s="1"/>
  <c r="W632" i="4"/>
  <c r="AF632" i="4" s="1"/>
  <c r="W624" i="4"/>
  <c r="AE624" i="4" s="1"/>
  <c r="W636" i="4"/>
  <c r="AF636" i="4" s="1"/>
  <c r="AE637" i="4"/>
  <c r="AE636" i="4"/>
  <c r="AE635" i="4"/>
  <c r="AE633" i="4"/>
  <c r="AE632" i="4"/>
  <c r="W627" i="4"/>
  <c r="Y629" i="4" s="1"/>
  <c r="W616" i="4"/>
  <c r="AF616" i="4" s="1"/>
  <c r="W625" i="4"/>
  <c r="AF625" i="4" s="1"/>
  <c r="W620" i="4"/>
  <c r="AF620" i="4" s="1"/>
  <c r="W629" i="4"/>
  <c r="AF629" i="4" s="1"/>
  <c r="W613" i="4"/>
  <c r="AF613" i="4" s="1"/>
  <c r="W619" i="4"/>
  <c r="Y621" i="4" s="1"/>
  <c r="W628" i="4"/>
  <c r="AF628" i="4" s="1"/>
  <c r="W615" i="4"/>
  <c r="Y617" i="4" s="1"/>
  <c r="W617" i="4"/>
  <c r="AF617" i="4" s="1"/>
  <c r="W623" i="4"/>
  <c r="Y625" i="4" s="1"/>
  <c r="AE629" i="4"/>
  <c r="AE628" i="4"/>
  <c r="AE627" i="4"/>
  <c r="AE625" i="4"/>
  <c r="AE623" i="4"/>
  <c r="AE621" i="4"/>
  <c r="AE620" i="4"/>
  <c r="AE619" i="4"/>
  <c r="AE617" i="4"/>
  <c r="AE616" i="4"/>
  <c r="AE615" i="4"/>
  <c r="AE613" i="4"/>
  <c r="AE612" i="4"/>
  <c r="AE611" i="4"/>
  <c r="W610" i="4"/>
  <c r="Y612" i="4" s="1"/>
  <c r="X605" i="4"/>
  <c r="AE604" i="4"/>
  <c r="AC604" i="4"/>
  <c r="AC605" i="4" s="1"/>
  <c r="V604" i="4"/>
  <c r="AF604" i="4" s="1"/>
  <c r="D604" i="4"/>
  <c r="AE603" i="4"/>
  <c r="AC603" i="4"/>
  <c r="V603" i="4"/>
  <c r="D603" i="4"/>
  <c r="AE602" i="4"/>
  <c r="AC602" i="4"/>
  <c r="V602" i="4"/>
  <c r="AF602" i="4" s="1"/>
  <c r="D602" i="4"/>
  <c r="AE601" i="4"/>
  <c r="AC601" i="4"/>
  <c r="Y601" i="4"/>
  <c r="V601" i="4"/>
  <c r="AF601" i="4" s="1"/>
  <c r="D601" i="4"/>
  <c r="AF951" i="4" l="1"/>
  <c r="AF938" i="4"/>
  <c r="AF1025" i="4"/>
  <c r="AF1013" i="4"/>
  <c r="AF643" i="4"/>
  <c r="AF841" i="4"/>
  <c r="AF924" i="4"/>
  <c r="AF1078" i="4"/>
  <c r="AF898" i="4"/>
  <c r="AF1069" i="4"/>
  <c r="AF972" i="4"/>
  <c r="AF1065" i="4"/>
  <c r="AF1070" i="4"/>
  <c r="AF1037" i="4"/>
  <c r="AF671" i="4"/>
  <c r="AF1033" i="4"/>
  <c r="AF1053" i="4"/>
  <c r="AF855" i="4"/>
  <c r="AF928" i="4"/>
  <c r="AF753" i="4"/>
  <c r="AF772" i="4"/>
  <c r="AF1090" i="4"/>
  <c r="AF1001" i="4"/>
  <c r="AF997" i="4"/>
  <c r="AF797" i="4"/>
  <c r="AF933" i="4"/>
  <c r="AF937" i="4"/>
  <c r="AF947" i="4"/>
  <c r="AF960" i="4"/>
  <c r="AF988" i="4"/>
  <c r="AF1045" i="4"/>
  <c r="AF1082" i="4"/>
  <c r="AF687" i="4"/>
  <c r="AF801" i="4"/>
  <c r="AF929" i="4"/>
  <c r="AF993" i="4"/>
  <c r="AF1029" i="4"/>
  <c r="AF1094" i="4"/>
  <c r="AF1106" i="4"/>
  <c r="AF833" i="4"/>
  <c r="AF1110" i="4"/>
  <c r="AF728" i="4"/>
  <c r="AF984" i="4"/>
  <c r="AF1005" i="4"/>
  <c r="AF1041" i="4"/>
  <c r="AF1120" i="4"/>
  <c r="AF663" i="4"/>
  <c r="AF1054" i="4"/>
  <c r="AF1115" i="4"/>
  <c r="AF700" i="4"/>
  <c r="AF873" i="4"/>
  <c r="Y827" i="4"/>
  <c r="AF1050" i="4"/>
  <c r="AF1102" i="4"/>
  <c r="AF659" i="4"/>
  <c r="AF893" i="4"/>
  <c r="AF912" i="4"/>
  <c r="AF959" i="4"/>
  <c r="AF1009" i="4"/>
  <c r="AF1017" i="4"/>
  <c r="AF1051" i="4"/>
  <c r="AF1123" i="4"/>
  <c r="AF691" i="4"/>
  <c r="AF955" i="4"/>
  <c r="AF1057" i="4"/>
  <c r="AF1061" i="4"/>
  <c r="Y1063" i="4"/>
  <c r="AF1104" i="4"/>
  <c r="AF1112" i="4"/>
  <c r="AF716" i="4"/>
  <c r="AF1021" i="4"/>
  <c r="AF1049" i="4"/>
  <c r="AF1086" i="4"/>
  <c r="AF1118" i="4"/>
  <c r="AF1122" i="4"/>
  <c r="AF971" i="4"/>
  <c r="AF752" i="4"/>
  <c r="AF1114" i="4"/>
  <c r="AF1124" i="4"/>
  <c r="Y613" i="4"/>
  <c r="AF647" i="4"/>
  <c r="AF679" i="4"/>
  <c r="AF784" i="4"/>
  <c r="AF837" i="4"/>
  <c r="AF1074" i="4"/>
  <c r="Y770" i="4"/>
  <c r="AF942" i="4"/>
  <c r="AF946" i="4"/>
  <c r="AF980" i="4"/>
  <c r="AF1119" i="4"/>
  <c r="AF1030" i="4"/>
  <c r="AF989" i="4"/>
  <c r="Y991" i="4"/>
  <c r="AF1116" i="4"/>
  <c r="AF1058" i="4"/>
  <c r="AF817" i="4"/>
  <c r="AF867" i="4"/>
  <c r="AF877" i="4"/>
  <c r="AF712" i="4"/>
  <c r="AF850" i="4"/>
  <c r="AF655" i="4"/>
  <c r="AF809" i="4"/>
  <c r="AF897" i="4"/>
  <c r="AF793" i="4"/>
  <c r="AF732" i="4"/>
  <c r="AF756" i="4"/>
  <c r="AF764" i="4"/>
  <c r="AF821" i="4"/>
  <c r="AF829" i="4"/>
  <c r="AF889" i="4"/>
  <c r="AF916" i="4"/>
  <c r="AF813" i="4"/>
  <c r="AF683" i="4"/>
  <c r="AF740" i="4"/>
  <c r="AF744" i="4"/>
  <c r="AF818" i="4"/>
  <c r="AF885" i="4"/>
  <c r="AF720" i="4"/>
  <c r="AF851" i="4"/>
  <c r="AF624" i="4"/>
  <c r="AF651" i="4"/>
  <c r="AF675" i="4"/>
  <c r="AF780" i="4"/>
  <c r="AF881" i="4"/>
  <c r="AF785" i="4"/>
  <c r="AF863" i="4"/>
  <c r="AF835" i="4"/>
  <c r="AF736" i="4"/>
  <c r="Y738" i="4"/>
  <c r="AF708" i="4"/>
  <c r="Y710" i="4"/>
  <c r="AF911" i="4"/>
  <c r="Y913" i="4"/>
  <c r="AE760" i="4"/>
  <c r="Y762" i="4"/>
  <c r="AF859" i="4"/>
  <c r="AF699" i="4"/>
  <c r="AF842" i="4"/>
  <c r="AF789" i="4"/>
  <c r="Y791" i="4"/>
  <c r="AF805" i="4"/>
  <c r="Y807" i="4"/>
  <c r="AF724" i="4"/>
  <c r="AF761" i="4"/>
  <c r="AF868" i="4"/>
  <c r="AF748" i="4"/>
  <c r="Y750" i="4"/>
  <c r="AF635" i="4"/>
  <c r="AF903" i="4"/>
  <c r="AF667" i="4"/>
  <c r="Y669" i="4"/>
  <c r="AF639" i="4"/>
  <c r="Y641" i="4"/>
  <c r="AF704" i="4"/>
  <c r="AF899" i="4"/>
  <c r="AF920" i="4"/>
  <c r="AF907" i="4"/>
  <c r="Y909" i="4"/>
  <c r="AF872" i="4"/>
  <c r="Y874" i="4"/>
  <c r="AF776" i="4"/>
  <c r="Y778" i="4"/>
  <c r="AF760" i="4"/>
  <c r="AF619" i="4"/>
  <c r="AF631" i="4"/>
  <c r="Y633" i="4"/>
  <c r="AF627" i="4"/>
  <c r="AF623" i="4"/>
  <c r="AF615" i="4"/>
  <c r="AF610" i="4"/>
  <c r="W603" i="4"/>
  <c r="W604" i="4"/>
  <c r="AF603" i="4"/>
  <c r="W602" i="4"/>
  <c r="Y604" i="4" s="1"/>
  <c r="AC600" i="4"/>
  <c r="W601" i="4" s="1"/>
  <c r="Y603" i="4" s="1"/>
  <c r="Y600" i="4"/>
  <c r="V600" i="4"/>
  <c r="D600" i="4"/>
  <c r="AF600" i="4" l="1"/>
  <c r="AE600" i="4"/>
  <c r="AC598" i="4"/>
  <c r="AC599" i="4" s="1"/>
  <c r="W600" i="4" s="1"/>
  <c r="Y602" i="4" s="1"/>
  <c r="V598" i="4"/>
  <c r="D598" i="4"/>
  <c r="AC597" i="4"/>
  <c r="Y597" i="4"/>
  <c r="V597" i="4"/>
  <c r="D597" i="4"/>
  <c r="AC596" i="4"/>
  <c r="Y596" i="4"/>
  <c r="V596" i="4"/>
  <c r="D596" i="4"/>
  <c r="AC594" i="4"/>
  <c r="AC595" i="4" s="1"/>
  <c r="V594" i="4"/>
  <c r="D594" i="4"/>
  <c r="AC593" i="4"/>
  <c r="Y593" i="4"/>
  <c r="V593" i="4"/>
  <c r="D593" i="4"/>
  <c r="AC592" i="4"/>
  <c r="AE592" i="4" s="1"/>
  <c r="Y592" i="4"/>
  <c r="V592" i="4"/>
  <c r="D592" i="4"/>
  <c r="AC590" i="4"/>
  <c r="AC591" i="4" s="1"/>
  <c r="V590" i="4"/>
  <c r="D590" i="4"/>
  <c r="AC589" i="4"/>
  <c r="Y589" i="4"/>
  <c r="V589" i="4"/>
  <c r="D589" i="4"/>
  <c r="AC588" i="4"/>
  <c r="Y588" i="4"/>
  <c r="V588" i="4"/>
  <c r="D588" i="4"/>
  <c r="AC586" i="4"/>
  <c r="AC587" i="4" s="1"/>
  <c r="V586" i="4"/>
  <c r="D586" i="4"/>
  <c r="AC585" i="4"/>
  <c r="Y585" i="4"/>
  <c r="V585" i="4"/>
  <c r="D585" i="4"/>
  <c r="AC584" i="4"/>
  <c r="Y584" i="4"/>
  <c r="V584" i="4"/>
  <c r="D584" i="4"/>
  <c r="AC582" i="4"/>
  <c r="AC583" i="4" s="1"/>
  <c r="V582" i="4"/>
  <c r="D582" i="4"/>
  <c r="AC581" i="4"/>
  <c r="Y581" i="4"/>
  <c r="V581" i="4"/>
  <c r="D581" i="4"/>
  <c r="AC580" i="4"/>
  <c r="Y580" i="4"/>
  <c r="V580" i="4"/>
  <c r="D580" i="4"/>
  <c r="AC578" i="4"/>
  <c r="AC579" i="4" s="1"/>
  <c r="V578" i="4"/>
  <c r="D578" i="4"/>
  <c r="AC577" i="4"/>
  <c r="Y577" i="4"/>
  <c r="V577" i="4"/>
  <c r="D577" i="4"/>
  <c r="AC576" i="4"/>
  <c r="AE576" i="4" s="1"/>
  <c r="Y576" i="4"/>
  <c r="V576" i="4"/>
  <c r="D576" i="4"/>
  <c r="AC574" i="4"/>
  <c r="AC575" i="4" s="1"/>
  <c r="V574" i="4"/>
  <c r="D574" i="4"/>
  <c r="AC573" i="4"/>
  <c r="Y573" i="4"/>
  <c r="V573" i="4"/>
  <c r="D573" i="4"/>
  <c r="AC572" i="4"/>
  <c r="AE572" i="4" s="1"/>
  <c r="Y572" i="4"/>
  <c r="V572" i="4"/>
  <c r="D572" i="4"/>
  <c r="AC570" i="4"/>
  <c r="AC571" i="4" s="1"/>
  <c r="V570" i="4"/>
  <c r="D570" i="4"/>
  <c r="AC569" i="4"/>
  <c r="Y569" i="4"/>
  <c r="V569" i="4"/>
  <c r="D569" i="4"/>
  <c r="AC568" i="4"/>
  <c r="AE568" i="4" s="1"/>
  <c r="Y568" i="4"/>
  <c r="V568" i="4"/>
  <c r="D568" i="4"/>
  <c r="AC566" i="4"/>
  <c r="AC567" i="4" s="1"/>
  <c r="V566" i="4"/>
  <c r="D566" i="4"/>
  <c r="AC565" i="4"/>
  <c r="Y565" i="4"/>
  <c r="V565" i="4"/>
  <c r="D565" i="4"/>
  <c r="AC564" i="4"/>
  <c r="AE564" i="4" s="1"/>
  <c r="Y564" i="4"/>
  <c r="V564" i="4"/>
  <c r="D564" i="4"/>
  <c r="AC562" i="4"/>
  <c r="AC563" i="4" s="1"/>
  <c r="V562" i="4"/>
  <c r="D562" i="4"/>
  <c r="AC561" i="4"/>
  <c r="V561" i="4"/>
  <c r="D561" i="4"/>
  <c r="AC560" i="4"/>
  <c r="Y560" i="4"/>
  <c r="V560" i="4"/>
  <c r="D560" i="4"/>
  <c r="AC559" i="4"/>
  <c r="AE559" i="4" s="1"/>
  <c r="Y559" i="4"/>
  <c r="V559" i="4"/>
  <c r="D559" i="4"/>
  <c r="AE557" i="4"/>
  <c r="AC557" i="4"/>
  <c r="AC558" i="4" s="1"/>
  <c r="V557" i="4"/>
  <c r="AF557" i="4" s="1"/>
  <c r="D557" i="4"/>
  <c r="AE556" i="4"/>
  <c r="AC556" i="4"/>
  <c r="V556" i="4"/>
  <c r="AF556" i="4" s="1"/>
  <c r="D556" i="4"/>
  <c r="AE555" i="4"/>
  <c r="AC555" i="4"/>
  <c r="V555" i="4"/>
  <c r="AF555" i="4" s="1"/>
  <c r="D555" i="4"/>
  <c r="AE554" i="4"/>
  <c r="AC554" i="4"/>
  <c r="V554" i="4"/>
  <c r="AF554" i="4" s="1"/>
  <c r="D554" i="4"/>
  <c r="AE553" i="4"/>
  <c r="AC553" i="4"/>
  <c r="Y553" i="4"/>
  <c r="V553" i="4"/>
  <c r="D553" i="4"/>
  <c r="AE552" i="4"/>
  <c r="AC552" i="4"/>
  <c r="Y552" i="4"/>
  <c r="V552" i="4"/>
  <c r="D552" i="4"/>
  <c r="AC550" i="4"/>
  <c r="AC551" i="4" s="1"/>
  <c r="V550" i="4"/>
  <c r="D550" i="4"/>
  <c r="AC549" i="4"/>
  <c r="Y549" i="4"/>
  <c r="V549" i="4"/>
  <c r="D549" i="4"/>
  <c r="AC548" i="4"/>
  <c r="Y548" i="4"/>
  <c r="V548" i="4"/>
  <c r="D548" i="4"/>
  <c r="AC546" i="4"/>
  <c r="AC547" i="4" s="1"/>
  <c r="V546" i="4"/>
  <c r="D546" i="4"/>
  <c r="AC545" i="4"/>
  <c r="Y545" i="4"/>
  <c r="V545" i="4"/>
  <c r="D545" i="4"/>
  <c r="AC544" i="4"/>
  <c r="AE544" i="4" s="1"/>
  <c r="Y544" i="4"/>
  <c r="V544" i="4"/>
  <c r="D544" i="4"/>
  <c r="AC542" i="4"/>
  <c r="AC543" i="4" s="1"/>
  <c r="V542" i="4"/>
  <c r="D542" i="4"/>
  <c r="AC541" i="4"/>
  <c r="Y541" i="4"/>
  <c r="V541" i="4"/>
  <c r="D541" i="4"/>
  <c r="AC540" i="4"/>
  <c r="Y540" i="4"/>
  <c r="V540" i="4"/>
  <c r="D540" i="4"/>
  <c r="AC538" i="4"/>
  <c r="AC539" i="4" s="1"/>
  <c r="V538" i="4"/>
  <c r="D538" i="4"/>
  <c r="AC537" i="4"/>
  <c r="Y537" i="4"/>
  <c r="V537" i="4"/>
  <c r="D537" i="4"/>
  <c r="AC536" i="4"/>
  <c r="AE536" i="4" s="1"/>
  <c r="Y536" i="4"/>
  <c r="V536" i="4"/>
  <c r="D536" i="4"/>
  <c r="AC534" i="4"/>
  <c r="AC535" i="4" s="1"/>
  <c r="V534" i="4"/>
  <c r="D534" i="4"/>
  <c r="AC533" i="4"/>
  <c r="Y533" i="4"/>
  <c r="V533" i="4"/>
  <c r="D533" i="4"/>
  <c r="AC532" i="4"/>
  <c r="Y532" i="4"/>
  <c r="V532" i="4"/>
  <c r="D532" i="4"/>
  <c r="AC530" i="4"/>
  <c r="AC531" i="4" s="1"/>
  <c r="V530" i="4"/>
  <c r="D530" i="4"/>
  <c r="AC529" i="4"/>
  <c r="Y529" i="4"/>
  <c r="V529" i="4"/>
  <c r="D529" i="4"/>
  <c r="AC528" i="4"/>
  <c r="AE528" i="4" s="1"/>
  <c r="Y528" i="4"/>
  <c r="V528" i="4"/>
  <c r="D528" i="4"/>
  <c r="AC526" i="4"/>
  <c r="AC527" i="4" s="1"/>
  <c r="V526" i="4"/>
  <c r="D526" i="4"/>
  <c r="AC525" i="4"/>
  <c r="Y525" i="4"/>
  <c r="V525" i="4"/>
  <c r="D525" i="4"/>
  <c r="AC524" i="4"/>
  <c r="Y524" i="4"/>
  <c r="V524" i="4"/>
  <c r="D524" i="4"/>
  <c r="AC522" i="4"/>
  <c r="AC523" i="4" s="1"/>
  <c r="V522" i="4"/>
  <c r="D522" i="4"/>
  <c r="AC521" i="4"/>
  <c r="Y521" i="4"/>
  <c r="V521" i="4"/>
  <c r="D521" i="4"/>
  <c r="AC520" i="4"/>
  <c r="Y520" i="4"/>
  <c r="V520" i="4"/>
  <c r="D520" i="4"/>
  <c r="AC518" i="4"/>
  <c r="AC519" i="4" s="1"/>
  <c r="V518" i="4"/>
  <c r="D518" i="4"/>
  <c r="AC517" i="4"/>
  <c r="Y517" i="4"/>
  <c r="V517" i="4"/>
  <c r="D517" i="4"/>
  <c r="AC516" i="4"/>
  <c r="AE516" i="4" s="1"/>
  <c r="Y516" i="4"/>
  <c r="V516" i="4"/>
  <c r="D516" i="4"/>
  <c r="AC514" i="4"/>
  <c r="AC515" i="4" s="1"/>
  <c r="V514" i="4"/>
  <c r="D514" i="4"/>
  <c r="AC513" i="4"/>
  <c r="Y513" i="4"/>
  <c r="V513" i="4"/>
  <c r="D513" i="4"/>
  <c r="AC512" i="4"/>
  <c r="AE512" i="4" s="1"/>
  <c r="Y512" i="4"/>
  <c r="V512" i="4"/>
  <c r="D512" i="4"/>
  <c r="AC510" i="4"/>
  <c r="AC511" i="4" s="1"/>
  <c r="V510" i="4"/>
  <c r="D510" i="4"/>
  <c r="AC509" i="4"/>
  <c r="Y509" i="4"/>
  <c r="V509" i="4"/>
  <c r="D509" i="4"/>
  <c r="AC508" i="4"/>
  <c r="AE508" i="4" s="1"/>
  <c r="Y508" i="4"/>
  <c r="V508" i="4"/>
  <c r="D508" i="4"/>
  <c r="AC506" i="4"/>
  <c r="AC507" i="4" s="1"/>
  <c r="V506" i="4"/>
  <c r="D506" i="4"/>
  <c r="AC505" i="4"/>
  <c r="Y505" i="4"/>
  <c r="V505" i="4"/>
  <c r="D505" i="4"/>
  <c r="AC504" i="4"/>
  <c r="AE504" i="4" s="1"/>
  <c r="Y504" i="4"/>
  <c r="V504" i="4"/>
  <c r="D504" i="4"/>
  <c r="AC502" i="4"/>
  <c r="AC503" i="4" s="1"/>
  <c r="V502" i="4"/>
  <c r="D502" i="4"/>
  <c r="AC501" i="4"/>
  <c r="Y501" i="4"/>
  <c r="V501" i="4"/>
  <c r="D501" i="4"/>
  <c r="AC500" i="4"/>
  <c r="Y500" i="4"/>
  <c r="V500" i="4"/>
  <c r="D500" i="4"/>
  <c r="AC498" i="4"/>
  <c r="AC499" i="4" s="1"/>
  <c r="V498" i="4"/>
  <c r="D498" i="4"/>
  <c r="AC497" i="4"/>
  <c r="Y497" i="4"/>
  <c r="V497" i="4"/>
  <c r="D497" i="4"/>
  <c r="AC496" i="4"/>
  <c r="Y496" i="4"/>
  <c r="V496" i="4"/>
  <c r="D496" i="4"/>
  <c r="AC494" i="4"/>
  <c r="AC495" i="4" s="1"/>
  <c r="V494" i="4"/>
  <c r="D494" i="4"/>
  <c r="AC493" i="4"/>
  <c r="AE493" i="4" s="1"/>
  <c r="Y493" i="4"/>
  <c r="V493" i="4"/>
  <c r="D493" i="4"/>
  <c r="AC492" i="4"/>
  <c r="AE492" i="4" s="1"/>
  <c r="Y492" i="4"/>
  <c r="V492" i="4"/>
  <c r="D492" i="4"/>
  <c r="AC490" i="4"/>
  <c r="AC491" i="4" s="1"/>
  <c r="V490" i="4"/>
  <c r="D490" i="4"/>
  <c r="AC489" i="4"/>
  <c r="Y489" i="4"/>
  <c r="V489" i="4"/>
  <c r="D489" i="4"/>
  <c r="AC488" i="4"/>
  <c r="Y488" i="4"/>
  <c r="V488" i="4"/>
  <c r="D488" i="4"/>
  <c r="AC486" i="4"/>
  <c r="AC487" i="4" s="1"/>
  <c r="V486" i="4"/>
  <c r="D486" i="4"/>
  <c r="AC485" i="4"/>
  <c r="Y485" i="4"/>
  <c r="V485" i="4"/>
  <c r="D485" i="4"/>
  <c r="AC484" i="4"/>
  <c r="Y484" i="4"/>
  <c r="V484" i="4"/>
  <c r="D484" i="4"/>
  <c r="AC482" i="4"/>
  <c r="AC483" i="4" s="1"/>
  <c r="V482" i="4"/>
  <c r="D482" i="4"/>
  <c r="AC481" i="4"/>
  <c r="Y481" i="4"/>
  <c r="V481" i="4"/>
  <c r="D481" i="4"/>
  <c r="AC480" i="4"/>
  <c r="AE480" i="4" s="1"/>
  <c r="Y480" i="4"/>
  <c r="V480" i="4"/>
  <c r="D480" i="4"/>
  <c r="AC478" i="4"/>
  <c r="AC479" i="4" s="1"/>
  <c r="V478" i="4"/>
  <c r="D478" i="4"/>
  <c r="AC477" i="4"/>
  <c r="Y477" i="4"/>
  <c r="V477" i="4"/>
  <c r="D477" i="4"/>
  <c r="AC476" i="4"/>
  <c r="Y476" i="4"/>
  <c r="V476" i="4"/>
  <c r="D476" i="4"/>
  <c r="AC474" i="4"/>
  <c r="AC475" i="4" s="1"/>
  <c r="V474" i="4"/>
  <c r="D474" i="4"/>
  <c r="AC473" i="4"/>
  <c r="Y473" i="4"/>
  <c r="V473" i="4"/>
  <c r="D473" i="4"/>
  <c r="AC472" i="4"/>
  <c r="Y472" i="4"/>
  <c r="V472" i="4"/>
  <c r="D472" i="4"/>
  <c r="AC470" i="4"/>
  <c r="AC471" i="4" s="1"/>
  <c r="V470" i="4"/>
  <c r="D470" i="4"/>
  <c r="AC469" i="4"/>
  <c r="Y469" i="4"/>
  <c r="V469" i="4"/>
  <c r="D469" i="4"/>
  <c r="AC468" i="4"/>
  <c r="AE468" i="4" s="1"/>
  <c r="Y468" i="4"/>
  <c r="V468" i="4"/>
  <c r="D468" i="4"/>
  <c r="AC466" i="4"/>
  <c r="AC467" i="4" s="1"/>
  <c r="V466" i="4"/>
  <c r="D466" i="4"/>
  <c r="AC465" i="4"/>
  <c r="Y465" i="4"/>
  <c r="V465" i="4"/>
  <c r="D465" i="4"/>
  <c r="AC464" i="4"/>
  <c r="Y464" i="4"/>
  <c r="V464" i="4"/>
  <c r="D464" i="4"/>
  <c r="AC462" i="4"/>
  <c r="AC463" i="4" s="1"/>
  <c r="V462" i="4"/>
  <c r="D462" i="4"/>
  <c r="AC461" i="4"/>
  <c r="Y461" i="4"/>
  <c r="V461" i="4"/>
  <c r="D461" i="4"/>
  <c r="AC460" i="4"/>
  <c r="Y460" i="4"/>
  <c r="V460" i="4"/>
  <c r="D460" i="4"/>
  <c r="AC458" i="4"/>
  <c r="AC459" i="4" s="1"/>
  <c r="V458" i="4"/>
  <c r="D458" i="4"/>
  <c r="AC457" i="4"/>
  <c r="AE457" i="4" s="1"/>
  <c r="Y457" i="4"/>
  <c r="V457" i="4"/>
  <c r="D457" i="4"/>
  <c r="AC456" i="4"/>
  <c r="AE456" i="4" s="1"/>
  <c r="Y456" i="4"/>
  <c r="V456" i="4"/>
  <c r="D456" i="4"/>
  <c r="AC454" i="4"/>
  <c r="AC455" i="4" s="1"/>
  <c r="V454" i="4"/>
  <c r="D454" i="4"/>
  <c r="AC453" i="4"/>
  <c r="Y453" i="4"/>
  <c r="V453" i="4"/>
  <c r="D453" i="4"/>
  <c r="AC452" i="4"/>
  <c r="AE452" i="4" s="1"/>
  <c r="Y452" i="4"/>
  <c r="V452" i="4"/>
  <c r="D452" i="4"/>
  <c r="AC450" i="4"/>
  <c r="AC451" i="4" s="1"/>
  <c r="V450" i="4"/>
  <c r="D450" i="4"/>
  <c r="AC449" i="4"/>
  <c r="Y449" i="4"/>
  <c r="V449" i="4"/>
  <c r="D449" i="4"/>
  <c r="AC448" i="4"/>
  <c r="Y448" i="4"/>
  <c r="V448" i="4"/>
  <c r="D448" i="4"/>
  <c r="AC446" i="4"/>
  <c r="AC447" i="4" s="1"/>
  <c r="V446" i="4"/>
  <c r="D446" i="4"/>
  <c r="AC445" i="4"/>
  <c r="Y445" i="4"/>
  <c r="V445" i="4"/>
  <c r="D445" i="4"/>
  <c r="AC444" i="4"/>
  <c r="Y444" i="4"/>
  <c r="V444" i="4"/>
  <c r="D444" i="4"/>
  <c r="AC442" i="4"/>
  <c r="AC443" i="4" s="1"/>
  <c r="V442" i="4"/>
  <c r="D442" i="4"/>
  <c r="AC441" i="4"/>
  <c r="Y441" i="4"/>
  <c r="V441" i="4"/>
  <c r="D441" i="4"/>
  <c r="AC440" i="4"/>
  <c r="Y440" i="4"/>
  <c r="V440" i="4"/>
  <c r="D440" i="4"/>
  <c r="AC438" i="4"/>
  <c r="AC439" i="4" s="1"/>
  <c r="V438" i="4"/>
  <c r="D438" i="4"/>
  <c r="AC437" i="4"/>
  <c r="Y437" i="4"/>
  <c r="V437" i="4"/>
  <c r="D437" i="4"/>
  <c r="AC436" i="4"/>
  <c r="AE436" i="4" s="1"/>
  <c r="Y436" i="4"/>
  <c r="V436" i="4"/>
  <c r="D436" i="4"/>
  <c r="AC434" i="4"/>
  <c r="AC435" i="4" s="1"/>
  <c r="V434" i="4"/>
  <c r="D434" i="4"/>
  <c r="AC433" i="4"/>
  <c r="Y433" i="4"/>
  <c r="V433" i="4"/>
  <c r="D433" i="4"/>
  <c r="AC432" i="4"/>
  <c r="Y432" i="4"/>
  <c r="V432" i="4"/>
  <c r="D432" i="4"/>
  <c r="AC430" i="4"/>
  <c r="AC431" i="4" s="1"/>
  <c r="V430" i="4"/>
  <c r="D430" i="4"/>
  <c r="AC429" i="4"/>
  <c r="Y429" i="4"/>
  <c r="V429" i="4"/>
  <c r="D429" i="4"/>
  <c r="AC428" i="4"/>
  <c r="AE428" i="4" s="1"/>
  <c r="Y428" i="4"/>
  <c r="V428" i="4"/>
  <c r="D428" i="4"/>
  <c r="AC426" i="4"/>
  <c r="AC427" i="4" s="1"/>
  <c r="V426" i="4"/>
  <c r="D426" i="4"/>
  <c r="AC425" i="4"/>
  <c r="Y425" i="4"/>
  <c r="V425" i="4"/>
  <c r="D425" i="4"/>
  <c r="AC424" i="4"/>
  <c r="Y424" i="4"/>
  <c r="V424" i="4"/>
  <c r="D424" i="4"/>
  <c r="AC422" i="4"/>
  <c r="AC423" i="4" s="1"/>
  <c r="V422" i="4"/>
  <c r="D422" i="4"/>
  <c r="AC421" i="4"/>
  <c r="Y421" i="4"/>
  <c r="V421" i="4"/>
  <c r="D421" i="4"/>
  <c r="AC420" i="4"/>
  <c r="AE420" i="4" s="1"/>
  <c r="Y420" i="4"/>
  <c r="V420" i="4"/>
  <c r="D420" i="4"/>
  <c r="AC418" i="4"/>
  <c r="AC419" i="4" s="1"/>
  <c r="V418" i="4"/>
  <c r="D418" i="4"/>
  <c r="AC417" i="4"/>
  <c r="Y417" i="4"/>
  <c r="V417" i="4"/>
  <c r="D417" i="4"/>
  <c r="AC416" i="4"/>
  <c r="Y416" i="4"/>
  <c r="V416" i="4"/>
  <c r="D416" i="4"/>
  <c r="AC414" i="4"/>
  <c r="AC415" i="4" s="1"/>
  <c r="V414" i="4"/>
  <c r="D414" i="4"/>
  <c r="AC413" i="4"/>
  <c r="Y413" i="4"/>
  <c r="V413" i="4"/>
  <c r="D413" i="4"/>
  <c r="AC412" i="4"/>
  <c r="Y412" i="4"/>
  <c r="V412" i="4"/>
  <c r="D412" i="4"/>
  <c r="AC410" i="4"/>
  <c r="AC411" i="4" s="1"/>
  <c r="V410" i="4"/>
  <c r="D410" i="4"/>
  <c r="AC409" i="4"/>
  <c r="Y409" i="4"/>
  <c r="V409" i="4"/>
  <c r="D409" i="4"/>
  <c r="AC408" i="4"/>
  <c r="AE408" i="4" s="1"/>
  <c r="Y408" i="4"/>
  <c r="V408" i="4"/>
  <c r="D408" i="4"/>
  <c r="AC406" i="4"/>
  <c r="AC407" i="4" s="1"/>
  <c r="V406" i="4"/>
  <c r="D406" i="4"/>
  <c r="AC405" i="4"/>
  <c r="Y405" i="4"/>
  <c r="V405" i="4"/>
  <c r="D405" i="4"/>
  <c r="AC404" i="4"/>
  <c r="Y404" i="4"/>
  <c r="V404" i="4"/>
  <c r="D404" i="4"/>
  <c r="AC402" i="4"/>
  <c r="AC403" i="4" s="1"/>
  <c r="V402" i="4"/>
  <c r="D402" i="4"/>
  <c r="AC401" i="4"/>
  <c r="Y401" i="4"/>
  <c r="V401" i="4"/>
  <c r="D401" i="4"/>
  <c r="AC400" i="4"/>
  <c r="Y400" i="4"/>
  <c r="V400" i="4"/>
  <c r="D400" i="4"/>
  <c r="AC398" i="4"/>
  <c r="AC399" i="4" s="1"/>
  <c r="V398" i="4"/>
  <c r="D398" i="4"/>
  <c r="AC397" i="4"/>
  <c r="Y397" i="4"/>
  <c r="V397" i="4"/>
  <c r="D397" i="4"/>
  <c r="AC396" i="4"/>
  <c r="Y396" i="4"/>
  <c r="V396" i="4"/>
  <c r="D396" i="4"/>
  <c r="AC394" i="4"/>
  <c r="AC395" i="4" s="1"/>
  <c r="V394" i="4"/>
  <c r="D394" i="4"/>
  <c r="AC393" i="4"/>
  <c r="Y393" i="4"/>
  <c r="V393" i="4"/>
  <c r="D393" i="4"/>
  <c r="AC392" i="4"/>
  <c r="Y392" i="4"/>
  <c r="V392" i="4"/>
  <c r="D392" i="4"/>
  <c r="AC390" i="4"/>
  <c r="AC391" i="4" s="1"/>
  <c r="V390" i="4"/>
  <c r="D390" i="4"/>
  <c r="AC389" i="4"/>
  <c r="Y389" i="4"/>
  <c r="V389" i="4"/>
  <c r="D389" i="4"/>
  <c r="AC388" i="4"/>
  <c r="Y388" i="4"/>
  <c r="V388" i="4"/>
  <c r="D388" i="4"/>
  <c r="AC386" i="4"/>
  <c r="AC387" i="4" s="1"/>
  <c r="V386" i="4"/>
  <c r="D386" i="4"/>
  <c r="AC385" i="4"/>
  <c r="Y385" i="4"/>
  <c r="V385" i="4"/>
  <c r="D385" i="4"/>
  <c r="AC384" i="4"/>
  <c r="AE384" i="4" s="1"/>
  <c r="Y384" i="4"/>
  <c r="V384" i="4"/>
  <c r="D384" i="4"/>
  <c r="AC382" i="4"/>
  <c r="AC383" i="4" s="1"/>
  <c r="V382" i="4"/>
  <c r="D382" i="4"/>
  <c r="AC381" i="4"/>
  <c r="Y381" i="4"/>
  <c r="V381" i="4"/>
  <c r="D381" i="4"/>
  <c r="AC380" i="4"/>
  <c r="AE380" i="4" s="1"/>
  <c r="Y380" i="4"/>
  <c r="V380" i="4"/>
  <c r="D380" i="4"/>
  <c r="AC378" i="4"/>
  <c r="AC379" i="4" s="1"/>
  <c r="V378" i="4"/>
  <c r="D378" i="4"/>
  <c r="AC377" i="4"/>
  <c r="Y377" i="4"/>
  <c r="V377" i="4"/>
  <c r="D377" i="4"/>
  <c r="AC376" i="4"/>
  <c r="Y376" i="4"/>
  <c r="V376" i="4"/>
  <c r="D376" i="4"/>
  <c r="AC374" i="4"/>
  <c r="AC375" i="4" s="1"/>
  <c r="V374" i="4"/>
  <c r="D374" i="4"/>
  <c r="AC373" i="4"/>
  <c r="Y373" i="4"/>
  <c r="V373" i="4"/>
  <c r="D373" i="4"/>
  <c r="AC372" i="4"/>
  <c r="Y372" i="4"/>
  <c r="V372" i="4"/>
  <c r="D372" i="4"/>
  <c r="AC370" i="4"/>
  <c r="AC371" i="4" s="1"/>
  <c r="V370" i="4"/>
  <c r="D370" i="4"/>
  <c r="AC369" i="4"/>
  <c r="Y369" i="4"/>
  <c r="V369" i="4"/>
  <c r="D369" i="4"/>
  <c r="AC368" i="4"/>
  <c r="Y368" i="4"/>
  <c r="V368" i="4"/>
  <c r="D368" i="4"/>
  <c r="AC366" i="4"/>
  <c r="AC367" i="4" s="1"/>
  <c r="V366" i="4"/>
  <c r="D366" i="4"/>
  <c r="AC365" i="4"/>
  <c r="V365" i="4"/>
  <c r="D365" i="4"/>
  <c r="AC364" i="4"/>
  <c r="V364" i="4"/>
  <c r="D364" i="4"/>
  <c r="AC363" i="4"/>
  <c r="Y363" i="4"/>
  <c r="V363" i="4"/>
  <c r="D363" i="4"/>
  <c r="AC362" i="4"/>
  <c r="AE362" i="4" s="1"/>
  <c r="Y362" i="4"/>
  <c r="V362" i="4"/>
  <c r="D362" i="4"/>
  <c r="AC360" i="4"/>
  <c r="AC361" i="4" s="1"/>
  <c r="V360" i="4"/>
  <c r="D360" i="4"/>
  <c r="AC359" i="4"/>
  <c r="Y359" i="4"/>
  <c r="V359" i="4"/>
  <c r="D359" i="4"/>
  <c r="AC358" i="4"/>
  <c r="Y358" i="4"/>
  <c r="V358" i="4"/>
  <c r="D358" i="4"/>
  <c r="AC356" i="4"/>
  <c r="AC357" i="4" s="1"/>
  <c r="V356" i="4"/>
  <c r="D356" i="4"/>
  <c r="AC355" i="4"/>
  <c r="Y355" i="4"/>
  <c r="V355" i="4"/>
  <c r="D355" i="4"/>
  <c r="AC354" i="4"/>
  <c r="Y354" i="4"/>
  <c r="V354" i="4"/>
  <c r="D354" i="4"/>
  <c r="AC352" i="4"/>
  <c r="AC353" i="4" s="1"/>
  <c r="V352" i="4"/>
  <c r="D352" i="4"/>
  <c r="AC351" i="4"/>
  <c r="Y351" i="4"/>
  <c r="V351" i="4"/>
  <c r="D351" i="4"/>
  <c r="AC350" i="4"/>
  <c r="AE350" i="4" s="1"/>
  <c r="Y350" i="4"/>
  <c r="V350" i="4"/>
  <c r="D350" i="4"/>
  <c r="AC348" i="4"/>
  <c r="AC349" i="4" s="1"/>
  <c r="V348" i="4"/>
  <c r="D348" i="4"/>
  <c r="AC347" i="4"/>
  <c r="Y347" i="4"/>
  <c r="V347" i="4"/>
  <c r="D347" i="4"/>
  <c r="AC346" i="4"/>
  <c r="Y346" i="4"/>
  <c r="V346" i="4"/>
  <c r="D346" i="4"/>
  <c r="AC344" i="4"/>
  <c r="AC345" i="4" s="1"/>
  <c r="V344" i="4"/>
  <c r="D344" i="4"/>
  <c r="AC343" i="4"/>
  <c r="Y343" i="4"/>
  <c r="V343" i="4"/>
  <c r="D343" i="4"/>
  <c r="AC342" i="4"/>
  <c r="Y342" i="4"/>
  <c r="V342" i="4"/>
  <c r="D342" i="4"/>
  <c r="AC340" i="4"/>
  <c r="AC341" i="4" s="1"/>
  <c r="V340" i="4"/>
  <c r="D340" i="4"/>
  <c r="AC339" i="4"/>
  <c r="Y339" i="4"/>
  <c r="V339" i="4"/>
  <c r="D339" i="4"/>
  <c r="AC338" i="4"/>
  <c r="AE338" i="4" s="1"/>
  <c r="Y338" i="4"/>
  <c r="V338" i="4"/>
  <c r="D338" i="4"/>
  <c r="AC336" i="4"/>
  <c r="AC337" i="4" s="1"/>
  <c r="V336" i="4"/>
  <c r="D336" i="4"/>
  <c r="AC335" i="4"/>
  <c r="Y335" i="4"/>
  <c r="V335" i="4"/>
  <c r="D335" i="4"/>
  <c r="AC334" i="4"/>
  <c r="Y334" i="4"/>
  <c r="V334" i="4"/>
  <c r="D334" i="4"/>
  <c r="AC332" i="4"/>
  <c r="AC333" i="4" s="1"/>
  <c r="V332" i="4"/>
  <c r="D332" i="4"/>
  <c r="AC331" i="4"/>
  <c r="Y331" i="4"/>
  <c r="V331" i="4"/>
  <c r="D331" i="4"/>
  <c r="AC330" i="4"/>
  <c r="Y330" i="4"/>
  <c r="V330" i="4"/>
  <c r="D330" i="4"/>
  <c r="AC328" i="4"/>
  <c r="AC329" i="4" s="1"/>
  <c r="V328" i="4"/>
  <c r="D328" i="4"/>
  <c r="AC327" i="4"/>
  <c r="V327" i="4"/>
  <c r="D327" i="4"/>
  <c r="AC326" i="4"/>
  <c r="V326" i="4"/>
  <c r="D326" i="4"/>
  <c r="AC325" i="4"/>
  <c r="Y325" i="4"/>
  <c r="V325" i="4"/>
  <c r="D325" i="4"/>
  <c r="AC324" i="4"/>
  <c r="Y324" i="4"/>
  <c r="V324" i="4"/>
  <c r="D324" i="4"/>
  <c r="AC322" i="4"/>
  <c r="AC323" i="4" s="1"/>
  <c r="V322" i="4"/>
  <c r="D322" i="4"/>
  <c r="AC321" i="4"/>
  <c r="Y321" i="4"/>
  <c r="V321" i="4"/>
  <c r="D321" i="4"/>
  <c r="AC320" i="4"/>
  <c r="AE320" i="4" s="1"/>
  <c r="Y320" i="4"/>
  <c r="V320" i="4"/>
  <c r="D320" i="4"/>
  <c r="AC318" i="4"/>
  <c r="AC319" i="4" s="1"/>
  <c r="V318" i="4"/>
  <c r="D318" i="4"/>
  <c r="AC317" i="4"/>
  <c r="Y317" i="4"/>
  <c r="V317" i="4"/>
  <c r="D317" i="4"/>
  <c r="AC316" i="4"/>
  <c r="Y316" i="4"/>
  <c r="V316" i="4"/>
  <c r="D316" i="4"/>
  <c r="AC314" i="4"/>
  <c r="AC315" i="4" s="1"/>
  <c r="V314" i="4"/>
  <c r="D314" i="4"/>
  <c r="AC313" i="4"/>
  <c r="Y313" i="4"/>
  <c r="V313" i="4"/>
  <c r="D313" i="4"/>
  <c r="AC312" i="4"/>
  <c r="AE312" i="4" s="1"/>
  <c r="Y312" i="4"/>
  <c r="V312" i="4"/>
  <c r="D312" i="4"/>
  <c r="AC310" i="4"/>
  <c r="AC311" i="4" s="1"/>
  <c r="V310" i="4"/>
  <c r="D310" i="4"/>
  <c r="AC309" i="4"/>
  <c r="Y309" i="4"/>
  <c r="V309" i="4"/>
  <c r="D309" i="4"/>
  <c r="AC308" i="4"/>
  <c r="AE308" i="4" s="1"/>
  <c r="Y308" i="4"/>
  <c r="V308" i="4"/>
  <c r="D308" i="4"/>
  <c r="AC306" i="4"/>
  <c r="AC307" i="4" s="1"/>
  <c r="V306" i="4"/>
  <c r="D306" i="4"/>
  <c r="AC305" i="4"/>
  <c r="Y305" i="4"/>
  <c r="V305" i="4"/>
  <c r="D305" i="4"/>
  <c r="W562" i="4" l="1"/>
  <c r="AF562" i="4" s="1"/>
  <c r="W409" i="4"/>
  <c r="AF409" i="4" s="1"/>
  <c r="W586" i="4"/>
  <c r="AF586" i="4" s="1"/>
  <c r="W590" i="4"/>
  <c r="AF590" i="4" s="1"/>
  <c r="W561" i="4"/>
  <c r="AF561" i="4" s="1"/>
  <c r="W470" i="4"/>
  <c r="AF470" i="4" s="1"/>
  <c r="W477" i="4"/>
  <c r="AF477" i="4" s="1"/>
  <c r="W501" i="4"/>
  <c r="AF501" i="4" s="1"/>
  <c r="W448" i="4"/>
  <c r="Y450" i="4" s="1"/>
  <c r="W530" i="4"/>
  <c r="AF530" i="4" s="1"/>
  <c r="W592" i="4"/>
  <c r="Y594" i="4" s="1"/>
  <c r="W385" i="4"/>
  <c r="AF385" i="4" s="1"/>
  <c r="W348" i="4"/>
  <c r="AF348" i="4" s="1"/>
  <c r="W598" i="4"/>
  <c r="AF598" i="4" s="1"/>
  <c r="W570" i="4"/>
  <c r="AF570" i="4" s="1"/>
  <c r="W585" i="4"/>
  <c r="AF585" i="4" s="1"/>
  <c r="W596" i="4"/>
  <c r="Y598" i="4" s="1"/>
  <c r="W589" i="4"/>
  <c r="AF589" i="4" s="1"/>
  <c r="W594" i="4"/>
  <c r="AF594" i="4" s="1"/>
  <c r="W584" i="4"/>
  <c r="Y586" i="4" s="1"/>
  <c r="W526" i="4"/>
  <c r="AF526" i="4" s="1"/>
  <c r="W588" i="4"/>
  <c r="Y590" i="4" s="1"/>
  <c r="W593" i="4"/>
  <c r="AF593" i="4" s="1"/>
  <c r="W597" i="4"/>
  <c r="AF597" i="4" s="1"/>
  <c r="AE598" i="4"/>
  <c r="AE597" i="4"/>
  <c r="AE596" i="4"/>
  <c r="AE594" i="4"/>
  <c r="AE593" i="4"/>
  <c r="AE590" i="4"/>
  <c r="AE589" i="4"/>
  <c r="AE588" i="4"/>
  <c r="AE586" i="4"/>
  <c r="AE585" i="4"/>
  <c r="AE584" i="4"/>
  <c r="W544" i="4"/>
  <c r="AF544" i="4" s="1"/>
  <c r="W548" i="4"/>
  <c r="Y550" i="4" s="1"/>
  <c r="W576" i="4"/>
  <c r="Y578" i="4" s="1"/>
  <c r="W466" i="4"/>
  <c r="AF466" i="4" s="1"/>
  <c r="W490" i="4"/>
  <c r="AF490" i="4" s="1"/>
  <c r="W536" i="4"/>
  <c r="Y538" i="4" s="1"/>
  <c r="W560" i="4"/>
  <c r="Y562" i="4" s="1"/>
  <c r="W569" i="4"/>
  <c r="AF569" i="4" s="1"/>
  <c r="W580" i="4"/>
  <c r="Y582" i="4" s="1"/>
  <c r="W564" i="4"/>
  <c r="W578" i="4"/>
  <c r="AF578" i="4" s="1"/>
  <c r="W568" i="4"/>
  <c r="Y570" i="4" s="1"/>
  <c r="W541" i="4"/>
  <c r="AF541" i="4" s="1"/>
  <c r="W545" i="4"/>
  <c r="AF545" i="4" s="1"/>
  <c r="W549" i="4"/>
  <c r="AF549" i="4" s="1"/>
  <c r="W572" i="4"/>
  <c r="W577" i="4"/>
  <c r="AF577" i="4" s="1"/>
  <c r="W582" i="4"/>
  <c r="AE582" i="4" s="1"/>
  <c r="W581" i="4"/>
  <c r="AE581" i="4" s="1"/>
  <c r="AE580" i="4"/>
  <c r="AE578" i="4"/>
  <c r="AE577" i="4"/>
  <c r="W574" i="4"/>
  <c r="AE574" i="4" s="1"/>
  <c r="W573" i="4"/>
  <c r="AF573" i="4" s="1"/>
  <c r="AE573" i="4"/>
  <c r="AE570" i="4"/>
  <c r="AE569" i="4"/>
  <c r="W566" i="4"/>
  <c r="AE566" i="4" s="1"/>
  <c r="W565" i="4"/>
  <c r="AE565" i="4" s="1"/>
  <c r="AE562" i="4"/>
  <c r="AE561" i="4"/>
  <c r="AE560" i="4"/>
  <c r="W559" i="4"/>
  <c r="Y561" i="4" s="1"/>
  <c r="W553" i="4"/>
  <c r="Y555" i="4" s="1"/>
  <c r="W485" i="4"/>
  <c r="AF485" i="4" s="1"/>
  <c r="W546" i="4"/>
  <c r="AF546" i="4" s="1"/>
  <c r="W552" i="4"/>
  <c r="W381" i="4"/>
  <c r="AF381" i="4" s="1"/>
  <c r="W520" i="4"/>
  <c r="Y522" i="4" s="1"/>
  <c r="W550" i="4"/>
  <c r="AF550" i="4" s="1"/>
  <c r="W557" i="4"/>
  <c r="W556" i="4"/>
  <c r="W555" i="4"/>
  <c r="Y557" i="4" s="1"/>
  <c r="W554" i="4"/>
  <c r="Y556" i="4" s="1"/>
  <c r="AF553" i="4"/>
  <c r="AE550" i="4"/>
  <c r="AE549" i="4"/>
  <c r="AE548" i="4"/>
  <c r="AE546" i="4"/>
  <c r="AE545" i="4"/>
  <c r="W453" i="4"/>
  <c r="AF453" i="4" s="1"/>
  <c r="W457" i="4"/>
  <c r="AF457" i="4" s="1"/>
  <c r="W461" i="4"/>
  <c r="AF461" i="4" s="1"/>
  <c r="W486" i="4"/>
  <c r="AF486" i="4" s="1"/>
  <c r="W514" i="4"/>
  <c r="AF514" i="4" s="1"/>
  <c r="W518" i="4"/>
  <c r="AF518" i="4" s="1"/>
  <c r="W524" i="4"/>
  <c r="Y526" i="4" s="1"/>
  <c r="W533" i="4"/>
  <c r="AF533" i="4" s="1"/>
  <c r="W474" i="4"/>
  <c r="AF474" i="4" s="1"/>
  <c r="W489" i="4"/>
  <c r="AF489" i="4" s="1"/>
  <c r="W506" i="4"/>
  <c r="AF506" i="4" s="1"/>
  <c r="W510" i="4"/>
  <c r="AF510" i="4" s="1"/>
  <c r="W522" i="4"/>
  <c r="AF522" i="4" s="1"/>
  <c r="W528" i="4"/>
  <c r="W456" i="4"/>
  <c r="AF456" i="4" s="1"/>
  <c r="W512" i="4"/>
  <c r="Y514" i="4" s="1"/>
  <c r="W532" i="4"/>
  <c r="Y534" i="4" s="1"/>
  <c r="W525" i="4"/>
  <c r="AF525" i="4" s="1"/>
  <c r="W534" i="4"/>
  <c r="AF534" i="4" s="1"/>
  <c r="W540" i="4"/>
  <c r="Y542" i="4" s="1"/>
  <c r="W542" i="4"/>
  <c r="AE542" i="4" s="1"/>
  <c r="AE541" i="4"/>
  <c r="AE540" i="4"/>
  <c r="W538" i="4"/>
  <c r="AE538" i="4" s="1"/>
  <c r="W537" i="4"/>
  <c r="AE537" i="4" s="1"/>
  <c r="AE534" i="4"/>
  <c r="AE533" i="4"/>
  <c r="AE532" i="4"/>
  <c r="AE530" i="4"/>
  <c r="W529" i="4"/>
  <c r="AE529" i="4" s="1"/>
  <c r="AE526" i="4"/>
  <c r="AE525" i="4"/>
  <c r="AE524" i="4"/>
  <c r="AE522" i="4"/>
  <c r="W521" i="4"/>
  <c r="AE521" i="4" s="1"/>
  <c r="AE520" i="4"/>
  <c r="AE518" i="4"/>
  <c r="W433" i="4"/>
  <c r="AF433" i="4" s="1"/>
  <c r="W462" i="4"/>
  <c r="AF462" i="4" s="1"/>
  <c r="W498" i="4"/>
  <c r="AF498" i="4" s="1"/>
  <c r="W504" i="4"/>
  <c r="W500" i="4"/>
  <c r="Y502" i="4" s="1"/>
  <c r="W418" i="4"/>
  <c r="AF418" i="4" s="1"/>
  <c r="W450" i="4"/>
  <c r="AF450" i="4" s="1"/>
  <c r="W465" i="4"/>
  <c r="AF465" i="4" s="1"/>
  <c r="W480" i="4"/>
  <c r="AF480" i="4" s="1"/>
  <c r="W494" i="4"/>
  <c r="AF494" i="4" s="1"/>
  <c r="W502" i="4"/>
  <c r="AF502" i="4" s="1"/>
  <c r="W508" i="4"/>
  <c r="Y510" i="4" s="1"/>
  <c r="W513" i="4"/>
  <c r="AF513" i="4" s="1"/>
  <c r="W472" i="4"/>
  <c r="Y474" i="4" s="1"/>
  <c r="W496" i="4"/>
  <c r="Y498" i="4" s="1"/>
  <c r="W505" i="4"/>
  <c r="AF505" i="4" s="1"/>
  <c r="W516" i="4"/>
  <c r="W517" i="4"/>
  <c r="AE517" i="4" s="1"/>
  <c r="AE514" i="4"/>
  <c r="AE513" i="4"/>
  <c r="AE510" i="4"/>
  <c r="W509" i="4"/>
  <c r="AE509" i="4" s="1"/>
  <c r="AE506" i="4"/>
  <c r="AE505" i="4"/>
  <c r="AE502" i="4"/>
  <c r="AE501" i="4"/>
  <c r="AE500" i="4"/>
  <c r="AE498" i="4"/>
  <c r="W497" i="4"/>
  <c r="AE497" i="4" s="1"/>
  <c r="AE496" i="4"/>
  <c r="W404" i="4"/>
  <c r="Y406" i="4" s="1"/>
  <c r="W313" i="4"/>
  <c r="AF313" i="4" s="1"/>
  <c r="W327" i="4"/>
  <c r="AF327" i="4" s="1"/>
  <c r="W340" i="4"/>
  <c r="AF340" i="4" s="1"/>
  <c r="W454" i="4"/>
  <c r="AF454" i="4" s="1"/>
  <c r="W460" i="4"/>
  <c r="Y462" i="4" s="1"/>
  <c r="W469" i="4"/>
  <c r="AF469" i="4" s="1"/>
  <c r="W478" i="4"/>
  <c r="AF478" i="4" s="1"/>
  <c r="W484" i="4"/>
  <c r="Y486" i="4" s="1"/>
  <c r="W400" i="4"/>
  <c r="Y402" i="4" s="1"/>
  <c r="W452" i="4"/>
  <c r="Y454" i="4" s="1"/>
  <c r="W390" i="4"/>
  <c r="AF390" i="4" s="1"/>
  <c r="W413" i="4"/>
  <c r="AF413" i="4" s="1"/>
  <c r="W442" i="4"/>
  <c r="AF442" i="4" s="1"/>
  <c r="W449" i="4"/>
  <c r="AF449" i="4" s="1"/>
  <c r="W458" i="4"/>
  <c r="AF458" i="4" s="1"/>
  <c r="W464" i="4"/>
  <c r="Y466" i="4" s="1"/>
  <c r="W473" i="4"/>
  <c r="AF473" i="4" s="1"/>
  <c r="W482" i="4"/>
  <c r="AF482" i="4" s="1"/>
  <c r="W488" i="4"/>
  <c r="Y490" i="4" s="1"/>
  <c r="W493" i="4"/>
  <c r="AF493" i="4" s="1"/>
  <c r="W476" i="4"/>
  <c r="Y478" i="4" s="1"/>
  <c r="W386" i="4"/>
  <c r="AF386" i="4" s="1"/>
  <c r="W405" i="4"/>
  <c r="AF405" i="4" s="1"/>
  <c r="W420" i="4"/>
  <c r="Y422" i="4" s="1"/>
  <c r="W468" i="4"/>
  <c r="W492" i="4"/>
  <c r="Y494" i="4" s="1"/>
  <c r="W396" i="4"/>
  <c r="Y398" i="4" s="1"/>
  <c r="W481" i="4"/>
  <c r="AF481" i="4" s="1"/>
  <c r="AE494" i="4"/>
  <c r="AE490" i="4"/>
  <c r="AE489" i="4"/>
  <c r="AE488" i="4"/>
  <c r="AE486" i="4"/>
  <c r="AE485" i="4"/>
  <c r="AE484" i="4"/>
  <c r="AE482" i="4"/>
  <c r="AE481" i="4"/>
  <c r="AE478" i="4"/>
  <c r="AE477" i="4"/>
  <c r="AE476" i="4"/>
  <c r="AE474" i="4"/>
  <c r="AE473" i="4"/>
  <c r="AE472" i="4"/>
  <c r="AE470" i="4"/>
  <c r="AE469" i="4"/>
  <c r="AE466" i="4"/>
  <c r="AE465" i="4"/>
  <c r="AE464" i="4"/>
  <c r="AE462" i="4"/>
  <c r="AE461" i="4"/>
  <c r="AE460" i="4"/>
  <c r="AE458" i="4"/>
  <c r="AE454" i="4"/>
  <c r="AE453" i="4"/>
  <c r="AE450" i="4"/>
  <c r="AE449" i="4"/>
  <c r="AE448" i="4"/>
  <c r="W362" i="4"/>
  <c r="Y364" i="4" s="1"/>
  <c r="W377" i="4"/>
  <c r="AF377" i="4" s="1"/>
  <c r="W414" i="4"/>
  <c r="AF414" i="4" s="1"/>
  <c r="W425" i="4"/>
  <c r="AF425" i="4" s="1"/>
  <c r="W359" i="4"/>
  <c r="AF359" i="4" s="1"/>
  <c r="W365" i="4"/>
  <c r="AF365" i="4" s="1"/>
  <c r="W410" i="4"/>
  <c r="AF410" i="4" s="1"/>
  <c r="W372" i="4"/>
  <c r="Y374" i="4" s="1"/>
  <c r="W376" i="4"/>
  <c r="Y378" i="4" s="1"/>
  <c r="W430" i="4"/>
  <c r="AF430" i="4" s="1"/>
  <c r="W445" i="4"/>
  <c r="AF445" i="4" s="1"/>
  <c r="W364" i="4"/>
  <c r="W366" i="4"/>
  <c r="AF366" i="4" s="1"/>
  <c r="W370" i="4"/>
  <c r="AF370" i="4" s="1"/>
  <c r="W374" i="4"/>
  <c r="AF374" i="4" s="1"/>
  <c r="W424" i="4"/>
  <c r="Y426" i="4" s="1"/>
  <c r="W309" i="4"/>
  <c r="AF309" i="4" s="1"/>
  <c r="W320" i="4"/>
  <c r="Y322" i="4" s="1"/>
  <c r="W324" i="4"/>
  <c r="Y326" i="4" s="1"/>
  <c r="W336" i="4"/>
  <c r="AF336" i="4" s="1"/>
  <c r="W369" i="4"/>
  <c r="AF369" i="4" s="1"/>
  <c r="W378" i="4"/>
  <c r="AF378" i="4" s="1"/>
  <c r="W384" i="4"/>
  <c r="Y386" i="4" s="1"/>
  <c r="W393" i="4"/>
  <c r="AF393" i="4" s="1"/>
  <c r="W402" i="4"/>
  <c r="AF402" i="4" s="1"/>
  <c r="W408" i="4"/>
  <c r="Y410" i="4" s="1"/>
  <c r="W417" i="4"/>
  <c r="AF417" i="4" s="1"/>
  <c r="W422" i="4"/>
  <c r="AF422" i="4" s="1"/>
  <c r="W428" i="4"/>
  <c r="Y430" i="4" s="1"/>
  <c r="W437" i="4"/>
  <c r="AF437" i="4" s="1"/>
  <c r="W446" i="4"/>
  <c r="AF446" i="4" s="1"/>
  <c r="W380" i="4"/>
  <c r="W354" i="4"/>
  <c r="Y356" i="4" s="1"/>
  <c r="W373" i="4"/>
  <c r="AF373" i="4" s="1"/>
  <c r="W382" i="4"/>
  <c r="AF382" i="4" s="1"/>
  <c r="W388" i="4"/>
  <c r="Y390" i="4" s="1"/>
  <c r="W397" i="4"/>
  <c r="AF397" i="4" s="1"/>
  <c r="W412" i="4"/>
  <c r="Y414" i="4" s="1"/>
  <c r="W426" i="4"/>
  <c r="AF426" i="4" s="1"/>
  <c r="W432" i="4"/>
  <c r="Y434" i="4" s="1"/>
  <c r="W441" i="4"/>
  <c r="AF441" i="4" s="1"/>
  <c r="W368" i="4"/>
  <c r="Y370" i="4" s="1"/>
  <c r="W392" i="4"/>
  <c r="Y394" i="4" s="1"/>
  <c r="W416" i="4"/>
  <c r="Y418" i="4" s="1"/>
  <c r="W421" i="4"/>
  <c r="AF421" i="4" s="1"/>
  <c r="W436" i="4"/>
  <c r="W434" i="4"/>
  <c r="AF434" i="4" s="1"/>
  <c r="W440" i="4"/>
  <c r="Y442" i="4" s="1"/>
  <c r="W429" i="4"/>
  <c r="AF429" i="4" s="1"/>
  <c r="W438" i="4"/>
  <c r="AF438" i="4" s="1"/>
  <c r="W444" i="4"/>
  <c r="Y446" i="4" s="1"/>
  <c r="AE446" i="4"/>
  <c r="AE445" i="4"/>
  <c r="AE444" i="4"/>
  <c r="AE442" i="4"/>
  <c r="AE441" i="4"/>
  <c r="AE440" i="4"/>
  <c r="AE438" i="4"/>
  <c r="AE437" i="4"/>
  <c r="AE434" i="4"/>
  <c r="AE433" i="4"/>
  <c r="AE432" i="4"/>
  <c r="AE430" i="4"/>
  <c r="AE429" i="4"/>
  <c r="AE426" i="4"/>
  <c r="AE425" i="4"/>
  <c r="AE424" i="4"/>
  <c r="AE422" i="4"/>
  <c r="AE421" i="4"/>
  <c r="AE418" i="4"/>
  <c r="AE417" i="4"/>
  <c r="AE416" i="4"/>
  <c r="AE414" i="4"/>
  <c r="AE413" i="4"/>
  <c r="AE412" i="4"/>
  <c r="AE410" i="4"/>
  <c r="AE409" i="4"/>
  <c r="W406" i="4"/>
  <c r="AE406" i="4" s="1"/>
  <c r="AE405" i="4"/>
  <c r="AE404" i="4"/>
  <c r="AE402" i="4"/>
  <c r="W401" i="4"/>
  <c r="AE401" i="4" s="1"/>
  <c r="AE400" i="4"/>
  <c r="W398" i="4"/>
  <c r="AE398" i="4" s="1"/>
  <c r="AE397" i="4"/>
  <c r="AE396" i="4"/>
  <c r="W394" i="4"/>
  <c r="AE394" i="4" s="1"/>
  <c r="AE393" i="4"/>
  <c r="AE392" i="4"/>
  <c r="AE390" i="4"/>
  <c r="W389" i="4"/>
  <c r="AE389" i="4" s="1"/>
  <c r="AE388" i="4"/>
  <c r="AE386" i="4"/>
  <c r="AE385" i="4"/>
  <c r="AE382" i="4"/>
  <c r="AE381" i="4"/>
  <c r="AE378" i="4"/>
  <c r="AE377" i="4"/>
  <c r="AE376" i="4"/>
  <c r="AE374" i="4"/>
  <c r="AE373" i="4"/>
  <c r="AE372" i="4"/>
  <c r="AE370" i="4"/>
  <c r="AE369" i="4"/>
  <c r="AE368" i="4"/>
  <c r="AE366" i="4"/>
  <c r="AE365" i="4"/>
  <c r="W356" i="4"/>
  <c r="AF356" i="4" s="1"/>
  <c r="W318" i="4"/>
  <c r="AF318" i="4" s="1"/>
  <c r="W322" i="4"/>
  <c r="AF322" i="4" s="1"/>
  <c r="W328" i="4"/>
  <c r="AF328" i="4" s="1"/>
  <c r="W314" i="4"/>
  <c r="AF314" i="4" s="1"/>
  <c r="W342" i="4"/>
  <c r="Y344" i="4" s="1"/>
  <c r="W351" i="4"/>
  <c r="AF351" i="4" s="1"/>
  <c r="W360" i="4"/>
  <c r="AF360" i="4" s="1"/>
  <c r="W332" i="4"/>
  <c r="AF332" i="4" s="1"/>
  <c r="W316" i="4"/>
  <c r="Y318" i="4" s="1"/>
  <c r="W325" i="4"/>
  <c r="Y327" i="4" s="1"/>
  <c r="W346" i="4"/>
  <c r="Y348" i="4" s="1"/>
  <c r="W355" i="4"/>
  <c r="AF355" i="4" s="1"/>
  <c r="W350" i="4"/>
  <c r="Y352" i="4" s="1"/>
  <c r="W343" i="4"/>
  <c r="AF343" i="4" s="1"/>
  <c r="W352" i="4"/>
  <c r="AF352" i="4" s="1"/>
  <c r="W358" i="4"/>
  <c r="Y360" i="4" s="1"/>
  <c r="W363" i="4"/>
  <c r="AE364" i="4"/>
  <c r="AE363" i="4"/>
  <c r="AE360" i="4"/>
  <c r="AE359" i="4"/>
  <c r="AE358" i="4"/>
  <c r="AE356" i="4"/>
  <c r="AE355" i="4"/>
  <c r="AE354" i="4"/>
  <c r="AE352" i="4"/>
  <c r="AE351" i="4"/>
  <c r="AE348" i="4"/>
  <c r="W347" i="4"/>
  <c r="AE347" i="4" s="1"/>
  <c r="AE346" i="4"/>
  <c r="W344" i="4"/>
  <c r="AE344" i="4" s="1"/>
  <c r="AE343" i="4"/>
  <c r="AE342" i="4"/>
  <c r="W308" i="4"/>
  <c r="W306" i="4"/>
  <c r="AF306" i="4" s="1"/>
  <c r="W312" i="4"/>
  <c r="W317" i="4"/>
  <c r="AF317" i="4" s="1"/>
  <c r="W326" i="4"/>
  <c r="Y328" i="4" s="1"/>
  <c r="W335" i="4"/>
  <c r="AF335" i="4" s="1"/>
  <c r="W310" i="4"/>
  <c r="AF310" i="4" s="1"/>
  <c r="W321" i="4"/>
  <c r="AF321" i="4" s="1"/>
  <c r="W330" i="4"/>
  <c r="Y332" i="4" s="1"/>
  <c r="W334" i="4"/>
  <c r="Y336" i="4" s="1"/>
  <c r="W338" i="4"/>
  <c r="Y340" i="4" s="1"/>
  <c r="AE340" i="4"/>
  <c r="W339" i="4"/>
  <c r="AE339" i="4" s="1"/>
  <c r="AE336" i="4"/>
  <c r="AE335" i="4"/>
  <c r="AE334" i="4"/>
  <c r="AE332" i="4"/>
  <c r="W331" i="4"/>
  <c r="AE331" i="4" s="1"/>
  <c r="AE330" i="4"/>
  <c r="AE328" i="4"/>
  <c r="AE327" i="4"/>
  <c r="AE326" i="4"/>
  <c r="AE325" i="4"/>
  <c r="AE324" i="4"/>
  <c r="AE322" i="4"/>
  <c r="AE321" i="4"/>
  <c r="AE318" i="4"/>
  <c r="AE317" i="4"/>
  <c r="AE316" i="4"/>
  <c r="AE314" i="4"/>
  <c r="AE313" i="4"/>
  <c r="AE310" i="4"/>
  <c r="AE309" i="4"/>
  <c r="AE306" i="4"/>
  <c r="AE305" i="4"/>
  <c r="AC304" i="4"/>
  <c r="W305" i="4" s="1"/>
  <c r="AF305" i="4" s="1"/>
  <c r="Y304" i="4"/>
  <c r="V304" i="4"/>
  <c r="D304" i="4"/>
  <c r="AC302" i="4"/>
  <c r="AC303" i="4" s="1"/>
  <c r="V302" i="4"/>
  <c r="D302" i="4"/>
  <c r="AC301" i="4"/>
  <c r="V301" i="4"/>
  <c r="D301" i="4"/>
  <c r="AC300" i="4"/>
  <c r="Y300" i="4"/>
  <c r="V300" i="4"/>
  <c r="D300" i="4"/>
  <c r="AC299" i="4"/>
  <c r="AE299" i="4" s="1"/>
  <c r="Y299" i="4"/>
  <c r="V299" i="4"/>
  <c r="D299" i="4"/>
  <c r="AE297" i="4"/>
  <c r="AC297" i="4"/>
  <c r="AC298" i="4" s="1"/>
  <c r="V297" i="4"/>
  <c r="AF297" i="4" s="1"/>
  <c r="D297" i="4"/>
  <c r="AE296" i="4"/>
  <c r="AC296" i="4"/>
  <c r="V296" i="4"/>
  <c r="AF296" i="4" s="1"/>
  <c r="D296" i="4"/>
  <c r="AE295" i="4"/>
  <c r="AC295" i="4"/>
  <c r="Y295" i="4"/>
  <c r="V295" i="4"/>
  <c r="AF295" i="4" s="1"/>
  <c r="D295" i="4"/>
  <c r="AC294" i="4"/>
  <c r="Y294" i="4"/>
  <c r="V294" i="4"/>
  <c r="D294" i="4"/>
  <c r="AC292" i="4"/>
  <c r="AC293" i="4" s="1"/>
  <c r="V292" i="4"/>
  <c r="D292" i="4"/>
  <c r="AC291" i="4"/>
  <c r="Y291" i="4"/>
  <c r="V291" i="4"/>
  <c r="D291" i="4"/>
  <c r="AC290" i="4"/>
  <c r="Y290" i="4"/>
  <c r="V290" i="4"/>
  <c r="D290" i="4"/>
  <c r="AC288" i="4"/>
  <c r="AC289" i="4" s="1"/>
  <c r="V288" i="4"/>
  <c r="D288" i="4"/>
  <c r="AC287" i="4"/>
  <c r="Y287" i="4"/>
  <c r="V287" i="4"/>
  <c r="D287" i="4"/>
  <c r="AC286" i="4"/>
  <c r="Y286" i="4"/>
  <c r="V286" i="4"/>
  <c r="D286" i="4"/>
  <c r="AC284" i="4"/>
  <c r="AC285" i="4" s="1"/>
  <c r="V284" i="4"/>
  <c r="D284" i="4"/>
  <c r="AC283" i="4"/>
  <c r="Y283" i="4"/>
  <c r="V283" i="4"/>
  <c r="D283" i="4"/>
  <c r="AC282" i="4"/>
  <c r="Y282" i="4"/>
  <c r="V282" i="4"/>
  <c r="D282" i="4"/>
  <c r="AC280" i="4"/>
  <c r="AC281" i="4" s="1"/>
  <c r="V280" i="4"/>
  <c r="D280" i="4"/>
  <c r="AC279" i="4"/>
  <c r="Y279" i="4"/>
  <c r="V279" i="4"/>
  <c r="D279" i="4"/>
  <c r="AC278" i="4"/>
  <c r="AE278" i="4" s="1"/>
  <c r="Y278" i="4"/>
  <c r="V278" i="4"/>
  <c r="D278" i="4"/>
  <c r="AC276" i="4"/>
  <c r="AC277" i="4" s="1"/>
  <c r="V276" i="4"/>
  <c r="D276" i="4"/>
  <c r="AC275" i="4"/>
  <c r="Y275" i="4"/>
  <c r="V275" i="4"/>
  <c r="D275" i="4"/>
  <c r="AC274" i="4"/>
  <c r="Y274" i="4"/>
  <c r="V274" i="4"/>
  <c r="D274" i="4"/>
  <c r="AC272" i="4"/>
  <c r="AC273" i="4" s="1"/>
  <c r="V272" i="4"/>
  <c r="D272" i="4"/>
  <c r="AC271" i="4"/>
  <c r="Y271" i="4"/>
  <c r="V271" i="4"/>
  <c r="D271" i="4"/>
  <c r="AC270" i="4"/>
  <c r="AE270" i="4" s="1"/>
  <c r="Y270" i="4"/>
  <c r="V270" i="4"/>
  <c r="D270" i="4"/>
  <c r="AC268" i="4"/>
  <c r="AC269" i="4" s="1"/>
  <c r="V268" i="4"/>
  <c r="D268" i="4"/>
  <c r="AC267" i="4"/>
  <c r="Y267" i="4"/>
  <c r="V267" i="4"/>
  <c r="D267" i="4"/>
  <c r="AC266" i="4"/>
  <c r="Y266" i="4"/>
  <c r="V266" i="4"/>
  <c r="D266" i="4"/>
  <c r="AC264" i="4"/>
  <c r="AC265" i="4" s="1"/>
  <c r="V264" i="4"/>
  <c r="D264" i="4"/>
  <c r="AC263" i="4"/>
  <c r="Y263" i="4"/>
  <c r="V263" i="4"/>
  <c r="D263" i="4"/>
  <c r="AC262" i="4"/>
  <c r="AE262" i="4" s="1"/>
  <c r="Y262" i="4"/>
  <c r="V262" i="4"/>
  <c r="D262" i="4"/>
  <c r="AC260" i="4"/>
  <c r="AC261" i="4" s="1"/>
  <c r="Y260" i="4"/>
  <c r="V260" i="4"/>
  <c r="D260" i="4"/>
  <c r="AC258" i="4"/>
  <c r="AC259" i="4" s="1"/>
  <c r="V258" i="4"/>
  <c r="D258" i="4"/>
  <c r="AC257" i="4"/>
  <c r="Y257" i="4"/>
  <c r="V257" i="4"/>
  <c r="D257" i="4"/>
  <c r="AC256" i="4"/>
  <c r="Y256" i="4"/>
  <c r="V256" i="4"/>
  <c r="D256" i="4"/>
  <c r="AC254" i="4"/>
  <c r="AC255" i="4" s="1"/>
  <c r="V254" i="4"/>
  <c r="D254" i="4"/>
  <c r="AC253" i="4"/>
  <c r="Y253" i="4"/>
  <c r="V253" i="4"/>
  <c r="D253" i="4"/>
  <c r="AC252" i="4"/>
  <c r="Y252" i="4"/>
  <c r="V252" i="4"/>
  <c r="D252" i="4"/>
  <c r="AC250" i="4"/>
  <c r="AC251" i="4" s="1"/>
  <c r="V250" i="4"/>
  <c r="D250" i="4"/>
  <c r="AC249" i="4"/>
  <c r="Y249" i="4"/>
  <c r="V249" i="4"/>
  <c r="D249" i="4"/>
  <c r="AC248" i="4"/>
  <c r="Y248" i="4"/>
  <c r="V248" i="4"/>
  <c r="D248" i="4"/>
  <c r="AC246" i="4"/>
  <c r="AC247" i="4" s="1"/>
  <c r="V246" i="4"/>
  <c r="D246" i="4"/>
  <c r="AC245" i="4"/>
  <c r="Y245" i="4"/>
  <c r="V245" i="4"/>
  <c r="D245" i="4"/>
  <c r="AC244" i="4"/>
  <c r="Y244" i="4"/>
  <c r="V244" i="4"/>
  <c r="D244" i="4"/>
  <c r="AC242" i="4"/>
  <c r="AC243" i="4" s="1"/>
  <c r="V242" i="4"/>
  <c r="D242" i="4"/>
  <c r="AC241" i="4"/>
  <c r="Y241" i="4"/>
  <c r="V241" i="4"/>
  <c r="D241" i="4"/>
  <c r="AC240" i="4"/>
  <c r="AE240" i="4" s="1"/>
  <c r="Y240" i="4"/>
  <c r="V240" i="4"/>
  <c r="D240" i="4"/>
  <c r="AC238" i="4"/>
  <c r="AC239" i="4" s="1"/>
  <c r="V238" i="4"/>
  <c r="D238" i="4"/>
  <c r="AC237" i="4"/>
  <c r="Y237" i="4"/>
  <c r="V237" i="4"/>
  <c r="D237" i="4"/>
  <c r="AC236" i="4"/>
  <c r="Y236" i="4"/>
  <c r="V236" i="4"/>
  <c r="D236" i="4"/>
  <c r="AC234" i="4"/>
  <c r="AC235" i="4" s="1"/>
  <c r="V234" i="4"/>
  <c r="D234" i="4"/>
  <c r="AC233" i="4"/>
  <c r="Y233" i="4"/>
  <c r="V233" i="4"/>
  <c r="D233" i="4"/>
  <c r="AC232" i="4"/>
  <c r="AE232" i="4" s="1"/>
  <c r="Y232" i="4"/>
  <c r="V232" i="4"/>
  <c r="D232" i="4"/>
  <c r="AC230" i="4"/>
  <c r="AC231" i="4" s="1"/>
  <c r="V230" i="4"/>
  <c r="D230" i="4"/>
  <c r="AC229" i="4"/>
  <c r="Y229" i="4"/>
  <c r="V229" i="4"/>
  <c r="D229" i="4"/>
  <c r="AC228" i="4"/>
  <c r="AE228" i="4" s="1"/>
  <c r="Y228" i="4"/>
  <c r="V228" i="4"/>
  <c r="D228" i="4"/>
  <c r="AC226" i="4"/>
  <c r="AC227" i="4" s="1"/>
  <c r="V226" i="4"/>
  <c r="D226" i="4"/>
  <c r="AC225" i="4"/>
  <c r="Y225" i="4"/>
  <c r="V225" i="4"/>
  <c r="D225" i="4"/>
  <c r="AC224" i="4"/>
  <c r="Y224" i="4"/>
  <c r="V224" i="4"/>
  <c r="D224" i="4"/>
  <c r="AC222" i="4"/>
  <c r="AC223" i="4" s="1"/>
  <c r="V222" i="4"/>
  <c r="D222" i="4"/>
  <c r="AC221" i="4"/>
  <c r="Y221" i="4"/>
  <c r="V221" i="4"/>
  <c r="D221" i="4"/>
  <c r="AC220" i="4"/>
  <c r="Y220" i="4"/>
  <c r="V220" i="4"/>
  <c r="D220" i="4"/>
  <c r="AC218" i="4"/>
  <c r="AC219" i="4" s="1"/>
  <c r="V218" i="4"/>
  <c r="D218" i="4"/>
  <c r="AC217" i="4"/>
  <c r="Y217" i="4"/>
  <c r="V217" i="4"/>
  <c r="D217" i="4"/>
  <c r="AC216" i="4"/>
  <c r="Y216" i="4"/>
  <c r="V216" i="4"/>
  <c r="D216" i="4"/>
  <c r="AC214" i="4"/>
  <c r="AC215" i="4" s="1"/>
  <c r="V214" i="4"/>
  <c r="D214" i="4"/>
  <c r="AC213" i="4"/>
  <c r="Y213" i="4"/>
  <c r="V213" i="4"/>
  <c r="D213" i="4"/>
  <c r="AC212" i="4"/>
  <c r="AE212" i="4" s="1"/>
  <c r="Y212" i="4"/>
  <c r="V212" i="4"/>
  <c r="D212" i="4"/>
  <c r="AC210" i="4"/>
  <c r="AC211" i="4" s="1"/>
  <c r="V210" i="4"/>
  <c r="D210" i="4"/>
  <c r="AC209" i="4"/>
  <c r="Y209" i="4"/>
  <c r="V209" i="4"/>
  <c r="D209" i="4"/>
  <c r="AC208" i="4"/>
  <c r="Y208" i="4"/>
  <c r="V208" i="4"/>
  <c r="D208" i="4"/>
  <c r="AC206" i="4"/>
  <c r="AC207" i="4" s="1"/>
  <c r="V206" i="4"/>
  <c r="D206" i="4"/>
  <c r="AC205" i="4"/>
  <c r="Y205" i="4"/>
  <c r="V205" i="4"/>
  <c r="D205" i="4"/>
  <c r="AC204" i="4"/>
  <c r="Y204" i="4"/>
  <c r="V204" i="4"/>
  <c r="D204" i="4"/>
  <c r="AC202" i="4"/>
  <c r="AC203" i="4" s="1"/>
  <c r="V202" i="4"/>
  <c r="D202" i="4"/>
  <c r="AC201" i="4"/>
  <c r="Y201" i="4"/>
  <c r="V201" i="4"/>
  <c r="D201" i="4"/>
  <c r="AC200" i="4"/>
  <c r="AE200" i="4" s="1"/>
  <c r="Y200" i="4"/>
  <c r="V200" i="4"/>
  <c r="D200" i="4"/>
  <c r="AC198" i="4"/>
  <c r="AC199" i="4" s="1"/>
  <c r="V198" i="4"/>
  <c r="D198" i="4"/>
  <c r="AC197" i="4"/>
  <c r="Y197" i="4"/>
  <c r="V197" i="4"/>
  <c r="D197" i="4"/>
  <c r="AC196" i="4"/>
  <c r="AE196" i="4" s="1"/>
  <c r="Y196" i="4"/>
  <c r="V196" i="4"/>
  <c r="D196" i="4"/>
  <c r="AC194" i="4"/>
  <c r="AC195" i="4" s="1"/>
  <c r="V194" i="4"/>
  <c r="D194" i="4"/>
  <c r="AC193" i="4"/>
  <c r="Y193" i="4"/>
  <c r="V193" i="4"/>
  <c r="D193" i="4"/>
  <c r="AC192" i="4"/>
  <c r="AE192" i="4" s="1"/>
  <c r="Y192" i="4"/>
  <c r="V192" i="4"/>
  <c r="D192" i="4"/>
  <c r="AC190" i="4"/>
  <c r="AC191" i="4" s="1"/>
  <c r="V190" i="4"/>
  <c r="D190" i="4"/>
  <c r="AC189" i="4"/>
  <c r="Y189" i="4"/>
  <c r="V189" i="4"/>
  <c r="D189" i="4"/>
  <c r="AC188" i="4"/>
  <c r="AE188" i="4" s="1"/>
  <c r="Y188" i="4"/>
  <c r="V188" i="4"/>
  <c r="D188" i="4"/>
  <c r="AC186" i="4"/>
  <c r="AC187" i="4" s="1"/>
  <c r="V186" i="4"/>
  <c r="D186" i="4"/>
  <c r="AC185" i="4"/>
  <c r="Y185" i="4"/>
  <c r="V185" i="4"/>
  <c r="D185" i="4"/>
  <c r="AC184" i="4"/>
  <c r="AE184" i="4" s="1"/>
  <c r="Y184" i="4"/>
  <c r="V184" i="4"/>
  <c r="D184" i="4"/>
  <c r="AC182" i="4"/>
  <c r="AC183" i="4" s="1"/>
  <c r="V182" i="4"/>
  <c r="D182" i="4"/>
  <c r="AC181" i="4"/>
  <c r="Y181" i="4"/>
  <c r="V181" i="4"/>
  <c r="D181" i="4"/>
  <c r="AC180" i="4"/>
  <c r="Y180" i="4"/>
  <c r="V180" i="4"/>
  <c r="D180" i="4"/>
  <c r="AC178" i="4"/>
  <c r="AC179" i="4" s="1"/>
  <c r="V178" i="4"/>
  <c r="D178" i="4"/>
  <c r="AC177" i="4"/>
  <c r="Y177" i="4"/>
  <c r="V177" i="4"/>
  <c r="D177" i="4"/>
  <c r="AC176" i="4"/>
  <c r="Y176" i="4"/>
  <c r="V176" i="4"/>
  <c r="D176" i="4"/>
  <c r="AC174" i="4"/>
  <c r="AC175" i="4" s="1"/>
  <c r="V174" i="4"/>
  <c r="D174" i="4"/>
  <c r="AC173" i="4"/>
  <c r="Y173" i="4"/>
  <c r="V173" i="4"/>
  <c r="D173" i="4"/>
  <c r="AC172" i="4"/>
  <c r="Y172" i="4"/>
  <c r="V172" i="4"/>
  <c r="D172" i="4"/>
  <c r="AC170" i="4"/>
  <c r="AC171" i="4" s="1"/>
  <c r="V170" i="4"/>
  <c r="D170" i="4"/>
  <c r="AC169" i="4"/>
  <c r="Y169" i="4"/>
  <c r="V169" i="4"/>
  <c r="D169" i="4"/>
  <c r="AC168" i="4"/>
  <c r="Y168" i="4"/>
  <c r="V168" i="4"/>
  <c r="D168" i="4"/>
  <c r="AC166" i="4"/>
  <c r="AC167" i="4" s="1"/>
  <c r="V166" i="4"/>
  <c r="D166" i="4"/>
  <c r="AC165" i="4"/>
  <c r="Y165" i="4"/>
  <c r="V165" i="4"/>
  <c r="D165" i="4"/>
  <c r="AC164" i="4"/>
  <c r="Y164" i="4"/>
  <c r="V164" i="4"/>
  <c r="D164" i="4"/>
  <c r="AC162" i="4"/>
  <c r="AC163" i="4" s="1"/>
  <c r="V162" i="4"/>
  <c r="D162" i="4"/>
  <c r="AC161" i="4"/>
  <c r="Y161" i="4"/>
  <c r="V161" i="4"/>
  <c r="D161" i="4"/>
  <c r="AC160" i="4"/>
  <c r="Y160" i="4"/>
  <c r="V160" i="4"/>
  <c r="D160" i="4"/>
  <c r="AC158" i="4"/>
  <c r="AC159" i="4" s="1"/>
  <c r="V158" i="4"/>
  <c r="D158" i="4"/>
  <c r="AC157" i="4"/>
  <c r="Y157" i="4"/>
  <c r="V157" i="4"/>
  <c r="D157" i="4"/>
  <c r="AC156" i="4"/>
  <c r="Y156" i="4"/>
  <c r="V156" i="4"/>
  <c r="D156" i="4"/>
  <c r="AC154" i="4"/>
  <c r="AC155" i="4" s="1"/>
  <c r="V154" i="4"/>
  <c r="D154" i="4"/>
  <c r="AC153" i="4"/>
  <c r="Y153" i="4"/>
  <c r="V153" i="4"/>
  <c r="D153" i="4"/>
  <c r="AC152" i="4"/>
  <c r="Y152" i="4"/>
  <c r="V152" i="4"/>
  <c r="D152" i="4"/>
  <c r="AC150" i="4"/>
  <c r="AC151" i="4" s="1"/>
  <c r="V150" i="4"/>
  <c r="D150" i="4"/>
  <c r="AC149" i="4"/>
  <c r="Y149" i="4"/>
  <c r="V149" i="4"/>
  <c r="D149" i="4"/>
  <c r="AC148" i="4"/>
  <c r="Y148" i="4"/>
  <c r="V148" i="4"/>
  <c r="D148" i="4"/>
  <c r="AC146" i="4"/>
  <c r="AC147" i="4" s="1"/>
  <c r="V146" i="4"/>
  <c r="D146" i="4"/>
  <c r="AC145" i="4"/>
  <c r="Y145" i="4"/>
  <c r="V145" i="4"/>
  <c r="D145" i="4"/>
  <c r="AC144" i="4"/>
  <c r="AE144" i="4" s="1"/>
  <c r="Y144" i="4"/>
  <c r="V144" i="4"/>
  <c r="D144" i="4"/>
  <c r="AC142" i="4"/>
  <c r="AC143" i="4" s="1"/>
  <c r="V142" i="4"/>
  <c r="D142" i="4"/>
  <c r="AC141" i="4"/>
  <c r="Y141" i="4"/>
  <c r="V141" i="4"/>
  <c r="D141" i="4"/>
  <c r="AC140" i="4"/>
  <c r="Y140" i="4"/>
  <c r="V140" i="4"/>
  <c r="D140" i="4"/>
  <c r="AC138" i="4"/>
  <c r="AC139" i="4" s="1"/>
  <c r="V138" i="4"/>
  <c r="D138" i="4"/>
  <c r="AC137" i="4"/>
  <c r="Y137" i="4"/>
  <c r="V137" i="4"/>
  <c r="D137" i="4"/>
  <c r="AC136" i="4"/>
  <c r="Y136" i="4"/>
  <c r="V136" i="4"/>
  <c r="D136" i="4"/>
  <c r="AC134" i="4"/>
  <c r="AC135" i="4" s="1"/>
  <c r="V134" i="4"/>
  <c r="D134" i="4"/>
  <c r="AC133" i="4"/>
  <c r="Y133" i="4"/>
  <c r="V133" i="4"/>
  <c r="D133" i="4"/>
  <c r="AC132" i="4"/>
  <c r="Y132" i="4"/>
  <c r="V132" i="4"/>
  <c r="D132" i="4"/>
  <c r="AC130" i="4"/>
  <c r="AC131" i="4" s="1"/>
  <c r="V130" i="4"/>
  <c r="D130" i="4"/>
  <c r="AC129" i="4"/>
  <c r="Y129" i="4"/>
  <c r="V129" i="4"/>
  <c r="D129" i="4"/>
  <c r="AC128" i="4"/>
  <c r="Y128" i="4"/>
  <c r="V128" i="4"/>
  <c r="D128" i="4"/>
  <c r="AC126" i="4"/>
  <c r="AC127" i="4" s="1"/>
  <c r="V126" i="4"/>
  <c r="D126" i="4"/>
  <c r="AC125" i="4"/>
  <c r="Y125" i="4"/>
  <c r="V125" i="4"/>
  <c r="D125" i="4"/>
  <c r="AC124" i="4"/>
  <c r="Y124" i="4"/>
  <c r="V124" i="4"/>
  <c r="D124" i="4"/>
  <c r="AC122" i="4"/>
  <c r="AC123" i="4" s="1"/>
  <c r="V122" i="4"/>
  <c r="D122" i="4"/>
  <c r="AC121" i="4"/>
  <c r="Y121" i="4"/>
  <c r="V121" i="4"/>
  <c r="D121" i="4"/>
  <c r="AC120" i="4"/>
  <c r="Y120" i="4"/>
  <c r="V120" i="4"/>
  <c r="D120" i="4"/>
  <c r="AC118" i="4"/>
  <c r="AC119" i="4" s="1"/>
  <c r="V118" i="4"/>
  <c r="D118" i="4"/>
  <c r="AC117" i="4"/>
  <c r="Y117" i="4"/>
  <c r="V117" i="4"/>
  <c r="D117" i="4"/>
  <c r="AC116" i="4"/>
  <c r="Y116" i="4"/>
  <c r="V116" i="4"/>
  <c r="D116" i="4"/>
  <c r="AC114" i="4"/>
  <c r="AC115" i="4" s="1"/>
  <c r="V114" i="4"/>
  <c r="D114" i="4"/>
  <c r="AC113" i="4"/>
  <c r="Y113" i="4"/>
  <c r="V113" i="4"/>
  <c r="D113" i="4"/>
  <c r="AC112" i="4"/>
  <c r="Y112" i="4"/>
  <c r="V112" i="4"/>
  <c r="D112" i="4"/>
  <c r="AC111" i="4"/>
  <c r="X109" i="4"/>
  <c r="AC108" i="4"/>
  <c r="AC109" i="4" s="1"/>
  <c r="V108" i="4"/>
  <c r="D108" i="4"/>
  <c r="AC107" i="4"/>
  <c r="Y107" i="4"/>
  <c r="V107" i="4"/>
  <c r="D107" i="4"/>
  <c r="AC106" i="4"/>
  <c r="Y106" i="4"/>
  <c r="V106" i="4"/>
  <c r="D106" i="4"/>
  <c r="AC104" i="4"/>
  <c r="AC105" i="4" s="1"/>
  <c r="V104" i="4"/>
  <c r="D104" i="4"/>
  <c r="AC103" i="4"/>
  <c r="Y103" i="4"/>
  <c r="V103" i="4"/>
  <c r="D103" i="4"/>
  <c r="AC102" i="4"/>
  <c r="AE102" i="4" s="1"/>
  <c r="Y102" i="4"/>
  <c r="V102" i="4"/>
  <c r="D102" i="4"/>
  <c r="AE100" i="4"/>
  <c r="AC100" i="4"/>
  <c r="AC101" i="4" s="1"/>
  <c r="V100" i="4"/>
  <c r="AF100" i="4" s="1"/>
  <c r="D100" i="4"/>
  <c r="AE99" i="4"/>
  <c r="AC99" i="4"/>
  <c r="Y99" i="4"/>
  <c r="V99" i="4"/>
  <c r="AF99" i="4" s="1"/>
  <c r="D99" i="4"/>
  <c r="AC98" i="4"/>
  <c r="Y98" i="4"/>
  <c r="V98" i="4"/>
  <c r="D98" i="4"/>
  <c r="AC96" i="4"/>
  <c r="AC97" i="4" s="1"/>
  <c r="V96" i="4"/>
  <c r="D96" i="4"/>
  <c r="AC95" i="4"/>
  <c r="Y95" i="4"/>
  <c r="V95" i="4"/>
  <c r="D95" i="4"/>
  <c r="AC94" i="4"/>
  <c r="Y94" i="4"/>
  <c r="V94" i="4"/>
  <c r="D94" i="4"/>
  <c r="AC92" i="4"/>
  <c r="AC93" i="4" s="1"/>
  <c r="V92" i="4"/>
  <c r="D92" i="4"/>
  <c r="AC91" i="4"/>
  <c r="Y91" i="4"/>
  <c r="V91" i="4"/>
  <c r="D91" i="4"/>
  <c r="AC90" i="4"/>
  <c r="Y90" i="4"/>
  <c r="V90" i="4"/>
  <c r="D90" i="4"/>
  <c r="AC88" i="4"/>
  <c r="AC89" i="4" s="1"/>
  <c r="V88" i="4"/>
  <c r="D88" i="4"/>
  <c r="AC87" i="4"/>
  <c r="Y87" i="4"/>
  <c r="V87" i="4"/>
  <c r="D87" i="4"/>
  <c r="AC86" i="4"/>
  <c r="AE86" i="4" s="1"/>
  <c r="Y86" i="4"/>
  <c r="V86" i="4"/>
  <c r="D86" i="4"/>
  <c r="AC84" i="4"/>
  <c r="AC85" i="4" s="1"/>
  <c r="V84" i="4"/>
  <c r="D84" i="4"/>
  <c r="AC83" i="4"/>
  <c r="Y83" i="4"/>
  <c r="V83" i="4"/>
  <c r="D83" i="4"/>
  <c r="AC82" i="4"/>
  <c r="Y82" i="4"/>
  <c r="V82" i="4"/>
  <c r="D82" i="4"/>
  <c r="AC80" i="4"/>
  <c r="AC81" i="4" s="1"/>
  <c r="V80" i="4"/>
  <c r="D80" i="4"/>
  <c r="AC79" i="4"/>
  <c r="Y79" i="4"/>
  <c r="V79" i="4"/>
  <c r="D79" i="4"/>
  <c r="AC78" i="4"/>
  <c r="AE78" i="4" s="1"/>
  <c r="Y78" i="4"/>
  <c r="V78" i="4"/>
  <c r="D78" i="4"/>
  <c r="AC76" i="4"/>
  <c r="AC77" i="4" s="1"/>
  <c r="V76" i="4"/>
  <c r="D76" i="4"/>
  <c r="AC75" i="4"/>
  <c r="Y75" i="4"/>
  <c r="V75" i="4"/>
  <c r="D75" i="4"/>
  <c r="AC74" i="4"/>
  <c r="Y74" i="4"/>
  <c r="V74" i="4"/>
  <c r="D74" i="4"/>
  <c r="AC72" i="4"/>
  <c r="AC73" i="4" s="1"/>
  <c r="V72" i="4"/>
  <c r="D72" i="4"/>
  <c r="AC71" i="4"/>
  <c r="V71" i="4"/>
  <c r="D71" i="4"/>
  <c r="AC70" i="4"/>
  <c r="Y70" i="4"/>
  <c r="V70" i="4"/>
  <c r="D70" i="4"/>
  <c r="AC69" i="4"/>
  <c r="Y69" i="4"/>
  <c r="V69" i="4"/>
  <c r="D69" i="4"/>
  <c r="AC67" i="4"/>
  <c r="AC68" i="4" s="1"/>
  <c r="V67" i="4"/>
  <c r="D67" i="4"/>
  <c r="AC66" i="4"/>
  <c r="Y66" i="4"/>
  <c r="V66" i="4"/>
  <c r="D66" i="4"/>
  <c r="AC65" i="4"/>
  <c r="AE65" i="4" s="1"/>
  <c r="Y65" i="4"/>
  <c r="V65" i="4"/>
  <c r="D65" i="4"/>
  <c r="AF580" i="4" l="1"/>
  <c r="AF448" i="4"/>
  <c r="AF536" i="4"/>
  <c r="AF576" i="4"/>
  <c r="AF472" i="4"/>
  <c r="AF548" i="4"/>
  <c r="AF368" i="4"/>
  <c r="AF400" i="4"/>
  <c r="AF596" i="4"/>
  <c r="AF559" i="4"/>
  <c r="AF574" i="4"/>
  <c r="AF592" i="4"/>
  <c r="AF520" i="4"/>
  <c r="Y546" i="4"/>
  <c r="AF582" i="4"/>
  <c r="Y458" i="4"/>
  <c r="AF560" i="4"/>
  <c r="AF568" i="4"/>
  <c r="AF584" i="4"/>
  <c r="AF588" i="4"/>
  <c r="AF564" i="4"/>
  <c r="Y566" i="4"/>
  <c r="AF581" i="4"/>
  <c r="AF512" i="4"/>
  <c r="AF572" i="4"/>
  <c r="Y574" i="4"/>
  <c r="AF566" i="4"/>
  <c r="AF565" i="4"/>
  <c r="AF509" i="4"/>
  <c r="AF521" i="4"/>
  <c r="AF420" i="4"/>
  <c r="AF529" i="4"/>
  <c r="AF552" i="4"/>
  <c r="Y554" i="4"/>
  <c r="AF524" i="4"/>
  <c r="AF404" i="4"/>
  <c r="AF508" i="4"/>
  <c r="AF540" i="4"/>
  <c r="AF537" i="4"/>
  <c r="AF324" i="4"/>
  <c r="AF354" i="4"/>
  <c r="AF388" i="4"/>
  <c r="AF488" i="4"/>
  <c r="AF517" i="4"/>
  <c r="AF528" i="4"/>
  <c r="Y530" i="4"/>
  <c r="AF542" i="4"/>
  <c r="AF516" i="4"/>
  <c r="Y518" i="4"/>
  <c r="AF497" i="4"/>
  <c r="AF500" i="4"/>
  <c r="AF532" i="4"/>
  <c r="AF538" i="4"/>
  <c r="AF392" i="4"/>
  <c r="AF484" i="4"/>
  <c r="AF496" i="4"/>
  <c r="Y482" i="4"/>
  <c r="AF444" i="4"/>
  <c r="AF464" i="4"/>
  <c r="AF476" i="4"/>
  <c r="AF504" i="4"/>
  <c r="Y506" i="4"/>
  <c r="AF396" i="4"/>
  <c r="AF424" i="4"/>
  <c r="AF468" i="4"/>
  <c r="Y470" i="4"/>
  <c r="AF460" i="4"/>
  <c r="AF412" i="4"/>
  <c r="AF452" i="4"/>
  <c r="AF492" i="4"/>
  <c r="AF347" i="4"/>
  <c r="AF416" i="4"/>
  <c r="AF432" i="4"/>
  <c r="AF362" i="4"/>
  <c r="AF372" i="4"/>
  <c r="AF376" i="4"/>
  <c r="AF408" i="4"/>
  <c r="AF406" i="4"/>
  <c r="AF398" i="4"/>
  <c r="AF428" i="4"/>
  <c r="W230" i="4"/>
  <c r="AF230" i="4" s="1"/>
  <c r="AF384" i="4"/>
  <c r="AF364" i="4"/>
  <c r="Y366" i="4"/>
  <c r="AF320" i="4"/>
  <c r="AF350" i="4"/>
  <c r="AF440" i="4"/>
  <c r="AF436" i="4"/>
  <c r="Y438" i="4"/>
  <c r="AF380" i="4"/>
  <c r="Y382" i="4"/>
  <c r="AF316" i="4"/>
  <c r="AF363" i="4"/>
  <c r="Y365" i="4"/>
  <c r="AF401" i="4"/>
  <c r="W229" i="4"/>
  <c r="AF229" i="4" s="1"/>
  <c r="AF389" i="4"/>
  <c r="AF394" i="4"/>
  <c r="AF342" i="4"/>
  <c r="AF346" i="4"/>
  <c r="AF334" i="4"/>
  <c r="AF339" i="4"/>
  <c r="AF325" i="4"/>
  <c r="AF330" i="4"/>
  <c r="W275" i="4"/>
  <c r="AF275" i="4" s="1"/>
  <c r="W292" i="4"/>
  <c r="AF292" i="4" s="1"/>
  <c r="W304" i="4"/>
  <c r="Y306" i="4" s="1"/>
  <c r="AF338" i="4"/>
  <c r="AF344" i="4"/>
  <c r="AF358" i="4"/>
  <c r="W294" i="4"/>
  <c r="Y296" i="4" s="1"/>
  <c r="W302" i="4"/>
  <c r="AF312" i="4"/>
  <c r="Y314" i="4"/>
  <c r="W234" i="4"/>
  <c r="AE234" i="4" s="1"/>
  <c r="W241" i="4"/>
  <c r="AF241" i="4" s="1"/>
  <c r="W258" i="4"/>
  <c r="AF258" i="4" s="1"/>
  <c r="AF326" i="4"/>
  <c r="AF331" i="4"/>
  <c r="W290" i="4"/>
  <c r="Y292" i="4" s="1"/>
  <c r="AF308" i="4"/>
  <c r="Y310" i="4"/>
  <c r="AE304" i="4"/>
  <c r="AF302" i="4"/>
  <c r="AE302" i="4"/>
  <c r="W301" i="4"/>
  <c r="AF301" i="4" s="1"/>
  <c r="AE301" i="4"/>
  <c r="W300" i="4"/>
  <c r="W299" i="4"/>
  <c r="Y301" i="4" s="1"/>
  <c r="W297" i="4"/>
  <c r="W296" i="4"/>
  <c r="W295" i="4"/>
  <c r="Y297" i="4" s="1"/>
  <c r="AF294" i="4"/>
  <c r="AE294" i="4"/>
  <c r="AE292" i="4"/>
  <c r="W291" i="4"/>
  <c r="AE291" i="4" s="1"/>
  <c r="AE290" i="4"/>
  <c r="W249" i="4"/>
  <c r="AF249" i="4" s="1"/>
  <c r="W245" i="4"/>
  <c r="AF245" i="4" s="1"/>
  <c r="W284" i="4"/>
  <c r="AF284" i="4" s="1"/>
  <c r="W254" i="4"/>
  <c r="AF254" i="4" s="1"/>
  <c r="W287" i="4"/>
  <c r="AF287" i="4" s="1"/>
  <c r="W210" i="4"/>
  <c r="AF210" i="4" s="1"/>
  <c r="W221" i="4"/>
  <c r="AF221" i="4" s="1"/>
  <c r="W250" i="4"/>
  <c r="AF250" i="4" s="1"/>
  <c r="W266" i="4"/>
  <c r="Y268" i="4" s="1"/>
  <c r="W280" i="4"/>
  <c r="AE280" i="4" s="1"/>
  <c r="W288" i="4"/>
  <c r="AE288" i="4" s="1"/>
  <c r="W240" i="4"/>
  <c r="Y242" i="4" s="1"/>
  <c r="W92" i="4"/>
  <c r="AF92" i="4" s="1"/>
  <c r="W107" i="4"/>
  <c r="AF107" i="4" s="1"/>
  <c r="W182" i="4"/>
  <c r="AF182" i="4" s="1"/>
  <c r="W276" i="4"/>
  <c r="AF276" i="4" s="1"/>
  <c r="W220" i="4"/>
  <c r="Y222" i="4" s="1"/>
  <c r="W236" i="4"/>
  <c r="Y238" i="4" s="1"/>
  <c r="W267" i="4"/>
  <c r="AF267" i="4" s="1"/>
  <c r="W286" i="4"/>
  <c r="Y288" i="4" s="1"/>
  <c r="AE287" i="4"/>
  <c r="AE286" i="4"/>
  <c r="AE284" i="4"/>
  <c r="W283" i="4"/>
  <c r="AE283" i="4" s="1"/>
  <c r="W253" i="4"/>
  <c r="AF253" i="4" s="1"/>
  <c r="W222" i="4"/>
  <c r="AF222" i="4" s="1"/>
  <c r="W228" i="4"/>
  <c r="W242" i="4"/>
  <c r="AF242" i="4" s="1"/>
  <c r="W248" i="4"/>
  <c r="Y250" i="4" s="1"/>
  <c r="W257" i="4"/>
  <c r="AF257" i="4" s="1"/>
  <c r="W268" i="4"/>
  <c r="AF268" i="4" s="1"/>
  <c r="W274" i="4"/>
  <c r="Y276" i="4" s="1"/>
  <c r="W224" i="4"/>
  <c r="Y226" i="4" s="1"/>
  <c r="W233" i="4"/>
  <c r="AF233" i="4" s="1"/>
  <c r="W238" i="4"/>
  <c r="AF238" i="4" s="1"/>
  <c r="W244" i="4"/>
  <c r="Y246" i="4" s="1"/>
  <c r="W264" i="4"/>
  <c r="AF264" i="4" s="1"/>
  <c r="W270" i="4"/>
  <c r="Y272" i="4" s="1"/>
  <c r="W214" i="4"/>
  <c r="AF214" i="4" s="1"/>
  <c r="W226" i="4"/>
  <c r="AF226" i="4" s="1"/>
  <c r="W232" i="4"/>
  <c r="W237" i="4"/>
  <c r="AF237" i="4" s="1"/>
  <c r="W246" i="4"/>
  <c r="AF246" i="4" s="1"/>
  <c r="W252" i="4"/>
  <c r="Y254" i="4" s="1"/>
  <c r="W263" i="4"/>
  <c r="AE263" i="4" s="1"/>
  <c r="W278" i="4"/>
  <c r="W260" i="4"/>
  <c r="W117" i="4"/>
  <c r="W256" i="4"/>
  <c r="Y258" i="4" s="1"/>
  <c r="W282" i="4"/>
  <c r="AF282" i="4" s="1"/>
  <c r="W279" i="4"/>
  <c r="AE279" i="4" s="1"/>
  <c r="AE276" i="4"/>
  <c r="AE275" i="4"/>
  <c r="AE274" i="4"/>
  <c r="W272" i="4"/>
  <c r="AE272" i="4" s="1"/>
  <c r="W271" i="4"/>
  <c r="AF271" i="4" s="1"/>
  <c r="AE271" i="4"/>
  <c r="AE268" i="4"/>
  <c r="AE267" i="4"/>
  <c r="AE266" i="4"/>
  <c r="AE264" i="4"/>
  <c r="W262" i="4"/>
  <c r="Y264" i="4" s="1"/>
  <c r="AF260" i="4"/>
  <c r="AE260" i="4"/>
  <c r="AE258" i="4"/>
  <c r="AE257" i="4"/>
  <c r="AE256" i="4"/>
  <c r="AE254" i="4"/>
  <c r="AE253" i="4"/>
  <c r="AE252" i="4"/>
  <c r="AE250" i="4"/>
  <c r="AE249" i="4"/>
  <c r="AE248" i="4"/>
  <c r="AE246" i="4"/>
  <c r="AE245" i="4"/>
  <c r="AE244" i="4"/>
  <c r="AE242" i="4"/>
  <c r="AE241" i="4"/>
  <c r="AE238" i="4"/>
  <c r="AE237" i="4"/>
  <c r="AE236" i="4"/>
  <c r="AE233" i="4"/>
  <c r="AE230" i="4"/>
  <c r="AE229" i="4"/>
  <c r="AE226" i="4"/>
  <c r="W225" i="4"/>
  <c r="AE225" i="4" s="1"/>
  <c r="AE224" i="4"/>
  <c r="AE222" i="4"/>
  <c r="AE221" i="4"/>
  <c r="AE220" i="4"/>
  <c r="W129" i="4"/>
  <c r="AF129" i="4" s="1"/>
  <c r="W216" i="4"/>
  <c r="Y218" i="4" s="1"/>
  <c r="W201" i="4"/>
  <c r="AF201" i="4" s="1"/>
  <c r="W217" i="4"/>
  <c r="AF217" i="4" s="1"/>
  <c r="W218" i="4"/>
  <c r="AE218" i="4" s="1"/>
  <c r="AE217" i="4"/>
  <c r="AE216" i="4"/>
  <c r="W108" i="4"/>
  <c r="AF108" i="4" s="1"/>
  <c r="W125" i="4"/>
  <c r="AF125" i="4" s="1"/>
  <c r="W177" i="4"/>
  <c r="AF177" i="4" s="1"/>
  <c r="W181" i="4"/>
  <c r="AF181" i="4" s="1"/>
  <c r="W189" i="4"/>
  <c r="AF189" i="4" s="1"/>
  <c r="W193" i="4"/>
  <c r="AF193" i="4" s="1"/>
  <c r="W197" i="4"/>
  <c r="AF197" i="4" s="1"/>
  <c r="W96" i="4"/>
  <c r="AF96" i="4" s="1"/>
  <c r="W114" i="4"/>
  <c r="AF114" i="4" s="1"/>
  <c r="W173" i="4"/>
  <c r="AF173" i="4" s="1"/>
  <c r="W95" i="4"/>
  <c r="AF95" i="4" s="1"/>
  <c r="W186" i="4"/>
  <c r="AF186" i="4" s="1"/>
  <c r="W194" i="4"/>
  <c r="AF194" i="4" s="1"/>
  <c r="W213" i="4"/>
  <c r="AF213" i="4" s="1"/>
  <c r="AE214" i="4"/>
  <c r="W184" i="4"/>
  <c r="Y186" i="4" s="1"/>
  <c r="W200" i="4"/>
  <c r="W205" i="4"/>
  <c r="AF205" i="4" s="1"/>
  <c r="W188" i="4"/>
  <c r="W198" i="4"/>
  <c r="AF198" i="4" s="1"/>
  <c r="W209" i="4"/>
  <c r="AF209" i="4" s="1"/>
  <c r="W192" i="4"/>
  <c r="Y194" i="4" s="1"/>
  <c r="W204" i="4"/>
  <c r="Y206" i="4" s="1"/>
  <c r="W153" i="4"/>
  <c r="AF153" i="4" s="1"/>
  <c r="W190" i="4"/>
  <c r="AF190" i="4" s="1"/>
  <c r="W202" i="4"/>
  <c r="AF202" i="4" s="1"/>
  <c r="W208" i="4"/>
  <c r="Y210" i="4" s="1"/>
  <c r="W196" i="4"/>
  <c r="W206" i="4"/>
  <c r="AF206" i="4" s="1"/>
  <c r="W212" i="4"/>
  <c r="AE213" i="4"/>
  <c r="AE210" i="4"/>
  <c r="AE209" i="4"/>
  <c r="AE208" i="4"/>
  <c r="AE206" i="4"/>
  <c r="AE205" i="4"/>
  <c r="AE204" i="4"/>
  <c r="AE202" i="4"/>
  <c r="AE201" i="4"/>
  <c r="AE198" i="4"/>
  <c r="AE197" i="4"/>
  <c r="AE194" i="4"/>
  <c r="AE193" i="4"/>
  <c r="AE190" i="4"/>
  <c r="AE189" i="4"/>
  <c r="AE186" i="4"/>
  <c r="W185" i="4"/>
  <c r="AE185" i="4" s="1"/>
  <c r="W168" i="4"/>
  <c r="Y170" i="4" s="1"/>
  <c r="W176" i="4"/>
  <c r="Y178" i="4" s="1"/>
  <c r="W91" i="4"/>
  <c r="AF91" i="4" s="1"/>
  <c r="W134" i="4"/>
  <c r="AF134" i="4" s="1"/>
  <c r="W149" i="4"/>
  <c r="AF149" i="4" s="1"/>
  <c r="W180" i="4"/>
  <c r="Y182" i="4" s="1"/>
  <c r="W138" i="4"/>
  <c r="AF138" i="4" s="1"/>
  <c r="W87" i="4"/>
  <c r="AF87" i="4" s="1"/>
  <c r="W178" i="4"/>
  <c r="AF178" i="4" s="1"/>
  <c r="W83" i="4"/>
  <c r="AF83" i="4" s="1"/>
  <c r="W126" i="4"/>
  <c r="AF126" i="4" s="1"/>
  <c r="W158" i="4"/>
  <c r="AF158" i="4" s="1"/>
  <c r="W162" i="4"/>
  <c r="AF162" i="4" s="1"/>
  <c r="AE182" i="4"/>
  <c r="AE181" i="4"/>
  <c r="AE180" i="4"/>
  <c r="AE178" i="4"/>
  <c r="AE177" i="4"/>
  <c r="AE176" i="4"/>
  <c r="W90" i="4"/>
  <c r="Y92" i="4" s="1"/>
  <c r="W106" i="4"/>
  <c r="Y108" i="4" s="1"/>
  <c r="W118" i="4"/>
  <c r="AF118" i="4" s="1"/>
  <c r="W124" i="4"/>
  <c r="Y126" i="4" s="1"/>
  <c r="W133" i="4"/>
  <c r="AE133" i="4" s="1"/>
  <c r="W142" i="4"/>
  <c r="AF142" i="4" s="1"/>
  <c r="W148" i="4"/>
  <c r="Y150" i="4" s="1"/>
  <c r="W157" i="4"/>
  <c r="AF157" i="4" s="1"/>
  <c r="W166" i="4"/>
  <c r="AF166" i="4" s="1"/>
  <c r="W172" i="4"/>
  <c r="Y174" i="4" s="1"/>
  <c r="W116" i="4"/>
  <c r="Y118" i="4" s="1"/>
  <c r="W120" i="4"/>
  <c r="Y122" i="4" s="1"/>
  <c r="W144" i="4"/>
  <c r="Y146" i="4" s="1"/>
  <c r="W94" i="4"/>
  <c r="Y96" i="4" s="1"/>
  <c r="W104" i="4"/>
  <c r="AF104" i="4" s="1"/>
  <c r="W113" i="4"/>
  <c r="AF113" i="4" s="1"/>
  <c r="W122" i="4"/>
  <c r="AF122" i="4" s="1"/>
  <c r="W128" i="4"/>
  <c r="Y130" i="4" s="1"/>
  <c r="W137" i="4"/>
  <c r="AF137" i="4" s="1"/>
  <c r="W146" i="4"/>
  <c r="AF146" i="4" s="1"/>
  <c r="W152" i="4"/>
  <c r="Y154" i="4" s="1"/>
  <c r="W161" i="4"/>
  <c r="AF161" i="4" s="1"/>
  <c r="W170" i="4"/>
  <c r="AF170" i="4" s="1"/>
  <c r="W140" i="4"/>
  <c r="Y142" i="4" s="1"/>
  <c r="W164" i="4"/>
  <c r="Y166" i="4" s="1"/>
  <c r="W98" i="4"/>
  <c r="Y100" i="4" s="1"/>
  <c r="W132" i="4"/>
  <c r="Y134" i="4" s="1"/>
  <c r="W141" i="4"/>
  <c r="AF141" i="4" s="1"/>
  <c r="W150" i="4"/>
  <c r="AF150" i="4" s="1"/>
  <c r="W156" i="4"/>
  <c r="Y158" i="4" s="1"/>
  <c r="W165" i="4"/>
  <c r="AF165" i="4" s="1"/>
  <c r="W174" i="4"/>
  <c r="AF174" i="4" s="1"/>
  <c r="W103" i="4"/>
  <c r="AF103" i="4" s="1"/>
  <c r="W112" i="4"/>
  <c r="Y114" i="4" s="1"/>
  <c r="W121" i="4"/>
  <c r="AF121" i="4" s="1"/>
  <c r="W130" i="4"/>
  <c r="AF130" i="4" s="1"/>
  <c r="W136" i="4"/>
  <c r="Y138" i="4" s="1"/>
  <c r="W145" i="4"/>
  <c r="AF145" i="4" s="1"/>
  <c r="W154" i="4"/>
  <c r="AF154" i="4" s="1"/>
  <c r="W160" i="4"/>
  <c r="Y162" i="4" s="1"/>
  <c r="W169" i="4"/>
  <c r="AF169" i="4" s="1"/>
  <c r="AE174" i="4"/>
  <c r="AE173" i="4"/>
  <c r="AE172" i="4"/>
  <c r="AE170" i="4"/>
  <c r="AE169" i="4"/>
  <c r="AE168" i="4"/>
  <c r="AE166" i="4"/>
  <c r="AE165" i="4"/>
  <c r="AE164" i="4"/>
  <c r="AE162" i="4"/>
  <c r="AE161" i="4"/>
  <c r="AE160" i="4"/>
  <c r="AE158" i="4"/>
  <c r="AE157" i="4"/>
  <c r="AE156" i="4"/>
  <c r="AE154" i="4"/>
  <c r="AE153" i="4"/>
  <c r="AE152" i="4"/>
  <c r="AE150" i="4"/>
  <c r="AE149" i="4"/>
  <c r="AE148" i="4"/>
  <c r="AE146" i="4"/>
  <c r="AE145" i="4"/>
  <c r="AE142" i="4"/>
  <c r="AE141" i="4"/>
  <c r="AE140" i="4"/>
  <c r="AE138" i="4"/>
  <c r="AE137" i="4"/>
  <c r="AE136" i="4"/>
  <c r="AE134" i="4"/>
  <c r="AE132" i="4"/>
  <c r="AE130" i="4"/>
  <c r="AE129" i="4"/>
  <c r="AE128" i="4"/>
  <c r="AE126" i="4"/>
  <c r="AE125" i="4"/>
  <c r="AE124" i="4"/>
  <c r="AE122" i="4"/>
  <c r="AE121" i="4"/>
  <c r="AE120" i="4"/>
  <c r="AE118" i="4"/>
  <c r="AF117" i="4"/>
  <c r="AE117" i="4"/>
  <c r="AE116" i="4"/>
  <c r="AE114" i="4"/>
  <c r="AE113" i="4"/>
  <c r="AE112" i="4"/>
  <c r="AE108" i="4"/>
  <c r="AE107" i="4"/>
  <c r="AE106" i="4"/>
  <c r="AE104" i="4"/>
  <c r="AE103" i="4"/>
  <c r="W102" i="4"/>
  <c r="W100" i="4"/>
  <c r="W99" i="4"/>
  <c r="AF98" i="4"/>
  <c r="AE98" i="4"/>
  <c r="AE96" i="4"/>
  <c r="AE95" i="4"/>
  <c r="AE94" i="4"/>
  <c r="AE92" i="4"/>
  <c r="AE91" i="4"/>
  <c r="AE90" i="4"/>
  <c r="W80" i="4"/>
  <c r="AF80" i="4" s="1"/>
  <c r="W84" i="4"/>
  <c r="AF84" i="4" s="1"/>
  <c r="W79" i="4"/>
  <c r="AF79" i="4" s="1"/>
  <c r="W78" i="4"/>
  <c r="Y80" i="4" s="1"/>
  <c r="W76" i="4"/>
  <c r="AF76" i="4" s="1"/>
  <c r="W82" i="4"/>
  <c r="Y84" i="4" s="1"/>
  <c r="W86" i="4"/>
  <c r="Y88" i="4" s="1"/>
  <c r="W88" i="4"/>
  <c r="AF88" i="4" s="1"/>
  <c r="AE88" i="4"/>
  <c r="AE87" i="4"/>
  <c r="AE84" i="4"/>
  <c r="AE83" i="4"/>
  <c r="AE82" i="4"/>
  <c r="AE80" i="4"/>
  <c r="AE79" i="4"/>
  <c r="W74" i="4"/>
  <c r="Y76" i="4" s="1"/>
  <c r="W75" i="4"/>
  <c r="AF75" i="4" s="1"/>
  <c r="AE76" i="4"/>
  <c r="AE75" i="4"/>
  <c r="AE74" i="4"/>
  <c r="W67" i="4"/>
  <c r="AF67" i="4" s="1"/>
  <c r="W72" i="4"/>
  <c r="AF72" i="4" s="1"/>
  <c r="W69" i="4"/>
  <c r="Y71" i="4" s="1"/>
  <c r="W71" i="4"/>
  <c r="AF71" i="4" s="1"/>
  <c r="W66" i="4"/>
  <c r="AF66" i="4" s="1"/>
  <c r="AE72" i="4"/>
  <c r="AE71" i="4"/>
  <c r="W70" i="4"/>
  <c r="AE69" i="4"/>
  <c r="AE67" i="4"/>
  <c r="AE66" i="4"/>
  <c r="AC63" i="4"/>
  <c r="AC64" i="4" s="1"/>
  <c r="W65" i="4" s="1"/>
  <c r="V63" i="4"/>
  <c r="D63" i="4"/>
  <c r="AC62" i="4"/>
  <c r="Y62" i="4"/>
  <c r="V62" i="4"/>
  <c r="D62" i="4"/>
  <c r="AC61" i="4"/>
  <c r="Y61" i="4"/>
  <c r="V61" i="4"/>
  <c r="D61" i="4"/>
  <c r="AC59" i="4"/>
  <c r="AC60" i="4" s="1"/>
  <c r="V59" i="4"/>
  <c r="D59" i="4"/>
  <c r="AC58" i="4"/>
  <c r="Y58" i="4"/>
  <c r="V58" i="4"/>
  <c r="D58" i="4"/>
  <c r="AC57" i="4"/>
  <c r="Y57" i="4"/>
  <c r="V57" i="4"/>
  <c r="D57" i="4"/>
  <c r="AC55" i="4"/>
  <c r="AC56" i="4" s="1"/>
  <c r="V55" i="4"/>
  <c r="D55" i="4"/>
  <c r="AC54" i="4"/>
  <c r="Y54" i="4"/>
  <c r="V54" i="4"/>
  <c r="D54" i="4"/>
  <c r="AC53" i="4"/>
  <c r="Y53" i="4"/>
  <c r="V53" i="4"/>
  <c r="D53" i="4"/>
  <c r="AC51" i="4"/>
  <c r="AC52" i="4" s="1"/>
  <c r="V51" i="4"/>
  <c r="D51" i="4"/>
  <c r="AC50" i="4"/>
  <c r="Y50" i="4"/>
  <c r="V50" i="4"/>
  <c r="D50" i="4"/>
  <c r="AC49" i="4"/>
  <c r="AE49" i="4" s="1"/>
  <c r="Y49" i="4"/>
  <c r="V49" i="4"/>
  <c r="D49" i="4"/>
  <c r="AC47" i="4"/>
  <c r="AC48" i="4" s="1"/>
  <c r="V47" i="4"/>
  <c r="D47" i="4"/>
  <c r="AC46" i="4"/>
  <c r="Y46" i="4"/>
  <c r="V46" i="4"/>
  <c r="D46" i="4"/>
  <c r="AC45" i="4"/>
  <c r="Y45" i="4"/>
  <c r="V45" i="4"/>
  <c r="D45" i="4"/>
  <c r="AC43" i="4"/>
  <c r="AC44" i="4" s="1"/>
  <c r="V43" i="4"/>
  <c r="D43" i="4"/>
  <c r="AC42" i="4"/>
  <c r="Y42" i="4"/>
  <c r="V42" i="4"/>
  <c r="D42" i="4"/>
  <c r="AC41" i="4"/>
  <c r="Y41" i="4"/>
  <c r="V41" i="4"/>
  <c r="D41" i="4"/>
  <c r="AC39" i="4"/>
  <c r="AC40" i="4" s="1"/>
  <c r="V39" i="4"/>
  <c r="D39" i="4"/>
  <c r="AC38" i="4"/>
  <c r="Y38" i="4"/>
  <c r="V38" i="4"/>
  <c r="D38" i="4"/>
  <c r="AC37" i="4"/>
  <c r="AE37" i="4" s="1"/>
  <c r="Y37" i="4"/>
  <c r="V37" i="4"/>
  <c r="D37" i="4"/>
  <c r="AC35" i="4"/>
  <c r="AC36" i="4" s="1"/>
  <c r="V35" i="4"/>
  <c r="D35" i="4"/>
  <c r="D23" i="4"/>
  <c r="D28" i="4"/>
  <c r="D32" i="4"/>
  <c r="AC34" i="4"/>
  <c r="Y34" i="4"/>
  <c r="V34" i="4"/>
  <c r="D34" i="4"/>
  <c r="AC33" i="4"/>
  <c r="Y33" i="4"/>
  <c r="V33" i="4"/>
  <c r="D33" i="4"/>
  <c r="AC31" i="4"/>
  <c r="AC32" i="4" s="1"/>
  <c r="V31" i="4"/>
  <c r="D31" i="4"/>
  <c r="AC30" i="4"/>
  <c r="Y30" i="4"/>
  <c r="V30" i="4"/>
  <c r="D30" i="4"/>
  <c r="AC29" i="4"/>
  <c r="AE29" i="4" s="1"/>
  <c r="Y29" i="4"/>
  <c r="V29" i="4"/>
  <c r="D29" i="4"/>
  <c r="AC27" i="4"/>
  <c r="AC28" i="4" s="1"/>
  <c r="V27" i="4"/>
  <c r="D27" i="4"/>
  <c r="AC26" i="4"/>
  <c r="V26" i="4"/>
  <c r="D26" i="4"/>
  <c r="AC25" i="4"/>
  <c r="Y25" i="4"/>
  <c r="V25" i="4"/>
  <c r="D25" i="4"/>
  <c r="AC24" i="4"/>
  <c r="Y24" i="4"/>
  <c r="V24" i="4"/>
  <c r="D24" i="4"/>
  <c r="AC22" i="4"/>
  <c r="AC23" i="4" s="1"/>
  <c r="V22" i="4"/>
  <c r="D22" i="4"/>
  <c r="AC21" i="4"/>
  <c r="V21" i="4"/>
  <c r="D21" i="4"/>
  <c r="AC20" i="4"/>
  <c r="AE20" i="4" s="1"/>
  <c r="Y20" i="4"/>
  <c r="V20" i="4"/>
  <c r="D20" i="4"/>
  <c r="AC19" i="4"/>
  <c r="AE19" i="4" s="1"/>
  <c r="Y19" i="4"/>
  <c r="V19" i="4"/>
  <c r="D19" i="4"/>
  <c r="AF106" i="4" l="1"/>
  <c r="AF280" i="4"/>
  <c r="AF244" i="4"/>
  <c r="AF148" i="4"/>
  <c r="AF304" i="4"/>
  <c r="AF234" i="4"/>
  <c r="AE300" i="4"/>
  <c r="Y302" i="4"/>
  <c r="AF132" i="4"/>
  <c r="AF299" i="4"/>
  <c r="AF112" i="4"/>
  <c r="AF236" i="4"/>
  <c r="AF290" i="4"/>
  <c r="AF291" i="4"/>
  <c r="AF300" i="4"/>
  <c r="AF283" i="4"/>
  <c r="AF240" i="4"/>
  <c r="AF220" i="4"/>
  <c r="AF168" i="4"/>
  <c r="AF216" i="4"/>
  <c r="AF248" i="4"/>
  <c r="AF266" i="4"/>
  <c r="AF270" i="4"/>
  <c r="AE282" i="4"/>
  <c r="Y284" i="4"/>
  <c r="AF286" i="4"/>
  <c r="AF152" i="4"/>
  <c r="AF274" i="4"/>
  <c r="AF288" i="4"/>
  <c r="AF279" i="4"/>
  <c r="AF228" i="4"/>
  <c r="Y230" i="4"/>
  <c r="AF262" i="4"/>
  <c r="AF278" i="4"/>
  <c r="Y280" i="4"/>
  <c r="AF232" i="4"/>
  <c r="Y234" i="4"/>
  <c r="AF225" i="4"/>
  <c r="AF224" i="4"/>
  <c r="AF252" i="4"/>
  <c r="AF256" i="4"/>
  <c r="AF263" i="4"/>
  <c r="AF272" i="4"/>
  <c r="AF184" i="4"/>
  <c r="AF144" i="4"/>
  <c r="AF164" i="4"/>
  <c r="AF218" i="4"/>
  <c r="AF90" i="4"/>
  <c r="AF192" i="4"/>
  <c r="AF133" i="4"/>
  <c r="AF212" i="4"/>
  <c r="Y214" i="4"/>
  <c r="AF116" i="4"/>
  <c r="AF136" i="4"/>
  <c r="W59" i="4"/>
  <c r="AF59" i="4" s="1"/>
  <c r="AF196" i="4"/>
  <c r="Y198" i="4"/>
  <c r="AF188" i="4"/>
  <c r="Y190" i="4"/>
  <c r="AF185" i="4"/>
  <c r="AF160" i="4"/>
  <c r="AF200" i="4"/>
  <c r="Y202" i="4"/>
  <c r="AF124" i="4"/>
  <c r="AF204" i="4"/>
  <c r="AF208" i="4"/>
  <c r="AF172" i="4"/>
  <c r="AF176" i="4"/>
  <c r="AF180" i="4"/>
  <c r="AF94" i="4"/>
  <c r="AF140" i="4"/>
  <c r="AF120" i="4"/>
  <c r="AF128" i="4"/>
  <c r="AF102" i="4"/>
  <c r="Y104" i="4"/>
  <c r="AF156" i="4"/>
  <c r="W55" i="4"/>
  <c r="AF55" i="4" s="1"/>
  <c r="AF86" i="4"/>
  <c r="AF74" i="4"/>
  <c r="AF78" i="4"/>
  <c r="AF82" i="4"/>
  <c r="W61" i="4"/>
  <c r="Y63" i="4" s="1"/>
  <c r="W63" i="4"/>
  <c r="AF63" i="4" s="1"/>
  <c r="AE63" i="4"/>
  <c r="Y67" i="4"/>
  <c r="AF65" i="4"/>
  <c r="W53" i="4"/>
  <c r="Y55" i="4" s="1"/>
  <c r="W62" i="4"/>
  <c r="AF62" i="4" s="1"/>
  <c r="W57" i="4"/>
  <c r="Y59" i="4" s="1"/>
  <c r="AF69" i="4"/>
  <c r="AE70" i="4"/>
  <c r="Y72" i="4"/>
  <c r="AF70" i="4"/>
  <c r="W54" i="4"/>
  <c r="AF54" i="4" s="1"/>
  <c r="W58" i="4"/>
  <c r="AF58" i="4" s="1"/>
  <c r="AE62" i="4"/>
  <c r="AE61" i="4"/>
  <c r="AE59" i="4"/>
  <c r="AE58" i="4"/>
  <c r="AE57" i="4"/>
  <c r="AE55" i="4"/>
  <c r="AE54" i="4"/>
  <c r="AE53" i="4"/>
  <c r="W50" i="4"/>
  <c r="AF50" i="4" s="1"/>
  <c r="W51" i="4"/>
  <c r="AF51" i="4" s="1"/>
  <c r="AE50" i="4"/>
  <c r="W49" i="4"/>
  <c r="AE51" i="4"/>
  <c r="W46" i="4"/>
  <c r="AF46" i="4" s="1"/>
  <c r="W47" i="4"/>
  <c r="AF47" i="4" s="1"/>
  <c r="W42" i="4"/>
  <c r="AF42" i="4" s="1"/>
  <c r="W38" i="4"/>
  <c r="AF38" i="4" s="1"/>
  <c r="W45" i="4"/>
  <c r="Y47" i="4" s="1"/>
  <c r="AE47" i="4"/>
  <c r="AE46" i="4"/>
  <c r="AE45" i="4"/>
  <c r="W39" i="4"/>
  <c r="AF39" i="4" s="1"/>
  <c r="W43" i="4"/>
  <c r="AF43" i="4" s="1"/>
  <c r="W37" i="4"/>
  <c r="Y39" i="4" s="1"/>
  <c r="W25" i="4"/>
  <c r="Y27" i="4" s="1"/>
  <c r="W41" i="4"/>
  <c r="Y43" i="4" s="1"/>
  <c r="AE43" i="4"/>
  <c r="AE42" i="4"/>
  <c r="AE41" i="4"/>
  <c r="AE39" i="4"/>
  <c r="AE38" i="4"/>
  <c r="W31" i="4"/>
  <c r="AF31" i="4" s="1"/>
  <c r="W35" i="4"/>
  <c r="AF35" i="4" s="1"/>
  <c r="AE35" i="4"/>
  <c r="W34" i="4"/>
  <c r="AF34" i="4" s="1"/>
  <c r="W26" i="4"/>
  <c r="AF26" i="4" s="1"/>
  <c r="W30" i="4"/>
  <c r="AF30" i="4" s="1"/>
  <c r="W24" i="4"/>
  <c r="Y26" i="4" s="1"/>
  <c r="W27" i="4"/>
  <c r="AF27" i="4" s="1"/>
  <c r="W22" i="4"/>
  <c r="AF22" i="4" s="1"/>
  <c r="W33" i="4"/>
  <c r="W29" i="4"/>
  <c r="W21" i="4"/>
  <c r="AF21" i="4" s="1"/>
  <c r="AE33" i="4"/>
  <c r="AE31" i="4"/>
  <c r="AE30" i="4"/>
  <c r="AE27" i="4"/>
  <c r="AE26" i="4"/>
  <c r="AE25" i="4"/>
  <c r="AE24" i="4"/>
  <c r="AE22" i="4"/>
  <c r="AE21" i="4"/>
  <c r="W20" i="4"/>
  <c r="Y22" i="4" s="1"/>
  <c r="AF53" i="4" l="1"/>
  <c r="AF57" i="4"/>
  <c r="AF61" i="4"/>
  <c r="AF49" i="4"/>
  <c r="Y51" i="4"/>
  <c r="AF41" i="4"/>
  <c r="AF25" i="4"/>
  <c r="AF37" i="4"/>
  <c r="AF45" i="4"/>
  <c r="AF33" i="4"/>
  <c r="Y35" i="4"/>
  <c r="AE34" i="4"/>
  <c r="AF24" i="4"/>
  <c r="AF20" i="4"/>
  <c r="AF29" i="4"/>
  <c r="Y31" i="4"/>
  <c r="V7" i="4"/>
  <c r="V6" i="4"/>
  <c r="V8" i="4"/>
  <c r="V9" i="4"/>
  <c r="V10" i="4"/>
  <c r="V11" i="4"/>
  <c r="V12" i="4"/>
  <c r="V13" i="4"/>
  <c r="V14" i="4"/>
  <c r="V16" i="4"/>
  <c r="V17" i="4"/>
  <c r="AE17" i="4" l="1"/>
  <c r="AC17" i="4"/>
  <c r="AC18" i="4" s="1"/>
  <c r="W19" i="4" s="1"/>
  <c r="Y17" i="4"/>
  <c r="AF17" i="4"/>
  <c r="D17" i="4"/>
  <c r="Y21" i="4" l="1"/>
  <c r="AF19" i="4"/>
  <c r="AE16" i="4"/>
  <c r="AC16" i="4"/>
  <c r="W17" i="4" s="1"/>
  <c r="Y16" i="4"/>
  <c r="W16" i="4"/>
  <c r="AF16" i="4" s="1"/>
  <c r="D16" i="4"/>
  <c r="Y7" i="4" l="1"/>
  <c r="Y6" i="4" l="1"/>
  <c r="A3" i="4" l="1"/>
  <c r="D14" i="4" l="1"/>
  <c r="D13" i="4"/>
  <c r="AC14" i="4" l="1"/>
  <c r="AC13" i="4"/>
  <c r="AC12" i="4"/>
  <c r="D12" i="4"/>
  <c r="W14" i="4" l="1"/>
  <c r="AE14" i="4" s="1"/>
  <c r="W13" i="4"/>
  <c r="AE13" i="4" s="1"/>
  <c r="AF14" i="4" l="1"/>
  <c r="AF13" i="4"/>
  <c r="D7" i="4" l="1"/>
  <c r="D8" i="4"/>
  <c r="D9" i="4"/>
  <c r="D10" i="4"/>
  <c r="D11" i="4"/>
  <c r="D6" i="4"/>
  <c r="W6" i="4" l="1"/>
  <c r="Y8" i="4" s="1"/>
  <c r="P2" i="16" l="1"/>
  <c r="B5" i="16" l="1"/>
  <c r="C5" i="16"/>
  <c r="F5" i="16"/>
  <c r="H5" i="16"/>
  <c r="J5" i="16" s="1"/>
  <c r="B6" i="16"/>
  <c r="C6" i="16"/>
  <c r="F6" i="16"/>
  <c r="H6" i="16"/>
  <c r="I6" i="16" s="1"/>
  <c r="B7" i="16"/>
  <c r="C7" i="16"/>
  <c r="F7" i="16"/>
  <c r="H7" i="16"/>
  <c r="D7" i="16" s="1"/>
  <c r="B8" i="16"/>
  <c r="C8" i="16"/>
  <c r="F8" i="16"/>
  <c r="H8" i="16"/>
  <c r="I8" i="16" s="1"/>
  <c r="F9" i="16"/>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H9" i="16"/>
  <c r="L9" i="16" s="1"/>
  <c r="H10" i="16"/>
  <c r="L10" i="16" s="1"/>
  <c r="H11" i="16"/>
  <c r="K11" i="16" s="1"/>
  <c r="H12" i="16"/>
  <c r="K12" i="16" s="1"/>
  <c r="H13" i="16"/>
  <c r="D13" i="16" s="1"/>
  <c r="H14" i="16"/>
  <c r="D14" i="16" s="1"/>
  <c r="H15" i="16"/>
  <c r="I15" i="16" s="1"/>
  <c r="H16" i="16"/>
  <c r="L16" i="16" s="1"/>
  <c r="H17" i="16"/>
  <c r="L17" i="16" s="1"/>
  <c r="H18" i="16"/>
  <c r="L18" i="16" s="1"/>
  <c r="H19" i="16"/>
  <c r="K19" i="16" s="1"/>
  <c r="H20" i="16"/>
  <c r="K20" i="16" s="1"/>
  <c r="H21" i="16"/>
  <c r="D21" i="16" s="1"/>
  <c r="H22" i="16"/>
  <c r="D22" i="16" s="1"/>
  <c r="H23" i="16"/>
  <c r="I23" i="16" s="1"/>
  <c r="H24" i="16"/>
  <c r="I24" i="16" s="1"/>
  <c r="H25" i="16"/>
  <c r="I25" i="16" s="1"/>
  <c r="H26" i="16"/>
  <c r="I26" i="16" s="1"/>
  <c r="H27" i="16"/>
  <c r="I27" i="16" s="1"/>
  <c r="H28" i="16"/>
  <c r="I28" i="16" s="1"/>
  <c r="H29" i="16"/>
  <c r="D29" i="16" s="1"/>
  <c r="H30" i="16"/>
  <c r="D30" i="16" s="1"/>
  <c r="H31" i="16"/>
  <c r="I31" i="16" s="1"/>
  <c r="H32" i="16"/>
  <c r="I32" i="16" s="1"/>
  <c r="H33" i="16"/>
  <c r="I33" i="16" s="1"/>
  <c r="H34" i="16"/>
  <c r="I34" i="16" s="1"/>
  <c r="H35" i="16"/>
  <c r="I35" i="16" s="1"/>
  <c r="H36" i="16"/>
  <c r="I36" i="16" s="1"/>
  <c r="H37" i="16"/>
  <c r="D37" i="16" s="1"/>
  <c r="E7" i="16" l="1"/>
  <c r="G7" i="16" s="1"/>
  <c r="K6" i="16"/>
  <c r="K33" i="16"/>
  <c r="K25" i="16"/>
  <c r="K17" i="16"/>
  <c r="K9" i="16"/>
  <c r="J37" i="16"/>
  <c r="J29" i="16"/>
  <c r="J21" i="16"/>
  <c r="J13" i="16"/>
  <c r="K34" i="16"/>
  <c r="K26" i="16"/>
  <c r="K18" i="16"/>
  <c r="K10" i="16"/>
  <c r="L31" i="16"/>
  <c r="L23" i="16"/>
  <c r="L15" i="16"/>
  <c r="J28" i="16"/>
  <c r="L22" i="16"/>
  <c r="J35" i="16"/>
  <c r="J27" i="16"/>
  <c r="J19" i="16"/>
  <c r="J11" i="16"/>
  <c r="K32" i="16"/>
  <c r="K24" i="16"/>
  <c r="K16" i="16"/>
  <c r="L37" i="16"/>
  <c r="L29" i="16"/>
  <c r="L21" i="16"/>
  <c r="L13" i="16"/>
  <c r="J20" i="16"/>
  <c r="L14" i="16"/>
  <c r="J34" i="16"/>
  <c r="J26" i="16"/>
  <c r="J18" i="16"/>
  <c r="J10" i="16"/>
  <c r="K31" i="16"/>
  <c r="K23" i="16"/>
  <c r="K15" i="16"/>
  <c r="L36" i="16"/>
  <c r="L28" i="16"/>
  <c r="L20" i="16"/>
  <c r="L12" i="16"/>
  <c r="J36" i="16"/>
  <c r="J12" i="16"/>
  <c r="L30" i="16"/>
  <c r="J33" i="16"/>
  <c r="J25" i="16"/>
  <c r="J17" i="16"/>
  <c r="J9" i="16"/>
  <c r="K30" i="16"/>
  <c r="K22" i="16"/>
  <c r="K14" i="16"/>
  <c r="L35" i="16"/>
  <c r="L27" i="16"/>
  <c r="L19" i="16"/>
  <c r="L11" i="16"/>
  <c r="J32" i="16"/>
  <c r="J24" i="16"/>
  <c r="J16" i="16"/>
  <c r="K37" i="16"/>
  <c r="K29" i="16"/>
  <c r="K21" i="16"/>
  <c r="K13" i="16"/>
  <c r="L34" i="16"/>
  <c r="L26" i="16"/>
  <c r="J31" i="16"/>
  <c r="J23" i="16"/>
  <c r="J15" i="16"/>
  <c r="K36" i="16"/>
  <c r="K28" i="16"/>
  <c r="L33" i="16"/>
  <c r="L25" i="16"/>
  <c r="J30" i="16"/>
  <c r="J22" i="16"/>
  <c r="J14" i="16"/>
  <c r="K35" i="16"/>
  <c r="K27" i="16"/>
  <c r="L32" i="16"/>
  <c r="L24" i="16"/>
  <c r="J8" i="16"/>
  <c r="I5" i="16"/>
  <c r="K7" i="16"/>
  <c r="J7" i="16"/>
  <c r="I7" i="16"/>
  <c r="L6" i="16"/>
  <c r="D6" i="16"/>
  <c r="E6" i="16" s="1"/>
  <c r="G6" i="16" s="1"/>
  <c r="L8" i="16"/>
  <c r="D8" i="16"/>
  <c r="E8" i="16" s="1"/>
  <c r="G8" i="16" s="1"/>
  <c r="J6" i="16"/>
  <c r="L5" i="16"/>
  <c r="D5" i="16"/>
  <c r="E5" i="16" s="1"/>
  <c r="G5" i="16" s="1"/>
  <c r="K8" i="16"/>
  <c r="K5" i="16"/>
  <c r="L7" i="16"/>
  <c r="I30" i="16"/>
  <c r="D36" i="16"/>
  <c r="D28" i="16"/>
  <c r="D20" i="16"/>
  <c r="D12" i="16"/>
  <c r="I37" i="16"/>
  <c r="I29" i="16"/>
  <c r="D35" i="16"/>
  <c r="D27" i="16"/>
  <c r="D19" i="16"/>
  <c r="D11" i="16"/>
  <c r="D34" i="16"/>
  <c r="D26" i="16"/>
  <c r="D18" i="16"/>
  <c r="D10" i="16"/>
  <c r="D33" i="16"/>
  <c r="D25" i="16"/>
  <c r="D17" i="16"/>
  <c r="D9" i="16"/>
  <c r="D32" i="16"/>
  <c r="D24" i="16"/>
  <c r="D16" i="16"/>
  <c r="D31" i="16"/>
  <c r="D23" i="16"/>
  <c r="D15" i="16"/>
  <c r="C9" i="16" l="1"/>
  <c r="E9" i="16" s="1"/>
  <c r="G9" i="16" s="1"/>
  <c r="C10" i="16"/>
  <c r="E10" i="16" s="1"/>
  <c r="G10" i="16" s="1"/>
  <c r="C11" i="16"/>
  <c r="E11" i="16" s="1"/>
  <c r="G11" i="16" s="1"/>
  <c r="C12" i="16"/>
  <c r="E12" i="16" s="1"/>
  <c r="G12" i="16" s="1"/>
  <c r="C13" i="16"/>
  <c r="E13" i="16" s="1"/>
  <c r="G13" i="16" s="1"/>
  <c r="C14" i="16"/>
  <c r="E14" i="16" s="1"/>
  <c r="G14" i="16" s="1"/>
  <c r="C15" i="16"/>
  <c r="E15" i="16" s="1"/>
  <c r="G15" i="16" s="1"/>
  <c r="C16" i="16"/>
  <c r="E16" i="16" s="1"/>
  <c r="G16" i="16" s="1"/>
  <c r="C17" i="16"/>
  <c r="E17" i="16" s="1"/>
  <c r="G17" i="16" s="1"/>
  <c r="C18" i="16"/>
  <c r="E18" i="16" s="1"/>
  <c r="G18" i="16" s="1"/>
  <c r="C19" i="16"/>
  <c r="E19" i="16" s="1"/>
  <c r="G19" i="16" s="1"/>
  <c r="C20" i="16"/>
  <c r="E20" i="16" s="1"/>
  <c r="G20" i="16" s="1"/>
  <c r="C21" i="16"/>
  <c r="E21" i="16" s="1"/>
  <c r="G21" i="16" s="1"/>
  <c r="C22" i="16"/>
  <c r="E22" i="16" s="1"/>
  <c r="G22" i="16" s="1"/>
  <c r="C23" i="16"/>
  <c r="E23" i="16" s="1"/>
  <c r="G23" i="16" s="1"/>
  <c r="C24" i="16"/>
  <c r="E24" i="16" s="1"/>
  <c r="G24" i="16" s="1"/>
  <c r="C25" i="16"/>
  <c r="E25" i="16" s="1"/>
  <c r="G25" i="16" s="1"/>
  <c r="C26" i="16"/>
  <c r="E26" i="16" s="1"/>
  <c r="G26" i="16" s="1"/>
  <c r="C27" i="16"/>
  <c r="E27" i="16" s="1"/>
  <c r="G27" i="16" s="1"/>
  <c r="C28" i="16"/>
  <c r="E28" i="16" s="1"/>
  <c r="G28" i="16" s="1"/>
  <c r="C29" i="16"/>
  <c r="E29" i="16" s="1"/>
  <c r="G29" i="16" s="1"/>
  <c r="C30" i="16"/>
  <c r="E30" i="16" s="1"/>
  <c r="G30" i="16" s="1"/>
  <c r="C31" i="16"/>
  <c r="E31" i="16" s="1"/>
  <c r="G31" i="16" s="1"/>
  <c r="C32" i="16"/>
  <c r="E32" i="16" s="1"/>
  <c r="G32" i="16" s="1"/>
  <c r="C33" i="16"/>
  <c r="E33" i="16" s="1"/>
  <c r="G33" i="16" s="1"/>
  <c r="C34" i="16"/>
  <c r="E34" i="16" s="1"/>
  <c r="G34" i="16" s="1"/>
  <c r="C35" i="16"/>
  <c r="E35" i="16" s="1"/>
  <c r="G35" i="16" s="1"/>
  <c r="C36" i="16"/>
  <c r="E36" i="16" s="1"/>
  <c r="G36" i="16" s="1"/>
  <c r="C37" i="16"/>
  <c r="E37" i="16" s="1"/>
  <c r="G37" i="16" s="1"/>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I22" i="16" l="1"/>
  <c r="I21" i="16" l="1"/>
  <c r="I20" i="16" l="1"/>
  <c r="I19" i="16" l="1"/>
  <c r="I18" i="16" l="1"/>
  <c r="I16" i="16"/>
  <c r="I14" i="16"/>
  <c r="I13" i="16"/>
  <c r="I17" i="16" l="1"/>
  <c r="I12" i="16"/>
  <c r="I11" i="16"/>
  <c r="I9" i="16" l="1"/>
  <c r="I10" i="16"/>
  <c r="AC11" i="4" l="1"/>
  <c r="W12" i="4" s="1"/>
  <c r="Y14" i="4" s="1"/>
  <c r="AC10" i="4"/>
  <c r="AC9" i="4"/>
  <c r="AC8" i="4"/>
  <c r="AC7" i="4"/>
  <c r="AC6" i="4"/>
  <c r="AF6" i="4" s="1"/>
  <c r="AF12" i="4" l="1"/>
  <c r="AE12" i="4"/>
  <c r="W8" i="4"/>
  <c r="Y10" i="4" s="1"/>
  <c r="W10" i="4"/>
  <c r="Y12" i="4" s="1"/>
  <c r="W9" i="4"/>
  <c r="Y11" i="4" s="1"/>
  <c r="W11" i="4"/>
  <c r="Y13" i="4" s="1"/>
  <c r="W7" i="4"/>
  <c r="Y9" i="4" s="1"/>
  <c r="AE6" i="4"/>
  <c r="AE7" i="4" l="1"/>
  <c r="AF10" i="4"/>
  <c r="AF11" i="4"/>
  <c r="AE11" i="4"/>
  <c r="AF9" i="4"/>
  <c r="AF8" i="4"/>
  <c r="AF7" i="4"/>
  <c r="AE10" i="4"/>
  <c r="AE9" i="4"/>
  <c r="AE8" i="4"/>
</calcChain>
</file>

<file path=xl/comments1.xml><?xml version="1.0" encoding="utf-8"?>
<comments xmlns="http://schemas.openxmlformats.org/spreadsheetml/2006/main">
  <authors>
    <author>Silas Thorn Jensen</author>
  </authors>
  <commentList>
    <comment ref="H3" authorId="0" shapeId="0">
      <text>
        <r>
          <rPr>
            <b/>
            <sz val="9"/>
            <color indexed="81"/>
            <rFont val="Tahoma"/>
            <family val="2"/>
          </rPr>
          <t>Silas Thorn Jensen:</t>
        </r>
        <r>
          <rPr>
            <sz val="9"/>
            <color indexed="81"/>
            <rFont val="Tahoma"/>
            <family val="2"/>
          </rPr>
          <t xml:space="preserve">
The angle that the tool/B-axis is rotated. Directly against C-axis is 0deg.</t>
        </r>
      </text>
    </comment>
    <comment ref="I3" authorId="0" shapeId="0">
      <text>
        <r>
          <rPr>
            <b/>
            <sz val="9"/>
            <color indexed="81"/>
            <rFont val="Tahoma"/>
            <family val="2"/>
          </rPr>
          <t>Silas Thorn Jensen:</t>
        </r>
        <r>
          <rPr>
            <sz val="9"/>
            <color indexed="81"/>
            <rFont val="Tahoma"/>
            <family val="2"/>
          </rPr>
          <t xml:space="preserve">
Clearance angle between tip of tool and the downward face.
</t>
        </r>
      </text>
    </comment>
    <comment ref="V4" authorId="0" shapeId="0">
      <text>
        <r>
          <rPr>
            <b/>
            <sz val="9"/>
            <color indexed="81"/>
            <rFont val="Tahoma"/>
            <family val="2"/>
          </rPr>
          <t>Silas Thorn Jensen:</t>
        </r>
        <r>
          <rPr>
            <sz val="9"/>
            <color indexed="81"/>
            <rFont val="Tahoma"/>
            <family val="2"/>
          </rPr>
          <t xml:space="preserve">
Positive value: No contact because M.O.S. was larger than commanded cuts.
Negative value: Depth of cut towards workpiece.</t>
        </r>
      </text>
    </comment>
    <comment ref="X4" authorId="0" shapeId="0">
      <text>
        <r>
          <rPr>
            <b/>
            <sz val="9"/>
            <color indexed="81"/>
            <rFont val="Tahoma"/>
            <family val="2"/>
          </rPr>
          <t>Silas Thorn Jensen:</t>
        </r>
        <r>
          <rPr>
            <sz val="9"/>
            <color indexed="81"/>
            <rFont val="Tahoma"/>
            <family val="2"/>
          </rPr>
          <t xml:space="preserve">
Input here the machine Z-coordinate in Z20 program coordinate position. If you found a new Z20 with WEC or manually, then select 'Touch off' in the drop down menu in the break row.</t>
        </r>
      </text>
    </comment>
    <comment ref="Y4" authorId="0" shapeId="0">
      <text>
        <r>
          <rPr>
            <b/>
            <sz val="9"/>
            <color indexed="81"/>
            <rFont val="Tahoma"/>
            <family val="2"/>
          </rPr>
          <t>Silas Thorn Jensen:</t>
        </r>
        <r>
          <rPr>
            <sz val="9"/>
            <color indexed="81"/>
            <rFont val="Tahoma"/>
            <family val="2"/>
          </rPr>
          <t xml:space="preserve">
This is the difference between expected Z20 position and your previous ordered combination of cuts &amp; M.O.S. If this value is not 0, then check and compare your values in 'Main.nc' and the runlog. Use it as a tool for finding errors.</t>
        </r>
      </text>
    </comment>
    <comment ref="Z4" authorId="0" shapeId="0">
      <text>
        <r>
          <rPr>
            <b/>
            <sz val="9"/>
            <color indexed="81"/>
            <rFont val="Tahoma"/>
            <family val="2"/>
          </rPr>
          <t>Silas Thorn Jensen:</t>
        </r>
        <r>
          <rPr>
            <sz val="9"/>
            <color indexed="81"/>
            <rFont val="Tahoma"/>
            <family val="2"/>
          </rPr>
          <t xml:space="preserve">
Input here the Z0 from your WEC measurement. Use it to calculate the correct M.O.S. from Run-in --&gt; Cavity etc. You can also see Cut Deviation when a value is entered here. </t>
        </r>
      </text>
    </comment>
    <comment ref="AB4" authorId="0" shapeId="0">
      <text>
        <r>
          <rPr>
            <b/>
            <sz val="9"/>
            <color indexed="81"/>
            <rFont val="Tahoma"/>
            <family val="2"/>
          </rPr>
          <t xml:space="preserve">Silas Thorn Jensen:
</t>
        </r>
        <r>
          <rPr>
            <sz val="9"/>
            <color indexed="81"/>
            <rFont val="Tahoma"/>
            <family val="2"/>
          </rPr>
          <t>Input here the Y-value of form error closest to the specified radius.</t>
        </r>
      </text>
    </comment>
    <comment ref="AE4" authorId="0" shapeId="0">
      <text>
        <r>
          <rPr>
            <b/>
            <sz val="9"/>
            <color indexed="81"/>
            <rFont val="Tahoma"/>
            <family val="2"/>
          </rPr>
          <t xml:space="preserve">Silas Thorn Jensen:
</t>
        </r>
        <r>
          <rPr>
            <sz val="9"/>
            <color indexed="81"/>
            <rFont val="Tahoma"/>
            <family val="2"/>
          </rPr>
          <t>You are this distance from your target.</t>
        </r>
      </text>
    </comment>
    <comment ref="AF4" authorId="0" shapeId="0">
      <text>
        <r>
          <rPr>
            <b/>
            <sz val="9"/>
            <color indexed="81"/>
            <rFont val="Tahoma"/>
            <family val="2"/>
          </rPr>
          <t>Silas Thorn Jensen:</t>
        </r>
        <r>
          <rPr>
            <sz val="9"/>
            <color indexed="81"/>
            <rFont val="Tahoma"/>
            <family val="2"/>
          </rPr>
          <t xml:space="preserve">
Difference between expected and actual sag.
Positive = we took less than expected
Negative = we took more than expected</t>
        </r>
      </text>
    </comment>
    <comment ref="BK4" authorId="0" shapeId="0">
      <text>
        <r>
          <rPr>
            <b/>
            <sz val="9"/>
            <color indexed="81"/>
            <rFont val="Tahoma"/>
            <family val="2"/>
          </rPr>
          <t>Silas Thorn Jensen:</t>
        </r>
        <r>
          <rPr>
            <sz val="9"/>
            <color indexed="81"/>
            <rFont val="Tahoma"/>
            <family val="2"/>
          </rPr>
          <t xml:space="preserve">
This temperature must not vary with more than +-Tol over a time period of 1 hour.</t>
        </r>
      </text>
    </comment>
    <comment ref="BM4" authorId="0" shapeId="0">
      <text>
        <r>
          <rPr>
            <b/>
            <sz val="9"/>
            <color indexed="81"/>
            <rFont val="Tahoma"/>
            <family val="2"/>
          </rPr>
          <t>Silas Thorn Jensen:</t>
        </r>
        <r>
          <rPr>
            <sz val="9"/>
            <color indexed="81"/>
            <rFont val="Tahoma"/>
            <family val="2"/>
          </rPr>
          <t xml:space="preserve">
This temperature must not vary with more than +-Tol over a time period of 1 hour.</t>
        </r>
      </text>
    </comment>
    <comment ref="BN4" authorId="0" shapeId="0">
      <text>
        <r>
          <rPr>
            <b/>
            <sz val="9"/>
            <color indexed="81"/>
            <rFont val="Tahoma"/>
            <family val="2"/>
          </rPr>
          <t>Silas Thorn Jensen:</t>
        </r>
        <r>
          <rPr>
            <sz val="9"/>
            <color indexed="81"/>
            <rFont val="Tahoma"/>
            <family val="2"/>
          </rPr>
          <t xml:space="preserve">
This temperature must not vary with more than +-Tol over a time period of 1 hour.</t>
        </r>
      </text>
    </comment>
  </commentList>
</comments>
</file>

<file path=xl/connections.xml><?xml version="1.0" encoding="utf-8"?>
<connections xmlns="http://schemas.openxmlformats.org/spreadsheetml/2006/main">
  <connection id="1" name="Connection" type="1" refreshedVersion="6" savePassword="1" saveData="1">
    <dbPr connection="DRIVER=SQL Server;SERVER=V12DKFRM00ITDB1\V12DKFRM00ITDB1;UID=dblook;PWD=1234;APP=Microsoft Office 2016;WSID=L10DKFRM00KT180;DATABASE=Holme_test" command="SELECT A103.DateAndTime, A103.Kaleido_Air_Encl_Value, A103.Kaleido_Air_Inlet_Value, A103.Kaleido_Air_Plen_Value, G103.T1, G103.T2, G103.T3, G103.T4, G103.T5, G103.T6, G103.T7, G103.T8_x000d__x000a_FROM Holme_test.dbo.A103 A103, Holme_test.dbo.G103 G103_x000d__x000a_WHERE A103.DateAndTime = G103.DateAndTime AND (G103.DateAndTime&gt;GETDATE()-2.08333333333333E-02 AND G103.DateAndTime&lt;GETDATE())_x000d__x000a_AND Datepart(second, G103.DateAndTime)%5=0ORDER BY A103.DateAndTime DESC"/>
  </connection>
  <connection id="2" keepAlive="1" name="Query - TableAppendedMoldOverview" description="Connection to the 'TableAppendedMoldOverview' query in the workbook." type="5" refreshedVersion="6" saveData="1">
    <dbPr connection="Provider=Microsoft.Mashup.OleDb.1;Data Source=$Workbook$;Location=TableAppendedMoldOverview;Extended Properties=&quot;&quot;" command="SELECT * FROM [TableAppendedMoldOverview]"/>
  </connection>
  <connection id="3" keepAlive="1" name="Query - TableID" description="Connection to the 'TableID' query in the workbook." type="5" refreshedVersion="6" saveData="1">
    <dbPr connection="Provider=Microsoft.Mashup.OleDb.1;Data Source=$Workbook$;Location=TableID;Extended Properties=&quot;&quot;" command="SELECT * FROM [TableID]"/>
  </connection>
  <connection id="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name="WorksheetConnection_MoldOverview.xlsx!Table1" type="102" refreshedVersion="6" minRefreshableVersion="5">
    <extLst>
      <ext xmlns:x15="http://schemas.microsoft.com/office/spreadsheetml/2010/11/main" uri="{DE250136-89BD-433C-8126-D09CA5730AF9}">
        <x15:connection id="Table1-1078af3b-1f6c-44a4-b546-d9e220777f50">
          <x15:rangePr sourceName="_xlcn.WorksheetConnection_MoldOverview.xlsxTable11"/>
        </x15:connection>
      </ext>
    </extLst>
  </connection>
</connections>
</file>

<file path=xl/sharedStrings.xml><?xml version="1.0" encoding="utf-8"?>
<sst xmlns="http://schemas.openxmlformats.org/spreadsheetml/2006/main" count="14358" uniqueCount="3356">
  <si>
    <t>Date</t>
  </si>
  <si>
    <t>Expected
Duration</t>
  </si>
  <si>
    <t>Notes</t>
  </si>
  <si>
    <t>Commanded Cuts</t>
  </si>
  <si>
    <t>Roughness (RMS)</t>
  </si>
  <si>
    <t>Target [C]</t>
  </si>
  <si>
    <t>Target 
[bar]</t>
  </si>
  <si>
    <t>[yyyy-mm-dd 
hh:mm]</t>
  </si>
  <si>
    <t>Time
[hh:mm:ss]</t>
  </si>
  <si>
    <t>Comp. Y
[mm]</t>
  </si>
  <si>
    <t>Comp. X
[mm]</t>
  </si>
  <si>
    <t>Comp. R
[mm]</t>
  </si>
  <si>
    <t>D.O.C.
[mm]</t>
  </si>
  <si>
    <t>T2T
[mm]</t>
  </si>
  <si>
    <t>Total Cut Depth [mm]</t>
  </si>
  <si>
    <t>Expected Sag
[mm]</t>
  </si>
  <si>
    <t>Actual Sag [mm]</t>
  </si>
  <si>
    <t>Target Sag
[mm]</t>
  </si>
  <si>
    <t>Resulting Distance to Target [mm]</t>
  </si>
  <si>
    <t>Cut Deviation [mm]</t>
  </si>
  <si>
    <t>S1</t>
  </si>
  <si>
    <t>Latest Sag:</t>
  </si>
  <si>
    <t>Latest Z20:</t>
  </si>
  <si>
    <t>Oper
ator</t>
  </si>
  <si>
    <t>↓</t>
  </si>
  <si>
    <t>Break</t>
  </si>
  <si>
    <t>Cuts [#]</t>
  </si>
  <si>
    <t>M.O.S. 
dz
[mm]</t>
  </si>
  <si>
    <t>Z20 
[mm]</t>
  </si>
  <si>
    <t>C-Axis Motor</t>
  </si>
  <si>
    <t>C-Axis Bearing</t>
  </si>
  <si>
    <t>Radius [mm]</t>
  </si>
  <si>
    <t>Large Cuts</t>
  </si>
  <si>
    <t>Medium Cuts</t>
  </si>
  <si>
    <t>ML01</t>
  </si>
  <si>
    <t>P27</t>
  </si>
  <si>
    <t>ML10</t>
  </si>
  <si>
    <t>S2</t>
  </si>
  <si>
    <t>M361</t>
  </si>
  <si>
    <t>Fox</t>
  </si>
  <si>
    <t>P26</t>
  </si>
  <si>
    <t>P28</t>
  </si>
  <si>
    <t>P29</t>
  </si>
  <si>
    <t>P30</t>
  </si>
  <si>
    <t>P31</t>
  </si>
  <si>
    <t>P32</t>
  </si>
  <si>
    <t>P33</t>
  </si>
  <si>
    <t>P34</t>
  </si>
  <si>
    <t>P35</t>
  </si>
  <si>
    <t>P99</t>
  </si>
  <si>
    <t>Training</t>
  </si>
  <si>
    <t>ML02</t>
  </si>
  <si>
    <t>ML03</t>
  </si>
  <si>
    <t>ML04</t>
  </si>
  <si>
    <t>ML05</t>
  </si>
  <si>
    <t>ML06</t>
  </si>
  <si>
    <t>ML07</t>
  </si>
  <si>
    <t>ML08</t>
  </si>
  <si>
    <t>ML09</t>
  </si>
  <si>
    <t>ML11</t>
  </si>
  <si>
    <t>ML12</t>
  </si>
  <si>
    <t>RL01</t>
  </si>
  <si>
    <t>RL02</t>
  </si>
  <si>
    <t>RL03</t>
  </si>
  <si>
    <t>RL04</t>
  </si>
  <si>
    <t>RL05</t>
  </si>
  <si>
    <t>RL06</t>
  </si>
  <si>
    <t>Surface</t>
  </si>
  <si>
    <t>M164</t>
  </si>
  <si>
    <t>M168</t>
  </si>
  <si>
    <t>M172</t>
  </si>
  <si>
    <t>M175</t>
  </si>
  <si>
    <t>M176</t>
  </si>
  <si>
    <t>M178</t>
  </si>
  <si>
    <t>M179</t>
  </si>
  <si>
    <t>M180</t>
  </si>
  <si>
    <t>M181</t>
  </si>
  <si>
    <t>M182</t>
  </si>
  <si>
    <t>M183</t>
  </si>
  <si>
    <t>M184</t>
  </si>
  <si>
    <t>M186</t>
  </si>
  <si>
    <t>M188</t>
  </si>
  <si>
    <t>M191</t>
  </si>
  <si>
    <t>M205</t>
  </si>
  <si>
    <t>M215</t>
  </si>
  <si>
    <t>M218</t>
  </si>
  <si>
    <t>M219</t>
  </si>
  <si>
    <t>M233</t>
  </si>
  <si>
    <t>M234</t>
  </si>
  <si>
    <t>M237</t>
  </si>
  <si>
    <t>M251</t>
  </si>
  <si>
    <t>M253</t>
  </si>
  <si>
    <t>M258</t>
  </si>
  <si>
    <t>M263</t>
  </si>
  <si>
    <t>M264</t>
  </si>
  <si>
    <t>M265</t>
  </si>
  <si>
    <t>M266</t>
  </si>
  <si>
    <t>M267</t>
  </si>
  <si>
    <t>M269</t>
  </si>
  <si>
    <t>M270</t>
  </si>
  <si>
    <t>M271</t>
  </si>
  <si>
    <t>M272</t>
  </si>
  <si>
    <t>M273</t>
  </si>
  <si>
    <t>M274</t>
  </si>
  <si>
    <t>M275</t>
  </si>
  <si>
    <t>M276</t>
  </si>
  <si>
    <t>M277</t>
  </si>
  <si>
    <t>M278</t>
  </si>
  <si>
    <t>M323</t>
  </si>
  <si>
    <t>M324</t>
  </si>
  <si>
    <t>M325</t>
  </si>
  <si>
    <t>M326</t>
  </si>
  <si>
    <t>M327</t>
  </si>
  <si>
    <t>M328</t>
  </si>
  <si>
    <t>M329</t>
  </si>
  <si>
    <t>M330</t>
  </si>
  <si>
    <t>M331</t>
  </si>
  <si>
    <t>M332</t>
  </si>
  <si>
    <t>M333</t>
  </si>
  <si>
    <t>M334</t>
  </si>
  <si>
    <t>M335</t>
  </si>
  <si>
    <t>M336</t>
  </si>
  <si>
    <t>M337</t>
  </si>
  <si>
    <t>M338</t>
  </si>
  <si>
    <t>M340</t>
  </si>
  <si>
    <t>M341</t>
  </si>
  <si>
    <t>M342</t>
  </si>
  <si>
    <t>M343</t>
  </si>
  <si>
    <t>M344</t>
  </si>
  <si>
    <t>M345</t>
  </si>
  <si>
    <t>M346</t>
  </si>
  <si>
    <t>M347</t>
  </si>
  <si>
    <t>M348</t>
  </si>
  <si>
    <t>M349</t>
  </si>
  <si>
    <t>M350</t>
  </si>
  <si>
    <t>M351</t>
  </si>
  <si>
    <t>M353</t>
  </si>
  <si>
    <t>M354</t>
  </si>
  <si>
    <t>M355</t>
  </si>
  <si>
    <t>M357</t>
  </si>
  <si>
    <t>M358</t>
  </si>
  <si>
    <t>M359</t>
  </si>
  <si>
    <t>M360</t>
  </si>
  <si>
    <t>M362</t>
  </si>
  <si>
    <t>M363</t>
  </si>
  <si>
    <t>M365</t>
  </si>
  <si>
    <t>M367</t>
  </si>
  <si>
    <t>M368</t>
  </si>
  <si>
    <t>M369</t>
  </si>
  <si>
    <t>M370</t>
  </si>
  <si>
    <t>M371</t>
  </si>
  <si>
    <t>M374</t>
  </si>
  <si>
    <t>M375</t>
  </si>
  <si>
    <t>M376</t>
  </si>
  <si>
    <t>M377</t>
  </si>
  <si>
    <t>M379</t>
  </si>
  <si>
    <t>M381</t>
  </si>
  <si>
    <t>M382</t>
  </si>
  <si>
    <t>M383</t>
  </si>
  <si>
    <t>M384</t>
  </si>
  <si>
    <t>M385</t>
  </si>
  <si>
    <t>Run-in</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</si>
  <si>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</si>
  <si>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</si>
  <si>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</si>
  <si>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</si>
  <si>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</si>
  <si>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</si>
  <si>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</si>
  <si>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</si>
  <si>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</si>
  <si>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</si>
  <si>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</si>
  <si>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</si>
  <si>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</si>
  <si>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</si>
  <si>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</si>
  <si>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</si>
  <si>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</si>
  <si>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</si>
  <si>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</si>
  <si>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</si>
  <si>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</si>
  <si>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C121</t>
  </si>
  <si>
    <t>C122</t>
  </si>
  <si>
    <t>C123</t>
  </si>
  <si>
    <t>C124</t>
  </si>
  <si>
    <t>C125</t>
  </si>
  <si>
    <t>C126</t>
  </si>
  <si>
    <t>C127</t>
  </si>
  <si>
    <t>C128</t>
  </si>
  <si>
    <t>C129</t>
  </si>
  <si>
    <t>C130</t>
  </si>
  <si>
    <t>C131</t>
  </si>
  <si>
    <t>C132</t>
  </si>
  <si>
    <t>C133</t>
  </si>
  <si>
    <t>C134</t>
  </si>
  <si>
    <t>C135</t>
  </si>
  <si>
    <t>C136</t>
  </si>
  <si>
    <t>C137</t>
  </si>
  <si>
    <t>C138</t>
  </si>
  <si>
    <t>C139</t>
  </si>
  <si>
    <t>C140</t>
  </si>
  <si>
    <t>C141</t>
  </si>
  <si>
    <t>C142</t>
  </si>
  <si>
    <t>C143</t>
  </si>
  <si>
    <t>C144</t>
  </si>
  <si>
    <t>C145</t>
  </si>
  <si>
    <t>C146</t>
  </si>
  <si>
    <t>C147</t>
  </si>
  <si>
    <t>C148</t>
  </si>
  <si>
    <t>C149</t>
  </si>
  <si>
    <t>C150</t>
  </si>
  <si>
    <t>C151</t>
  </si>
  <si>
    <t>C152</t>
  </si>
  <si>
    <t>C153</t>
  </si>
  <si>
    <t>C154</t>
  </si>
  <si>
    <t>C155</t>
  </si>
  <si>
    <t>C156</t>
  </si>
  <si>
    <t>C157</t>
  </si>
  <si>
    <t>C158</t>
  </si>
  <si>
    <t>C159</t>
  </si>
  <si>
    <t>C160</t>
  </si>
  <si>
    <t>C161</t>
  </si>
  <si>
    <t>C162</t>
  </si>
  <si>
    <t>C163</t>
  </si>
  <si>
    <t>C164</t>
  </si>
  <si>
    <t>C165</t>
  </si>
  <si>
    <t>C166</t>
  </si>
  <si>
    <t>C167</t>
  </si>
  <si>
    <t>C168</t>
  </si>
  <si>
    <t>C169</t>
  </si>
  <si>
    <t>C170</t>
  </si>
  <si>
    <t>C171</t>
  </si>
  <si>
    <t>C172</t>
  </si>
  <si>
    <t>C173</t>
  </si>
  <si>
    <t>C174</t>
  </si>
  <si>
    <t>C175</t>
  </si>
  <si>
    <t>C176</t>
  </si>
  <si>
    <t>C177</t>
  </si>
  <si>
    <t>C178</t>
  </si>
  <si>
    <t>C179</t>
  </si>
  <si>
    <t>C180</t>
  </si>
  <si>
    <t>C181</t>
  </si>
  <si>
    <t>C182</t>
  </si>
  <si>
    <t>C183</t>
  </si>
  <si>
    <t>C184</t>
  </si>
  <si>
    <t>C185</t>
  </si>
  <si>
    <t>C186</t>
  </si>
  <si>
    <t>C187</t>
  </si>
  <si>
    <t>C188</t>
  </si>
  <si>
    <t>C189</t>
  </si>
  <si>
    <t>C190</t>
  </si>
  <si>
    <t>C191</t>
  </si>
  <si>
    <t>C192</t>
  </si>
  <si>
    <t>C193</t>
  </si>
  <si>
    <t>C194</t>
  </si>
  <si>
    <t>C195</t>
  </si>
  <si>
    <t>C196</t>
  </si>
  <si>
    <t>C197</t>
  </si>
  <si>
    <t>C198</t>
  </si>
  <si>
    <t>C199</t>
  </si>
  <si>
    <t>CA</t>
  </si>
  <si>
    <t>Region</t>
  </si>
  <si>
    <t>Clean-up</t>
  </si>
  <si>
    <t>Align</t>
  </si>
  <si>
    <t>CA+Align</t>
  </si>
  <si>
    <t>Repair</t>
  </si>
  <si>
    <t>P37</t>
  </si>
  <si>
    <t>P38</t>
  </si>
  <si>
    <t>P39</t>
  </si>
  <si>
    <t>P40</t>
  </si>
  <si>
    <t>P46</t>
  </si>
  <si>
    <t>ML13</t>
  </si>
  <si>
    <t>ML14</t>
  </si>
  <si>
    <t>ML15</t>
  </si>
  <si>
    <t>ML16</t>
  </si>
  <si>
    <t>A014</t>
  </si>
  <si>
    <t>A017</t>
  </si>
  <si>
    <t>A018</t>
  </si>
  <si>
    <t>A019</t>
  </si>
  <si>
    <t>A020</t>
  </si>
  <si>
    <t>A021</t>
  </si>
  <si>
    <t>A022</t>
  </si>
  <si>
    <t>A025</t>
  </si>
  <si>
    <t>A027</t>
  </si>
  <si>
    <t>A034</t>
  </si>
  <si>
    <t>A036</t>
  </si>
  <si>
    <t>A046</t>
  </si>
  <si>
    <t>Tank</t>
  </si>
  <si>
    <t>Oil</t>
  </si>
  <si>
    <t>WEC Pressure</t>
  </si>
  <si>
    <t>Spindle Pressure</t>
  </si>
  <si>
    <t>Main Pressure</t>
  </si>
  <si>
    <t>Oil Tank</t>
  </si>
  <si>
    <t>NanoTEMP Recorder</t>
  </si>
  <si>
    <t>Production Monitor</t>
  </si>
  <si>
    <t>Tool Compensation</t>
  </si>
  <si>
    <t>Pol. Stud</t>
  </si>
  <si>
    <t>Project Number</t>
  </si>
  <si>
    <t>Project Name</t>
  </si>
  <si>
    <t>Mold Number</t>
  </si>
  <si>
    <t>Duration [sec]</t>
  </si>
  <si>
    <t>Air Shower Oil</t>
  </si>
  <si>
    <t>Air Shower Inlet</t>
  </si>
  <si>
    <t>Air Shower Plen.</t>
  </si>
  <si>
    <t>WEC Z0 [mm]</t>
  </si>
  <si>
    <t>WEC Auto Sag [mm]</t>
  </si>
  <si>
    <t>Z20 
Error
[mm]</t>
  </si>
  <si>
    <t>Pearl</t>
  </si>
  <si>
    <t>Main Lens Design</t>
  </si>
  <si>
    <t>Ref. Lens Design</t>
  </si>
  <si>
    <t>Lens Type</t>
  </si>
  <si>
    <t>Main Cavity</t>
  </si>
  <si>
    <t>Ref. Cavity</t>
  </si>
  <si>
    <t>Ref. Lens</t>
  </si>
  <si>
    <t>C001</t>
  </si>
  <si>
    <t>R001</t>
  </si>
  <si>
    <t>Main Lens</t>
  </si>
  <si>
    <t>C002</t>
  </si>
  <si>
    <t>R002</t>
  </si>
  <si>
    <t>Ministud</t>
  </si>
  <si>
    <t>C003</t>
  </si>
  <si>
    <t>R003</t>
  </si>
  <si>
    <t>C004</t>
  </si>
  <si>
    <t>R004</t>
  </si>
  <si>
    <t>C005</t>
  </si>
  <si>
    <t>R005</t>
  </si>
  <si>
    <t>Special</t>
  </si>
  <si>
    <t>C006</t>
  </si>
  <si>
    <t>R006</t>
  </si>
  <si>
    <t>RL07</t>
  </si>
  <si>
    <t>C007</t>
  </si>
  <si>
    <t>R007</t>
  </si>
  <si>
    <t>RL08</t>
  </si>
  <si>
    <t>C008</t>
  </si>
  <si>
    <t>R008</t>
  </si>
  <si>
    <t>RL09</t>
  </si>
  <si>
    <t>C009</t>
  </si>
  <si>
    <t>R009</t>
  </si>
  <si>
    <t>RL10</t>
  </si>
  <si>
    <t>C010</t>
  </si>
  <si>
    <t>R010</t>
  </si>
  <si>
    <t>RL11</t>
  </si>
  <si>
    <t>C011</t>
  </si>
  <si>
    <t>R011</t>
  </si>
  <si>
    <t>RL12</t>
  </si>
  <si>
    <t>C012</t>
  </si>
  <si>
    <t>R012</t>
  </si>
  <si>
    <t>RL13</t>
  </si>
  <si>
    <t>C013</t>
  </si>
  <si>
    <t>R013</t>
  </si>
  <si>
    <t>RL14</t>
  </si>
  <si>
    <t>C014</t>
  </si>
  <si>
    <t>R014</t>
  </si>
  <si>
    <t>RL15</t>
  </si>
  <si>
    <t>C015</t>
  </si>
  <si>
    <t>R015</t>
  </si>
  <si>
    <t>RL16</t>
  </si>
  <si>
    <t>C016</t>
  </si>
  <si>
    <t>R016</t>
  </si>
  <si>
    <t>ML17</t>
  </si>
  <si>
    <t>RL17</t>
  </si>
  <si>
    <t>C017</t>
  </si>
  <si>
    <t>R017</t>
  </si>
  <si>
    <t>ML18</t>
  </si>
  <si>
    <t>RL18</t>
  </si>
  <si>
    <t>C018</t>
  </si>
  <si>
    <t>R018</t>
  </si>
  <si>
    <t>ML19</t>
  </si>
  <si>
    <t>RL19</t>
  </si>
  <si>
    <t>C019</t>
  </si>
  <si>
    <t>R019</t>
  </si>
  <si>
    <t>ML20</t>
  </si>
  <si>
    <t>RL20</t>
  </si>
  <si>
    <t>C020</t>
  </si>
  <si>
    <t>R020</t>
  </si>
  <si>
    <t>ML21</t>
  </si>
  <si>
    <t>C021</t>
  </si>
  <si>
    <t>R021</t>
  </si>
  <si>
    <t>ML22</t>
  </si>
  <si>
    <t>C022</t>
  </si>
  <si>
    <t>R022</t>
  </si>
  <si>
    <t>ML23</t>
  </si>
  <si>
    <t>C023</t>
  </si>
  <si>
    <t>R023</t>
  </si>
  <si>
    <t>ML24</t>
  </si>
  <si>
    <t>C024</t>
  </si>
  <si>
    <t>R024</t>
  </si>
  <si>
    <t>ML25</t>
  </si>
  <si>
    <t>C025</t>
  </si>
  <si>
    <t>R025</t>
  </si>
  <si>
    <t>ML26</t>
  </si>
  <si>
    <t>C026</t>
  </si>
  <si>
    <t>R026</t>
  </si>
  <si>
    <t>ML27</t>
  </si>
  <si>
    <t>C027</t>
  </si>
  <si>
    <t>R027</t>
  </si>
  <si>
    <t>ML28</t>
  </si>
  <si>
    <t>C028</t>
  </si>
  <si>
    <t>R028</t>
  </si>
  <si>
    <t>ML29</t>
  </si>
  <si>
    <t>C029</t>
  </si>
  <si>
    <t>R029</t>
  </si>
  <si>
    <t>ML30</t>
  </si>
  <si>
    <t>C030</t>
  </si>
  <si>
    <t>R030</t>
  </si>
  <si>
    <t>C031</t>
  </si>
  <si>
    <t>R031</t>
  </si>
  <si>
    <t>C032</t>
  </si>
  <si>
    <t>R032</t>
  </si>
  <si>
    <t>C033</t>
  </si>
  <si>
    <t>R033</t>
  </si>
  <si>
    <t>C034</t>
  </si>
  <si>
    <t>R034</t>
  </si>
  <si>
    <t>C035</t>
  </si>
  <si>
    <t>R035</t>
  </si>
  <si>
    <t>C036</t>
  </si>
  <si>
    <t>R036</t>
  </si>
  <si>
    <t>C037</t>
  </si>
  <si>
    <t>R037</t>
  </si>
  <si>
    <t>C038</t>
  </si>
  <si>
    <t>R038</t>
  </si>
  <si>
    <t>C039</t>
  </si>
  <si>
    <t>R039</t>
  </si>
  <si>
    <t>C040</t>
  </si>
  <si>
    <t>R040</t>
  </si>
  <si>
    <t>C041</t>
  </si>
  <si>
    <t>R041</t>
  </si>
  <si>
    <t>C042</t>
  </si>
  <si>
    <t>R042</t>
  </si>
  <si>
    <t>C043</t>
  </si>
  <si>
    <t>R043</t>
  </si>
  <si>
    <t>C044</t>
  </si>
  <si>
    <t>R044</t>
  </si>
  <si>
    <t>C045</t>
  </si>
  <si>
    <t>R045</t>
  </si>
  <si>
    <t>C046</t>
  </si>
  <si>
    <t>R046</t>
  </si>
  <si>
    <t>C047</t>
  </si>
  <si>
    <t>R047</t>
  </si>
  <si>
    <t>C048</t>
  </si>
  <si>
    <t>R048</t>
  </si>
  <si>
    <t>C049</t>
  </si>
  <si>
    <t>R049</t>
  </si>
  <si>
    <t>C050</t>
  </si>
  <si>
    <t>R050</t>
  </si>
  <si>
    <t>C051</t>
  </si>
  <si>
    <t>C052</t>
  </si>
  <si>
    <t>C053</t>
  </si>
  <si>
    <t>C054</t>
  </si>
  <si>
    <t>C055</t>
  </si>
  <si>
    <t>C056</t>
  </si>
  <si>
    <t>C057</t>
  </si>
  <si>
    <t>C058</t>
  </si>
  <si>
    <t>C059</t>
  </si>
  <si>
    <t>C060</t>
  </si>
  <si>
    <t>C061</t>
  </si>
  <si>
    <t>C062</t>
  </si>
  <si>
    <t>C063</t>
  </si>
  <si>
    <t>C064</t>
  </si>
  <si>
    <t>C065</t>
  </si>
  <si>
    <t>C066</t>
  </si>
  <si>
    <t>C067</t>
  </si>
  <si>
    <t>C068</t>
  </si>
  <si>
    <t>C069</t>
  </si>
  <si>
    <t>C070</t>
  </si>
  <si>
    <t>C071</t>
  </si>
  <si>
    <t>C072</t>
  </si>
  <si>
    <t>C073</t>
  </si>
  <si>
    <t>C074</t>
  </si>
  <si>
    <t>C075</t>
  </si>
  <si>
    <t>C076</t>
  </si>
  <si>
    <t>C077</t>
  </si>
  <si>
    <t>C078</t>
  </si>
  <si>
    <t>C079</t>
  </si>
  <si>
    <t>C080</t>
  </si>
  <si>
    <t>C081</t>
  </si>
  <si>
    <t>C082</t>
  </si>
  <si>
    <t>C083</t>
  </si>
  <si>
    <t>C084</t>
  </si>
  <si>
    <t>C085</t>
  </si>
  <si>
    <t>C086</t>
  </si>
  <si>
    <t>C087</t>
  </si>
  <si>
    <t>C088</t>
  </si>
  <si>
    <t>C089</t>
  </si>
  <si>
    <t>C090</t>
  </si>
  <si>
    <t>C091</t>
  </si>
  <si>
    <t>C092</t>
  </si>
  <si>
    <t>C093</t>
  </si>
  <si>
    <t>C094</t>
  </si>
  <si>
    <t>C095</t>
  </si>
  <si>
    <t>C096</t>
  </si>
  <si>
    <t>C097</t>
  </si>
  <si>
    <t>C098</t>
  </si>
  <si>
    <t>C099</t>
  </si>
  <si>
    <t>R&amp;D Type</t>
  </si>
  <si>
    <t>Maintenance</t>
  </si>
  <si>
    <t>AAC Mold number</t>
  </si>
  <si>
    <t>Mold Pair</t>
  </si>
  <si>
    <t>Moldset Design Version</t>
  </si>
  <si>
    <t>Layout Design</t>
  </si>
  <si>
    <t>Material</t>
  </si>
  <si>
    <t>Batch no.</t>
  </si>
  <si>
    <t>Comment</t>
  </si>
  <si>
    <t>Column21</t>
  </si>
  <si>
    <t>N1</t>
  </si>
  <si>
    <t>MP01</t>
  </si>
  <si>
    <t>01</t>
  </si>
  <si>
    <t>N2</t>
  </si>
  <si>
    <t>MP02</t>
  </si>
  <si>
    <t>02</t>
  </si>
  <si>
    <t>02 (original shrinkage)</t>
  </si>
  <si>
    <t>Returned to China-Genbearbejdet og modtaget 25.04.2019</t>
  </si>
  <si>
    <t>M269B</t>
  </si>
  <si>
    <t>Rework</t>
  </si>
  <si>
    <t>15.04.2019</t>
  </si>
  <si>
    <t>Copy/replacement tool for M327 05.07.2019
Reworked and received 02.09.2019</t>
  </si>
  <si>
    <t>N4</t>
  </si>
  <si>
    <t>MP03</t>
  </si>
  <si>
    <t>06</t>
  </si>
  <si>
    <t>05</t>
  </si>
  <si>
    <t>04</t>
  </si>
  <si>
    <t>03</t>
  </si>
  <si>
    <t>Forsøg med ventilations kanaler(Peter K) HOLD</t>
  </si>
  <si>
    <t>HOLD</t>
  </si>
  <si>
    <t>Status</t>
  </si>
  <si>
    <t>Moldset Preform</t>
  </si>
  <si>
    <t>Mold Standard</t>
  </si>
  <si>
    <t>Preform Spec</t>
  </si>
  <si>
    <t>Production Type</t>
  </si>
  <si>
    <t>NA</t>
  </si>
  <si>
    <t>16</t>
  </si>
  <si>
    <t>TR7</t>
  </si>
  <si>
    <t>P17 02 21 OQC6</t>
  </si>
  <si>
    <t>R&amp;D</t>
  </si>
  <si>
    <t>Original M258 scrapped due to flatness issue after handpolish</t>
  </si>
  <si>
    <t>02-020-2/TeskyotoApril-004-18</t>
  </si>
  <si>
    <t>02-020-1/TeskyotoApril-004-18</t>
  </si>
  <si>
    <t>TeskyotoMAR-001-18</t>
  </si>
  <si>
    <t>Sag comp done</t>
  </si>
  <si>
    <t>P17 02 21 OQC3</t>
  </si>
  <si>
    <t>N3</t>
  </si>
  <si>
    <t>48</t>
  </si>
  <si>
    <t>CTU01</t>
  </si>
  <si>
    <t>9482482</t>
  </si>
  <si>
    <t>Sag comp done, Donut marker between C03 and C04</t>
  </si>
  <si>
    <t>MP04</t>
  </si>
  <si>
    <t>9603264</t>
  </si>
  <si>
    <t>Sag comp done, Donut marker right of C04 above C15</t>
  </si>
  <si>
    <t>9791334</t>
  </si>
  <si>
    <t>MP05</t>
  </si>
  <si>
    <t>AAC Test tool/M267 Test by Roku-Roku.pptx</t>
  </si>
  <si>
    <t>N5</t>
  </si>
  <si>
    <t>MP06</t>
  </si>
  <si>
    <t>9679878</t>
  </si>
  <si>
    <t>N6</t>
  </si>
  <si>
    <t>MP07</t>
  </si>
  <si>
    <t>9674005</t>
  </si>
  <si>
    <t>Fox N1</t>
  </si>
  <si>
    <t>MP08</t>
  </si>
  <si>
    <t>9480783</t>
  </si>
  <si>
    <t>FOX N1</t>
  </si>
  <si>
    <t>Fox N2</t>
  </si>
  <si>
    <t>MP09</t>
  </si>
  <si>
    <t>Fox N3</t>
  </si>
  <si>
    <t>MP10</t>
  </si>
  <si>
    <t>M069</t>
  </si>
  <si>
    <t>08</t>
  </si>
  <si>
    <t>02 (countersunk 5µm)</t>
  </si>
  <si>
    <t>CTN01</t>
  </si>
  <si>
    <t>FOX N3 32 cav MP tool to be manufactured w corrections based on experience from N2</t>
  </si>
  <si>
    <t>N7</t>
  </si>
  <si>
    <t>MP11</t>
  </si>
  <si>
    <t>This tool was returned to China due to microholes- replaced by M182</t>
  </si>
  <si>
    <t>prepare until lensgrinding then hold. Prepare until then as Moldset design 04</t>
  </si>
  <si>
    <t>On Hold</t>
  </si>
  <si>
    <t>N8</t>
  </si>
  <si>
    <t>MP12</t>
  </si>
  <si>
    <t>S1 is countersunk to salvage mold. prepare until lensgrinding then hold. Prepare until then as Moldset design 04</t>
  </si>
  <si>
    <t>Tool grinded and ready - 1 repair missing - On hold</t>
  </si>
  <si>
    <t>N9</t>
  </si>
  <si>
    <t>MP13</t>
  </si>
  <si>
    <t>14</t>
  </si>
  <si>
    <t>07</t>
  </si>
  <si>
    <t>This toolset is based on "old" design (ML02) - Moldset design 3 due to sticking problems on N4</t>
  </si>
  <si>
    <t>NEW shrinkage based on wafers from MD 3 - will likely become ML07</t>
  </si>
  <si>
    <t>This tool stopped after EDM - to be used for training</t>
  </si>
  <si>
    <t>Fox N4</t>
  </si>
  <si>
    <t>MP14</t>
  </si>
  <si>
    <t>32</t>
  </si>
  <si>
    <t>This tool lapped and polished after EDM in UK</t>
  </si>
  <si>
    <t>9819975</t>
  </si>
  <si>
    <t>Fox N5</t>
  </si>
  <si>
    <t>MP15</t>
  </si>
  <si>
    <t>9345215</t>
  </si>
  <si>
    <t>ON HOLD -"BIG" circle defect general bad condition - in repair - no micro</t>
  </si>
  <si>
    <t>9247437</t>
  </si>
  <si>
    <t>der blev brugt en reparationstoolpath til Ref lens R02</t>
  </si>
  <si>
    <t>ON HOLD 2 x handpolish missing then polishing</t>
  </si>
  <si>
    <t>Fox N6</t>
  </si>
  <si>
    <t>MP16</t>
  </si>
  <si>
    <t>ON HOLD 5 cam lenses done</t>
  </si>
  <si>
    <t>9877993</t>
  </si>
  <si>
    <t>May 8 ETA</t>
  </si>
  <si>
    <t>ON HOLD Grid done</t>
  </si>
  <si>
    <t>Fox N7</t>
  </si>
  <si>
    <t>MP17</t>
  </si>
  <si>
    <t>13</t>
  </si>
  <si>
    <t>FIRST 33 Cavity tool /new pitch/ material added to outer part f microcutting MSD 13 May 8 ETA,, Countersunk -10microns for ML and RL, due to lack of materials ----  reparation af reference-linse R02. Filerne ligger i de relevante undermapper under Ref Lens 03, i undermapperne Repair</t>
  </si>
  <si>
    <t>33</t>
  </si>
  <si>
    <t>Fox N8</t>
  </si>
  <si>
    <t>MP18</t>
  </si>
  <si>
    <t>ON HOLD -  12 cam lenses done</t>
  </si>
  <si>
    <t>ON HOLD Cam lenses done, 12 clean ups</t>
  </si>
  <si>
    <t>Fox N9</t>
  </si>
  <si>
    <t>MP19</t>
  </si>
  <si>
    <t>ON HOLD -  After EDM</t>
  </si>
  <si>
    <t>9568491</t>
  </si>
  <si>
    <t>ON HOLD After EDM</t>
  </si>
  <si>
    <t>Fox N10</t>
  </si>
  <si>
    <t>MP20</t>
  </si>
  <si>
    <t>NO shrinkage update needed - copy N9</t>
  </si>
  <si>
    <t>Pilot projects : WBA</t>
  </si>
  <si>
    <t>9853988</t>
  </si>
  <si>
    <t>Fox N11</t>
  </si>
  <si>
    <t>MP21</t>
  </si>
  <si>
    <t>9561606</t>
  </si>
  <si>
    <t>9853983</t>
  </si>
  <si>
    <t>Fox N12</t>
  </si>
  <si>
    <t>MP22</t>
  </si>
  <si>
    <t>9858553</t>
  </si>
  <si>
    <t>Fox N13</t>
  </si>
  <si>
    <t>MP23</t>
  </si>
  <si>
    <t>10</t>
  </si>
  <si>
    <t>SHRINKAGE UPDATED from Fox N13</t>
  </si>
  <si>
    <t>Pilot projects : WBA, PV-B &gt;120, New chiller from other supplier for all cavities cut on FG10</t>
  </si>
  <si>
    <t>Fox N14</t>
  </si>
  <si>
    <t>MP24</t>
  </si>
  <si>
    <t>This tool lapped and polished after grinding/MC Too little material left for MC 05.11.2019</t>
  </si>
  <si>
    <t>Ankomst 23.09.2019</t>
  </si>
  <si>
    <t>Fox N15</t>
  </si>
  <si>
    <t>MP25</t>
  </si>
  <si>
    <t>11</t>
  </si>
  <si>
    <t>3.01.01.14.005 Fox S1 MK4 MP4 Spec f EDMV4</t>
  </si>
  <si>
    <t>Production (v1)</t>
  </si>
  <si>
    <t>3.01.01.14.006 Fox S2 MK4 MP4 Spec f EDMV6</t>
  </si>
  <si>
    <t>Fox N16</t>
  </si>
  <si>
    <t>MP26</t>
  </si>
  <si>
    <t>09.12.2019</t>
  </si>
  <si>
    <t>Fox N17</t>
  </si>
  <si>
    <t>MP27</t>
  </si>
  <si>
    <t>Needs new Shrinkage for CA. Interlock will run with ML12 and CA with ML13</t>
  </si>
  <si>
    <t>152</t>
  </si>
  <si>
    <t>09.12.2019. Use ML10 for clean-up, and ML13 for CA</t>
  </si>
  <si>
    <t>Needs new Shrinkage for CA. Cleanup will run with ML10 and CA will run with ML13</t>
  </si>
  <si>
    <t>Fox N18</t>
  </si>
  <si>
    <t>MK4</t>
  </si>
  <si>
    <t>MSP05_rev01</t>
  </si>
  <si>
    <t>Fox N19</t>
  </si>
  <si>
    <t>Fox N20</t>
  </si>
  <si>
    <t>Fox N21</t>
  </si>
  <si>
    <t xml:space="preserve"> M359</t>
  </si>
  <si>
    <t>21</t>
  </si>
  <si>
    <t>09.12.2019 Countersinking included in design</t>
  </si>
  <si>
    <t>Shrinkage corresponding to ML13 but with smaller countersinking</t>
  </si>
  <si>
    <t>Fox N22</t>
  </si>
  <si>
    <t>20</t>
  </si>
  <si>
    <t>Return to same design as N16 but with countersinking included in design</t>
  </si>
  <si>
    <t>Fox N23</t>
  </si>
  <si>
    <t>Fox N24</t>
  </si>
  <si>
    <t>MSP02_rev01</t>
  </si>
  <si>
    <t>0</t>
  </si>
  <si>
    <t>None</t>
  </si>
  <si>
    <t>01 and 02</t>
  </si>
  <si>
    <t>8 mm 21851_1</t>
  </si>
  <si>
    <t>8</t>
  </si>
  <si>
    <t>03 (Panda)</t>
  </si>
  <si>
    <t>03 and 04</t>
  </si>
  <si>
    <t>Received first time 23.05.2019. Sent to be polished and lapped due to aperture radius mistake on coarse grinding. Received from Polish and lapping 10/07/2019</t>
  </si>
  <si>
    <t>Received 21.05.2019</t>
  </si>
  <si>
    <t>10 mm 21851_1  10 mm mold. RL01 is close-confocal (R9-R16) and RL02 is co-confocal (R1-R8)</t>
  </si>
  <si>
    <t>05 and 06</t>
  </si>
  <si>
    <t>(ML1: 1,3,6,8 - ML2: 2,4,5,7)</t>
  </si>
  <si>
    <t>This tool produced w ventilation channels</t>
  </si>
  <si>
    <t>ON HOLD we will use 337 with 349</t>
  </si>
  <si>
    <t>N2b</t>
  </si>
  <si>
    <t>Copy of N2 M349 without ventilation channel /No shrinkage update</t>
  </si>
  <si>
    <t>To be used with S2 M337</t>
  </si>
  <si>
    <t>12</t>
  </si>
  <si>
    <t>No restrictor/no ventilation channel - no shrinkage update. Change in structural design outside of laser cutting radius only</t>
  </si>
  <si>
    <t>The references to "02" are due to this being option 2 in the early stages of design.</t>
  </si>
  <si>
    <t>8 (+8)</t>
  </si>
  <si>
    <t>8 cavities on S2 are usable, the other 8 are placed in the wrong spot</t>
  </si>
  <si>
    <t>6</t>
  </si>
  <si>
    <t>30 dg tool</t>
  </si>
  <si>
    <t>N1b</t>
  </si>
  <si>
    <t>28 dg tool(TESTING)</t>
  </si>
  <si>
    <t>There are 2 S1 molds for this moldset. Therefore, this mold will not be made initially</t>
  </si>
  <si>
    <t>30 dg tool  SHRINKAGE UPDATE NEEDED</t>
  </si>
  <si>
    <t>MSP03_rev01</t>
  </si>
  <si>
    <t>9</t>
  </si>
  <si>
    <t>MSP02_rev1</t>
  </si>
  <si>
    <t>Double interlock version - first to be produced</t>
  </si>
  <si>
    <t>MSP01_rev01</t>
  </si>
  <si>
    <t>Nx</t>
  </si>
  <si>
    <t>Single interlock design</t>
  </si>
  <si>
    <t>Mold</t>
  </si>
  <si>
    <t>Column22</t>
  </si>
  <si>
    <t>[intials]</t>
  </si>
  <si>
    <t>Project</t>
  </si>
  <si>
    <t>Tolerance +/- [C]</t>
  </si>
  <si>
    <t>Other</t>
  </si>
  <si>
    <t>Service Type</t>
  </si>
  <si>
    <t>PV-a CA [nm]</t>
  </si>
  <si>
    <t>PV-b CA [nm]</t>
  </si>
  <si>
    <t>Z20
+/-</t>
  </si>
  <si>
    <t>STJ</t>
  </si>
  <si>
    <t>Copied from old runlog for reference.</t>
  </si>
  <si>
    <t>25</t>
  </si>
  <si>
    <t>Fox (ML13)</t>
  </si>
  <si>
    <t>Fox (RL07)</t>
  </si>
  <si>
    <t>25 cav(5x5)</t>
  </si>
  <si>
    <t>Main Cavities</t>
  </si>
  <si>
    <t>Main Lens Design (pos. a)</t>
  </si>
  <si>
    <t>Ref Lens Design (pos. x)</t>
  </si>
  <si>
    <t>Main Preform (pos. a)</t>
  </si>
  <si>
    <t>Ref Preform (pos. x)</t>
  </si>
  <si>
    <t>Main Lens Design (pos. b)</t>
  </si>
  <si>
    <t>Main Lens Design (pos. c)</t>
  </si>
  <si>
    <t>Ref Lens Design (pos. y)</t>
  </si>
  <si>
    <t>Ref Lens Design (pos. z)</t>
  </si>
  <si>
    <t>Feature (pos. k)</t>
  </si>
  <si>
    <t>Feature (pos. l)</t>
  </si>
  <si>
    <t>Feature (pos. m)</t>
  </si>
  <si>
    <t>Main Preform (pos. b)</t>
  </si>
  <si>
    <t>Main Preform (pos. c)</t>
  </si>
  <si>
    <t>Ref Preform (pos. y)</t>
  </si>
  <si>
    <t>Ref Preform (pos. z)</t>
  </si>
  <si>
    <t>Feature Preform (pos. k)</t>
  </si>
  <si>
    <t>Feature Preform (pos. l)</t>
  </si>
  <si>
    <t>Feature Preform (pos. m)</t>
  </si>
  <si>
    <t>HOLD S1 S2. Pilot projects : WBA, PV-B &gt;120, YZ-measurements (XZ measurements saved in background), Ny MK3 turtle (nr 4)</t>
  </si>
  <si>
    <t>09.12.2019 Counter sunk 5µm. Pilot projects: New PV-B (FACT 3.1.2) with new HMI (8.6.3), new sag tolerances of + - 750 nm. (only on grinding of CA)</t>
  </si>
  <si>
    <t>09.12.2019 Ref Lens 01 to be repaired using M346_R001_repair toolpath. Pilot projects: New PV-B (FACT 3.1.2) with new HMI (8.6.3), new sag tolerances of + - 750 nm. (only on grinding of CA)</t>
  </si>
  <si>
    <t>09.12.2019. Pilot projects: New PV-B (FACT 3.1.2) with new HMI (8.6.3), new sag tolerances of + - 750 nm. (only on grinding of CA)</t>
  </si>
  <si>
    <t>v02_Disp01</t>
  </si>
  <si>
    <t>v03_Disp01</t>
  </si>
  <si>
    <t>Fox (ML08)</t>
  </si>
  <si>
    <t>Fox (RL03)</t>
  </si>
  <si>
    <t>v01_Disp01</t>
  </si>
  <si>
    <t>WAIT FOR SHRINKAGE UPDATE</t>
  </si>
  <si>
    <t>jvj/09062020</t>
  </si>
  <si>
    <t>MSP01_rev01_2020-04-02</t>
  </si>
  <si>
    <t>ML03 is used as repair</t>
  </si>
  <si>
    <t>AP3-001</t>
  </si>
  <si>
    <t>WAIT FOR SHRINKAGE</t>
  </si>
  <si>
    <t>MSP03_rev01_2020-06-11</t>
  </si>
  <si>
    <t>01+03</t>
  </si>
  <si>
    <t>MSP04_rev01_2020-06-22</t>
  </si>
  <si>
    <t>MSP01_v01</t>
  </si>
  <si>
    <t>Coordinate</t>
  </si>
  <si>
    <t>AP3-003</t>
  </si>
  <si>
    <t>20 cav test set</t>
  </si>
  <si>
    <t xml:space="preserve">FOX N2
NEW Design
New 8 cav tool to be manufactured w corrections based on experience from first 8 cav tool </t>
  </si>
  <si>
    <t xml:space="preserve"> </t>
  </si>
  <si>
    <t xml:space="preserve">INFO ON LAYOUT: Preform was produced according to Layout 12. This layout needs to be used for the GRID measurement. The alignment surface on S1 will be cut according to ML12. CA according to ML13 </t>
  </si>
  <si>
    <t xml:space="preserve">M352 </t>
  </si>
  <si>
    <t xml:space="preserve">AP3-002 </t>
  </si>
  <si>
    <t xml:space="preserve">AP3-005 </t>
  </si>
  <si>
    <t>Cavity</t>
  </si>
  <si>
    <t>Sag [mm]</t>
  </si>
  <si>
    <t>PV CA [nm]</t>
  </si>
  <si>
    <t>Set up time [hh:mm:ss]</t>
  </si>
  <si>
    <t>Cycle time [hh:mm:ss]</t>
  </si>
  <si>
    <t>Time end [yyyy-mm-dd hh:mm:ss]</t>
  </si>
  <si>
    <t>Time start [yyyy-mm-dd hh:mm:ss]</t>
  </si>
  <si>
    <t>Operator [initials]</t>
  </si>
  <si>
    <t>Total time [hh:mm:ss]</t>
  </si>
  <si>
    <t>Chart Label</t>
  </si>
  <si>
    <t>RMS-b [nm]</t>
  </si>
  <si>
    <t>DateAndTime</t>
  </si>
  <si>
    <t>Kaleido_Air_Encl_Value</t>
  </si>
  <si>
    <t>Kaleido_Air_Inlet_Value</t>
  </si>
  <si>
    <t>Kaleido_Air_Plen_Value</t>
  </si>
  <si>
    <t>T1</t>
  </si>
  <si>
    <t>T2</t>
  </si>
  <si>
    <t>T3</t>
  </si>
  <si>
    <t>T4</t>
  </si>
  <si>
    <t>T5</t>
  </si>
  <si>
    <t>T6</t>
  </si>
  <si>
    <t>T7</t>
  </si>
  <si>
    <t>T8</t>
  </si>
  <si>
    <t>S3</t>
  </si>
  <si>
    <t>S4</t>
  </si>
  <si>
    <t>S5</t>
  </si>
  <si>
    <t>Repeat. Test</t>
  </si>
  <si>
    <t>S6</t>
  </si>
  <si>
    <t>S7</t>
  </si>
  <si>
    <t>S8</t>
  </si>
  <si>
    <t>S9</t>
  </si>
  <si>
    <t>S10</t>
  </si>
  <si>
    <t>Diamond Tool</t>
  </si>
  <si>
    <t>B-Axis Rotation [deg]</t>
  </si>
  <si>
    <t>Primary/Secondary Clearance [deg]</t>
  </si>
  <si>
    <t>C-Axis Velocity
[rpm]</t>
  </si>
  <si>
    <t>Form Error on Alignment [mm]</t>
  </si>
  <si>
    <t>Project Specific</t>
  </si>
  <si>
    <t>Savit Comp
[%-n-N]</t>
  </si>
  <si>
    <t>Cut Depth</t>
  </si>
  <si>
    <t>Form</t>
  </si>
  <si>
    <t>Alignment</t>
  </si>
  <si>
    <t>Pre-measure. WEC Decenter: 23nm. Applied Z20: -51.504479, stepback 0.020 mm + 0.005 mm= 0.025 mm. Laser alignment:  -&gt; 2.17 W</t>
  </si>
  <si>
    <t>vi behøver ikke at skifte Tool, da vi skal bruge det til at roughe ca på studen, sagde JGK</t>
  </si>
  <si>
    <t>&lt;-- Last process duration [h]</t>
  </si>
  <si>
    <t>Laser Output [W/%]</t>
  </si>
  <si>
    <t>Tool Serial Number [#]</t>
  </si>
  <si>
    <t>Run-in / Clean-up</t>
  </si>
  <si>
    <t>PV Run-in /Clean-up [nm]</t>
  </si>
  <si>
    <t>Target Run-in / Clean-up [nm]</t>
  </si>
  <si>
    <t>Center Feature</t>
  </si>
  <si>
    <t>Diameter [mm]</t>
  </si>
  <si>
    <t>T0011</t>
  </si>
  <si>
    <t>T0012</t>
  </si>
  <si>
    <t>T0013</t>
  </si>
  <si>
    <t>T0014</t>
  </si>
  <si>
    <t>T0015</t>
  </si>
  <si>
    <t>T006</t>
  </si>
  <si>
    <t>T007</t>
  </si>
  <si>
    <t>T008</t>
  </si>
  <si>
    <t>T009</t>
  </si>
  <si>
    <t>T010</t>
  </si>
  <si>
    <t>AP3-009</t>
  </si>
  <si>
    <t>AP3-016</t>
  </si>
  <si>
    <t>AP3-023</t>
  </si>
  <si>
    <t>AP3-056</t>
  </si>
  <si>
    <t>AP3-057</t>
  </si>
  <si>
    <t>AP3-062</t>
  </si>
  <si>
    <t>AP3-064</t>
  </si>
  <si>
    <t>AP3-074</t>
  </si>
  <si>
    <t>AP3-078</t>
  </si>
  <si>
    <t>AP3-120</t>
  </si>
  <si>
    <t>AP3-121</t>
  </si>
  <si>
    <t>Rough-in</t>
  </si>
  <si>
    <t>Installation</t>
  </si>
  <si>
    <t>Lion</t>
  </si>
  <si>
    <t>RTW
[nm]</t>
  </si>
  <si>
    <t>A030</t>
  </si>
  <si>
    <t>A039</t>
  </si>
  <si>
    <t>A045</t>
  </si>
  <si>
    <t>A058</t>
  </si>
  <si>
    <t>AP3-053</t>
  </si>
  <si>
    <t>AP3-055</t>
  </si>
  <si>
    <t>AP3-065</t>
  </si>
  <si>
    <t>AP3-067</t>
  </si>
  <si>
    <t>AP3-075</t>
  </si>
  <si>
    <t>AP3-076</t>
  </si>
  <si>
    <t>AP3-077</t>
  </si>
  <si>
    <t>AP3-079</t>
  </si>
  <si>
    <t>AP3-087</t>
  </si>
  <si>
    <t>AP3-088</t>
  </si>
  <si>
    <t>AP3-091</t>
  </si>
  <si>
    <t>Test!</t>
  </si>
  <si>
    <t>PV
CA
[nm]</t>
  </si>
  <si>
    <t>PV-a [nm]</t>
  </si>
  <si>
    <t>Reference-to-Work</t>
  </si>
  <si>
    <t>AP3-058</t>
  </si>
  <si>
    <t>AP3-081</t>
  </si>
  <si>
    <t>P48</t>
  </si>
  <si>
    <t>Beetle</t>
  </si>
  <si>
    <t>Calibration</t>
  </si>
  <si>
    <t>New Grinding Tool</t>
  </si>
  <si>
    <t>AP3-069</t>
  </si>
  <si>
    <t>AP3-083</t>
  </si>
  <si>
    <t>AP3-097</t>
  </si>
  <si>
    <t>AP3-098</t>
  </si>
  <si>
    <t>Peacock</t>
  </si>
  <si>
    <t>AP4-001</t>
  </si>
  <si>
    <t>AP4-002</t>
  </si>
  <si>
    <t>AP4-003</t>
  </si>
  <si>
    <t>AP4-004</t>
  </si>
  <si>
    <t>AP4-005</t>
  </si>
  <si>
    <t>AP4-006</t>
  </si>
  <si>
    <t>AP4-007</t>
  </si>
  <si>
    <t>AP4-008</t>
  </si>
  <si>
    <t>AP4-013</t>
  </si>
  <si>
    <t>AP4-014</t>
  </si>
  <si>
    <t>AP4-015</t>
  </si>
  <si>
    <t>AP4-016</t>
  </si>
  <si>
    <t>AP4-029</t>
  </si>
  <si>
    <t>AP4-030</t>
  </si>
  <si>
    <t>AP4-031</t>
  </si>
  <si>
    <t>AP4-033</t>
  </si>
  <si>
    <t>AP4-034</t>
  </si>
  <si>
    <t>P49</t>
  </si>
  <si>
    <t>Hippo</t>
  </si>
  <si>
    <t>AP4-035</t>
  </si>
  <si>
    <t>P50</t>
  </si>
  <si>
    <t>Damselfly</t>
  </si>
  <si>
    <t>AP4-037</t>
  </si>
  <si>
    <t>AP4-038</t>
  </si>
  <si>
    <t>P56</t>
  </si>
  <si>
    <t>Letty</t>
  </si>
  <si>
    <t>M.O.S. from last process:</t>
  </si>
  <si>
    <t>AP4-009</t>
  </si>
  <si>
    <t>P41</t>
  </si>
  <si>
    <t>Giant</t>
  </si>
  <si>
    <t>AP4-011</t>
  </si>
  <si>
    <t>AP4-012</t>
  </si>
  <si>
    <t>P43</t>
  </si>
  <si>
    <t>AC103 (Dragonfly)</t>
  </si>
  <si>
    <t>AP4-023</t>
  </si>
  <si>
    <t>AP4-032</t>
  </si>
  <si>
    <t>AP4-039</t>
  </si>
  <si>
    <t>AP4-040</t>
  </si>
  <si>
    <t>AP4-041</t>
  </si>
  <si>
    <t>AP4-050</t>
  </si>
  <si>
    <t>AP4-051</t>
  </si>
  <si>
    <t>AP4-052</t>
  </si>
  <si>
    <t>Flat Form 
[nm]</t>
  </si>
  <si>
    <t>Target Flat Form [nm]</t>
  </si>
  <si>
    <r>
      <t>Interlock Diameter
Error (</t>
    </r>
    <r>
      <rPr>
        <sz val="12"/>
        <color theme="0"/>
        <rFont val="Calibri"/>
        <family val="2"/>
      </rPr>
      <t>ΔØ)
[nm]</t>
    </r>
  </si>
  <si>
    <t>Interlock Form
[nm]</t>
  </si>
  <si>
    <t>Target Interlock Form
[nm]</t>
  </si>
  <si>
    <t>Target Diameter Error
[nm]</t>
  </si>
  <si>
    <t>PV CA
Tolerance
[nm]</t>
  </si>
  <si>
    <t>PV-a
Tolerance
[nm]</t>
  </si>
  <si>
    <t>RMS-b
Tolerance
[nm]</t>
  </si>
  <si>
    <t>Sq Outer
[nm]</t>
  </si>
  <si>
    <t>Zygo No.
[#]</t>
  </si>
  <si>
    <t>Sq CA
[nm]</t>
  </si>
  <si>
    <t>Max. Sq Outer
[nm]</t>
  </si>
  <si>
    <t>Max. Sq
CA [nm]</t>
  </si>
  <si>
    <t>AP4-010</t>
  </si>
  <si>
    <t>AP4-017</t>
  </si>
  <si>
    <t>AP4-018</t>
  </si>
  <si>
    <t>AP4-019</t>
  </si>
  <si>
    <t>AP4-020</t>
  </si>
  <si>
    <t>AP4-021</t>
  </si>
  <si>
    <t>AP4-022</t>
  </si>
  <si>
    <t>AP4-024</t>
  </si>
  <si>
    <t>AP4-025</t>
  </si>
  <si>
    <t>AP4-026</t>
  </si>
  <si>
    <t>AP4-027</t>
  </si>
  <si>
    <t>AP4-028</t>
  </si>
  <si>
    <t>AP4-036</t>
  </si>
  <si>
    <t>AP4-042</t>
  </si>
  <si>
    <t>AP4-043</t>
  </si>
  <si>
    <t>AP4-044</t>
  </si>
  <si>
    <t>AP4-045</t>
  </si>
  <si>
    <t>AP4-046</t>
  </si>
  <si>
    <t>AP4-047</t>
  </si>
  <si>
    <t>AP4-048</t>
  </si>
  <si>
    <t>AP4-049</t>
  </si>
  <si>
    <t>AP4-053</t>
  </si>
  <si>
    <t>AP4-054</t>
  </si>
  <si>
    <t>AP4-055</t>
  </si>
  <si>
    <t>AP4-056</t>
  </si>
  <si>
    <t>AP4-057</t>
  </si>
  <si>
    <t>AP4-058</t>
  </si>
  <si>
    <t>AP4-059</t>
  </si>
  <si>
    <t>AP4-060</t>
  </si>
  <si>
    <t>AP4-061</t>
  </si>
  <si>
    <t>AP4-062</t>
  </si>
  <si>
    <t>AP4-063</t>
  </si>
  <si>
    <t>AP4-064</t>
  </si>
  <si>
    <t>AP4-065</t>
  </si>
  <si>
    <t>AP4-066</t>
  </si>
  <si>
    <t>AP4-067</t>
  </si>
  <si>
    <t>AP4-068</t>
  </si>
  <si>
    <t>AP4-069</t>
  </si>
  <si>
    <t>AP4-070</t>
  </si>
  <si>
    <t>AP4-071</t>
  </si>
  <si>
    <t>AP4-072</t>
  </si>
  <si>
    <t>AP4-073</t>
  </si>
  <si>
    <t>AP4-074</t>
  </si>
  <si>
    <t>AP4-075</t>
  </si>
  <si>
    <t>AP4-076</t>
  </si>
  <si>
    <t>AP4-077</t>
  </si>
  <si>
    <t>AP4-078</t>
  </si>
  <si>
    <t>AP4-079</t>
  </si>
  <si>
    <t>AP4-080</t>
  </si>
  <si>
    <t>AP4-081</t>
  </si>
  <si>
    <t>AP4-082</t>
  </si>
  <si>
    <t>AP4-083</t>
  </si>
  <si>
    <t>AP4-084</t>
  </si>
  <si>
    <t>AP4-085</t>
  </si>
  <si>
    <t>AP4-086</t>
  </si>
  <si>
    <t>AP4-087</t>
  </si>
  <si>
    <t>AP4-088</t>
  </si>
  <si>
    <t>AP4-089</t>
  </si>
  <si>
    <t>AP4-090</t>
  </si>
  <si>
    <t>AP4-091</t>
  </si>
  <si>
    <t>AP4-092</t>
  </si>
  <si>
    <t>AP4-093</t>
  </si>
  <si>
    <t>AP4-094</t>
  </si>
  <si>
    <t>AP4-095</t>
  </si>
  <si>
    <t>AP4-096</t>
  </si>
  <si>
    <t>AP4-097</t>
  </si>
  <si>
    <t>AP4-098</t>
  </si>
  <si>
    <t>AP4-099</t>
  </si>
  <si>
    <t>AP4-100</t>
  </si>
  <si>
    <t>AP4-101</t>
  </si>
  <si>
    <t>AP4-102</t>
  </si>
  <si>
    <t>AP4-103</t>
  </si>
  <si>
    <t>AP4-104</t>
  </si>
  <si>
    <t>AP4-105</t>
  </si>
  <si>
    <t>AP4-106</t>
  </si>
  <si>
    <t>AP4-107</t>
  </si>
  <si>
    <t>AP4-108</t>
  </si>
  <si>
    <t>AP4-109</t>
  </si>
  <si>
    <t>AP4-110</t>
  </si>
  <si>
    <t>AP4-111</t>
  </si>
  <si>
    <t>AP4-112</t>
  </si>
  <si>
    <t>AP4-113</t>
  </si>
  <si>
    <t>AP4-114</t>
  </si>
  <si>
    <t>AP4-115</t>
  </si>
  <si>
    <t>AP4-116</t>
  </si>
  <si>
    <t>AP4-117</t>
  </si>
  <si>
    <t>AP4-118</t>
  </si>
  <si>
    <t>AP4-119</t>
  </si>
  <si>
    <t>AP4-120</t>
  </si>
  <si>
    <t>AP4-121</t>
  </si>
  <si>
    <t>AP4-122</t>
  </si>
  <si>
    <t>AP4-123</t>
  </si>
  <si>
    <t>AP4-124</t>
  </si>
  <si>
    <t>AP4-125</t>
  </si>
  <si>
    <t>AP4-126</t>
  </si>
  <si>
    <t>AP4-127</t>
  </si>
  <si>
    <t>AP4-128</t>
  </si>
  <si>
    <t>AP4-129</t>
  </si>
  <si>
    <t>AP4-130</t>
  </si>
  <si>
    <t>AP4-131</t>
  </si>
  <si>
    <t>AP4-132</t>
  </si>
  <si>
    <t>AP4-133</t>
  </si>
  <si>
    <t>AP4-134</t>
  </si>
  <si>
    <t>AP4-135</t>
  </si>
  <si>
    <t>AP4-136</t>
  </si>
  <si>
    <t>AP4-137</t>
  </si>
  <si>
    <t>AP4-138</t>
  </si>
  <si>
    <t>AP4-139</t>
  </si>
  <si>
    <t>AP4-140</t>
  </si>
  <si>
    <t>AP4-141</t>
  </si>
  <si>
    <t>AP4-142</t>
  </si>
  <si>
    <t>AP4-143</t>
  </si>
  <si>
    <t>AP4-144</t>
  </si>
  <si>
    <t>AP4-145</t>
  </si>
  <si>
    <t>AP4-146</t>
  </si>
  <si>
    <t>AP4-147</t>
  </si>
  <si>
    <t>AP4-148</t>
  </si>
  <si>
    <t>AP4-149</t>
  </si>
  <si>
    <t>AP4-150</t>
  </si>
  <si>
    <t>AP4-151</t>
  </si>
  <si>
    <t>AP4-152</t>
  </si>
  <si>
    <t>AP4-153</t>
  </si>
  <si>
    <t>AP4-154</t>
  </si>
  <si>
    <t>AP4-155</t>
  </si>
  <si>
    <t>AP4-156</t>
  </si>
  <si>
    <t>AP4-157</t>
  </si>
  <si>
    <t>AP4-158</t>
  </si>
  <si>
    <t>AP4-159</t>
  </si>
  <si>
    <t>AP4-160</t>
  </si>
  <si>
    <t>AP4-161</t>
  </si>
  <si>
    <t>AP4-162</t>
  </si>
  <si>
    <t>AP4-163</t>
  </si>
  <si>
    <t>AP4-164</t>
  </si>
  <si>
    <t>AP4-165</t>
  </si>
  <si>
    <t>AP4-166</t>
  </si>
  <si>
    <t>AP4-167</t>
  </si>
  <si>
    <t>AP4-168</t>
  </si>
  <si>
    <t>AP4-169</t>
  </si>
  <si>
    <t>AP4-170</t>
  </si>
  <si>
    <t>AP4-171</t>
  </si>
  <si>
    <t>AP4-172</t>
  </si>
  <si>
    <t>AP4-173</t>
  </si>
  <si>
    <t>AP4-174</t>
  </si>
  <si>
    <t>AP4-175</t>
  </si>
  <si>
    <t>AP4-176</t>
  </si>
  <si>
    <t>AP4-177</t>
  </si>
  <si>
    <t>AP4-178</t>
  </si>
  <si>
    <t>AP4-179</t>
  </si>
  <si>
    <t>AP4-180</t>
  </si>
  <si>
    <t>AP4-181</t>
  </si>
  <si>
    <t>AP4-182</t>
  </si>
  <si>
    <t>AP4-183</t>
  </si>
  <si>
    <t>AP4-184</t>
  </si>
  <si>
    <t>AP4-185</t>
  </si>
  <si>
    <t>AP4-186</t>
  </si>
  <si>
    <t>AP4-187</t>
  </si>
  <si>
    <t>AP4-188</t>
  </si>
  <si>
    <t>AP4-189</t>
  </si>
  <si>
    <t>AP4-190</t>
  </si>
  <si>
    <t>AP4-191</t>
  </si>
  <si>
    <t>AP4-192</t>
  </si>
  <si>
    <t>AP4-193</t>
  </si>
  <si>
    <t>AP4-194</t>
  </si>
  <si>
    <t>AP4-195</t>
  </si>
  <si>
    <t>AP4-196</t>
  </si>
  <si>
    <t>AP4-197</t>
  </si>
  <si>
    <t>AP4-198</t>
  </si>
  <si>
    <t>AP4-199</t>
  </si>
  <si>
    <t>AP4-200</t>
  </si>
  <si>
    <t>B018</t>
  </si>
  <si>
    <t>B023</t>
  </si>
  <si>
    <t>B031</t>
  </si>
  <si>
    <t>B032</t>
  </si>
  <si>
    <t>B034</t>
  </si>
  <si>
    <t>B035</t>
  </si>
  <si>
    <t>B039</t>
  </si>
  <si>
    <t>B045</t>
  </si>
  <si>
    <t>0 Cav. per tool</t>
  </si>
  <si>
    <t>A081</t>
  </si>
  <si>
    <t>S2 CA Ministud m000</t>
  </si>
  <si>
    <t>A082</t>
  </si>
  <si>
    <t>Cav. per Tool</t>
  </si>
  <si>
    <t>Cavities per Tool
[#]</t>
  </si>
  <si>
    <t>S2 CA Ministud m001</t>
  </si>
  <si>
    <t>AP5-001</t>
  </si>
  <si>
    <t>AP5-002</t>
  </si>
  <si>
    <t>AP5-003</t>
  </si>
  <si>
    <t>AP5-004</t>
  </si>
  <si>
    <t>AP5-005</t>
  </si>
  <si>
    <t>AP5-006</t>
  </si>
  <si>
    <t>AP5-007</t>
  </si>
  <si>
    <t>AP5-008</t>
  </si>
  <si>
    <t>AP5-009</t>
  </si>
  <si>
    <t>AP5-010</t>
  </si>
  <si>
    <t>AP5-011</t>
  </si>
  <si>
    <t>AP5-012</t>
  </si>
  <si>
    <t>AP5-013</t>
  </si>
  <si>
    <t>AP5-014</t>
  </si>
  <si>
    <t>AP5-015</t>
  </si>
  <si>
    <t>AP5-016</t>
  </si>
  <si>
    <t>AP5-017</t>
  </si>
  <si>
    <t>AP5-018</t>
  </si>
  <si>
    <t>AP5-019</t>
  </si>
  <si>
    <t>AP5-020</t>
  </si>
  <si>
    <t>AP5-021</t>
  </si>
  <si>
    <t>AP5-022</t>
  </si>
  <si>
    <t>AP5-023</t>
  </si>
  <si>
    <t>AP5-024</t>
  </si>
  <si>
    <t>AP5-025</t>
  </si>
  <si>
    <t>AP5-026</t>
  </si>
  <si>
    <t>AP5-027</t>
  </si>
  <si>
    <t>AP5-028</t>
  </si>
  <si>
    <t>AP5-029</t>
  </si>
  <si>
    <t>AP5-030</t>
  </si>
  <si>
    <t>AP5-031</t>
  </si>
  <si>
    <t>AP5-032</t>
  </si>
  <si>
    <t>AP5-033</t>
  </si>
  <si>
    <t>AP5-034</t>
  </si>
  <si>
    <r>
      <t xml:space="preserve">Cut Dev.
</t>
    </r>
    <r>
      <rPr>
        <b/>
        <sz val="12"/>
        <color theme="0"/>
        <rFont val="Calibri"/>
        <family val="2"/>
      </rPr>
      <t>±</t>
    </r>
    <r>
      <rPr>
        <b/>
        <sz val="12"/>
        <color theme="0"/>
        <rFont val="Calibri"/>
        <family val="2"/>
        <scheme val="minor"/>
      </rPr>
      <t xml:space="preserve"> [mm]</t>
    </r>
  </si>
  <si>
    <r>
      <t xml:space="preserve">Sag S2
</t>
    </r>
    <r>
      <rPr>
        <b/>
        <sz val="12"/>
        <color theme="0"/>
        <rFont val="Calibri"/>
        <family val="2"/>
      </rPr>
      <t>±</t>
    </r>
    <r>
      <rPr>
        <b/>
        <sz val="12"/>
        <color theme="0"/>
        <rFont val="Calibri"/>
        <family val="2"/>
        <scheme val="minor"/>
      </rPr>
      <t xml:space="preserve"> [mm]</t>
    </r>
  </si>
  <si>
    <t>Sag S1
± [mm]</t>
  </si>
  <si>
    <t>Idle</t>
  </si>
  <si>
    <t>IPQC Check WEC vs UA3P!</t>
  </si>
  <si>
    <t>VST</t>
  </si>
  <si>
    <t>1 Cav. per tool</t>
  </si>
  <si>
    <t>FG115</t>
  </si>
  <si>
    <t>P48 Beetle ML04 S2 AP4-139 C001 Align m000</t>
  </si>
  <si>
    <t>JDL</t>
  </si>
  <si>
    <t>31W</t>
  </si>
  <si>
    <t>ML-00063</t>
  </si>
  <si>
    <t>P48 Beetle ML04 S2 AP4-139 C001 Align m001</t>
  </si>
  <si>
    <t>P48 Beetle ML04 S2 AP4-139 C001 Align m002</t>
  </si>
  <si>
    <t>P48 Beetle ML04 S2 AP4-139 C001 Align m003</t>
  </si>
  <si>
    <t>P48 Beetle ML04 S2 AP4-139 C138 Align m000</t>
  </si>
  <si>
    <t>P48 Beetle ML04 S2 AP4-139 C138 Align m001</t>
  </si>
  <si>
    <t xml:space="preserve">             85-2-5</t>
  </si>
  <si>
    <t>P48 Beetle ML04 S2 AP4-139 C138 Align m002</t>
  </si>
  <si>
    <t>P48 Beetle ML04 S2 AP4-139 C138 Align m003</t>
  </si>
  <si>
    <t>2 Cav. per tool</t>
  </si>
  <si>
    <t>P48 Beetle ML04 S2 AP4-139 C002 Align m000</t>
  </si>
  <si>
    <t>P48 Beetle ML04 S2 AP4-139 C002 Align m001</t>
  </si>
  <si>
    <t>P48 Beetle ML04 S2 AP4-139 C002 Align m002</t>
  </si>
  <si>
    <t>3 Cav. per tool</t>
  </si>
  <si>
    <t>P48 Beetle ML04 S2 AP4-139 C003 Align m000</t>
  </si>
  <si>
    <t>SSM</t>
  </si>
  <si>
    <t>P48 Beetle ML04 S2 AP4-139 C003 Align m001</t>
  </si>
  <si>
    <t>4 Cav. per tool</t>
  </si>
  <si>
    <t>P48 Beetle ML04 S2 AP4-139 C003 Align m002</t>
  </si>
  <si>
    <t>P48 Beetle ML04 S2 AP4-139 C004 Align m000</t>
  </si>
  <si>
    <t>TKN</t>
  </si>
  <si>
    <t>P48 Beetle ML04 S2 AP4-139 C004 Align m001</t>
  </si>
  <si>
    <t>P48 Beetle ML04 S2 AP4-139 C004 Align m002</t>
  </si>
  <si>
    <t>5 Cav. per tool</t>
  </si>
  <si>
    <t>P48 Beetle ML04 S2 AP4-139 C005 Align m000</t>
  </si>
  <si>
    <t>BDZ</t>
  </si>
  <si>
    <t>P48 Beetle ML04 S2 AP4-139 C005 Align m001</t>
  </si>
  <si>
    <t>meeting NPI 40min</t>
  </si>
  <si>
    <t>P48 Beetle ML04 S2 AP4-139 C005 Align m002</t>
  </si>
  <si>
    <t>6 Cav. per tool</t>
  </si>
  <si>
    <t>P48 Beetle ML04 S2 AP4-139 C006 Align m000</t>
  </si>
  <si>
    <t>P48 Beetle ML04 S2 AP4-139 C006 Align m001</t>
  </si>
  <si>
    <t>P48 Beetle ML04 S2 AP4-139 C006 Align m002</t>
  </si>
  <si>
    <t>7 Cav. per tool</t>
  </si>
  <si>
    <t>P48 Beetle ML04 S2 AP4-139 C007 Align m000</t>
  </si>
  <si>
    <t>P48 Beetle ML04 S2 AP4-139 C007 Align m001</t>
  </si>
  <si>
    <t>P48 Beetle ML04 S2 AP4-139 C007 Align m002</t>
  </si>
  <si>
    <t>8 Cav. per tool</t>
  </si>
  <si>
    <t>P48 Beetle ML04 S2 AP4-139 C008 Align m000</t>
  </si>
  <si>
    <t>P48 Beetle ML04 S2 AP4-139 C008 Align m001</t>
  </si>
  <si>
    <t>P48 Beetle ML04 S2 AP4-139 C008 Align m002</t>
  </si>
  <si>
    <t>9 Cav. per tool</t>
  </si>
  <si>
    <t>P48 Beetle ML04 S2 AP4-139 C009 Align m000</t>
  </si>
  <si>
    <t>P48 Beetle ML04 S2 AP4-139 C009 Align m001</t>
  </si>
  <si>
    <t>P48 Beetle ML04 S2 AP4-139 C009 Align m002</t>
  </si>
  <si>
    <t>BDZ/SSM</t>
  </si>
  <si>
    <t>pri prechazeni na dalsi cocku vypadla hydraulika, od te doby pri zapnuti serva vyhazuje chybu B axis amplifier fault</t>
  </si>
  <si>
    <t>10 Cav. per tool</t>
  </si>
  <si>
    <t>P48 Beetle ML04 S2 AP4-139 C010 Align m000</t>
  </si>
  <si>
    <t>P48 Beetle ML04 S2 AP4-139 C010 Align m001</t>
  </si>
  <si>
    <t>P48 Beetle ML04 S2 AP4-139 C010 Align m002</t>
  </si>
  <si>
    <t>11 Cav. per tool</t>
  </si>
  <si>
    <t>P48 Beetle ML04 S2 AP4-139 C011 Align m000</t>
  </si>
  <si>
    <t>P48 Beetle ML04 S2 AP4-139 C011 Align m001</t>
  </si>
  <si>
    <t>P48 Beetle ML04 S2 AP4-139 C011 Align m002</t>
  </si>
  <si>
    <t>12 Cav. per tool</t>
  </si>
  <si>
    <t>P48 Beetle ML04 S2 AP4-139 C012 Align m000</t>
  </si>
  <si>
    <t>P48 Beetle ML04 S2 AP4-139 C012 Align m001</t>
  </si>
  <si>
    <t>P48 Beetle ML04 S2 AP4-139 C012 Align m002</t>
  </si>
  <si>
    <t>P48 Beetle ML04 S2 AP4-139 C012 Align m003</t>
  </si>
  <si>
    <t>cut nevzal žádny materiál - puštěn nulový cut</t>
  </si>
  <si>
    <t>13 Cav. per tool</t>
  </si>
  <si>
    <t>P48 Beetle ML04 S2 AP4-139 C013 Align m000</t>
  </si>
  <si>
    <t>P48 Beetle ML04 S2 AP4-139 C013 Align m001</t>
  </si>
  <si>
    <t>P48 Beetle ML04 S2 AP4-139 C013 Align m002</t>
  </si>
  <si>
    <t>14 Cav. per tool</t>
  </si>
  <si>
    <t>15 Cav. per tool</t>
  </si>
  <si>
    <t>P48 Beetle ML04 S2 AP4-139 C014 Align m000</t>
  </si>
  <si>
    <t>P48 Beetle ML04 S2 AP4-139 C014 Align m001</t>
  </si>
  <si>
    <t>P48 Beetle ML04 S2 AP4-139 C014 Align m002</t>
  </si>
  <si>
    <t>16 Cav. per tool</t>
  </si>
  <si>
    <t>P48 Beetle ML04 S2 AP4-139 C015 Align m000</t>
  </si>
  <si>
    <t>P48 Beetle ML04 S2 AP4-139 C015 Align m001</t>
  </si>
  <si>
    <t>P48 Beetle ML04 S2 AP4-139 C015 Align m002</t>
  </si>
  <si>
    <t>P48 Beetle ML04 S2 AP4-139 C016 Align m000</t>
  </si>
  <si>
    <t>P48 Beetle ML04 S2 AP4-139 C016 Align m001</t>
  </si>
  <si>
    <t>P48 Beetle ML04 S2 AP4-139 C016 Align m002</t>
  </si>
  <si>
    <t>17 Cav. per tool</t>
  </si>
  <si>
    <t>P48 Beetle ML04 S2 AP4-139 C017 Align m000</t>
  </si>
  <si>
    <t>P48 Beetle ML04 S2 AP4-139 C017 Align m001</t>
  </si>
  <si>
    <t>P48 Beetle ML04 S2 AP4-139 C017 Align m002</t>
  </si>
  <si>
    <t>BDZ/SMI</t>
  </si>
  <si>
    <t>18 Cav. per tool</t>
  </si>
  <si>
    <t>P48 Beetle ML04 S2 AP4-139 C018 Align m000</t>
  </si>
  <si>
    <t>SMI</t>
  </si>
  <si>
    <t>P48 Beetle ML04 S2 AP4-139 C018 Align m001</t>
  </si>
  <si>
    <t>P48 Beetle ML04 S2 AP4-139 C018 Align m002</t>
  </si>
  <si>
    <t>19 Cav. per tool</t>
  </si>
  <si>
    <t>S2 CA Ministud m002</t>
  </si>
  <si>
    <t>ML-02426</t>
  </si>
  <si>
    <t>35W</t>
  </si>
  <si>
    <t>5.53*0.3=1.66,  32W,real  4.5 W</t>
  </si>
  <si>
    <t>S2 CA Ministud m003</t>
  </si>
  <si>
    <t>Y-82.672425</t>
  </si>
  <si>
    <t>P48 Beetle ML04 S2 AP4-139 C019 Align m000</t>
  </si>
  <si>
    <t>P48 Beetle ML04 S2 AP4-139 C019 Align m001</t>
  </si>
  <si>
    <t>P48 Beetle ML04 S2 AP4-139 C019 Align m002</t>
  </si>
  <si>
    <t>P48 Beetle ML04 S2 AP4-139 C020 Align m000</t>
  </si>
  <si>
    <t>AVA</t>
  </si>
  <si>
    <t>P48 Beetle ML04 S2 AP4-139 C020 Align m001</t>
  </si>
  <si>
    <t>P48 Beetle ML04 S2 AP4-139 C020 Align m002</t>
  </si>
  <si>
    <t>85.2.5</t>
  </si>
  <si>
    <t>P48 Beetle ML04 S2 AP4-139 C021 Align m000</t>
  </si>
  <si>
    <t>P48 Beetle ML04 S2 AP4-139 C021 Align m001</t>
  </si>
  <si>
    <t>remove</t>
  </si>
  <si>
    <t>P48 Beetle ML04 S2 AP4-139 C021 Align m002</t>
  </si>
  <si>
    <t>P48 Beetle ML04 S2 AP4-139 C022 Align m000</t>
  </si>
  <si>
    <t>P48 Beetle ML04 S2 AP4-139 C022 Align m001</t>
  </si>
  <si>
    <t>P48 Beetle ML04 S2 AP4-139 C022 Align m002</t>
  </si>
  <si>
    <t>P48 Beetle ML04 S2 AP4-139 C023 Align m000</t>
  </si>
  <si>
    <t>P48 Beetle ML04 S2 AP4-139 C023 Align m001</t>
  </si>
  <si>
    <t>P48 Beetle ML04 S2 AP4-139 C023 Align m002</t>
  </si>
  <si>
    <t>P48 Beetle ML04 S2 AP4-139 C024 Align m000</t>
  </si>
  <si>
    <t>P48 Beetle ML04 S2 AP4-139 C024 Align m001</t>
  </si>
  <si>
    <t>P48 Beetle ML04 S2 AP4-139 C024 Align m002</t>
  </si>
  <si>
    <t>P48 Beetle ML04 S2 AP4-139 C025 Align m000</t>
  </si>
  <si>
    <t>P48 Beetle ML04 S2 AP4-139 C025 Align m001</t>
  </si>
  <si>
    <t>P48 Beetle ML04 S2 AP4-139 C025 Align m002</t>
  </si>
  <si>
    <t>VST/RSA</t>
  </si>
  <si>
    <t>P48 Beetle ML04 S2 AP4-139 C026 Align m000</t>
  </si>
  <si>
    <t>RSA</t>
  </si>
  <si>
    <t>P48 Beetle ML04 S2 AP4-139 C026 Align m001</t>
  </si>
  <si>
    <t>P48 Beetle ML04 S2 AP4-139 C026 Align m002</t>
  </si>
  <si>
    <t>P48 Beetle ML04 S2 AP4-139 C027 Align m000</t>
  </si>
  <si>
    <t>P48 Beetle ML04 S2 AP4-139 C027 Align m001</t>
  </si>
  <si>
    <t>P48 Beetle ML04 S2 AP4-139 C027 Align m002</t>
  </si>
  <si>
    <t>P48 Beetle ML04 S2 AP4-139 C028 Align m000</t>
  </si>
  <si>
    <t>P48 Beetle ML04 S2 AP4-139 C028 Align m001</t>
  </si>
  <si>
    <t>P48 Beetle ML04 S2 AP4-139 C028 Align m002</t>
  </si>
  <si>
    <t>P48 Beetle ML04 S2 AP4-139 C029 Align m000</t>
  </si>
  <si>
    <t>P48 Beetle ML04 S2 AP4-139 C029 Align m001</t>
  </si>
  <si>
    <t>P48 Beetle ML04 S2 AP4-139 C029 Align m002</t>
  </si>
  <si>
    <t>P48 Beetle ML04 S2 AP4-139 C030 Align m000</t>
  </si>
  <si>
    <t>P48 Beetle ML04 S2 AP4-139 C030 Align m001</t>
  </si>
  <si>
    <t>P48 Beetle ML04 S2 AP4-139 C030 Align m002</t>
  </si>
  <si>
    <t>RSA/AAVA</t>
  </si>
  <si>
    <t>P48 Beetle ML04 S2 AP4-139 C031 Align m000</t>
  </si>
  <si>
    <t>P48 Beetle ML04 S2 AP4-139 C031 Align m001</t>
  </si>
  <si>
    <t>P48 Beetle ML04 S2 AP4-139 C031 Align m002</t>
  </si>
  <si>
    <t>P48 Beetle ML04 S2 AP4-139 C032 Align m000</t>
  </si>
  <si>
    <t>P48 Beetle ML04 S2 AP4-139 C032 Align m001</t>
  </si>
  <si>
    <t>P48 Beetle ML04 S2 AP4-139 C032 Align m002</t>
  </si>
  <si>
    <t>P48 Beetle ML04 S2 AP4-139 C033 Align m000</t>
  </si>
  <si>
    <t>P48 Beetle ML04 S2 AP4-139 C033 Align m001</t>
  </si>
  <si>
    <t>P48 Beetle ML04 S2 AP4-139 C033 Align m002</t>
  </si>
  <si>
    <t>P48 Beetle ML04 S2 AP4-139 C034 Align m000</t>
  </si>
  <si>
    <t>P48 Beetle ML04 S2 AP4-139 C034 Align m001</t>
  </si>
  <si>
    <t>P48 Beetle ML04 S2 AP4-139 C034 Align m002</t>
  </si>
  <si>
    <t>P48 Beetle ML04 S2 AP4-139 C035 Align m000</t>
  </si>
  <si>
    <t>P48 Beetle ML04 S2 AP4-139 C035 Align m001</t>
  </si>
  <si>
    <t>P48 Beetle ML04 S2 AP4-139 C035 Align m002</t>
  </si>
  <si>
    <t>AVA/RSA</t>
  </si>
  <si>
    <t>P48 Beetle ML04 S2 AP4-139 C036 Align m000</t>
  </si>
  <si>
    <t>P48 Beetle ML04 S2 AP4-139 C036 Align m001</t>
  </si>
  <si>
    <t>P48 Beetle ML04 S2 AP4-139 C036 Align m002</t>
  </si>
  <si>
    <t>P48 Beetle ML04 S2 AP4-139 C037 Align m000</t>
  </si>
  <si>
    <t>LZE</t>
  </si>
  <si>
    <t>P48 Beetle ML04 S2 AP4-139 C037 Align m001</t>
  </si>
  <si>
    <t>P48 Beetle ML04 S2 AP4-139 C037 Align m002</t>
  </si>
  <si>
    <t>P48 Beetle ML04 S2 AP4-139 C038 Align m000</t>
  </si>
  <si>
    <t>P48 Beetle ML04 S2 AP4-139 C038 Align m001</t>
  </si>
  <si>
    <t>P48 Beetle ML04 S2 AP4-139 C038 Align m002</t>
  </si>
  <si>
    <t>20 Cav. per tool</t>
  </si>
  <si>
    <t>P48 Beetle ML04 S2 AP4-139 C039 Align m000</t>
  </si>
  <si>
    <t>P48 Beetle ML04 S2 AP4-139 C039 Align m001</t>
  </si>
  <si>
    <t>P48 Beetle ML04 S2 AP4-139 C039 Align m002</t>
  </si>
  <si>
    <t>21 Cav. per tool</t>
  </si>
  <si>
    <t>P48 Beetle ML04 S2 AP4-139 C040 Align m000</t>
  </si>
  <si>
    <t>P48 Beetle ML04 S2 AP4-139 C040 Align m001</t>
  </si>
  <si>
    <t>P48 Beetle ML04 S2 AP4-139 C040 Align m002</t>
  </si>
  <si>
    <t>22 Cav. per tool</t>
  </si>
  <si>
    <t>P48 Beetle ML04 S2 AP4-139 C041 Align m000</t>
  </si>
  <si>
    <t>P48 Beetle ML04 S2 AP4-139 C041 Align m001</t>
  </si>
  <si>
    <t>P48 Beetle ML04 S2 AP4-139 C041 Align m002</t>
  </si>
  <si>
    <t>23 Cav. per tool</t>
  </si>
  <si>
    <t>P48 Beetle ML04 S2 AP4-139 C042 Align m000</t>
  </si>
  <si>
    <t>P48 Beetle ML04 S2 AP4-139 C042 Align m001</t>
  </si>
  <si>
    <t>P48 Beetle ML04 S2 AP4-139 C042 Align m002</t>
  </si>
  <si>
    <t>24 Cav. per tool</t>
  </si>
  <si>
    <t>P48 Beetle ML04 S2 AP4-139 C043 Align m000</t>
  </si>
  <si>
    <t>P48 Beetle ML04 S2 AP4-139 C043 Align m001</t>
  </si>
  <si>
    <t>P48 Beetle ML04 S2 AP4-139 C043 Align m002</t>
  </si>
  <si>
    <t>25 Cav. per tool</t>
  </si>
  <si>
    <t>P48 Beetle ML04 S2 AP4-139 C044 Align m000</t>
  </si>
  <si>
    <t>P48 Beetle ML04 S2 AP4-139 C044 Align m001</t>
  </si>
  <si>
    <t>LRA</t>
  </si>
  <si>
    <t>P48 Beetle ML04 S2 AP4-139 C044 Align m002</t>
  </si>
  <si>
    <t>26 Cav. per tool</t>
  </si>
  <si>
    <t>P48 Beetle ML04 S2 AP4-139 C045 Align m000</t>
  </si>
  <si>
    <t>P48 Beetle ML04 S2 AP4-139 C045 Align m001</t>
  </si>
  <si>
    <t>P48 Beetle ML04 S2 AP4-139 C045 Align m002</t>
  </si>
  <si>
    <t>27 Cav. per tool</t>
  </si>
  <si>
    <t>P48 Beetle ML04 S2 AP4-139 C046 Align m000</t>
  </si>
  <si>
    <t>P48 Beetle ML04 S2 AP4-139 C046 Align m001</t>
  </si>
  <si>
    <t>28 Cav. per tool</t>
  </si>
  <si>
    <t>P48 Beetle ML04 S2 AP4-139 C046 Align m002</t>
  </si>
  <si>
    <t>P48 Beetle ML04 S2 AP4-139 C047 Align m000</t>
  </si>
  <si>
    <t>P48 Beetle ML04 S2 AP4-139 C047 Align m001</t>
  </si>
  <si>
    <t>P48 Beetle ML04 S2 AP4-139 C047 Align m002</t>
  </si>
  <si>
    <t>29 Cav. per tool</t>
  </si>
  <si>
    <t>P48 Beetle ML04 S2 AP4-139 C048 Align m000</t>
  </si>
  <si>
    <t>P48 Beetle ML04 S2 AP4-139 C048 Align m001</t>
  </si>
  <si>
    <t>P48 Beetle ML04 S2 AP4-139 C048 Align m002</t>
  </si>
  <si>
    <t>30 Cav. per tool</t>
  </si>
  <si>
    <t>P48 Beetle ML04 S2 AP4-139 C049 Align m000</t>
  </si>
  <si>
    <t>P48 Beetle ML04 S2 AP4-139 C049 Align m001</t>
  </si>
  <si>
    <t>P48 Beetle ML04 S2 AP4-139 C049 Align m002</t>
  </si>
  <si>
    <t>31 Cav. per tool</t>
  </si>
  <si>
    <t>P48 Beetle ML04 S2 AP4-139 C050 Align m000</t>
  </si>
  <si>
    <t>P48 Beetle ML04 S2 AP4-139 C050 Align m001</t>
  </si>
  <si>
    <t>P48 Beetle ML04 S2 AP4-139 C050 Align m002</t>
  </si>
  <si>
    <t>32 Cav. per tool</t>
  </si>
  <si>
    <t>P48 Beetle ML04 S2 AP4-139 C051 Align m000</t>
  </si>
  <si>
    <t>P48 Beetle ML04 S2 AP4-139 C051 Align m001</t>
  </si>
  <si>
    <t>P48 Beetle ML04 S2 AP4-139 C051 Align m002</t>
  </si>
  <si>
    <t>33 Cav. per tool</t>
  </si>
  <si>
    <t>P48 Beetle ML04 S2 AP4-139 C052 Align m000</t>
  </si>
  <si>
    <t>P48 Beetle ML04 S2 AP4-139 C052 Align m001</t>
  </si>
  <si>
    <t>P48 Beetle ML04 S2 AP4-139 C052 Align m002</t>
  </si>
  <si>
    <t>34 Cav. per tool</t>
  </si>
  <si>
    <t>P48 Beetle ML04 S2 AP4-139 C053 Align m000</t>
  </si>
  <si>
    <t>P48 Beetle ML04 S2 AP4-139 C053 Align m001</t>
  </si>
  <si>
    <t>P48 Beetle ML04 S2 AP4-139 C053 Align m002</t>
  </si>
  <si>
    <t>35 Cav. per tool</t>
  </si>
  <si>
    <t>P48 Beetle ML04 S2 AP4-139 C054 Align m000</t>
  </si>
  <si>
    <t>P48 Beetle ML04 S2 AP4-139 C054 Align m001</t>
  </si>
  <si>
    <t>P48 Beetle ML04 S2 AP4-139 C054 Align m002</t>
  </si>
  <si>
    <t>36 Cav. per tool</t>
  </si>
  <si>
    <t>P48 Beetle ML04 S2 AP4-139 C055 Align m000</t>
  </si>
  <si>
    <t>P48 Beetle ML04 S2 AP4-139 C055 Align m001</t>
  </si>
  <si>
    <t>P48 Beetle ML04 S2 AP4-139 C055 Align m002</t>
  </si>
  <si>
    <t>37 Cav. per tool</t>
  </si>
  <si>
    <t>P48 Beetle ML04 S2 AP4-139 C056 Align m000</t>
  </si>
  <si>
    <t>P48 Beetle ML04 S2 AP4-139 C056 Align m001</t>
  </si>
  <si>
    <t>P48 Beetle ML04 S2 AP4-139 C056 Align m002</t>
  </si>
  <si>
    <t>38 Cav. per tool</t>
  </si>
  <si>
    <t>P48 Beetle ML04 S2 AP4-139 C057 Align m000</t>
  </si>
  <si>
    <t>P48 Beetle ML04 S2 AP4-139 C057 Align m001</t>
  </si>
  <si>
    <t>P48 Beetle ML04 S2 AP4-139 C057 Align m002</t>
  </si>
  <si>
    <t>39 Cav. per tool</t>
  </si>
  <si>
    <t>P48 Beetle ML04 S2 AP4-139 C058 Align m000</t>
  </si>
  <si>
    <t>x</t>
  </si>
  <si>
    <t xml:space="preserve">meeting NPI </t>
  </si>
  <si>
    <t>40 Cav. per tool</t>
  </si>
  <si>
    <t>P48 Beetle ML04 S2 AP4-139 C058 Align m001</t>
  </si>
  <si>
    <t>P48 Beetle ML04 S2 AP4-139 C058 Align m002</t>
  </si>
  <si>
    <t>41 Cav. per tool</t>
  </si>
  <si>
    <t>P48 Beetle ML04 S2 AP4-139 C059 Align m000</t>
  </si>
  <si>
    <t>P48 Beetle ML04 S2 AP4-139 C059 Align m001</t>
  </si>
  <si>
    <t>P48 Beetle ML04 S2 AP4-139 C059 Align m002</t>
  </si>
  <si>
    <t>42 Cav. per tool</t>
  </si>
  <si>
    <t>P48 Beetle ML04 S2 AP4-139 C060 Align m000</t>
  </si>
  <si>
    <t>P48 Beetle ML04 S2 AP4-139 C060 Align m001</t>
  </si>
  <si>
    <t>P48 Beetle ML04 S2 AP4-139 C060 Align m002</t>
  </si>
  <si>
    <t>43 Cav. per tool</t>
  </si>
  <si>
    <t>P48 Beetle ML04 S2 AP4-139 C061 Align m000</t>
  </si>
  <si>
    <t>P48 Beetle ML04 S2 AP4-139 C061 Align m001</t>
  </si>
  <si>
    <t>P48 Beetle ML04 S2 AP4-139 C061 Align m002</t>
  </si>
  <si>
    <t>44 Cav. per tool</t>
  </si>
  <si>
    <t>P48 Beetle ML04 S2 AP4-139 C062 Align m000</t>
  </si>
  <si>
    <t>P48 Beetle ML04 S2 AP4-139 C062 Align m001</t>
  </si>
  <si>
    <t>P48 Beetle ML04 S2 AP4-139 C062 Align m002</t>
  </si>
  <si>
    <t>45 Cav. per tool</t>
  </si>
  <si>
    <t>P48 Beetle ML04 S2 AP4-139 C063 Align m000</t>
  </si>
  <si>
    <t>P48 Beetle ML04 S2 AP4-139 C063 Align m001</t>
  </si>
  <si>
    <t>TKN/VST</t>
  </si>
  <si>
    <t>P48 Beetle ML04 S2 AP4-139 C063 Align m002</t>
  </si>
  <si>
    <t>46 Cav. per tool</t>
  </si>
  <si>
    <t>P48 Beetle ML04 S2 AP4-139 C064 Align m000</t>
  </si>
  <si>
    <t>P48 Beetle ML04 S2 AP4-139 C064 Align m001</t>
  </si>
  <si>
    <t>P48 Beetle ML04 S2 AP4-139 C064 Align m002</t>
  </si>
  <si>
    <t>47 Cav. per tool</t>
  </si>
  <si>
    <t>P48 Beetle ML04 S2 AP4-139 C065 Align m000</t>
  </si>
  <si>
    <t>P48 Beetle ML04 S2 AP4-139 C065 Align m001</t>
  </si>
  <si>
    <t>SST</t>
  </si>
  <si>
    <t>P48 Beetle ML04 S2 AP4-139 C065 Align m002</t>
  </si>
  <si>
    <t>48 Cav. per tool</t>
  </si>
  <si>
    <t>S2 CA Ministud m004</t>
  </si>
  <si>
    <t>ML-02425</t>
  </si>
  <si>
    <t>29W</t>
  </si>
  <si>
    <t>u n10=29sq, nutna vymena nastroje</t>
  </si>
  <si>
    <t>nastroj z China</t>
  </si>
  <si>
    <t>P48 Beetle ML04 S2 AP4-139 C066 Align m000</t>
  </si>
  <si>
    <t>P48 Beetle ML04 S2 AP4-139 C066 Align m001</t>
  </si>
  <si>
    <t>Y Corr. 0.003631</t>
  </si>
  <si>
    <t>Y-82.668966 Mold</t>
  </si>
  <si>
    <t>Y-82.672597 Ministud</t>
  </si>
  <si>
    <t>P48 Beetle ML04 S2 AP4-139 C066 Align m002</t>
  </si>
  <si>
    <t>Meeting 17:00-17:20/ 2x mereno [bordel]</t>
  </si>
  <si>
    <t>SST/LZE</t>
  </si>
  <si>
    <t>P48 Beetle ML04 S2 AP4-139 C066 Align m003</t>
  </si>
  <si>
    <t>P48 Beetle ML04 S2 AP4-139 C067 Align m000</t>
  </si>
  <si>
    <t>P48 Beetle ML04 S2 AP4-139 C067 Align m001</t>
  </si>
  <si>
    <t>P48 Beetle ML04 S2 AP4-139 C067 Align m002</t>
  </si>
  <si>
    <t>P48 Beetle ML04 S2 AP4-139 C068 Align m000</t>
  </si>
  <si>
    <t>P48 Beetle ML04 S2 AP4-139 C068 Align m001</t>
  </si>
  <si>
    <t>P48 Beetle ML04 S2 AP4-139 C068 Align m002</t>
  </si>
  <si>
    <t>P48 Beetle ML04 S2 AP4-139 C069 Align m000</t>
  </si>
  <si>
    <t>P48 Beetle ML04 S2 AP4-139 C069 Align m001</t>
  </si>
  <si>
    <t>P48 Beetle ML04 S2 AP4-139 C069 Align m002</t>
  </si>
  <si>
    <t>P48 Beetle ML04 S2 AP4-139 C070 Align m000</t>
  </si>
  <si>
    <t>P48 Beetle ML04 S2 AP4-139 C070 Align m001</t>
  </si>
  <si>
    <t>P48 Beetle ML04 S2 AP4-139 C070 Align m002</t>
  </si>
  <si>
    <t>P48 Beetle ML04 S2 AP4-139 C071 Align m000</t>
  </si>
  <si>
    <t>P48 Beetle ML04 S2 AP4-139 C071 Align m001</t>
  </si>
  <si>
    <t>P48 Beetle ML04 S2 AP4-139 C071 Align m002</t>
  </si>
  <si>
    <t>P48 Beetle ML04 S2 AP4-139 C072 Align m000</t>
  </si>
  <si>
    <t>Doplnění kapaliny SprayMist</t>
  </si>
  <si>
    <t>LZE/VST</t>
  </si>
  <si>
    <t>P48 Beetle ML04 S2 AP4-139 C072 Align m001</t>
  </si>
  <si>
    <t>uprava spraymistu</t>
  </si>
  <si>
    <t>P48 Beetle ML04 S2 AP4-139 C072 Align m002</t>
  </si>
  <si>
    <t>P48 Beetle ML04 S2 AP4-139 C072 Align m003</t>
  </si>
  <si>
    <t>P48 Beetle ML04 S2 AP4-139 C072 Align m004</t>
  </si>
  <si>
    <t>cut dev 0.0005</t>
  </si>
  <si>
    <t>nulovy cut</t>
  </si>
  <si>
    <t>cut podle HMI</t>
  </si>
  <si>
    <t>P48 Beetle ML04 S2 AP4-139 C073 Align m000</t>
  </si>
  <si>
    <t>P48 Beetle ML04 S2 AP4-139 C073 Align m001</t>
  </si>
  <si>
    <t>P48 Beetle ML04 S2 AP4-139 C073 Align m002</t>
  </si>
  <si>
    <t>P48 Beetle ML04 S2 AP4-139 C074 Align m000</t>
  </si>
  <si>
    <t>odsati pouziteho spraymistu</t>
  </si>
  <si>
    <t>P48 Beetle ML04 S2 AP4-139 C074 Align m001</t>
  </si>
  <si>
    <t>P48 Beetle ML04 S2 AP4-139 C074 Align m002</t>
  </si>
  <si>
    <t>P48 Beetle ML04 S2 AP4-139 C075 Align m003</t>
  </si>
  <si>
    <t>P48 Beetle ML04 S2 AP4-139 C075 Align m004</t>
  </si>
  <si>
    <t>P48 Beetle ML04 S2 AP4-139 C075 Align m005</t>
  </si>
  <si>
    <t>P48 Beetle ML04 S2 AP4-139 C076 Align m000</t>
  </si>
  <si>
    <t>P48 Beetle ML04 S2 AP4-139 C076 Align m001</t>
  </si>
  <si>
    <t>P48 Beetle ML04 S2 AP4-139 C076 Align m002</t>
  </si>
  <si>
    <t>P48 Beetle ML04 S2 AP4-139 C077 Align m000</t>
  </si>
  <si>
    <t>Zygo OK</t>
  </si>
  <si>
    <t>P48 Beetle ML04 S2 AP4-139 C077 Align m001</t>
  </si>
  <si>
    <t>Meeting + Zygo Ok</t>
  </si>
  <si>
    <t>P48 Beetle ML04 S2 AP4-139 C077 Align m002</t>
  </si>
  <si>
    <t>P48 Beetle ML04 S2 AP4-139 C078 Align m000</t>
  </si>
  <si>
    <t>P48 Beetle ML04 S2 AP4-139 C078 Align m001</t>
  </si>
  <si>
    <t>P48 Beetle ML04 S2 AP4-139 C078 Align m002</t>
  </si>
  <si>
    <t>P48 Beetle ML04 S2 AP4-139 C079 Align m000</t>
  </si>
  <si>
    <t>P48 Beetle ML04 S2 AP4-139 C079 Align m001</t>
  </si>
  <si>
    <t>P48 Beetle ML04 S2 AP4-139 C079 Align m002</t>
  </si>
  <si>
    <t>P48 Beetle ML04 S2 AP4-139 C080 Align m000</t>
  </si>
  <si>
    <t>P48 Beetle ML04 S2 AP4-139 C080 Align m001</t>
  </si>
  <si>
    <t>P48 Beetle ML04 S2 AP4-139 C080 Align m002</t>
  </si>
  <si>
    <t>P48 Beetle ML04 S2 AP4-139 C081 Align m000</t>
  </si>
  <si>
    <t>P48 Beetle ML04 S2 AP4-139 C081 Align m001</t>
  </si>
  <si>
    <t>P48 Beetle ML04 S2 AP4-139 C081 Align m002</t>
  </si>
  <si>
    <t>P48 Beetle ML04 S2 AP4-139 C081 Align m003</t>
  </si>
  <si>
    <t>P48 Beetle ML04 S2 AP4-139 C081 Align m004</t>
  </si>
  <si>
    <t>P48 Beetle ML04 S2 AP4-139 C082 Align m000</t>
  </si>
  <si>
    <t>P48 Beetle ML04 S2 AP4-139 C082 Align m001</t>
  </si>
  <si>
    <t>P48 Beetle ML04 S2 AP4-139 C082 Align m002</t>
  </si>
  <si>
    <t>P48 Beetle ML04 S2 AP4-139 C083 Align m000</t>
  </si>
  <si>
    <t>P48 Beetle ML04 S2 AP4-139 C083 Align m001</t>
  </si>
  <si>
    <t>P48 Beetle ML04 S2 AP4-139 C083 Align m002</t>
  </si>
  <si>
    <t>P48 Beetle ML04 S2 AP4-139 C084 Align m000</t>
  </si>
  <si>
    <t>P48 Beetle ML04 S2 AP4-139 C084 Align m001</t>
  </si>
  <si>
    <t>P48 Beetle ML04 S2 AP4-139 C084 Align m002</t>
  </si>
  <si>
    <t>25´ výpadek disku Z</t>
  </si>
  <si>
    <t>P48 Beetle ML04 S2 AP4-139 C085 Align m000</t>
  </si>
  <si>
    <t>P48 Beetle ML04 S2 AP4-139 C085 Align m001</t>
  </si>
  <si>
    <t>P48 Beetle ML04 S2 AP4-139 C085 Align m002</t>
  </si>
  <si>
    <t>P48 Beetle ML04 S2 AP4-139 C086 Align m000</t>
  </si>
  <si>
    <t>P48 Beetle ML04 S2 AP4-139 C086 Align m001</t>
  </si>
  <si>
    <t>P48 Beetle ML04 S2 AP4-139 C086 Align m002</t>
  </si>
  <si>
    <t>P48 Beetle ML04 S2 AP4-139 C087 Align m000</t>
  </si>
  <si>
    <t>P48 Beetle ML04 S2 AP4-139 C087 Align m001</t>
  </si>
  <si>
    <t>P48 Beetle ML04 S2 AP4-139 C087 Align m002</t>
  </si>
  <si>
    <t>P48 Beetle ML04 S2 AP4-139 C088 Align m000</t>
  </si>
  <si>
    <t>P48 Beetle ML04 S2 AP4-139 C088 Align m001</t>
  </si>
  <si>
    <t>P48 Beetle ML04 S2 AP4-139 C088 Align m002</t>
  </si>
  <si>
    <t>P48 Beetle ML04 S2 AP4-139 C089 Align m000</t>
  </si>
  <si>
    <t>P48 Beetle ML04 S2 AP4-139 C089 Align m001</t>
  </si>
  <si>
    <t>P48 Beetle ML04 S2 AP4-139 C089 Align m002</t>
  </si>
  <si>
    <t>P48 Beetle ML04 S2 AP4-139 C090 Align m000</t>
  </si>
  <si>
    <t>P48 Beetle ML04 S2 AP4-139 C090 Align m001</t>
  </si>
  <si>
    <t>P48 Beetle ML04 S2 AP4-139 C090 Align m002</t>
  </si>
  <si>
    <t>P48 Beetle ML04 S2 AP4-139 C091 Align m000</t>
  </si>
  <si>
    <t>P48 Beetle ML04 S2 AP4-139 C091 Align m001</t>
  </si>
  <si>
    <t>P48 Beetle ML04 S2 AP4-139 C091 Align m002</t>
  </si>
  <si>
    <t>P48 Beetle ML04 S2 AP4-139 C092 Align m000</t>
  </si>
  <si>
    <t>MVE</t>
  </si>
  <si>
    <t>P48 Beetle ML04 S2 AP4-139 C092 Align m001</t>
  </si>
  <si>
    <t>P48 Beetle ML04 S2 AP4-139 C092 Align m002</t>
  </si>
  <si>
    <t>P48 Beetle ML04 S2 AP4-139 C093 Align m000</t>
  </si>
  <si>
    <t>P48 Beetle ML04 S2 AP4-139 C093 Align m001</t>
  </si>
  <si>
    <t>P48 Beetle ML04 S2 AP4-139 C093 Align m002</t>
  </si>
  <si>
    <t>P48 Beetle ML04 S2 AP4-139 C094 Align m000</t>
  </si>
  <si>
    <t>P48 Beetle ML04 S2 AP4-139 C094 Align m001</t>
  </si>
  <si>
    <t>P48 Beetle ML04 S2 AP4-139 C094 Align m002</t>
  </si>
  <si>
    <t>P48 Beetle ML04 S2 AP4-139 C095 Align m000</t>
  </si>
  <si>
    <t>P48 Beetle ML04 S2 AP4-139 C095 Align m001</t>
  </si>
  <si>
    <t>P48 Beetle ML04 S2 AP4-139 C095 Align m002</t>
  </si>
  <si>
    <t>P48 Beetle ML04 S2 AP4-139 C096 Align m000</t>
  </si>
  <si>
    <t>P48 Beetle ML04 S2 AP4-139 C096 Align m001</t>
  </si>
  <si>
    <t>P48 Beetle ML04 S2 AP4-139 C096 Align m002</t>
  </si>
  <si>
    <t>P48 Beetle ML04 S2 AP4-139 C097 Align m000</t>
  </si>
  <si>
    <t>P48 Beetle ML04 S2 AP4-139 C097 Align m001</t>
  </si>
  <si>
    <t>P48 Beetle ML04 S2 AP4-139 C097 Align m002</t>
  </si>
  <si>
    <t>P48 Beetle ML04 S2 AP4-139 C098 Align m000</t>
  </si>
  <si>
    <t>P48 Beetle ML04 S2 AP4-139 C098 Align m001</t>
  </si>
  <si>
    <t>LRA/MVE</t>
  </si>
  <si>
    <t>P48 Beetle ML04 S2 AP4-139 C098 Align m002</t>
  </si>
  <si>
    <t>P48 Beetle ML04 S2 AP4-139 C099 Align m000</t>
  </si>
  <si>
    <t>P48 Beetle ML04 S2 AP4-139 C099 Align m001</t>
  </si>
  <si>
    <t>P48 Beetle ML04 S2 AP4-139 C099 Align m002</t>
  </si>
  <si>
    <t>P48 Beetle ML04 S2 AP4-139 C100 Align m000</t>
  </si>
  <si>
    <t>P48 Beetle ML04 S2 AP4-139 C100 Align m001</t>
  </si>
  <si>
    <t>P48 Beetle ML04 S2 AP4-139 C100 Align m002</t>
  </si>
  <si>
    <t>P48 Beetle ML04 S2 AP4-139 C101 Align m000</t>
  </si>
  <si>
    <t>P48 Beetle ML04 S2 AP4-139 C101 Align m001</t>
  </si>
  <si>
    <t>P48 Beetle ML04 S2 AP4-139 C101 Align m002</t>
  </si>
  <si>
    <t>P48 Beetle ML04 S2 AP4-139 C102 Align m000</t>
  </si>
  <si>
    <t>P48 Beetle ML04 S2 AP4-139 C102 Align m001</t>
  </si>
  <si>
    <t>P48 Beetle ML04 S2 AP4-139 C102 Align m002</t>
  </si>
  <si>
    <t>P48 Beetle ML04 S2 AP4-139 C103 Align m000</t>
  </si>
  <si>
    <t>P48 Beetle ML04 S2 AP4-139 C103 Align m001</t>
  </si>
  <si>
    <t>TKN/LRA</t>
  </si>
  <si>
    <t>P48 Beetle ML04 S2 AP4-139 C103 Align m002</t>
  </si>
  <si>
    <t>P48 Beetle ML04 S2 AP4-139 C104 Align m000</t>
  </si>
  <si>
    <t>P48 Beetle ML04 S2 AP4-139 C104 Align m001</t>
  </si>
  <si>
    <t>P48 Beetle ML04 S2 AP4-139 C104 Align m002</t>
  </si>
  <si>
    <t>P48 Beetle ML04 S2 AP4-139 C105 Align m000</t>
  </si>
  <si>
    <t>P48 Beetle ML04 S2 AP4-139 C105 Align m001</t>
  </si>
  <si>
    <t>P48 Beetle ML04 S2 AP4-139 C105 Align m002</t>
  </si>
  <si>
    <t>P48 Beetle ML04 S2 AP4-139 C106 Align m000</t>
  </si>
  <si>
    <t>P48 Beetle ML04 S2 AP4-139 C106 Align m001</t>
  </si>
  <si>
    <t>P48 Beetle ML04 S2 AP4-139 C106 Align m002</t>
  </si>
  <si>
    <t>P48 Beetle ML04 S2 AP4-139 C107 Align m000</t>
  </si>
  <si>
    <t>P48 Beetle ML04 S2 AP4-139 C107 Align m001</t>
  </si>
  <si>
    <t>P48 Beetle ML04 S2 AP4-139 C107 Align m002</t>
  </si>
  <si>
    <t>P48 Beetle ML04 S2 AP4-139 C108 Align m000</t>
  </si>
  <si>
    <t>P48 Beetle ML04 S2 AP4-139 C108 Align m001</t>
  </si>
  <si>
    <t>P48 Beetle ML04 S2 AP4-139 C108 Align m002</t>
  </si>
  <si>
    <t>P48 Beetle ML04 S2 AP4-139 C109 Align m000</t>
  </si>
  <si>
    <t>P48 Beetle ML04 S2 AP4-139 C109 Align m001</t>
  </si>
  <si>
    <t>P48 Beetle ML04 S2 AP4-139 C109 Align m002</t>
  </si>
  <si>
    <t>P48 Beetle ML04 S2 AP4-139 C110 Align m000</t>
  </si>
  <si>
    <t>P48 Beetle ML04 S2 AP4-139 C110 Align m001</t>
  </si>
  <si>
    <t>P48 Beetle ML04 S2 AP4-139 C110 Align m002</t>
  </si>
  <si>
    <t>P48 Beetle ML04 S2 AP4-139 C111 Align m000</t>
  </si>
  <si>
    <t>P48 Beetle ML04 S2 AP4-139 C111 Align m001</t>
  </si>
  <si>
    <t>P48 Beetle ML04 S2 AP4-139 C111 Align m002</t>
  </si>
  <si>
    <t>P48 Beetle ML04 S2 AP4-139 C112 Align m000</t>
  </si>
  <si>
    <t>P48 Beetle ML04 S2 AP4-139 C112 Align m001</t>
  </si>
  <si>
    <t>P48 Beetle ML04 S2 AP4-139 C112 Align m002</t>
  </si>
  <si>
    <t>P48 Beetle ML04 S2 AP4-139 C113 Align m000</t>
  </si>
  <si>
    <t>P48 Beetle ML04 S2 AP4-139 C113 Align m001</t>
  </si>
  <si>
    <t>P48 Beetle ML04 S2 AP4-139 C113 Align m002</t>
  </si>
  <si>
    <t>P48 Beetle ML04 S2 AP4-139 C114 Align m000</t>
  </si>
  <si>
    <t>P48 Beetle ML04 S2 AP4-139 C114 Align m001</t>
  </si>
  <si>
    <t>zygo n10=8.5</t>
  </si>
  <si>
    <t>P48 Beetle ML04 S2 AP4-139 C114 Align m002</t>
  </si>
  <si>
    <t>TKN/LZE</t>
  </si>
  <si>
    <t>49 Cav. per tool</t>
  </si>
  <si>
    <t>P48 Beetle ML04 S2 AP4-139 C115 Align m000</t>
  </si>
  <si>
    <t>P48 Beetle ML04 S2 AP4-139 C115 Align m001</t>
  </si>
  <si>
    <t>P48 Beetle ML04 S2 AP4-139 C115 Align m002</t>
  </si>
  <si>
    <t>50 Cav. per tool</t>
  </si>
  <si>
    <t>P48 Beetle ML04 S2 AP4-139 C116 Align m000</t>
  </si>
  <si>
    <t>P48 Beetle ML04 S2 AP4-139 C116 Align m001</t>
  </si>
  <si>
    <t>P48 Beetle ML04 S2 AP4-139 C116 Align m002</t>
  </si>
  <si>
    <t>Savit</t>
  </si>
  <si>
    <t>85.2.5.</t>
  </si>
  <si>
    <t>51 Cav. per tool</t>
  </si>
  <si>
    <t>P48 Beetle ML04 S2 AP4-139 C117 Align m000</t>
  </si>
  <si>
    <t>P48 Beetle ML04 S2 AP4-139 C117 Align m001</t>
  </si>
  <si>
    <t>P48 Beetle ML04 S2 AP4-139 C117 Align m002</t>
  </si>
  <si>
    <t>52 Cav. per tool</t>
  </si>
  <si>
    <t>P48 Beetle ML04 S2 AP4-139 C118 Align m000</t>
  </si>
  <si>
    <t>P48 Beetle ML04 S2 AP4-139 C118 Align m001</t>
  </si>
  <si>
    <t>P48 Beetle ML04 S2 AP4-139 C118 Align m002</t>
  </si>
  <si>
    <t>53 Cav. per tool</t>
  </si>
  <si>
    <t>P48 Beetle ML04 S2 AP4-139 C119 Align m000</t>
  </si>
  <si>
    <t>P48 Beetle ML04 S2 AP4-139 C119 Align m001</t>
  </si>
  <si>
    <t>P48 Beetle ML04 S2 AP4-139 C119 Align m002</t>
  </si>
  <si>
    <t>54 Cav. per tool</t>
  </si>
  <si>
    <t>P48 Beetle ML04 S2 AP4-139 C120 Align m000</t>
  </si>
  <si>
    <t>P48 Beetle ML04 S2 AP4-139 C120 Align m001</t>
  </si>
  <si>
    <t>P48 Beetle ML04 S2 AP4-139 C120 Align m002</t>
  </si>
  <si>
    <t>55 Cav. per tool</t>
  </si>
  <si>
    <t>P48 Beetle ML04 S2 AP4-139 C121 Align m000</t>
  </si>
  <si>
    <t>P48 Beetle ML04 S2 AP4-139 C121 Align m001</t>
  </si>
  <si>
    <t>P48 Beetle ML04 S2 AP4-139 C121 Align m002</t>
  </si>
  <si>
    <t>56 Cav. per tool</t>
  </si>
  <si>
    <t>P48 Beetle ML04 S2 AP4-139 C122 Align m000</t>
  </si>
  <si>
    <t>P48 Beetle ML04 S2 AP4-139 C122 Align m001</t>
  </si>
  <si>
    <t>P48 Beetle ML04 S2 AP4-139 C122 Align m002</t>
  </si>
  <si>
    <t>57 Cav. per tool</t>
  </si>
  <si>
    <t>P48 Beetle ML04 S2 AP4-139 C123 Align m000</t>
  </si>
  <si>
    <t>P48 Beetle ML04 S2 AP4-139 C123 Align m001</t>
  </si>
  <si>
    <t>P48 Beetle ML04 S2 AP4-139 C123 Align m002</t>
  </si>
  <si>
    <t>58 Cav. per tool</t>
  </si>
  <si>
    <t>P48 Beetle ML04 S2 AP4-139 C124 Align m000</t>
  </si>
  <si>
    <t>P48 Beetle ML04 S2 AP4-139 C124 Align m001</t>
  </si>
  <si>
    <t>P48 Beetle ML04 S2 AP4-139 C124 Align m002</t>
  </si>
  <si>
    <t>59 Cav. per tool</t>
  </si>
  <si>
    <t>P48 Beetle ML04 S2 AP4-139 C125 Align m000</t>
  </si>
  <si>
    <t>P48 Beetle ML04 S2 AP4-139 C125 Align m001</t>
  </si>
  <si>
    <t>VST/LZE</t>
  </si>
  <si>
    <t>P48 Beetle ML04 S2 AP4-139 C125 Align m002</t>
  </si>
  <si>
    <t>60 Cav. per tool</t>
  </si>
  <si>
    <t>P48 Beetle ML04 S2 AP4-139 C126 Align m000</t>
  </si>
  <si>
    <t>P48 Beetle ML04 S2 AP4-139 C126 Align m001</t>
  </si>
  <si>
    <t>P48 Beetle ML04 S2 AP4-139 C126 Align m002</t>
  </si>
  <si>
    <t>61 Cav. per tool</t>
  </si>
  <si>
    <t>P48 Beetle ML04 S2 AP4-139 C127 Align m000</t>
  </si>
  <si>
    <t>P48 Beetle ML04 S2 AP4-139 C127 Align m001</t>
  </si>
  <si>
    <t>P48 Beetle ML04 S2 AP4-139 C127 Align m002</t>
  </si>
  <si>
    <t>62 Cav. per tool</t>
  </si>
  <si>
    <t>Repair Tool 4 - Laser max.6.39*0.3=1.91,Boost  30W,real  4.54 W</t>
  </si>
  <si>
    <t>ML-00276</t>
  </si>
  <si>
    <t>30W</t>
  </si>
  <si>
    <t>S2 CA Ministud m005</t>
  </si>
  <si>
    <t>Ministud Y-82.673538</t>
  </si>
  <si>
    <t>2xSavit (šum) dostal jsem instrukce vyměnit nástroj.                             Pauza na Oběd 40minut</t>
  </si>
  <si>
    <t>P48 Beetle ML04 S2 AP4-139 C128 Align m000</t>
  </si>
  <si>
    <t>Mold -82.667338</t>
  </si>
  <si>
    <t>P48 Beetle ML04 S2 AP4-139 C128 Align m001</t>
  </si>
  <si>
    <t>P48 Beetle ML04 S2 AP4-139 C128 Align m002</t>
  </si>
  <si>
    <t>P48 Beetle ML04 S2 AP4-139 C128 Align m003</t>
  </si>
  <si>
    <t>P48 Beetle ML04 S2 AP4-139 C129 Align m000</t>
  </si>
  <si>
    <t>SST:Zygo OK</t>
  </si>
  <si>
    <t>P48 Beetle ML04 S2 AP4-139 C129 Align m001</t>
  </si>
  <si>
    <t>P48 Beetle ML04 S2 AP4-139 C129 Align m002</t>
  </si>
  <si>
    <t>P48 Beetle ML04 S2 AP4-139 C130 Align m000</t>
  </si>
  <si>
    <t>P48 Beetle ML04 S2 AP4-139 C130 Align m001</t>
  </si>
  <si>
    <t>P48 Beetle ML04 S2 AP4-139 C130 Align m002</t>
  </si>
  <si>
    <t>P48 Beetle ML04 S2 AP4-139 C131 Align m000</t>
  </si>
  <si>
    <t>P48 Beetle ML04 S2 AP4-139 C131 Align m001</t>
  </si>
  <si>
    <t>P48 Beetle ML04 S2 AP4-139 C131 Align m002</t>
  </si>
  <si>
    <t>P48 Beetle ML04 S2 AP4-139 C132 Align m000</t>
  </si>
  <si>
    <t>P48 Beetle ML04 S2 AP4-139 C132 Align m001</t>
  </si>
  <si>
    <t>P48 Beetle ML04 S2 AP4-139 C132 Align m002</t>
  </si>
  <si>
    <t>P48 Beetle ML04 S2 AP4-139 C133 Align m000</t>
  </si>
  <si>
    <t>P48 Beetle ML04 S2 AP4-139 C133 Align m001</t>
  </si>
  <si>
    <t>P48 Beetle ML04 S2 AP4-139 C133 Align m002</t>
  </si>
  <si>
    <t>P48 Beetle ML04 S2 AP4-139 C134 Align m000</t>
  </si>
  <si>
    <t>P48 Beetle ML04 S2 AP4-139 C134 Align m001</t>
  </si>
  <si>
    <t>P48 Beetle ML04 S2 AP4-139 C134 Align m002</t>
  </si>
  <si>
    <t>P48 Beetle ML04 S2 AP4-139 C135 Align m000</t>
  </si>
  <si>
    <t>P48 Beetle ML04 S2 AP4-139 C135 Align m001</t>
  </si>
  <si>
    <t>P48 Beetle ML04 S2 AP4-139 C135 Align m002</t>
  </si>
  <si>
    <t>P48 Beetle ML04 S2 AP4-139 C136 Align m000</t>
  </si>
  <si>
    <t>P48 Beetle ML04 S2 AP4-139 C136 Align m001</t>
  </si>
  <si>
    <t>P48 Beetle ML04 S2 AP4-139 C136 Align m002</t>
  </si>
  <si>
    <t>P48 Beetle ML04 S2 AP4-139 C137 Align m000</t>
  </si>
  <si>
    <t>P48 Beetle ML04 S2 AP4-139 C137 Align m001</t>
  </si>
  <si>
    <t>P48 Beetle ML04 S2 AP4-139 C137 Align m002</t>
  </si>
  <si>
    <t>AVA/JKR</t>
  </si>
  <si>
    <t xml:space="preserve">problem se sparovanim kamery nastroje_GS OK_ </t>
  </si>
  <si>
    <t>LPR</t>
  </si>
  <si>
    <t>P48 Beetle ML04 S2 AP4-124 C120 Align m000</t>
  </si>
  <si>
    <t>P48 Beetle ML04 S2 AP4-124 C120 Align m001</t>
  </si>
  <si>
    <t xml:space="preserve">chyba runlogu </t>
  </si>
  <si>
    <t>P48 Beetle ML04 S2 AP4-124 C120 Align m002</t>
  </si>
  <si>
    <t>P48 Beetle ML04 S2 AP4-124 C120 Align m003</t>
  </si>
  <si>
    <t>Y -82.674965</t>
  </si>
  <si>
    <t>Y -82.667065</t>
  </si>
  <si>
    <t>P48 Beetle ML04 S2 AP4-124 C001 Align m000</t>
  </si>
  <si>
    <t>P48 Beetle ML04 S2 AP4-124 C001 Align m001</t>
  </si>
  <si>
    <t>P48 Beetle ML04 S2 AP4-124 C001 Align m002</t>
  </si>
  <si>
    <t>P48 Beetle ML04 S2 AP4-124 C002 Align m000</t>
  </si>
  <si>
    <t>P48 Beetle ML04 S2 AP4-124 C002 Align m001</t>
  </si>
  <si>
    <t>P48 Beetle ML04 S2 AP4-124 C002 Align m002</t>
  </si>
  <si>
    <t>P48 Beetle ML04 S2 AP4-124 C003 Align m000</t>
  </si>
  <si>
    <t>P48 Beetle ML04 S2 AP4-124 C003 Align m001</t>
  </si>
  <si>
    <t>P48 Beetle ML04 S2 AP4-124 C003 Align m002</t>
  </si>
  <si>
    <t>P48 Beetle ML04 S2 AP4-124 C004 Align m000</t>
  </si>
  <si>
    <t>P48 Beetle ML04 S2 AP4-124 C004 Align m001</t>
  </si>
  <si>
    <t>RSA/LRA</t>
  </si>
  <si>
    <t>P48 Beetle ML04 S2 AP4-124 C004 Align m002</t>
  </si>
  <si>
    <t>P48 Beetle ML04 S2 AP4-124 C005 Align m000</t>
  </si>
  <si>
    <t>P48 Beetle ML04 S2 AP4-124 C005 Align m001</t>
  </si>
  <si>
    <t>P48 Beetle ML04 S2 AP4-124 C005 Align m002</t>
  </si>
  <si>
    <t>Měření C120</t>
  </si>
  <si>
    <t>P48 Beetle ML04 S2 AP4-124 C006 Align m000</t>
  </si>
  <si>
    <t>P48 Beetle ML04 S2 AP4-124 C006 Align m001</t>
  </si>
  <si>
    <t>P48 Beetle ML04 S2 AP4-124 C006 Align m002</t>
  </si>
  <si>
    <t>P48 Beetle ML04 S2 AP4-124 C007 Align m000</t>
  </si>
  <si>
    <t>P48 Beetle ML04 S2 AP4-124 C007 Align m001</t>
  </si>
  <si>
    <t>P48 Beetle ML04 S2 AP4-124 C007 Align m002</t>
  </si>
  <si>
    <t>P48 Beetle ML04 S2 AP4-124 C008 Align m000</t>
  </si>
  <si>
    <t>P48 Beetle ML04 S2 AP4-124 C008 Align m001</t>
  </si>
  <si>
    <t>P48 Beetle ML04 S2 AP4-124 C008 Align m002</t>
  </si>
  <si>
    <t>P48 Beetle ML04 S2 AP4-124 C009 Align m000</t>
  </si>
  <si>
    <t>P48 Beetle ML04 S2 AP4-124 C009 Align m001</t>
  </si>
  <si>
    <t>P48 Beetle ML04 S2 AP4-124 C009 Align m002</t>
  </si>
  <si>
    <t>P48 Beetle ML04 S2 AP4-124 C010 Align m000</t>
  </si>
  <si>
    <t>P48 Beetle ML04 S2 AP4-124 C010 Align m001</t>
  </si>
  <si>
    <t>P48 Beetle ML04 S2 AP4-124 C010 Align m002</t>
  </si>
  <si>
    <t>P48 Beetle ML04 S2 AP4-124 C011 Align m000</t>
  </si>
  <si>
    <t>P48 Beetle ML04 S2 AP4-124 C011 Align m001</t>
  </si>
  <si>
    <t>P48 Beetle ML04 S2 AP4-124 C011 Align m002</t>
  </si>
  <si>
    <t>P48 Beetle ML04 S2 AP4-124 C012 Align m000</t>
  </si>
  <si>
    <t>P48 Beetle ML04 S2 AP4-124 C012 Align m001</t>
  </si>
  <si>
    <t>P48 Beetle ML04 S2 AP4-124 C012 Align m002</t>
  </si>
  <si>
    <t>P48 Beetle ML04 S2 AP4-124 C013 Align m000</t>
  </si>
  <si>
    <t>P48 Beetle ML04 S2 AP4-124 C013 Align m001</t>
  </si>
  <si>
    <t>P48 Beetle ML04 S2 AP4-124 C013 Align m002</t>
  </si>
  <si>
    <t>P48 Beetle ML04 S2 AP4-124 C014 Align m000</t>
  </si>
  <si>
    <t>P48 Beetle ML04 S2 AP4-124 C014 Align m001</t>
  </si>
  <si>
    <t>P48 Beetle ML04 S2 AP4-124 C014 Align m002</t>
  </si>
  <si>
    <t>P48 Beetle ML04 S2 AP4-124 C015 Align m000</t>
  </si>
  <si>
    <t>P48 Beetle ML04 S2 AP4-124 C015 Align m001</t>
  </si>
  <si>
    <t>Kontrola tlaku sondy</t>
  </si>
  <si>
    <t>P48 Beetle ML04 S2 AP4-124 C015 Align m002</t>
  </si>
  <si>
    <t>P48 Beetle ML04 S2 AP4-124 C016 Align m000</t>
  </si>
  <si>
    <t>KEYENCE C001 - C010</t>
  </si>
  <si>
    <t>P48 Beetle ML04 S2 AP4-124 C016 Align m001</t>
  </si>
  <si>
    <t>P48 Beetle ML04 S2 AP4-124 C016 Align m002</t>
  </si>
  <si>
    <t>P48 Beetle ML04 S2 AP4-124 C017 Align m000</t>
  </si>
  <si>
    <t>P48 Beetle ML04 S2 AP4-124 C017 Align m001</t>
  </si>
  <si>
    <t>P48 Beetle ML04 S2 AP4-124 C017 Align m002</t>
  </si>
  <si>
    <t>P48 Beetle ML04 S2 AP4-124 C018 Align m000</t>
  </si>
  <si>
    <t>P48 Beetle ML04 S2 AP4-124 C018 Align m001</t>
  </si>
  <si>
    <t>P48 Beetle ML04 S2 AP4-124 C018 Align m002</t>
  </si>
  <si>
    <t>P48 Beetle ML04 S2 AP4-124 C019 Align m000</t>
  </si>
  <si>
    <t>P48 Beetle ML04 S2 AP4-124 C019 Align m001</t>
  </si>
  <si>
    <t>P48 Beetle ML04 S2 AP4-124 C019 Align m002</t>
  </si>
  <si>
    <t>P48 Beetle ML04 S2 AP4-124 C020 Align m000</t>
  </si>
  <si>
    <t>P48 Beetle ML04 S2 AP4-124 C020 Align m001</t>
  </si>
  <si>
    <t>P48 Beetle ML04 S2 AP4-124 C020 Align m002</t>
  </si>
  <si>
    <t>33W</t>
  </si>
  <si>
    <t>ML-00307</t>
  </si>
  <si>
    <t>Y-82.674878</t>
  </si>
  <si>
    <t>P48 Beetle ML04 S2 AP4-124 C021 Align m000</t>
  </si>
  <si>
    <t>P48 Beetle ML04 S2 AP4-124 C021 Align m001</t>
  </si>
  <si>
    <t>Y-82.676410</t>
  </si>
  <si>
    <t>P48 Beetle ML04 S2 AP4-124 C021 Align m002</t>
  </si>
  <si>
    <t>P48 Beetle ML04 S2 AP4-124 C021 Align m003</t>
  </si>
  <si>
    <t>P48 Beetle ML04 S2 AP4-124 C022 Align m000</t>
  </si>
  <si>
    <t>P48 Beetle ML04 S2 AP4-124 C022 Align m001</t>
  </si>
  <si>
    <t>P48 Beetle ML04 S2 AP4-124 C022 Align m002</t>
  </si>
  <si>
    <t>P48 Beetle ML04 S2 AP4-124 C023 Align m000</t>
  </si>
  <si>
    <t>P48 Beetle ML04 S2 AP4-124 C023 Align m001</t>
  </si>
  <si>
    <t>P48 Beetle ML04 S2 AP4-124 C023 Align m002</t>
  </si>
  <si>
    <t>Chipping</t>
  </si>
  <si>
    <t>P48 Beetle ML04 S2 AP4-124 C024 Align m000</t>
  </si>
  <si>
    <t>P48 Beetle ML04 S2 AP4-124 C024 Align m001</t>
  </si>
  <si>
    <t>P48 Beetle ML04 S2 AP4-124 C024 Align m002</t>
  </si>
  <si>
    <t>P48 Beetle ML04 S2 AP4-124 C025 Align m000</t>
  </si>
  <si>
    <t>Laser max 6.47*0.3=1.94W</t>
  </si>
  <si>
    <t>P48 Beetle ML04 S2 AP4-124 C025 Align m001</t>
  </si>
  <si>
    <t>P48 Beetle ML04 S2 AP4-124 C025 Align m002</t>
  </si>
  <si>
    <t>P48 Beetle ML04 S2 AP4-124 C026 Align m000</t>
  </si>
  <si>
    <t>P48 Beetle ML04 S2 AP4-124 C026 Align m001</t>
  </si>
  <si>
    <t>P48 Beetle ML04 S2 AP4-124 C026 Align m002</t>
  </si>
  <si>
    <t>P48 Beetle ML04 S2 AP4-124 C027 Align m000</t>
  </si>
  <si>
    <t>P48 Beetle ML04 S2 AP4-124 C027 Align m001</t>
  </si>
  <si>
    <t>P48 Beetle ML04 S2 AP4-124 C027 Align m002</t>
  </si>
  <si>
    <t>P48 Beetle ML04 S2 AP4-124 C028 Align m000</t>
  </si>
  <si>
    <t>P48 Beetle ML04 S2 AP4-124 C028 Align m001</t>
  </si>
  <si>
    <t>P48 Beetle ML04 S2 AP4-124 C028 Align m002</t>
  </si>
  <si>
    <t>P48 Beetle ML04 S2 AP4-124 C029 Align m000</t>
  </si>
  <si>
    <t>P48 Beetle ML04 S2 AP4-124 C029 Align m001</t>
  </si>
  <si>
    <t>P48 Beetle ML04 S2 AP4-124 C029 Align m002</t>
  </si>
  <si>
    <t>P48 Beetle ML04 S2 AP4-124 C030 Align m000</t>
  </si>
  <si>
    <t>P48 Beetle ML04 S2 AP4-124 C030 Align m001</t>
  </si>
  <si>
    <t>P48 Beetle ML04 S2 AP4-124 C030 Align m002</t>
  </si>
  <si>
    <t>P48 Beetle ML04 S2 AP4-124 C031 Align m000</t>
  </si>
  <si>
    <t>P48 Beetle ML04 S2 AP4-124 C031 Align m001</t>
  </si>
  <si>
    <t>P48 Beetle ML04 S2 AP4-124 C031 Align m002</t>
  </si>
  <si>
    <t>P48 Beetle ML04 S2 AP4-124 C032 Align m000</t>
  </si>
  <si>
    <t>P48 Beetle ML04 S2 AP4-124 C032 Align m001</t>
  </si>
  <si>
    <t>P48 Beetle ML04 S2 AP4-124 C032 Align m002</t>
  </si>
  <si>
    <t>P48 Beetle ML04 S2 AP4-124 C033 Align m000</t>
  </si>
  <si>
    <t>P48 Beetle ML04 S2 AP4-124 C033 Align m001</t>
  </si>
  <si>
    <t>P48 Beetle ML04 S2 AP4-124 C033 Align m002</t>
  </si>
  <si>
    <t>P48 Beetle ML04 S2 AP4-124 C034 Align m000</t>
  </si>
  <si>
    <t>P48 Beetle ML04 S2 AP4-124 C034 Align m001</t>
  </si>
  <si>
    <t>P48 Beetle ML04 S2 AP4-124 C034 Align m002</t>
  </si>
  <si>
    <t>P48 Beetle ML04 S2 AP4-124 C035 Align m000</t>
  </si>
  <si>
    <t>P48 Beetle ML04 S2 AP4-124 C035 Align m001</t>
  </si>
  <si>
    <t>P48 Beetle ML04 S2 AP4-124 C035 Align m002</t>
  </si>
  <si>
    <t>P48 Beetle ML04 S2 AP4-124 C036 Align m000</t>
  </si>
  <si>
    <t>JKU</t>
  </si>
  <si>
    <t>RSA/JKU</t>
  </si>
  <si>
    <t>P48 Beetle ML04 S2 AP4-124 C036 Align m001</t>
  </si>
  <si>
    <t>P48 Beetle ML04 S2 AP4-124 C036 Align m002</t>
  </si>
  <si>
    <t>P48 Beetle ML04 S2 AP4-124 C037 Align m000</t>
  </si>
  <si>
    <t>P48 Beetle ML04 S2 AP4-124 C037 Align m001</t>
  </si>
  <si>
    <t>P48 Beetle ML04 S2 AP4-124 C037 Align m002</t>
  </si>
  <si>
    <t>P48 Beetle ML04 S2 AP4-124 C038 Align m000</t>
  </si>
  <si>
    <t>P48 Beetle ML04 S2 AP4-124 C038 Align m001</t>
  </si>
  <si>
    <t>P48 Beetle ML04 S2 AP4-124 C038 Align m002</t>
  </si>
  <si>
    <t>P48 Beetle ML04 S2 AP4-124 C039 Align m000</t>
  </si>
  <si>
    <t>P48 Beetle ML04 S2 AP4-124 C039 Align m001</t>
  </si>
  <si>
    <t>P48 Beetle ML04 S2 AP4-124 C039 Align m002</t>
  </si>
  <si>
    <t>P48 Beetle ML04 S2 AP4-124 C040 Align m000</t>
  </si>
  <si>
    <t>P48 Beetle ML04 S2 AP4-124 C040 Align m001</t>
  </si>
  <si>
    <t>P48 Beetle ML04 S2 AP4-124 C040 Align m002</t>
  </si>
  <si>
    <t>P48 Beetle ML04 S2 AP4-124 C041 Align m000</t>
  </si>
  <si>
    <t>P48 Beetle ML04 S2 AP4-124 C041 Align m001</t>
  </si>
  <si>
    <t>P48 Beetle ML04 S2 AP4-124 C041 Align m002</t>
  </si>
  <si>
    <t>P48 Beetle ML04 S2 AP4-124 C042 Align m000</t>
  </si>
  <si>
    <t>P48 Beetle ML04 S2 AP4-124 C042 Align m001</t>
  </si>
  <si>
    <t>P48 Beetle ML04 S2 AP4-124 C042 Align m002</t>
  </si>
  <si>
    <t>P48 Beetle ML04 S2 AP4-124 C042 Align m003</t>
  </si>
  <si>
    <t>P48 Beetle ML04 S2 AP4-124 C043 Align m000</t>
  </si>
  <si>
    <t>P48 Beetle ML04 S2 AP4-124 C043 Align m001</t>
  </si>
  <si>
    <t>P48 Beetle ML04 S2 AP4-124 C043 Align m002</t>
  </si>
  <si>
    <t>P48 Beetle ML04 S2 AP4-124 C044 Align m000</t>
  </si>
  <si>
    <t>P48 Beetle ML04 S2 AP4-124 C044 Align m001</t>
  </si>
  <si>
    <t>P48 Beetle ML04 S2 AP4-124 C044 Align m002</t>
  </si>
  <si>
    <t>P48 Beetle ML04 S2 AP4-124 C045 Align m000</t>
  </si>
  <si>
    <t>P48 Beetle ML04 S2 AP4-124 C045 Align m001</t>
  </si>
  <si>
    <t>P48 Beetle ML04 S2 AP4-124 C045 Align m002</t>
  </si>
  <si>
    <t>P48 Beetle ML04 S2 AP4-124 C046 Align m000</t>
  </si>
  <si>
    <t>P48 Beetle ML04 S2 AP4-124 C046 Align m001</t>
  </si>
  <si>
    <t>P48 Beetle ML04 S2 AP4-124 C046 Align m002</t>
  </si>
  <si>
    <t>P48 Beetle ML04 S2 AP4-124 C047 Align m000</t>
  </si>
  <si>
    <t>P48 Beetle ML04 S2 AP4-124 C047 Align m001</t>
  </si>
  <si>
    <t>P48 Beetle ML04 S2 AP4-124 C047 Align m002</t>
  </si>
  <si>
    <t>P48 Beetle ML04 S2 AP4-124 C048 Align m000</t>
  </si>
  <si>
    <t>P48 Beetle ML04 S2 AP4-124 C048 Align m001</t>
  </si>
  <si>
    <t>P48 Beetle ML04 S2 AP4-124 C048 Align m002</t>
  </si>
  <si>
    <t>P48 Beetle ML04 S2 AP4-124 C049 Align m000</t>
  </si>
  <si>
    <t>P48 Beetle ML04 S2 AP4-124 C049 Align m001</t>
  </si>
  <si>
    <t>P48 Beetle ML04 S2 AP4-124 C049 Align m002</t>
  </si>
  <si>
    <t>P48 Beetle ML04 S2 AP4-124 C050 Align m000</t>
  </si>
  <si>
    <t>P48 Beetle ML04 S2 AP4-124 C050 Align m001</t>
  </si>
  <si>
    <t>P48 Beetle ML04 S2 AP4-124 C050 Align m002</t>
  </si>
  <si>
    <t>JKU/JSU</t>
  </si>
  <si>
    <t>P48 Beetle ML04 S2 AP4-124 C051 Align m000</t>
  </si>
  <si>
    <t>Na fotkách viditelný damage na flatu (R3.1 a více) a na zygu No10 šum z obou stran, pokračování schválil DKU.</t>
  </si>
  <si>
    <t>JSU</t>
  </si>
  <si>
    <t>P48 Beetle ML04 S2 AP4-124 C051 Align m001</t>
  </si>
  <si>
    <t>P48 Beetle ML04 S2 AP4-124 C051 Align m002</t>
  </si>
  <si>
    <t>P48 Beetle ML04 S2 AP4-124 C052 Align m000</t>
  </si>
  <si>
    <t>Dvoustroj FG114.</t>
  </si>
  <si>
    <t>P48 Beetle ML04 S2 AP4-124 C052 Align m001</t>
  </si>
  <si>
    <t>P48 Beetle ML04 S2 AP4-124 C052 Align m002</t>
  </si>
  <si>
    <t>P48 Beetle ML04 S2 AP4-124 C053 Align m000</t>
  </si>
  <si>
    <t>P48 Beetle ML04 S2 AP4-124 C053 Align m001</t>
  </si>
  <si>
    <t>P48 Beetle ML04 S2 AP4-124 C053 Align m002</t>
  </si>
  <si>
    <t>P48 Beetle ML04 S2 AP4-124 C054 Align m000</t>
  </si>
  <si>
    <t>Damage na flatu (R3.1).</t>
  </si>
  <si>
    <t>P48 Beetle ML04 S2 AP4-124 C054 Align m001</t>
  </si>
  <si>
    <t>P48 Beetle ML04 S2 AP4-124 C054 Align m002</t>
  </si>
  <si>
    <t>P48 Beetle ML04 S2 AP4-124 C055 Align m000</t>
  </si>
  <si>
    <t>P48 Beetle ML04 S2 AP4-124 C055 Align m001</t>
  </si>
  <si>
    <t>P48 Beetle ML04 S2 AP4-124 C055 Align m002</t>
  </si>
  <si>
    <t>P48 Beetle ML04 S2 AP4-124 C056 Align m000</t>
  </si>
  <si>
    <t>P48 Beetle ML04 S2 AP4-124 C056 Align m001</t>
  </si>
  <si>
    <t>P48 Beetle ML04 S2 AP4-124 C056 Align m002</t>
  </si>
  <si>
    <t>ML-02418</t>
  </si>
  <si>
    <t>SSM/STU</t>
  </si>
  <si>
    <t>STU</t>
  </si>
  <si>
    <t>fronta na zygu</t>
  </si>
  <si>
    <t>STU/SSM</t>
  </si>
  <si>
    <t xml:space="preserve">demage preform- škrabanec zasahuje do kavity </t>
  </si>
  <si>
    <t>demage preform- škrabanec zasahuje do kavity, na zygu šum</t>
  </si>
  <si>
    <t>po kliknuti na order cuts vyskočil parser error</t>
  </si>
  <si>
    <t>P48 Beetle ML04 S2 AP4-124 C069 Align m000</t>
  </si>
  <si>
    <t>SSM/RSA</t>
  </si>
  <si>
    <t>P48 Beetle ML04 S2 AP4-124 C057 Align m000</t>
  </si>
  <si>
    <t>P48 Beetle ML04 S2 AP4-124 C057 Align m001</t>
  </si>
  <si>
    <t>P48 Beetle ML04 S2 AP4-124 C057 Align m002</t>
  </si>
  <si>
    <t>P48 Beetle ML04 S2 AP4-124 C057 Align m003</t>
  </si>
  <si>
    <t>P48 Beetle ML04 S2 AP4-124 C058 Align m000</t>
  </si>
  <si>
    <t>P48 Beetle ML04 S2 AP4-124 C058 Align m001</t>
  </si>
  <si>
    <t>P48 Beetle ML04 S2 AP4-124 C058 Align m002</t>
  </si>
  <si>
    <t>P48 Beetle ML04 S2 AP4-124 C059 Align m000</t>
  </si>
  <si>
    <t>P48 Beetle ML04 S2 AP4-124 C059 Align m001</t>
  </si>
  <si>
    <t>P48 Beetle ML04 S2 AP4-124 C059 Align m002</t>
  </si>
  <si>
    <t>P48 Beetle ML04 S2 AP4-124 C060 Align m000</t>
  </si>
  <si>
    <t>P48 Beetle ML04 S2 AP4-124 C060 Align m001</t>
  </si>
  <si>
    <t>P48 Beetle ML04 S2 AP4-124 C060 Align m002</t>
  </si>
  <si>
    <t>P48 Beetle ML04 S2 AP4-124 C061 Align m000</t>
  </si>
  <si>
    <t>P48 Beetle ML04 S2 AP4-124 C061 Align m001</t>
  </si>
  <si>
    <t>P48 Beetle ML04 S2 AP4-124 C061 Align m002</t>
  </si>
  <si>
    <t>P48 Beetle ML04 S2 AP4-124 C061 Align m003</t>
  </si>
  <si>
    <t>P48 Beetle ML04 S2 AP4-124 C062 Align m000</t>
  </si>
  <si>
    <t>P48 Beetle ML04 S2 AP4-124 C062 Align m001</t>
  </si>
  <si>
    <t>P48 Beetle ML04 S2 AP4-124 C062 Align m002</t>
  </si>
  <si>
    <t>P48 Beetle ML04 S2 AP4-124 C062 Align m003</t>
  </si>
  <si>
    <t>P48 Beetle ML04 S2 AP4-124 C063 Align m000</t>
  </si>
  <si>
    <t>P48 Beetle ML04 S2 AP4-124 C063 Align m001</t>
  </si>
  <si>
    <t>P48 Beetle ML04 S2 AP4-124 C063 Align m002</t>
  </si>
  <si>
    <t>P48 Beetle ML04 S2 AP4-124 C064 Align m000</t>
  </si>
  <si>
    <t>P48 Beetle ML04 S2 AP4-124 C064 Align m001</t>
  </si>
  <si>
    <t>P48 Beetle ML04 S2 AP4-124 C064 Align m002</t>
  </si>
  <si>
    <t>P48 Beetle ML04 S2 AP4-124 C065 Align m000</t>
  </si>
  <si>
    <t>P48 Beetle ML04 S2 AP4-124 C065 Align m001</t>
  </si>
  <si>
    <t>P48 Beetle ML04 S2 AP4-124 C065 Align m002</t>
  </si>
  <si>
    <t>P48 Beetle ML04 S2 AP4-124 C066 Align m000</t>
  </si>
  <si>
    <t>P48 Beetle ML04 S2 AP4-124 C066 Align m001</t>
  </si>
  <si>
    <t>P48 Beetle ML04 S2 AP4-124 C066 Align m002</t>
  </si>
  <si>
    <t>P48 Beetle ML04 S2 AP4-124 C067 Align m000</t>
  </si>
  <si>
    <t>P48 Beetle ML04 S2 AP4-124 C067 Align m001</t>
  </si>
  <si>
    <t>P48 Beetle ML04 S2 AP4-124 C067 Align m002</t>
  </si>
  <si>
    <t>P48 Beetle ML04 S2 AP4-124 C068 Align m000</t>
  </si>
  <si>
    <t>P48 Beetle ML04 S2 AP4-124 C068 Align m001</t>
  </si>
  <si>
    <t>P48 Beetle ML04 S2 AP4-124 C068 Align m002</t>
  </si>
  <si>
    <t>P48 Beetle ML04 S2 AP4-124 C068 Align m003</t>
  </si>
  <si>
    <t>P48 Beetle ML04 S2 AP4-124 C068 Align m004</t>
  </si>
  <si>
    <t>P48 Beetle ML04 S2 AP4-124 C069 Align m001</t>
  </si>
  <si>
    <t>P48 Beetle ML04 S2 AP4-124 C070 Align m000</t>
  </si>
  <si>
    <t>P48 Beetle ML04 S2 AP4-124 C070 Align m001</t>
  </si>
  <si>
    <t>P48 Beetle ML04 S2 AP4-124 C070 Align m002</t>
  </si>
  <si>
    <t>P48 Beetle ML04 S2 AP4-124 C071 Align m000</t>
  </si>
  <si>
    <t>P48 Beetle ML04 S2 AP4-124 C071 Align m001</t>
  </si>
  <si>
    <t>P48 Beetle ML04 S2 AP4-124 C071 Align m002</t>
  </si>
  <si>
    <t>P48 Beetle ML04 S2 AP4-124 C071 Align m003</t>
  </si>
  <si>
    <t>P48 Beetle ML04 S2 AP4-124 C072 Align m000</t>
  </si>
  <si>
    <t>P48 Beetle ML04 S2 AP4-124 C072 Align m001</t>
  </si>
  <si>
    <t>P48 Beetle ML04 S2 AP4-124 C072 Align m002</t>
  </si>
  <si>
    <t>P48 Beetle ML04 S2 AP4-124 C073 Align m000</t>
  </si>
  <si>
    <t>P48 Beetle ML04 S2 AP4-124 C073 Align m001</t>
  </si>
  <si>
    <t>P48 Beetle ML04 S2 AP4-124 C073 Align m002</t>
  </si>
  <si>
    <t>P48 Beetle ML04 S2 AP4-124 C074 Align m000</t>
  </si>
  <si>
    <t>P48 Beetle ML04 S2 AP4-124 C074 Align m001</t>
  </si>
  <si>
    <t>P48 Beetle ML04 S2 AP4-124 C074 Align m002</t>
  </si>
  <si>
    <t>P48 Beetle ML04 S2 AP4-124 C075 Align m000</t>
  </si>
  <si>
    <t>stopa po WEC sonde</t>
  </si>
  <si>
    <t>P48 Beetle ML04 S2 AP4-124 C075 Align m001</t>
  </si>
  <si>
    <t>P48 Beetle ML04 S2 AP4-124 C075 Align m002</t>
  </si>
  <si>
    <t>P48 Beetle ML04 S2 AP4-124 C075 Align m003</t>
  </si>
  <si>
    <t>P48 Beetle ML04 S2 AP4-124 C076 Align m000</t>
  </si>
  <si>
    <t>P48 Beetle ML04 S2 AP4-124 C076 Align m001</t>
  </si>
  <si>
    <t>P48 Beetle ML04 S2 AP4-124 C076 Align m002</t>
  </si>
  <si>
    <t>P48 Beetle ML04 S2 AP4-124 C077 Align m000</t>
  </si>
  <si>
    <t>P48 Beetle ML04 S2 AP4-124 C077 Align m001</t>
  </si>
  <si>
    <t>P48 Beetle ML04 S2 AP4-124 C077 Align m002</t>
  </si>
  <si>
    <t>P48 Beetle ML04 S2 AP4-124 C077 Align m003</t>
  </si>
  <si>
    <t>P48 Beetle ML04 S2 AP4-124 C078 Align m000</t>
  </si>
  <si>
    <t>P48 Beetle ML04 S2 AP4-124 C078 Align m001</t>
  </si>
  <si>
    <t>P48 Beetle ML04 S2 AP4-124 C078 Align m002</t>
  </si>
  <si>
    <t>JKU/RSA</t>
  </si>
  <si>
    <t>P48 Beetle ML04 S2 AP4-124 C079 Align m000</t>
  </si>
  <si>
    <t>P48 Beetle ML04 S2 AP4-124 C079 Align m001</t>
  </si>
  <si>
    <t>P48 Beetle ML04 S2 AP4-124 C079 Align m002</t>
  </si>
  <si>
    <t>P48 Beetle ML04 S2 AP4-124 C079 Align m003</t>
  </si>
  <si>
    <t>P48 Beetle ML04 S2 AP4-124 C080 Align m000</t>
  </si>
  <si>
    <t>P48 Beetle ML04 S2 AP4-124 C080 Align m001</t>
  </si>
  <si>
    <t>P48 Beetle ML04 S2 AP4-124 C080 Align m002</t>
  </si>
  <si>
    <t>P48 Beetle ML04 S2 AP4-124 C081 Align m000</t>
  </si>
  <si>
    <t>P48 Beetle ML04 S2 AP4-124 C081 Align m001</t>
  </si>
  <si>
    <t>P48 Beetle ML04 S2 AP4-124 C081 Align m002</t>
  </si>
  <si>
    <t>P48 Beetle ML04 S2 AP4-124 C082 Align m000</t>
  </si>
  <si>
    <t>P48 Beetle ML04 S2 AP4-124 C082 Align m001</t>
  </si>
  <si>
    <t>P48 Beetle ML04 S2 AP4-124 C082 Align m002</t>
  </si>
  <si>
    <t>P48 Beetle ML04 S2 AP4-124 C082 Align m003</t>
  </si>
  <si>
    <t>max výkon 5.94W*0.3= 1.782 W nastaveno 1.8W</t>
  </si>
  <si>
    <t>ML-00310</t>
  </si>
  <si>
    <t>32W</t>
  </si>
  <si>
    <t>P48 Beetle ML04 S2 AP4-124 C083 Align m000</t>
  </si>
  <si>
    <t>P48 Beetle ML04 S2 AP4-124 C083 Align m001</t>
  </si>
  <si>
    <t>P48 Beetle ML04 S2 AP4-124 C083 Align m002</t>
  </si>
  <si>
    <t>P48 Beetle ML04 S2 AP4-124 C083 Align m003</t>
  </si>
  <si>
    <t>P48 Beetle ML04 S2 AP4-124 C084 Align m000</t>
  </si>
  <si>
    <t>P48 Beetle ML04 S2 AP4-124 C084 Align m001</t>
  </si>
  <si>
    <t>P48 Beetle ML04 S2 AP4-124 C084 Align m002</t>
  </si>
  <si>
    <t>poškodenie formy okolo kavity? Spravená fotečka</t>
  </si>
  <si>
    <t>P48 Beetle ML04 S2 AP4-124 C085 Align m000</t>
  </si>
  <si>
    <t>P48 Beetle ML04 S2 AP4-124 C085 Align m001</t>
  </si>
  <si>
    <t>P48 Beetle ML04 S2 AP4-124 C085 Align m002</t>
  </si>
  <si>
    <t>P48 Beetle ML04 S2 AP4-124 C086 Align m000</t>
  </si>
  <si>
    <t>P48 Beetle ML04 S2 AP4-124 C086 Align m001</t>
  </si>
  <si>
    <t>P48 Beetle ML04 S2 AP4-124 C086 Align m002</t>
  </si>
  <si>
    <t>P48 Beetle ML04 S2 AP4-124 C087 Align m000</t>
  </si>
  <si>
    <t>P48 Beetle ML04 S2 AP4-124 C087 Align m001</t>
  </si>
  <si>
    <t>P48 Beetle ML04 S2 AP4-124 C087 Align m002</t>
  </si>
  <si>
    <t>P48 Beetle ML04 S2 AP4-124 C087 Align m003</t>
  </si>
  <si>
    <t>P48 Beetle ML04 S2 AP4-124 C088 Align m000</t>
  </si>
  <si>
    <t>P48 Beetle ML04 S2 AP4-124 C088 Align m001</t>
  </si>
  <si>
    <t>P48 Beetle ML04 S2 AP4-124 C088 Align m002</t>
  </si>
  <si>
    <t>P48 Beetle ML04 S2 AP4-124 C089 Align m000</t>
  </si>
  <si>
    <t>P48 Beetle ML04 S2 AP4-124 C089 Align m001</t>
  </si>
  <si>
    <t>P48 Beetle ML04 S2 AP4-124 C089 Align m002</t>
  </si>
  <si>
    <t>P48 Beetle ML04 S2 AP4-124 C090 Align m000</t>
  </si>
  <si>
    <t>P48 Beetle ML04 S2 AP4-124 C090 Align m001</t>
  </si>
  <si>
    <t>P48 Beetle ML04 S2 AP4-124 C090 Align m002</t>
  </si>
  <si>
    <t>P48 Beetle ML04 S2 AP4-124 C091 Align m000</t>
  </si>
  <si>
    <t>P48 Beetle ML04 S2 AP4-124 C091 Align m001</t>
  </si>
  <si>
    <t>RSA/JKU/AVA</t>
  </si>
  <si>
    <t>P48 Beetle ML04 S2 AP4-124 C091 Align m002</t>
  </si>
  <si>
    <t>JKU/AVA</t>
  </si>
  <si>
    <t>P48 Beetle ML04 S2 AP4-124 C092 Align m000</t>
  </si>
  <si>
    <t>P48 Beetle ML04 S2 AP4-124 C092 Align m001</t>
  </si>
  <si>
    <t>P48 Beetle ML04 S2 AP4-124 C092 Align m002</t>
  </si>
  <si>
    <t>P48 Beetle ML04 S2 AP4-124 C093 Align m000</t>
  </si>
  <si>
    <t>P48 Beetle ML04 S2 AP4-124 C093 Align m001</t>
  </si>
  <si>
    <t>P48 Beetle ML04 S2 AP4-124 C093 Align m002</t>
  </si>
  <si>
    <t>P48 Beetle ML04 S2 AP4-124 C094 Align m000</t>
  </si>
  <si>
    <t>P48 Beetle ML04 S2 AP4-124 C094 Align m001</t>
  </si>
  <si>
    <t>P48 Beetle ML04 S2 AP4-124 C094 Align m002</t>
  </si>
  <si>
    <t>P48 Beetle ML04 S2 AP4-124 C095 Align m000</t>
  </si>
  <si>
    <t>P48 Beetle ML04 S2 AP4-124 C095 Align m001</t>
  </si>
  <si>
    <t>P48 Beetle ML04 S2 AP4-124 C095 Align m002</t>
  </si>
  <si>
    <t>P48 Beetle ML04 S2 AP4-124 C096 Align m000</t>
  </si>
  <si>
    <t>P48 Beetle ML04 S2 AP4-124 C096 Align m001</t>
  </si>
  <si>
    <t>P48 Beetle ML04 S2 AP4-124 C096 Align m002</t>
  </si>
  <si>
    <t>P48 Beetle ML04 S2 AP4-124 C097 Align m000</t>
  </si>
  <si>
    <t>NKO</t>
  </si>
  <si>
    <t>P48 Beetle ML04 S2 AP4-124 C097 Align m001</t>
  </si>
  <si>
    <t>P48 Beetle ML04 S2 AP4-124 C097 Align m002</t>
  </si>
  <si>
    <t>P48 Beetle ML04 S2 AP4-124 C098 Align m000</t>
  </si>
  <si>
    <t>P48 Beetle ML04 S2 AP4-124 C098 Align m001</t>
  </si>
  <si>
    <t>P48 Beetle ML04 S2 AP4-124 C098 Align m002</t>
  </si>
  <si>
    <t>P48 Beetle ML04 S2 AP4-124 C099 Align m000</t>
  </si>
  <si>
    <t>P48 Beetle ML04 S2 AP4-124 C099 Align m001</t>
  </si>
  <si>
    <t>P48 Beetle ML04 S2 AP4-124 C099 Align m002</t>
  </si>
  <si>
    <t>P48 Beetle ML04 S2 AP4-124 C100 Align m000</t>
  </si>
  <si>
    <t>P48 Beetle ML04 S2 AP4-124 C100 Align m001</t>
  </si>
  <si>
    <t>P48 Beetle ML04 S2 AP4-124 C100 Align m002</t>
  </si>
  <si>
    <t>P48 Beetle ML04 S2 AP4-124 C101 Align m000</t>
  </si>
  <si>
    <t>P48 Beetle ML04 S2 AP4-124 C101 Align m001</t>
  </si>
  <si>
    <t>P48 Beetle ML04 S2 AP4-124 C101 Align m002</t>
  </si>
  <si>
    <t>P48 Beetle ML04 S2 AP4-124 C102 Align m000</t>
  </si>
  <si>
    <t>MVE/LPR</t>
  </si>
  <si>
    <t>P48 Beetle ML04 S2 AP4-124 C102 Align m001</t>
  </si>
  <si>
    <t>P48 Beetle ML04 S2 AP4-124 C102 Align m002</t>
  </si>
  <si>
    <t>P48 Beetle ML04 S2 AP4-124 C103 Align m000</t>
  </si>
  <si>
    <t>P48 Beetle ML04 S2 AP4-124 C103 Align m001</t>
  </si>
  <si>
    <t>P48 Beetle ML04 S2 AP4-124 C103 Align m002</t>
  </si>
  <si>
    <t>P48 Beetle ML04 S2 AP4-124 C104 Align m000</t>
  </si>
  <si>
    <t>P48 Beetle ML04 S2 AP4-124 C104 Align m001</t>
  </si>
  <si>
    <t>P48 Beetle ML04 S2 AP4-124 C104 Align m002</t>
  </si>
  <si>
    <t>P48 Beetle ML04 S2 AP4-124 C105 Align m000</t>
  </si>
  <si>
    <t>P48 Beetle ML04 S2 AP4-124 C105 Align m001</t>
  </si>
  <si>
    <t>P48 Beetle ML04 S2 AP4-124 C105 Align m002</t>
  </si>
  <si>
    <t>P48 Beetle ML04 S2 AP4-124 C106 Align m000</t>
  </si>
  <si>
    <t>P48 Beetle ML04 S2 AP4-124 C106 Align m001</t>
  </si>
  <si>
    <t>P48 Beetle ML04 S2 AP4-124 C106 Align m002</t>
  </si>
  <si>
    <t>P48 Beetle ML04 S2 AP4-124 C107 Align m000</t>
  </si>
  <si>
    <t>P48 Beetle ML04 S2 AP4-124 C107 Align m001</t>
  </si>
  <si>
    <t>P48 Beetle ML04 S2 AP4-124 C107 Align m002</t>
  </si>
  <si>
    <t>80.2.5</t>
  </si>
  <si>
    <t>P48 Beetle ML04 S2 AP4-124 C107 Align m003</t>
  </si>
  <si>
    <t>P48 Beetle ML04 S2 AP4-124 C108 Align m000</t>
  </si>
  <si>
    <t>P48 Beetle ML04 S2 AP4-124 C108 Align m001</t>
  </si>
  <si>
    <t>P48 Beetle ML04 S2 AP4-124 C108 Align m002</t>
  </si>
  <si>
    <t>P48 Beetle ML04 S2 AP4-124 C109 Align m000</t>
  </si>
  <si>
    <t>P48 Beetle ML04 S2 AP4-124 C109 Align m001</t>
  </si>
  <si>
    <t>P48 Beetle ML04 S2 AP4-124 C109 Align m002</t>
  </si>
  <si>
    <t>P48 Beetle ML04 S2 AP4-124 C110 Align m000</t>
  </si>
  <si>
    <t>P48 Beetle ML04 S2 AP4-124 C110 Align m001</t>
  </si>
  <si>
    <t>P48 Beetle ML04 S2 AP4-124 C110 Align m002</t>
  </si>
  <si>
    <t>P48 Beetle ML04 S2 AP4-124 C111 Align m000</t>
  </si>
  <si>
    <t>P48 Beetle ML04 S2 AP4-124 C111 Align m001</t>
  </si>
  <si>
    <t>P48 Beetle ML04 S2 AP4-124 C111 Align m002</t>
  </si>
  <si>
    <t>P48 Beetle ML04 S2 AP4-124 C112 Align m000</t>
  </si>
  <si>
    <t>Meeting 45min</t>
  </si>
  <si>
    <t>MVE/LRA</t>
  </si>
  <si>
    <t>P48 Beetle ML04 S2 AP4-124 C112 Align m001</t>
  </si>
  <si>
    <t>P48 Beetle ML04 S2 AP4-124 C112 Align m002</t>
  </si>
  <si>
    <t>P48 Beetle ML04 S2 AP4-124 C113 Align m000</t>
  </si>
  <si>
    <t>P48 Beetle ML04 S2 AP4-124 C113 Align m001</t>
  </si>
  <si>
    <t>P48 Beetle ML04 S2 AP4-124 C113 Align m002</t>
  </si>
  <si>
    <t>Laser Max 6.73W*0.3=2.019W (real 2.021) 4.5W=4.048W</t>
  </si>
  <si>
    <t>Y-82.674848</t>
  </si>
  <si>
    <t>P48 Beetle ML04 S2 AP4-124 C114 Align m000</t>
  </si>
  <si>
    <t>P48 Beetle ML04 S2 AP4-124 C114 Align m001</t>
  </si>
  <si>
    <t>Y-82.671654</t>
  </si>
  <si>
    <t>P48 Beetle ML04 S2 AP4-124 C114 Align m002</t>
  </si>
  <si>
    <t>P48 Beetle ML04 S2 AP4-124 C115 Align m000</t>
  </si>
  <si>
    <t>P48 Beetle ML04 S2 AP4-124 C115 Align m001</t>
  </si>
  <si>
    <t>P48 Beetle ML04 S2 AP4-124 C115 Align m002</t>
  </si>
  <si>
    <t>P48 Beetle ML04 S2 AP4-124 C116 Align m000</t>
  </si>
  <si>
    <t>P48 Beetle ML04 S2 AP4-124 C116 Align m001</t>
  </si>
  <si>
    <t>Špatný povrch okolo cavity</t>
  </si>
  <si>
    <t>P48 Beetle ML04 S2 AP4-124 C116 Align m002</t>
  </si>
  <si>
    <t>VPR</t>
  </si>
  <si>
    <t>P48 Beetle ML04 S2 AP4-124 C117 Align m000</t>
  </si>
  <si>
    <t>P48 Beetle ML04 S2 AP4-124 C117 Align m001</t>
  </si>
  <si>
    <t>P48 Beetle ML04 S2 AP4-124 C117 Align m002</t>
  </si>
  <si>
    <t>P48 Beetle ML04 S2 AP4-124 C118 Align m000</t>
  </si>
  <si>
    <t>P48 Beetle ML04 S2 AP4-124 C118 Align m001</t>
  </si>
  <si>
    <t>P48 Beetle ML04 S2 AP4-124 C118 Align m002</t>
  </si>
  <si>
    <t>P48 Beetle ML04 S2 AP4-124 C119 Align m000</t>
  </si>
  <si>
    <t>P48 Beetle ML04 S2 AP4-124 C119 Align m001</t>
  </si>
  <si>
    <t>P48 Beetle ML04 S2 AP4-124 C119 Align m002</t>
  </si>
  <si>
    <t>Maintenance Monthly maintenance, Encodery, PLC Fun Holder, posunutí Y-axis harware limit, Renishaw X,Y m000</t>
  </si>
  <si>
    <t>ML-02203</t>
  </si>
  <si>
    <t>Laser Max 5.81W*0.3=1.74W nastaveno 4.5W=36WW</t>
  </si>
  <si>
    <t>36W</t>
  </si>
  <si>
    <t>r 0.117 /y -82.675860</t>
  </si>
  <si>
    <t>P99 Training ML01 S1 CA+Align Run-in m000</t>
  </si>
  <si>
    <t>P99 Training ML01 S1 CA+Align Run-in m001</t>
  </si>
  <si>
    <t>P99 Training ML01 S1 CA+Align Run-in m002</t>
  </si>
  <si>
    <t>P99 Training ML01 S1 CA+Align Run-in m003</t>
  </si>
  <si>
    <t>LPR/SST</t>
  </si>
  <si>
    <t xml:space="preserve">Po100 min se vypnul Laser, rucne prerusili obrab. Nastroj OK, new FTP </t>
  </si>
  <si>
    <t>P99 Training ML01 S1 CA+Align Run-in m004</t>
  </si>
  <si>
    <t>new Toolpath with Outside in cut</t>
  </si>
  <si>
    <t>P99 Training ML01 S1 CA+Align Run-in m005</t>
  </si>
  <si>
    <t>X Corr.</t>
  </si>
  <si>
    <t>P99 Training ML01 S1 CA+Align Run-in m006</t>
  </si>
  <si>
    <t>2x1</t>
  </si>
  <si>
    <t>P99 Training ML01 S1 CA+Align Run-in m007</t>
  </si>
  <si>
    <t>neobr. okraj studu,budu hrubovat dal</t>
  </si>
  <si>
    <t>P99 Training ML01 S1 CA+Align Run-in m008</t>
  </si>
  <si>
    <t>P99 Training ML01 S1 CA+Align Run-in m009</t>
  </si>
  <si>
    <t>Laser Max 5.50W*0.3=1.65W nastaveno 4.5W=40W</t>
  </si>
  <si>
    <t>ML-02487</t>
  </si>
  <si>
    <t>40W</t>
  </si>
  <si>
    <t>Y-82.675139  r. 0.117944</t>
  </si>
  <si>
    <t>Vytváření masek na Zygo</t>
  </si>
  <si>
    <t>VPR/LRA</t>
  </si>
  <si>
    <t>LRA/JSU</t>
  </si>
  <si>
    <t>AJU</t>
  </si>
  <si>
    <t>RJA/AJU</t>
  </si>
  <si>
    <t>P55 Pluto ML01 S1 AP4-133 C001 Rough-in m000</t>
  </si>
  <si>
    <t>NEW line, chybý možnost nastavit projekt PLUTO nutné ručne prepísat pri vytváraní nového riadku</t>
  </si>
  <si>
    <t>P55 Pluto ML01 S1 AP4-133 C002 Rough-in m000</t>
  </si>
  <si>
    <t>P55 Pluto ML01 S1 AP4-133 C003 Rough-in m000</t>
  </si>
  <si>
    <t>P55 Pluto ML01 S1 AP4-133 C004 Rough-in m001</t>
  </si>
  <si>
    <t>P55 Pluto ML01 S1 AP4-133 C004 Rough-in m000</t>
  </si>
  <si>
    <t>P56 Pluto ML01 S1 AP4-133 C005 Rough-in m000</t>
  </si>
  <si>
    <t>P55 Pluto ML01 S1 AP4-133 C005 Rough-in m000</t>
  </si>
  <si>
    <t>P55 Pluto ML01 S1 AP4-133 C006 Rough-in m000</t>
  </si>
  <si>
    <t>P56 Letty ML01 S1 AP4-133 C007 Rough-in m000</t>
  </si>
  <si>
    <t>P56 Pluto ML01 S1 AP4-133 C006 Rough-in m001</t>
  </si>
  <si>
    <t>P56 Pluto ML01 S1 AP4-133 C007 Rough-in m000</t>
  </si>
  <si>
    <t>Nanobalanc vyhodil servo</t>
  </si>
  <si>
    <t>P55 Pluto ML01 S1 AP4-133 C008 Rough-in m000</t>
  </si>
  <si>
    <t>P55 Pluto ML01 S1 AP4-133 C009 Rough-in m000</t>
  </si>
  <si>
    <t>P55 Pluto ML01 S1 AP4-133 C010 Rough-in m000</t>
  </si>
  <si>
    <t>P54</t>
  </si>
  <si>
    <t>Venus</t>
  </si>
  <si>
    <t>P55</t>
  </si>
  <si>
    <t>Pluto</t>
  </si>
  <si>
    <t>P69</t>
  </si>
  <si>
    <t>Uranus</t>
  </si>
  <si>
    <t>MLA-001</t>
  </si>
  <si>
    <t>T011</t>
  </si>
  <si>
    <t>P55 Pluto ML01 S1 AP4-133 C011 Rough-in m000</t>
  </si>
  <si>
    <t>P55 Pluto ML01 S1 AP4-133 C011 Rough-in m001</t>
  </si>
  <si>
    <t>P55 Pluto ML01 S1 AP4-133 C012 Rough-in m000</t>
  </si>
  <si>
    <t>P55 Pluto ML01 S1 AP4-133 C012 Rough-in m001</t>
  </si>
  <si>
    <t>P55 Pluto ML01 S1 AP4-133 C013 Rough-in m000</t>
  </si>
  <si>
    <t>P55 Pluto ML01 S1 AP4-133 C013 Rough-in m001</t>
  </si>
  <si>
    <t>P55 Pluto ML01 S1 AP4-133 C014 Rough-in m000</t>
  </si>
  <si>
    <t>P55 Pluto ML01 S1 AP4-133 C014 Rough-in m001</t>
  </si>
  <si>
    <t>P55 Pluto ML01 S1 AP4-133 C015 Rough-in m000</t>
  </si>
  <si>
    <t>P55 Pluto ML01 S1 AP4-133 C015 Rough-in m001</t>
  </si>
  <si>
    <t>P55 Pluto ML01 S1 AP4-133 C016 Rough-in m000</t>
  </si>
  <si>
    <t>P55 Pluto ML01 S1 AP4-133 C016 Rough-in m001</t>
  </si>
  <si>
    <t>P55 Pluto ML01 S1 AP4-133 C017 Rough-in m000</t>
  </si>
  <si>
    <t>P55 Pluto ML01 S1 AP4-133 C017 Rough-in m001</t>
  </si>
  <si>
    <t>P55 Pluto ML01 S1 AP4-133 C018 Rough-in m000</t>
  </si>
  <si>
    <t>P55 Pluto ML01 S1 AP4-133 C018 Rough-in m001</t>
  </si>
  <si>
    <t>P55 Pluto ML01 S1 AP4-133 C019 Rough-in m000</t>
  </si>
  <si>
    <t>P55 Pluto ML01 S1 AP4-133 C019 Rough-in m001</t>
  </si>
  <si>
    <t>P55 Pluto ML01 S1 AP4-133 C020 Rough-in m000</t>
  </si>
  <si>
    <t>P55 Pluto ML01 S1 AP4-133 C020 Rough-in m001</t>
  </si>
  <si>
    <t>P55 Pluto ML01 S1 AP4-133 C021 Rough-in m000</t>
  </si>
  <si>
    <t>MTS</t>
  </si>
  <si>
    <t>P55 Pluto ML01 S1 AP4-133 C021 Rough-in m001</t>
  </si>
  <si>
    <t>P55 Pluto ML01 S1 AP4-133 C022 Rough-in m000</t>
  </si>
  <si>
    <t>P55 Pluto ML01 S1 AP4-133 C022 Rough-in m001</t>
  </si>
  <si>
    <t>P55 Pluto ML01 S1 AP4-133 C023 Rough-in m000</t>
  </si>
  <si>
    <t>P55 Pluto ML01 S1 AP4-133 C023 Rough-in m001</t>
  </si>
  <si>
    <t>P55 Pluto ML01 S1 AP4-133 C024 Rough-in m000</t>
  </si>
  <si>
    <t>P55 Pluto ML01 S1 AP4-133 C024 Rough-in m001</t>
  </si>
  <si>
    <t>P55 Pluto ML01 S1 AP4-133 C025 Rough-in m000</t>
  </si>
  <si>
    <t>P55 Pluto ML01 S1 AP4-133 C025 Rough-in m001</t>
  </si>
  <si>
    <t>P55 Pluto ML01 S1 AP4-133 C026 Rough-in m000</t>
  </si>
  <si>
    <t>P55 Pluto ML01 S1 AP4-133 C026 Rough-in m001</t>
  </si>
  <si>
    <t>P55 Pluto ML01 S1 AP4-133 C027 Rough-in m000</t>
  </si>
  <si>
    <t>P55 Pluto ML01 S1 AP4-133 C027 Rough-in m001</t>
  </si>
  <si>
    <t>P55 Pluto ML01 S1 AP4-133 C028 Rough-in m000</t>
  </si>
  <si>
    <t>P55 Pluto ML01 S1 AP4-133 C028 Rough-in m001</t>
  </si>
  <si>
    <t>P55 Pluto ML01 S1 AP4-133 C029 Rough-in m000</t>
  </si>
  <si>
    <t>DVI</t>
  </si>
  <si>
    <t>P55 Pluto ML01 S1 AP4-133 C030 Rough-in m000</t>
  </si>
  <si>
    <t>LPR/VPR</t>
  </si>
  <si>
    <t>P55 Pluto ML01 S1 AP4-133 C030 Rough-in m001</t>
  </si>
  <si>
    <t>P55 Pluto ML01 S1 AP4-133 C031 Rough-in m000</t>
  </si>
  <si>
    <t>P55 Pluto ML01 S1 AP4-133 C031 Rough-in m001</t>
  </si>
  <si>
    <t>P55 Pluto ML01 S1 AP4-133 C032 Rough-in m000</t>
  </si>
  <si>
    <t>P55 Pluto ML01 S1 AP4-133 C032 Rough-in m001</t>
  </si>
  <si>
    <t>P55 Pluto ML01 S1 AP4-133 C033 Rough-in m000</t>
  </si>
  <si>
    <t>P55 Pluto ML01 S1 AP4-133 C033 Rough-in m001</t>
  </si>
  <si>
    <t>P55 Pluto ML01 S1 AP4-133 C034 Rough-in m000</t>
  </si>
  <si>
    <t>P55 Pluto ML01 S1 AP4-133 C034 Rough-in m001</t>
  </si>
  <si>
    <t>P55 Pluto ML01 S1 AP4-133 C035 Rough-in m000</t>
  </si>
  <si>
    <t>P55 Pluto ML01 S1 AP4-133 C035 Rough-in m001</t>
  </si>
  <si>
    <t>P55 Pluto ML01 S1 AP4-133 C036 Rough-in m000</t>
  </si>
  <si>
    <t>P55 Pluto ML01 S1 AP4-133 C036 Rough-in m001</t>
  </si>
  <si>
    <t>P55 Pluto ML01 S1 AP4-133 C037 Rough-in m000</t>
  </si>
  <si>
    <t>P55 Pluto ML01 S1 AP4-133 C037 Rough-in m001</t>
  </si>
  <si>
    <t>P55 Pluto ML01 S1 AP4-133 C038 Rough-in m000</t>
  </si>
  <si>
    <t>P55 Pluto ML01 S1 AP4-133 C038 Rough-in m001</t>
  </si>
  <si>
    <t>P55 Pluto ML01 S1 AP4-133 C039 Rough-in m000</t>
  </si>
  <si>
    <t>P55 Pluto ML01 S1 AP4-133 C039 Rough-in m001</t>
  </si>
  <si>
    <t>P55 Pluto ML01 S1 AP4-133 C040 Rough-in m001</t>
  </si>
  <si>
    <t>P55 Pluto ML01 S1 AP4-133 C041 Rough-in m000</t>
  </si>
  <si>
    <t>P55 Pluto ML01 S1 AP4-133 C041 Rough-in m001</t>
  </si>
  <si>
    <t>P55 Pluto ML01 S1 AP4-133 C042 Rough-in m000</t>
  </si>
  <si>
    <t>P55 Pluto ML01 S1 AP4-133 C042 Rough-in m001</t>
  </si>
  <si>
    <t>AGL</t>
  </si>
  <si>
    <t>P55 Pluto ML01 S1 AP4-133 C044 Rough-in m002</t>
  </si>
  <si>
    <t>P55 Pluto ML01 S1 AP4-133 C043 Rough-in m000</t>
  </si>
  <si>
    <t>P55 Pluto ML01 S1 AP4-133 C043 Rough-in m001</t>
  </si>
  <si>
    <t>P55 Pluto ML01 S1 AP4-133 C044 Rough-in m003</t>
  </si>
  <si>
    <t>P55 Pluto ML01 S1 AP4-133 C044 Rough-in m004</t>
  </si>
  <si>
    <t>P55 Pluto ML01 S1 AP4-133 C045 Rough-in m000</t>
  </si>
  <si>
    <t>P55 Pluto ML01 S1 AP4-133 C045 Rough-in m001</t>
  </si>
  <si>
    <t>P55 Pluto ML01 S1 AP4-133 C046 Rough-in m000</t>
  </si>
  <si>
    <t>P55 Pluto ML01 S1 AP4-133 C046 Rough-in m001</t>
  </si>
  <si>
    <t>P55 Pluto ML01 S1 AP4-133 C047 Rough-in m000</t>
  </si>
  <si>
    <t>P55 Pluto ML01 S1 AP4-133 C047 Rough-in m001</t>
  </si>
  <si>
    <t>P55 Pluto ML01 S1 AP4-133 C048 Rough-in m000</t>
  </si>
  <si>
    <t>P55 Pluto ML01 S1 AP4-133 C048 Rough-in m001</t>
  </si>
  <si>
    <t>P55 Pluto ML01 S1 AP4-133 C049 Rough-in m000</t>
  </si>
  <si>
    <t>P55 Pluto ML01 S1 AP4-133 C049 Rough-in m001</t>
  </si>
  <si>
    <t>P55 Pluto ML01 S1 AP4-133 C050 Rough-in m000</t>
  </si>
  <si>
    <t>P55 Pluto ML01 S1 AP4-133 C050 Rough-in m001</t>
  </si>
  <si>
    <t>ML-02502</t>
  </si>
  <si>
    <t>Laser Max 5.20W*0.3=1.55W nastaveno 4.5W=38W</t>
  </si>
  <si>
    <t>LZE/VPR</t>
  </si>
  <si>
    <t>VPR/LZE</t>
  </si>
  <si>
    <t>38W</t>
  </si>
  <si>
    <t xml:space="preserve">kontrolní řez </t>
  </si>
  <si>
    <t>P55 Pluto ML01 S1 AP4-133 C051 Rough-in m000</t>
  </si>
  <si>
    <t>Mini Y-82.676689 Mold Y-82.674238 Comp. 0.002451</t>
  </si>
  <si>
    <t>P55 Pluto ML01 S1 AP4-133 C051 Rough-in m001</t>
  </si>
  <si>
    <t>P55 Pluto ML01 S1 AP4-133 C051 Rough-in m002</t>
  </si>
  <si>
    <t>X korekce na další kavitu ,uložená (LZE)</t>
  </si>
  <si>
    <t>P55 Pluto ML01 S1 AP4-133 C052 Rough-in m000</t>
  </si>
  <si>
    <t>DFL</t>
  </si>
  <si>
    <t>P55 Pluto ML01 S1 AP4-133 C052 Rough-in m001</t>
  </si>
  <si>
    <t>P55 Pluto ML01 S1 AP4-133 C053 Rough-in m000</t>
  </si>
  <si>
    <t>P55 Pluto ML01 S1 AP4-133 C053 Rough-in m001</t>
  </si>
  <si>
    <t>P55 Pluto ML01 S1 AP4-133 C054 Rough-in m000</t>
  </si>
  <si>
    <t>P55 Pluto ML01 S1 AP4-133 C054 Rough-in m001</t>
  </si>
  <si>
    <t>P55 Pluto ML01 S1 AP4-133 C055 Rough-in m000</t>
  </si>
  <si>
    <t>Výměna nástroje kvůli Chipu a Dejvovi :D (LZE)</t>
  </si>
  <si>
    <t>P55 Pluto ML01 S1 AP4-133 C055 Rough-in m001</t>
  </si>
  <si>
    <t>P55 Pluto ML01 S1 AP4-133 C055 Rough-in m002</t>
  </si>
  <si>
    <t>X,R korekce na další kavitu ,uložené (LZE)</t>
  </si>
  <si>
    <t>P55 Pluto ML01 S1 AP4-133 C056 Rough-in m000</t>
  </si>
  <si>
    <t>P55 Pluto ML01 S1 AP4-133 C056 Rough-in m001</t>
  </si>
  <si>
    <t>Decenter 49,2x FTP (otevření dveří)</t>
  </si>
  <si>
    <t>P55 Pluto ML01 S1 AP4-133 C057 Rough-in m000</t>
  </si>
  <si>
    <t>P55 Pluto ML01 S1 AP4-133 C057 Rough-in m001</t>
  </si>
  <si>
    <t>P55 Pluto ML01 S1 AP4-133 C058 Rough-in m000</t>
  </si>
  <si>
    <t>P55 Pluto ML01 S1 AP4-133 C058 Rough-in m001</t>
  </si>
  <si>
    <t>+</t>
  </si>
  <si>
    <t>P55 Pluto ML01 S1 AP4-133 C059 Rough-in m000</t>
  </si>
  <si>
    <t>uprava spraymistu/uprava inspect microcutting tool</t>
  </si>
  <si>
    <t>P55 Pluto ML01 S1 AP4-133 C059 Rough-in m001</t>
  </si>
  <si>
    <t>P55 Pluto ML01 S1 AP4-133 C060 Rough-in m000</t>
  </si>
  <si>
    <t>P55 Pluto ML01 S1 AP4-133 C060 Rough-in m001</t>
  </si>
  <si>
    <t>P55 Pluto ML01 S1 AP4-133 C061 Rough-in m000</t>
  </si>
  <si>
    <t>P55 Pluto ML01 S1 AP4-133 C061 Rough-in m001</t>
  </si>
  <si>
    <t>P55 Pluto ML01 S1 AP4-133 C062 Rough-in m000</t>
  </si>
  <si>
    <t>P55 Pluto ML01 S1 AP4-133 C062 Rough-in m001</t>
  </si>
  <si>
    <t>P55 Pluto ML01 S1 AP4-133 C063 Rough-in m000</t>
  </si>
  <si>
    <t>P55 Pluto ML01 S1 AP4-133 C063 Rough-in m001</t>
  </si>
  <si>
    <t>P55 Pluto ML01 S1 AP4-133 C064 Rough-in m000</t>
  </si>
  <si>
    <t>P55 Pluto ML01 S1 AP4-133 C064 Rough-in m001</t>
  </si>
  <si>
    <t>P55 Pluto ML01 S1 AP4-133 C065 Rough-in m000</t>
  </si>
  <si>
    <t>P55 Pluto ML01 S1 AP4-133 C065 Rough-in m001</t>
  </si>
  <si>
    <t>P55 Pluto ML01 S1 AP4-133 C066 Rough-in m000</t>
  </si>
  <si>
    <t>P55 Pluto ML01 S1 AP4-133 C066 Rough-in m001</t>
  </si>
  <si>
    <t>P55 Pluto ML01 S1 AP4-133 C067 Rough-in m000</t>
  </si>
  <si>
    <t>P55 Pluto ML01 S1 AP4-133 C067 Rough-in m001</t>
  </si>
  <si>
    <t>P55 Pluto ML02 S1 AP4-133 C068 Rough-in m000</t>
  </si>
  <si>
    <t>P55 Pluto ML02 S1 AP4-133 C068 Rough-in m001</t>
  </si>
  <si>
    <t>P55 Pluto ML02 S1 AP4-133 C069 Rough-in m000</t>
  </si>
  <si>
    <t>P55 Pluto ML02 S1 AP4-133 C069 Rough-in m001</t>
  </si>
  <si>
    <t>P55 Pluto ML02 S1 AP4-133 C070 Rough-in m000</t>
  </si>
  <si>
    <t>P55 Pluto ML02 S1 AP4-133 C070 Rough-in m001</t>
  </si>
  <si>
    <t>P55 Pluto ML02 S1 AP4-133 C071 Rough-in m000</t>
  </si>
  <si>
    <t>P55 Pluto ML02 S1 AP4-133 C071 Rough-in m001</t>
  </si>
  <si>
    <t>P55 Pluto ML02 S1 AP4-133 C072 Rough-in m000</t>
  </si>
  <si>
    <t>P55 Pluto ML02 S1 AP4-133 C072 Rough-in m001</t>
  </si>
  <si>
    <t>Radius 0.116048, X korekce na další kavitu (LZE)</t>
  </si>
  <si>
    <t>P55 Pluto ML01 S1 AP4-133 C074 Rough-in m000</t>
  </si>
  <si>
    <t>P55 Pluto ML01 S1 AP4-133 C073 Rough-in m000</t>
  </si>
  <si>
    <t>P55 Pluto ML01 S1 AP4-133 C073 Rough-in m001</t>
  </si>
  <si>
    <t>P55 Pluto ML01 S1 AP4-133 C074 Rough-in m001</t>
  </si>
  <si>
    <t>P55 Pluto ML01 S1 AP4-133 C075 Rough-in m000</t>
  </si>
  <si>
    <t>P55 Pluto ML01 S1 AP4-133 C075 Rough-in m001</t>
  </si>
  <si>
    <t>P55 Pluto ML01 S1 AP4-133 C076 Rough-in m000</t>
  </si>
  <si>
    <t>P55 Pluto ML01 S1 AP4-133 C076 Rough-in m001</t>
  </si>
  <si>
    <t>P55 Pluto ML01 S1 AP4-133 C077 Rough-in m000</t>
  </si>
  <si>
    <t>P55 Pluto ML01 S1 AP4-133 C077 Rough-in m001</t>
  </si>
  <si>
    <t>P55 Pluto ML01 S1 AP4-133 C078 Rough-in m000</t>
  </si>
  <si>
    <t>P55 Pluto ML01 S1 AP4-133 C078 Rough-in m001</t>
  </si>
  <si>
    <t>P55 Pluto ML01 S1 AP4-133 C079 Rough-in m000</t>
  </si>
  <si>
    <t>Decenter 224</t>
  </si>
  <si>
    <t>Decenter 109</t>
  </si>
  <si>
    <t>P55 Pluto ML01 S1 AP4-133 C079 Rough-in m001</t>
  </si>
  <si>
    <t>P55 Pluto ML01 S1 AP4-133 C080 Rough-in m000</t>
  </si>
  <si>
    <t>Deceter 54</t>
  </si>
  <si>
    <t>R korekce na další kavitu (LZE + DFL)</t>
  </si>
  <si>
    <t>P55 Pluto ML01 S1 AP4-133 C080 Rough-in m001</t>
  </si>
  <si>
    <t>P55 Pluto ML01 S1 AP4-133 C080 Rough-in m002</t>
  </si>
  <si>
    <t>P55 Pluto ML01 S1 AP4-133 C081 Rough-in m000</t>
  </si>
  <si>
    <t>P55 Pluto ML01 S1 AP4-133 C081 Rough-in m001</t>
  </si>
  <si>
    <t>X korekce na další kavitu (LZE)</t>
  </si>
  <si>
    <t>Deceter 132</t>
  </si>
  <si>
    <t>R korekce na další kavitu (LZE)</t>
  </si>
  <si>
    <t>Deceter 176, Radius 0.115229</t>
  </si>
  <si>
    <t>P55 Pluto ML01 S1 AP4-133 C083 Rough-in m000</t>
  </si>
  <si>
    <t>P55 Pluto ML01 S1 AP4-133 C083 Rough-in m001</t>
  </si>
  <si>
    <t>P55 Pluto ML01 S1 AP4-133 C082 Rough-in m000</t>
  </si>
  <si>
    <t>P55 Pluto ML01 S1 AP4-133 C082 Rough-in m001</t>
  </si>
  <si>
    <t>P55 Pluto ML01 S1 AP4-133 C084 Rough-in m000</t>
  </si>
  <si>
    <t>P55 Pluto ML01 S1 AP4-133 C084 Rough-in m001</t>
  </si>
  <si>
    <t>P55 Pluto ML01 S1 AP4-133 C085 Rough-in m000</t>
  </si>
  <si>
    <t>P55 Pluto ML01 S1 AP4-133 C085 Rough-in m001</t>
  </si>
  <si>
    <t>uklid</t>
  </si>
  <si>
    <t>P55 Pluto ML01 S1 AP4-133 C086 Rough-in m000</t>
  </si>
  <si>
    <t>P55 Pluto ML01 S1 AP4-133 C086 Rough-in m001</t>
  </si>
  <si>
    <t>P55 Pluto ML01 S1 AP4-133 C087 Rough-in m000</t>
  </si>
  <si>
    <t>P55 Pluto ML01 S1 AP4-133 C087 Rough-in m001</t>
  </si>
  <si>
    <t>P55 Pluto ML01 S1 AP4-133 C088 Rough-in m000</t>
  </si>
  <si>
    <t>P55 Pluto ML01 S1 AP4-133 C088 Rough-in m001</t>
  </si>
  <si>
    <t>P55 Pluto ML01 S1 AP4-133 C089 Rough-in m000</t>
  </si>
  <si>
    <t>P55 Pluto ML01 S1 AP4-133 C089 Rough-in m001</t>
  </si>
  <si>
    <t>P55 Pluto ML01 S1 AP4-133 C090 Rough-in m002</t>
  </si>
  <si>
    <t>P55 Pluto ML01 S1 AP4-133 C090 Rough-in m003</t>
  </si>
  <si>
    <t>P55 Pluto ML01 S1 AP4-133 C091 Rough-in m000</t>
  </si>
  <si>
    <t>P55 Pluto ML01 S1 AP4-133 C091 Rough-in m001</t>
  </si>
  <si>
    <t>P55 Pluto ML01 S1 AP4-133 C092 Rough-in m000</t>
  </si>
  <si>
    <t>P55 Pluto ML01 S1 AP4-133 C092 Rough-in m001</t>
  </si>
  <si>
    <t>P55 Pluto ML01 S1 AP4-133 C093 Rough-in m000</t>
  </si>
  <si>
    <t>P55 Pluto ML01 S1 AP4-133 C093 Rough-in m001</t>
  </si>
  <si>
    <t>P55 Pluto ML01 S1 AP4-133 C094 Rough-in m000</t>
  </si>
  <si>
    <t>P55 Pluto ML01 S1 AP4-133 C094 Rough-in m001</t>
  </si>
  <si>
    <t>P55 Pluto ML01 S1 AP4-133 C095 Rough-in m000</t>
  </si>
  <si>
    <t>P55 Pluto ML01 S1 AP4-133 C095 Rough-in m001</t>
  </si>
  <si>
    <t>P55 Pluto ML01 S1 AP4-133 C096 Rough-in m000</t>
  </si>
  <si>
    <t>P55 Pluto ML01 S1 AP4-133 C096 Rough-in m001</t>
  </si>
  <si>
    <t>Calibration Beetle GS001 m000</t>
  </si>
  <si>
    <t>Calibration Beetle GS001 m001</t>
  </si>
  <si>
    <t>Cal r  -0.00007 / Calibration OK</t>
  </si>
  <si>
    <t>ML-02153</t>
  </si>
  <si>
    <t>34W</t>
  </si>
  <si>
    <t>P55 Pluto ML01 S1 CA+Align Run-in m000</t>
  </si>
  <si>
    <t>r - 0.1166</t>
  </si>
  <si>
    <t>P55 Pluto ML01 S1 CA+Align Run-in m001</t>
  </si>
  <si>
    <t>P55 Pluto ML01 S1 CA+Align Run-in m002</t>
  </si>
  <si>
    <t>P55 Pluto ML01 S1 AP4-133 C096 Align m000</t>
  </si>
  <si>
    <t>P55 Pluto ML01 S1 AP4-133 C096 Align m001</t>
  </si>
  <si>
    <t>P55 Pluto ML01 S1 AP4-133 C001 Align m000</t>
  </si>
  <si>
    <t>P55 Pluto ML01 S1 AP4-133 C001 Align m001</t>
  </si>
  <si>
    <t>P55 Pluto ML01 S1 AP4-133 C001 Align m002</t>
  </si>
  <si>
    <t>P55 Pluto ML01 S1 AP4-133 C001 Align m003</t>
  </si>
  <si>
    <t>Ribbing - výměna nástroje</t>
  </si>
  <si>
    <t>P55 Pluto ML01 S1 AP4-133 C002 Align m000</t>
  </si>
  <si>
    <t>P55 Pluto ML01 S1 AP4-133 C002 Align m001</t>
  </si>
  <si>
    <t>P55 Pluto ML01 S1 AP4-133 C002 Align m002</t>
  </si>
  <si>
    <t>P55 Pluto ML01 S1 AP4-133 C002 Align m003</t>
  </si>
  <si>
    <t>P55 Pluto ML01 S1 AP4-133 C003 Align m000</t>
  </si>
  <si>
    <t>P55 Pluto ML01 S1 AP4-133 C003 Align m001</t>
  </si>
  <si>
    <t>P55 Pluto ML01 S1 AP4-133 C003 Align m002</t>
  </si>
  <si>
    <t>P55 Pluto ML01 S1 AP4-133 C003 Align m003</t>
  </si>
  <si>
    <t>P55 Pluto ML01 S1 AP4-133 C004 Align m000</t>
  </si>
  <si>
    <t>P55 Pluto ML01 S1 AP4-133 C004 Align m001</t>
  </si>
  <si>
    <t>P55 Pluto ML01 S1 AP4-133 C004 Align m002</t>
  </si>
  <si>
    <t>P55 Pluto ML01 S1 AP4-133 C004 Align m003</t>
  </si>
  <si>
    <t>P55 Pluto ML01 S1 AP4-133 C005 Align m000</t>
  </si>
  <si>
    <t>P55 Pluto ML01 S1 AP4-133 C005 Align m001</t>
  </si>
  <si>
    <t>P55 Pluto ML01 S1 AP4-133 C005 Align m002</t>
  </si>
  <si>
    <t>P55 Pluto ML01 S1 AP4-133 C005 Align m003</t>
  </si>
  <si>
    <t>P55 Pluto ML01 S1 AP4-133 C006 Align m000</t>
  </si>
  <si>
    <t>P55 Pluto ML01 S1 AP4-133 C006 Align m001</t>
  </si>
  <si>
    <t>P55 Pluto ML01 S1 AP4-133 C006 Align m002</t>
  </si>
  <si>
    <t>P55 Pluto ML01 S1 AP4-133 C006 Align m003</t>
  </si>
  <si>
    <t>P55 Pluto ML01 S1 AP4-133 C007 Align m000</t>
  </si>
  <si>
    <t>P55 Pluto ML01 S1 AP4-133 C007 Align m001</t>
  </si>
  <si>
    <t>2x UA3P vs WEC measurement / Bez korekce, pouze vyčištěno</t>
  </si>
  <si>
    <t>P55 Pluto ML01 S1 AP4-133 C007 Align m002</t>
  </si>
  <si>
    <t>P55 Pluto ML01 S1 AP4-133 C007 Align m003</t>
  </si>
  <si>
    <t>P55 Pluto ML01 S1 AP4-133 C008 Align m000</t>
  </si>
  <si>
    <t>P55 Pluto ML01 S1 AP4-133 C008 Align m001</t>
  </si>
  <si>
    <t>P55 Pluto ML01 S1 AP4-133 C008 Align m002</t>
  </si>
  <si>
    <t>NKO/LRA</t>
  </si>
  <si>
    <t>P55 Pluto ML01 S1 AP4-133 C008 Align m003</t>
  </si>
  <si>
    <t>P55 Pluto ML01 S1 AP4-133 C009 Align m000</t>
  </si>
  <si>
    <t>PPE</t>
  </si>
  <si>
    <t>P55 Pluto ML01 S1 AP4-133 C009 Align m001</t>
  </si>
  <si>
    <t>P55 Pluto ML01 S1 AP4-133 C009 Align m002</t>
  </si>
  <si>
    <t>P55 Pluto ML01 S1 AP4-133 C009 Align m003</t>
  </si>
  <si>
    <t>ML-00220</t>
  </si>
  <si>
    <t>repair Tool 5 - Laser max.6.1*0.3=1.83,Boost  31W</t>
  </si>
  <si>
    <t>Y-82.675999</t>
  </si>
  <si>
    <t>P55 Pluto ML01 S1 AP4-133 C010 Align m000</t>
  </si>
  <si>
    <t>P55 Pluto ML01 S1 AP4-133 C010 Align m001</t>
  </si>
  <si>
    <t>Y-82.673274</t>
  </si>
  <si>
    <t>P55 Pluto ML01 S1 AP4-133 C010 Align m002</t>
  </si>
  <si>
    <t>LRA/DFL</t>
  </si>
  <si>
    <t>P55 Pluto ML01 S1 AP4-133 C010 Align m003</t>
  </si>
  <si>
    <t>P55 Pluto ML01 S1 AP4-133 C010 Align m004</t>
  </si>
  <si>
    <t>keyence</t>
  </si>
  <si>
    <t>P55 Pluto ML01 S1 AP4-133 C011 Align m000</t>
  </si>
  <si>
    <t>P55 Pluto ML01 S1 AP4-133 C011 Align m001</t>
  </si>
  <si>
    <t>P55 Pluto ML01 S1 AP4-133 C011 Align m002</t>
  </si>
  <si>
    <t>P55 Pluto ML01 S1 AP4-133 C011 Align m003</t>
  </si>
  <si>
    <t>P55 Pluto ML01 S1 AP4-133 C012 Align m000</t>
  </si>
  <si>
    <t>P55 Pluto ML01 S1 AP4-133 C012 Align m001</t>
  </si>
  <si>
    <t>DECENTER 42</t>
  </si>
  <si>
    <t>P55 Pluto ML01 S1 AP4-133 C012 Align m002</t>
  </si>
  <si>
    <t>P55 Pluto ML01 S1 AP4-133 C012 Align m003</t>
  </si>
  <si>
    <t>Vlastní Step Back,kvůli Medium Katu, HMI mě hnalo na 5mikrooonůů,bez Medium Katu (LZE)</t>
  </si>
  <si>
    <t>P55 Pluto ML01 S1 AP4-133 C013 Align m000</t>
  </si>
  <si>
    <t>P55 Pluto ML01 S1 AP4-133 C013 Align m001</t>
  </si>
  <si>
    <t>P55 Pluto ML01 S1 AP4-133 C013 Align m002</t>
  </si>
  <si>
    <t>P55 Pluto ML01 S1 AP4-133 C013 Align m003</t>
  </si>
  <si>
    <t>P55 Pluto ML01 S1 AP4-133 C013 Align m004</t>
  </si>
  <si>
    <t>P55 Pluto ML01 S1 AP4-133 C014 Align m000</t>
  </si>
  <si>
    <t>P55 Pluto ML01 S1 AP4-133 C014 Align m001</t>
  </si>
  <si>
    <t>P55 Pluto ML01 S1 AP4-133 C014 Align m002</t>
  </si>
  <si>
    <t>P55 Pluto ML01 S1 AP4-133 C014 Align m003</t>
  </si>
  <si>
    <t>P55 Pluto ML01 S1 AP4-133 C014 Align m004</t>
  </si>
  <si>
    <t>P55 Pluto ML01 S1 AP4-133 C015 Align m000</t>
  </si>
  <si>
    <t>P55 Pluto ML01 S1 AP4-133 C015 Align m001</t>
  </si>
  <si>
    <t>P55 Pluto ML01 S1 AP4-133 C015 Align m002</t>
  </si>
  <si>
    <t>P55 Pluto ML01 S1 AP4-133 C015 Align m003</t>
  </si>
  <si>
    <t>P55 Pluto ML01 S1 AP4-133 C015 Align m004</t>
  </si>
  <si>
    <t>P55 Pluto ML01 S1 AP4-133 C016 Align m000</t>
  </si>
  <si>
    <t>P55 Pluto ML01 S1 AP4-133 C016 Align m001</t>
  </si>
  <si>
    <t>AGL/DFL</t>
  </si>
  <si>
    <t>P55 Pluto ML01 S1 AP4-133 C016 Align m002</t>
  </si>
  <si>
    <t>P55 Pluto ML01 S1 AP4-133 C016 Align m003</t>
  </si>
  <si>
    <t>P55 Pluto ML01 S1 AP4-133 C016 Align m004</t>
  </si>
  <si>
    <t xml:space="preserve">Vlastní Step Back,  ("0"), Radius 0.102706 </t>
  </si>
  <si>
    <t>P55 Pluto ML01 S1 AP4-133 C016 Align m005</t>
  </si>
  <si>
    <t>P55 Pluto ML01 S1 AP4-133 C017 Align m000</t>
  </si>
  <si>
    <t>Decenter 11</t>
  </si>
  <si>
    <t>P55 Pluto ML01 S1 AP4-133 C017 Align m001</t>
  </si>
  <si>
    <t>P55 Pluto ML01 S1 AP4-133 C017 Align m002</t>
  </si>
  <si>
    <t>RTW 24</t>
  </si>
  <si>
    <t>P55 Pluto ML01 S1 AP4-133 C017 Align m003</t>
  </si>
  <si>
    <t>RTW 26</t>
  </si>
  <si>
    <t>P55 Pluto ML01 S1 AP4-133 C017 Align m004</t>
  </si>
  <si>
    <t>Na No05 začíná rybing</t>
  </si>
  <si>
    <t>P55 Pluto ML01 S1 AP4-133 C018 Align m000</t>
  </si>
  <si>
    <t>P55 Pluto ML01 S1 AP4-133 C018 Align m001</t>
  </si>
  <si>
    <t>Decenter 43</t>
  </si>
  <si>
    <t>P55 Pluto ML01 S1 AP4-133 C018 Align m002</t>
  </si>
  <si>
    <t>RTW 25</t>
  </si>
  <si>
    <t>P55 Pluto ML01 S1 AP4-133 C018 Align m003</t>
  </si>
  <si>
    <t>RTW 32</t>
  </si>
  <si>
    <t>P55 Pluto ML01 S1 AP4-133 C018 Align m004</t>
  </si>
  <si>
    <t>RTW 33 , Apply Savit</t>
  </si>
  <si>
    <t>P55 Pluto ML01 S1 AP4-133 C019 Align m000</t>
  </si>
  <si>
    <t>P55 Pluto ML01 S1 AP4-133 C019 Align m001</t>
  </si>
  <si>
    <t>Decenter 48</t>
  </si>
  <si>
    <t>Savit cancelled</t>
  </si>
  <si>
    <t>Savit Cancelled</t>
  </si>
  <si>
    <t>Vlastní Step Back o -98Nm , Na No09 začíná rybing</t>
  </si>
  <si>
    <t>Vlastní Kat Strategie + odskok - HMI navrhovalo kravinu !! (LZE) RTW 24</t>
  </si>
  <si>
    <t>P55 Pluto ML01 S1 AP4-133 C019 Align m002</t>
  </si>
  <si>
    <t xml:space="preserve">Radius 0.102823, Vlastní Step Back +400Nm , výměna Co2 bomby(PTA)+ školení Co2,2x Ice gun,2xWEC MĚŘENÍ, MĚL JSEM DÁT KOREKCI  X,R najednou (LZE) </t>
  </si>
  <si>
    <t>(DFL) přišel na to proč LZE podjel kavitu …vše nahlášeno Honzikovi a Tymiášovi (LZE)</t>
  </si>
  <si>
    <t>LZE/AGL</t>
  </si>
  <si>
    <t>P55 Pluto ML01 S1 AP4-133 C019 Align m003</t>
  </si>
  <si>
    <t>AGL/VST</t>
  </si>
  <si>
    <t>P55 Pluto ML01 S1 AP4-133 C019 Align m004</t>
  </si>
  <si>
    <t>(THA) 30´ uprava machine setup na Z20 - nefungovalo to, vse vraceno do puvodniho stavu</t>
  </si>
  <si>
    <t>P55 Pluto ML01 S1 AP4-133 C020 Align m000</t>
  </si>
  <si>
    <t>P55 Pluto ML01 S1 AP4-133 C020 Align m001</t>
  </si>
  <si>
    <t>P55 Pluto ML01 S1 AP4-133 C020 Align m002</t>
  </si>
  <si>
    <t>P55 Pluto ML01 S1 AP4-133 C020 Align m003</t>
  </si>
  <si>
    <t>P55 Pluto ML01 S1 AP4-133 C020 Align m004</t>
  </si>
  <si>
    <t>P55 Pluto ML01 S1 AP4-133 C021 Align m000</t>
  </si>
  <si>
    <t>P55 Pluto ML01 S1 AP4-133 C021 Align m001</t>
  </si>
  <si>
    <t>P55 Pluto ML01 S1 AP4-133 C021 Align m002</t>
  </si>
  <si>
    <t>P55 Pluto ML01 S1 AP4-133 C021 Align m003</t>
  </si>
  <si>
    <t>P55 Pluto ML01 S1 AP4-133 C021 Align m004</t>
  </si>
  <si>
    <t>P55 Pluto ML01 S1 AP4-133 C022 Align m000</t>
  </si>
  <si>
    <t>P55 Pluto ML01 S1 AP4-133 C022 Align m001</t>
  </si>
  <si>
    <t>P55 Pluto ML01 S1 AP4-133 C022 Align m002</t>
  </si>
  <si>
    <t>P55 Pluto ML01 S1 AP4-133 C022 Align m003</t>
  </si>
  <si>
    <t>P55 Pluto ML01 S1 AP4-133 C022 Align m004</t>
  </si>
  <si>
    <t>VST/NKO</t>
  </si>
  <si>
    <t>P55 Pluto ML01 S1 AP4-133 C023 Align m000</t>
  </si>
  <si>
    <t>P55 Pluto ML01 S1 AP4-133 C023 Align m001</t>
  </si>
  <si>
    <t>P55 Pluto ML01 S1 AP4-133 C023 Align m002</t>
  </si>
  <si>
    <t>P55 Pluto ML01 S1 AP4-133 C023 Align m003</t>
  </si>
  <si>
    <t>P55 Pluto ML01 S1 AP4-133 C024 Align m000</t>
  </si>
  <si>
    <t>P55 Pluto ML01 S1 AP4-133 C024 Align m001</t>
  </si>
  <si>
    <t>P55 Pluto ML01 S1 AP4-133 C024 Align m002</t>
  </si>
  <si>
    <t>P55 Pluto ML01 S1 AP4-133 C024 Align m003</t>
  </si>
  <si>
    <t>P55 Pluto ML01 S1 AP4-133 C025 Align m000</t>
  </si>
  <si>
    <t>P55 Pluto ML01 S1 AP4-133 C025 Align m001</t>
  </si>
  <si>
    <t xml:space="preserve">Stepback after FTP has been changed for -0.003 by SuperUser </t>
  </si>
  <si>
    <t>P55 Pluto ML01 S1 AP4-133 C025 Align m002</t>
  </si>
  <si>
    <t>P55 Pluto ML01 S1 AP4-133 C025 Align m003</t>
  </si>
  <si>
    <t>Fronta za ZYGO 25'</t>
  </si>
  <si>
    <t>P55 Pluto ML01 S1 AP4-133 C026 Align m000</t>
  </si>
  <si>
    <t>P55 Pluto ML01 S1 AP4-133 C026 Align m001</t>
  </si>
  <si>
    <t>P55 Pluto ML01 S1 AP4-133 C026 Align m002</t>
  </si>
  <si>
    <t>P55 Pluto ML01 S1 AP4-133 C026 Align m003</t>
  </si>
  <si>
    <t>P55 Pluto ML01 S1 AP4-133 C027 Align m000</t>
  </si>
  <si>
    <t>P55 Pluto ML01 S1 AP4-133 C027 Align m001</t>
  </si>
  <si>
    <t>P55 Pluto ML01 S1 AP4-133 C027 Align m002</t>
  </si>
  <si>
    <t>P55 Pluto ML01 S1 AP4-133 C027 Align m003</t>
  </si>
  <si>
    <t>P55 Pluto ML01 S1 AP4-133 C028 Align m000</t>
  </si>
  <si>
    <t>P55 Pluto ML01 S1 AP4-133 C028 Align m001</t>
  </si>
  <si>
    <t>P55 Pluto ML01 S1 AP4-133 C028 Align m002</t>
  </si>
  <si>
    <t>P55 Pluto ML01 S1 AP4-133 C028 Align m003</t>
  </si>
  <si>
    <t>P55 Pluto ML01 S1 AP4-133 C029 Align m000</t>
  </si>
  <si>
    <t>P55 Pluto ML01 S1 AP4-133 C029 Align m001</t>
  </si>
  <si>
    <t>P55 Pluto ML01 S1 AP4-133 C029 Align m002</t>
  </si>
  <si>
    <t>P55 Pluto ML01 S1 AP4-133 C029 Align m003</t>
  </si>
  <si>
    <t>P55 Pluto ML01 S1 AP4-133 C030 Align m000</t>
  </si>
  <si>
    <t>cekaní na zygo 15min</t>
  </si>
  <si>
    <t>P55 Pluto ML01 S1 AP4-133 C030 Align m001</t>
  </si>
  <si>
    <t>P55 Pluto ML01 S1 AP4-133 C030 Align m002</t>
  </si>
  <si>
    <t>P55 Pluto ML01 S1 AP4-133 C030 Align m003</t>
  </si>
  <si>
    <t>P55 Pluto ML01 S1 AP4-133 C031 Align m000</t>
  </si>
  <si>
    <t>P55 Pluto ML01 S1 AP4-133 C031 Align m001</t>
  </si>
  <si>
    <t>P55 Pluto ML01 S1 AP4-133 C031 Align m002</t>
  </si>
  <si>
    <t>P55 Pluto ML01 S1 AP4-133 C031 Align m003</t>
  </si>
  <si>
    <t>P55 Pluto ML01 S1 AP4-133 C032 Align m000</t>
  </si>
  <si>
    <t>P55 Pluto ML01 S1 AP4-133 C032 Align m001</t>
  </si>
  <si>
    <t>P55 Pluto ML01 S1 AP4-133 C032 Align m002</t>
  </si>
  <si>
    <t>P55 Pluto ML01 S1 AP4-133 C032 Align m003</t>
  </si>
  <si>
    <t>NOK,zygo</t>
  </si>
  <si>
    <t>Laser max 5.7 W * 0.3 =1.7---4.5W</t>
  </si>
  <si>
    <t>41W</t>
  </si>
  <si>
    <t>ML-03154</t>
  </si>
  <si>
    <t>úprava spraymistu</t>
  </si>
  <si>
    <t>povrch ok</t>
  </si>
  <si>
    <t>P55 Pluto ML01 S1 AP4-133 C033 Align m000</t>
  </si>
  <si>
    <t>P55 Pluto ML01 S1 AP4-133 C033 Align m001</t>
  </si>
  <si>
    <t>NOK,horší interlock diameter,měřeno 2x</t>
  </si>
  <si>
    <t>P55 Pluto ML01 S1 AP4-133 C033 Align m002</t>
  </si>
  <si>
    <t>P55 Pluto ML01 S1 AP4-133 C033 Align m003</t>
  </si>
  <si>
    <t>P55 Pluto ML01 S1 AP4-133 C034 Align m000</t>
  </si>
  <si>
    <t>P55 Pluto ML01 S1 AP4-133 C034 Align m001</t>
  </si>
  <si>
    <t>P55 Pluto ML01 S1 AP4-133 C034 Align m002</t>
  </si>
  <si>
    <t>P55 Pluto ML01 S1 AP4-133 C034 Align m003</t>
  </si>
  <si>
    <t>P55 Pluto ML01 S1 AP4-133 C035 Align m000</t>
  </si>
  <si>
    <t>P55 Pluto ML01 S1 AP4-133 C035 Align m001</t>
  </si>
  <si>
    <t>P55 Pluto ML01 S1 AP4-133 C035 Align m002</t>
  </si>
  <si>
    <t>P55 Pluto ML01 S1 AP4-133 C035 Align m003</t>
  </si>
  <si>
    <t>Laser max 4.87 W * 0.3 =1.46---4.5W ( 37W)</t>
  </si>
  <si>
    <t>ML-02476</t>
  </si>
  <si>
    <t>37W</t>
  </si>
  <si>
    <t xml:space="preserve">R= 0.116542  </t>
  </si>
  <si>
    <t>S2 CA Ministud m006</t>
  </si>
  <si>
    <t>Y=      -82.676225</t>
  </si>
  <si>
    <t>P55 Pluto ML01 S1 AP4-133 C036 Align m000</t>
  </si>
  <si>
    <t>SMI/TKN</t>
  </si>
  <si>
    <t>mold -82.674442 -mini. -82.676225</t>
  </si>
  <si>
    <t>P55 Pluto ML01 S1 AP4-133 C036 Align m001</t>
  </si>
  <si>
    <t>P55 Pluto ML01 S1 AP4-133 C036 Align m002</t>
  </si>
  <si>
    <t>P55 Pluto ML01 S1 AP4-133 C036 Align m003</t>
  </si>
  <si>
    <t>P55 Pluto ML01 S1 AP4-133 C037 Align m000</t>
  </si>
  <si>
    <t>P55 Pluto ML01 S1 AP4-133 C037 Align m001</t>
  </si>
  <si>
    <t>P55 Pluto ML01 S1 AP4-133 C037 Align m002</t>
  </si>
  <si>
    <t>P55 Pluto ML01 S1 AP4-133 C037 Align m003</t>
  </si>
  <si>
    <t>P55 Pluto ML01 S1 AP4-133 C038 Align m000</t>
  </si>
  <si>
    <t>P55 Pluto ML01 S1 AP4-133 C038 Align m001</t>
  </si>
  <si>
    <t>P55 Pluto ML01 S1 AP4-133 C038 Align m002</t>
  </si>
  <si>
    <t>P55 Pluto ML01 S1 AP4-133 C038 Align m003</t>
  </si>
  <si>
    <t>P55 Pluto ML01 S1 AP4-133 C039 Align m000</t>
  </si>
  <si>
    <t>P55 Pluto ML01 S1 AP4-133 C039 Align m001</t>
  </si>
  <si>
    <t>P55 Pluto ML01 S1 AP4-133 C039 Align m002</t>
  </si>
  <si>
    <t>P55 Pluto ML01 S1 AP4-133 C039 Align m003</t>
  </si>
  <si>
    <t>P55 Pluto ML01 S1 AP4-133 C040 Align m000</t>
  </si>
  <si>
    <t>P55 Pluto ML01 S1 AP4-133 C040 Align m001</t>
  </si>
  <si>
    <t>P55 Pluto ML01 S1 AP4-133 C040 Align m002</t>
  </si>
  <si>
    <t>P55 Pluto ML01 S1 AP4-133 C040 Align m003</t>
  </si>
  <si>
    <t>P55 Pluto ML01 S1 AP4-133 C041 Align m000</t>
  </si>
  <si>
    <t>P55 Pluto ML01 S1 AP4-133 C041 Align m001</t>
  </si>
  <si>
    <t>P55 Pluto ML01 S1 AP4-133 C041 Align m002</t>
  </si>
  <si>
    <t>P55 Pluto ML01 S1 AP4-133 C041 Align m003</t>
  </si>
  <si>
    <t>P55 Pluto ML01 S1 AP4-133 C042 Align m000</t>
  </si>
  <si>
    <t>P55 Pluto ML01 S1 AP4-133 C042 Align m001</t>
  </si>
  <si>
    <t>P55 Pluto ML01 S1 AP4-133 C042 Align m002</t>
  </si>
  <si>
    <t>P55 Pluto ML01 S1 AP4-133 C042 Align m003</t>
  </si>
  <si>
    <t>P55 Pluto ML01 S1 AP4-133 C043 Align m000</t>
  </si>
  <si>
    <t>P55 Pluto ML01 S1 AP4-133 C043 Align m001</t>
  </si>
  <si>
    <t>P55 Pluto ML01 S1 AP4-133 C043 Align m002</t>
  </si>
  <si>
    <t>P55 Pluto ML01 S1 AP4-133 C043 Align m003</t>
  </si>
  <si>
    <t>podjdetá cavita,cut deviation, teploty OK, konzultovano s DKU</t>
  </si>
  <si>
    <t>S2 CA Ministud m007</t>
  </si>
  <si>
    <t>SMI/PPE</t>
  </si>
  <si>
    <t>ML-02479</t>
  </si>
  <si>
    <t>Laser max 5.46 W * 0.3 =1.62---4.53W ( 35W)</t>
  </si>
  <si>
    <t>Y-82.676414</t>
  </si>
  <si>
    <t>PPE/VST</t>
  </si>
  <si>
    <t>instalace noveho Factu a HMI</t>
  </si>
  <si>
    <t>RTW 38</t>
  </si>
  <si>
    <t>ML-02465</t>
  </si>
  <si>
    <t>Decenter 46 (LZE)</t>
  </si>
  <si>
    <t>čekaní na delegaci :D</t>
  </si>
  <si>
    <t>Radius 0.112</t>
  </si>
  <si>
    <t>Radius 0.116823, kontrola a přenastavení trisek SprayMistu</t>
  </si>
  <si>
    <t xml:space="preserve">Tool Repair#3 Laser Max 5.25W*0.3=1.575W nastaveno 4.54W=40W ,   bez Y Compenzace </t>
  </si>
  <si>
    <t>Radius 0.111884</t>
  </si>
  <si>
    <t>přenastavení trisek SprayMistu</t>
  </si>
  <si>
    <t>P55 Pluto ML01 S1 AP4-133 C047 CA m000</t>
  </si>
  <si>
    <t xml:space="preserve">Radius 0.119747,Výměna nástroje Rybing No6 ---&gt; Deg 15 - Sq 30 , Zygo 35minut </t>
  </si>
  <si>
    <t>P55 Pluto ML01 S1 AP4-133 C047 CA m001</t>
  </si>
  <si>
    <t xml:space="preserve">Decenter 48 </t>
  </si>
  <si>
    <t>MiniStud Y-82.676696</t>
  </si>
  <si>
    <t>Radius 0.115422, RTW 42</t>
  </si>
  <si>
    <t>P55 Pluto ML01 S1 AP4-133 C047 CA m002</t>
  </si>
  <si>
    <t>P55 Pluto ML01 S1 AP4-133 C047 CA m003</t>
  </si>
  <si>
    <t>Radius 0.114108</t>
  </si>
  <si>
    <t>No6-deg15</t>
  </si>
  <si>
    <t>P55 Pluto ML01 S1 AP4-133 C047 CA m004</t>
  </si>
  <si>
    <t>Radius 0.114263</t>
  </si>
  <si>
    <t>Decenter 39</t>
  </si>
  <si>
    <t>P55 Pluto ML01 S1 AP4-133 C048 Align m000</t>
  </si>
  <si>
    <t>P55 Pluto ML01 S1 AP4-133 C048 Align m002</t>
  </si>
  <si>
    <t>P55 Pluto ML01 S1 AP4-133 C048 Align m001</t>
  </si>
  <si>
    <t>P55 Pluto ML01 S2 AP4-133 C044 Align m000</t>
  </si>
  <si>
    <t>P55 Pluto ML01 S2 AP4-133 C044 Align m001</t>
  </si>
  <si>
    <t>P55 Pluto ML01 S2 AP4-133 C044 Align m002</t>
  </si>
  <si>
    <t>P55 Pluto ML01 S2 AP4-133 C044 Align m003</t>
  </si>
  <si>
    <t>P55 Pluto ML01 S2 AP4-133 C045 Align m000</t>
  </si>
  <si>
    <t>P55 Pluto ML01 S2 AP4-133 C045 Align m001</t>
  </si>
  <si>
    <t>P55 Pluto ML01 S2 AP4-133 C045 Align m002</t>
  </si>
  <si>
    <t>P55 Pluto ML01 S2 AP4-133 C045 Align m003</t>
  </si>
  <si>
    <t>P55 Pluto ML01 S2 AP4-133 C045 Align m004</t>
  </si>
  <si>
    <t>P55 Pluto ML01 S1 AP4-133 C046 Align m000</t>
  </si>
  <si>
    <t>P55 Pluto ML01 S1 AP4-133 C046 Align m001</t>
  </si>
  <si>
    <t>P55 Pluto ML01 S1 AP4-133 C046 Align m002</t>
  </si>
  <si>
    <t>P55 Pluto ML01 S1 AP4-133 C046 Align m003</t>
  </si>
  <si>
    <t>P55 Pluto ML01 S1 AP4-133 C046 Align m004</t>
  </si>
  <si>
    <t>P55 Pluto ML01 S1 AP4-133 C049 Align m000</t>
  </si>
  <si>
    <t>P55 Pluto ML01 S1 AP4-133 C049 Align m001</t>
  </si>
  <si>
    <t>P55 Pluto ML01 S1 AP4-133 C049 Align m002</t>
  </si>
  <si>
    <t>RTW 10</t>
  </si>
  <si>
    <t>P55 Pluto ML01 S1 AP4-133 C049 Align m003</t>
  </si>
  <si>
    <t>P55 Pluto ML01 S1 AP4-133 C049 Align m004</t>
  </si>
  <si>
    <t>P55 Pluto ML01 S1 AP4-133 C050 Align m000</t>
  </si>
  <si>
    <t>P55 Pluto ML01 S1 AP4-133 C050 Align m001</t>
  </si>
  <si>
    <t>P55 Pluto ML01 S1 AP4-133 C050 Align m002</t>
  </si>
  <si>
    <t>P55 Pluto ML01 S1 AP4-133 C050 Align m003</t>
  </si>
  <si>
    <t>P55 Pluto ML01 S1 AP4-133 C050 Align m004</t>
  </si>
  <si>
    <t>P55 Pluto ML01 S1 AP4-133 C051 Align m000</t>
  </si>
  <si>
    <t>P55 Pluto ML01 S1 AP4-133 C051 Align m001</t>
  </si>
  <si>
    <t>P55 Pluto ML01 S1 AP4-133 C051 Align m002</t>
  </si>
  <si>
    <t>P55 Pluto ML01 S1 AP4-133 C051 Align m003</t>
  </si>
  <si>
    <t>RTW 19</t>
  </si>
  <si>
    <t>P55 Pluto ML01 S1 AP4-133 C051 Align m004</t>
  </si>
  <si>
    <t>90.2.5.</t>
  </si>
  <si>
    <t>P55 Pluto ML01 S1 AP4-133 C052 Align m000</t>
  </si>
  <si>
    <t>P55 Pluto ML01 S1 AP4-133 C052 Align m001</t>
  </si>
  <si>
    <t>Decenter 27</t>
  </si>
  <si>
    <t>P55 Pluto ML01 S1 AP4-133 C052 Align m002</t>
  </si>
  <si>
    <t>RTW 31</t>
  </si>
  <si>
    <t>P55 Pluto ML01 S1 AP4-133 C052 Align m003</t>
  </si>
  <si>
    <t>P55 Pluto ML01 S1 AP4-133 C052 Align m004</t>
  </si>
  <si>
    <t>Radius 0.114402</t>
  </si>
  <si>
    <t>P55 Pluto ML01 S1 AP4-133 C053 Align m000</t>
  </si>
  <si>
    <t>P55 Pluto ML01 S1 AP4-133 C053 Align m001</t>
  </si>
  <si>
    <t>Decenter 14</t>
  </si>
  <si>
    <t>P55 Pluto ML01 S1 AP4-133 C053 Align m002</t>
  </si>
  <si>
    <t>P55 Pluto ML01 S1 AP4-133 C053 Align m003</t>
  </si>
  <si>
    <t>P55 Pluto ML01 S1 AP4-133 C053 Align m004</t>
  </si>
  <si>
    <t>RTW 47 , Radius 0.114551</t>
  </si>
  <si>
    <t>P55 Pluto ML01 S1 AP4-133 C054 Align m000</t>
  </si>
  <si>
    <t>P55 Pluto ML01 S1 AP4-133 C054 Align m001</t>
  </si>
  <si>
    <t>Decenter 34</t>
  </si>
  <si>
    <t>P55 Pluto ML01 S1 AP4-133 C054 Align m002</t>
  </si>
  <si>
    <t>P55 Pluto ML01 S1 AP4-133 C054 Align m003</t>
  </si>
  <si>
    <t>P55 Pluto ML01 S1 AP4-133 C054 Align m004</t>
  </si>
  <si>
    <t>P55 Pluto ML01 S1 AP4-133 C055 Align m000</t>
  </si>
  <si>
    <t>P55 Pluto ML01 S1 AP4-133 C055 Align m001</t>
  </si>
  <si>
    <t>P55 Pluto ML01 S1 AP4-133 C055 Align m002</t>
  </si>
  <si>
    <t>P55 Pluto ML01 S1 AP4-133 C055 Align m003</t>
  </si>
  <si>
    <t>P55 Pluto ML01 S1 AP4-133 C056 Align m000</t>
  </si>
  <si>
    <t>P55 Pluto ML01 S1 AP4-133 C056 Align m001</t>
  </si>
  <si>
    <t>P55 Pluto ML01 S1 AP4-133 C056 Align m002</t>
  </si>
  <si>
    <t>P55 Pluto ML01 S1 AP4-133 C056 Align m003</t>
  </si>
  <si>
    <t>Laser max 5.45W</t>
  </si>
  <si>
    <t>ML-02137</t>
  </si>
  <si>
    <t>P55 Pluto ML01 S1 AP4-133 C057 Align m000</t>
  </si>
  <si>
    <t>P55 Pluto ML01 S1 AP4-133 C057 Align m001</t>
  </si>
  <si>
    <t>P55 Pluto ML01 S1 AP4-133 C058 Align m000</t>
  </si>
  <si>
    <t>P55 Pluto ML01 S1 AP4-133 C058 Align m001</t>
  </si>
  <si>
    <t>P55 Pluto ML01 S1 AP4-133 C058 Align m002</t>
  </si>
  <si>
    <t>P55 Pluto ML01 S1 AP4-133 C057 Align m002</t>
  </si>
  <si>
    <t>P55 Pluto ML01 S1 AP4-133 C057 Align m003</t>
  </si>
  <si>
    <t>TKN/SMI</t>
  </si>
  <si>
    <t>P55 Pluto ML01 S1 AP4-133 C059 Align m000</t>
  </si>
  <si>
    <t>obsazené zygo</t>
  </si>
  <si>
    <t>zygo m05 měřeno na 5°</t>
  </si>
  <si>
    <t>P55 Pluto ML01 S1 AP4-133 C059 Align m001</t>
  </si>
  <si>
    <t>P55 Pluto ML01 S1 AP4-133 C059 Align m002</t>
  </si>
  <si>
    <t>R= 0.122494</t>
  </si>
  <si>
    <t>P55 Pluto ML01 S1 AP4-133 C059 Align m003</t>
  </si>
  <si>
    <t>Výměna nástroje ribbing</t>
  </si>
  <si>
    <t>ML-02150</t>
  </si>
  <si>
    <t>Laser max 5.6*0.3=1.68, 4.5W=36W</t>
  </si>
  <si>
    <t>P55 Pluto ML01 S1 AP4-133 C060 Align m000</t>
  </si>
  <si>
    <t>P55 Pluto ML01 S1 AP4-133 C060 Align m001</t>
  </si>
  <si>
    <t>Y-82.676866</t>
  </si>
  <si>
    <t>Y-82.673654</t>
  </si>
  <si>
    <t>P55 Pluto ML01 S1 AP4-133 C060 Align m002</t>
  </si>
  <si>
    <t>P55 Pluto ML01 S1 AP4-133 C060 Align m003</t>
  </si>
  <si>
    <t>P55 Pluto ML01 S1 AP4-133 C060 Align m004</t>
  </si>
  <si>
    <t>P55 Pluto ML01 S1 AP4-133 C061 Align m000</t>
  </si>
  <si>
    <t>P55 Pluto ML01 S1 AP4-133 C059 Align m004</t>
  </si>
  <si>
    <t>P55 Pluto ML01 S1 AP4-133 C061 Align m001</t>
  </si>
  <si>
    <t>P55 Pluto ML01 S1 AP4-133 C061 Align m002</t>
  </si>
  <si>
    <t>P55 Pluto ML01 S1 AP4-133 C061 Align m003</t>
  </si>
  <si>
    <t>P55 Pluto ML01 S1 AP4-133 C062 Align m000</t>
  </si>
  <si>
    <t>P55 Pluto ML01 S1 AP4-133 C063 Align m000</t>
  </si>
  <si>
    <t>P55 Pluto ML01 S1 AP4-133 C062 Align m001</t>
  </si>
  <si>
    <t>P55 Pluto ML01 S1 AP4-133 C062 Align m002</t>
  </si>
  <si>
    <t>P55 Pluto ML01 S1 AP4-133 C062 Align m003</t>
  </si>
  <si>
    <t>P55 Pluto ML01 S1 AP4-133 C063 Align m001</t>
  </si>
  <si>
    <t>P55 Pluto ML01 S1 AP4-133 C063 Align m002</t>
  </si>
  <si>
    <t>P55 Pluto ML01 S1 AP4-133 C063 Align m003</t>
  </si>
  <si>
    <t>P55 Pluto ML01 S1 AP4-133 C064 Align m000</t>
  </si>
  <si>
    <t>P55 Pluto ML01 S1 AP4-133 C064 Align m001</t>
  </si>
  <si>
    <t>P55 Pluto ML01 S1 AP4-133 C064 Align m002</t>
  </si>
  <si>
    <t>P55 Pluto ML01 S1 AP4-133 C064 Align m003</t>
  </si>
  <si>
    <t>P55 Pluto ML01 S1 AP4-133 C065 Align m000</t>
  </si>
  <si>
    <t>P55 Pluto ML01 S1 AP4-133 C065 Align m001</t>
  </si>
  <si>
    <t>P55 Pluto ML01 S1 AP4-133 C065 Align m002</t>
  </si>
  <si>
    <t>P55 Pluto ML01 S1 AP4-133 C065 Align m003</t>
  </si>
  <si>
    <t>P55 Pluto ML01 S1 AP4-133 C065 Align m004</t>
  </si>
  <si>
    <t>P55 Pluto ML01 S1 AP4-133 C066 Align m000</t>
  </si>
  <si>
    <t>P55 Pluto ML01 S1 AP4-133 C066 Align m001</t>
  </si>
  <si>
    <t>P55 Pluto ML01 S1 AP4-133 C066 Align m002</t>
  </si>
  <si>
    <t>P55 Pluto ML01 S1 AP4-133 C066 Align m003</t>
  </si>
  <si>
    <t>P55 Pluto ML01 S1 AP4-133 C067 Align m000</t>
  </si>
  <si>
    <t>P55 Pluto ML01 S1 AP4-133 C067 Align m001</t>
  </si>
  <si>
    <t>P55 Pluto ML01 S1 AP4-133 C067 Align m002</t>
  </si>
  <si>
    <t>P55 Pluto ML01 S1 AP4-133 C067 Align m003</t>
  </si>
  <si>
    <t>P55 Pluto ML01 S1 AP4-133 C068 Align m000</t>
  </si>
  <si>
    <t>P55 Pluto ML01 S1 AP4-133 C068 Align m001</t>
  </si>
  <si>
    <t>P55 Pluto ML01 S1 AP4-133 C068 Align m002</t>
  </si>
  <si>
    <t>SMI/LRA</t>
  </si>
  <si>
    <t>P55 Pluto ML01 S1 AP4-133 C068 Align m003</t>
  </si>
  <si>
    <t>P55 Pluto ML01 S1 AP4-133 C069 Align m000</t>
  </si>
  <si>
    <t>P55 Pluto ML01 S1 AP4-133 C069 Align m001</t>
  </si>
  <si>
    <t>P55 Pluto ML01 S1 AP4-133 C069 Align m002</t>
  </si>
  <si>
    <t>P55 Pluto ML01 S1 AP4-133 C069 Align m003</t>
  </si>
  <si>
    <t>P55 Pluto ML01 S1 AP4-133 C070 Align m000</t>
  </si>
  <si>
    <t>MSO</t>
  </si>
  <si>
    <t>P55 Pluto ML01 S1 AP4-133 C070 Align m001</t>
  </si>
  <si>
    <t>P55 Pluto ML01 S1 AP4-133 C070 Align m002</t>
  </si>
  <si>
    <t>P55 Pluto ML01 S1 AP4-133 C070 Align m003</t>
  </si>
  <si>
    <t>P55 Pluto ML01 S1 AP4-133 C071 Align m000</t>
  </si>
  <si>
    <t>P55 Pluto ML01 S1 AP4-133 C071 Align m001</t>
  </si>
  <si>
    <t>P55 Pluto ML01 S1 AP4-133 C071 Align m002</t>
  </si>
  <si>
    <t>P55 Pluto ML01 S1 AP4-133 C071 Align m003</t>
  </si>
  <si>
    <t>P55 Pluto ML01 S1 AP4-133 C072 Align m000</t>
  </si>
  <si>
    <t>P55 Pluto ML01 S1 AP4-133 C072 Align m001</t>
  </si>
  <si>
    <t>P55 Pluto ML01 S1 AP4-133 C072 Align m002</t>
  </si>
  <si>
    <t>P55 Pluto ML01 S1 AP4-133 C072 Align m003</t>
  </si>
  <si>
    <t>P55 Pluto ML01 S1 AP4-133 C073 Align m000</t>
  </si>
  <si>
    <t>P55 Pluto ML01 S1 AP4-133 C073 Align m001</t>
  </si>
  <si>
    <t>P55 Pluto ML01 S1 AP4-133 C073 Align m002</t>
  </si>
  <si>
    <t>P55 Pluto ML01 S1 AP4-133 C073 Align m003</t>
  </si>
  <si>
    <t>Radius 0.117404</t>
  </si>
  <si>
    <t xml:space="preserve">RTW 23 </t>
  </si>
  <si>
    <t>P55 Pluto ML01 S1 AP4-133 C074 Align m000</t>
  </si>
  <si>
    <t>P55 Pluto ML01 S1 AP4-133 C074 Align m001</t>
  </si>
  <si>
    <t>P55 Pluto ML01 S1 AP4-133 C074 Align m002</t>
  </si>
  <si>
    <t>RTW 41</t>
  </si>
  <si>
    <t>P55 Pluto ML01 S1 AP4-133 C074 Align m003</t>
  </si>
  <si>
    <t>90.2.5</t>
  </si>
  <si>
    <t>/</t>
  </si>
  <si>
    <t>zamrzlo Kaleido, hned po ukončení měření. Znovu spouštím HMI/ kalibrace LVDT</t>
  </si>
  <si>
    <t>P55 Pluto ML01 S1 AP4-133 C075 Align m000</t>
  </si>
  <si>
    <t>Decenter 13</t>
  </si>
  <si>
    <t>P55 Pluto ML01 S1 AP4-133 C075 Align m001</t>
  </si>
  <si>
    <t>P55 Pluto ML01 S1 AP4-133 C075 Align m002</t>
  </si>
  <si>
    <t>P55 Pluto ML01 S1 AP4-133 C075 Align m003</t>
  </si>
  <si>
    <t>P55 Pluto ML01 S1 AP4-133 C076 Align m000</t>
  </si>
  <si>
    <t>P55 Pluto ML01 S1 AP4-133 C076 Align m001</t>
  </si>
  <si>
    <t>Decenter 41</t>
  </si>
  <si>
    <t>P55 Pluto ML01 S1 AP4-133 C076 Align m002</t>
  </si>
  <si>
    <t xml:space="preserve">Use Savit </t>
  </si>
  <si>
    <t>P55 Pluto ML01 S1 AP4-133 C076 Align m003</t>
  </si>
  <si>
    <t>P55 Pluto ML01 S1 AP4-133 C077 Align m000</t>
  </si>
  <si>
    <t>P55 Pluto ML01 S1 AP4-133 C077 Align m001</t>
  </si>
  <si>
    <t>Decenter 26</t>
  </si>
  <si>
    <t>P55 Pluto ML01 S1 AP4-133 C077 Align m002</t>
  </si>
  <si>
    <t>RTW 29</t>
  </si>
  <si>
    <t>P55 Pluto ML01 S1 AP4-133 C077 Align m003</t>
  </si>
  <si>
    <t>P55 Pluto ML01 S1 AP4-133 C078 Align m000</t>
  </si>
  <si>
    <t>P55 Pluto ML01 S1 AP4-133 C078 Align m001</t>
  </si>
  <si>
    <t>P55 Pluto ML01 S1 AP4-133 C078 Align m002</t>
  </si>
  <si>
    <t>P55 Pluto ML01 S1 AP4-133 C078 Align m003</t>
  </si>
  <si>
    <t>Removed</t>
  </si>
  <si>
    <t>P55 Pluto ML01 S1 AP4-133 C079 Align m000</t>
  </si>
  <si>
    <t>P55 Pluto ML01 S1 AP4-133 C079 Align m001</t>
  </si>
  <si>
    <t>P55 Pluto ML01 S1 AP4-133 C079 Align m002</t>
  </si>
  <si>
    <t>P55 Pluto ML01 S1 AP4-133 C079 Align m003</t>
  </si>
  <si>
    <t>5.06*0.3=1.518 , 4.5W=40W</t>
  </si>
  <si>
    <t>ML-02183</t>
  </si>
  <si>
    <t>P55 Pluto ML01 S1 AP4-133 C080 Align m000</t>
  </si>
  <si>
    <t>P55 Pluto ML01 S1 AP4-133 C080 Align m001</t>
  </si>
  <si>
    <t>Y -82.672822</t>
  </si>
  <si>
    <t>P55 Pluto ML01 S1 AP4-133 C080 Align m002</t>
  </si>
  <si>
    <t>P55 Pluto ML01 S1 AP4-133 C080 Align m003</t>
  </si>
  <si>
    <t>P55 Pluto ML01 S1 AP4-133 C080 Align m004</t>
  </si>
  <si>
    <t>MSO/VPR/LPR</t>
  </si>
  <si>
    <t>P55 Pluto ML01 S1 AP4-133 C081 Align m000</t>
  </si>
  <si>
    <t>P55 Pluto ML01 S1 AP4-133 C081 Align m001</t>
  </si>
  <si>
    <t>VPR/LPR</t>
  </si>
  <si>
    <t>P55 Pluto ML01 S1 AP4-133 C081 Align m002</t>
  </si>
  <si>
    <t>P55 Pluto ML01 S1 AP4-133 C081 Align m003</t>
  </si>
  <si>
    <t>P55 Pluto ML01 S1 AP4-133 C081 Align m004</t>
  </si>
  <si>
    <t>P55 Pluto ML01 S1 AP4-133 C082 Align m000</t>
  </si>
  <si>
    <t>P55 Pluto ML01 S1 AP4-133 C082 Align m001</t>
  </si>
  <si>
    <t>P55 Pluto ML01 S1 AP4-133 C082 Align m002</t>
  </si>
  <si>
    <t>P55 Pluto ML01 S1 AP4-133 C082 Align m003</t>
  </si>
  <si>
    <t>P55 Pluto ML01 S1 AP4-133 C083 Align m000</t>
  </si>
  <si>
    <t>P55 Pluto ML01 S1 AP4-133 C083 Align m001</t>
  </si>
  <si>
    <t>P55 Pluto ML01 S1 AP4-133 C083 Align m002</t>
  </si>
  <si>
    <t>P55 Pluto ML01 S1 AP4-133 C083 Align m003</t>
  </si>
  <si>
    <t>P55 Pluto ML01 S1 AP4-133 C084 Align m000</t>
  </si>
  <si>
    <t>P55 Pluto ML01 S1 AP4-133 C084 Align m001</t>
  </si>
  <si>
    <t>P55 Pluto ML01 S1 AP4-133 C084 Align m002</t>
  </si>
  <si>
    <t>P55 Pluto ML01 S1 AP4-133 C084 Align m003</t>
  </si>
  <si>
    <t>P55 Pluto ML01 S1 AP4-133 C085 Align m000</t>
  </si>
  <si>
    <t>P55 Pluto ML01 S1 AP4-133 C085 Align m001</t>
  </si>
  <si>
    <t>85%2n5N</t>
  </si>
  <si>
    <t>P55 Pluto ML01 S1 AP4-133 C085 Align m002</t>
  </si>
  <si>
    <t>P55 Pluto ML01 S1 AP4-133 C085 Align m003</t>
  </si>
  <si>
    <t>P55 Pluto ML01 S1 AP4-133 C085 Align m004</t>
  </si>
  <si>
    <t>ML-01871</t>
  </si>
  <si>
    <t>5.18*0.3=1.55 , 4.5W=36W</t>
  </si>
  <si>
    <t>Y-82.676459</t>
  </si>
  <si>
    <t>P55 Pluto ML01 S2 AP4-133 C086 Align m000</t>
  </si>
  <si>
    <t>P55 Pluto ML01 S2 AP4-133 C086 Align m001</t>
  </si>
  <si>
    <t>Y-82.673402</t>
  </si>
  <si>
    <t>P55 Pluto ML01 S2 AP4-133 C086 Align m002</t>
  </si>
  <si>
    <t>P55 Pluto ML01 S2 AP4-133 C086 Align m003</t>
  </si>
  <si>
    <t>P55 Pluto ML01 S2 AP4-133 C086 Align m004</t>
  </si>
  <si>
    <t>P55 Pluto ML01 S2 AP4-133 C087 Align m000</t>
  </si>
  <si>
    <t>P55 Pluto ML01 S2 AP4-133 C087 Align m001</t>
  </si>
  <si>
    <t>P55 Pluto ML01 S2 AP4-133 C087 Align m002</t>
  </si>
  <si>
    <t>P55 Pluto ML01 S2 AP4-133 C087 Align m003</t>
  </si>
  <si>
    <t>P55 Pluto ML01 S2 AP4-133 C088 Align m000</t>
  </si>
  <si>
    <t>P55 Pluto ML01 S2 AP4-133 C088 Align m001</t>
  </si>
  <si>
    <t>P55 Pluto ML01 S2 AP4-133 C088 Align m002</t>
  </si>
  <si>
    <t>P55 Pluto ML01 S2 AP4-133 C088 Align m003</t>
  </si>
  <si>
    <t>P55 Pluto ML01 S2 AP4-133 C088 Align m004</t>
  </si>
  <si>
    <t>P55 Pluto ML01 S2 AP4-133 C089 Align m000</t>
  </si>
  <si>
    <t>P55 Pluto ML01 S2 AP4-133 C089 Align m001</t>
  </si>
  <si>
    <t>P55 Pluto ML01 S2 AP4-133 C089 Align m002</t>
  </si>
  <si>
    <t>P55 Pluto ML01 S2 AP4-133 C089 Align m003</t>
  </si>
  <si>
    <t>P55 Pluto ML01 S2 AP4-133 C090 Align m000</t>
  </si>
  <si>
    <t>P55 Pluto ML01 S2 AP4-133 C090 Align m001</t>
  </si>
  <si>
    <t>P55 Pluto ML01 S2 AP4-133 C090 Align m002</t>
  </si>
  <si>
    <t>P55 Pluto ML01 S2 AP4-133 C090 Align m003</t>
  </si>
  <si>
    <t>P55 Pluto ML01 S2 AP4-133 C091 Align m000</t>
  </si>
  <si>
    <t>P55 Pluto ML01 S2 AP4-133 C091 Align m001</t>
  </si>
  <si>
    <t>P55 Pluto ML01 S2 AP4-133 C091 Align m002</t>
  </si>
  <si>
    <t>P55 Pluto ML01 S2 AP4-133 C091 Align m003</t>
  </si>
  <si>
    <t>P55 Pluto ML01 S2 AP4-133 C091 Align m004</t>
  </si>
  <si>
    <t>P55 Pluto ML01 S2 AP4-133 C092 Align m000</t>
  </si>
  <si>
    <t>P55 Pluto ML01 S1 AP4-133 C092 Align m000</t>
  </si>
  <si>
    <t>P55 Pluto ML01 S1 AP4-133 C092 Align m001</t>
  </si>
  <si>
    <t>P55 Pluto ML01 S1 AP4-133 C092 Align m002</t>
  </si>
  <si>
    <t>P55 Pluto ML01 S1 AP4-133 C092 Align m003</t>
  </si>
  <si>
    <t>P55 Pluto ML01 S1 AP4-133 C093 Align m000</t>
  </si>
  <si>
    <t>P55 Pluto ML01 S1 AP4-133 C093 Align m001</t>
  </si>
  <si>
    <t>P55 Pluto ML01 S1 AP4-133 C093 Align m002</t>
  </si>
  <si>
    <t>P55 Pluto ML01 S1 AP4-133 C093 Align m003</t>
  </si>
  <si>
    <t>P55 Pluto ML01 S1 AP4-133 C094 Align m000</t>
  </si>
  <si>
    <t>P55 Pluto ML01 S1 AP4-133 C094 Align m001</t>
  </si>
  <si>
    <t>P55 Pluto ML01 S1 AP4-133 C094 Align m002</t>
  </si>
  <si>
    <t>P55 Pluto ML01 S1 AP4-133 C094 Align m003</t>
  </si>
  <si>
    <t>P55 Pluto ML01 S1 AP4-133 C095 Align m000</t>
  </si>
  <si>
    <t>P55 Pluto ML01 S1 AP4-133 C095 Align m001</t>
  </si>
  <si>
    <t>P55 Pluto ML01 S1 AP4-133 C095 Align m002</t>
  </si>
  <si>
    <t>P55 Pluto ML01 S1 AP4-133 C095 Align m003</t>
  </si>
  <si>
    <t>5°</t>
  </si>
  <si>
    <t>ML-03194</t>
  </si>
  <si>
    <t>6.16*0.3=1.839,  4.5W=31W</t>
  </si>
  <si>
    <t>S2 CA Ministud m008</t>
  </si>
  <si>
    <t>P55 Pluto ML01 S2 CA+Align Run-in m000</t>
  </si>
  <si>
    <t>R=  0.122662</t>
  </si>
  <si>
    <t>P55 Pluto ML01 S2 CA+Align Run-in m001</t>
  </si>
  <si>
    <t>P55 Pluto ML01 S2 CA+Align Run-in m002</t>
  </si>
  <si>
    <t>no touch</t>
  </si>
  <si>
    <t xml:space="preserve">no touch </t>
  </si>
  <si>
    <t>P55 Pluto ML01 S2 CA+Align Run-in m003</t>
  </si>
  <si>
    <t>P55 Pluto ML01 S2 CA+Align Run-in m004</t>
  </si>
  <si>
    <t>P55 Pluto ML01 S2 CA+Align Run-in m005</t>
  </si>
  <si>
    <t>P55 Pluto ML01 S2 CA+Align Run-in m006</t>
  </si>
  <si>
    <t>P55 Pluto ML01 S2 CA+Align Run-in m007</t>
  </si>
  <si>
    <t>P55 Pluto ML01 S2 CA+Align Run-in m008</t>
  </si>
  <si>
    <t>P55 Pluto ML01 S2 CA+Align Run-in m009</t>
  </si>
  <si>
    <t>P55 Pluto ML01 S2 CA+Align Run-in m010</t>
  </si>
  <si>
    <t>P55 Pluto ML01 S2 CA+Align Run-in m011</t>
  </si>
  <si>
    <t>P55 Pluto ML01 S2 CA+Align Run-in m012</t>
  </si>
  <si>
    <t>AJU/SMI</t>
  </si>
  <si>
    <t>P55 Pluto ML01 S2 CA+Align Run-in m013</t>
  </si>
  <si>
    <t>P55 Pluto ML01 S2 CA+Align Run-in m014</t>
  </si>
  <si>
    <t>P55 Pluto ML01 S2 CA+Align Run-in m015</t>
  </si>
  <si>
    <t>P55 Pluto ML01 S2 CA+Align Run-in m016</t>
  </si>
  <si>
    <t>P55 Pluto ML01 S2 CA+Align Run-in m017</t>
  </si>
  <si>
    <t>P55 Pluto ML01 S2 AP4-129 C096 Align m000</t>
  </si>
  <si>
    <t>P55 Pluto ML01 S2 AP4-129 C096 Align m001</t>
  </si>
  <si>
    <t>VPR/MSO</t>
  </si>
  <si>
    <t>P55 Pluto ML01 S2 AP4-129 C096 Align m002</t>
  </si>
  <si>
    <t>P55 Pluto ML01 S2 AP4-129 C096 Align m003</t>
  </si>
  <si>
    <t>P55 Pluto ML01 S2 AP4-129 C096 Align m004</t>
  </si>
  <si>
    <t>Nové XML</t>
  </si>
  <si>
    <t>P55 Pluto ML01 S2 AP4-129 C096 Align m005</t>
  </si>
  <si>
    <t>Mold na QC</t>
  </si>
  <si>
    <t>Laser max 6.66W*0.3=1.998 (real 2W), 4.5=real4.58</t>
  </si>
  <si>
    <t>ML-03192</t>
  </si>
  <si>
    <t>Y-82.676736, r. 0.126745</t>
  </si>
  <si>
    <t>podjeto o 0.000060, RBY: XML neobsahoval SAG tabulku, jelo na nominal sag</t>
  </si>
  <si>
    <t>P55 Pluto ML01 S2 AP4-129 C001 Align m000</t>
  </si>
  <si>
    <t>P55 Pluto ML01 S2 AP4-129 C001 Align m001</t>
  </si>
  <si>
    <t>P55 Pluto ML01 S2 AP4-129 C001 Align m002</t>
  </si>
  <si>
    <t>P55 Pluto ML01 S2 AP4-129 C001 Align m003</t>
  </si>
  <si>
    <t>P55 Pluto ML01 S2 AP4-129 C002 Align m000</t>
  </si>
  <si>
    <t>P55 Pluto ML01 S2 AP4-129 C002 Align m001</t>
  </si>
  <si>
    <t>P55 Pluto ML01 S2 AP4-129 C002 Align m002</t>
  </si>
  <si>
    <t>P55 Pluto ML01 S2 AP4-129 C002 Align m003</t>
  </si>
  <si>
    <t>Vyhození serva - nové FTP</t>
  </si>
  <si>
    <t>Chipping a poškrábaný povrch</t>
  </si>
  <si>
    <t>ML-03193</t>
  </si>
  <si>
    <t>Laser max.6.62W*0.3=1.986 (real 1.93W), 4.5W=real 4.53W</t>
  </si>
  <si>
    <t>P55 Pluto ML01 S2 AP4-129 C003 Align m000</t>
  </si>
  <si>
    <t>P55 Pluto ML01 S2 AP4-129 C003 Align m001</t>
  </si>
  <si>
    <t>R0.125920/Y-82.676843</t>
  </si>
  <si>
    <t>P55 Pluto ML01 S2 AP4-129 C003 Align m002</t>
  </si>
  <si>
    <t>P55 Pluto ML01 S2 AP4-129 C003 Align m003</t>
  </si>
  <si>
    <t>P55 Pluto ML01 S2 AP4-129 C004 Align m000</t>
  </si>
  <si>
    <t>P55 Pluto ML01 S2 AP4-129 C004 Align m001</t>
  </si>
  <si>
    <t>P55 Pluto ML01 S2 AP4-129 C004 Align m002</t>
  </si>
  <si>
    <t>LPR/MSO</t>
  </si>
  <si>
    <t>P55 Pluto ML01 S2 AP4-129 C004 Align m003</t>
  </si>
  <si>
    <t>P55 Pluto ML01 S2 AP4-129 C005 Align m000</t>
  </si>
  <si>
    <t>P55 Pluto ML01 S2 AP4-129 C005 Align m001</t>
  </si>
  <si>
    <t>P55 Pluto ML01 S2 AP4-129 C005 Align m002</t>
  </si>
  <si>
    <t>P55 Pluto ML01 S2 AP4-129 C005 Align m003</t>
  </si>
  <si>
    <t>Spadlo HMI</t>
  </si>
  <si>
    <t>ML-03197</t>
  </si>
  <si>
    <t>Laser max.5.6W*0.3=1.68W (real 1.69W), 4.5W=real 4.53W</t>
  </si>
  <si>
    <t>Y-82.676811</t>
  </si>
  <si>
    <t>P55 Pluto ML01 S2 AP4-129 C006 Align m000</t>
  </si>
  <si>
    <t>P55 Pluto ML01 S2 AP4-129 C006 Align m001</t>
  </si>
  <si>
    <t>P55 Pluto ML01 S2 AP4-129 C006 Align m002</t>
  </si>
  <si>
    <t>P55 Pluto ML01 S2 AP4-129 C007 Align m000</t>
  </si>
  <si>
    <t>P55 Pluto ML01 S2 AP4-129 C007 Align m001</t>
  </si>
  <si>
    <t>P55 Pluto ML01 S2 AP4-129 C007 Align m002</t>
  </si>
  <si>
    <t>MSO/LPR</t>
  </si>
  <si>
    <t>P55 Pluto ML01 S2 AP4-129 C008 Align m000</t>
  </si>
  <si>
    <t>P55 Pluto ML01 S2 AP4-129 C008 Align m001</t>
  </si>
  <si>
    <t>P55 Pluto ML01 S2 AP4-129 C008 Align m002</t>
  </si>
  <si>
    <t>P55 Pluto ML01 S2 AP4-129 C009 Align m000</t>
  </si>
  <si>
    <t>P55 Pluto ML01 S2 AP4-129 C009 Align m001</t>
  </si>
  <si>
    <t>P55 Pluto ML01 S2 AP4-129 C009 Align m002</t>
  </si>
  <si>
    <t>P55 Pluto ML01 S2 AP4-129 C010 Align m000</t>
  </si>
  <si>
    <t>P55 Pluto ML01 S2 AP4-129 C010 Align m001</t>
  </si>
  <si>
    <t>P55 Pluto ML01 S2 AP4-129 C010 Align m002</t>
  </si>
  <si>
    <t>8 na 15st 8.6</t>
  </si>
  <si>
    <t>P55 Pluto ML01 S2 AP4-129 C011 Align m000</t>
  </si>
  <si>
    <t>P55 Pluto ML01 S2 AP4-129 C011 Align m001</t>
  </si>
  <si>
    <t>P55 Pluto ML01 S2 AP4-129 C011 Align m002</t>
  </si>
  <si>
    <t>P55 Pluto ML01 S2 AP4-129 C012 Align m000</t>
  </si>
  <si>
    <t>P55 Pluto ML01 S2 AP4-129 C012 Align m001</t>
  </si>
  <si>
    <t>8/15st</t>
  </si>
  <si>
    <t>P55 Pluto ML01 S2 AP4-129 C012 Align m002</t>
  </si>
  <si>
    <t>P55 Pluto ML01 S2 AP4-129 C013 Align m000</t>
  </si>
  <si>
    <t>P55 Pluto ML01 S2 AP4-129 C013 Align m001</t>
  </si>
  <si>
    <t>P55 Pluto ML01 S2 AP4-129 C013 Align m002</t>
  </si>
  <si>
    <t>P55 Pluto ML01 S2 AP4-129 C014 Align m000</t>
  </si>
  <si>
    <t>P55 Pluto ML01 S2 AP4-129 C014 Align m001</t>
  </si>
  <si>
    <t>P55 Pluto ML01 S2 AP4-129 C014 Align m002</t>
  </si>
  <si>
    <t>ML-03189</t>
  </si>
  <si>
    <t>P55 Pluto ML01 S2 AP4-129 C015 Align m000</t>
  </si>
  <si>
    <t>P55 Pluto ML01 S2 AP4-129 C015 Align m001</t>
  </si>
  <si>
    <t>Y-82.676908/ r 0.120148</t>
  </si>
  <si>
    <t>P55 Pluto ML01 S2 AP4-129 C015 Align m002</t>
  </si>
  <si>
    <t>P55 Pluto ML01 S2 AP4-129 C015 Align m003</t>
  </si>
  <si>
    <t>P55 Pluto ML01 S2 AP4-129 C016 Align m000</t>
  </si>
  <si>
    <t>P55 Pluto ML01 S2 AP4-129 C016 Align m001</t>
  </si>
  <si>
    <t>P55 Pluto ML01 S2 AP4-129 C016 Align m002</t>
  </si>
  <si>
    <t>P55 Pluto ML01 S2 AP4-129 C017 Align m000</t>
  </si>
  <si>
    <t>P55 Pluto ML01 S2 AP4-129 C017 Align m001</t>
  </si>
  <si>
    <t>P55 Pluto ML01 S2 AP4-129 C017 Align m002</t>
  </si>
  <si>
    <t>P55 Pluto ML01 S2 AP4-129 C017 Align m003</t>
  </si>
  <si>
    <t>P55 Pluto ML01 S2 AP4-129 C018 Align m000</t>
  </si>
  <si>
    <t>P55 Pluto ML01 S2 AP4-129 C018 Align m001</t>
  </si>
  <si>
    <t>P55 Pluto ML01 S2 AP4-129 C018 Align m002</t>
  </si>
  <si>
    <t>P55 Pluto ML01 S2 AP4-129 C019 Align m000</t>
  </si>
  <si>
    <t>P55 Pluto ML01 S2 AP4-129 C019 Align m001</t>
  </si>
  <si>
    <t>P55 Pluto ML01 S2 AP4-129 C019 Align m002</t>
  </si>
  <si>
    <t>ML-03191</t>
  </si>
  <si>
    <t>6.7*30=2.01=4.56W</t>
  </si>
  <si>
    <t>Y corr.0.02</t>
  </si>
  <si>
    <t>ministud Y-82.67682</t>
  </si>
  <si>
    <t>P55 Pluto ML01 S2 AP4-129 C020 Align m000</t>
  </si>
  <si>
    <t>P55 Pluto ML01 S2 AP4-129 C020 Align m001</t>
  </si>
  <si>
    <t>Mold Y corr. -82.676740</t>
  </si>
  <si>
    <t>Y corr. 0.00008</t>
  </si>
  <si>
    <t>P55 Pluto ML01 S2 AP4-129 C020 Align m002</t>
  </si>
  <si>
    <t>P55 Pluto ML01 S2 AP4-129 C020 Align m003</t>
  </si>
  <si>
    <t>P55 Pluto ML01 S2 AP4-129 C021 Align m000</t>
  </si>
  <si>
    <t>P55 Pluto ML01 S2 AP4-129 C021 Align m001</t>
  </si>
  <si>
    <t>P55 Pluto ML01 S2 AP4-129 C021 Align m002</t>
  </si>
  <si>
    <t>P55 Pluto ML01 S2 AP4-129 C021 Align m003</t>
  </si>
  <si>
    <t>Maintenance m001</t>
  </si>
  <si>
    <t>oprava airshower 25 min</t>
  </si>
  <si>
    <t>P55 Pluto ML01 S2 AP4-129 C022 Align m000</t>
  </si>
  <si>
    <t>PTA</t>
  </si>
  <si>
    <t>P55 Pluto ML01 S2 AP4-129 C022 Align m001</t>
  </si>
  <si>
    <t>P55 Pluto ML01 S2 AP4-129 C022 Align m002</t>
  </si>
  <si>
    <t>Comp. Sag +/450 nm viz. manual</t>
  </si>
  <si>
    <t>P55 Pluto ML01 S2 AP4-129 C023 Align m000</t>
  </si>
  <si>
    <t>P55 Pluto ML01 S2 AP4-129 C023 Align m001</t>
  </si>
  <si>
    <t xml:space="preserve">FTP offset Z-0.002 </t>
  </si>
  <si>
    <t>P55 Pluto ML01 S2 AP4-129 C023 Align m002</t>
  </si>
  <si>
    <t xml:space="preserve">meeting </t>
  </si>
  <si>
    <t>P55 Pluto ML01 S2 AP4-129 C024 Align m000</t>
  </si>
  <si>
    <t>P55 Pluto ML01 S2 AP4-129 C024 Align m001</t>
  </si>
  <si>
    <t>TKN/STU</t>
  </si>
  <si>
    <t>P55 Pluto ML01 S2 AP4-129 C024 Align m002</t>
  </si>
  <si>
    <t>P55 Pluto ML01 S2 AP4-129 C025 Align m000</t>
  </si>
  <si>
    <t>P55 Pluto ML01 S2 AP4-129 C025 Align m001</t>
  </si>
  <si>
    <t>P55 Pluto ML01 S2 AP4-129 C025 Align m002</t>
  </si>
  <si>
    <t>P55 Pluto ML01 S2 AP4-129 C026 Align m000</t>
  </si>
  <si>
    <t>P55 Pluto ML01 S2 AP4-129 C026 Align m001</t>
  </si>
  <si>
    <t>P55 Pluto ML01 S2 AP4-129 C026 Align m002</t>
  </si>
  <si>
    <t>při měření na zygu no08, velká maska, šum na krajích, ale stejně to vyšlo</t>
  </si>
  <si>
    <t>P55 Pluto ML01 S2 AP4-129 C027 Align m000</t>
  </si>
  <si>
    <t>P55 Pluto ML01 S2 AP4-129 C027 Align m001</t>
  </si>
  <si>
    <t>P55 Pluto ML01 S2 AP4-129 C027 Align m002</t>
  </si>
  <si>
    <t>P55 Pluto ML01 S2 AP4-129 C028 Align m000</t>
  </si>
  <si>
    <t>P55 Pluto ML01 S2 AP4-129 C028 Align m001</t>
  </si>
  <si>
    <t>P55 Pluto ML01 S2 AP4-129 C028 Align m002</t>
  </si>
  <si>
    <t>8/15°</t>
  </si>
  <si>
    <t>P55 Pluto ML01 S2 AP4-129 C029 Align m000</t>
  </si>
  <si>
    <t>P55 Pluto ML01 S2 AP4-129 C029 Align m001</t>
  </si>
  <si>
    <t>pokus o opravu XML 30 min</t>
  </si>
  <si>
    <t>P55 Pluto ML01 S2 AP4-129 C029 Align m002</t>
  </si>
  <si>
    <t>10:20 pokračuje výroba,chipping,poškozený nástroj</t>
  </si>
  <si>
    <t>Laser max 6.8W</t>
  </si>
  <si>
    <t>ML-0026</t>
  </si>
  <si>
    <t>P55 Pluto ML01 S2 AP4-129 C030 Align m000</t>
  </si>
  <si>
    <t>Y-82.676436</t>
  </si>
  <si>
    <t>P55 Pluto ML01 S2 AP4-129 C030 Align m001</t>
  </si>
  <si>
    <t>R0.1209</t>
  </si>
  <si>
    <t>P55 Pluto ML01 S2 AP4-129 C030 Align m002</t>
  </si>
  <si>
    <t>P55 Pluto ML01 S2 AP4-129 C030 Align m003</t>
  </si>
  <si>
    <t>P55 Pluto ML01 S2 AP4-129 C029 Align m003</t>
  </si>
  <si>
    <t>P55 Pluto ML01 S2 AP4-129 C029 Align m004</t>
  </si>
  <si>
    <t>P55 Pluto ML01 S2 AP4-129 C029 Align m005</t>
  </si>
  <si>
    <t>P55 Pluto ML01 S2 AP4-129 C029 Align m006</t>
  </si>
  <si>
    <t>zůstal chipping na kavitě, po konzultaci s npi OCU obrábíme na -0.005, max -0.015</t>
  </si>
  <si>
    <t>P55 Pluto ML01 S2 AP4-129 C029 Align m007</t>
  </si>
  <si>
    <t>P55 Pluto ML01 S2 AP4-129 C029 Align m008</t>
  </si>
  <si>
    <t>kavita je bez chippingu</t>
  </si>
  <si>
    <t>P55 Pluto ML01 S2 AP4-129 C031 Align m000</t>
  </si>
  <si>
    <t>P55 Pluto ML01 S2 AP4-129 C031 Align m001</t>
  </si>
  <si>
    <t>P55 Pluto ML01 S2 AP4-129 C031 Align m002</t>
  </si>
  <si>
    <t>P55 Pluto ML01 S2 AP4-129 C031 Align m003</t>
  </si>
  <si>
    <t>P55 Pluto ML01 S2 AP4-129 C032 Align m000</t>
  </si>
  <si>
    <t>P55 Pluto ML01 S2 AP4-129 C032 Align m001</t>
  </si>
  <si>
    <t>P55 Pluto ML01 S2 AP4-129 C032 Align m002</t>
  </si>
  <si>
    <t>P55 Pluto ML01 S2 AP4-129 C032 Align m003</t>
  </si>
  <si>
    <t>P55 Pluto ML01 S2 AP4-129 C033 Align m000</t>
  </si>
  <si>
    <t>P55 Pluto ML01 S2 AP4-129 C033 Align m001</t>
  </si>
  <si>
    <t>STU/LPR/VPR</t>
  </si>
  <si>
    <t>P55 Pluto ML01 S2 AP4-129 C033 Align m002</t>
  </si>
  <si>
    <t>P55 Pluto ML01 S2 AP4-129 C033 Align m003</t>
  </si>
  <si>
    <t>P55 Pluto ML01 S2 AP4-129 C034 Align m000</t>
  </si>
  <si>
    <t>P55 Pluto ML01 S2 AP4-129 C034 Align m001</t>
  </si>
  <si>
    <t>P55 Pluto ML01 S2 AP4-129 C034 Align m002</t>
  </si>
  <si>
    <t>P55 Pluto ML01 S2 AP4-129 C035 Align m000</t>
  </si>
  <si>
    <t>P55 Pluto ML01 S2 AP4-129 C035 Align m001</t>
  </si>
  <si>
    <t>P55 Pluto ML01 S2 AP4-129 C035 Align m002</t>
  </si>
  <si>
    <t>P55 Pluto ML01 S2 AP4-129 C035 Align m003</t>
  </si>
  <si>
    <t>Mold byl sundán I když byl nad sagem kvůli odstávce,  schváleno od TDO.7:50-10:00 odstavka proud ,10:00- 10:55      nefunguje zygo…</t>
  </si>
  <si>
    <t>ML-02498</t>
  </si>
  <si>
    <t>JPR: máme štíplý nástroj na cca 40°, kde nic neobrábíme, což je divné, nástroj je mimo v B ose o cca 1.5°, nový nástroj srovnáme. Na Keyence ten nástroj vypadá, jako by pod řeznou hranou byl vydrhnutý o kavit. Zkusíme tedy vyměnit za nástroj s podbroušením 15° (XECy) a uvidíme, zda bude nějaká změna.
Zkontrolován i nástroj vyměněn po C014 (ML-03197) a byl delší, respektive tento nástroj (ML-0026) byl kratší!</t>
  </si>
  <si>
    <t>Laser 5.27*30=1.58=4.5W
JPR: vypnul jsem chlazení kavity, nemá to smysl, když tu není interlock. Pokud změna podbroušení a správné donastavení přesného úhlu nástroje na ose B nepomůže, tak bych zvažoval změnit úplně úhel natočení z B - 20 na hodnotu B - 5.</t>
  </si>
  <si>
    <t>Y-82.676552</t>
  </si>
  <si>
    <t>P55 Pluto ML01 S2 AP4-129 C036 Align m000</t>
  </si>
  <si>
    <t>Toolpath Creator:Clearance 10deg na 15deg</t>
  </si>
  <si>
    <t>P55 Pluto ML01 S2 AP4-129 C036 Align m001</t>
  </si>
  <si>
    <t>P55 Pluto ML01 S2 AP4-129 C036 Align m002</t>
  </si>
  <si>
    <t>Na masce no10 je špatný obrázek měření na Zygu. Má tam být z no08 a je z no04.</t>
  </si>
  <si>
    <t>P55 Pluto ML01 S2 AP4-129 C037 Align m000</t>
  </si>
  <si>
    <t>P55 Pluto ML01 S2 AP4-129 C037 Align m001</t>
  </si>
  <si>
    <t>P55 Pluto ML01 S2 AP4-129 C037 Align m002</t>
  </si>
  <si>
    <t>P55 Pluto ML01 S2 AP4-129 C038 Align m000</t>
  </si>
  <si>
    <t>P55 Pluto ML01 S2 AP4-129 C038 Align m001</t>
  </si>
  <si>
    <t>P55 Pluto ML01 S2 AP4-129 C038 Align m002</t>
  </si>
  <si>
    <t>P55 Pluto ML01 S2 AP4-129 C038 Align m003</t>
  </si>
  <si>
    <t>cut dev. 0.0003</t>
  </si>
  <si>
    <t>P55 Pluto ML01 S2 AP4-129 C039 Align m000</t>
  </si>
  <si>
    <t>P55 Pluto ML01 S2 AP4-129 C039 Align m001</t>
  </si>
  <si>
    <t>P55 Pluto ML01 S2 AP4-129 C039 Align m002</t>
  </si>
  <si>
    <t>P55 Pluto ML01 S2 AP4-129 C040 Align m000</t>
  </si>
  <si>
    <t>P55 Pluto ML01 S2 AP4-129 C040 Align m001</t>
  </si>
  <si>
    <t>P55 Pluto ML01 S2 AP4-129 C040 Align m002</t>
  </si>
  <si>
    <t>P55 Pluto ML01 S2 AP4-129 C040 Align m003</t>
  </si>
  <si>
    <t>ML-02497</t>
  </si>
  <si>
    <t>Laser 5.40*30=1.62=4.5W</t>
  </si>
  <si>
    <t>JPR: opět vidíme "vydrhnutý" povrch. Při kontrole toolpathu jsme zjistili, že Clean-up (Toolpath #2) jede sice správně z vnějšku dovnitř, ale jede směrem z Východu na Západ, nejspíš proto jsme na předchozích nástrojích viděli odrbanou část diamantu, kterou se neobrábí.</t>
  </si>
  <si>
    <t>Y -82.676344/r0.117019</t>
  </si>
  <si>
    <t>P55 Pluto ML01 S2 AP4-129 C041 Align m000</t>
  </si>
  <si>
    <t>P55 Pluto ML01 S2 AP4-129 C041 Align m001</t>
  </si>
  <si>
    <t>JPR: ještě je v toolpathu Horizontal T2T mód namístu Surface, tak na další cut jsme to změnili.</t>
  </si>
  <si>
    <t>P55 Pluto ML01 S2 AP4-129 C041 Align m002</t>
  </si>
  <si>
    <t>P55 Pluto ML01 S2 AP4-129 C041 Align m003</t>
  </si>
  <si>
    <t>P55 Pluto ML01 S2 AP4-129 C042 Align m000</t>
  </si>
  <si>
    <t>P55 Pluto ML01 S2 AP4-129 C042 Align m001</t>
  </si>
  <si>
    <t>P55 Pluto ML01 S2 AP4-129 C042 Align m002</t>
  </si>
  <si>
    <t>P55 Pluto ML01 S2 AP4-129 C042 Align m003</t>
  </si>
  <si>
    <t>P55 Pluto ML01 S2 AP4-129 C043 Align m000</t>
  </si>
  <si>
    <t>P55 Pluto ML01 S2 AP4-129 C043 Align m001</t>
  </si>
  <si>
    <t>P55 Pluto ML01 S2 AP4-129 C043 Align m002</t>
  </si>
  <si>
    <t>P55 Pluto ML01 S2 AP4-129 C043 Align m003</t>
  </si>
  <si>
    <t>P55 Pluto ML01 S2 AP4-129 C044 Align m000</t>
  </si>
  <si>
    <t>P55 Pluto ML01 S2 AP4-129 C044 Align m001</t>
  </si>
  <si>
    <t>P55 Pluto ML01 S2 AP4-129 C044 Align m002</t>
  </si>
  <si>
    <t>P55 Pluto ML01 S2 AP4-129 C044 Align m003</t>
  </si>
  <si>
    <t>P55 Pluto ML01 S2 AP4-129 C045 Align m000</t>
  </si>
  <si>
    <t>P55 Pluto ML01 S2 AP4-129 C045 Align m001</t>
  </si>
  <si>
    <t>P55 Pluto ML01 S2 AP4-129 C045 Align m002</t>
  </si>
  <si>
    <t>P55 Pluto ML01 S2 AP4-129 C046 Align m000</t>
  </si>
  <si>
    <t>P55 Pluto ML01 S2 AP4-129 C046 Align m001</t>
  </si>
  <si>
    <t>P55 Pluto ML01 S2 AP4-129 C046 Align m002</t>
  </si>
  <si>
    <t>P55 Pluto ML01 S2 AP4-129 C046 Align m003</t>
  </si>
  <si>
    <t>P55 Pluto ML01 S2 AP4-129 C047 Align m000</t>
  </si>
  <si>
    <t>P55 Pluto ML01 S2 AP4-129 C047 Align m001</t>
  </si>
  <si>
    <t>P55 Pluto ML01 S2 AP4-129 C047 Align m002</t>
  </si>
  <si>
    <t>P55 Pluto ML01 S2 AP4-129 C048 Align m000</t>
  </si>
  <si>
    <t>P55 Pluto ML01 S2 AP4-129 C048 Align m001</t>
  </si>
  <si>
    <t>P55 Pluto ML01 S2 AP4-129 C048 Align m002</t>
  </si>
  <si>
    <t>P55 Pluto ML01 S2 AP4-129 C048 Align m003</t>
  </si>
  <si>
    <t>cut dev.  500nm</t>
  </si>
  <si>
    <t>P55 Pluto ML01 S2 AP4-129 C049 Align m000</t>
  </si>
  <si>
    <t>P55 Pluto ML01 S2 AP4-129 C049 Align m001</t>
  </si>
  <si>
    <t>FTP offset Z-0.003</t>
  </si>
  <si>
    <t>TKN/JSU</t>
  </si>
  <si>
    <t>P55 Pluto ML01 S2 AP4-129 C049 Align m002</t>
  </si>
  <si>
    <t>P55 Pluto ML01 S2 AP4-129 C049 Align m003</t>
  </si>
  <si>
    <t>P55 Pluto ML01 S2 AP4-129 C050 Align m000</t>
  </si>
  <si>
    <t>P55 Pluto ML01 S2 AP4-129 C050 Align m001</t>
  </si>
  <si>
    <t>P55 Pluto ML01 S2 AP4-129 C050 Align m002</t>
  </si>
  <si>
    <t>P55 Pluto ML01 S2 AP4-129 C051 Align m000</t>
  </si>
  <si>
    <t>Stepback -100nm, cíleno na 0. (HMI navrhuje cíl &gt; 100nm.) A po domluvě s JPR jdu na zygo až s další kavitou.</t>
  </si>
  <si>
    <t>P55 Pluto ML01 S2 AP4-129 C051 Align m001</t>
  </si>
  <si>
    <t>P55 Pluto ML01 S2 AP4-129 C051 Align m002</t>
  </si>
  <si>
    <t>P55 Pluto ML01 S2 AP4-129 C052 Align m000</t>
  </si>
  <si>
    <t>P55 Pluto ML01 S2 AP4-129 C052 Align m001</t>
  </si>
  <si>
    <t>P55 Pluto ML01 S2 AP4-129 C052 Align m002</t>
  </si>
  <si>
    <t>P55 Pluto ML01 S2 AP4-129 C053 Align m000</t>
  </si>
  <si>
    <t>Upraven stepback, cíleno na 0.</t>
  </si>
  <si>
    <t>P55 Pluto ML01 S2 AP4-129 C053 Align m001</t>
  </si>
  <si>
    <t>P55 Pluto ML01 S2 AP4-129 C053 Align m002</t>
  </si>
  <si>
    <t>Upraven stepback, cíleno na 0. Kontrola zyga s DKU a rozhodlo se pokračovat.</t>
  </si>
  <si>
    <t>P55 Pluto ML01 S2 AP4-129 C054 Align m000</t>
  </si>
  <si>
    <t>P55 Pluto ML01 S2 AP4-129 C054 Align m001</t>
  </si>
  <si>
    <t>P55 Pluto ML01 S2 AP4-129 C054 Align m002</t>
  </si>
  <si>
    <t>P55 Pluto ML01 S2 AP4-129 C055 Align m000</t>
  </si>
  <si>
    <t>P55 Pluto ML01 S2 AP4-129 C055 Align m001</t>
  </si>
  <si>
    <t>P55 Pluto ML01 S2 AP4-129 C055 Align m002</t>
  </si>
  <si>
    <t>P55 Pluto ML01 S2 AP4-129 C055 Align m003</t>
  </si>
  <si>
    <t>P55 Pluto ML01 S2 AP4-129 C056 Align m000</t>
  </si>
  <si>
    <t>ML-02121</t>
  </si>
  <si>
    <t>Laser max 5.5W</t>
  </si>
  <si>
    <t>43W</t>
  </si>
  <si>
    <t>R0.123</t>
  </si>
  <si>
    <t>P55 Pluto ML01 S2 AP4-129 C056 Align m001</t>
  </si>
  <si>
    <t>P55 Pluto ML01 S2 AP4-129 C056 Align m002</t>
  </si>
  <si>
    <t>P55 Pluto ML01 S2 AP4-129 C056 Align m003</t>
  </si>
  <si>
    <t xml:space="preserve">napálený,povrch na R3 </t>
  </si>
  <si>
    <t>P55 Pluto ML01 S2 AP4-129 C057 Align m000</t>
  </si>
  <si>
    <t>P55 Pluto ML01 S2 AP4-129 C057 Align m001</t>
  </si>
  <si>
    <t>P55 Pluto ML01 S2 AP4-129 C057 Align m002</t>
  </si>
  <si>
    <t>P55 Pluto ML01 S2 AP4-129 C057 Align m003</t>
  </si>
  <si>
    <t>P55 Pluto ML01 S2 AP4-129 C058 Align m000</t>
  </si>
  <si>
    <t>P55 Pluto ML01 S2 AP4-129 C058 Align m001</t>
  </si>
  <si>
    <t>P55 Pluto ML01 S2 AP4-129 C058 Align m002</t>
  </si>
  <si>
    <t>P55 Pluto ML01 S2 AP4-129 C058 Align m003</t>
  </si>
  <si>
    <t>P55 Pluto ML01 S2 AP4-129 C059 Align m000</t>
  </si>
  <si>
    <t>P55 Pluto ML01 S2 AP4-129 C059 Align m001</t>
  </si>
  <si>
    <t>P55 Pluto ML01 S2 AP4-129 C059 Align m002</t>
  </si>
  <si>
    <t>P55 Pluto ML01 S2 AP4-129 C059 Align m003</t>
  </si>
  <si>
    <t>P55 Pluto ML01 S2 AP4-129 C060 Align m000</t>
  </si>
  <si>
    <t>Výpadek HMI</t>
  </si>
  <si>
    <t>P55 Pluto ML01 S2 AP4-129 C060 Align m001</t>
  </si>
  <si>
    <t>P55 Pluto ML01 S2 AP4-129 C060 Align m002</t>
  </si>
  <si>
    <t>P55 Pluto ML01 S2 AP4-129 C060 Align m003</t>
  </si>
  <si>
    <t>LRA/TKN</t>
  </si>
  <si>
    <t>P55 Pluto ML01 S2 AP4-129 C061 Align m000</t>
  </si>
  <si>
    <t>P55 Pluto ML01 S2 AP4-129 C061 Align m001</t>
  </si>
  <si>
    <t>P55 Pluto ML01 S2 AP4-129 C061 Align m002</t>
  </si>
  <si>
    <t>P55 Pluto ML01 S2 AP4-129 C061 Align m003</t>
  </si>
  <si>
    <t>P55 Pluto ML01 S2 AP4-129 C062 Align m000</t>
  </si>
  <si>
    <t>P55 Pluto ML01 S2 AP4-129 C062 Align m001</t>
  </si>
  <si>
    <t>P55 Pluto ML01 S2 AP4-129 C062 Align m002</t>
  </si>
  <si>
    <t>P55 Pluto ML01 S2 AP4-129 C062 Align m003</t>
  </si>
  <si>
    <t>P55 Pluto ML01 S2 AP4-129 C063 Align m000</t>
  </si>
  <si>
    <t>P55 Pluto ML01 S2 AP4-129 C063 Align m001</t>
  </si>
  <si>
    <t>P55 Pluto ML01 S2 AP4-129 C063 Align m002</t>
  </si>
  <si>
    <t>P55 Pluto ML01 S2 AP4-129 C063 Align m003</t>
  </si>
  <si>
    <t>P55 Pluto ML01 S2 AP4-129 C064 Align m000</t>
  </si>
  <si>
    <t>P55 Pluto ML01 S2 AP4-129 C064 Align m001</t>
  </si>
  <si>
    <t>P55 Pluto ML01 S2 AP4-129 C064 Align m002</t>
  </si>
  <si>
    <t>P55 Pluto ML01 S2 AP4-129 C064 Align m003</t>
  </si>
  <si>
    <t>P55 Pluto ML01 S2 AP4-129 C065 Align m000</t>
  </si>
  <si>
    <t>P55 Pluto ML01 S2 AP4-129 C065 Align m001</t>
  </si>
  <si>
    <t>P55 Pluto ML01 S2 AP4-129 C065 Align m002</t>
  </si>
  <si>
    <t>P55 Pluto ML01 S2 AP4-129 C065 Align m003</t>
  </si>
  <si>
    <t>P55 Pluto ML01 S2 AP4-129 C066 Align m000</t>
  </si>
  <si>
    <t>P55 Pluto ML01 S2 AP4-129 C066 Align m001</t>
  </si>
  <si>
    <t>P55 Pluto ML01 S2 AP4-129 C066 Align m002</t>
  </si>
  <si>
    <t>P55 Pluto ML01 S2 AP4-129 C066 Align m003</t>
  </si>
  <si>
    <t>P55 Pluto ML01 S2 AP4-129 C067 Align m000</t>
  </si>
  <si>
    <t>P55 Pluto ML01 S2 AP4-129 C067 Align m001</t>
  </si>
  <si>
    <t>P55 Pluto ML01 S2 AP4-129 C067 Align m002</t>
  </si>
  <si>
    <t>P55 Pluto ML01 S2 AP4-129 C067 Align m003</t>
  </si>
  <si>
    <t>BDZ/VST</t>
  </si>
  <si>
    <t>P55 Pluto ML01 S2 AP4-129 C068 Align m000</t>
  </si>
  <si>
    <t>P55 Pluto ML01 S2 AP4-129 C068 Align m001</t>
  </si>
  <si>
    <t>P55 Pluto ML01 S2 AP4-129 C068 Align m002</t>
  </si>
  <si>
    <t>P55 Pluto ML01 S2 AP4-129 C068 Align m003</t>
  </si>
  <si>
    <t>P55 Pluto ML01 S2 AP4-129 C069 Align m000</t>
  </si>
  <si>
    <t>P55 Pluto ML01 S2 AP4-129 C069 Align m001</t>
  </si>
  <si>
    <t>P55 Pluto ML01 S2 AP4-129 C069 Align m002</t>
  </si>
  <si>
    <t>P55 Pluto ML01 S2 AP4-129 C069 Align m003</t>
  </si>
  <si>
    <t>P55 Pluto ML01 S2 AP4-129 C070 Align m000</t>
  </si>
  <si>
    <t>P55 Pluto ML01 S2 AP4-129 C070 Align m001</t>
  </si>
  <si>
    <t>P55 Pluto ML01 S2 AP4-129 C070 Align m002</t>
  </si>
  <si>
    <t>P55 Pluto ML01 S2 AP4-129 C070 Align m003</t>
  </si>
  <si>
    <t>ML-02525</t>
  </si>
  <si>
    <t>Štípnutý nástroj, JPR: používá se i medium cut, kde byla také nastavená špatná orientace toolpathu začínající na východě, namísto na západě.</t>
  </si>
  <si>
    <t>JPR: úhel nástroje jsme změnili z 20° na 5°, změna v XML, pojede se bez medium sekvence řezu (pouze Large cuty)
Laser 5.1*30=1.53=4.5W</t>
  </si>
  <si>
    <t>VST/LPR/LZE</t>
  </si>
  <si>
    <t>LPR/LZE</t>
  </si>
  <si>
    <t>P55 Pluto ML01 S2 AP4-129 C071 Align m000</t>
  </si>
  <si>
    <t>P55 Pluto ML01 S2 AP4-129 C071 Align m001</t>
  </si>
  <si>
    <t>Y -82.676507/R 0.121676</t>
  </si>
  <si>
    <t>LZE/LPR</t>
  </si>
  <si>
    <t>P55 Pluto ML01 S2 AP4-129 C071 Align m002</t>
  </si>
  <si>
    <t>P55 Pluto ML01 S2 AP4-129 C071 Align m003</t>
  </si>
  <si>
    <t>P55 Pluto ML01 S2 AP4-129 C071 Align m004</t>
  </si>
  <si>
    <t>P55 Pluto ML01 S2 AP4-129 C071 Align m005</t>
  </si>
  <si>
    <t>Laser 5.3*30=1.57=4.5W</t>
  </si>
  <si>
    <t>ML-02149</t>
  </si>
  <si>
    <t>PZA/LPR</t>
  </si>
  <si>
    <t>P55 Pluto ML01 S2 AP4-129 C072 Align m000</t>
  </si>
  <si>
    <t>Y -82.676598 / R 0.124592</t>
  </si>
  <si>
    <t>P55 Pluto ML01 S2 AP4-129 C072 Align m001</t>
  </si>
  <si>
    <t>P55 Pluto ML01 S2 AP4-129 C072 Align m002</t>
  </si>
  <si>
    <t>P55 Pluto ML01 S2 AP4-129 C072 Align m003</t>
  </si>
  <si>
    <t>P55 Pluto ML01 S2 AP4-129 C073 Align m000</t>
  </si>
  <si>
    <t>P55 Pluto ML01 S2 AP4-129 C073 Align m001</t>
  </si>
  <si>
    <t>P55 Pluto ML01 S2 AP4-129 C073 Align m002</t>
  </si>
  <si>
    <t>P55 Pluto ML01 S2 AP4-129 C073 Align m003</t>
  </si>
  <si>
    <t>JPR: dali jsme jeden komplet medium cut. Předchozí kavity zkonzultuji s polishingem. Následující kavity s novým XML s dnešním datem, kde je poslední sekvence 2 L 1 M, ale Medium cut je stejný jako Large, akorát má na R2.87 redukci, aby se tam choval jako Medium cut. Uvidíme na další kavitě.</t>
  </si>
  <si>
    <t>P55 Pluto ML01 S2 AP4-129 C074 Align m000</t>
  </si>
  <si>
    <t>P55 Pluto ML01 S2 AP4-129 C074 Align m001</t>
  </si>
  <si>
    <t>Idle&gt; Zygo measurement on JPR's request</t>
  </si>
  <si>
    <t>P55 Pluto ML01 S2 AP4-129 C074 Align m002</t>
  </si>
  <si>
    <t>P55 Pluto ML01 S2 AP4-129 C074 Align m003</t>
  </si>
  <si>
    <t>P55 Pluto ML01 S2 AP4-129 C075 Align m000</t>
  </si>
  <si>
    <t>P55 Pluto ML01 S2 AP4-129 C075 Align m001</t>
  </si>
  <si>
    <t>P55 Pluto ML01 S2 AP4-129 C075 Align m002</t>
  </si>
  <si>
    <t>P55 Pluto ML01 S2 AP4-129 C075 Align m003</t>
  </si>
  <si>
    <t>ML-02500</t>
  </si>
  <si>
    <t xml:space="preserve"> Laser 5.06*0.3=1.52=4.5W</t>
  </si>
  <si>
    <t>Y -82.676329/ r0.115</t>
  </si>
  <si>
    <t>P55 Pluto ML01 S2 AP4-129 C076 Align m000</t>
  </si>
  <si>
    <t>P55 Pluto ML01 S2 AP4-129 C076 Align m001</t>
  </si>
  <si>
    <t>P55 Pluto ML01 S2 AP4-129 C076 Align m002</t>
  </si>
  <si>
    <t>P55 Pluto ML01 S2 AP4-129 C076 Align m003</t>
  </si>
  <si>
    <t>P55 Pluto ML01 S2 AP4-129 C077 Align m000</t>
  </si>
  <si>
    <t>P55 Pluto ML01 S2 AP4-129 C077 Align m001</t>
  </si>
  <si>
    <t>P55 Pluto ML01 S2 AP4-129 C077 Align m002</t>
  </si>
  <si>
    <t>P55 Pluto ML01 S2 AP4-129 C077 Align m003</t>
  </si>
  <si>
    <t>P55 Pluto ML01 S2 AP4-129 C078 Align m000</t>
  </si>
  <si>
    <t>P55 Pluto ML01 S2 AP4-129 C078 Align m001</t>
  </si>
  <si>
    <t>P55 Pluto ML01 S2 AP4-129 C078 Align m002</t>
  </si>
  <si>
    <t>P55 Pluto ML01 S2 AP4-129 C078 Align m003</t>
  </si>
  <si>
    <t>JPR: navrácen medium cut v původní podobě. Nástroj je v dezolátním stavu.</t>
  </si>
  <si>
    <t>P66</t>
  </si>
  <si>
    <t>Sirius</t>
  </si>
  <si>
    <t>P75</t>
  </si>
  <si>
    <t>Zorg</t>
  </si>
  <si>
    <t>MM107</t>
  </si>
  <si>
    <t>!!! Špatně zadáno číslo cavity.Není to C096 ale C095 !!! MSO
JPR: opraveno</t>
  </si>
  <si>
    <t>P55 Pluto ML01 S2 AP4-129 C095 Align m000</t>
  </si>
  <si>
    <t>P55 Pluto ML01 S2 AP4-129 C095 Align m001</t>
  </si>
  <si>
    <t>P55 Pluto ML01 S2 AP4-129 C095 Align m002</t>
  </si>
  <si>
    <t>P55 Pluto ML01 S2 AP4-129 C095 Align m003</t>
  </si>
  <si>
    <t>P55 Pluto ML01 S2 AP4-129 C095 Align m004</t>
  </si>
  <si>
    <t>P55 Pluto ML01 S2 AP4-129 C095 Align m005</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</si>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</sst>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dd/mm/yy\ hh:mm;@"/>
    <numFmt numFmtId="165" formatCode="dd\-mm\-yy\ hh:mm:ss;@"/>
    <numFmt numFmtId="166" formatCode="0.000"/>
    <numFmt numFmtId="167" formatCode="0.00000"/>
    <numFmt numFmtId="168" formatCode="0.0000"/>
    <numFmt numFmtId="169" formatCode="hh\:mm\:ss"/>
    <numFmt numFmtId="170" formatCode="0.0"/>
    <numFmt numFmtId="171" formatCode="yyyy/mm/dd\ hh:mm;@"/>
    <numFmt numFmtId="172" formatCode="yyyy/mm/dd\ hh:mm:ss"/>
    <numFmt numFmtId="173" formatCode="[hh]:mm:ss"/>
    <numFmt numFmtId="174" formatCode="yyyy/mm/dd\ hh:mm:ss;@"/>
    <numFmt numFmtId="175" formatCode="0.0\°"/>
  </numFmts>
  <fonts count="27" x14ac:knownFonts="1">
    <font>
      <sz val="12"/>
      <color theme="1"/>
      <name val="Calibri"/>
      <family val="2"/>
      <scheme val="minor"/>
    </font>
    <font>
      <sz val="12"/>
      <color theme="1"/>
      <name val="Calibri"/>
      <family val="2"/>
      <scheme val="minor"/>
    </font>
    <font>
      <b/>
      <sz val="12"/>
      <color theme="0"/>
      <name val="Calibri"/>
      <family val="2"/>
      <scheme val="minor"/>
    </font>
    <font>
      <b/>
      <sz val="12"/>
      <color theme="1"/>
      <name val="Calibri"/>
      <family val="2"/>
      <scheme val="minor"/>
    </font>
    <font>
      <sz val="12"/>
      <color theme="0"/>
      <name val="Calibri"/>
      <family val="2"/>
      <scheme val="minor"/>
    </font>
    <font>
      <b/>
      <sz val="12"/>
      <name val="Calibri"/>
      <family val="2"/>
      <scheme val="minor"/>
    </font>
    <font>
      <b/>
      <i/>
      <sz val="12"/>
      <color theme="1"/>
      <name val="Calibri"/>
      <family val="2"/>
      <scheme val="minor"/>
    </font>
    <font>
      <sz val="12"/>
      <color theme="1"/>
      <name val="Calibri"/>
      <family val="2"/>
      <charset val="1"/>
      <scheme val="minor"/>
    </font>
    <font>
      <b/>
      <sz val="9"/>
      <color indexed="81"/>
      <name val="Tahoma"/>
      <family val="2"/>
    </font>
    <font>
      <sz val="9"/>
      <color indexed="81"/>
      <name val="Tahoma"/>
      <family val="2"/>
    </font>
    <font>
      <sz val="12"/>
      <color rgb="FF000000"/>
      <name val="Calibri"/>
      <family val="2"/>
      <scheme val="minor"/>
    </font>
    <font>
      <b/>
      <sz val="12"/>
      <color rgb="FF000000"/>
      <name val="Calibri"/>
      <family val="2"/>
      <scheme val="minor"/>
    </font>
    <font>
      <b/>
      <sz val="12"/>
      <color rgb="FF006100"/>
      <name val="Calibri"/>
      <family val="2"/>
      <scheme val="minor"/>
    </font>
    <font>
      <i/>
      <sz val="12"/>
      <color rgb="FF000000"/>
      <name val="Calibri"/>
      <family val="2"/>
      <scheme val="minor"/>
    </font>
    <font>
      <sz val="12"/>
      <name val="Calibri"/>
      <family val="2"/>
      <scheme val="minor"/>
    </font>
    <font>
      <b/>
      <sz val="36"/>
      <color rgb="FFFFFF00"/>
      <name val="Calibri"/>
      <family val="2"/>
      <scheme val="minor"/>
    </font>
    <font>
      <b/>
      <sz val="16"/>
      <color rgb="FF000000"/>
      <name val="Century Gothic"/>
      <family val="2"/>
    </font>
    <font>
      <b/>
      <sz val="18"/>
      <color rgb="FF000000"/>
      <name val="Century Gothic"/>
      <family val="2"/>
    </font>
    <font>
      <sz val="9"/>
      <color theme="1"/>
      <name val="Calibri"/>
      <family val="2"/>
      <scheme val="minor"/>
    </font>
    <font>
      <b/>
      <sz val="10"/>
      <name val="Calibri"/>
      <family val="2"/>
      <scheme val="minor"/>
    </font>
    <font>
      <sz val="28"/>
      <color rgb="FF33495E"/>
      <name val="Calibri"/>
      <family val="2"/>
      <scheme val="minor"/>
    </font>
    <font>
      <sz val="12"/>
      <color theme="0"/>
      <name val="Calibri"/>
      <family val="2"/>
    </font>
    <font>
      <b/>
      <sz val="12"/>
      <color rgb="FFFFFF00"/>
      <name val="Calibri"/>
      <family val="2"/>
      <scheme val="minor"/>
    </font>
    <font>
      <b/>
      <sz val="12"/>
      <color indexed="28"/>
      <name val="Calibri"/>
      <family val="2"/>
      <scheme val="minor"/>
    </font>
    <font>
      <b/>
      <sz val="12"/>
      <color theme="0"/>
      <name val="Calibri"/>
      <family val="2"/>
    </font>
    <font>
      <b/>
      <sz val="11"/>
      <color theme="0"/>
      <name val="Calibri"/>
      <family val="2"/>
      <scheme val="minor"/>
    </font>
    <font>
      <b/>
      <sz val="20"/>
      <color rgb="FF000000"/>
      <name val="Calibri"/>
      <family val="2"/>
    </font>
  </fonts>
  <fills count="8">
    <fill>
      <patternFill patternType="none"/>
    </fill>
    <fill>
      <patternFill patternType="gray125"/>
    </fill>
    <fill>
      <patternFill patternType="solid">
        <fgColor indexed="2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E7E6E6"/>
        <bgColor rgb="FF000000"/>
      </patternFill>
    </fill>
    <fill>
      <patternFill patternType="solid">
        <fgColor rgb="FFFFFF00"/>
        <bgColor rgb="FF000000"/>
      </patternFill>
    </fill>
    <fill>
      <patternFill patternType="solid">
        <fgColor rgb="FF33495E"/>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ck">
        <color auto="1"/>
      </top>
      <bottom style="medium">
        <color indexed="64"/>
      </bottom>
      <diagonal/>
    </border>
    <border>
      <left/>
      <right/>
      <top style="thick">
        <color auto="1"/>
      </top>
      <bottom style="medium">
        <color indexed="64"/>
      </bottom>
      <diagonal/>
    </border>
    <border>
      <left/>
      <right style="medium">
        <color indexed="64"/>
      </right>
      <top style="thick">
        <color auto="1"/>
      </top>
      <bottom style="medium">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style="medium">
        <color indexed="64"/>
      </left>
      <right/>
      <top/>
      <bottom style="thin">
        <color indexed="64"/>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diagonal/>
    </border>
    <border diagonalUp="1" diagonalDown="1">
      <left style="medium">
        <color indexed="64"/>
      </left>
      <right/>
      <top/>
      <bottom/>
      <diagonal style="thin">
        <color indexed="64"/>
      </diagonal>
    </border>
    <border diagonalUp="1" diagonalDown="1">
      <left/>
      <right/>
      <top/>
      <bottom/>
      <diagonal style="thin">
        <color indexed="64"/>
      </diagonal>
    </border>
    <border>
      <left/>
      <right/>
      <top/>
      <bottom style="medium">
        <color indexed="64"/>
      </bottom>
      <diagonal/>
    </border>
    <border>
      <left style="thin">
        <color rgb="FF7F7F7F"/>
      </left>
      <right/>
      <top style="thin">
        <color rgb="FF7F7F7F"/>
      </top>
      <bottom style="thin">
        <color rgb="FF7F7F7F"/>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rgb="FF7F7F7F"/>
      </left>
      <right style="medium">
        <color auto="1"/>
      </right>
      <top style="thin">
        <color rgb="FF7F7F7F"/>
      </top>
      <bottom style="thin">
        <color rgb="FF7F7F7F"/>
      </bottom>
      <diagonal/>
    </border>
    <border>
      <left/>
      <right style="medium">
        <color rgb="FF000000"/>
      </right>
      <top style="medium">
        <color indexed="64"/>
      </top>
      <bottom style="medium">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s>
  <cellStyleXfs count="2">
    <xf numFmtId="0" fontId="0" fillId="0" borderId="0" applyProtection="0"/>
    <xf numFmtId="0" fontId="6" fillId="3" borderId="1" applyNumberFormat="0" applyAlignment="0"/>
  </cellStyleXfs>
  <cellXfs count="232">
    <xf numFmtId="0" fontId="0" fillId="0" borderId="0" xfId="0"/>
    <xf numFmtId="0" fontId="3" fillId="2" borderId="0" xfId="0" applyFont="1" applyFill="1" applyBorder="1" applyProtection="1">
      <protection locked="0"/>
    </xf>
    <xf numFmtId="0" fontId="3" fillId="2" borderId="0" xfId="0" applyFont="1" applyFill="1" applyBorder="1" applyAlignment="1" applyProtection="1">
      <alignment horizontal="right"/>
      <protection locked="0"/>
    </xf>
    <xf numFmtId="166" fontId="3" fillId="2" borderId="0" xfId="0" applyNumberFormat="1" applyFont="1" applyFill="1" applyBorder="1" applyProtection="1">
      <protection locked="0"/>
    </xf>
    <xf numFmtId="168" fontId="3" fillId="2" borderId="0" xfId="0" applyNumberFormat="1" applyFont="1" applyFill="1" applyBorder="1" applyProtection="1">
      <protection locked="0"/>
    </xf>
    <xf numFmtId="0" fontId="7" fillId="0" borderId="0" xfId="0" applyFont="1" applyProtection="1"/>
    <xf numFmtId="0" fontId="3" fillId="2" borderId="0" xfId="0" applyFont="1" applyFill="1" applyBorder="1" applyProtection="1"/>
    <xf numFmtId="0" fontId="1" fillId="0" borderId="0" xfId="0" applyFont="1" applyProtection="1"/>
    <xf numFmtId="168" fontId="6" fillId="3" borderId="1" xfId="1" applyNumberFormat="1" applyProtection="1"/>
    <xf numFmtId="0" fontId="1" fillId="0" borderId="0" xfId="0" applyFont="1" applyFill="1" applyProtection="1">
      <protection locked="0"/>
    </xf>
    <xf numFmtId="0" fontId="7" fillId="0" borderId="0" xfId="0" applyFont="1" applyFill="1" applyProtection="1"/>
    <xf numFmtId="166" fontId="7" fillId="0" borderId="0" xfId="0" applyNumberFormat="1" applyFont="1" applyProtection="1"/>
    <xf numFmtId="168" fontId="7" fillId="0" borderId="0" xfId="0" applyNumberFormat="1" applyFont="1" applyProtection="1"/>
    <xf numFmtId="0" fontId="1" fillId="0" borderId="0" xfId="0" applyFont="1" applyFill="1" applyBorder="1" applyProtection="1">
      <protection locked="0"/>
    </xf>
    <xf numFmtId="0" fontId="0" fillId="0" borderId="18" xfId="0" applyFont="1" applyFill="1" applyBorder="1" applyAlignment="1" applyProtection="1">
      <alignment horizontal="right"/>
      <protection locked="0"/>
    </xf>
    <xf numFmtId="0" fontId="0" fillId="0" borderId="0" xfId="0" applyNumberFormat="1" applyFont="1" applyFill="1" applyBorder="1" applyProtection="1">
      <protection locked="0"/>
    </xf>
    <xf numFmtId="169" fontId="6" fillId="3" borderId="44" xfId="1" applyNumberFormat="1" applyBorder="1" applyProtection="1"/>
    <xf numFmtId="166" fontId="1" fillId="0" borderId="0" xfId="0" applyNumberFormat="1" applyFont="1" applyFill="1" applyBorder="1" applyProtection="1">
      <protection locked="0"/>
    </xf>
    <xf numFmtId="0" fontId="5" fillId="4" borderId="25" xfId="0" quotePrefix="1" applyFont="1" applyFill="1" applyBorder="1" applyAlignment="1" applyProtection="1">
      <alignment horizontal="center" vertical="center" wrapText="1"/>
    </xf>
    <xf numFmtId="0" fontId="5" fillId="4" borderId="26" xfId="0" applyFont="1" applyFill="1" applyBorder="1" applyAlignment="1" applyProtection="1">
      <alignment horizontal="center" vertical="center" wrapText="1"/>
    </xf>
    <xf numFmtId="0" fontId="5" fillId="4" borderId="30" xfId="0" applyFont="1" applyFill="1" applyBorder="1" applyAlignment="1" applyProtection="1">
      <alignment horizontal="center" vertical="center" wrapText="1"/>
    </xf>
    <xf numFmtId="0" fontId="5" fillId="4" borderId="26" xfId="0" quotePrefix="1" applyFont="1" applyFill="1" applyBorder="1" applyAlignment="1" applyProtection="1">
      <alignment horizontal="center" vertical="center" wrapText="1"/>
    </xf>
    <xf numFmtId="0" fontId="3" fillId="2" borderId="0" xfId="0" applyNumberFormat="1" applyFont="1" applyFill="1" applyBorder="1" applyProtection="1">
      <protection locked="0"/>
    </xf>
    <xf numFmtId="169" fontId="3" fillId="2" borderId="0" xfId="1" applyNumberFormat="1" applyFont="1" applyFill="1" applyBorder="1" applyProtection="1"/>
    <xf numFmtId="168" fontId="3" fillId="2" borderId="0" xfId="1" applyNumberFormat="1" applyFont="1" applyFill="1" applyBorder="1" applyProtection="1"/>
    <xf numFmtId="168" fontId="3" fillId="2" borderId="0" xfId="1" applyNumberFormat="1" applyFont="1" applyFill="1" applyBorder="1" applyAlignment="1" applyProtection="1">
      <alignment horizontal="right"/>
    </xf>
    <xf numFmtId="0" fontId="11" fillId="0" borderId="12" xfId="0" applyFont="1" applyBorder="1" applyProtection="1">
      <protection locked="0"/>
    </xf>
    <xf numFmtId="0" fontId="10" fillId="0" borderId="18" xfId="0" applyFont="1" applyBorder="1" applyProtection="1">
      <protection locked="0"/>
    </xf>
    <xf numFmtId="168" fontId="10" fillId="0" borderId="0" xfId="0" applyNumberFormat="1" applyFont="1" applyProtection="1">
      <protection locked="0"/>
    </xf>
    <xf numFmtId="0" fontId="11" fillId="2" borderId="0" xfId="0" applyFont="1" applyFill="1" applyBorder="1" applyProtection="1">
      <protection locked="0"/>
    </xf>
    <xf numFmtId="168" fontId="11" fillId="2" borderId="0" xfId="0" applyNumberFormat="1" applyFont="1" applyFill="1" applyBorder="1" applyProtection="1">
      <protection locked="0"/>
    </xf>
    <xf numFmtId="20" fontId="11" fillId="2" borderId="0" xfId="0" applyNumberFormat="1" applyFont="1" applyFill="1" applyBorder="1" applyProtection="1">
      <protection locked="0"/>
    </xf>
    <xf numFmtId="0" fontId="11" fillId="2" borderId="0" xfId="0" applyFont="1" applyFill="1" applyBorder="1" applyAlignment="1" applyProtection="1">
      <alignment horizontal="center"/>
      <protection locked="0"/>
    </xf>
    <xf numFmtId="168" fontId="10" fillId="0" borderId="0" xfId="0" applyNumberFormat="1" applyFont="1" applyBorder="1" applyProtection="1">
      <protection locked="0"/>
    </xf>
    <xf numFmtId="168" fontId="10" fillId="0" borderId="42" xfId="0" applyNumberFormat="1" applyFont="1" applyBorder="1" applyProtection="1">
      <protection locked="0"/>
    </xf>
    <xf numFmtId="168" fontId="13" fillId="0" borderId="0" xfId="0" applyNumberFormat="1" applyFont="1" applyProtection="1">
      <protection locked="0"/>
    </xf>
    <xf numFmtId="168" fontId="11" fillId="2" borderId="0" xfId="0" applyNumberFormat="1" applyFont="1" applyFill="1" applyBorder="1" applyAlignment="1" applyProtection="1">
      <alignment horizontal="right"/>
      <protection locked="0"/>
    </xf>
    <xf numFmtId="0" fontId="10" fillId="0" borderId="41" xfId="0" applyFont="1" applyBorder="1" applyProtection="1">
      <protection locked="0"/>
    </xf>
    <xf numFmtId="0" fontId="5" fillId="4" borderId="29" xfId="0" applyFont="1" applyFill="1" applyBorder="1" applyAlignment="1" applyProtection="1">
      <alignment horizontal="center" vertical="center" wrapText="1"/>
    </xf>
    <xf numFmtId="0" fontId="5" fillId="4" borderId="48" xfId="0" applyFont="1" applyFill="1" applyBorder="1" applyAlignment="1" applyProtection="1">
      <alignment horizontal="center" vertical="center" wrapText="1"/>
    </xf>
    <xf numFmtId="0" fontId="10" fillId="0" borderId="0" xfId="0" applyFont="1" applyFill="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8" fontId="11" fillId="2" borderId="0" xfId="0" applyNumberFormat="1" applyFont="1" applyFill="1" applyBorder="1" applyAlignment="1" applyProtection="1">
      <alignment horizontal="center" vertical="center"/>
      <protection locked="0"/>
    </xf>
    <xf numFmtId="168" fontId="3" fillId="2" borderId="0" xfId="0" applyNumberFormat="1" applyFont="1" applyFill="1" applyBorder="1" applyAlignment="1" applyProtection="1">
      <alignment horizontal="center" vertical="center"/>
      <protection locked="0"/>
    </xf>
    <xf numFmtId="170" fontId="5" fillId="2" borderId="0" xfId="0" applyNumberFormat="1" applyFont="1" applyFill="1" applyBorder="1" applyAlignment="1" applyProtection="1">
      <alignment horizontal="center" vertical="center"/>
      <protection locked="0"/>
    </xf>
    <xf numFmtId="168" fontId="10" fillId="0" borderId="0" xfId="0" applyNumberFormat="1" applyFont="1" applyAlignment="1" applyProtection="1">
      <alignment horizontal="center" vertical="center"/>
      <protection locked="0"/>
    </xf>
    <xf numFmtId="168" fontId="0" fillId="0" borderId="11" xfId="0" applyNumberFormat="1" applyFont="1" applyBorder="1" applyAlignment="1" applyProtection="1">
      <alignment horizontal="center" vertical="center"/>
      <protection locked="0"/>
    </xf>
    <xf numFmtId="170" fontId="14" fillId="0" borderId="0" xfId="0" applyNumberFormat="1" applyFont="1" applyFill="1" applyAlignment="1" applyProtection="1">
      <alignment horizontal="center" vertical="center"/>
      <protection locked="0"/>
    </xf>
    <xf numFmtId="166" fontId="3" fillId="2" borderId="0" xfId="0" applyNumberFormat="1" applyFont="1" applyFill="1" applyBorder="1" applyAlignment="1" applyProtection="1">
      <alignment horizontal="center" vertical="center"/>
      <protection locked="0"/>
    </xf>
    <xf numFmtId="166" fontId="1" fillId="0" borderId="0" xfId="0" applyNumberFormat="1" applyFont="1" applyAlignment="1" applyProtection="1">
      <alignment horizontal="center" vertical="center"/>
      <protection locked="0"/>
    </xf>
    <xf numFmtId="166" fontId="1" fillId="0" borderId="11" xfId="0" applyNumberFormat="1" applyFont="1" applyBorder="1" applyAlignment="1" applyProtection="1">
      <alignment horizontal="center" vertical="center"/>
      <protection locked="0"/>
    </xf>
    <xf numFmtId="0" fontId="0" fillId="0" borderId="0" xfId="0" applyNumberFormat="1"/>
    <xf numFmtId="171" fontId="6" fillId="3" borderId="1" xfId="1" applyNumberFormat="1"/>
    <xf numFmtId="168" fontId="6" fillId="3" borderId="1" xfId="1" applyNumberFormat="1"/>
    <xf numFmtId="166" fontId="3" fillId="2" borderId="11" xfId="0" applyNumberFormat="1" applyFont="1" applyFill="1" applyBorder="1" applyAlignment="1" applyProtection="1">
      <alignment horizontal="center" vertical="center"/>
      <protection locked="0"/>
    </xf>
    <xf numFmtId="166" fontId="3" fillId="2" borderId="18" xfId="0" applyNumberFormat="1" applyFont="1" applyFill="1" applyBorder="1" applyAlignment="1" applyProtection="1">
      <alignment horizontal="center" vertical="center"/>
      <protection locked="0"/>
    </xf>
    <xf numFmtId="166" fontId="1" fillId="0" borderId="18" xfId="0" applyNumberFormat="1" applyFont="1" applyBorder="1" applyAlignment="1" applyProtection="1">
      <alignment horizontal="center" vertical="center"/>
      <protection locked="0"/>
    </xf>
    <xf numFmtId="0" fontId="7" fillId="0" borderId="0" xfId="0" applyFont="1" applyBorder="1" applyProtection="1"/>
    <xf numFmtId="168" fontId="6" fillId="3" borderId="52" xfId="1" applyNumberFormat="1" applyBorder="1" applyProtection="1"/>
    <xf numFmtId="0" fontId="0" fillId="0" borderId="0" xfId="0" applyNumberFormat="1" applyAlignment="1">
      <alignment wrapText="1"/>
    </xf>
    <xf numFmtId="172" fontId="0" fillId="0" borderId="0" xfId="0" applyNumberFormat="1"/>
    <xf numFmtId="173" fontId="0" fillId="0" borderId="0" xfId="0" applyNumberFormat="1"/>
    <xf numFmtId="0" fontId="0" fillId="0" borderId="0" xfId="0" applyAlignment="1">
      <alignment wrapText="1"/>
    </xf>
    <xf numFmtId="0" fontId="14" fillId="0" borderId="0" xfId="0" applyFont="1" applyFill="1" applyBorder="1" applyAlignment="1" applyProtection="1">
      <alignment horizontal="center" vertical="center"/>
      <protection locked="0"/>
    </xf>
    <xf numFmtId="0" fontId="5" fillId="2" borderId="16" xfId="0" applyFont="1" applyFill="1" applyBorder="1" applyAlignment="1" applyProtection="1">
      <alignment horizontal="center" vertical="center"/>
      <protection locked="0"/>
    </xf>
    <xf numFmtId="0" fontId="12" fillId="2" borderId="16" xfId="0" applyFont="1" applyFill="1" applyBorder="1" applyAlignment="1" applyProtection="1">
      <alignment horizontal="center" vertical="center"/>
      <protection locked="0"/>
    </xf>
    <xf numFmtId="174" fontId="0" fillId="0" borderId="0" xfId="0" applyNumberFormat="1"/>
    <xf numFmtId="0" fontId="0" fillId="0" borderId="12" xfId="0" applyFont="1" applyBorder="1" applyAlignment="1" applyProtection="1">
      <alignment horizontal="left"/>
      <protection locked="0"/>
    </xf>
    <xf numFmtId="0" fontId="18" fillId="0" borderId="0" xfId="0" applyFont="1" applyProtection="1">
      <protection locked="0"/>
    </xf>
    <xf numFmtId="0" fontId="5" fillId="4" borderId="17"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protection locked="0"/>
    </xf>
    <xf numFmtId="168" fontId="10" fillId="0" borderId="18" xfId="0" applyNumberFormat="1" applyFont="1" applyBorder="1" applyAlignment="1" applyProtection="1">
      <alignment horizontal="center" vertical="center"/>
      <protection locked="0"/>
    </xf>
    <xf numFmtId="0" fontId="19" fillId="4" borderId="26" xfId="0" applyFont="1" applyFill="1" applyBorder="1" applyAlignment="1" applyProtection="1">
      <alignment horizontal="center" vertical="center" wrapText="1"/>
    </xf>
    <xf numFmtId="0" fontId="13" fillId="0" borderId="0" xfId="0" applyFont="1" applyFill="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 fillId="7" borderId="2" xfId="0" applyFont="1" applyFill="1" applyBorder="1" applyAlignment="1" applyProtection="1">
      <alignment horizontal="center" vertical="center" wrapText="1"/>
    </xf>
    <xf numFmtId="164" fontId="2" fillId="7" borderId="3" xfId="0" applyNumberFormat="1" applyFont="1" applyFill="1" applyBorder="1" applyAlignment="1" applyProtection="1">
      <alignment horizontal="center" vertical="center" wrapText="1"/>
    </xf>
    <xf numFmtId="165" fontId="2" fillId="7" borderId="3" xfId="0" applyNumberFormat="1"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49" fontId="2" fillId="7" borderId="3" xfId="0" applyNumberFormat="1" applyFont="1" applyFill="1" applyBorder="1" applyAlignment="1" applyProtection="1">
      <alignment horizontal="center" vertical="center" wrapText="1"/>
    </xf>
    <xf numFmtId="0" fontId="0" fillId="7" borderId="0" xfId="0" applyFill="1" applyProtection="1"/>
    <xf numFmtId="0" fontId="1" fillId="7" borderId="0" xfId="0" applyFont="1" applyFill="1" applyProtection="1"/>
    <xf numFmtId="164" fontId="15" fillId="7" borderId="11" xfId="0" applyNumberFormat="1" applyFont="1" applyFill="1" applyBorder="1" applyAlignment="1" applyProtection="1">
      <alignment horizontal="left" vertical="center" wrapText="1"/>
    </xf>
    <xf numFmtId="164" fontId="2" fillId="7" borderId="11" xfId="0" applyNumberFormat="1" applyFont="1" applyFill="1" applyBorder="1" applyAlignment="1" applyProtection="1">
      <alignment horizontal="center" vertical="center" wrapText="1"/>
    </xf>
    <xf numFmtId="164" fontId="2" fillId="7" borderId="12" xfId="0" applyNumberFormat="1" applyFont="1" applyFill="1" applyBorder="1" applyAlignment="1" applyProtection="1">
      <alignment horizontal="center" vertical="center" wrapText="1"/>
    </xf>
    <xf numFmtId="49" fontId="2" fillId="7" borderId="12" xfId="0" applyNumberFormat="1" applyFont="1" applyFill="1" applyBorder="1" applyAlignment="1" applyProtection="1">
      <alignment horizontal="center" vertical="center" wrapText="1"/>
    </xf>
    <xf numFmtId="49" fontId="2" fillId="7" borderId="14" xfId="0" applyNumberFormat="1" applyFont="1" applyFill="1" applyBorder="1" applyAlignment="1" applyProtection="1">
      <alignment horizontal="center" vertical="center" wrapText="1"/>
    </xf>
    <xf numFmtId="0" fontId="2" fillId="7" borderId="13" xfId="0" applyFont="1" applyFill="1" applyBorder="1" applyAlignment="1" applyProtection="1">
      <alignment horizontal="center" vertical="center" wrapText="1"/>
    </xf>
    <xf numFmtId="0" fontId="2" fillId="7" borderId="14" xfId="0" applyFont="1" applyFill="1" applyBorder="1" applyAlignment="1" applyProtection="1">
      <alignment horizontal="center" vertical="center" wrapText="1"/>
    </xf>
    <xf numFmtId="0" fontId="2" fillId="7" borderId="14" xfId="0" quotePrefix="1" applyFont="1" applyFill="1" applyBorder="1" applyAlignment="1" applyProtection="1">
      <alignment horizontal="center" vertical="center" wrapText="1"/>
    </xf>
    <xf numFmtId="0" fontId="2" fillId="7" borderId="16" xfId="0" quotePrefix="1" applyFont="1" applyFill="1" applyBorder="1" applyAlignment="1" applyProtection="1">
      <alignment horizontal="center" vertical="center" wrapText="1"/>
    </xf>
    <xf numFmtId="0" fontId="2" fillId="7" borderId="46" xfId="0" quotePrefix="1" applyFont="1" applyFill="1" applyBorder="1" applyAlignment="1" applyProtection="1">
      <alignment horizontal="center" vertical="center" wrapText="1"/>
    </xf>
    <xf numFmtId="0" fontId="2" fillId="7" borderId="47" xfId="0" quotePrefix="1" applyFont="1" applyFill="1" applyBorder="1" applyAlignment="1" applyProtection="1">
      <alignment horizontal="center" vertical="center" wrapText="1"/>
    </xf>
    <xf numFmtId="49" fontId="2" fillId="7" borderId="18" xfId="0" applyNumberFormat="1" applyFont="1" applyFill="1" applyBorder="1" applyAlignment="1" applyProtection="1">
      <alignment horizontal="center" vertical="center" wrapText="1"/>
    </xf>
    <xf numFmtId="49" fontId="2" fillId="7" borderId="0" xfId="0" applyNumberFormat="1" applyFont="1" applyFill="1" applyBorder="1" applyAlignment="1" applyProtection="1">
      <alignment horizontal="center" vertical="center" wrapText="1"/>
    </xf>
    <xf numFmtId="49" fontId="2" fillId="7" borderId="11" xfId="0" applyNumberFormat="1" applyFont="1" applyFill="1" applyBorder="1" applyAlignment="1" applyProtection="1">
      <alignment horizontal="center" vertical="center" wrapText="1"/>
    </xf>
    <xf numFmtId="166" fontId="2" fillId="7" borderId="19" xfId="0" applyNumberFormat="1" applyFont="1" applyFill="1" applyBorder="1" applyAlignment="1" applyProtection="1">
      <alignment vertical="center" wrapText="1"/>
    </xf>
    <xf numFmtId="166" fontId="2" fillId="7" borderId="51" xfId="0" applyNumberFormat="1" applyFont="1" applyFill="1" applyBorder="1" applyAlignment="1" applyProtection="1">
      <alignment horizontal="right" vertical="center"/>
    </xf>
    <xf numFmtId="0" fontId="5" fillId="7" borderId="26" xfId="0" applyFont="1" applyFill="1" applyBorder="1" applyAlignment="1" applyProtection="1">
      <alignment horizontal="center" vertical="center" wrapText="1"/>
    </xf>
    <xf numFmtId="0" fontId="1" fillId="7" borderId="12" xfId="0" applyFont="1" applyFill="1" applyBorder="1" applyProtection="1"/>
    <xf numFmtId="0" fontId="2" fillId="7" borderId="23" xfId="0" applyFont="1" applyFill="1" applyBorder="1" applyAlignment="1" applyProtection="1">
      <alignment horizontal="center" vertical="center" wrapText="1"/>
    </xf>
    <xf numFmtId="0" fontId="2" fillId="7" borderId="24" xfId="0" applyFont="1" applyFill="1" applyBorder="1" applyAlignment="1" applyProtection="1">
      <alignment horizontal="center" vertical="center" wrapText="1"/>
    </xf>
    <xf numFmtId="0" fontId="2" fillId="7" borderId="24" xfId="0" quotePrefix="1" applyFont="1" applyFill="1" applyBorder="1" applyAlignment="1" applyProtection="1">
      <alignment horizontal="center" vertical="center" wrapText="1"/>
    </xf>
    <xf numFmtId="166" fontId="2" fillId="7" borderId="17" xfId="0" applyNumberFormat="1" applyFont="1" applyFill="1" applyBorder="1" applyAlignment="1" applyProtection="1">
      <alignment vertical="center"/>
    </xf>
    <xf numFmtId="166" fontId="2" fillId="7" borderId="50" xfId="0" applyNumberFormat="1" applyFont="1" applyFill="1" applyBorder="1" applyAlignment="1" applyProtection="1">
      <alignment horizontal="right" vertical="center"/>
    </xf>
    <xf numFmtId="166" fontId="2" fillId="7" borderId="28" xfId="0" applyNumberFormat="1" applyFont="1" applyFill="1" applyBorder="1" applyAlignment="1" applyProtection="1">
      <alignment vertical="center"/>
    </xf>
    <xf numFmtId="166" fontId="2" fillId="7" borderId="10" xfId="0" applyNumberFormat="1" applyFont="1" applyFill="1" applyBorder="1" applyAlignment="1" applyProtection="1">
      <alignment vertical="center"/>
    </xf>
    <xf numFmtId="0" fontId="4" fillId="7" borderId="43" xfId="0" applyFont="1" applyFill="1" applyBorder="1" applyAlignment="1" applyProtection="1">
      <alignment vertical="center" wrapText="1"/>
    </xf>
    <xf numFmtId="164" fontId="4" fillId="7" borderId="31" xfId="0" applyNumberFormat="1" applyFont="1" applyFill="1" applyBorder="1" applyAlignment="1" applyProtection="1">
      <alignment horizontal="center" vertical="center" wrapText="1"/>
    </xf>
    <xf numFmtId="165" fontId="4" fillId="7" borderId="31" xfId="0" applyNumberFormat="1" applyFont="1" applyFill="1" applyBorder="1" applyAlignment="1" applyProtection="1">
      <alignment horizontal="center" vertical="center" wrapText="1"/>
    </xf>
    <xf numFmtId="0" fontId="4" fillId="7" borderId="39" xfId="0" applyFont="1" applyFill="1" applyBorder="1" applyAlignment="1" applyProtection="1">
      <alignment horizontal="center" vertical="center" wrapText="1"/>
    </xf>
    <xf numFmtId="166" fontId="4" fillId="7" borderId="37" xfId="0" applyNumberFormat="1" applyFont="1" applyFill="1" applyBorder="1" applyAlignment="1" applyProtection="1">
      <alignment horizontal="center" vertical="center" wrapText="1"/>
    </xf>
    <xf numFmtId="0" fontId="4" fillId="7" borderId="37" xfId="0" applyFont="1" applyFill="1" applyBorder="1" applyAlignment="1" applyProtection="1">
      <alignment horizontal="center" vertical="center" wrapText="1"/>
    </xf>
    <xf numFmtId="0" fontId="4" fillId="7" borderId="49" xfId="0" applyFont="1" applyFill="1" applyBorder="1" applyAlignment="1" applyProtection="1">
      <alignment horizontal="center" vertical="center" wrapText="1"/>
    </xf>
    <xf numFmtId="167" fontId="4" fillId="7" borderId="34" xfId="0" applyNumberFormat="1" applyFont="1" applyFill="1" applyBorder="1" applyAlignment="1" applyProtection="1">
      <alignment horizontal="center" vertical="center" wrapText="1"/>
    </xf>
    <xf numFmtId="0" fontId="4" fillId="7" borderId="27" xfId="0" applyFont="1" applyFill="1" applyBorder="1" applyAlignment="1" applyProtection="1">
      <alignment horizontal="center" vertical="center" wrapText="1"/>
    </xf>
    <xf numFmtId="0" fontId="4" fillId="7" borderId="36" xfId="0" applyFont="1" applyFill="1" applyBorder="1" applyAlignment="1" applyProtection="1">
      <alignment horizontal="center" vertical="center" wrapText="1"/>
    </xf>
    <xf numFmtId="168" fontId="4" fillId="7" borderId="37" xfId="0" applyNumberFormat="1" applyFont="1" applyFill="1" applyBorder="1" applyAlignment="1" applyProtection="1">
      <alignment horizontal="center" vertical="center" wrapText="1"/>
    </xf>
    <xf numFmtId="168" fontId="4" fillId="7" borderId="36" xfId="0" applyNumberFormat="1" applyFont="1" applyFill="1" applyBorder="1" applyAlignment="1" applyProtection="1">
      <alignment horizontal="center" vertical="center" wrapText="1"/>
    </xf>
    <xf numFmtId="168" fontId="4" fillId="7" borderId="32" xfId="0" applyNumberFormat="1" applyFont="1" applyFill="1" applyBorder="1" applyAlignment="1" applyProtection="1">
      <alignment horizontal="center" vertical="center" wrapText="1"/>
    </xf>
    <xf numFmtId="0" fontId="4" fillId="7" borderId="32" xfId="0" applyFont="1" applyFill="1" applyBorder="1" applyAlignment="1" applyProtection="1">
      <alignment horizontal="center" vertical="center" wrapText="1"/>
    </xf>
    <xf numFmtId="0" fontId="2" fillId="7" borderId="38" xfId="0" applyFont="1" applyFill="1" applyBorder="1" applyAlignment="1" applyProtection="1">
      <alignment horizontal="center" vertical="center" wrapText="1"/>
    </xf>
    <xf numFmtId="0" fontId="4" fillId="7" borderId="33" xfId="0" applyFont="1" applyFill="1" applyBorder="1" applyAlignment="1" applyProtection="1">
      <alignment horizontal="center" vertical="center" wrapText="1"/>
    </xf>
    <xf numFmtId="166" fontId="4" fillId="7" borderId="39" xfId="0" applyNumberFormat="1" applyFont="1" applyFill="1" applyBorder="1" applyAlignment="1" applyProtection="1">
      <alignment horizontal="center" vertical="center" wrapText="1"/>
    </xf>
    <xf numFmtId="166" fontId="4" fillId="7" borderId="36" xfId="0" applyNumberFormat="1" applyFont="1" applyFill="1" applyBorder="1" applyAlignment="1" applyProtection="1">
      <alignment horizontal="center" vertical="center" wrapText="1"/>
    </xf>
    <xf numFmtId="166" fontId="4" fillId="7" borderId="35" xfId="0" applyNumberFormat="1" applyFont="1" applyFill="1" applyBorder="1" applyAlignment="1" applyProtection="1">
      <alignment horizontal="center" vertical="center" wrapText="1"/>
    </xf>
    <xf numFmtId="2" fontId="4" fillId="7" borderId="39" xfId="0" applyNumberFormat="1" applyFont="1" applyFill="1" applyBorder="1" applyAlignment="1" applyProtection="1">
      <alignment horizontal="center" vertical="center" wrapText="1"/>
    </xf>
    <xf numFmtId="2" fontId="4" fillId="7" borderId="37" xfId="0" applyNumberFormat="1" applyFont="1" applyFill="1" applyBorder="1" applyAlignment="1" applyProtection="1">
      <alignment horizontal="center" vertical="center" wrapText="1"/>
    </xf>
    <xf numFmtId="2" fontId="4" fillId="7" borderId="34" xfId="0" applyNumberFormat="1" applyFont="1" applyFill="1" applyBorder="1" applyAlignment="1" applyProtection="1">
      <alignment horizontal="center" vertical="center" wrapText="1"/>
    </xf>
    <xf numFmtId="2" fontId="4" fillId="7" borderId="35" xfId="0" applyNumberFormat="1" applyFont="1" applyFill="1" applyBorder="1" applyAlignment="1" applyProtection="1">
      <alignment horizontal="center" vertical="center" wrapText="1"/>
    </xf>
    <xf numFmtId="2" fontId="4" fillId="7" borderId="49" xfId="0" applyNumberFormat="1" applyFont="1" applyFill="1" applyBorder="1" applyAlignment="1" applyProtection="1">
      <alignment horizontal="center" vertical="center" wrapText="1"/>
    </xf>
    <xf numFmtId="175" fontId="0" fillId="0" borderId="0" xfId="0" applyNumberFormat="1" applyFont="1" applyFill="1" applyBorder="1" applyAlignment="1" applyProtection="1">
      <alignment horizontal="right"/>
      <protection locked="0"/>
    </xf>
    <xf numFmtId="49" fontId="2" fillId="7" borderId="14" xfId="0" applyNumberFormat="1" applyFont="1" applyFill="1" applyBorder="1" applyAlignment="1" applyProtection="1">
      <alignment horizontal="center" vertical="center" wrapText="1"/>
    </xf>
    <xf numFmtId="168" fontId="1" fillId="0" borderId="0" xfId="0" applyNumberFormat="1" applyFont="1" applyFill="1" applyBorder="1" applyProtection="1">
      <protection locked="0"/>
    </xf>
    <xf numFmtId="175" fontId="3" fillId="2" borderId="0" xfId="0" applyNumberFormat="1" applyFont="1" applyFill="1" applyBorder="1" applyAlignment="1" applyProtection="1">
      <alignment horizontal="right"/>
      <protection locked="0"/>
    </xf>
    <xf numFmtId="0" fontId="5" fillId="2" borderId="0" xfId="0" applyFont="1" applyFill="1" applyBorder="1" applyAlignment="1" applyProtection="1">
      <alignment horizontal="center" vertical="center"/>
      <protection locked="0"/>
    </xf>
    <xf numFmtId="0" fontId="3" fillId="2" borderId="0" xfId="0" applyFont="1" applyFill="1" applyBorder="1" applyAlignment="1" applyProtection="1">
      <alignment horizontal="left"/>
      <protection locked="0"/>
    </xf>
    <xf numFmtId="171" fontId="3" fillId="2" borderId="0" xfId="1" applyNumberFormat="1" applyFont="1" applyFill="1" applyBorder="1"/>
    <xf numFmtId="168" fontId="3" fillId="2" borderId="0" xfId="1" applyNumberFormat="1" applyFont="1" applyFill="1" applyBorder="1"/>
    <xf numFmtId="0" fontId="11" fillId="2" borderId="0" xfId="0" applyFont="1" applyFill="1" applyBorder="1" applyAlignment="1" applyProtection="1">
      <alignment horizontal="left"/>
      <protection locked="0"/>
    </xf>
    <xf numFmtId="0" fontId="4" fillId="7" borderId="51" xfId="0" applyFont="1" applyFill="1" applyBorder="1" applyAlignment="1" applyProtection="1">
      <alignment horizontal="center" vertical="center" wrapText="1"/>
    </xf>
    <xf numFmtId="0" fontId="5" fillId="7" borderId="25" xfId="0" applyFont="1" applyFill="1" applyBorder="1" applyAlignment="1" applyProtection="1">
      <alignment horizontal="center" vertical="center" wrapText="1"/>
    </xf>
    <xf numFmtId="0" fontId="10" fillId="0" borderId="11" xfId="0" applyFont="1" applyBorder="1" applyProtection="1">
      <protection locked="0"/>
    </xf>
    <xf numFmtId="9" fontId="0" fillId="0" borderId="0" xfId="0" applyNumberFormat="1" applyFont="1" applyFill="1" applyBorder="1" applyAlignment="1" applyProtection="1">
      <alignment horizontal="right"/>
      <protection locked="0"/>
    </xf>
    <xf numFmtId="164" fontId="20" fillId="7" borderId="11" xfId="0" applyNumberFormat="1" applyFont="1" applyFill="1" applyBorder="1" applyAlignment="1" applyProtection="1">
      <alignment horizontal="left" vertical="center" wrapText="1"/>
    </xf>
    <xf numFmtId="9" fontId="3" fillId="2" borderId="0" xfId="0" applyNumberFormat="1" applyFont="1" applyFill="1" applyBorder="1" applyAlignment="1" applyProtection="1">
      <alignment horizontal="right"/>
      <protection locked="0"/>
    </xf>
    <xf numFmtId="0" fontId="3" fillId="2" borderId="0" xfId="1" applyNumberFormat="1" applyFont="1" applyFill="1" applyBorder="1" applyProtection="1"/>
    <xf numFmtId="168" fontId="3" fillId="2" borderId="0" xfId="0" applyNumberFormat="1" applyFont="1" applyFill="1" applyBorder="1" applyAlignment="1" applyProtection="1">
      <alignment horizontal="right"/>
      <protection locked="0"/>
    </xf>
    <xf numFmtId="0" fontId="19" fillId="7" borderId="26" xfId="0" applyFont="1" applyFill="1" applyBorder="1" applyAlignment="1" applyProtection="1">
      <alignment horizontal="center" vertical="center" wrapText="1"/>
    </xf>
    <xf numFmtId="0" fontId="12" fillId="2" borderId="0" xfId="0" applyFont="1" applyFill="1" applyBorder="1" applyAlignment="1" applyProtection="1">
      <alignment horizontal="center" vertical="center"/>
      <protection locked="0"/>
    </xf>
    <xf numFmtId="0" fontId="19" fillId="4" borderId="57" xfId="0" applyFont="1" applyFill="1" applyBorder="1" applyAlignment="1" applyProtection="1">
      <alignment horizontal="center" vertical="center" wrapText="1"/>
    </xf>
    <xf numFmtId="1" fontId="3" fillId="2" borderId="0" xfId="0" applyNumberFormat="1" applyFont="1" applyFill="1" applyBorder="1" applyAlignment="1" applyProtection="1">
      <alignment horizontal="center" vertical="center"/>
      <protection locked="0"/>
    </xf>
    <xf numFmtId="1" fontId="0" fillId="0" borderId="0" xfId="0" applyNumberFormat="1" applyFont="1" applyBorder="1" applyAlignment="1" applyProtection="1">
      <alignment horizontal="center" vertical="center"/>
      <protection locked="0"/>
    </xf>
    <xf numFmtId="1" fontId="7" fillId="0" borderId="0" xfId="0" applyNumberFormat="1" applyFont="1" applyProtection="1"/>
    <xf numFmtId="170" fontId="7" fillId="0" borderId="0" xfId="0" applyNumberFormat="1" applyFont="1" applyProtection="1"/>
    <xf numFmtId="1" fontId="5" fillId="4" borderId="28" xfId="0" applyNumberFormat="1" applyFont="1" applyFill="1" applyBorder="1" applyAlignment="1" applyProtection="1">
      <alignment horizontal="center" vertical="center" wrapText="1"/>
    </xf>
    <xf numFmtId="1" fontId="4" fillId="7" borderId="36" xfId="0" applyNumberFormat="1" applyFont="1" applyFill="1" applyBorder="1" applyAlignment="1" applyProtection="1">
      <alignment horizontal="center" vertical="center" wrapText="1"/>
    </xf>
    <xf numFmtId="1" fontId="5" fillId="2" borderId="0" xfId="0" applyNumberFormat="1" applyFont="1" applyFill="1" applyBorder="1" applyAlignment="1" applyProtection="1">
      <alignment horizontal="center" vertical="center"/>
      <protection locked="0"/>
    </xf>
    <xf numFmtId="1" fontId="14" fillId="0" borderId="0" xfId="0" applyNumberFormat="1" applyFont="1" applyFill="1" applyAlignment="1" applyProtection="1">
      <alignment horizontal="center" vertical="center"/>
      <protection locked="0"/>
    </xf>
    <xf numFmtId="170" fontId="4" fillId="7" borderId="37" xfId="0" applyNumberFormat="1" applyFont="1" applyFill="1" applyBorder="1" applyAlignment="1" applyProtection="1">
      <alignment horizontal="center" vertical="center" wrapText="1"/>
    </xf>
    <xf numFmtId="1" fontId="4" fillId="7" borderId="45" xfId="0" applyNumberFormat="1" applyFont="1" applyFill="1" applyBorder="1" applyAlignment="1" applyProtection="1">
      <alignment horizontal="center" vertical="center" wrapText="1"/>
    </xf>
    <xf numFmtId="0" fontId="5" fillId="4" borderId="0" xfId="0" applyNumberFormat="1" applyFont="1" applyFill="1" applyBorder="1" applyAlignment="1" applyProtection="1">
      <alignment horizontal="right" vertical="center" wrapText="1"/>
    </xf>
    <xf numFmtId="1" fontId="5" fillId="4" borderId="50" xfId="0" applyNumberFormat="1" applyFont="1" applyFill="1" applyBorder="1" applyAlignment="1" applyProtection="1">
      <alignment horizontal="center" vertical="center" wrapText="1"/>
    </xf>
    <xf numFmtId="170" fontId="4" fillId="7" borderId="33" xfId="0" applyNumberFormat="1" applyFont="1" applyFill="1" applyBorder="1" applyAlignment="1" applyProtection="1">
      <alignment horizontal="center" vertical="center" wrapText="1"/>
    </xf>
    <xf numFmtId="1" fontId="22" fillId="4" borderId="11" xfId="0" applyNumberFormat="1" applyFont="1" applyFill="1" applyBorder="1" applyAlignment="1" applyProtection="1">
      <alignment horizontal="center" vertical="center" wrapText="1"/>
    </xf>
    <xf numFmtId="0" fontId="23" fillId="2" borderId="0" xfId="0" applyFont="1" applyFill="1" applyBorder="1" applyAlignment="1" applyProtection="1">
      <alignment horizontal="left"/>
      <protection locked="0"/>
    </xf>
    <xf numFmtId="1" fontId="5" fillId="4" borderId="40" xfId="0" applyNumberFormat="1" applyFont="1" applyFill="1" applyBorder="1" applyAlignment="1" applyProtection="1">
      <alignment horizontal="center" vertical="center" wrapText="1"/>
    </xf>
    <xf numFmtId="1" fontId="2" fillId="7" borderId="59" xfId="0" applyNumberFormat="1" applyFont="1" applyFill="1" applyBorder="1" applyAlignment="1" applyProtection="1">
      <alignment horizontal="center" vertical="center" wrapText="1"/>
    </xf>
    <xf numFmtId="49" fontId="25" fillId="7" borderId="56" xfId="0" applyNumberFormat="1" applyFont="1" applyFill="1" applyBorder="1" applyAlignment="1" applyProtection="1">
      <alignment horizontal="center" vertical="center" wrapText="1"/>
    </xf>
    <xf numFmtId="49" fontId="25" fillId="7" borderId="47" xfId="0" applyNumberFormat="1" applyFont="1" applyFill="1" applyBorder="1" applyAlignment="1" applyProtection="1">
      <alignment horizontal="center" vertical="center" wrapText="1"/>
    </xf>
    <xf numFmtId="0" fontId="3" fillId="2" borderId="0" xfId="0" applyFont="1" applyFill="1" applyBorder="1" applyAlignment="1" applyProtection="1">
      <alignment horizontal="center"/>
      <protection locked="0"/>
    </xf>
    <xf numFmtId="1" fontId="3" fillId="2" borderId="0" xfId="0" applyNumberFormat="1" applyFont="1" applyFill="1" applyBorder="1" applyProtection="1"/>
    <xf numFmtId="170" fontId="3" fillId="2" borderId="0" xfId="0" applyNumberFormat="1" applyFont="1" applyFill="1" applyBorder="1" applyProtection="1"/>
    <xf numFmtId="0" fontId="3" fillId="2" borderId="0" xfId="0" applyFont="1" applyFill="1" applyBorder="1" applyAlignment="1" applyProtection="1">
      <alignment horizontal="left"/>
    </xf>
    <xf numFmtId="22" fontId="3" fillId="2" borderId="0" xfId="0" applyNumberFormat="1" applyFont="1" applyFill="1" applyBorder="1" applyProtection="1"/>
    <xf numFmtId="0" fontId="3" fillId="2" borderId="0" xfId="0" applyNumberFormat="1" applyFont="1" applyFill="1" applyBorder="1" applyProtection="1"/>
    <xf numFmtId="0" fontId="23" fillId="2" borderId="0" xfId="0" applyFont="1" applyFill="1" applyBorder="1" applyAlignment="1" applyProtection="1">
      <alignment horizontal="left"/>
    </xf>
    <xf numFmtId="0" fontId="3" fillId="2" borderId="0" xfId="0" applyFont="1" applyFill="1" applyBorder="1" applyAlignment="1" applyProtection="1">
      <alignment horizontal="right"/>
    </xf>
    <xf numFmtId="0" fontId="3" fillId="2" borderId="0" xfId="0" applyFont="1" applyFill="1" applyBorder="1" applyAlignment="1" applyProtection="1">
      <alignment horizontal="center"/>
    </xf>
    <xf numFmtId="0" fontId="0" fillId="0" borderId="0" xfId="0" applyFont="1" applyFill="1" applyBorder="1" applyProtection="1">
      <protection locked="0"/>
    </xf>
    <xf numFmtId="0" fontId="11" fillId="0" borderId="12" xfId="0" applyFont="1" applyBorder="1" applyAlignment="1" applyProtection="1">
      <alignment wrapText="1"/>
      <protection locked="0"/>
    </xf>
    <xf numFmtId="0" fontId="11" fillId="2" borderId="0" xfId="0" applyFont="1" applyFill="1" applyBorder="1" applyAlignment="1" applyProtection="1">
      <alignment horizontal="left" wrapText="1"/>
      <protection locked="0"/>
    </xf>
    <xf numFmtId="168" fontId="6" fillId="3" borderId="1" xfId="1" applyNumberFormat="1" applyProtection="1">
      <protection locked="0"/>
    </xf>
    <xf numFmtId="168" fontId="3" fillId="2" borderId="0" xfId="1" applyNumberFormat="1" applyFont="1" applyFill="1" applyBorder="1" applyProtection="1">
      <protection locked="0"/>
    </xf>
    <xf numFmtId="2" fontId="2" fillId="7" borderId="14" xfId="0" applyNumberFormat="1" applyFont="1" applyFill="1" applyBorder="1" applyAlignment="1" applyProtection="1">
      <alignment horizontal="center" vertical="center" wrapText="1"/>
    </xf>
    <xf numFmtId="2" fontId="2" fillId="7" borderId="15" xfId="0" applyNumberFormat="1" applyFont="1" applyFill="1" applyBorder="1" applyAlignment="1" applyProtection="1">
      <alignment horizontal="center" vertical="center" wrapText="1"/>
    </xf>
    <xf numFmtId="2" fontId="2" fillId="7" borderId="7" xfId="0" applyNumberFormat="1" applyFont="1" applyFill="1" applyBorder="1" applyAlignment="1" applyProtection="1">
      <alignment horizontal="center" vertical="center" wrapText="1"/>
    </xf>
    <xf numFmtId="2" fontId="2" fillId="7" borderId="8" xfId="0" applyNumberFormat="1" applyFont="1" applyFill="1" applyBorder="1" applyAlignment="1" applyProtection="1">
      <alignment horizontal="center" vertical="center" wrapText="1"/>
    </xf>
    <xf numFmtId="2" fontId="2" fillId="7" borderId="9" xfId="0" applyNumberFormat="1" applyFont="1" applyFill="1" applyBorder="1" applyAlignment="1" applyProtection="1">
      <alignment horizontal="center" vertical="center" wrapText="1"/>
    </xf>
    <xf numFmtId="0" fontId="2" fillId="7" borderId="43" xfId="0" applyFont="1" applyFill="1" applyBorder="1" applyAlignment="1" applyProtection="1">
      <alignment horizontal="center" vertical="center" wrapText="1"/>
    </xf>
    <xf numFmtId="0" fontId="2" fillId="7" borderId="2" xfId="0" applyFont="1" applyFill="1" applyBorder="1" applyAlignment="1" applyProtection="1">
      <alignment horizontal="center" vertical="center" wrapText="1"/>
    </xf>
    <xf numFmtId="49" fontId="2" fillId="7" borderId="4" xfId="0" applyNumberFormat="1" applyFont="1" applyFill="1" applyBorder="1" applyAlignment="1" applyProtection="1">
      <alignment horizontal="center" vertical="center" wrapText="1"/>
    </xf>
    <xf numFmtId="49" fontId="2" fillId="7" borderId="5" xfId="0" applyNumberFormat="1" applyFont="1" applyFill="1" applyBorder="1" applyAlignment="1" applyProtection="1">
      <alignment horizontal="center" vertical="center" wrapText="1"/>
    </xf>
    <xf numFmtId="49" fontId="2" fillId="7" borderId="6" xfId="0" applyNumberFormat="1" applyFont="1" applyFill="1" applyBorder="1" applyAlignment="1" applyProtection="1">
      <alignment horizontal="center" vertical="center" wrapText="1"/>
    </xf>
    <xf numFmtId="49" fontId="2" fillId="7" borderId="56" xfId="0" applyNumberFormat="1" applyFont="1" applyFill="1" applyBorder="1" applyAlignment="1" applyProtection="1">
      <alignment horizontal="center" vertical="center" wrapText="1"/>
    </xf>
    <xf numFmtId="49" fontId="2" fillId="7" borderId="55" xfId="0" applyNumberFormat="1" applyFont="1" applyFill="1" applyBorder="1" applyAlignment="1" applyProtection="1">
      <alignment horizontal="center" vertical="center" wrapText="1"/>
    </xf>
    <xf numFmtId="0" fontId="2" fillId="7" borderId="4" xfId="0" applyFont="1" applyFill="1" applyBorder="1" applyAlignment="1" applyProtection="1">
      <alignment horizontal="center" vertical="center" wrapText="1"/>
    </xf>
    <xf numFmtId="0" fontId="2" fillId="7" borderId="5" xfId="0" applyFont="1" applyFill="1" applyBorder="1" applyAlignment="1" applyProtection="1">
      <alignment horizontal="center" vertical="center" wrapText="1"/>
    </xf>
    <xf numFmtId="0" fontId="2" fillId="7" borderId="6" xfId="0" applyFont="1" applyFill="1" applyBorder="1" applyAlignment="1" applyProtection="1">
      <alignment horizontal="center" vertical="center" wrapText="1"/>
    </xf>
    <xf numFmtId="49" fontId="2" fillId="7" borderId="14" xfId="0" applyNumberFormat="1" applyFont="1" applyFill="1" applyBorder="1" applyAlignment="1" applyProtection="1">
      <alignment horizontal="center" vertical="center" wrapText="1"/>
    </xf>
    <xf numFmtId="170" fontId="2" fillId="7" borderId="16" xfId="0" applyNumberFormat="1" applyFont="1" applyFill="1" applyBorder="1" applyAlignment="1" applyProtection="1">
      <alignment horizontal="center" vertical="center" wrapText="1"/>
    </xf>
    <xf numFmtId="170" fontId="2" fillId="7" borderId="58" xfId="0" applyNumberFormat="1" applyFont="1" applyFill="1" applyBorder="1" applyAlignment="1" applyProtection="1">
      <alignment horizontal="center" vertical="center" wrapText="1"/>
    </xf>
    <xf numFmtId="170" fontId="2" fillId="7" borderId="19" xfId="0" applyNumberFormat="1" applyFont="1" applyFill="1" applyBorder="1" applyAlignment="1" applyProtection="1">
      <alignment horizontal="center" vertical="center" wrapText="1"/>
    </xf>
    <xf numFmtId="49" fontId="4" fillId="7" borderId="21" xfId="0" applyNumberFormat="1" applyFont="1" applyFill="1" applyBorder="1" applyAlignment="1" applyProtection="1">
      <alignment horizontal="center" vertical="center" wrapText="1"/>
    </xf>
    <xf numFmtId="49" fontId="4" fillId="7" borderId="32" xfId="0" applyNumberFormat="1" applyFont="1" applyFill="1" applyBorder="1" applyAlignment="1" applyProtection="1">
      <alignment horizontal="center" vertical="center" wrapText="1"/>
    </xf>
    <xf numFmtId="49" fontId="4" fillId="7" borderId="22" xfId="0" applyNumberFormat="1" applyFont="1" applyFill="1" applyBorder="1" applyAlignment="1" applyProtection="1">
      <alignment horizontal="center" vertical="center" wrapText="1"/>
    </xf>
    <xf numFmtId="49" fontId="4" fillId="7" borderId="33" xfId="0" applyNumberFormat="1" applyFont="1" applyFill="1" applyBorder="1" applyAlignment="1" applyProtection="1">
      <alignment horizontal="center" vertical="center" wrapText="1"/>
    </xf>
    <xf numFmtId="0" fontId="2" fillId="7" borderId="23" xfId="0" applyFont="1" applyFill="1" applyBorder="1" applyAlignment="1" applyProtection="1">
      <alignment horizontal="center" vertical="center" wrapText="1"/>
    </xf>
    <xf numFmtId="0" fontId="2" fillId="7" borderId="24" xfId="0" applyFont="1" applyFill="1" applyBorder="1" applyAlignment="1" applyProtection="1">
      <alignment horizontal="center" vertical="center" wrapText="1"/>
    </xf>
    <xf numFmtId="49" fontId="2" fillId="7" borderId="13" xfId="0" applyNumberFormat="1" applyFont="1" applyFill="1" applyBorder="1" applyAlignment="1" applyProtection="1">
      <alignment horizontal="center" vertical="center" wrapText="1"/>
    </xf>
    <xf numFmtId="0" fontId="2" fillId="7" borderId="13" xfId="0" applyFont="1" applyFill="1" applyBorder="1" applyAlignment="1" applyProtection="1">
      <alignment horizontal="center" vertical="center" wrapText="1"/>
    </xf>
    <xf numFmtId="0" fontId="2" fillId="7" borderId="14" xfId="0" applyFont="1" applyFill="1" applyBorder="1" applyAlignment="1" applyProtection="1">
      <alignment horizontal="center" vertical="center" wrapText="1"/>
    </xf>
    <xf numFmtId="49" fontId="4" fillId="7" borderId="27" xfId="0" applyNumberFormat="1" applyFont="1" applyFill="1" applyBorder="1" applyAlignment="1" applyProtection="1">
      <alignment horizontal="center" vertical="center" wrapText="1"/>
    </xf>
    <xf numFmtId="49" fontId="4" fillId="7" borderId="40" xfId="0" applyNumberFormat="1" applyFont="1" applyFill="1" applyBorder="1" applyAlignment="1" applyProtection="1">
      <alignment horizontal="center" vertical="center" wrapText="1"/>
    </xf>
    <xf numFmtId="0" fontId="4" fillId="7" borderId="54" xfId="0" applyFont="1" applyFill="1" applyBorder="1" applyAlignment="1" applyProtection="1">
      <alignment horizontal="center" vertical="center" wrapText="1"/>
    </xf>
    <xf numFmtId="0" fontId="4" fillId="7" borderId="38" xfId="0" applyFont="1" applyFill="1" applyBorder="1" applyAlignment="1" applyProtection="1">
      <alignment horizontal="center" vertical="center" wrapText="1"/>
    </xf>
    <xf numFmtId="0" fontId="4" fillId="7" borderId="20" xfId="0" applyFont="1" applyFill="1" applyBorder="1" applyAlignment="1" applyProtection="1">
      <alignment horizontal="center" vertical="center" wrapText="1"/>
    </xf>
    <xf numFmtId="0" fontId="4" fillId="7" borderId="12" xfId="0" applyFont="1" applyFill="1" applyBorder="1" applyAlignment="1" applyProtection="1">
      <alignment horizontal="center" vertical="center" wrapText="1"/>
    </xf>
    <xf numFmtId="0" fontId="4" fillId="7" borderId="21" xfId="0" applyFont="1" applyFill="1" applyBorder="1" applyAlignment="1" applyProtection="1">
      <alignment horizontal="center" vertical="center" wrapText="1"/>
    </xf>
    <xf numFmtId="0" fontId="4" fillId="7" borderId="32" xfId="0" applyFont="1" applyFill="1" applyBorder="1" applyAlignment="1" applyProtection="1">
      <alignment horizontal="center" vertical="center" wrapText="1"/>
    </xf>
    <xf numFmtId="49" fontId="4" fillId="7" borderId="45" xfId="0" applyNumberFormat="1" applyFont="1" applyFill="1" applyBorder="1" applyAlignment="1" applyProtection="1">
      <alignment horizontal="center" vertical="center" wrapText="1"/>
    </xf>
    <xf numFmtId="49" fontId="4" fillId="7" borderId="20" xfId="0" applyNumberFormat="1" applyFont="1" applyFill="1" applyBorder="1" applyAlignment="1" applyProtection="1">
      <alignment horizontal="center" vertical="top" wrapText="1"/>
    </xf>
    <xf numFmtId="49" fontId="4" fillId="7" borderId="31" xfId="0" applyNumberFormat="1" applyFont="1" applyFill="1" applyBorder="1" applyAlignment="1" applyProtection="1">
      <alignment horizontal="center" vertical="top" wrapText="1"/>
    </xf>
    <xf numFmtId="0" fontId="17" fillId="6" borderId="4" xfId="0" applyFont="1" applyFill="1" applyBorder="1" applyAlignment="1">
      <alignment horizontal="center" vertical="center"/>
    </xf>
    <xf numFmtId="0" fontId="17" fillId="6" borderId="53" xfId="0" applyFont="1" applyFill="1" applyBorder="1" applyAlignment="1">
      <alignment horizontal="center" vertical="center"/>
    </xf>
    <xf numFmtId="0" fontId="16" fillId="5" borderId="4" xfId="0" applyFont="1" applyFill="1" applyBorder="1" applyAlignment="1">
      <alignment horizontal="center" vertical="center" wrapText="1"/>
    </xf>
    <xf numFmtId="0" fontId="16" fillId="5" borderId="53" xfId="0" applyFont="1" applyFill="1" applyBorder="1" applyAlignment="1">
      <alignment horizontal="center" vertical="center" wrapText="1"/>
    </xf>
    <xf numFmtId="0" fontId="16" fillId="5" borderId="5" xfId="0" applyFont="1" applyFill="1" applyBorder="1" applyAlignment="1">
      <alignment horizontal="center" vertical="center" wrapText="1"/>
    </xf>
    <xf numFmtId="0" fontId="16" fillId="5" borderId="6" xfId="0" applyFont="1" applyFill="1" applyBorder="1" applyAlignment="1">
      <alignment horizontal="center" vertical="center" wrapText="1"/>
    </xf>
    <xf numFmtId="0" fontId="17" fillId="0" borderId="4" xfId="0" applyFont="1" applyFill="1" applyBorder="1" applyAlignment="1">
      <alignment horizontal="center" vertical="center"/>
    </xf>
    <xf numFmtId="0" fontId="17" fillId="0" borderId="5" xfId="0" applyFont="1" applyFill="1" applyBorder="1" applyAlignment="1">
      <alignment horizontal="center" vertical="center"/>
    </xf>
    <xf numFmtId="0" fontId="17" fillId="0" borderId="6" xfId="0" applyFont="1" applyFill="1" applyBorder="1" applyAlignment="1">
      <alignment horizontal="center" vertical="center"/>
    </xf>
  </cellXfs>
  <cellStyles count="2">
    <cellStyle name="Calculation" xfId="1" builtinId="22" customBuiltin="1"/>
    <cellStyle name="Normal" xfId="0" builtinId="0" customBuiltin="1"/>
  </cellStyles>
  <dxfs count="14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4" formatCode="yyyy/mm/dd\ hh:mm:ss;@"/>
    </dxf>
    <dxf>
      <font>
        <color rgb="FF990000"/>
      </font>
      <fill>
        <patternFill>
          <bgColor rgb="FFFFCCCC"/>
        </patternFill>
      </fill>
    </dxf>
    <dxf>
      <font>
        <color rgb="FF006100"/>
      </font>
      <fill>
        <patternFill>
          <bgColor rgb="FFC6EFCE"/>
        </patternFill>
      </fill>
    </dxf>
    <dxf>
      <font>
        <color rgb="FF006100"/>
      </font>
      <fill>
        <patternFill>
          <bgColor rgb="FFC6EFCE"/>
        </patternFill>
      </fill>
    </dxf>
    <dxf>
      <font>
        <color rgb="FF990000"/>
      </font>
      <fill>
        <patternFill>
          <bgColor rgb="FFFFCCCC"/>
        </patternFill>
      </fill>
    </dxf>
    <dxf>
      <font>
        <color rgb="FF9C0006"/>
      </font>
      <fill>
        <patternFill>
          <bgColor rgb="FFFFCCCC"/>
        </patternFill>
      </fill>
    </dxf>
    <dxf>
      <font>
        <color rgb="FF9C6500"/>
      </font>
      <fill>
        <patternFill>
          <bgColor rgb="FFFFEB9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C0006"/>
      </font>
      <fill>
        <patternFill>
          <bgColor rgb="FFFFCCCC"/>
        </patternFill>
      </fill>
    </dxf>
    <dxf>
      <font>
        <color rgb="FF006100"/>
      </font>
      <fill>
        <patternFill>
          <bgColor rgb="FFC6EFCE"/>
        </patternFill>
      </fill>
    </dxf>
    <dxf>
      <font>
        <color rgb="FF9C0006"/>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006100"/>
      </font>
      <fill>
        <patternFill>
          <bgColor rgb="FFC6EFCE"/>
        </patternFill>
      </fill>
    </dxf>
    <dxf>
      <font>
        <color rgb="FF990000"/>
      </font>
      <fill>
        <patternFill>
          <bgColor rgb="FFFFCCCC"/>
        </patternFill>
      </fill>
    </dxf>
    <dxf>
      <font>
        <color rgb="FF9C0006"/>
      </font>
      <fill>
        <patternFill>
          <bgColor rgb="FFFFCCCC"/>
        </patternFill>
      </fill>
    </dxf>
    <dxf>
      <font>
        <color rgb="FF9C6500"/>
      </font>
      <fill>
        <patternFill>
          <bgColor rgb="FFFFEB9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006100"/>
      </font>
      <fill>
        <patternFill>
          <bgColor rgb="FFC6EFCE"/>
        </patternFill>
      </fill>
    </dxf>
    <dxf>
      <font>
        <color rgb="FF990000"/>
      </font>
      <fill>
        <patternFill>
          <bgColor rgb="FFFFCCCC"/>
        </patternFill>
      </fill>
    </dxf>
    <dxf>
      <font>
        <color rgb="FF9C0006"/>
      </font>
      <fill>
        <patternFill>
          <bgColor rgb="FFFFCCCC"/>
        </patternFill>
      </fill>
    </dxf>
    <dxf>
      <font>
        <color rgb="FF9C6500"/>
      </font>
      <fill>
        <patternFill>
          <bgColor rgb="FFFFEB9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9C6500"/>
      </font>
      <fill>
        <patternFill>
          <bgColor rgb="FFFFEB9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006100"/>
      </font>
      <fill>
        <patternFill>
          <bgColor rgb="FFC6EFCE"/>
        </patternFill>
      </fill>
    </dxf>
    <dxf>
      <font>
        <color rgb="FF990000"/>
      </font>
      <fill>
        <patternFill>
          <bgColor rgb="FFFFCCCC"/>
        </patternFill>
      </fill>
    </dxf>
    <dxf>
      <font>
        <color rgb="FF9C0006"/>
      </font>
      <fill>
        <patternFill>
          <bgColor rgb="FFFFCCCC"/>
        </patternFill>
      </fill>
    </dxf>
    <dxf>
      <font>
        <color rgb="FF006100"/>
      </font>
      <fill>
        <patternFill>
          <bgColor rgb="FFC6EFCE"/>
        </patternFill>
      </fill>
    </dxf>
    <dxf>
      <font>
        <color rgb="FF990000"/>
      </font>
      <fill>
        <patternFill>
          <bgColor rgb="FFFFCCCC"/>
        </patternFill>
      </fill>
    </dxf>
    <dxf>
      <font>
        <color rgb="FF990000"/>
      </font>
      <fill>
        <patternFill>
          <bgColor rgb="FFFFC7CE"/>
        </patternFill>
      </fill>
    </dxf>
    <dxf>
      <font>
        <color rgb="FF006100"/>
      </font>
      <fill>
        <patternFill>
          <bgColor rgb="FFC6EFCE"/>
        </patternFill>
      </fill>
    </dxf>
    <dxf>
      <font>
        <color rgb="FF9C0006"/>
      </font>
      <fill>
        <patternFill>
          <bgColor rgb="FFFFCCCC"/>
        </patternFill>
      </fill>
    </dxf>
    <dxf>
      <font>
        <color rgb="FF9C6500"/>
      </font>
      <fill>
        <patternFill>
          <bgColor rgb="FFFFEB9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990000"/>
      </font>
      <fill>
        <patternFill>
          <bgColor rgb="FFFFCCCC"/>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90000"/>
      </font>
      <fill>
        <patternFill>
          <bgColor rgb="FFFFCCCC"/>
        </patternFill>
      </fill>
    </dxf>
    <dxf>
      <font>
        <color rgb="FF006100"/>
      </font>
      <fill>
        <patternFill>
          <bgColor rgb="FFC6EFCE"/>
        </patternFill>
      </fill>
    </dxf>
  </dxfs>
  <tableStyles count="0" defaultTableStyle="TableStyleMedium2" defaultPivotStyle="PivotStyleLight16"/>
  <colors>
    <mruColors>
      <color rgb="FFFFCCCC"/>
      <color rgb="FF990000"/>
      <color rgb="FF33495E"/>
      <color rgb="FF006100"/>
      <color rgb="FFC6EFCE"/>
      <color rgb="FFFFEB9C"/>
      <color rgb="FF9C6500"/>
      <color rgb="FFFFFFFF"/>
      <color rgb="FFC0C0C0"/>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powerPivotData" Target="model/item.data"/><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Statistics!$P$2</c:f>
          <c:strCache>
            <c:ptCount val="1"/>
            <c:pt idx="0">
              <c:v>M359 Cycle Time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429793882817543"/>
          <c:y val="9.3583012755976164E-2"/>
          <c:w val="0.86342846942620832"/>
          <c:h val="0.79360569161694627"/>
        </c:manualLayout>
      </c:layout>
      <c:barChart>
        <c:barDir val="col"/>
        <c:grouping val="clustered"/>
        <c:varyColors val="0"/>
        <c:ser>
          <c:idx val="0"/>
          <c:order val="0"/>
          <c:tx>
            <c:strRef>
              <c:f>Statistics!$E$4</c:f>
              <c:strCache>
                <c:ptCount val="1"/>
                <c:pt idx="0">
                  <c:v>Cycle time [hh:mm:ss]</c:v>
                </c:pt>
              </c:strCache>
            </c:strRef>
          </c:tx>
          <c:spPr>
            <a:solidFill>
              <a:schemeClr val="accent6"/>
            </a:solidFill>
            <a:ln>
              <a:noFill/>
            </a:ln>
            <a:effectLst/>
          </c:spPr>
          <c:invertIfNegative val="0"/>
          <c:cat>
            <c:strRef>
              <c:f>Statistics!$A$5:$A$37</c:f>
              <c:strCache>
                <c:ptCount val="33"/>
                <c:pt idx="0">
                  <c:v>C001</c:v>
                </c:pt>
                <c:pt idx="1">
                  <c:v>C002</c:v>
                </c:pt>
                <c:pt idx="2">
                  <c:v>C003</c:v>
                </c:pt>
                <c:pt idx="3">
                  <c:v>C004</c:v>
                </c:pt>
                <c:pt idx="4">
                  <c:v>C005</c:v>
                </c:pt>
                <c:pt idx="5">
                  <c:v>C006</c:v>
                </c:pt>
                <c:pt idx="6">
                  <c:v>C007</c:v>
                </c:pt>
                <c:pt idx="7">
                  <c:v>C008</c:v>
                </c:pt>
                <c:pt idx="8">
                  <c:v>C009</c:v>
                </c:pt>
                <c:pt idx="9">
                  <c:v>C010</c:v>
                </c:pt>
                <c:pt idx="10">
                  <c:v>C011</c:v>
                </c:pt>
                <c:pt idx="11">
                  <c:v>C012</c:v>
                </c:pt>
                <c:pt idx="12">
                  <c:v>C013</c:v>
                </c:pt>
                <c:pt idx="13">
                  <c:v>C014</c:v>
                </c:pt>
                <c:pt idx="14">
                  <c:v>C015</c:v>
                </c:pt>
                <c:pt idx="15">
                  <c:v>C016</c:v>
                </c:pt>
                <c:pt idx="16">
                  <c:v>C017</c:v>
                </c:pt>
                <c:pt idx="17">
                  <c:v>C018</c:v>
                </c:pt>
                <c:pt idx="18">
                  <c:v>C019</c:v>
                </c:pt>
                <c:pt idx="19">
                  <c:v>C020</c:v>
                </c:pt>
                <c:pt idx="20">
                  <c:v>C021</c:v>
                </c:pt>
                <c:pt idx="21">
                  <c:v>C022</c:v>
                </c:pt>
                <c:pt idx="22">
                  <c:v>C023</c:v>
                </c:pt>
                <c:pt idx="23">
                  <c:v>C024</c:v>
                </c:pt>
                <c:pt idx="24">
                  <c:v>C025</c:v>
                </c:pt>
                <c:pt idx="25">
                  <c:v>C026</c:v>
                </c:pt>
                <c:pt idx="26">
                  <c:v>C027</c:v>
                </c:pt>
                <c:pt idx="27">
                  <c:v>C028</c:v>
                </c:pt>
                <c:pt idx="28">
                  <c:v>C029</c:v>
                </c:pt>
                <c:pt idx="29">
                  <c:v>C030</c:v>
                </c:pt>
                <c:pt idx="30">
                  <c:v>C031</c:v>
                </c:pt>
                <c:pt idx="31">
                  <c:v>C032</c:v>
                </c:pt>
                <c:pt idx="32">
                  <c:v>C033</c:v>
                </c:pt>
              </c:strCache>
            </c:strRef>
          </c:cat>
          <c:val>
            <c:numRef>
              <c:f>Statistics!$E$5:$E$37</c:f>
              <c:numCache>
                <c:formatCode>[hh]:mm:ss</c:formatCode>
                <c:ptCount val="3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numCache>
            </c:numRef>
          </c:val>
          <c:extLst>
            <c:ext xmlns:c16="http://schemas.microsoft.com/office/drawing/2014/chart" uri="{C3380CC4-5D6E-409C-BE32-E72D297353CC}">
              <c16:uniqueId val="{00000000-DFD0-432F-B7AC-3056F4587CB5}"/>
            </c:ext>
          </c:extLst>
        </c:ser>
        <c:ser>
          <c:idx val="1"/>
          <c:order val="1"/>
          <c:tx>
            <c:strRef>
              <c:f>Statistics!$G$4</c:f>
              <c:strCache>
                <c:ptCount val="1"/>
                <c:pt idx="0">
                  <c:v>Total time [hh:mm:ss]</c:v>
                </c:pt>
              </c:strCache>
            </c:strRef>
          </c:tx>
          <c:spPr>
            <a:solidFill>
              <a:schemeClr val="accent5"/>
            </a:solidFill>
            <a:ln>
              <a:noFill/>
            </a:ln>
            <a:effectLst/>
          </c:spPr>
          <c:invertIfNegative val="0"/>
          <c:cat>
            <c:strRef>
              <c:f>Statistics!$A$5:$A$37</c:f>
              <c:strCache>
                <c:ptCount val="33"/>
                <c:pt idx="0">
                  <c:v>C001</c:v>
                </c:pt>
                <c:pt idx="1">
                  <c:v>C002</c:v>
                </c:pt>
                <c:pt idx="2">
                  <c:v>C003</c:v>
                </c:pt>
                <c:pt idx="3">
                  <c:v>C004</c:v>
                </c:pt>
                <c:pt idx="4">
                  <c:v>C005</c:v>
                </c:pt>
                <c:pt idx="5">
                  <c:v>C006</c:v>
                </c:pt>
                <c:pt idx="6">
                  <c:v>C007</c:v>
                </c:pt>
                <c:pt idx="7">
                  <c:v>C008</c:v>
                </c:pt>
                <c:pt idx="8">
                  <c:v>C009</c:v>
                </c:pt>
                <c:pt idx="9">
                  <c:v>C010</c:v>
                </c:pt>
                <c:pt idx="10">
                  <c:v>C011</c:v>
                </c:pt>
                <c:pt idx="11">
                  <c:v>C012</c:v>
                </c:pt>
                <c:pt idx="12">
                  <c:v>C013</c:v>
                </c:pt>
                <c:pt idx="13">
                  <c:v>C014</c:v>
                </c:pt>
                <c:pt idx="14">
                  <c:v>C015</c:v>
                </c:pt>
                <c:pt idx="15">
                  <c:v>C016</c:v>
                </c:pt>
                <c:pt idx="16">
                  <c:v>C017</c:v>
                </c:pt>
                <c:pt idx="17">
                  <c:v>C018</c:v>
                </c:pt>
                <c:pt idx="18">
                  <c:v>C019</c:v>
                </c:pt>
                <c:pt idx="19">
                  <c:v>C020</c:v>
                </c:pt>
                <c:pt idx="20">
                  <c:v>C021</c:v>
                </c:pt>
                <c:pt idx="21">
                  <c:v>C022</c:v>
                </c:pt>
                <c:pt idx="22">
                  <c:v>C023</c:v>
                </c:pt>
                <c:pt idx="23">
                  <c:v>C024</c:v>
                </c:pt>
                <c:pt idx="24">
                  <c:v>C025</c:v>
                </c:pt>
                <c:pt idx="25">
                  <c:v>C026</c:v>
                </c:pt>
                <c:pt idx="26">
                  <c:v>C027</c:v>
                </c:pt>
                <c:pt idx="27">
                  <c:v>C028</c:v>
                </c:pt>
                <c:pt idx="28">
                  <c:v>C029</c:v>
                </c:pt>
                <c:pt idx="29">
                  <c:v>C030</c:v>
                </c:pt>
                <c:pt idx="30">
                  <c:v>C031</c:v>
                </c:pt>
                <c:pt idx="31">
                  <c:v>C032</c:v>
                </c:pt>
                <c:pt idx="32">
                  <c:v>C033</c:v>
                </c:pt>
              </c:strCache>
            </c:strRef>
          </c:cat>
          <c:val>
            <c:numRef>
              <c:f>Statistics!$G$5:$G$37</c:f>
              <c:numCache>
                <c:formatCode>[hh]:mm:ss</c:formatCode>
                <c:ptCount val="3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numCache>
            </c:numRef>
          </c:val>
          <c:extLst>
            <c:ext xmlns:c16="http://schemas.microsoft.com/office/drawing/2014/chart" uri="{C3380CC4-5D6E-409C-BE32-E72D297353CC}">
              <c16:uniqueId val="{00000001-DFD0-432F-B7AC-3056F4587CB5}"/>
            </c:ext>
          </c:extLst>
        </c:ser>
        <c:dLbls>
          <c:showLegendKey val="0"/>
          <c:showVal val="0"/>
          <c:showCatName val="0"/>
          <c:showSerName val="0"/>
          <c:showPercent val="0"/>
          <c:showBubbleSize val="0"/>
        </c:dLbls>
        <c:gapWidth val="219"/>
        <c:overlap val="-27"/>
        <c:axId val="86544096"/>
        <c:axId val="86540568"/>
      </c:barChart>
      <c:catAx>
        <c:axId val="86544096"/>
        <c:scaling>
          <c:orientation val="minMax"/>
        </c:scaling>
        <c:delete val="0"/>
        <c:axPos val="b"/>
        <c:title>
          <c:tx>
            <c:strRef>
              <c:f>Statistics!$A$4</c:f>
              <c:strCache>
                <c:ptCount val="1"/>
                <c:pt idx="0">
                  <c:v>Cavity</c:v>
                </c:pt>
              </c:strCache>
            </c:strRef>
          </c:tx>
          <c:layout>
            <c:manualLayout>
              <c:xMode val="edge"/>
              <c:yMode val="edge"/>
              <c:x val="0.5241481716548656"/>
              <c:y val="0.9552248513922907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86540568"/>
        <c:crosses val="autoZero"/>
        <c:auto val="1"/>
        <c:lblAlgn val="ctr"/>
        <c:lblOffset val="100"/>
        <c:noMultiLvlLbl val="0"/>
      </c:catAx>
      <c:valAx>
        <c:axId val="86540568"/>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strRef>
              <c:f>Statistics!$E$4</c:f>
              <c:strCache>
                <c:ptCount val="1"/>
                <c:pt idx="0">
                  <c:v>Cycle time [hh:mm:ss]</c:v>
                </c:pt>
              </c:strCache>
            </c:strRef>
          </c:tx>
          <c:layout>
            <c:manualLayout>
              <c:xMode val="edge"/>
              <c:yMode val="edge"/>
              <c:x val="2.7886929750909596E-2"/>
              <c:y val="0.37175414984297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hh]:mm:ss"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86544096"/>
        <c:crosses val="autoZero"/>
        <c:crossBetween val="between"/>
        <c:majorUnit val="0.2"/>
        <c:minorUnit val="1.0000000000000002E-2"/>
      </c:valAx>
      <c:spPr>
        <a:noFill/>
        <a:ln>
          <a:noFill/>
        </a:ln>
        <a:effectLst/>
      </c:spPr>
    </c:plotArea>
    <c:legend>
      <c:legendPos val="r"/>
      <c:layout>
        <c:manualLayout>
          <c:xMode val="edge"/>
          <c:yMode val="edge"/>
          <c:x val="0.80573690253453834"/>
          <c:y val="9.1506318779561266E-2"/>
          <c:w val="0.14276575629557639"/>
          <c:h val="7.027778340046825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43962</xdr:colOff>
      <xdr:row>3</xdr:row>
      <xdr:rowOff>36636</xdr:rowOff>
    </xdr:from>
    <xdr:to>
      <xdr:col>0</xdr:col>
      <xdr:colOff>871904</xdr:colOff>
      <xdr:row>3</xdr:row>
      <xdr:rowOff>446942</xdr:rowOff>
    </xdr:to>
    <xdr:sp macro="[0]!NewLine" textlink="">
      <xdr:nvSpPr>
        <xdr:cNvPr id="3" name="tboNewLine"/>
        <xdr:cNvSpPr txBox="1"/>
      </xdr:nvSpPr>
      <xdr:spPr>
        <a:xfrm>
          <a:off x="43962" y="1245578"/>
          <a:ext cx="827942" cy="410306"/>
        </a:xfrm>
        <a:prstGeom prst="rect">
          <a:avLst/>
        </a:prstGeom>
        <a:solidFill>
          <a:srgbClr val="C6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rgbClr val="000000"/>
              </a:solidFill>
            </a:rPr>
            <a:t>New Line Ctrl+Shift+N</a:t>
          </a:r>
        </a:p>
      </xdr:txBody>
    </xdr:sp>
    <xdr:clientData/>
  </xdr:twoCellAnchor>
  <xdr:twoCellAnchor>
    <xdr:from>
      <xdr:col>0</xdr:col>
      <xdr:colOff>929055</xdr:colOff>
      <xdr:row>3</xdr:row>
      <xdr:rowOff>35170</xdr:rowOff>
    </xdr:from>
    <xdr:to>
      <xdr:col>0</xdr:col>
      <xdr:colOff>1756997</xdr:colOff>
      <xdr:row>3</xdr:row>
      <xdr:rowOff>445476</xdr:rowOff>
    </xdr:to>
    <xdr:sp macro="[0]!RunNow" textlink="">
      <xdr:nvSpPr>
        <xdr:cNvPr id="9" name="tboRun"/>
        <xdr:cNvSpPr txBox="1"/>
      </xdr:nvSpPr>
      <xdr:spPr>
        <a:xfrm>
          <a:off x="929055" y="1244112"/>
          <a:ext cx="827942" cy="410306"/>
        </a:xfrm>
        <a:prstGeom prst="rect">
          <a:avLst/>
        </a:prstGeom>
        <a:solidFill>
          <a:srgbClr val="FFFFFF"/>
        </a:solidFill>
        <a:ln w="9525" cmpd="sng">
          <a:solidFill>
            <a:srgbClr val="A9A9A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rgbClr val="A9A9A9"/>
              </a:solidFill>
            </a:rPr>
            <a:t>Run Ctrl+Shift+R</a:t>
          </a:r>
        </a:p>
      </xdr:txBody>
    </xdr:sp>
    <xdr:clientData/>
  </xdr:twoCellAnchor>
  <xdr:twoCellAnchor>
    <xdr:from>
      <xdr:col>0</xdr:col>
      <xdr:colOff>35169</xdr:colOff>
      <xdr:row>3</xdr:row>
      <xdr:rowOff>482112</xdr:rowOff>
    </xdr:from>
    <xdr:to>
      <xdr:col>0</xdr:col>
      <xdr:colOff>863111</xdr:colOff>
      <xdr:row>3</xdr:row>
      <xdr:rowOff>892418</xdr:rowOff>
    </xdr:to>
    <xdr:sp macro="[0]!_xludf.Break" textlink="">
      <xdr:nvSpPr>
        <xdr:cNvPr id="10" name="tboBreak"/>
        <xdr:cNvSpPr txBox="1"/>
      </xdr:nvSpPr>
      <xdr:spPr>
        <a:xfrm>
          <a:off x="35169" y="1691054"/>
          <a:ext cx="827942" cy="410306"/>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rgbClr val="000000"/>
              </a:solidFill>
            </a:rPr>
            <a:t>Break Ctrl+Shift+B</a:t>
          </a:r>
        </a:p>
      </xdr:txBody>
    </xdr:sp>
    <xdr:clientData/>
  </xdr:twoCellAnchor>
  <xdr:twoCellAnchor>
    <xdr:from>
      <xdr:col>0</xdr:col>
      <xdr:colOff>927588</xdr:colOff>
      <xdr:row>3</xdr:row>
      <xdr:rowOff>480647</xdr:rowOff>
    </xdr:from>
    <xdr:to>
      <xdr:col>0</xdr:col>
      <xdr:colOff>1755530</xdr:colOff>
      <xdr:row>3</xdr:row>
      <xdr:rowOff>890953</xdr:rowOff>
    </xdr:to>
    <xdr:sp macro="[0]!DeleteLastRow" textlink="">
      <xdr:nvSpPr>
        <xdr:cNvPr id="11" name="tboDeleteRow"/>
        <xdr:cNvSpPr txBox="1"/>
      </xdr:nvSpPr>
      <xdr:spPr>
        <a:xfrm>
          <a:off x="927588" y="1689589"/>
          <a:ext cx="827942" cy="410306"/>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rgbClr val="000000"/>
              </a:solidFill>
            </a:rPr>
            <a:t>Delete Row Ctrl+Shift+D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28575</xdr:colOff>
          <xdr:row>0</xdr:row>
          <xdr:rowOff>0</xdr:rowOff>
        </xdr:from>
        <xdr:to>
          <xdr:col>14</xdr:col>
          <xdr:colOff>647700</xdr:colOff>
          <xdr:row>3</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cs typeface="Calibri"/>
                </a:rPr>
                <a:t>Refresh</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13</xdr:col>
      <xdr:colOff>19050</xdr:colOff>
      <xdr:row>3</xdr:row>
      <xdr:rowOff>19050</xdr:rowOff>
    </xdr:from>
    <xdr:to>
      <xdr:col>29</xdr:col>
      <xdr:colOff>390525</xdr:colOff>
      <xdr:row>38</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R&amp;D\Tooling\T01%20Process%20Development\T01.52%20Pilot%20Projects\07%20New%20&#181;-cutting%20Runlog\Excel\Data%20Validation\MoldOvervie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eryAppendAll"/>
      <sheetName val="MoldOverview"/>
    </sheetNames>
    <sheetDataSet>
      <sheetData sheetId="0"/>
      <sheetData sheetId="1" refreshError="1"/>
    </sheetDataSet>
  </externalBook>
</externalLink>
</file>

<file path=xl/queryTables/queryTable1.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14">
    <queryTableFields count="13">
      <queryTableField id="1" name="Project Number" tableColumnId="1"/>
      <queryTableField id="2" name="Project Name" tableColumnId="2"/>
      <queryTableField id="3" name="Main Lens Design" tableColumnId="3"/>
      <queryTableField id="4" name="Ref. Lens Design" tableColumnId="4"/>
      <queryTableField id="5" name="Surface" tableColumnId="5"/>
      <queryTableField id="6" name="Mold Number" tableColumnId="6"/>
      <queryTableField id="7" name="Lens Type" tableColumnId="7"/>
      <queryTableField id="8" name="Main Cavity" tableColumnId="8"/>
      <queryTableField id="9" name="Ref. Cavity" tableColumnId="9"/>
      <queryTableField id="10" name="Production Type" tableColumnId="10"/>
      <queryTableField id="11" name="Region" tableColumnId="11"/>
      <queryTableField id="12" name="R&amp;D Type" tableColumnId="12"/>
      <queryTableField id="13" name="Service Type" tableColumnId="13"/>
    </queryTableFields>
  </queryTableRefresh>
</queryTable>
</file>

<file path=xl/queryTables/queryTable2.xml><?xml version="1.0" encoding="utf-8"?>
<queryTable xmlns="http://schemas.openxmlformats.org/spreadsheetml/2006/main" name="ExternalData_1" backgroundRefresh="0" connectionId="1" autoFormatId="16" applyNumberFormats="0" applyBorderFormats="0" applyFontFormats="1" applyPatternFormats="1" applyAlignmentFormats="0" applyWidthHeightFormats="0">
  <queryTableRefresh nextId="13">
    <queryTableFields count="12">
      <queryTableField id="1" name="DateAndTime" tableColumnId="13"/>
      <queryTableField id="2" name="Kaleido_Air_Encl_Value" tableColumnId="14"/>
      <queryTableField id="3" name="Kaleido_Air_Inlet_Value" tableColumnId="15"/>
      <queryTableField id="4" name="Kaleido_Air_Plen_Value" tableColumnId="16"/>
      <queryTableField id="5" name="T1" tableColumnId="17"/>
      <queryTableField id="6" name="T2" tableColumnId="18"/>
      <queryTableField id="7" name="T3" tableColumnId="19"/>
      <queryTableField id="8" name="T4" tableColumnId="20"/>
      <queryTableField id="9" name="T5" tableColumnId="21"/>
      <queryTableField id="10" name="T6" tableColumnId="22"/>
      <queryTableField id="11" name="T7" tableColumnId="23"/>
      <queryTableField id="12" name="T8" tableColumnId="24"/>
    </queryTableFields>
  </queryTableRefresh>
</queryTable>
</file>

<file path=xl/queryTables/queryTable3.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37">
    <queryTableFields count="36">
      <queryTableField id="1" name="Project Number" tableColumnId="1"/>
      <queryTableField id="2" name="AAC Mold number" tableColumnId="2"/>
      <queryTableField id="3" name="Mold Pair" tableColumnId="3"/>
      <queryTableField id="4" name="Mold Number" tableColumnId="4"/>
      <queryTableField id="5" name="Surface" tableColumnId="5"/>
      <queryTableField id="6" name="Moldset Design Version" tableColumnId="6"/>
      <queryTableField id="7" name="Moldset Preform" tableColumnId="7"/>
      <queryTableField id="8" name="Layout Design" tableColumnId="8"/>
      <queryTableField id="9" name="Main Cavities" tableColumnId="9"/>
      <queryTableField id="10" name="Main Lens Design (pos. a)" tableColumnId="10"/>
      <queryTableField id="11" name="Ref Lens Design (pos. x)" tableColumnId="11"/>
      <queryTableField id="12" name="Main Preform (pos. a)" tableColumnId="12"/>
      <queryTableField id="13" name="Ref Preform (pos. x)" tableColumnId="13"/>
      <queryTableField id="14" name="Mold Standard" tableColumnId="14"/>
      <queryTableField id="15" name="Preform Spec" tableColumnId="15"/>
      <queryTableField id="16" name="Material" tableColumnId="16"/>
      <queryTableField id="17" name="Batch no." tableColumnId="17"/>
      <queryTableField id="18" name="Production Type" tableColumnId="18"/>
      <queryTableField id="19" name="Comment" tableColumnId="19"/>
      <queryTableField id="20" name="Status" tableColumnId="20"/>
      <queryTableField id="21" name="Column21" tableColumnId="21"/>
      <queryTableField id="22" name="Column22" tableColumnId="22"/>
      <queryTableField id="23" name="Main Lens Design (pos. b)" tableColumnId="23"/>
      <queryTableField id="24" name="Main Lens Design (pos. c)" tableColumnId="24"/>
      <queryTableField id="25" name="Ref Lens Design (pos. y)" tableColumnId="25"/>
      <queryTableField id="26" name="Ref Lens Design (pos. z)" tableColumnId="26"/>
      <queryTableField id="27" name="Feature (pos. k)" tableColumnId="27"/>
      <queryTableField id="28" name="Feature (pos. l)" tableColumnId="28"/>
      <queryTableField id="29" name="Feature (pos. m)" tableColumnId="29"/>
      <queryTableField id="30" name="Main Preform (pos. b)" tableColumnId="30"/>
      <queryTableField id="31" name="Main Preform (pos. c)" tableColumnId="31"/>
      <queryTableField id="32" name="Ref Preform (pos. y)" tableColumnId="32"/>
      <queryTableField id="33" name="Ref Preform (pos. z)" tableColumnId="33"/>
      <queryTableField id="34" name="Feature Preform (pos. k)" tableColumnId="34"/>
      <queryTableField id="35" name="Feature Preform (pos. l)" tableColumnId="35"/>
      <queryTableField id="36" name="Feature Preform (pos. m)" tableColumnId="3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 name="TableID" displayName="TableID" ref="A1:M292" tableType="queryTable" totalsRowShown="0">
  <autoFilter ref="A1:M292"/>
  <tableColumns count="13">
    <tableColumn id="1" uniqueName="1" name="Project Number" queryTableFieldId="1"/>
    <tableColumn id="2" uniqueName="2" name="Project Name" queryTableFieldId="2"/>
    <tableColumn id="3" uniqueName="3" name="Main Lens Design" queryTableFieldId="3"/>
    <tableColumn id="4" uniqueName="4" name="Ref. Lens Design" queryTableFieldId="4"/>
    <tableColumn id="5" uniqueName="5" name="Surface" queryTableFieldId="5"/>
    <tableColumn id="6" uniqueName="6" name="Mold Number" queryTableFieldId="6"/>
    <tableColumn id="7" uniqueName="7" name="Lens Type" queryTableFieldId="7"/>
    <tableColumn id="8" uniqueName="8" name="Main Cavity" queryTableFieldId="8"/>
    <tableColumn id="9" uniqueName="9" name="Ref. Cavity" queryTableFieldId="9"/>
    <tableColumn id="10" uniqueName="10" name="Production Type" queryTableFieldId="10"/>
    <tableColumn id="11" uniqueName="11" name="Region" queryTableFieldId="11"/>
    <tableColumn id="12" uniqueName="12" name="R&amp;D Type" queryTableFieldId="12"/>
    <tableColumn id="13" uniqueName="13" name="Service Type" queryTableFieldId="13"/>
  </tableColumns>
  <tableStyleInfo name="TableStyleMedium7" showFirstColumn="0" showLastColumn="0" showRowStripes="1" showColumnStripes="0"/>
</table>
</file>

<file path=xl/tables/table2.xml><?xml version="1.0" encoding="utf-8"?>
<table xmlns="http://schemas.openxmlformats.org/spreadsheetml/2006/main" id="3" name="Table_Query_from_KaleidoDB" displayName="Table_Query_from_KaleidoDB" ref="A1:L361" tableType="queryTable" totalsRowShown="0">
  <autoFilter ref="A1:L361"/>
  <tableColumns count="12">
    <tableColumn id="13" uniqueName="13" name="DateAndTime" queryTableFieldId="1" dataDxfId="36"/>
    <tableColumn id="14" uniqueName="14" name="Kaleido_Air_Encl_Value" queryTableFieldId="2"/>
    <tableColumn id="15" uniqueName="15" name="Kaleido_Air_Inlet_Value" queryTableFieldId="3"/>
    <tableColumn id="16" uniqueName="16" name="Kaleido_Air_Plen_Value" queryTableFieldId="4"/>
    <tableColumn id="17" uniqueName="17" name="T1" queryTableFieldId="5"/>
    <tableColumn id="18" uniqueName="18" name="T2" queryTableFieldId="6"/>
    <tableColumn id="19" uniqueName="19" name="T3" queryTableFieldId="7"/>
    <tableColumn id="20" uniqueName="20" name="T4" queryTableFieldId="8"/>
    <tableColumn id="21" uniqueName="21" name="T5" queryTableFieldId="9"/>
    <tableColumn id="22" uniqueName="22" name="T6" queryTableFieldId="10"/>
    <tableColumn id="23" uniqueName="23" name="T7" queryTableFieldId="11"/>
    <tableColumn id="24" uniqueName="24" name="T8" queryTableFieldId="12"/>
  </tableColumns>
  <tableStyleInfo name="TableStyleMedium2" showFirstColumn="0" showLastColumn="0" showRowStripes="1" showColumnStripes="0"/>
</table>
</file>

<file path=xl/tables/table3.xml><?xml version="1.0" encoding="utf-8"?>
<table xmlns="http://schemas.openxmlformats.org/spreadsheetml/2006/main" id="2" name="TableAppendedMoldOverview" displayName="TableAppendedMoldOverview" ref="A1:AJ166" tableType="queryTable" totalsRowShown="0">
  <autoFilter ref="A1:AJ166"/>
  <tableColumns count="36">
    <tableColumn id="1" uniqueName="1" name="Project Number" queryTableFieldId="1" dataDxfId="35"/>
    <tableColumn id="2" uniqueName="2" name="AAC Mold number" queryTableFieldId="2" dataDxfId="34"/>
    <tableColumn id="3" uniqueName="3" name="Mold Pair" queryTableFieldId="3" dataDxfId="33"/>
    <tableColumn id="4" uniqueName="4" name="Mold Number" queryTableFieldId="4" dataDxfId="32"/>
    <tableColumn id="5" uniqueName="5" name="Surface" queryTableFieldId="5" dataDxfId="31"/>
    <tableColumn id="6" uniqueName="6" name="Moldset Design Version" queryTableFieldId="6" dataDxfId="30"/>
    <tableColumn id="7" uniqueName="7" name="Moldset Preform" queryTableFieldId="7" dataDxfId="29"/>
    <tableColumn id="8" uniqueName="8" name="Layout Design" queryTableFieldId="8" dataDxfId="28"/>
    <tableColumn id="9" uniqueName="9" name="Main Cavities" queryTableFieldId="9" dataDxfId="27"/>
    <tableColumn id="10" uniqueName="10" name="Main Lens Design (pos. a)" queryTableFieldId="10" dataDxfId="26"/>
    <tableColumn id="11" uniqueName="11" name="Ref Lens Design (pos. x)" queryTableFieldId="11" dataDxfId="25"/>
    <tableColumn id="12" uniqueName="12" name="Main Preform (pos. a)" queryTableFieldId="12" dataDxfId="24"/>
    <tableColumn id="13" uniqueName="13" name="Ref Preform (pos. x)" queryTableFieldId="13" dataDxfId="23"/>
    <tableColumn id="14" uniqueName="14" name="Mold Standard" queryTableFieldId="14" dataDxfId="22"/>
    <tableColumn id="15" uniqueName="15" name="Preform Spec" queryTableFieldId="15" dataDxfId="21"/>
    <tableColumn id="16" uniqueName="16" name="Material" queryTableFieldId="16" dataDxfId="20"/>
    <tableColumn id="17" uniqueName="17" name="Batch no." queryTableFieldId="17" dataDxfId="19"/>
    <tableColumn id="18" uniqueName="18" name="Production Type" queryTableFieldId="18" dataDxfId="18"/>
    <tableColumn id="19" uniqueName="19" name="Comment" queryTableFieldId="19" dataDxfId="17"/>
    <tableColumn id="20" uniqueName="20" name="Status" queryTableFieldId="20" dataDxfId="16"/>
    <tableColumn id="21" uniqueName="21" name="Column21" queryTableFieldId="21" dataDxfId="15"/>
    <tableColumn id="22" uniqueName="22" name="Column22" queryTableFieldId="22" dataDxfId="14"/>
    <tableColumn id="23" uniqueName="23" name="Main Lens Design (pos. b)" queryTableFieldId="23" dataDxfId="13"/>
    <tableColumn id="24" uniqueName="24" name="Main Lens Design (pos. c)" queryTableFieldId="24" dataDxfId="12"/>
    <tableColumn id="25" uniqueName="25" name="Ref Lens Design (pos. y)" queryTableFieldId="25" dataDxfId="11"/>
    <tableColumn id="26" uniqueName="26" name="Ref Lens Design (pos. z)" queryTableFieldId="26" dataDxfId="10"/>
    <tableColumn id="27" uniqueName="27" name="Feature (pos. k)" queryTableFieldId="27" dataDxfId="9"/>
    <tableColumn id="28" uniqueName="28" name="Feature (pos. l)" queryTableFieldId="28" dataDxfId="8"/>
    <tableColumn id="29" uniqueName="29" name="Feature (pos. m)" queryTableFieldId="29" dataDxfId="7"/>
    <tableColumn id="30" uniqueName="30" name="Main Preform (pos. b)" queryTableFieldId="30" dataDxfId="6"/>
    <tableColumn id="31" uniqueName="31" name="Main Preform (pos. c)" queryTableFieldId="31" dataDxfId="5"/>
    <tableColumn id="32" uniqueName="32" name="Ref Preform (pos. y)" queryTableFieldId="32" dataDxfId="4"/>
    <tableColumn id="33" uniqueName="33" name="Ref Preform (pos. z)" queryTableFieldId="33" dataDxfId="3"/>
    <tableColumn id="34" uniqueName="34" name="Feature Preform (pos. k)" queryTableFieldId="34" dataDxfId="2"/>
    <tableColumn id="35" uniqueName="35" name="Feature Preform (pos. l)" queryTableFieldId="35" dataDxfId="1"/>
    <tableColumn id="36" uniqueName="36" name="Feature Preform (pos. m)" queryTableFieldId="3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2060"/>
  </sheetPr>
  <dimension ref="A1:BR2524"/>
  <sheetViews>
    <sheetView tabSelected="1" zoomScale="70" zoomScaleNormal="70" workbookViewId="0">
      <pane xSplit="1" ySplit="4" topLeftCell="B2490" activePane="bottomRight" state="frozen"/>
      <selection pane="topRight" activeCell="B1" sqref="B1"/>
      <selection pane="bottomLeft" activeCell="A6" sqref="A6"/>
      <selection pane="bottomRight" activeCell="C2520" sqref="C2520"/>
    </sheetView>
  </sheetViews>
  <sheetFormatPr defaultColWidth="7.625" defaultRowHeight="15.75" outlineLevelCol="2" x14ac:dyDescent="0.25"/>
  <cols>
    <col min="1" max="1" width="32.625" style="5" customWidth="1"/>
    <col min="2" max="2" width="5.625" style="5" customWidth="1"/>
    <col min="3" max="3" width="16.625" style="5" customWidth="1"/>
    <col min="4" max="4" width="9.625" style="5" customWidth="1" outlineLevel="1" collapsed="1"/>
    <col min="5" max="5" width="25.625" style="5" customWidth="1"/>
    <col min="6" max="6" width="8.625" style="5" customWidth="1"/>
    <col min="7" max="10" width="6.625" style="5" hidden="1" customWidth="1" outlineLevel="1"/>
    <col min="11" max="11" width="3.625" style="5" customWidth="1" collapsed="1"/>
    <col min="12" max="12" width="6.625" style="11" customWidth="1"/>
    <col min="13" max="13" width="5.125" style="5" hidden="1" customWidth="1" outlineLevel="1" collapsed="1"/>
    <col min="14" max="14" width="5.625" style="5" hidden="1" customWidth="1" outlineLevel="1"/>
    <col min="15" max="15" width="7.125" style="5" hidden="1" customWidth="1" outlineLevel="1"/>
    <col min="16" max="16" width="3.625" style="5" customWidth="1" collapsed="1"/>
    <col min="17" max="17" width="7.625" style="11" customWidth="1"/>
    <col min="18" max="18" width="5.125" style="5" hidden="1" customWidth="1" outlineLevel="1" collapsed="1"/>
    <col min="19" max="19" width="5.625" style="5" hidden="1" customWidth="1" outlineLevel="1"/>
    <col min="20" max="20" width="7.125" style="5" hidden="1" customWidth="1" outlineLevel="1"/>
    <col min="21" max="21" width="7.625" style="5" customWidth="1" collapsed="1"/>
    <col min="22" max="22" width="8.125" style="12" customWidth="1"/>
    <col min="23" max="25" width="9.625" style="5" customWidth="1"/>
    <col min="26" max="28" width="9.625" style="12" customWidth="1"/>
    <col min="29" max="29" width="7.625" style="12" customWidth="1" collapsed="1"/>
    <col min="30" max="30" width="10.5" style="5" bestFit="1" customWidth="1"/>
    <col min="31" max="31" width="8.625" style="5" customWidth="1"/>
    <col min="32" max="32" width="9.625" style="5" customWidth="1"/>
    <col min="33" max="33" width="9.625" style="5" hidden="1" customWidth="1" outlineLevel="1"/>
    <col min="34" max="34" width="9.125" style="5" hidden="1" customWidth="1" outlineLevel="2"/>
    <col min="35" max="35" width="8.125" style="5" hidden="1" customWidth="1" outlineLevel="1" collapsed="1"/>
    <col min="36" max="36" width="8.125" style="5" hidden="1" customWidth="1" outlineLevel="2"/>
    <col min="37" max="37" width="6.625" style="5" customWidth="1" collapsed="1"/>
    <col min="38" max="38" width="6.625" style="5" customWidth="1" outlineLevel="1"/>
    <col min="39" max="39" width="7.625" style="5" customWidth="1"/>
    <col min="40" max="40" width="7.625" style="5" hidden="1" customWidth="1" outlineLevel="1"/>
    <col min="41" max="41" width="9.375" style="5" customWidth="1" collapsed="1"/>
    <col min="42" max="47" width="6.625" style="5" hidden="1" customWidth="1" outlineLevel="1"/>
    <col min="48" max="48" width="7.125" style="5" customWidth="1" collapsed="1"/>
    <col min="49" max="51" width="7.625" style="5" customWidth="1"/>
    <col min="52" max="52" width="12.625" style="5" customWidth="1"/>
    <col min="53" max="53" width="8.125" style="153" hidden="1" customWidth="1" outlineLevel="1"/>
    <col min="54" max="54" width="8.125" style="154" hidden="1" customWidth="1" outlineLevel="1" collapsed="1"/>
    <col min="55" max="55" width="8.125" style="153" hidden="1" customWidth="1" outlineLevel="1"/>
    <col min="56" max="56" width="8.125" style="153" bestFit="1" customWidth="1" collapsed="1"/>
    <col min="57" max="57" width="8.125" style="154" bestFit="1" customWidth="1"/>
    <col min="58" max="60" width="9.625" style="5" customWidth="1"/>
    <col min="61" max="65" width="8.625" style="5" customWidth="1"/>
    <col min="66" max="66" width="8.625" style="57" customWidth="1"/>
    <col min="67" max="69" width="8.625" style="5" hidden="1" customWidth="1"/>
    <col min="70" max="70" width="7.625" style="10"/>
    <col min="71" max="16384" width="7.625" style="5"/>
  </cols>
  <sheetData>
    <row r="1" spans="1:70" s="81" customFormat="1" ht="33" customHeight="1" thickTop="1" thickBot="1" x14ac:dyDescent="0.3">
      <c r="A1" s="75" t="s">
        <v>710</v>
      </c>
      <c r="B1" s="76" t="s">
        <v>23</v>
      </c>
      <c r="C1" s="77" t="s">
        <v>0</v>
      </c>
      <c r="D1" s="78" t="s">
        <v>1</v>
      </c>
      <c r="E1" s="79" t="s">
        <v>2</v>
      </c>
      <c r="F1" s="196" t="s">
        <v>802</v>
      </c>
      <c r="G1" s="197"/>
      <c r="H1" s="197"/>
      <c r="I1" s="197"/>
      <c r="J1" s="198"/>
      <c r="K1" s="196" t="s">
        <v>3</v>
      </c>
      <c r="L1" s="197"/>
      <c r="M1" s="197"/>
      <c r="N1" s="197"/>
      <c r="O1" s="197"/>
      <c r="P1" s="197"/>
      <c r="Q1" s="197"/>
      <c r="R1" s="197"/>
      <c r="S1" s="197"/>
      <c r="T1" s="198"/>
      <c r="U1" s="189" t="s">
        <v>809</v>
      </c>
      <c r="V1" s="189"/>
      <c r="W1" s="189"/>
      <c r="X1" s="189"/>
      <c r="Y1" s="189"/>
      <c r="Z1" s="189"/>
      <c r="AA1" s="189"/>
      <c r="AB1" s="189"/>
      <c r="AC1" s="189"/>
      <c r="AD1" s="189"/>
      <c r="AE1" s="189"/>
      <c r="AF1" s="190"/>
      <c r="AG1" s="196" t="s">
        <v>810</v>
      </c>
      <c r="AH1" s="197"/>
      <c r="AI1" s="197"/>
      <c r="AJ1" s="197"/>
      <c r="AK1" s="197"/>
      <c r="AL1" s="197"/>
      <c r="AM1" s="197"/>
      <c r="AN1" s="197"/>
      <c r="AO1" s="197"/>
      <c r="AP1" s="197"/>
      <c r="AQ1" s="197"/>
      <c r="AR1" s="197"/>
      <c r="AS1" s="197"/>
      <c r="AT1" s="197"/>
      <c r="AU1" s="197"/>
      <c r="AV1" s="198"/>
      <c r="AW1" s="191" t="s">
        <v>297</v>
      </c>
      <c r="AX1" s="192"/>
      <c r="AY1" s="192"/>
      <c r="AZ1" s="193"/>
      <c r="BA1" s="196" t="s">
        <v>4</v>
      </c>
      <c r="BB1" s="197"/>
      <c r="BC1" s="197"/>
      <c r="BD1" s="197"/>
      <c r="BE1" s="198"/>
      <c r="BF1" s="186" t="s">
        <v>295</v>
      </c>
      <c r="BG1" s="187"/>
      <c r="BH1" s="188"/>
      <c r="BI1" s="186" t="s">
        <v>296</v>
      </c>
      <c r="BJ1" s="187"/>
      <c r="BK1" s="187"/>
      <c r="BL1" s="187"/>
      <c r="BM1" s="187"/>
      <c r="BN1" s="187"/>
      <c r="BO1" s="187"/>
      <c r="BP1" s="187"/>
      <c r="BQ1" s="188"/>
      <c r="BR1" s="80"/>
    </row>
    <row r="2" spans="1:70" s="81" customFormat="1" ht="31.5" customHeight="1" x14ac:dyDescent="0.25">
      <c r="A2" s="82" t="s">
        <v>1158</v>
      </c>
      <c r="B2" s="83"/>
      <c r="C2" s="84"/>
      <c r="D2" s="84"/>
      <c r="E2" s="85"/>
      <c r="F2" s="209"/>
      <c r="G2" s="199"/>
      <c r="H2" s="199"/>
      <c r="I2" s="86"/>
      <c r="J2" s="132"/>
      <c r="K2" s="210"/>
      <c r="L2" s="211"/>
      <c r="M2" s="211"/>
      <c r="N2" s="211"/>
      <c r="O2" s="211"/>
      <c r="P2" s="211"/>
      <c r="Q2" s="211"/>
      <c r="R2" s="211"/>
      <c r="S2" s="211"/>
      <c r="T2" s="211"/>
      <c r="U2" s="87"/>
      <c r="V2" s="88"/>
      <c r="W2" s="88"/>
      <c r="X2" s="89" t="s">
        <v>716</v>
      </c>
      <c r="Y2" s="89"/>
      <c r="Z2" s="88"/>
      <c r="AA2" s="88"/>
      <c r="AB2" s="88"/>
      <c r="AC2" s="90"/>
      <c r="AD2" s="91" t="s">
        <v>1153</v>
      </c>
      <c r="AE2" s="91" t="s">
        <v>1152</v>
      </c>
      <c r="AF2" s="92" t="s">
        <v>1151</v>
      </c>
      <c r="AG2" s="209" t="s">
        <v>811</v>
      </c>
      <c r="AH2" s="199"/>
      <c r="AI2" s="199"/>
      <c r="AJ2" s="199"/>
      <c r="AK2" s="199"/>
      <c r="AL2" s="195"/>
      <c r="AM2" s="194" t="s">
        <v>817</v>
      </c>
      <c r="AN2" s="195"/>
      <c r="AO2" s="168" t="s">
        <v>865</v>
      </c>
      <c r="AP2" s="194" t="s">
        <v>262</v>
      </c>
      <c r="AQ2" s="199"/>
      <c r="AR2" s="199"/>
      <c r="AS2" s="199"/>
      <c r="AT2" s="199"/>
      <c r="AU2" s="195"/>
      <c r="AV2" s="169" t="s">
        <v>820</v>
      </c>
      <c r="AW2" s="93"/>
      <c r="AX2" s="94"/>
      <c r="AY2" s="94"/>
      <c r="AZ2" s="95"/>
      <c r="BA2" s="202" t="s">
        <v>932</v>
      </c>
      <c r="BB2" s="201"/>
      <c r="BC2" s="167" t="s">
        <v>1114</v>
      </c>
      <c r="BD2" s="200" t="s">
        <v>931</v>
      </c>
      <c r="BE2" s="201"/>
      <c r="BF2" s="96"/>
      <c r="BG2" s="97" t="s">
        <v>711</v>
      </c>
      <c r="BH2" s="20">
        <v>0.05</v>
      </c>
      <c r="BI2" s="39">
        <v>1</v>
      </c>
      <c r="BJ2" s="19">
        <v>0.01</v>
      </c>
      <c r="BK2" s="19">
        <v>2</v>
      </c>
      <c r="BL2" s="19">
        <v>0.5</v>
      </c>
      <c r="BM2" s="19">
        <v>0.5</v>
      </c>
      <c r="BN2" s="19">
        <v>0.5</v>
      </c>
      <c r="BO2" s="184" t="s">
        <v>6</v>
      </c>
      <c r="BP2" s="184"/>
      <c r="BQ2" s="185"/>
      <c r="BR2" s="80"/>
    </row>
    <row r="3" spans="1:70" s="81" customFormat="1" ht="30.75" customHeight="1" x14ac:dyDescent="0.25">
      <c r="A3" s="144" t="str">
        <f>GNumber</f>
        <v>FG115</v>
      </c>
      <c r="B3" s="99"/>
      <c r="D3" s="216" t="s">
        <v>8</v>
      </c>
      <c r="E3" s="221"/>
      <c r="F3" s="212" t="s">
        <v>816</v>
      </c>
      <c r="G3" s="218" t="s">
        <v>31</v>
      </c>
      <c r="H3" s="214" t="s">
        <v>803</v>
      </c>
      <c r="I3" s="203" t="s">
        <v>804</v>
      </c>
      <c r="J3" s="205" t="s">
        <v>815</v>
      </c>
      <c r="K3" s="207" t="s">
        <v>32</v>
      </c>
      <c r="L3" s="208"/>
      <c r="M3" s="208"/>
      <c r="N3" s="208"/>
      <c r="O3" s="208"/>
      <c r="P3" s="207" t="s">
        <v>33</v>
      </c>
      <c r="Q3" s="208"/>
      <c r="R3" s="208"/>
      <c r="S3" s="208"/>
      <c r="T3" s="208"/>
      <c r="U3" s="100"/>
      <c r="V3" s="101"/>
      <c r="W3" s="101"/>
      <c r="X3" s="18">
        <v>2.0000000000000001E-4</v>
      </c>
      <c r="Y3" s="101"/>
      <c r="Z3" s="101"/>
      <c r="AA3" s="101"/>
      <c r="AB3" s="101"/>
      <c r="AC3" s="102"/>
      <c r="AD3" s="21">
        <v>4.0000000000000002E-4</v>
      </c>
      <c r="AE3" s="21">
        <v>2.9999999999999997E-4</v>
      </c>
      <c r="AF3" s="18">
        <v>2.9999999999999997E-4</v>
      </c>
      <c r="AG3" s="148"/>
      <c r="AH3" s="72" t="s">
        <v>807</v>
      </c>
      <c r="AI3" s="148"/>
      <c r="AJ3" s="72" t="s">
        <v>807</v>
      </c>
      <c r="AK3" s="98"/>
      <c r="AL3" s="72" t="s">
        <v>807</v>
      </c>
      <c r="AM3" s="98"/>
      <c r="AN3" s="72" t="s">
        <v>807</v>
      </c>
      <c r="AO3" s="19">
        <v>150</v>
      </c>
      <c r="AP3" s="98"/>
      <c r="AQ3" s="72" t="s">
        <v>807</v>
      </c>
      <c r="AR3" s="98"/>
      <c r="AS3" s="72" t="s">
        <v>807</v>
      </c>
      <c r="AT3" s="98"/>
      <c r="AU3" s="150" t="s">
        <v>807</v>
      </c>
      <c r="AV3" s="141"/>
      <c r="AW3" s="212" t="s">
        <v>9</v>
      </c>
      <c r="AX3" s="203" t="s">
        <v>10</v>
      </c>
      <c r="AY3" s="203" t="s">
        <v>11</v>
      </c>
      <c r="AZ3" s="205" t="s">
        <v>808</v>
      </c>
      <c r="BA3" s="161">
        <v>6</v>
      </c>
      <c r="BB3" s="164">
        <v>15</v>
      </c>
      <c r="BC3" s="166">
        <v>18</v>
      </c>
      <c r="BD3" s="162">
        <v>20</v>
      </c>
      <c r="BE3" s="155">
        <v>35</v>
      </c>
      <c r="BF3" s="103"/>
      <c r="BG3" s="104" t="s">
        <v>5</v>
      </c>
      <c r="BH3" s="20">
        <v>21.4</v>
      </c>
      <c r="BI3" s="69">
        <v>21</v>
      </c>
      <c r="BJ3" s="38">
        <v>21</v>
      </c>
      <c r="BK3" s="38">
        <v>21</v>
      </c>
      <c r="BL3" s="38">
        <v>21</v>
      </c>
      <c r="BM3" s="38">
        <v>21</v>
      </c>
      <c r="BN3" s="38">
        <v>21</v>
      </c>
      <c r="BO3" s="105"/>
      <c r="BP3" s="105"/>
      <c r="BQ3" s="106"/>
      <c r="BR3" s="80"/>
    </row>
    <row r="4" spans="1:70" s="81" customFormat="1" ht="72.75" customHeight="1" thickBot="1" x14ac:dyDescent="0.3">
      <c r="A4" s="107"/>
      <c r="B4" s="108" t="s">
        <v>709</v>
      </c>
      <c r="C4" s="109" t="s">
        <v>7</v>
      </c>
      <c r="D4" s="217"/>
      <c r="E4" s="222"/>
      <c r="F4" s="220"/>
      <c r="G4" s="219"/>
      <c r="H4" s="215"/>
      <c r="I4" s="204"/>
      <c r="J4" s="206"/>
      <c r="K4" s="110" t="s">
        <v>26</v>
      </c>
      <c r="L4" s="111" t="s">
        <v>12</v>
      </c>
      <c r="M4" s="112" t="s">
        <v>302</v>
      </c>
      <c r="N4" s="113" t="s">
        <v>805</v>
      </c>
      <c r="O4" s="114" t="s">
        <v>13</v>
      </c>
      <c r="P4" s="110" t="s">
        <v>26</v>
      </c>
      <c r="Q4" s="111" t="s">
        <v>12</v>
      </c>
      <c r="R4" s="112" t="s">
        <v>302</v>
      </c>
      <c r="S4" s="113" t="s">
        <v>805</v>
      </c>
      <c r="T4" s="114" t="s">
        <v>13</v>
      </c>
      <c r="U4" s="115" t="s">
        <v>27</v>
      </c>
      <c r="V4" s="116" t="s">
        <v>14</v>
      </c>
      <c r="W4" s="117" t="s">
        <v>15</v>
      </c>
      <c r="X4" s="116" t="s">
        <v>28</v>
      </c>
      <c r="Y4" s="116" t="s">
        <v>308</v>
      </c>
      <c r="Z4" s="118" t="s">
        <v>306</v>
      </c>
      <c r="AA4" s="117" t="s">
        <v>307</v>
      </c>
      <c r="AB4" s="119" t="s">
        <v>806</v>
      </c>
      <c r="AC4" s="119" t="s">
        <v>16</v>
      </c>
      <c r="AD4" s="120" t="s">
        <v>17</v>
      </c>
      <c r="AE4" s="121" t="s">
        <v>18</v>
      </c>
      <c r="AF4" s="122" t="s">
        <v>19</v>
      </c>
      <c r="AG4" s="116" t="s">
        <v>921</v>
      </c>
      <c r="AH4" s="116" t="s">
        <v>924</v>
      </c>
      <c r="AI4" s="116" t="s">
        <v>922</v>
      </c>
      <c r="AJ4" s="116" t="s">
        <v>923</v>
      </c>
      <c r="AK4" s="116" t="s">
        <v>919</v>
      </c>
      <c r="AL4" s="116" t="s">
        <v>920</v>
      </c>
      <c r="AM4" s="116" t="s">
        <v>818</v>
      </c>
      <c r="AN4" s="116" t="s">
        <v>819</v>
      </c>
      <c r="AO4" s="116" t="s">
        <v>846</v>
      </c>
      <c r="AP4" s="116" t="s">
        <v>863</v>
      </c>
      <c r="AQ4" s="116" t="s">
        <v>925</v>
      </c>
      <c r="AR4" s="116" t="s">
        <v>864</v>
      </c>
      <c r="AS4" s="116" t="s">
        <v>926</v>
      </c>
      <c r="AT4" s="116" t="s">
        <v>780</v>
      </c>
      <c r="AU4" s="140" t="s">
        <v>927</v>
      </c>
      <c r="AV4" s="140" t="s">
        <v>821</v>
      </c>
      <c r="AW4" s="213"/>
      <c r="AX4" s="204"/>
      <c r="AY4" s="204"/>
      <c r="AZ4" s="206"/>
      <c r="BA4" s="160" t="s">
        <v>929</v>
      </c>
      <c r="BB4" s="163" t="s">
        <v>930</v>
      </c>
      <c r="BC4" s="160" t="s">
        <v>1115</v>
      </c>
      <c r="BD4" s="156" t="s">
        <v>929</v>
      </c>
      <c r="BE4" s="159" t="s">
        <v>928</v>
      </c>
      <c r="BF4" s="123" t="s">
        <v>303</v>
      </c>
      <c r="BG4" s="124" t="s">
        <v>304</v>
      </c>
      <c r="BH4" s="125" t="s">
        <v>305</v>
      </c>
      <c r="BI4" s="126" t="s">
        <v>289</v>
      </c>
      <c r="BJ4" s="127" t="s">
        <v>802</v>
      </c>
      <c r="BK4" s="128" t="s">
        <v>290</v>
      </c>
      <c r="BL4" s="128" t="s">
        <v>294</v>
      </c>
      <c r="BM4" s="128" t="s">
        <v>30</v>
      </c>
      <c r="BN4" s="129" t="s">
        <v>29</v>
      </c>
      <c r="BO4" s="130" t="s">
        <v>291</v>
      </c>
      <c r="BP4" s="128" t="s">
        <v>292</v>
      </c>
      <c r="BQ4" s="129" t="s">
        <v>293</v>
      </c>
      <c r="BR4" s="80"/>
    </row>
    <row r="5" spans="1:70" s="6" customFormat="1" x14ac:dyDescent="0.25">
      <c r="A5" s="1" t="s">
        <v>25</v>
      </c>
      <c r="B5" s="2"/>
      <c r="C5" s="31"/>
      <c r="D5" s="23"/>
      <c r="E5" s="29"/>
      <c r="F5" s="2"/>
      <c r="G5" s="22"/>
      <c r="H5" s="3"/>
      <c r="I5" s="2"/>
      <c r="J5" s="2"/>
      <c r="K5" s="29"/>
      <c r="L5" s="3"/>
      <c r="M5" s="1"/>
      <c r="N5" s="1"/>
      <c r="O5" s="3"/>
      <c r="P5" s="29"/>
      <c r="Q5" s="4"/>
      <c r="R5" s="2"/>
      <c r="S5" s="1"/>
      <c r="T5" s="3"/>
      <c r="U5" s="32" t="s">
        <v>24</v>
      </c>
      <c r="V5" s="24"/>
      <c r="W5" s="25" t="s">
        <v>22</v>
      </c>
      <c r="X5" s="30">
        <v>0</v>
      </c>
      <c r="Y5" s="30"/>
      <c r="Z5" s="30"/>
      <c r="AA5" s="30"/>
      <c r="AB5" s="36" t="s">
        <v>21</v>
      </c>
      <c r="AC5" s="24">
        <v>0</v>
      </c>
      <c r="AD5" s="30"/>
      <c r="AE5" s="24"/>
      <c r="AF5" s="24"/>
      <c r="AG5" s="41"/>
      <c r="AH5" s="41"/>
      <c r="AI5" s="41"/>
      <c r="AJ5" s="41"/>
      <c r="AK5" s="41"/>
      <c r="AL5" s="41"/>
      <c r="AM5" s="41"/>
      <c r="AN5" s="41"/>
      <c r="AO5" s="41"/>
      <c r="AP5" s="65"/>
      <c r="AQ5" s="149"/>
      <c r="AR5" s="41"/>
      <c r="AS5" s="41"/>
      <c r="AT5" s="64"/>
      <c r="AU5" s="135"/>
      <c r="AV5" s="135"/>
      <c r="AW5" s="42"/>
      <c r="AX5" s="42"/>
      <c r="AY5" s="42"/>
      <c r="AZ5" s="43"/>
      <c r="BA5" s="151"/>
      <c r="BB5" s="44"/>
      <c r="BC5" s="157"/>
      <c r="BD5" s="157"/>
      <c r="BE5" s="44"/>
      <c r="BF5" s="55"/>
      <c r="BG5" s="48"/>
      <c r="BH5" s="48"/>
      <c r="BI5" s="48"/>
      <c r="BJ5" s="48"/>
      <c r="BK5" s="48"/>
      <c r="BL5" s="48"/>
      <c r="BM5" s="48"/>
      <c r="BN5" s="54"/>
      <c r="BO5" s="48"/>
      <c r="BP5" s="48"/>
      <c r="BQ5" s="48"/>
      <c r="BR5" s="1"/>
    </row>
    <row r="6" spans="1:70" s="7" customFormat="1" x14ac:dyDescent="0.25">
      <c r="A6" s="68" t="s">
        <v>718</v>
      </c>
      <c r="B6" s="67" t="s">
        <v>717</v>
      </c>
      <c r="C6" s="52">
        <v>43860.464583333334</v>
      </c>
      <c r="D6" s="16">
        <f>(K6*M6+P6*R6)/(24*60*60)</f>
        <v>0</v>
      </c>
      <c r="E6" s="26" t="s">
        <v>812</v>
      </c>
      <c r="F6" s="14">
        <v>407007</v>
      </c>
      <c r="G6" s="15">
        <v>0.11899999999999999</v>
      </c>
      <c r="H6" s="131">
        <v>31.5</v>
      </c>
      <c r="I6" s="131">
        <v>10</v>
      </c>
      <c r="J6" s="143">
        <v>0.4</v>
      </c>
      <c r="K6" s="37"/>
      <c r="L6" s="27">
        <v>6.0000000000000001E-3</v>
      </c>
      <c r="M6" s="13">
        <v>616</v>
      </c>
      <c r="N6" s="13">
        <v>240</v>
      </c>
      <c r="O6" s="17">
        <v>2E-3</v>
      </c>
      <c r="P6" s="37"/>
      <c r="Q6" s="27">
        <v>6.0000000000000001E-3</v>
      </c>
      <c r="R6" s="13">
        <v>4076</v>
      </c>
      <c r="S6" s="13">
        <v>240</v>
      </c>
      <c r="T6" s="133">
        <v>2.9999999999999997E-4</v>
      </c>
      <c r="U6" s="27">
        <v>3.5000000000000003E-2</v>
      </c>
      <c r="V6" s="8">
        <f t="shared" ref="V6:V14" si="0">IF(AB4="Latest Sag:",-(K6*L6+P6*Q6),-(K6*L6+P6*Q6)+U6)</f>
        <v>3.5000000000000003E-2</v>
      </c>
      <c r="W6" s="8">
        <f>IF(OR(AC5="",AC5=0),Z5+V6,AC5+V6)</f>
        <v>3.5000000000000003E-2</v>
      </c>
      <c r="X6" s="34"/>
      <c r="Y6" s="53">
        <f t="shared" ref="Y6" si="1">IF(OR(ISBLANK(X6),X4=0),,IF(W4="Latest Z20:",ABS(X4-X6-K3*L3-P3*Q3+U5+U6),ABS(X5-X6-K5*L5-P5*Q5+U6)))</f>
        <v>0</v>
      </c>
      <c r="Z6" s="28"/>
      <c r="AA6" s="28">
        <v>1.5112000000000001</v>
      </c>
      <c r="AB6" s="28"/>
      <c r="AC6" s="8">
        <f t="shared" ref="AC6:AC11" si="2">AB6+AA6</f>
        <v>1.5112000000000001</v>
      </c>
      <c r="AD6" s="35">
        <v>1.4784999999999999</v>
      </c>
      <c r="AE6" s="8">
        <f t="shared" ref="AE6:AE11" si="3">IF(AD6="",0,IF(OR(AC6="",AC6=0),W6-AD6,AC6-AD6))</f>
        <v>3.2700000000000173E-2</v>
      </c>
      <c r="AF6" s="58">
        <f>IF(AA6="",(Z6-V6)-Z5,AC6-W6)</f>
        <v>1.4762000000000002</v>
      </c>
      <c r="AG6" s="40"/>
      <c r="AH6" s="73"/>
      <c r="AI6" s="40"/>
      <c r="AJ6" s="73"/>
      <c r="AK6" s="40">
        <v>1213</v>
      </c>
      <c r="AL6" s="73">
        <v>450</v>
      </c>
      <c r="AM6" s="70">
        <v>52000</v>
      </c>
      <c r="AN6" s="74"/>
      <c r="AO6" s="70"/>
      <c r="AP6" s="63"/>
      <c r="AQ6" s="63"/>
      <c r="AR6" s="40"/>
      <c r="AS6" s="40"/>
      <c r="AT6" s="63"/>
      <c r="AU6" s="63"/>
      <c r="AV6" s="142"/>
      <c r="AW6" s="71"/>
      <c r="AX6" s="45"/>
      <c r="AY6" s="45"/>
      <c r="AZ6" s="46"/>
      <c r="BA6" s="152"/>
      <c r="BB6" s="47"/>
      <c r="BC6" s="158"/>
      <c r="BD6" s="158"/>
      <c r="BE6" s="47"/>
      <c r="BF6" s="56"/>
      <c r="BG6" s="49"/>
      <c r="BH6" s="50"/>
      <c r="BI6" s="49"/>
      <c r="BJ6" s="49"/>
      <c r="BK6" s="49"/>
      <c r="BL6" s="49"/>
      <c r="BM6" s="49"/>
      <c r="BN6" s="50"/>
      <c r="BO6" s="49"/>
      <c r="BP6" s="49"/>
      <c r="BQ6" s="50"/>
      <c r="BR6" s="9"/>
    </row>
    <row r="7" spans="1:70" s="7" customFormat="1" x14ac:dyDescent="0.25">
      <c r="A7" s="68" t="s">
        <v>718</v>
      </c>
      <c r="B7" s="67" t="s">
        <v>717</v>
      </c>
      <c r="C7" s="52">
        <v>43860.46597222222</v>
      </c>
      <c r="D7" s="16">
        <f t="shared" ref="D7:D11" si="4">(K7*M7+P7*R7)/(24*60*60)</f>
        <v>2.1388888888888888E-2</v>
      </c>
      <c r="E7" s="26"/>
      <c r="F7" s="14">
        <v>407007</v>
      </c>
      <c r="G7" s="15">
        <v>0.11899999999999999</v>
      </c>
      <c r="H7" s="131">
        <v>31.5</v>
      </c>
      <c r="I7" s="131">
        <v>10</v>
      </c>
      <c r="J7" s="143">
        <v>0.4</v>
      </c>
      <c r="K7" s="27">
        <v>3</v>
      </c>
      <c r="L7" s="27">
        <v>6.0000000000000001E-3</v>
      </c>
      <c r="M7" s="13">
        <v>616</v>
      </c>
      <c r="N7" s="13">
        <v>240</v>
      </c>
      <c r="O7" s="17">
        <v>2E-3</v>
      </c>
      <c r="P7" s="27"/>
      <c r="Q7" s="27">
        <v>6.0000000000000001E-3</v>
      </c>
      <c r="R7" s="13">
        <v>4076</v>
      </c>
      <c r="S7" s="13">
        <v>240</v>
      </c>
      <c r="T7" s="133">
        <v>2.9999999999999997E-4</v>
      </c>
      <c r="U7" s="27">
        <v>0</v>
      </c>
      <c r="V7" s="8">
        <f t="shared" si="0"/>
        <v>-1.8000000000000002E-2</v>
      </c>
      <c r="W7" s="8">
        <f t="shared" ref="W7:W11" si="5">IF(OR(AC6="",AC6=0),Z6+V7,AC6+V7)</f>
        <v>1.4932000000000001</v>
      </c>
      <c r="X7" s="33">
        <v>-51.469499999999996</v>
      </c>
      <c r="Y7" s="53">
        <f>IF(OR(ISBLANK(X7),X5=0),,IF(W5="Latest Z20:",ABS(X5-X7-K4*L4-P4*Q4+U6+U7),ABS(X6-X7-K6*L6-P6*Q6+U7)))</f>
        <v>0</v>
      </c>
      <c r="Z7" s="28"/>
      <c r="AA7" s="28">
        <v>1.5112000000000001</v>
      </c>
      <c r="AB7" s="28"/>
      <c r="AC7" s="8">
        <f t="shared" si="2"/>
        <v>1.5112000000000001</v>
      </c>
      <c r="AD7" s="35">
        <v>1.4784999999999999</v>
      </c>
      <c r="AE7" s="8">
        <f t="shared" si="3"/>
        <v>3.2700000000000173E-2</v>
      </c>
      <c r="AF7" s="58">
        <f>IF(AA7="",(Z7-V7)-Z6,AC7-W7)</f>
        <v>1.8000000000000016E-2</v>
      </c>
      <c r="AG7" s="40"/>
      <c r="AH7" s="73"/>
      <c r="AI7" s="40"/>
      <c r="AJ7" s="73"/>
      <c r="AK7" s="40">
        <v>1227</v>
      </c>
      <c r="AL7" s="73">
        <v>450</v>
      </c>
      <c r="AM7" s="70">
        <v>10000</v>
      </c>
      <c r="AN7" s="74"/>
      <c r="AO7" s="70"/>
      <c r="AP7" s="63"/>
      <c r="AQ7" s="63"/>
      <c r="AR7" s="40"/>
      <c r="AS7" s="40"/>
      <c r="AT7" s="63"/>
      <c r="AU7" s="63"/>
      <c r="AV7" s="142"/>
      <c r="AW7" s="71"/>
      <c r="AX7" s="45"/>
      <c r="AY7" s="45"/>
      <c r="AZ7" s="46"/>
      <c r="BA7" s="152"/>
      <c r="BB7" s="47"/>
      <c r="BC7" s="158"/>
      <c r="BD7" s="158"/>
      <c r="BE7" s="47"/>
      <c r="BF7" s="56"/>
      <c r="BG7" s="49"/>
      <c r="BH7" s="50"/>
      <c r="BI7" s="49"/>
      <c r="BJ7" s="49"/>
      <c r="BK7" s="49"/>
      <c r="BL7" s="49"/>
      <c r="BM7" s="49"/>
      <c r="BN7" s="50"/>
      <c r="BO7" s="49"/>
      <c r="BP7" s="49"/>
      <c r="BQ7" s="50"/>
      <c r="BR7" s="9"/>
    </row>
    <row r="8" spans="1:70" s="7" customFormat="1" x14ac:dyDescent="0.25">
      <c r="A8" s="68" t="s">
        <v>718</v>
      </c>
      <c r="B8" s="67" t="s">
        <v>717</v>
      </c>
      <c r="C8" s="52">
        <v>43860.498611111114</v>
      </c>
      <c r="D8" s="16">
        <f t="shared" si="4"/>
        <v>2.1388888888888888E-2</v>
      </c>
      <c r="E8" s="26" t="e">
        <f>-+#REF!</f>
        <v>#REF!</v>
      </c>
      <c r="F8" s="14">
        <v>407007</v>
      </c>
      <c r="G8" s="15">
        <v>0.11899999999999999</v>
      </c>
      <c r="H8" s="131">
        <v>31.5</v>
      </c>
      <c r="I8" s="131">
        <v>10</v>
      </c>
      <c r="J8" s="143">
        <v>0.4</v>
      </c>
      <c r="K8" s="27">
        <v>3</v>
      </c>
      <c r="L8" s="27">
        <v>6.0000000000000001E-3</v>
      </c>
      <c r="M8" s="13">
        <v>616</v>
      </c>
      <c r="N8" s="13">
        <v>240</v>
      </c>
      <c r="O8" s="17">
        <v>2E-3</v>
      </c>
      <c r="P8" s="27"/>
      <c r="Q8" s="27">
        <v>6.0000000000000001E-3</v>
      </c>
      <c r="R8" s="13">
        <v>4076</v>
      </c>
      <c r="S8" s="13">
        <v>240</v>
      </c>
      <c r="T8" s="133">
        <v>2.9999999999999997E-4</v>
      </c>
      <c r="U8" s="27">
        <v>1.2999999999999999E-2</v>
      </c>
      <c r="V8" s="8">
        <f t="shared" si="0"/>
        <v>-5.0000000000000027E-3</v>
      </c>
      <c r="W8" s="8">
        <f t="shared" si="5"/>
        <v>1.5062000000000002</v>
      </c>
      <c r="X8" s="33">
        <v>-51.474499999999999</v>
      </c>
      <c r="Y8" s="53">
        <f t="shared" ref="Y8:Y13" si="6">IF(OR(ISBLANK(X8),X6="0"),,IF(W6="Latest Z20:",ABS(X6-X8-K5*L5-P5*Q5+U7+U8),ABS(X7-X8-K7*L7-P7*Q7+U8)))</f>
        <v>2.5552476801138369E-15</v>
      </c>
      <c r="Z8" s="28"/>
      <c r="AA8" s="28">
        <v>1.5112000000000001</v>
      </c>
      <c r="AB8" s="28"/>
      <c r="AC8" s="8">
        <f t="shared" si="2"/>
        <v>1.5112000000000001</v>
      </c>
      <c r="AD8" s="35">
        <v>1.4784999999999999</v>
      </c>
      <c r="AE8" s="8">
        <f t="shared" si="3"/>
        <v>3.2700000000000173E-2</v>
      </c>
      <c r="AF8" s="58">
        <f>IF(AA8="",(Z8-V8)-Z7,AC8-W8)</f>
        <v>4.9999999999998934E-3</v>
      </c>
      <c r="AG8" s="40"/>
      <c r="AH8" s="73"/>
      <c r="AI8" s="40"/>
      <c r="AJ8" s="73"/>
      <c r="AK8" s="40">
        <v>1114</v>
      </c>
      <c r="AL8" s="73">
        <v>450</v>
      </c>
      <c r="AM8" s="70">
        <v>597</v>
      </c>
      <c r="AN8" s="74"/>
      <c r="AO8" s="70"/>
      <c r="AP8" s="63"/>
      <c r="AQ8" s="63"/>
      <c r="AR8" s="40"/>
      <c r="AS8" s="40"/>
      <c r="AT8" s="63"/>
      <c r="AU8" s="63"/>
      <c r="AV8" s="142"/>
      <c r="AW8" s="71"/>
      <c r="AX8" s="45"/>
      <c r="AY8" s="45"/>
      <c r="AZ8" s="46"/>
      <c r="BA8" s="152"/>
      <c r="BB8" s="47"/>
      <c r="BC8" s="158"/>
      <c r="BD8" s="158"/>
      <c r="BE8" s="47"/>
      <c r="BF8" s="56"/>
      <c r="BG8" s="49"/>
      <c r="BH8" s="50"/>
      <c r="BI8" s="49"/>
      <c r="BJ8" s="49"/>
      <c r="BK8" s="49"/>
      <c r="BL8" s="49"/>
      <c r="BM8" s="49"/>
      <c r="BN8" s="50"/>
      <c r="BO8" s="49"/>
      <c r="BP8" s="49"/>
      <c r="BQ8" s="50"/>
      <c r="BR8" s="9"/>
    </row>
    <row r="9" spans="1:70" s="7" customFormat="1" x14ac:dyDescent="0.25">
      <c r="A9" s="68" t="s">
        <v>718</v>
      </c>
      <c r="B9" s="67" t="s">
        <v>717</v>
      </c>
      <c r="C9" s="52">
        <v>43860.525000000001</v>
      </c>
      <c r="D9" s="16">
        <f t="shared" si="4"/>
        <v>2.1388888888888888E-2</v>
      </c>
      <c r="E9" s="26"/>
      <c r="F9" s="14">
        <v>407007</v>
      </c>
      <c r="G9" s="15">
        <v>0.11899999999999999</v>
      </c>
      <c r="H9" s="131">
        <v>31.5</v>
      </c>
      <c r="I9" s="131">
        <v>10</v>
      </c>
      <c r="J9" s="143">
        <v>0.4</v>
      </c>
      <c r="K9" s="27">
        <v>3</v>
      </c>
      <c r="L9" s="27">
        <v>6.0000000000000001E-3</v>
      </c>
      <c r="M9" s="13">
        <v>616</v>
      </c>
      <c r="N9" s="13">
        <v>240</v>
      </c>
      <c r="O9" s="17">
        <v>2E-3</v>
      </c>
      <c r="P9" s="27"/>
      <c r="Q9" s="27">
        <v>6.0000000000000001E-3</v>
      </c>
      <c r="R9" s="13">
        <v>4076</v>
      </c>
      <c r="S9" s="13">
        <v>240</v>
      </c>
      <c r="T9" s="133">
        <v>2.9999999999999997E-4</v>
      </c>
      <c r="U9" s="27">
        <v>1.2999999999999999E-2</v>
      </c>
      <c r="V9" s="8">
        <f t="shared" si="0"/>
        <v>-5.0000000000000027E-3</v>
      </c>
      <c r="W9" s="8">
        <f t="shared" si="5"/>
        <v>1.5062000000000002</v>
      </c>
      <c r="X9" s="33">
        <v>-51.479500000000002</v>
      </c>
      <c r="Y9" s="53">
        <f t="shared" si="6"/>
        <v>2.5552476801138369E-15</v>
      </c>
      <c r="Z9" s="28"/>
      <c r="AA9" s="28">
        <v>1.5082</v>
      </c>
      <c r="AB9" s="28"/>
      <c r="AC9" s="8">
        <f t="shared" si="2"/>
        <v>1.5082</v>
      </c>
      <c r="AD9" s="35">
        <v>1.4784999999999999</v>
      </c>
      <c r="AE9" s="8">
        <f t="shared" si="3"/>
        <v>2.970000000000006E-2</v>
      </c>
      <c r="AF9" s="58">
        <f t="shared" ref="AF9:AF11" si="7">IF(AA9="",(Z9-V9)-Z8,AC9-W9)</f>
        <v>1.9999999999997797E-3</v>
      </c>
      <c r="AG9" s="40"/>
      <c r="AH9" s="73"/>
      <c r="AI9" s="40"/>
      <c r="AJ9" s="73"/>
      <c r="AK9" s="40">
        <v>1145</v>
      </c>
      <c r="AL9" s="73">
        <v>450</v>
      </c>
      <c r="AM9" s="70"/>
      <c r="AN9" s="74"/>
      <c r="AO9" s="70"/>
      <c r="AP9" s="63">
        <v>136</v>
      </c>
      <c r="AQ9" s="63">
        <v>105</v>
      </c>
      <c r="AR9" s="40">
        <v>38</v>
      </c>
      <c r="AS9" s="40">
        <v>65</v>
      </c>
      <c r="AT9" s="63">
        <v>43</v>
      </c>
      <c r="AU9" s="63">
        <v>30</v>
      </c>
      <c r="AV9" s="142"/>
      <c r="AW9" s="71"/>
      <c r="AX9" s="45"/>
      <c r="AY9" s="45"/>
      <c r="AZ9" s="46"/>
      <c r="BA9" s="152"/>
      <c r="BB9" s="47"/>
      <c r="BC9" s="158"/>
      <c r="BD9" s="158"/>
      <c r="BE9" s="47"/>
      <c r="BF9" s="56"/>
      <c r="BG9" s="49"/>
      <c r="BH9" s="50"/>
      <c r="BI9" s="49"/>
      <c r="BJ9" s="49"/>
      <c r="BK9" s="49"/>
      <c r="BL9" s="49"/>
      <c r="BM9" s="49"/>
      <c r="BN9" s="50"/>
      <c r="BO9" s="49"/>
      <c r="BP9" s="49"/>
      <c r="BQ9" s="50"/>
      <c r="BR9" s="9"/>
    </row>
    <row r="10" spans="1:70" s="7" customFormat="1" x14ac:dyDescent="0.25">
      <c r="A10" s="68" t="s">
        <v>718</v>
      </c>
      <c r="B10" s="67" t="s">
        <v>717</v>
      </c>
      <c r="C10" s="52">
        <v>43860.558333333334</v>
      </c>
      <c r="D10" s="16">
        <f t="shared" si="4"/>
        <v>2.1388888888888888E-2</v>
      </c>
      <c r="E10" s="26"/>
      <c r="F10" s="14">
        <v>407007</v>
      </c>
      <c r="G10" s="15">
        <v>0.11899999999999999</v>
      </c>
      <c r="H10" s="131">
        <v>31.5</v>
      </c>
      <c r="I10" s="131">
        <v>10</v>
      </c>
      <c r="J10" s="143">
        <v>0.4</v>
      </c>
      <c r="K10" s="27">
        <v>3</v>
      </c>
      <c r="L10" s="27">
        <v>6.0000000000000001E-3</v>
      </c>
      <c r="M10" s="13">
        <v>616</v>
      </c>
      <c r="N10" s="13">
        <v>240</v>
      </c>
      <c r="O10" s="17">
        <v>2E-3</v>
      </c>
      <c r="P10" s="27"/>
      <c r="Q10" s="27">
        <v>6.0000000000000001E-3</v>
      </c>
      <c r="R10" s="13">
        <v>4076</v>
      </c>
      <c r="S10" s="13">
        <v>240</v>
      </c>
      <c r="T10" s="133">
        <v>2.9999999999999997E-4</v>
      </c>
      <c r="U10" s="27">
        <v>1.2999999999999999E-2</v>
      </c>
      <c r="V10" s="8">
        <f t="shared" si="0"/>
        <v>-5.0000000000000027E-3</v>
      </c>
      <c r="W10" s="8">
        <f t="shared" si="5"/>
        <v>1.5032000000000001</v>
      </c>
      <c r="X10" s="33">
        <v>-51.484499999999997</v>
      </c>
      <c r="Y10" s="53">
        <f t="shared" si="6"/>
        <v>4.550179677487165E-15</v>
      </c>
      <c r="Z10" s="28"/>
      <c r="AA10" s="28">
        <v>1.5033000000000001</v>
      </c>
      <c r="AB10" s="28"/>
      <c r="AC10" s="8">
        <f t="shared" si="2"/>
        <v>1.5033000000000001</v>
      </c>
      <c r="AD10" s="35">
        <v>1.4784999999999999</v>
      </c>
      <c r="AE10" s="8">
        <f t="shared" si="3"/>
        <v>2.4800000000000155E-2</v>
      </c>
      <c r="AF10" s="58">
        <f t="shared" si="7"/>
        <v>9.9999999999988987E-5</v>
      </c>
      <c r="AG10" s="40"/>
      <c r="AH10" s="73"/>
      <c r="AI10" s="40"/>
      <c r="AJ10" s="73"/>
      <c r="AK10" s="40">
        <v>1427</v>
      </c>
      <c r="AL10" s="73">
        <v>450</v>
      </c>
      <c r="AM10" s="70"/>
      <c r="AN10" s="74"/>
      <c r="AO10" s="70"/>
      <c r="AP10" s="63">
        <v>102</v>
      </c>
      <c r="AQ10" s="63">
        <v>105</v>
      </c>
      <c r="AR10" s="40">
        <v>-68</v>
      </c>
      <c r="AS10" s="40">
        <v>65</v>
      </c>
      <c r="AT10" s="63">
        <v>33</v>
      </c>
      <c r="AU10" s="63">
        <v>30</v>
      </c>
      <c r="AV10" s="142"/>
      <c r="AW10" s="71"/>
      <c r="AX10" s="45">
        <v>7.0000000000000001E-3</v>
      </c>
      <c r="AY10" s="45"/>
      <c r="AZ10" s="46"/>
      <c r="BA10" s="152"/>
      <c r="BB10" s="47">
        <v>1</v>
      </c>
      <c r="BC10" s="158"/>
      <c r="BD10" s="158"/>
      <c r="BE10" s="47">
        <v>19</v>
      </c>
      <c r="BF10" s="56"/>
      <c r="BG10" s="49"/>
      <c r="BH10" s="50"/>
      <c r="BI10" s="49"/>
      <c r="BJ10" s="49"/>
      <c r="BK10" s="49"/>
      <c r="BL10" s="49"/>
      <c r="BM10" s="49"/>
      <c r="BN10" s="50"/>
      <c r="BO10" s="49"/>
      <c r="BP10" s="49"/>
      <c r="BQ10" s="50"/>
      <c r="BR10" s="9"/>
    </row>
    <row r="11" spans="1:70" s="7" customFormat="1" x14ac:dyDescent="0.25">
      <c r="A11" s="68" t="s">
        <v>718</v>
      </c>
      <c r="B11" s="67" t="s">
        <v>717</v>
      </c>
      <c r="C11" s="52">
        <v>43860.590277777781</v>
      </c>
      <c r="D11" s="16">
        <f t="shared" si="4"/>
        <v>2.1388888888888888E-2</v>
      </c>
      <c r="E11" s="26"/>
      <c r="F11" s="14">
        <v>407007</v>
      </c>
      <c r="G11" s="15">
        <v>0.11899999999999999</v>
      </c>
      <c r="H11" s="131">
        <v>31.5</v>
      </c>
      <c r="I11" s="131">
        <v>10</v>
      </c>
      <c r="J11" s="143">
        <v>0.4</v>
      </c>
      <c r="K11" s="27">
        <v>3</v>
      </c>
      <c r="L11" s="27">
        <v>6.0000000000000001E-3</v>
      </c>
      <c r="M11" s="13">
        <v>616</v>
      </c>
      <c r="N11" s="13">
        <v>240</v>
      </c>
      <c r="O11" s="17">
        <v>2E-3</v>
      </c>
      <c r="P11" s="27"/>
      <c r="Q11" s="27">
        <v>6.0000000000000001E-3</v>
      </c>
      <c r="R11" s="13">
        <v>4076</v>
      </c>
      <c r="S11" s="13">
        <v>240</v>
      </c>
      <c r="T11" s="133">
        <v>2.9999999999999997E-4</v>
      </c>
      <c r="U11" s="27">
        <v>0.01</v>
      </c>
      <c r="V11" s="8">
        <f t="shared" si="0"/>
        <v>-8.0000000000000019E-3</v>
      </c>
      <c r="W11" s="8">
        <f t="shared" si="5"/>
        <v>1.4953000000000001</v>
      </c>
      <c r="X11" s="33">
        <v>-51.4925</v>
      </c>
      <c r="Y11" s="53">
        <f t="shared" si="6"/>
        <v>2.6697394295283061E-15</v>
      </c>
      <c r="Z11" s="28"/>
      <c r="AA11" s="28">
        <v>1.4952000000000001</v>
      </c>
      <c r="AB11" s="28"/>
      <c r="AC11" s="8">
        <f t="shared" si="2"/>
        <v>1.4952000000000001</v>
      </c>
      <c r="AD11" s="35">
        <v>1.4784999999999999</v>
      </c>
      <c r="AE11" s="8">
        <f t="shared" si="3"/>
        <v>1.6700000000000159E-2</v>
      </c>
      <c r="AF11" s="58">
        <f t="shared" si="7"/>
        <v>-9.9999999999988987E-5</v>
      </c>
      <c r="AG11" s="40"/>
      <c r="AH11" s="73"/>
      <c r="AI11" s="40"/>
      <c r="AJ11" s="73"/>
      <c r="AK11" s="40">
        <v>470</v>
      </c>
      <c r="AL11" s="73">
        <v>450</v>
      </c>
      <c r="AM11" s="70"/>
      <c r="AN11" s="74"/>
      <c r="AO11" s="70"/>
      <c r="AP11" s="63">
        <v>79</v>
      </c>
      <c r="AQ11" s="63">
        <v>105</v>
      </c>
      <c r="AR11" s="40">
        <v>39</v>
      </c>
      <c r="AS11" s="40">
        <v>65</v>
      </c>
      <c r="AT11" s="63">
        <v>27</v>
      </c>
      <c r="AU11" s="63">
        <v>30</v>
      </c>
      <c r="AV11" s="142"/>
      <c r="AW11" s="71"/>
      <c r="AX11" s="45">
        <v>2E-3</v>
      </c>
      <c r="AY11" s="45"/>
      <c r="AZ11" s="46"/>
      <c r="BA11" s="152">
        <v>1</v>
      </c>
      <c r="BB11" s="47">
        <v>7</v>
      </c>
      <c r="BC11" s="158"/>
      <c r="BD11" s="158">
        <v>2</v>
      </c>
      <c r="BE11" s="47">
        <v>25</v>
      </c>
      <c r="BF11" s="56"/>
      <c r="BG11" s="49"/>
      <c r="BH11" s="50"/>
      <c r="BI11" s="49"/>
      <c r="BJ11" s="49"/>
      <c r="BK11" s="49"/>
      <c r="BL11" s="49"/>
      <c r="BM11" s="49"/>
      <c r="BN11" s="50"/>
      <c r="BO11" s="49"/>
      <c r="BP11" s="49"/>
      <c r="BQ11" s="50"/>
      <c r="BR11" s="9"/>
    </row>
    <row r="12" spans="1:70" s="7" customFormat="1" x14ac:dyDescent="0.25">
      <c r="A12" s="68" t="s">
        <v>718</v>
      </c>
      <c r="B12" s="67" t="s">
        <v>717</v>
      </c>
      <c r="C12" s="52">
        <v>44132.661759259259</v>
      </c>
      <c r="D12" s="16">
        <f t="shared" ref="D12" si="8">(K12*M12+P12*R12)/(24*60*60)</f>
        <v>2.1388888888888888E-2</v>
      </c>
      <c r="E12" s="26"/>
      <c r="F12" s="14">
        <v>407007</v>
      </c>
      <c r="G12" s="15">
        <v>0.11899999999999999</v>
      </c>
      <c r="H12" s="131">
        <v>31.5</v>
      </c>
      <c r="I12" s="131">
        <v>10</v>
      </c>
      <c r="J12" s="143">
        <v>0.4</v>
      </c>
      <c r="K12" s="27">
        <v>3</v>
      </c>
      <c r="L12" s="27">
        <v>6.0000000000000001E-3</v>
      </c>
      <c r="M12" s="13">
        <v>616</v>
      </c>
      <c r="N12" s="13">
        <v>240</v>
      </c>
      <c r="O12" s="17">
        <v>2E-3</v>
      </c>
      <c r="P12" s="27"/>
      <c r="Q12" s="27">
        <v>6.0000000000000001E-3</v>
      </c>
      <c r="R12" s="13">
        <v>4076</v>
      </c>
      <c r="S12" s="13">
        <v>240</v>
      </c>
      <c r="T12" s="133">
        <v>2.9999999999999997E-4</v>
      </c>
      <c r="U12" s="27">
        <v>1.2E-2</v>
      </c>
      <c r="V12" s="8">
        <f t="shared" si="0"/>
        <v>-6.0000000000000019E-3</v>
      </c>
      <c r="W12" s="8">
        <f t="shared" ref="W12" si="9">IF(OR(AC11="",AC11=0),Z11+V12,AC11+V12)</f>
        <v>1.4892000000000001</v>
      </c>
      <c r="X12" s="33">
        <v>-51.4985</v>
      </c>
      <c r="Y12" s="53">
        <f t="shared" si="6"/>
        <v>2.2551405187698492E-16</v>
      </c>
      <c r="Z12" s="28"/>
      <c r="AA12" s="28">
        <v>1.4893000000000001</v>
      </c>
      <c r="AB12" s="28"/>
      <c r="AC12" s="8">
        <f t="shared" ref="AC12" si="10">AB12+AA12</f>
        <v>1.4893000000000001</v>
      </c>
      <c r="AD12" s="35">
        <v>1.4784999999999999</v>
      </c>
      <c r="AE12" s="8">
        <f t="shared" ref="AE12" si="11">IF(AD12="",0,IF(OR(AC12="",AC12=0),W12-AD12,AC12-AD12))</f>
        <v>1.0800000000000143E-2</v>
      </c>
      <c r="AF12" s="58">
        <f t="shared" ref="AF12" si="12">IF(AA12="",(Z12-V12)-Z11,AC12-W12)</f>
        <v>9.9999999999988987E-5</v>
      </c>
      <c r="AG12" s="40"/>
      <c r="AH12" s="73"/>
      <c r="AI12" s="40"/>
      <c r="AJ12" s="73"/>
      <c r="AK12" s="40">
        <v>184</v>
      </c>
      <c r="AL12" s="73">
        <v>450</v>
      </c>
      <c r="AM12" s="70"/>
      <c r="AN12" s="74"/>
      <c r="AO12" s="70"/>
      <c r="AP12" s="63"/>
      <c r="AQ12" s="63"/>
      <c r="AR12" s="40"/>
      <c r="AS12" s="40"/>
      <c r="AT12" s="63"/>
      <c r="AU12" s="63"/>
      <c r="AV12" s="142"/>
      <c r="AW12" s="71"/>
      <c r="AX12" s="45"/>
      <c r="AY12" s="45"/>
      <c r="AZ12" s="46"/>
      <c r="BA12" s="152"/>
      <c r="BB12" s="47"/>
      <c r="BC12" s="158"/>
      <c r="BD12" s="158"/>
      <c r="BE12" s="47">
        <v>35</v>
      </c>
      <c r="BF12" s="56"/>
      <c r="BG12" s="49"/>
      <c r="BH12" s="50"/>
      <c r="BI12" s="49"/>
      <c r="BJ12" s="49"/>
      <c r="BK12" s="49"/>
      <c r="BL12" s="49"/>
      <c r="BM12" s="49"/>
      <c r="BN12" s="50"/>
      <c r="BO12" s="49"/>
      <c r="BP12" s="49"/>
      <c r="BQ12" s="50"/>
      <c r="BR12" s="9"/>
    </row>
    <row r="13" spans="1:70" s="7" customFormat="1" x14ac:dyDescent="0.25">
      <c r="A13" s="68" t="s">
        <v>718</v>
      </c>
      <c r="B13" s="67" t="s">
        <v>717</v>
      </c>
      <c r="C13" s="52">
        <v>44132.662210648145</v>
      </c>
      <c r="D13" s="16">
        <f>(K13*M13+P13*R13)/(24*60*60)</f>
        <v>5.4305555555555558E-2</v>
      </c>
      <c r="E13" s="26"/>
      <c r="F13" s="14">
        <v>407007</v>
      </c>
      <c r="G13" s="15">
        <v>0.11899999999999999</v>
      </c>
      <c r="H13" s="131">
        <v>31.5</v>
      </c>
      <c r="I13" s="131">
        <v>10</v>
      </c>
      <c r="J13" s="143">
        <v>0.4</v>
      </c>
      <c r="K13" s="27">
        <v>1</v>
      </c>
      <c r="L13" s="27">
        <v>6.0000000000000001E-3</v>
      </c>
      <c r="M13" s="13">
        <v>616</v>
      </c>
      <c r="N13" s="13">
        <v>240</v>
      </c>
      <c r="O13" s="17">
        <v>2E-3</v>
      </c>
      <c r="P13" s="27">
        <v>1</v>
      </c>
      <c r="Q13" s="27">
        <v>6.0000000000000001E-3</v>
      </c>
      <c r="R13" s="13">
        <v>4076</v>
      </c>
      <c r="S13" s="13">
        <v>240</v>
      </c>
      <c r="T13" s="133">
        <v>2.9999999999999997E-4</v>
      </c>
      <c r="U13" s="27">
        <v>6.4999999999999997E-3</v>
      </c>
      <c r="V13" s="8">
        <f t="shared" si="0"/>
        <v>-5.5000000000000005E-3</v>
      </c>
      <c r="W13" s="8">
        <f t="shared" ref="W13" si="13">IF(OR(AC12="",AC12=0),Z12+V13,AC12+V13)</f>
        <v>1.4838</v>
      </c>
      <c r="X13" s="33">
        <v>-51.51</v>
      </c>
      <c r="Y13" s="53">
        <f t="shared" si="6"/>
        <v>1.9350840374521283E-15</v>
      </c>
      <c r="Z13" s="28"/>
      <c r="AA13" s="28">
        <v>1.4837</v>
      </c>
      <c r="AB13" s="28"/>
      <c r="AC13" s="8">
        <f t="shared" ref="AC13" si="14">AB13+AA13</f>
        <v>1.4837</v>
      </c>
      <c r="AD13" s="35">
        <v>1.4784999999999999</v>
      </c>
      <c r="AE13" s="8">
        <f t="shared" ref="AE13" si="15">IF(AD13="",0,IF(OR(AC13="",AC13=0),W13-AD13,AC13-AD13))</f>
        <v>5.2000000000000934E-3</v>
      </c>
      <c r="AF13" s="58">
        <f t="shared" ref="AF13" si="16">IF(AA13="",(Z13-V13)-Z12,AC13-W13)</f>
        <v>-9.9999999999988987E-5</v>
      </c>
      <c r="AG13" s="40"/>
      <c r="AH13" s="73"/>
      <c r="AI13" s="40"/>
      <c r="AJ13" s="73"/>
      <c r="AK13" s="40">
        <v>371</v>
      </c>
      <c r="AL13" s="73">
        <v>450</v>
      </c>
      <c r="AM13" s="70"/>
      <c r="AN13" s="74"/>
      <c r="AO13" s="70"/>
      <c r="AP13" s="63"/>
      <c r="AQ13" s="63"/>
      <c r="AR13" s="40"/>
      <c r="AS13" s="40"/>
      <c r="AT13" s="63"/>
      <c r="AU13" s="63"/>
      <c r="AV13" s="142"/>
      <c r="AW13" s="71"/>
      <c r="AX13" s="45">
        <v>-1.6999999999999999E-3</v>
      </c>
      <c r="AY13" s="45"/>
      <c r="AZ13" s="46"/>
      <c r="BA13" s="152"/>
      <c r="BB13" s="47"/>
      <c r="BC13" s="158"/>
      <c r="BD13" s="158"/>
      <c r="BE13" s="47">
        <v>45</v>
      </c>
      <c r="BF13" s="56"/>
      <c r="BG13" s="49"/>
      <c r="BH13" s="50"/>
      <c r="BI13" s="49"/>
      <c r="BJ13" s="49"/>
      <c r="BK13" s="49"/>
      <c r="BL13" s="49"/>
      <c r="BM13" s="49"/>
      <c r="BN13" s="50"/>
      <c r="BO13" s="49"/>
      <c r="BP13" s="49"/>
      <c r="BQ13" s="50"/>
      <c r="BR13" s="9"/>
    </row>
    <row r="14" spans="1:70" s="7" customFormat="1" x14ac:dyDescent="0.25">
      <c r="A14" s="68" t="s">
        <v>718</v>
      </c>
      <c r="B14" s="67" t="s">
        <v>717</v>
      </c>
      <c r="C14" s="52">
        <v>44132.698321759257</v>
      </c>
      <c r="D14" s="16">
        <f>(K14*M14+P14*R14)/(24*60*60)</f>
        <v>5.4305555555555558E-2</v>
      </c>
      <c r="E14" s="26" t="s">
        <v>813</v>
      </c>
      <c r="F14" s="14">
        <v>407007</v>
      </c>
      <c r="G14" s="15">
        <v>0.11899999999999999</v>
      </c>
      <c r="H14" s="131">
        <v>31.5</v>
      </c>
      <c r="I14" s="131">
        <v>10</v>
      </c>
      <c r="J14" s="143">
        <v>0.4</v>
      </c>
      <c r="K14" s="27">
        <v>1</v>
      </c>
      <c r="L14" s="27">
        <v>6.0000000000000001E-3</v>
      </c>
      <c r="M14" s="13">
        <v>616</v>
      </c>
      <c r="N14" s="13">
        <v>240</v>
      </c>
      <c r="O14" s="17">
        <v>2E-3</v>
      </c>
      <c r="P14" s="27">
        <v>1</v>
      </c>
      <c r="Q14" s="27">
        <v>6.0000000000000001E-3</v>
      </c>
      <c r="R14" s="13">
        <v>4076</v>
      </c>
      <c r="S14" s="13">
        <v>240</v>
      </c>
      <c r="T14" s="133">
        <v>2.9999999999999997E-4</v>
      </c>
      <c r="U14" s="27">
        <v>7.0000000000000001E-3</v>
      </c>
      <c r="V14" s="8">
        <f t="shared" si="0"/>
        <v>-5.0000000000000001E-3</v>
      </c>
      <c r="W14" s="8">
        <f t="shared" ref="W14" si="17">IF(OR(AC13="",AC13=0),Z13+V14,AC13+V14)</f>
        <v>1.4787000000000001</v>
      </c>
      <c r="X14" s="33">
        <v>-51.515000000000001</v>
      </c>
      <c r="Y14" s="53">
        <f>IF(OR(ISBLANK(X14),X12=VALUE(20)),,IF(W12="Latest Z20:",ABS(X12-X14-K11*L11-P11*Q11+U13+U14),ABS(X13-X14-K13*L13-P13*Q13+U14)))</f>
        <v>2.5578497653278021E-15</v>
      </c>
      <c r="Z14" s="28"/>
      <c r="AA14" s="28">
        <v>1.4789000000000001</v>
      </c>
      <c r="AB14" s="28"/>
      <c r="AC14" s="8">
        <f t="shared" ref="AC14" si="18">AB14+AA14</f>
        <v>1.4789000000000001</v>
      </c>
      <c r="AD14" s="35">
        <v>1.4784999999999999</v>
      </c>
      <c r="AE14" s="8">
        <f t="shared" ref="AE14" si="19">IF(AD14="",0,IF(OR(AC14="",AC14=0),W14-AD14,AC14-AD14))</f>
        <v>4.0000000000017799E-4</v>
      </c>
      <c r="AF14" s="58">
        <f t="shared" ref="AF14" si="20">IF(AA14="",(Z14-V14)-Z13,AC14-W14)</f>
        <v>1.9999999999997797E-4</v>
      </c>
      <c r="AG14" s="40"/>
      <c r="AH14" s="73"/>
      <c r="AI14" s="40"/>
      <c r="AJ14" s="73"/>
      <c r="AK14" s="40">
        <v>211</v>
      </c>
      <c r="AL14" s="73">
        <v>450</v>
      </c>
      <c r="AM14" s="70"/>
      <c r="AN14" s="74"/>
      <c r="AO14" s="70"/>
      <c r="AP14" s="63"/>
      <c r="AQ14" s="63"/>
      <c r="AR14" s="40"/>
      <c r="AS14" s="40"/>
      <c r="AT14" s="63"/>
      <c r="AU14" s="63"/>
      <c r="AV14" s="142"/>
      <c r="AW14" s="71"/>
      <c r="AX14" s="45"/>
      <c r="AY14" s="45"/>
      <c r="AZ14" s="46"/>
      <c r="BA14" s="152"/>
      <c r="BB14" s="47"/>
      <c r="BC14" s="158"/>
      <c r="BD14" s="158"/>
      <c r="BE14" s="47"/>
      <c r="BF14" s="56"/>
      <c r="BG14" s="49"/>
      <c r="BH14" s="50"/>
      <c r="BI14" s="49"/>
      <c r="BJ14" s="49"/>
      <c r="BK14" s="49"/>
      <c r="BL14" s="49"/>
      <c r="BM14" s="49"/>
      <c r="BN14" s="50"/>
      <c r="BO14" s="49"/>
      <c r="BP14" s="49"/>
      <c r="BQ14" s="50"/>
      <c r="BR14" s="9"/>
    </row>
    <row r="15" spans="1:70" s="6" customFormat="1" x14ac:dyDescent="0.25">
      <c r="A15" s="1" t="s">
        <v>25</v>
      </c>
      <c r="B15" s="136"/>
      <c r="C15" s="137">
        <v>44890.416666666664</v>
      </c>
      <c r="D15" s="23"/>
      <c r="E15" s="139" t="s">
        <v>814</v>
      </c>
      <c r="F15" s="2"/>
      <c r="G15" s="22"/>
      <c r="H15" s="134"/>
      <c r="I15" s="134"/>
      <c r="J15" s="145"/>
      <c r="K15" s="29"/>
      <c r="L15" s="29"/>
      <c r="M15" s="1"/>
      <c r="N15" s="1"/>
      <c r="O15" s="3"/>
      <c r="P15" s="29"/>
      <c r="Q15" s="29"/>
      <c r="R15" s="1"/>
      <c r="S15" s="1"/>
      <c r="T15" s="4"/>
      <c r="U15" s="29"/>
      <c r="V15" s="24"/>
      <c r="W15" s="24"/>
      <c r="X15" s="30"/>
      <c r="Y15" s="138"/>
      <c r="Z15" s="30"/>
      <c r="AA15" s="30"/>
      <c r="AB15" s="30"/>
      <c r="AC15" s="24"/>
      <c r="AD15" s="30"/>
      <c r="AE15" s="24"/>
      <c r="AF15" s="24"/>
      <c r="AG15" s="41"/>
      <c r="AH15" s="41"/>
      <c r="AI15" s="41"/>
      <c r="AJ15" s="41"/>
      <c r="AK15" s="41"/>
      <c r="AL15" s="41"/>
      <c r="AM15" s="41"/>
      <c r="AN15" s="41"/>
      <c r="AO15" s="41"/>
      <c r="AP15" s="135"/>
      <c r="AQ15" s="135"/>
      <c r="AR15" s="41"/>
      <c r="AS15" s="41"/>
      <c r="AT15" s="135"/>
      <c r="AU15" s="135"/>
      <c r="AV15" s="29"/>
      <c r="AW15" s="42"/>
      <c r="AX15" s="42"/>
      <c r="AY15" s="42"/>
      <c r="AZ15" s="43"/>
      <c r="BA15" s="151"/>
      <c r="BB15" s="44"/>
      <c r="BC15" s="157"/>
      <c r="BD15" s="157"/>
      <c r="BE15" s="44"/>
      <c r="BF15" s="48"/>
      <c r="BG15" s="48"/>
      <c r="BH15" s="48"/>
      <c r="BI15" s="48"/>
      <c r="BJ15" s="48"/>
      <c r="BK15" s="48"/>
      <c r="BL15" s="48"/>
      <c r="BM15" s="48"/>
      <c r="BN15" s="48"/>
      <c r="BO15" s="48"/>
      <c r="BP15" s="48"/>
      <c r="BQ15" s="48"/>
      <c r="BR15" s="1"/>
    </row>
    <row r="16" spans="1:70" s="7" customFormat="1" x14ac:dyDescent="0.25">
      <c r="A16" s="68" t="s">
        <v>1112</v>
      </c>
      <c r="B16" s="67" t="s">
        <v>717</v>
      </c>
      <c r="C16" s="52">
        <v>44789.715289351851</v>
      </c>
      <c r="D16" s="16">
        <f>(K16*M16+P16*R16)/(24*60*60)</f>
        <v>0</v>
      </c>
      <c r="E16" s="26"/>
      <c r="F16" s="14">
        <v>407007</v>
      </c>
      <c r="G16" s="15">
        <v>0.11899999999999999</v>
      </c>
      <c r="H16" s="131">
        <v>31.5</v>
      </c>
      <c r="I16" s="131">
        <v>10</v>
      </c>
      <c r="J16" s="143">
        <v>0.4</v>
      </c>
      <c r="K16" s="37"/>
      <c r="L16" s="27">
        <v>6.0000000000000001E-3</v>
      </c>
      <c r="M16" s="13">
        <v>616</v>
      </c>
      <c r="N16" s="13">
        <v>240</v>
      </c>
      <c r="O16" s="17">
        <v>2E-3</v>
      </c>
      <c r="P16" s="37"/>
      <c r="Q16" s="27">
        <v>6.0000000000000001E-3</v>
      </c>
      <c r="R16" s="13">
        <v>4076</v>
      </c>
      <c r="S16" s="13">
        <v>240</v>
      </c>
      <c r="T16" s="133">
        <v>2.9999999999999997E-4</v>
      </c>
      <c r="U16" s="27"/>
      <c r="V16" s="8">
        <f>IF(AB14="Latest Sag:",-(K16*L16+P16*Q16),-(K16*L16+P16*Q16)+U16)</f>
        <v>0</v>
      </c>
      <c r="W16" s="8">
        <f t="shared" ref="W16" si="21">IF(OR(AC15="",AC15=0),Z15+V16,AC15+V16)</f>
        <v>0</v>
      </c>
      <c r="X16" s="34"/>
      <c r="Y16" s="53">
        <f>IF(OR(ISBLANK(X16),X14=VALUE(20)),,IF(W14="Latest Z20:",ABS(X14-X16-K13*L13-P13*Q13+U15+U16),ABS(X15-X16-K15*L15-P15*Q15+U16)))</f>
        <v>0</v>
      </c>
      <c r="Z16" s="28"/>
      <c r="AA16" s="28"/>
      <c r="AB16" s="28"/>
      <c r="AC16" s="8">
        <f t="shared" ref="AC16" si="22">AB16+AA16</f>
        <v>0</v>
      </c>
      <c r="AD16" s="35"/>
      <c r="AE16" s="8">
        <f t="shared" ref="AE16" si="23">IF(AD16="",0,IF(OR(AC16="",AC16=0),W16-AD16,AC16-AD16))</f>
        <v>0</v>
      </c>
      <c r="AF16" s="58">
        <f t="shared" ref="AF16" si="24">IF(AA16="",(Z16-V16)-Z15,AC16-W16)</f>
        <v>0</v>
      </c>
      <c r="AG16" s="40"/>
      <c r="AH16" s="73"/>
      <c r="AI16" s="40"/>
      <c r="AJ16" s="73"/>
      <c r="AK16" s="40"/>
      <c r="AL16" s="73">
        <v>450</v>
      </c>
      <c r="AM16" s="70"/>
      <c r="AN16" s="74"/>
      <c r="AO16" s="70"/>
      <c r="AP16" s="63"/>
      <c r="AQ16" s="63"/>
      <c r="AR16" s="40"/>
      <c r="AS16" s="40"/>
      <c r="AT16" s="63"/>
      <c r="AU16" s="63"/>
      <c r="AV16" s="142"/>
      <c r="AW16" s="71"/>
      <c r="AX16" s="45"/>
      <c r="AY16" s="45"/>
      <c r="AZ16" s="46"/>
      <c r="BA16" s="152"/>
      <c r="BB16" s="47"/>
      <c r="BC16" s="158">
        <v>5</v>
      </c>
      <c r="BD16" s="158"/>
      <c r="BE16" s="47"/>
      <c r="BF16" s="56"/>
      <c r="BG16" s="49"/>
      <c r="BH16" s="50"/>
      <c r="BI16" s="49"/>
      <c r="BJ16" s="49"/>
      <c r="BK16" s="49"/>
      <c r="BL16" s="49"/>
      <c r="BM16" s="49"/>
      <c r="BN16" s="50"/>
      <c r="BO16" s="49"/>
      <c r="BP16" s="49"/>
      <c r="BQ16" s="50"/>
      <c r="BR16" s="9"/>
    </row>
    <row r="17" spans="1:70" s="7" customFormat="1" x14ac:dyDescent="0.25">
      <c r="A17" s="68" t="s">
        <v>1116</v>
      </c>
      <c r="B17" s="67" t="s">
        <v>717</v>
      </c>
      <c r="C17" s="52">
        <v>44816.770972222221</v>
      </c>
      <c r="D17" s="16">
        <f>(K17*M17+P17*R17)/(24*60*60)</f>
        <v>0</v>
      </c>
      <c r="E17" s="26"/>
      <c r="F17" s="14">
        <v>407007</v>
      </c>
      <c r="G17" s="15">
        <v>0.11899999999999999</v>
      </c>
      <c r="H17" s="131">
        <v>31.5</v>
      </c>
      <c r="I17" s="131">
        <v>10</v>
      </c>
      <c r="J17" s="143">
        <v>0.4</v>
      </c>
      <c r="K17" s="27"/>
      <c r="L17" s="27">
        <v>6.0000000000000001E-3</v>
      </c>
      <c r="M17" s="13">
        <v>616</v>
      </c>
      <c r="N17" s="13">
        <v>240</v>
      </c>
      <c r="O17" s="17">
        <v>2E-3</v>
      </c>
      <c r="P17" s="27"/>
      <c r="Q17" s="27">
        <v>6.0000000000000001E-3</v>
      </c>
      <c r="R17" s="13">
        <v>4076</v>
      </c>
      <c r="S17" s="13">
        <v>240</v>
      </c>
      <c r="T17" s="133">
        <v>2.9999999999999997E-4</v>
      </c>
      <c r="U17" s="27"/>
      <c r="V17" s="8">
        <f>IF(AB15="Latest Sag:",-(K17*L17+P17*Q17),-(K17*L17+P17*Q17)+U17)</f>
        <v>0</v>
      </c>
      <c r="W17" s="8">
        <f t="shared" ref="W17" si="25">IF(OR(AC16="",AC16=0),Z16+V17,AC16+V17)</f>
        <v>0</v>
      </c>
      <c r="X17" s="33"/>
      <c r="Y17" s="53">
        <f>IF(OR(ISBLANK(X17),X15=VALUE(20)),,IF(W15="Latest Z20:",ABS(X15-X17-K14*L14-P14*Q14+U16+U17),ABS(X16-X17-K16*L16-P16*Q16+U17)))</f>
        <v>0</v>
      </c>
      <c r="Z17" s="28"/>
      <c r="AA17" s="28"/>
      <c r="AB17" s="28"/>
      <c r="AC17" s="8">
        <f t="shared" ref="AC17" si="26">AB17+AA17</f>
        <v>0</v>
      </c>
      <c r="AD17" s="35"/>
      <c r="AE17" s="8">
        <f t="shared" ref="AE17" si="27">IF(AD17="",0,IF(OR(AC17="",AC17=0),W17-AD17,AC17-AD17))</f>
        <v>0</v>
      </c>
      <c r="AF17" s="58">
        <f t="shared" ref="AF17" si="28">IF(AA17="",(Z17-V17)-Z16,AC17-W17)</f>
        <v>0</v>
      </c>
      <c r="AG17" s="40"/>
      <c r="AH17" s="73"/>
      <c r="AI17" s="40"/>
      <c r="AJ17" s="73"/>
      <c r="AK17" s="40"/>
      <c r="AL17" s="73">
        <v>450</v>
      </c>
      <c r="AM17" s="70"/>
      <c r="AN17" s="74"/>
      <c r="AO17" s="70"/>
      <c r="AP17" s="63"/>
      <c r="AQ17" s="63"/>
      <c r="AR17" s="40"/>
      <c r="AS17" s="40"/>
      <c r="AT17" s="63"/>
      <c r="AU17" s="63"/>
      <c r="AV17" s="142"/>
      <c r="AW17" s="71"/>
      <c r="AX17" s="45"/>
      <c r="AY17" s="45"/>
      <c r="AZ17" s="46"/>
      <c r="BA17" s="152"/>
      <c r="BB17" s="47"/>
      <c r="BC17" s="158">
        <v>5</v>
      </c>
      <c r="BD17" s="158"/>
      <c r="BE17" s="47"/>
      <c r="BF17" s="56"/>
      <c r="BG17" s="49"/>
      <c r="BH17" s="50"/>
      <c r="BI17" s="49"/>
      <c r="BJ17" s="49"/>
      <c r="BK17" s="49"/>
      <c r="BL17" s="49"/>
      <c r="BM17" s="49"/>
      <c r="BN17" s="50"/>
      <c r="BO17" s="49"/>
      <c r="BP17" s="49"/>
      <c r="BQ17" s="50"/>
      <c r="BR17" s="9"/>
    </row>
    <row r="18" spans="1:70" s="6" customFormat="1" x14ac:dyDescent="0.25">
      <c r="A18" s="170" t="s">
        <v>1155</v>
      </c>
      <c r="B18" s="136"/>
      <c r="C18" s="137">
        <v>44894.941134259258</v>
      </c>
      <c r="D18" s="146">
        <v>4.83</v>
      </c>
      <c r="E18" s="139" t="s">
        <v>814</v>
      </c>
      <c r="F18" s="165" t="s">
        <v>1110</v>
      </c>
      <c r="G18" s="22"/>
      <c r="H18" s="134"/>
      <c r="I18" s="134"/>
      <c r="J18" s="145"/>
      <c r="K18" s="29"/>
      <c r="L18" s="29"/>
      <c r="M18" s="1"/>
      <c r="N18" s="1"/>
      <c r="O18" s="3"/>
      <c r="P18" s="29"/>
      <c r="Q18" s="29"/>
      <c r="R18" s="1"/>
      <c r="S18" s="1"/>
      <c r="T18" s="147" t="s">
        <v>903</v>
      </c>
      <c r="U18" s="32" t="s">
        <v>24</v>
      </c>
      <c r="V18" s="24"/>
      <c r="W18" s="25" t="s">
        <v>22</v>
      </c>
      <c r="X18" s="30">
        <v>20</v>
      </c>
      <c r="Y18" s="138"/>
      <c r="Z18" s="30"/>
      <c r="AA18" s="30"/>
      <c r="AB18" s="36" t="s">
        <v>21</v>
      </c>
      <c r="AC18" s="24">
        <f>$AC$17</f>
        <v>0</v>
      </c>
      <c r="AD18" s="30"/>
      <c r="AE18" s="24"/>
      <c r="AF18" s="24"/>
      <c r="AG18" s="41"/>
      <c r="AH18" s="41"/>
      <c r="AI18" s="41"/>
      <c r="AJ18" s="41"/>
      <c r="AK18" s="41"/>
      <c r="AL18" s="41"/>
      <c r="AM18" s="41"/>
      <c r="AN18" s="41"/>
      <c r="AO18" s="41"/>
      <c r="AP18" s="135"/>
      <c r="AQ18" s="135"/>
      <c r="AR18" s="41"/>
      <c r="AS18" s="41"/>
      <c r="AT18" s="135"/>
      <c r="AU18" s="135"/>
      <c r="AV18" s="29"/>
      <c r="AW18" s="42"/>
      <c r="AX18" s="42"/>
      <c r="AY18" s="42"/>
      <c r="AZ18" s="43"/>
      <c r="BA18" s="151"/>
      <c r="BB18" s="44"/>
      <c r="BC18" s="157">
        <v>0</v>
      </c>
      <c r="BD18" s="157"/>
      <c r="BE18" s="44"/>
      <c r="BF18" s="48"/>
      <c r="BG18" s="48"/>
      <c r="BH18" s="48"/>
      <c r="BI18" s="48"/>
      <c r="BJ18" s="48"/>
      <c r="BK18" s="48"/>
      <c r="BL18" s="48"/>
      <c r="BM18" s="48"/>
      <c r="BN18" s="48"/>
      <c r="BO18" s="48"/>
      <c r="BP18" s="48"/>
      <c r="BQ18" s="48"/>
      <c r="BR18" s="1"/>
    </row>
    <row r="19" spans="1:70" s="7" customFormat="1" x14ac:dyDescent="0.25">
      <c r="A19" s="68" t="s">
        <v>1159</v>
      </c>
      <c r="B19" s="67" t="s">
        <v>1160</v>
      </c>
      <c r="C19" s="52">
        <v>44894.941134259258</v>
      </c>
      <c r="D19" s="16">
        <f>(K19*M19+P19*R19)/(24*60*60)</f>
        <v>0</v>
      </c>
      <c r="E19" s="26"/>
      <c r="F19" s="14" t="s">
        <v>1162</v>
      </c>
      <c r="G19" s="15">
        <v>0.111</v>
      </c>
      <c r="H19" s="131">
        <v>31.5</v>
      </c>
      <c r="I19" s="131">
        <v>10</v>
      </c>
      <c r="J19" s="143" t="s">
        <v>1161</v>
      </c>
      <c r="K19" s="37"/>
      <c r="L19" s="27">
        <v>6.0000000000000001E-3</v>
      </c>
      <c r="M19" s="13">
        <v>616</v>
      </c>
      <c r="N19" s="13">
        <v>240</v>
      </c>
      <c r="O19" s="17">
        <v>2E-3</v>
      </c>
      <c r="P19" s="37"/>
      <c r="Q19" s="27">
        <v>6.0000000000000001E-3</v>
      </c>
      <c r="R19" s="13">
        <v>4076</v>
      </c>
      <c r="S19" s="13">
        <v>240</v>
      </c>
      <c r="T19" s="133">
        <v>2.9999999999999997E-4</v>
      </c>
      <c r="U19" s="27"/>
      <c r="V19" s="8">
        <f>IF(AB17="Latest Sag:",-(K19*L19+P19*Q19),-(K19*L19+P19*Q19)+U19)</f>
        <v>0</v>
      </c>
      <c r="W19" s="8">
        <f t="shared" ref="W19" si="29">IF(OR(AC18="",AC18=0),Z18+V19,AC18+V19)</f>
        <v>0</v>
      </c>
      <c r="X19" s="34"/>
      <c r="Y19" s="53">
        <f>IF(OR(ISBLANK(X19),X17=VALUE(20)),,IF(W17="Latest Z20:",ABS(X17-X19-K16*L16-P16*Q16+U18+U19),ABS(X18-X19-K18*L18-P18*Q18+U19)))</f>
        <v>0</v>
      </c>
      <c r="Z19" s="28">
        <v>-67.241929999999996</v>
      </c>
      <c r="AA19" s="28">
        <v>0.47740500000000002</v>
      </c>
      <c r="AB19" s="28">
        <v>4.1672000000000001E-2</v>
      </c>
      <c r="AC19" s="8">
        <f t="shared" ref="AC19" si="30">AB19+AA19</f>
        <v>0.51907700000000001</v>
      </c>
      <c r="AD19" s="35">
        <v>0.45889586845663</v>
      </c>
      <c r="AE19" s="8">
        <f t="shared" ref="AE19" si="31">IF(AD19="",0,IF(OR(AC19="",AC19=0),W19-AD19,AC19-AD19))</f>
        <v>6.0181131543370014E-2</v>
      </c>
      <c r="AF19" s="58">
        <f t="shared" ref="AF19" si="32">IF(AA19="",(Z19-V19)-Z18,AC19-W19)</f>
        <v>0.51907700000000001</v>
      </c>
      <c r="AG19" s="40"/>
      <c r="AH19" s="73"/>
      <c r="AI19" s="40"/>
      <c r="AJ19" s="73"/>
      <c r="AK19" s="40">
        <v>712</v>
      </c>
      <c r="AL19" s="73">
        <v>150</v>
      </c>
      <c r="AM19" s="70"/>
      <c r="AN19" s="74"/>
      <c r="AO19" s="70"/>
      <c r="AP19" s="63"/>
      <c r="AQ19" s="63"/>
      <c r="AR19" s="40"/>
      <c r="AS19" s="40"/>
      <c r="AT19" s="63"/>
      <c r="AU19" s="63"/>
      <c r="AV19" s="142"/>
      <c r="AW19" s="71">
        <v>2.405E-3</v>
      </c>
      <c r="AX19" s="45"/>
      <c r="AY19" s="45"/>
      <c r="AZ19" s="46"/>
      <c r="BA19" s="152"/>
      <c r="BB19" s="47"/>
      <c r="BC19" s="158">
        <v>0</v>
      </c>
      <c r="BD19" s="158"/>
      <c r="BE19" s="47"/>
      <c r="BF19" s="56"/>
      <c r="BG19" s="49"/>
      <c r="BH19" s="50"/>
      <c r="BI19" s="49"/>
      <c r="BJ19" s="49"/>
      <c r="BK19" s="49"/>
      <c r="BL19" s="49"/>
      <c r="BM19" s="49"/>
      <c r="BN19" s="50"/>
      <c r="BO19" s="49"/>
      <c r="BP19" s="49"/>
      <c r="BQ19" s="50"/>
      <c r="BR19" s="9"/>
    </row>
    <row r="20" spans="1:70" s="7" customFormat="1" x14ac:dyDescent="0.25">
      <c r="A20" s="68" t="s">
        <v>1163</v>
      </c>
      <c r="B20" s="67" t="s">
        <v>1160</v>
      </c>
      <c r="C20" s="52">
        <v>44894.981956018521</v>
      </c>
      <c r="D20" s="16">
        <f>(K20*M20+P20*R20)/(24*60*60)</f>
        <v>5.7037037037037039E-2</v>
      </c>
      <c r="E20" s="26"/>
      <c r="F20" s="14" t="s">
        <v>1162</v>
      </c>
      <c r="G20" s="15">
        <v>0.111</v>
      </c>
      <c r="H20" s="131">
        <v>31.5</v>
      </c>
      <c r="I20" s="131">
        <v>10</v>
      </c>
      <c r="J20" s="143" t="s">
        <v>1161</v>
      </c>
      <c r="K20" s="27">
        <v>8</v>
      </c>
      <c r="L20" s="27">
        <v>6.0000000000000001E-3</v>
      </c>
      <c r="M20" s="13">
        <v>616</v>
      </c>
      <c r="N20" s="13">
        <v>240</v>
      </c>
      <c r="O20" s="17">
        <v>2E-3</v>
      </c>
      <c r="P20" s="27">
        <v>0</v>
      </c>
      <c r="Q20" s="27">
        <v>6.0000000000000001E-3</v>
      </c>
      <c r="R20" s="13">
        <v>4076</v>
      </c>
      <c r="S20" s="13">
        <v>240</v>
      </c>
      <c r="T20" s="133">
        <v>2.9999999999999997E-4</v>
      </c>
      <c r="U20" s="27">
        <v>4.7567999999999999E-2</v>
      </c>
      <c r="V20" s="8">
        <f>IF(AB18="Latest Sag:",-(K20*L20+P20*Q20),-(K20*L20+P20*Q20)+U20)</f>
        <v>-4.8000000000000001E-2</v>
      </c>
      <c r="W20" s="8">
        <f t="shared" ref="W20" si="33">IF(OR(AC19="",AC19=0),Z19+V20,AC19+V20)</f>
        <v>0.47107700000000002</v>
      </c>
      <c r="X20" s="33">
        <v>-37.005719999999997</v>
      </c>
      <c r="Y20" s="53">
        <f>IF(OR(ISBLANK(X20),X18=VALUE(20)),,IF(W18="Latest Z20:",ABS(X18-X20-K17*L17-P17*Q17+U19+U20),ABS(X19-X20-K19*L19-P19*Q19+U20)))</f>
        <v>0</v>
      </c>
      <c r="Z20" s="28">
        <v>-67.241378999999995</v>
      </c>
      <c r="AA20" s="28">
        <v>0.47738399999999998</v>
      </c>
      <c r="AB20" s="28">
        <v>2.085E-3</v>
      </c>
      <c r="AC20" s="8">
        <f t="shared" ref="AC20" si="34">AB20+AA20</f>
        <v>0.47946899999999998</v>
      </c>
      <c r="AD20" s="35">
        <v>0.45889586845663</v>
      </c>
      <c r="AE20" s="8">
        <f t="shared" ref="AE20" si="35">IF(AD20="",0,IF(OR(AC20="",AC20=0),W20-AD20,AC20-AD20))</f>
        <v>2.0573131543369982E-2</v>
      </c>
      <c r="AF20" s="58">
        <f t="shared" ref="AF20" si="36">IF(AA20="",(Z20-V20)-Z19,AC20-W20)</f>
        <v>8.3919999999999551E-3</v>
      </c>
      <c r="AG20" s="40"/>
      <c r="AH20" s="73"/>
      <c r="AI20" s="40"/>
      <c r="AJ20" s="73"/>
      <c r="AK20" s="40">
        <v>126</v>
      </c>
      <c r="AL20" s="73">
        <v>150</v>
      </c>
      <c r="AM20" s="70"/>
      <c r="AN20" s="74"/>
      <c r="AO20" s="70"/>
      <c r="AP20" s="63"/>
      <c r="AQ20" s="63"/>
      <c r="AR20" s="40"/>
      <c r="AS20" s="40"/>
      <c r="AT20" s="63"/>
      <c r="AU20" s="63"/>
      <c r="AV20" s="142"/>
      <c r="AW20" s="71"/>
      <c r="AX20" s="45"/>
      <c r="AY20" s="45"/>
      <c r="AZ20" s="46"/>
      <c r="BA20" s="152"/>
      <c r="BB20" s="47"/>
      <c r="BC20" s="158">
        <v>0</v>
      </c>
      <c r="BD20" s="158"/>
      <c r="BE20" s="47"/>
      <c r="BF20" s="56"/>
      <c r="BG20" s="49"/>
      <c r="BH20" s="50"/>
      <c r="BI20" s="49"/>
      <c r="BJ20" s="49"/>
      <c r="BK20" s="49"/>
      <c r="BL20" s="49"/>
      <c r="BM20" s="49"/>
      <c r="BN20" s="50"/>
      <c r="BO20" s="49"/>
      <c r="BP20" s="49"/>
      <c r="BQ20" s="50"/>
      <c r="BR20" s="9"/>
    </row>
    <row r="21" spans="1:70" s="7" customFormat="1" x14ac:dyDescent="0.25">
      <c r="A21" s="68" t="s">
        <v>1164</v>
      </c>
      <c r="B21" s="67" t="s">
        <v>1160</v>
      </c>
      <c r="C21" s="52">
        <v>44894.98265046296</v>
      </c>
      <c r="D21" s="16">
        <f>(K21*M21+P21*R21)/(24*60*60)</f>
        <v>2.8518518518518519E-2</v>
      </c>
      <c r="E21" s="26"/>
      <c r="F21" s="14" t="s">
        <v>1162</v>
      </c>
      <c r="G21" s="15">
        <v>0.111</v>
      </c>
      <c r="H21" s="131">
        <v>31.5</v>
      </c>
      <c r="I21" s="131">
        <v>10</v>
      </c>
      <c r="J21" s="143" t="s">
        <v>1161</v>
      </c>
      <c r="K21" s="27">
        <v>4</v>
      </c>
      <c r="L21" s="27">
        <v>6.0000000000000001E-3</v>
      </c>
      <c r="M21" s="13">
        <v>616</v>
      </c>
      <c r="N21" s="13">
        <v>240</v>
      </c>
      <c r="O21" s="17">
        <v>2E-3</v>
      </c>
      <c r="P21" s="27">
        <v>0</v>
      </c>
      <c r="Q21" s="27">
        <v>6.0000000000000001E-3</v>
      </c>
      <c r="R21" s="13">
        <v>4076</v>
      </c>
      <c r="S21" s="13">
        <v>240</v>
      </c>
      <c r="T21" s="133">
        <v>2.9999999999999997E-4</v>
      </c>
      <c r="U21" s="27">
        <v>8.6680000000000004E-3</v>
      </c>
      <c r="V21" s="8">
        <f>IF(AB19="Latest Sag:",-(K21*L21+P21*Q21),-(K21*L21+P21*Q21)+U21)</f>
        <v>-1.5332E-2</v>
      </c>
      <c r="W21" s="8">
        <f t="shared" ref="W21" si="37">IF(OR(AC20="",AC20=0),Z20+V21,AC20+V21)</f>
        <v>0.46413699999999997</v>
      </c>
      <c r="X21" s="33">
        <v>-37.045050000000003</v>
      </c>
      <c r="Y21" s="53">
        <f>IF(OR(ISBLANK(X21),X19=VALUE(20)),,IF(W19="Latest Z20:",ABS(X19-X21-K18*L18-P18*Q18+U20+U21),ABS(X20-X21-K20*L20-P20*Q20+U21)))</f>
        <v>1.9999999932521911E-6</v>
      </c>
      <c r="Z21" s="28">
        <v>-67.241562999999999</v>
      </c>
      <c r="AA21" s="28">
        <v>0.47741</v>
      </c>
      <c r="AB21" s="28">
        <v>-1.3318E-2</v>
      </c>
      <c r="AC21" s="8">
        <f t="shared" ref="AC21" si="38">AB21+AA21</f>
        <v>0.464092</v>
      </c>
      <c r="AD21" s="35">
        <v>0.45889586845663</v>
      </c>
      <c r="AE21" s="8">
        <f t="shared" ref="AE21" si="39">IF(AD21="",0,IF(OR(AC21="",AC21=0),W21-AD21,AC21-AD21))</f>
        <v>5.1961315433700084E-3</v>
      </c>
      <c r="AF21" s="58">
        <f t="shared" ref="AF21" si="40">IF(AA21="",(Z21-V21)-Z20,AC21-W21)</f>
        <v>-4.4999999999961737E-5</v>
      </c>
      <c r="AG21" s="40"/>
      <c r="AH21" s="73"/>
      <c r="AI21" s="40"/>
      <c r="AJ21" s="73"/>
      <c r="AK21" s="40">
        <v>135</v>
      </c>
      <c r="AL21" s="73">
        <v>150</v>
      </c>
      <c r="AM21" s="70"/>
      <c r="AN21" s="74"/>
      <c r="AO21" s="70"/>
      <c r="AP21" s="63"/>
      <c r="AQ21" s="63"/>
      <c r="AR21" s="40"/>
      <c r="AS21" s="40"/>
      <c r="AT21" s="63"/>
      <c r="AU21" s="63"/>
      <c r="AV21" s="142"/>
      <c r="AW21" s="71"/>
      <c r="AX21" s="45"/>
      <c r="AY21" s="45"/>
      <c r="AZ21" s="46"/>
      <c r="BA21" s="152"/>
      <c r="BB21" s="47"/>
      <c r="BC21" s="158">
        <v>0</v>
      </c>
      <c r="BD21" s="158"/>
      <c r="BE21" s="47"/>
      <c r="BF21" s="56"/>
      <c r="BG21" s="49"/>
      <c r="BH21" s="50"/>
      <c r="BI21" s="49"/>
      <c r="BJ21" s="49"/>
      <c r="BK21" s="49"/>
      <c r="BL21" s="49"/>
      <c r="BM21" s="49"/>
      <c r="BN21" s="50"/>
      <c r="BO21" s="49"/>
      <c r="BP21" s="49"/>
      <c r="BQ21" s="50"/>
      <c r="BR21" s="9"/>
    </row>
    <row r="22" spans="1:70" s="7" customFormat="1" x14ac:dyDescent="0.25">
      <c r="A22" s="68" t="s">
        <v>1165</v>
      </c>
      <c r="B22" s="67" t="s">
        <v>1160</v>
      </c>
      <c r="C22" s="52">
        <v>44895.004976851851</v>
      </c>
      <c r="D22" s="16">
        <f>(K22*M22+P22*R22)/(24*60*60)</f>
        <v>2.1388888888888888E-2</v>
      </c>
      <c r="E22" s="26"/>
      <c r="F22" s="14" t="s">
        <v>1162</v>
      </c>
      <c r="G22" s="15">
        <v>0.111</v>
      </c>
      <c r="H22" s="131">
        <v>31.5</v>
      </c>
      <c r="I22" s="131">
        <v>10</v>
      </c>
      <c r="J22" s="143" t="s">
        <v>1161</v>
      </c>
      <c r="K22" s="27">
        <v>3</v>
      </c>
      <c r="L22" s="27">
        <v>6.0000000000000001E-3</v>
      </c>
      <c r="M22" s="13">
        <v>616</v>
      </c>
      <c r="N22" s="13">
        <v>240</v>
      </c>
      <c r="O22" s="17">
        <v>2E-3</v>
      </c>
      <c r="P22" s="27">
        <v>0</v>
      </c>
      <c r="Q22" s="27">
        <v>6.0000000000000001E-3</v>
      </c>
      <c r="R22" s="13">
        <v>4076</v>
      </c>
      <c r="S22" s="13">
        <v>240</v>
      </c>
      <c r="T22" s="133">
        <v>2.9999999999999997E-4</v>
      </c>
      <c r="U22" s="27">
        <v>1.2635E-2</v>
      </c>
      <c r="V22" s="8">
        <f>IF(AB20="Latest Sag:",-(K22*L22+P22*Q22),-(K22*L22+P22*Q22)+U22)</f>
        <v>-5.3650000000000017E-3</v>
      </c>
      <c r="W22" s="8">
        <f t="shared" ref="W22" si="41">IF(OR(AC21="",AC21=0),Z21+V22,AC21+V22)</f>
        <v>0.458727</v>
      </c>
      <c r="X22" s="33">
        <v>-37.056420000000003</v>
      </c>
      <c r="Y22" s="53">
        <f>IF(OR(ISBLANK(X22),X20=VALUE(20)),,IF(W20="Latest Z20:",ABS(X20-X22-K19*L19-P19*Q19+U21+U22),ABS(X21-X22-K21*L21-P21*Q21+U22)))</f>
        <v>4.9999999994360111E-6</v>
      </c>
      <c r="Z22" s="28">
        <v>-67.241602999999998</v>
      </c>
      <c r="AA22" s="28">
        <v>0.47739900000000002</v>
      </c>
      <c r="AB22" s="28">
        <v>-1.8567E-2</v>
      </c>
      <c r="AC22" s="8">
        <f t="shared" ref="AC22" si="42">AB22+AA22</f>
        <v>0.45883200000000002</v>
      </c>
      <c r="AD22" s="35">
        <v>0.45889586845663</v>
      </c>
      <c r="AE22" s="8">
        <f t="shared" ref="AE22" si="43">IF(AD22="",0,IF(OR(AC22="",AC22=0),W22-AD22,AC22-AD22))</f>
        <v>-6.3868456629978532E-5</v>
      </c>
      <c r="AF22" s="58">
        <f t="shared" ref="AF22" si="44">IF(AA22="",(Z22-V22)-Z21,AC22-W22)</f>
        <v>1.0500000000002174E-4</v>
      </c>
      <c r="AG22" s="40"/>
      <c r="AH22" s="73"/>
      <c r="AI22" s="40"/>
      <c r="AJ22" s="73"/>
      <c r="AK22" s="40">
        <v>104</v>
      </c>
      <c r="AL22" s="73">
        <v>150</v>
      </c>
      <c r="AM22" s="70"/>
      <c r="AN22" s="74"/>
      <c r="AO22" s="70"/>
      <c r="AP22" s="63"/>
      <c r="AQ22" s="63"/>
      <c r="AR22" s="40"/>
      <c r="AS22" s="40"/>
      <c r="AT22" s="63"/>
      <c r="AU22" s="63"/>
      <c r="AV22" s="142"/>
      <c r="AW22" s="71"/>
      <c r="AX22" s="45"/>
      <c r="AY22" s="45"/>
      <c r="AZ22" s="46"/>
      <c r="BA22" s="152"/>
      <c r="BB22" s="47"/>
      <c r="BC22" s="158">
        <v>0</v>
      </c>
      <c r="BD22" s="158">
        <v>12</v>
      </c>
      <c r="BE22" s="47">
        <v>4.5999999999999996</v>
      </c>
      <c r="BF22" s="56"/>
      <c r="BG22" s="49"/>
      <c r="BH22" s="50"/>
      <c r="BI22" s="49"/>
      <c r="BJ22" s="49"/>
      <c r="BK22" s="49"/>
      <c r="BL22" s="49"/>
      <c r="BM22" s="49"/>
      <c r="BN22" s="50"/>
      <c r="BO22" s="49"/>
      <c r="BP22" s="49"/>
      <c r="BQ22" s="50"/>
      <c r="BR22" s="9"/>
    </row>
    <row r="23" spans="1:70" s="6" customFormat="1" x14ac:dyDescent="0.25">
      <c r="A23" s="170" t="s">
        <v>1155</v>
      </c>
      <c r="B23" s="136"/>
      <c r="C23" s="137">
        <v>44895.057766203703</v>
      </c>
      <c r="D23" s="146">
        <f>ROUND(24*(C23-C18),2)</f>
        <v>2.8</v>
      </c>
      <c r="E23" s="139" t="s">
        <v>814</v>
      </c>
      <c r="F23" s="165" t="s">
        <v>1157</v>
      </c>
      <c r="G23" s="22"/>
      <c r="H23" s="134"/>
      <c r="I23" s="134"/>
      <c r="J23" s="145"/>
      <c r="K23" s="29"/>
      <c r="L23" s="29"/>
      <c r="M23" s="1"/>
      <c r="N23" s="1"/>
      <c r="O23" s="3"/>
      <c r="P23" s="29"/>
      <c r="Q23" s="29"/>
      <c r="R23" s="1"/>
      <c r="S23" s="1"/>
      <c r="T23" s="147" t="s">
        <v>903</v>
      </c>
      <c r="U23" s="32" t="s">
        <v>24</v>
      </c>
      <c r="V23" s="24"/>
      <c r="W23" s="25" t="s">
        <v>22</v>
      </c>
      <c r="X23" s="30">
        <v>20</v>
      </c>
      <c r="Y23" s="138"/>
      <c r="Z23" s="30"/>
      <c r="AA23" s="30"/>
      <c r="AB23" s="36" t="s">
        <v>21</v>
      </c>
      <c r="AC23" s="24">
        <f>$AC$22</f>
        <v>0.45883200000000002</v>
      </c>
      <c r="AD23" s="30"/>
      <c r="AE23" s="24"/>
      <c r="AF23" s="24"/>
      <c r="AG23" s="41"/>
      <c r="AH23" s="41"/>
      <c r="AI23" s="41"/>
      <c r="AJ23" s="41"/>
      <c r="AK23" s="41"/>
      <c r="AL23" s="41"/>
      <c r="AM23" s="41"/>
      <c r="AN23" s="41"/>
      <c r="AO23" s="41"/>
      <c r="AP23" s="135"/>
      <c r="AQ23" s="135"/>
      <c r="AR23" s="41"/>
      <c r="AS23" s="41"/>
      <c r="AT23" s="135"/>
      <c r="AU23" s="135"/>
      <c r="AV23" s="29"/>
      <c r="AW23" s="42"/>
      <c r="AX23" s="42"/>
      <c r="AY23" s="42"/>
      <c r="AZ23" s="43"/>
      <c r="BA23" s="151"/>
      <c r="BB23" s="44"/>
      <c r="BC23" s="157">
        <v>1</v>
      </c>
      <c r="BD23" s="157"/>
      <c r="BE23" s="44"/>
      <c r="BF23" s="48"/>
      <c r="BG23" s="48"/>
      <c r="BH23" s="48"/>
      <c r="BI23" s="48"/>
      <c r="BJ23" s="48"/>
      <c r="BK23" s="48"/>
      <c r="BL23" s="48"/>
      <c r="BM23" s="48"/>
      <c r="BN23" s="48"/>
      <c r="BO23" s="48"/>
      <c r="BP23" s="48"/>
      <c r="BQ23" s="48"/>
      <c r="BR23" s="1"/>
    </row>
    <row r="24" spans="1:70" s="7" customFormat="1" x14ac:dyDescent="0.25">
      <c r="A24" s="68" t="s">
        <v>1166</v>
      </c>
      <c r="B24" s="67" t="s">
        <v>1160</v>
      </c>
      <c r="C24" s="52">
        <v>44895.059386574074</v>
      </c>
      <c r="D24" s="16">
        <f>(K24*M24+P24*R24)/(24*60*60)</f>
        <v>0</v>
      </c>
      <c r="E24" s="26"/>
      <c r="F24" s="14" t="s">
        <v>1162</v>
      </c>
      <c r="G24" s="15">
        <v>0.111</v>
      </c>
      <c r="H24" s="131">
        <v>31.5</v>
      </c>
      <c r="I24" s="131">
        <v>10</v>
      </c>
      <c r="J24" s="143" t="s">
        <v>1161</v>
      </c>
      <c r="K24" s="37"/>
      <c r="L24" s="27">
        <v>6.0000000000000001E-3</v>
      </c>
      <c r="M24" s="13">
        <v>616</v>
      </c>
      <c r="N24" s="13">
        <v>240</v>
      </c>
      <c r="O24" s="17">
        <v>2E-3</v>
      </c>
      <c r="P24" s="37"/>
      <c r="Q24" s="27">
        <v>6.0000000000000001E-3</v>
      </c>
      <c r="R24" s="13">
        <v>4076</v>
      </c>
      <c r="S24" s="13">
        <v>240</v>
      </c>
      <c r="T24" s="133">
        <v>2.9999999999999997E-4</v>
      </c>
      <c r="U24" s="27"/>
      <c r="V24" s="8">
        <f>IF(AB22="Latest Sag:",-(K24*L24+P24*Q24),-(K24*L24+P24*Q24)+U24)</f>
        <v>0</v>
      </c>
      <c r="W24" s="8">
        <f t="shared" ref="W24" si="45">IF(OR(AC23="",AC23=0),Z23+V24,AC23+V24)</f>
        <v>0.45883200000000002</v>
      </c>
      <c r="X24" s="34"/>
      <c r="Y24" s="53">
        <f>IF(OR(ISBLANK(X24),X22=VALUE(20)),,IF(W22="Latest Z20:",ABS(X22-X24-K21*L21-P21*Q21+U23+U24),ABS(X23-X24-K23*L23-P23*Q23+U24)))</f>
        <v>0</v>
      </c>
      <c r="Z24" s="28">
        <v>-67.241474999999994</v>
      </c>
      <c r="AA24" s="28">
        <v>0.47653299999999998</v>
      </c>
      <c r="AB24" s="28">
        <v>4.8203000000000003E-2</v>
      </c>
      <c r="AC24" s="8">
        <f t="shared" ref="AC24" si="46">AB24+AA24</f>
        <v>0.52473599999999998</v>
      </c>
      <c r="AD24" s="35">
        <v>0.45848096533376598</v>
      </c>
      <c r="AE24" s="8">
        <f t="shared" ref="AE24" si="47">IF(AD24="",0,IF(OR(AC24="",AC24=0),W24-AD24,AC24-AD24))</f>
        <v>6.6255034666234003E-2</v>
      </c>
      <c r="AF24" s="58">
        <f t="shared" ref="AF24" si="48">IF(AA24="",(Z24-V24)-Z23,AC24-W24)</f>
        <v>6.5903999999999963E-2</v>
      </c>
      <c r="AG24" s="40"/>
      <c r="AH24" s="73"/>
      <c r="AI24" s="40"/>
      <c r="AJ24" s="73"/>
      <c r="AK24" s="40">
        <v>1469</v>
      </c>
      <c r="AL24" s="73">
        <v>150</v>
      </c>
      <c r="AM24" s="70"/>
      <c r="AN24" s="74"/>
      <c r="AO24" s="70"/>
      <c r="AP24" s="63"/>
      <c r="AQ24" s="63"/>
      <c r="AR24" s="40"/>
      <c r="AS24" s="40"/>
      <c r="AT24" s="63"/>
      <c r="AU24" s="63"/>
      <c r="AV24" s="142"/>
      <c r="AW24" s="71"/>
      <c r="AX24" s="45"/>
      <c r="AY24" s="45"/>
      <c r="AZ24" s="46"/>
      <c r="BA24" s="152"/>
      <c r="BB24" s="47"/>
      <c r="BC24" s="158">
        <v>1</v>
      </c>
      <c r="BD24" s="158"/>
      <c r="BE24" s="47"/>
      <c r="BF24" s="56"/>
      <c r="BG24" s="49"/>
      <c r="BH24" s="50"/>
      <c r="BI24" s="49"/>
      <c r="BJ24" s="49"/>
      <c r="BK24" s="49"/>
      <c r="BL24" s="49"/>
      <c r="BM24" s="49"/>
      <c r="BN24" s="50"/>
      <c r="BO24" s="49"/>
      <c r="BP24" s="49"/>
      <c r="BQ24" s="50"/>
      <c r="BR24" s="9"/>
    </row>
    <row r="25" spans="1:70" s="7" customFormat="1" x14ac:dyDescent="0.25">
      <c r="A25" s="68" t="s">
        <v>1167</v>
      </c>
      <c r="B25" s="67" t="s">
        <v>1160</v>
      </c>
      <c r="C25" s="52">
        <v>44895.065266203703</v>
      </c>
      <c r="D25" s="16">
        <f>(K25*M25+P25*R25)/(24*60*60)</f>
        <v>7.8425925925925927E-2</v>
      </c>
      <c r="E25" s="26"/>
      <c r="F25" s="14" t="s">
        <v>1162</v>
      </c>
      <c r="G25" s="15">
        <v>0.111</v>
      </c>
      <c r="H25" s="131">
        <v>31.5</v>
      </c>
      <c r="I25" s="131">
        <v>10</v>
      </c>
      <c r="J25" s="143" t="s">
        <v>1161</v>
      </c>
      <c r="K25" s="27">
        <v>11</v>
      </c>
      <c r="L25" s="27">
        <v>6.0000000000000001E-3</v>
      </c>
      <c r="M25" s="13">
        <v>616</v>
      </c>
      <c r="N25" s="13">
        <v>240</v>
      </c>
      <c r="O25" s="17">
        <v>2E-3</v>
      </c>
      <c r="P25" s="27">
        <v>0</v>
      </c>
      <c r="Q25" s="27">
        <v>6.0000000000000001E-3</v>
      </c>
      <c r="R25" s="13">
        <v>4076</v>
      </c>
      <c r="S25" s="13">
        <v>240</v>
      </c>
      <c r="T25" s="133">
        <v>2.9999999999999997E-4</v>
      </c>
      <c r="U25" s="27">
        <v>5.3945E-2</v>
      </c>
      <c r="V25" s="8">
        <f>IF(AB23="Latest Sag:",-(K25*L25+P25*Q25),-(K25*L25+P25*Q25)+U25)</f>
        <v>-6.6000000000000003E-2</v>
      </c>
      <c r="W25" s="8">
        <f t="shared" ref="W25" si="49">IF(OR(AC24="",AC24=0),Z24+V25,AC24+V25)</f>
        <v>0.45873599999999998</v>
      </c>
      <c r="X25" s="33">
        <v>-36.999250000000004</v>
      </c>
      <c r="Y25" s="53">
        <f>IF(OR(ISBLANK(X25),X23=VALUE(20)),,IF(W23="Latest Z20:",ABS(X23-X25-K22*L22-P22*Q22+U24+U25),ABS(X24-X25-K24*L24-P24*Q24+U25)))</f>
        <v>0</v>
      </c>
      <c r="Z25" s="28">
        <v>-67.241304</v>
      </c>
      <c r="AA25" s="28">
        <v>0.47662599999999999</v>
      </c>
      <c r="AB25" s="28">
        <v>-9.835E-3</v>
      </c>
      <c r="AC25" s="8">
        <f t="shared" ref="AC25" si="50">AB25+AA25</f>
        <v>0.46679100000000001</v>
      </c>
      <c r="AD25" s="35">
        <v>0.45848096533376598</v>
      </c>
      <c r="AE25" s="8">
        <f t="shared" ref="AE25" si="51">IF(AD25="",0,IF(OR(AC25="",AC25=0),W25-AD25,AC25-AD25))</f>
        <v>8.3100346662340341E-3</v>
      </c>
      <c r="AF25" s="58">
        <f t="shared" ref="AF25" si="52">IF(AA25="",(Z25-V25)-Z24,AC25-W25)</f>
        <v>8.0550000000000344E-3</v>
      </c>
      <c r="AG25" s="40"/>
      <c r="AH25" s="73"/>
      <c r="AI25" s="40"/>
      <c r="AJ25" s="73"/>
      <c r="AK25" s="40">
        <v>155</v>
      </c>
      <c r="AL25" s="73">
        <v>150</v>
      </c>
      <c r="AM25" s="70"/>
      <c r="AN25" s="74"/>
      <c r="AO25" s="70"/>
      <c r="AP25" s="63"/>
      <c r="AQ25" s="63"/>
      <c r="AR25" s="40"/>
      <c r="AS25" s="40"/>
      <c r="AT25" s="63"/>
      <c r="AU25" s="63"/>
      <c r="AV25" s="142"/>
      <c r="AW25" s="71"/>
      <c r="AX25" s="45"/>
      <c r="AY25" s="45"/>
      <c r="AZ25" s="46" t="s">
        <v>1168</v>
      </c>
      <c r="BA25" s="152"/>
      <c r="BB25" s="47"/>
      <c r="BC25" s="158">
        <v>1</v>
      </c>
      <c r="BD25" s="158"/>
      <c r="BE25" s="47"/>
      <c r="BF25" s="56"/>
      <c r="BG25" s="49"/>
      <c r="BH25" s="50"/>
      <c r="BI25" s="49"/>
      <c r="BJ25" s="49"/>
      <c r="BK25" s="49"/>
      <c r="BL25" s="49"/>
      <c r="BM25" s="49"/>
      <c r="BN25" s="50"/>
      <c r="BO25" s="49"/>
      <c r="BP25" s="49"/>
      <c r="BQ25" s="50"/>
      <c r="BR25" s="9"/>
    </row>
    <row r="26" spans="1:70" s="7" customFormat="1" x14ac:dyDescent="0.25">
      <c r="A26" s="68" t="s">
        <v>1169</v>
      </c>
      <c r="B26" s="67" t="s">
        <v>1160</v>
      </c>
      <c r="C26" s="52">
        <v>44895.114571759259</v>
      </c>
      <c r="D26" s="16">
        <f>(K26*M26+P26*R26)/(24*60*60)</f>
        <v>2.1388888888888888E-2</v>
      </c>
      <c r="E26" s="26"/>
      <c r="F26" s="14" t="s">
        <v>1162</v>
      </c>
      <c r="G26" s="15">
        <v>0.111</v>
      </c>
      <c r="H26" s="131">
        <v>31.5</v>
      </c>
      <c r="I26" s="131">
        <v>10</v>
      </c>
      <c r="J26" s="143" t="s">
        <v>1161</v>
      </c>
      <c r="K26" s="27">
        <v>3</v>
      </c>
      <c r="L26" s="27">
        <v>6.0000000000000001E-3</v>
      </c>
      <c r="M26" s="13">
        <v>616</v>
      </c>
      <c r="N26" s="13">
        <v>240</v>
      </c>
      <c r="O26" s="17">
        <v>2E-3</v>
      </c>
      <c r="P26" s="27">
        <v>0</v>
      </c>
      <c r="Q26" s="27">
        <v>6.0000000000000001E-3</v>
      </c>
      <c r="R26" s="13">
        <v>4076</v>
      </c>
      <c r="S26" s="13">
        <v>240</v>
      </c>
      <c r="T26" s="133">
        <v>2.9999999999999997E-4</v>
      </c>
      <c r="U26" s="27">
        <v>1.4999999999999999E-2</v>
      </c>
      <c r="V26" s="8">
        <f>IF(AB24="Latest Sag:",-(K26*L26+P26*Q26),-(K26*L26+P26*Q26)+U26)</f>
        <v>-3.0000000000000027E-3</v>
      </c>
      <c r="W26" s="8">
        <f t="shared" ref="W26" si="53">IF(OR(AC25="",AC25=0),Z25+V26,AC25+V26)</f>
        <v>0.46379100000000001</v>
      </c>
      <c r="X26" s="33">
        <v>-37.050249999999998</v>
      </c>
      <c r="Y26" s="53">
        <f>IF(OR(ISBLANK(X26),X24=VALUE(20)),,IF(W24="Latest Z20:",ABS(X24-X26-K23*L23-P23*Q23+U25+U26),ABS(X25-X26-K25*L25-P25*Q25+U26)))</f>
        <v>5.1764148523147924E-15</v>
      </c>
      <c r="Z26" s="28">
        <v>-67.241491999999994</v>
      </c>
      <c r="AA26" s="28">
        <v>0.47661199999999998</v>
      </c>
      <c r="AB26" s="28">
        <v>-1.2442E-2</v>
      </c>
      <c r="AC26" s="8">
        <f t="shared" ref="AC26" si="54">AB26+AA26</f>
        <v>0.46416999999999997</v>
      </c>
      <c r="AD26" s="35">
        <v>0.45848096533376598</v>
      </c>
      <c r="AE26" s="8">
        <f t="shared" ref="AE26" si="55">IF(AD26="",0,IF(OR(AC26="",AC26=0),W26-AD26,AC26-AD26))</f>
        <v>5.6890346662339941E-3</v>
      </c>
      <c r="AF26" s="58">
        <f t="shared" ref="AF26" si="56">IF(AA26="",(Z26-V26)-Z25,AC26-W26)</f>
        <v>3.789999999999627E-4</v>
      </c>
      <c r="AG26" s="40"/>
      <c r="AH26" s="73"/>
      <c r="AI26" s="40"/>
      <c r="AJ26" s="73"/>
      <c r="AK26" s="40">
        <v>15</v>
      </c>
      <c r="AL26" s="73">
        <v>150</v>
      </c>
      <c r="AM26" s="70"/>
      <c r="AN26" s="74"/>
      <c r="AO26" s="70"/>
      <c r="AP26" s="63"/>
      <c r="AQ26" s="63"/>
      <c r="AR26" s="40"/>
      <c r="AS26" s="40"/>
      <c r="AT26" s="63"/>
      <c r="AU26" s="63"/>
      <c r="AV26" s="142"/>
      <c r="AW26" s="71"/>
      <c r="AX26" s="45"/>
      <c r="AY26" s="45"/>
      <c r="AZ26" s="46"/>
      <c r="BA26" s="152"/>
      <c r="BB26" s="47"/>
      <c r="BC26" s="158">
        <v>1</v>
      </c>
      <c r="BD26" s="158"/>
      <c r="BE26" s="47"/>
      <c r="BF26" s="56"/>
      <c r="BG26" s="49"/>
      <c r="BH26" s="50"/>
      <c r="BI26" s="49"/>
      <c r="BJ26" s="49"/>
      <c r="BK26" s="49"/>
      <c r="BL26" s="49"/>
      <c r="BM26" s="49"/>
      <c r="BN26" s="50"/>
      <c r="BO26" s="49"/>
      <c r="BP26" s="49"/>
      <c r="BQ26" s="50"/>
      <c r="BR26" s="9"/>
    </row>
    <row r="27" spans="1:70" s="7" customFormat="1" x14ac:dyDescent="0.25">
      <c r="A27" s="68" t="s">
        <v>1170</v>
      </c>
      <c r="B27" s="67" t="s">
        <v>1160</v>
      </c>
      <c r="C27" s="52">
        <v>44895.133194444446</v>
      </c>
      <c r="D27" s="16">
        <f>(K27*M27+P27*R27)/(24*60*60)</f>
        <v>2.1388888888888888E-2</v>
      </c>
      <c r="E27" s="26"/>
      <c r="F27" s="14" t="s">
        <v>1162</v>
      </c>
      <c r="G27" s="15">
        <v>0.111</v>
      </c>
      <c r="H27" s="131">
        <v>31.5</v>
      </c>
      <c r="I27" s="131">
        <v>10</v>
      </c>
      <c r="J27" s="143" t="s">
        <v>1161</v>
      </c>
      <c r="K27" s="27">
        <v>3</v>
      </c>
      <c r="L27" s="27">
        <v>6.0000000000000001E-3</v>
      </c>
      <c r="M27" s="13">
        <v>616</v>
      </c>
      <c r="N27" s="13">
        <v>240</v>
      </c>
      <c r="O27" s="17">
        <v>2E-3</v>
      </c>
      <c r="P27" s="27">
        <v>0</v>
      </c>
      <c r="Q27" s="27">
        <v>6.0000000000000001E-3</v>
      </c>
      <c r="R27" s="13">
        <v>4076</v>
      </c>
      <c r="S27" s="13">
        <v>240</v>
      </c>
      <c r="T27" s="133">
        <v>2.9999999999999997E-4</v>
      </c>
      <c r="U27" s="27">
        <v>1.2167000000000001E-2</v>
      </c>
      <c r="V27" s="8">
        <f>IF(AB25="Latest Sag:",-(K27*L27+P27*Q27),-(K27*L27+P27*Q27)+U27)</f>
        <v>-5.8330000000000014E-3</v>
      </c>
      <c r="W27" s="8">
        <f t="shared" ref="W27" si="57">IF(OR(AC26="",AC26=0),Z26+V27,AC26+V27)</f>
        <v>0.45833699999999999</v>
      </c>
      <c r="X27" s="33">
        <v>-37.056089999999998</v>
      </c>
      <c r="Y27" s="53">
        <f>IF(OR(ISBLANK(X27),X25=VALUE(20)),,IF(W25="Latest Z20:",ABS(X25-X27-K24*L24-P24*Q24+U26+U27),ABS(X26-X27-K26*L26-P26*Q26+U27)))</f>
        <v>6.9999999991778028E-6</v>
      </c>
      <c r="Z27" s="28">
        <v>-67.241506000000001</v>
      </c>
      <c r="AA27" s="28">
        <v>0.47661700000000001</v>
      </c>
      <c r="AB27" s="28">
        <v>-1.8280999999999999E-2</v>
      </c>
      <c r="AC27" s="8">
        <f t="shared" ref="AC27" si="58">AB27+AA27</f>
        <v>0.45833600000000002</v>
      </c>
      <c r="AD27" s="35">
        <v>0.45848096533376598</v>
      </c>
      <c r="AE27" s="8">
        <f t="shared" ref="AE27" si="59">IF(AD27="",0,IF(OR(AC27="",AC27=0),W27-AD27,AC27-AD27))</f>
        <v>-1.4496533376595622E-4</v>
      </c>
      <c r="AF27" s="58">
        <f t="shared" ref="AF27" si="60">IF(AA27="",(Z27-V27)-Z26,AC27-W27)</f>
        <v>-9.9999999997324451E-7</v>
      </c>
      <c r="AG27" s="40"/>
      <c r="AH27" s="73"/>
      <c r="AI27" s="40"/>
      <c r="AJ27" s="73"/>
      <c r="AK27" s="40">
        <v>21</v>
      </c>
      <c r="AL27" s="73">
        <v>150</v>
      </c>
      <c r="AM27" s="70"/>
      <c r="AN27" s="74"/>
      <c r="AO27" s="70"/>
      <c r="AP27" s="63"/>
      <c r="AQ27" s="63"/>
      <c r="AR27" s="40"/>
      <c r="AS27" s="40"/>
      <c r="AT27" s="63"/>
      <c r="AU27" s="63"/>
      <c r="AV27" s="142"/>
      <c r="AW27" s="71"/>
      <c r="AX27" s="45"/>
      <c r="AY27" s="45"/>
      <c r="AZ27" s="46"/>
      <c r="BA27" s="152"/>
      <c r="BB27" s="47"/>
      <c r="BC27" s="158">
        <v>1</v>
      </c>
      <c r="BD27" s="158">
        <v>12</v>
      </c>
      <c r="BE27" s="47">
        <v>3.9</v>
      </c>
      <c r="BF27" s="56"/>
      <c r="BG27" s="49"/>
      <c r="BH27" s="50"/>
      <c r="BI27" s="49"/>
      <c r="BJ27" s="49"/>
      <c r="BK27" s="49"/>
      <c r="BL27" s="49"/>
      <c r="BM27" s="49"/>
      <c r="BN27" s="50"/>
      <c r="BO27" s="49"/>
      <c r="BP27" s="49"/>
      <c r="BQ27" s="50"/>
      <c r="BR27" s="9"/>
    </row>
    <row r="28" spans="1:70" s="6" customFormat="1" x14ac:dyDescent="0.25">
      <c r="A28" s="170" t="s">
        <v>1155</v>
      </c>
      <c r="B28" s="136"/>
      <c r="C28" s="137">
        <v>44895.168506944443</v>
      </c>
      <c r="D28" s="146">
        <f>ROUND(24*(C28-C23),2)</f>
        <v>2.66</v>
      </c>
      <c r="E28" s="139" t="s">
        <v>814</v>
      </c>
      <c r="F28" s="165" t="s">
        <v>1171</v>
      </c>
      <c r="G28" s="22"/>
      <c r="H28" s="134"/>
      <c r="I28" s="134"/>
      <c r="J28" s="145"/>
      <c r="K28" s="29"/>
      <c r="L28" s="29"/>
      <c r="M28" s="1"/>
      <c r="N28" s="1"/>
      <c r="O28" s="3"/>
      <c r="P28" s="29"/>
      <c r="Q28" s="29"/>
      <c r="R28" s="1"/>
      <c r="S28" s="1"/>
      <c r="T28" s="147" t="s">
        <v>903</v>
      </c>
      <c r="U28" s="32" t="s">
        <v>24</v>
      </c>
      <c r="V28" s="24"/>
      <c r="W28" s="25" t="s">
        <v>22</v>
      </c>
      <c r="X28" s="30">
        <v>20</v>
      </c>
      <c r="Y28" s="138"/>
      <c r="Z28" s="30"/>
      <c r="AA28" s="30"/>
      <c r="AB28" s="36" t="s">
        <v>21</v>
      </c>
      <c r="AC28" s="24">
        <f>$AC$27</f>
        <v>0.45833600000000002</v>
      </c>
      <c r="AD28" s="30"/>
      <c r="AE28" s="24"/>
      <c r="AF28" s="24"/>
      <c r="AG28" s="41"/>
      <c r="AH28" s="41"/>
      <c r="AI28" s="41"/>
      <c r="AJ28" s="41"/>
      <c r="AK28" s="41"/>
      <c r="AL28" s="41"/>
      <c r="AM28" s="41"/>
      <c r="AN28" s="41"/>
      <c r="AO28" s="41"/>
      <c r="AP28" s="135"/>
      <c r="AQ28" s="135"/>
      <c r="AR28" s="41"/>
      <c r="AS28" s="41"/>
      <c r="AT28" s="135"/>
      <c r="AU28" s="135"/>
      <c r="AV28" s="29"/>
      <c r="AW28" s="42"/>
      <c r="AX28" s="42"/>
      <c r="AY28" s="42"/>
      <c r="AZ28" s="43"/>
      <c r="BA28" s="151"/>
      <c r="BB28" s="44"/>
      <c r="BC28" s="157">
        <v>2</v>
      </c>
      <c r="BD28" s="157"/>
      <c r="BE28" s="44"/>
      <c r="BF28" s="48"/>
      <c r="BG28" s="48"/>
      <c r="BH28" s="48"/>
      <c r="BI28" s="48"/>
      <c r="BJ28" s="48"/>
      <c r="BK28" s="48"/>
      <c r="BL28" s="48"/>
      <c r="BM28" s="48"/>
      <c r="BN28" s="48"/>
      <c r="BO28" s="48"/>
      <c r="BP28" s="48"/>
      <c r="BQ28" s="48"/>
      <c r="BR28" s="1"/>
    </row>
    <row r="29" spans="1:70" s="7" customFormat="1" x14ac:dyDescent="0.25">
      <c r="A29" s="68" t="s">
        <v>1172</v>
      </c>
      <c r="B29" s="67" t="s">
        <v>1160</v>
      </c>
      <c r="C29" s="52">
        <v>44895.181504629632</v>
      </c>
      <c r="D29" s="16">
        <f>(K29*M29+P29*R29)/(24*60*60)</f>
        <v>0</v>
      </c>
      <c r="E29" s="26"/>
      <c r="F29" s="14" t="s">
        <v>1162</v>
      </c>
      <c r="G29" s="15">
        <v>0.111</v>
      </c>
      <c r="H29" s="131">
        <v>31.5</v>
      </c>
      <c r="I29" s="131">
        <v>10</v>
      </c>
      <c r="J29" s="143" t="s">
        <v>1161</v>
      </c>
      <c r="K29" s="37"/>
      <c r="L29" s="27">
        <v>6.0000000000000001E-3</v>
      </c>
      <c r="M29" s="13">
        <v>616</v>
      </c>
      <c r="N29" s="13">
        <v>240</v>
      </c>
      <c r="O29" s="17">
        <v>2E-3</v>
      </c>
      <c r="P29" s="37"/>
      <c r="Q29" s="27">
        <v>6.0000000000000001E-3</v>
      </c>
      <c r="R29" s="13">
        <v>4076</v>
      </c>
      <c r="S29" s="13">
        <v>240</v>
      </c>
      <c r="T29" s="133">
        <v>2.9999999999999997E-4</v>
      </c>
      <c r="U29" s="27"/>
      <c r="V29" s="8">
        <f>IF(AB27="Latest Sag:",-(K29*L29+P29*Q29),-(K29*L29+P29*Q29)+U29)</f>
        <v>0</v>
      </c>
      <c r="W29" s="8">
        <f t="shared" ref="W29" si="61">IF(OR(AC28="",AC28=0),Z28+V29,AC28+V29)</f>
        <v>0.45833600000000002</v>
      </c>
      <c r="X29" s="34"/>
      <c r="Y29" s="53">
        <f>IF(OR(ISBLANK(X29),X27=VALUE(20)),,IF(W27="Latest Z20:",ABS(X27-X29-K26*L26-P26*Q26+U28+U29),ABS(X28-X29-K28*L28-P28*Q28+U29)))</f>
        <v>0</v>
      </c>
      <c r="Z29" s="28">
        <v>-67.238149000000007</v>
      </c>
      <c r="AA29" s="28">
        <v>0.481155</v>
      </c>
      <c r="AB29" s="28">
        <v>3.2242E-2</v>
      </c>
      <c r="AC29" s="8">
        <f t="shared" ref="AC29" si="62">AB29+AA29</f>
        <v>0.51339699999999999</v>
      </c>
      <c r="AD29" s="35">
        <v>0.45849246849498998</v>
      </c>
      <c r="AE29" s="8">
        <f t="shared" ref="AE29" si="63">IF(AD29="",0,IF(OR(AC29="",AC29=0),W29-AD29,AC29-AD29))</f>
        <v>5.4904531505010012E-2</v>
      </c>
      <c r="AF29" s="58">
        <f t="shared" ref="AF29" si="64">IF(AA29="",(Z29-V29)-Z28,AC29-W29)</f>
        <v>5.5060999999999971E-2</v>
      </c>
      <c r="AG29" s="40"/>
      <c r="AH29" s="73"/>
      <c r="AI29" s="40"/>
      <c r="AJ29" s="73"/>
      <c r="AK29" s="40">
        <v>1940</v>
      </c>
      <c r="AL29" s="73">
        <v>150</v>
      </c>
      <c r="AM29" s="70"/>
      <c r="AN29" s="74"/>
      <c r="AO29" s="70"/>
      <c r="AP29" s="63"/>
      <c r="AQ29" s="63"/>
      <c r="AR29" s="40"/>
      <c r="AS29" s="40"/>
      <c r="AT29" s="63"/>
      <c r="AU29" s="63"/>
      <c r="AV29" s="142"/>
      <c r="AW29" s="71"/>
      <c r="AX29" s="45"/>
      <c r="AY29" s="45"/>
      <c r="AZ29" s="46"/>
      <c r="BA29" s="152"/>
      <c r="BB29" s="47"/>
      <c r="BC29" s="158">
        <v>2</v>
      </c>
      <c r="BD29" s="158"/>
      <c r="BE29" s="47"/>
      <c r="BF29" s="56"/>
      <c r="BG29" s="49"/>
      <c r="BH29" s="50"/>
      <c r="BI29" s="49"/>
      <c r="BJ29" s="49"/>
      <c r="BK29" s="49"/>
      <c r="BL29" s="49"/>
      <c r="BM29" s="49"/>
      <c r="BN29" s="50"/>
      <c r="BO29" s="49"/>
      <c r="BP29" s="49"/>
      <c r="BQ29" s="50"/>
      <c r="BR29" s="9"/>
    </row>
    <row r="30" spans="1:70" s="7" customFormat="1" x14ac:dyDescent="0.25">
      <c r="A30" s="68" t="s">
        <v>1173</v>
      </c>
      <c r="B30" s="67" t="s">
        <v>1160</v>
      </c>
      <c r="C30" s="52">
        <v>44895.185370370367</v>
      </c>
      <c r="D30" s="16">
        <f>(K30*M30+P30*R30)/(24*60*60)</f>
        <v>6.4166666666666664E-2</v>
      </c>
      <c r="E30" s="26"/>
      <c r="F30" s="14" t="s">
        <v>1162</v>
      </c>
      <c r="G30" s="15">
        <v>0.111</v>
      </c>
      <c r="H30" s="131">
        <v>31.5</v>
      </c>
      <c r="I30" s="131">
        <v>10</v>
      </c>
      <c r="J30" s="143" t="s">
        <v>1161</v>
      </c>
      <c r="K30" s="27">
        <v>9</v>
      </c>
      <c r="L30" s="27">
        <v>6.0000000000000001E-3</v>
      </c>
      <c r="M30" s="13">
        <v>616</v>
      </c>
      <c r="N30" s="13">
        <v>240</v>
      </c>
      <c r="O30" s="17">
        <v>2E-3</v>
      </c>
      <c r="P30" s="27">
        <v>0</v>
      </c>
      <c r="Q30" s="27">
        <v>6.0000000000000001E-3</v>
      </c>
      <c r="R30" s="13">
        <v>4076</v>
      </c>
      <c r="S30" s="13">
        <v>240</v>
      </c>
      <c r="T30" s="133">
        <v>2.9999999999999997E-4</v>
      </c>
      <c r="U30" s="27">
        <v>3.7388999999999999E-2</v>
      </c>
      <c r="V30" s="8">
        <f>IF(AB28="Latest Sag:",-(K30*L30+P30*Q30),-(K30*L30+P30*Q30)+U30)</f>
        <v>-5.3999999999999999E-2</v>
      </c>
      <c r="W30" s="8">
        <f t="shared" ref="W30" si="65">IF(OR(AC29="",AC29=0),Z29+V30,AC29+V30)</f>
        <v>0.459397</v>
      </c>
      <c r="X30" s="33">
        <v>-37.012749999999997</v>
      </c>
      <c r="Y30" s="53">
        <f>IF(OR(ISBLANK(X30),X28=VALUE(20)),,IF(W28="Latest Z20:",ABS(X28-X30-K27*L27-P27*Q27+U29+U30),ABS(X29-X30-K29*L29-P29*Q29+U30)))</f>
        <v>0</v>
      </c>
      <c r="Z30" s="28">
        <v>-67.237976000000003</v>
      </c>
      <c r="AA30" s="28">
        <v>0.481211</v>
      </c>
      <c r="AB30" s="28">
        <v>-1.4645999999999999E-2</v>
      </c>
      <c r="AC30" s="8">
        <f t="shared" ref="AC30" si="66">AB30+AA30</f>
        <v>0.46656500000000001</v>
      </c>
      <c r="AD30" s="35">
        <v>0.45849246849498998</v>
      </c>
      <c r="AE30" s="8">
        <f t="shared" ref="AE30" si="67">IF(AD30="",0,IF(OR(AC30="",AC30=0),W30-AD30,AC30-AD30))</f>
        <v>8.0725315050100277E-3</v>
      </c>
      <c r="AF30" s="58">
        <f t="shared" ref="AF30" si="68">IF(AA30="",(Z30-V30)-Z29,AC30-W30)</f>
        <v>7.1680000000000077E-3</v>
      </c>
      <c r="AG30" s="40"/>
      <c r="AH30" s="73"/>
      <c r="AI30" s="40"/>
      <c r="AJ30" s="73"/>
      <c r="AK30" s="40">
        <v>32</v>
      </c>
      <c r="AL30" s="73">
        <v>150</v>
      </c>
      <c r="AM30" s="70"/>
      <c r="AN30" s="74"/>
      <c r="AO30" s="70"/>
      <c r="AP30" s="63"/>
      <c r="AQ30" s="63"/>
      <c r="AR30" s="40"/>
      <c r="AS30" s="40"/>
      <c r="AT30" s="63"/>
      <c r="AU30" s="63"/>
      <c r="AV30" s="142"/>
      <c r="AW30" s="71"/>
      <c r="AX30" s="45"/>
      <c r="AY30" s="45"/>
      <c r="AZ30" s="46"/>
      <c r="BA30" s="152"/>
      <c r="BB30" s="47"/>
      <c r="BC30" s="158">
        <v>2</v>
      </c>
      <c r="BD30" s="158"/>
      <c r="BE30" s="47"/>
      <c r="BF30" s="56"/>
      <c r="BG30" s="49"/>
      <c r="BH30" s="50"/>
      <c r="BI30" s="49"/>
      <c r="BJ30" s="49"/>
      <c r="BK30" s="49"/>
      <c r="BL30" s="49"/>
      <c r="BM30" s="49"/>
      <c r="BN30" s="50"/>
      <c r="BO30" s="49"/>
      <c r="BP30" s="49"/>
      <c r="BQ30" s="50"/>
      <c r="BR30" s="9"/>
    </row>
    <row r="31" spans="1:70" s="7" customFormat="1" x14ac:dyDescent="0.25">
      <c r="A31" s="68" t="s">
        <v>1174</v>
      </c>
      <c r="B31" s="67" t="s">
        <v>1160</v>
      </c>
      <c r="C31" s="52">
        <v>44895.223668981482</v>
      </c>
      <c r="D31" s="16">
        <f>(K31*M31+P31*R31)/(24*60*60)</f>
        <v>2.1388888888888888E-2</v>
      </c>
      <c r="E31" s="26"/>
      <c r="F31" s="14" t="s">
        <v>1162</v>
      </c>
      <c r="G31" s="15">
        <v>0.111</v>
      </c>
      <c r="H31" s="131">
        <v>31.5</v>
      </c>
      <c r="I31" s="131">
        <v>10</v>
      </c>
      <c r="J31" s="143" t="s">
        <v>1161</v>
      </c>
      <c r="K31" s="27">
        <v>3</v>
      </c>
      <c r="L31" s="27">
        <v>6.0000000000000001E-3</v>
      </c>
      <c r="M31" s="13">
        <v>616</v>
      </c>
      <c r="N31" s="13">
        <v>240</v>
      </c>
      <c r="O31" s="17">
        <v>2E-3</v>
      </c>
      <c r="P31" s="27">
        <v>0</v>
      </c>
      <c r="Q31" s="27">
        <v>6.0000000000000001E-3</v>
      </c>
      <c r="R31" s="13">
        <v>4076</v>
      </c>
      <c r="S31" s="13">
        <v>240</v>
      </c>
      <c r="T31" s="133">
        <v>2.9999999999999997E-4</v>
      </c>
      <c r="U31" s="27">
        <v>9.7789999999999995E-3</v>
      </c>
      <c r="V31" s="8">
        <f>IF(AB29="Latest Sag:",-(K31*L31+P31*Q31),-(K31*L31+P31*Q31)+U31)</f>
        <v>-8.2210000000000026E-3</v>
      </c>
      <c r="W31" s="8">
        <f t="shared" ref="W31" si="69">IF(OR(AC30="",AC30=0),Z30+V31,AC30+V31)</f>
        <v>0.45834400000000003</v>
      </c>
      <c r="X31" s="33">
        <v>-37.05697</v>
      </c>
      <c r="Y31" s="53">
        <f>IF(OR(ISBLANK(X31),X29=VALUE(20)),,IF(W29="Latest Z20:",ABS(X29-X31-K28*L28-P28*Q28+U30+U31),ABS(X30-X31-K30*L30-P30*Q30+U31)))</f>
        <v>9.9999999718727861E-7</v>
      </c>
      <c r="Z31" s="28">
        <v>-67.238133000000005</v>
      </c>
      <c r="AA31" s="28">
        <v>0.481211</v>
      </c>
      <c r="AB31" s="28">
        <v>-2.2599999999999999E-2</v>
      </c>
      <c r="AC31" s="8">
        <f t="shared" ref="AC31" si="70">AB31+AA31</f>
        <v>0.45861099999999999</v>
      </c>
      <c r="AD31" s="35">
        <v>0.45849246849498998</v>
      </c>
      <c r="AE31" s="8">
        <f t="shared" ref="AE31" si="71">IF(AD31="",0,IF(OR(AC31="",AC31=0),W31-AD31,AC31-AD31))</f>
        <v>1.1853150501001108E-4</v>
      </c>
      <c r="AF31" s="58">
        <f t="shared" ref="AF31" si="72">IF(AA31="",(Z31-V31)-Z30,AC31-W31)</f>
        <v>2.6699999999996171E-4</v>
      </c>
      <c r="AG31" s="40"/>
      <c r="AH31" s="73"/>
      <c r="AI31" s="40"/>
      <c r="AJ31" s="73"/>
      <c r="AK31" s="40">
        <v>40</v>
      </c>
      <c r="AL31" s="73">
        <v>150</v>
      </c>
      <c r="AM31" s="70"/>
      <c r="AN31" s="74"/>
      <c r="AO31" s="70"/>
      <c r="AP31" s="63"/>
      <c r="AQ31" s="63"/>
      <c r="AR31" s="40"/>
      <c r="AS31" s="40"/>
      <c r="AT31" s="63"/>
      <c r="AU31" s="63"/>
      <c r="AV31" s="142"/>
      <c r="AW31" s="71"/>
      <c r="AX31" s="45"/>
      <c r="AY31" s="45"/>
      <c r="AZ31" s="46"/>
      <c r="BA31" s="152"/>
      <c r="BB31" s="47"/>
      <c r="BC31" s="158">
        <v>2</v>
      </c>
      <c r="BD31" s="158">
        <v>14</v>
      </c>
      <c r="BE31" s="47">
        <v>6.2</v>
      </c>
      <c r="BF31" s="56"/>
      <c r="BG31" s="49"/>
      <c r="BH31" s="50"/>
      <c r="BI31" s="49"/>
      <c r="BJ31" s="49"/>
      <c r="BK31" s="49"/>
      <c r="BL31" s="49"/>
      <c r="BM31" s="49"/>
      <c r="BN31" s="50"/>
      <c r="BO31" s="49"/>
      <c r="BP31" s="49"/>
      <c r="BQ31" s="50"/>
      <c r="BR31" s="9"/>
    </row>
    <row r="32" spans="1:70" s="6" customFormat="1" x14ac:dyDescent="0.25">
      <c r="A32" s="170" t="s">
        <v>1155</v>
      </c>
      <c r="B32" s="136"/>
      <c r="C32" s="137">
        <v>44895.253761574073</v>
      </c>
      <c r="D32" s="146">
        <f>ROUND(24*(C32-C28),2)</f>
        <v>2.0499999999999998</v>
      </c>
      <c r="E32" s="139" t="s">
        <v>814</v>
      </c>
      <c r="F32" s="165" t="s">
        <v>1175</v>
      </c>
      <c r="G32" s="22"/>
      <c r="H32" s="134"/>
      <c r="I32" s="134"/>
      <c r="J32" s="145"/>
      <c r="K32" s="29"/>
      <c r="L32" s="29"/>
      <c r="M32" s="1"/>
      <c r="N32" s="1"/>
      <c r="O32" s="3"/>
      <c r="P32" s="29"/>
      <c r="Q32" s="29"/>
      <c r="R32" s="1"/>
      <c r="S32" s="1"/>
      <c r="T32" s="147" t="s">
        <v>903</v>
      </c>
      <c r="U32" s="32" t="s">
        <v>24</v>
      </c>
      <c r="V32" s="24"/>
      <c r="W32" s="25" t="s">
        <v>22</v>
      </c>
      <c r="X32" s="30">
        <v>20</v>
      </c>
      <c r="Y32" s="138"/>
      <c r="Z32" s="30"/>
      <c r="AA32" s="30"/>
      <c r="AB32" s="36" t="s">
        <v>21</v>
      </c>
      <c r="AC32" s="24">
        <f>$AC$31</f>
        <v>0.45861099999999999</v>
      </c>
      <c r="AD32" s="30"/>
      <c r="AE32" s="24"/>
      <c r="AF32" s="24"/>
      <c r="AG32" s="41"/>
      <c r="AH32" s="41"/>
      <c r="AI32" s="41"/>
      <c r="AJ32" s="41"/>
      <c r="AK32" s="41"/>
      <c r="AL32" s="41"/>
      <c r="AM32" s="41"/>
      <c r="AN32" s="41"/>
      <c r="AO32" s="41"/>
      <c r="AP32" s="135"/>
      <c r="AQ32" s="135"/>
      <c r="AR32" s="41"/>
      <c r="AS32" s="41"/>
      <c r="AT32" s="135"/>
      <c r="AU32" s="135"/>
      <c r="AV32" s="29"/>
      <c r="AW32" s="42"/>
      <c r="AX32" s="42"/>
      <c r="AY32" s="42"/>
      <c r="AZ32" s="43"/>
      <c r="BA32" s="151"/>
      <c r="BB32" s="44"/>
      <c r="BC32" s="157">
        <v>3</v>
      </c>
      <c r="BD32" s="157"/>
      <c r="BE32" s="44"/>
      <c r="BF32" s="48"/>
      <c r="BG32" s="48"/>
      <c r="BH32" s="48"/>
      <c r="BI32" s="48"/>
      <c r="BJ32" s="48"/>
      <c r="BK32" s="48"/>
      <c r="BL32" s="48"/>
      <c r="BM32" s="48"/>
      <c r="BN32" s="48"/>
      <c r="BO32" s="48"/>
      <c r="BP32" s="48"/>
      <c r="BQ32" s="48"/>
      <c r="BR32" s="1"/>
    </row>
    <row r="33" spans="1:70" s="7" customFormat="1" x14ac:dyDescent="0.25">
      <c r="A33" s="68" t="s">
        <v>1176</v>
      </c>
      <c r="B33" s="67" t="s">
        <v>1177</v>
      </c>
      <c r="C33" s="52">
        <v>44895.521921296298</v>
      </c>
      <c r="D33" s="16">
        <f>(K33*M33+P33*R33)/(24*60*60)</f>
        <v>0</v>
      </c>
      <c r="E33" s="26"/>
      <c r="F33" s="14" t="s">
        <v>1162</v>
      </c>
      <c r="G33" s="15">
        <v>0.111</v>
      </c>
      <c r="H33" s="131">
        <v>31.5</v>
      </c>
      <c r="I33" s="131">
        <v>10</v>
      </c>
      <c r="J33" s="143" t="s">
        <v>1161</v>
      </c>
      <c r="K33" s="37"/>
      <c r="L33" s="27">
        <v>6.0000000000000001E-3</v>
      </c>
      <c r="M33" s="13">
        <v>273</v>
      </c>
      <c r="N33" s="13">
        <v>240</v>
      </c>
      <c r="O33" s="17">
        <v>2E-3</v>
      </c>
      <c r="P33" s="37"/>
      <c r="Q33" s="27">
        <v>6.0000000000000001E-3</v>
      </c>
      <c r="R33" s="13">
        <v>4076</v>
      </c>
      <c r="S33" s="13">
        <v>240</v>
      </c>
      <c r="T33" s="133">
        <v>2.9999999999999997E-4</v>
      </c>
      <c r="U33" s="27">
        <v>0</v>
      </c>
      <c r="V33" s="8">
        <f>IF(AB31="Latest Sag:",-(K33*L33+P33*Q33),-(K33*L33+P33*Q33)+U33)</f>
        <v>0</v>
      </c>
      <c r="W33" s="8">
        <f t="shared" ref="W33" si="73">IF(OR(AC32="",AC32=0),Z32+V33,AC32+V33)</f>
        <v>0.45861099999999999</v>
      </c>
      <c r="X33" s="34"/>
      <c r="Y33" s="53">
        <f>IF(OR(ISBLANK(X33),X31=VALUE(20)),,IF(W31="Latest Z20:",ABS(X31-X33-K30*L30-P30*Q30+U32+U33),ABS(X32-X33-K32*L32-P32*Q32+U33)))</f>
        <v>0</v>
      </c>
      <c r="Z33" s="28">
        <v>-67.240966999999998</v>
      </c>
      <c r="AA33" s="28">
        <v>0.477412</v>
      </c>
      <c r="AB33" s="28">
        <v>4.2289E-2</v>
      </c>
      <c r="AC33" s="8">
        <f t="shared" ref="AC33" si="74">AB33+AA33</f>
        <v>0.51970099999999997</v>
      </c>
      <c r="AD33" s="35">
        <v>0.45857206870180101</v>
      </c>
      <c r="AE33" s="8">
        <f t="shared" ref="AE33" si="75">IF(AD33="",0,IF(OR(AC33="",AC33=0),W33-AD33,AC33-AD33))</f>
        <v>6.1128931298198963E-2</v>
      </c>
      <c r="AF33" s="58">
        <f t="shared" ref="AF33" si="76">IF(AA33="",(Z33-V33)-Z32,AC33-W33)</f>
        <v>6.1089999999999978E-2</v>
      </c>
      <c r="AG33" s="40"/>
      <c r="AH33" s="73"/>
      <c r="AI33" s="40"/>
      <c r="AJ33" s="73"/>
      <c r="AK33" s="40">
        <v>1048</v>
      </c>
      <c r="AL33" s="73">
        <v>150</v>
      </c>
      <c r="AM33" s="70"/>
      <c r="AN33" s="74"/>
      <c r="AO33" s="70"/>
      <c r="AP33" s="63"/>
      <c r="AQ33" s="63"/>
      <c r="AR33" s="40"/>
      <c r="AS33" s="40"/>
      <c r="AT33" s="63"/>
      <c r="AU33" s="63"/>
      <c r="AV33" s="142"/>
      <c r="AW33" s="71"/>
      <c r="AX33" s="45"/>
      <c r="AY33" s="45"/>
      <c r="AZ33" s="46"/>
      <c r="BA33" s="152"/>
      <c r="BB33" s="47"/>
      <c r="BC33" s="158">
        <v>3</v>
      </c>
      <c r="BD33" s="158"/>
      <c r="BE33" s="47"/>
      <c r="BF33" s="56"/>
      <c r="BG33" s="49"/>
      <c r="BH33" s="50"/>
      <c r="BI33" s="49"/>
      <c r="BJ33" s="49"/>
      <c r="BK33" s="49"/>
      <c r="BL33" s="49"/>
      <c r="BM33" s="49"/>
      <c r="BN33" s="50"/>
      <c r="BO33" s="49"/>
      <c r="BP33" s="49"/>
      <c r="BQ33" s="50"/>
      <c r="BR33" s="9"/>
    </row>
    <row r="34" spans="1:70" s="7" customFormat="1" x14ac:dyDescent="0.25">
      <c r="A34" s="68" t="s">
        <v>1178</v>
      </c>
      <c r="B34" s="67" t="s">
        <v>1177</v>
      </c>
      <c r="C34" s="52">
        <v>44895.563460648147</v>
      </c>
      <c r="D34" s="16">
        <f>(K34*M34+P34*R34)/(24*60*60)</f>
        <v>3.1597222222222221E-2</v>
      </c>
      <c r="E34" s="26"/>
      <c r="F34" s="14" t="s">
        <v>1162</v>
      </c>
      <c r="G34" s="15">
        <v>0.111</v>
      </c>
      <c r="H34" s="131">
        <v>31.5</v>
      </c>
      <c r="I34" s="131">
        <v>10</v>
      </c>
      <c r="J34" s="143" t="s">
        <v>1161</v>
      </c>
      <c r="K34" s="27">
        <v>10</v>
      </c>
      <c r="L34" s="27">
        <v>6.0000000000000001E-3</v>
      </c>
      <c r="M34" s="13">
        <v>273</v>
      </c>
      <c r="N34" s="13">
        <v>240</v>
      </c>
      <c r="O34" s="17">
        <v>2E-3</v>
      </c>
      <c r="P34" s="27">
        <v>0</v>
      </c>
      <c r="Q34" s="27">
        <v>6.0000000000000001E-3</v>
      </c>
      <c r="R34" s="13">
        <v>4076</v>
      </c>
      <c r="S34" s="13">
        <v>240</v>
      </c>
      <c r="T34" s="133">
        <v>2.9999999999999997E-4</v>
      </c>
      <c r="U34" s="27">
        <v>4.7240999999999998E-2</v>
      </c>
      <c r="V34" s="8">
        <f>IF(AB32="Latest Sag:",-(K34*L34+P34*Q34),-(K34*L34+P34*Q34)+U34)</f>
        <v>-0.06</v>
      </c>
      <c r="W34" s="8">
        <f t="shared" ref="W34" si="77">IF(OR(AC33="",AC33=0),Z33+V34,AC33+V34)</f>
        <v>0.45970099999999997</v>
      </c>
      <c r="X34" s="33">
        <v>-37.008125</v>
      </c>
      <c r="Y34" s="53">
        <f>IF(OR(ISBLANK(X34),X32=VALUE(20)),,IF(W32="Latest Z20:",ABS(X32-X34-K31*L31-P31*Q31+U33+U34),ABS(X33-X34-K33*L33-P33*Q33+U34)))</f>
        <v>0</v>
      </c>
      <c r="Z34" s="28">
        <v>-67.240610000000004</v>
      </c>
      <c r="AA34" s="28">
        <v>0.477466</v>
      </c>
      <c r="AB34" s="28">
        <v>-1.3332999999999999E-2</v>
      </c>
      <c r="AC34" s="8">
        <f t="shared" ref="AC34" si="78">AB34+AA34</f>
        <v>0.46413300000000002</v>
      </c>
      <c r="AD34" s="35">
        <v>0.45857206870180101</v>
      </c>
      <c r="AE34" s="8">
        <f t="shared" ref="AE34" si="79">IF(AD34="",0,IF(OR(AC34="",AC34=0),W34-AD34,AC34-AD34))</f>
        <v>5.5609312981990122E-3</v>
      </c>
      <c r="AF34" s="58">
        <f t="shared" ref="AF34" si="80">IF(AA34="",(Z34-V34)-Z33,AC34-W34)</f>
        <v>4.432000000000047E-3</v>
      </c>
      <c r="AG34" s="40"/>
      <c r="AH34" s="73"/>
      <c r="AI34" s="40"/>
      <c r="AJ34" s="73"/>
      <c r="AK34" s="40">
        <v>80</v>
      </c>
      <c r="AL34" s="73">
        <v>150</v>
      </c>
      <c r="AM34" s="70"/>
      <c r="AN34" s="74"/>
      <c r="AO34" s="70"/>
      <c r="AP34" s="63"/>
      <c r="AQ34" s="63"/>
      <c r="AR34" s="40"/>
      <c r="AS34" s="40"/>
      <c r="AT34" s="63"/>
      <c r="AU34" s="63"/>
      <c r="AV34" s="142"/>
      <c r="AW34" s="71"/>
      <c r="AX34" s="45"/>
      <c r="AY34" s="45"/>
      <c r="AZ34" s="46"/>
      <c r="BA34" s="152"/>
      <c r="BB34" s="47"/>
      <c r="BC34" s="158">
        <v>3</v>
      </c>
      <c r="BD34" s="158"/>
      <c r="BE34" s="47"/>
      <c r="BF34" s="56"/>
      <c r="BG34" s="49"/>
      <c r="BH34" s="50"/>
      <c r="BI34" s="49"/>
      <c r="BJ34" s="49"/>
      <c r="BK34" s="49"/>
      <c r="BL34" s="49"/>
      <c r="BM34" s="49"/>
      <c r="BN34" s="50"/>
      <c r="BO34" s="49"/>
      <c r="BP34" s="49"/>
      <c r="BQ34" s="50"/>
      <c r="BR34" s="9"/>
    </row>
    <row r="35" spans="1:70" s="7" customFormat="1" x14ac:dyDescent="0.25">
      <c r="A35" s="68" t="s">
        <v>1180</v>
      </c>
      <c r="B35" s="67" t="s">
        <v>1177</v>
      </c>
      <c r="C35" s="52">
        <v>44895.607118055559</v>
      </c>
      <c r="D35" s="16">
        <f>(K35*M35+P35*R35)/(24*60*60)</f>
        <v>9.479166666666667E-3</v>
      </c>
      <c r="E35" s="26"/>
      <c r="F35" s="14" t="s">
        <v>1162</v>
      </c>
      <c r="G35" s="15">
        <v>0.111</v>
      </c>
      <c r="H35" s="131">
        <v>31.5</v>
      </c>
      <c r="I35" s="131">
        <v>10</v>
      </c>
      <c r="J35" s="143" t="s">
        <v>1161</v>
      </c>
      <c r="K35" s="27">
        <v>3</v>
      </c>
      <c r="L35" s="27">
        <v>6.0000000000000001E-3</v>
      </c>
      <c r="M35" s="13">
        <v>273</v>
      </c>
      <c r="N35" s="13">
        <v>240</v>
      </c>
      <c r="O35" s="17">
        <v>2E-3</v>
      </c>
      <c r="P35" s="27">
        <v>0</v>
      </c>
      <c r="Q35" s="27">
        <v>6.0000000000000001E-3</v>
      </c>
      <c r="R35" s="13">
        <v>4076</v>
      </c>
      <c r="S35" s="13">
        <v>240</v>
      </c>
      <c r="T35" s="133">
        <v>2.9999999999999997E-4</v>
      </c>
      <c r="U35" s="27">
        <v>1.2269E-2</v>
      </c>
      <c r="V35" s="8">
        <f>IF(AB33="Latest Sag:",-(K35*L35+P35*Q35),-(K35*L35+P35*Q35)+U35)</f>
        <v>-5.7310000000000017E-3</v>
      </c>
      <c r="W35" s="8">
        <f t="shared" ref="W35" si="81">IF(OR(AC34="",AC34=0),Z34+V35,AC34+V35)</f>
        <v>0.45840200000000003</v>
      </c>
      <c r="X35" s="33">
        <v>-37.055855000000001</v>
      </c>
      <c r="Y35" s="53">
        <f>IF(OR(ISBLANK(X35),X33=VALUE(20)),,IF(W33="Latest Z20:",ABS(X33-X35-K32*L32-P32*Q32+U34+U35),ABS(X34-X35-K34*L34-P34*Q34+U35)))</f>
        <v>9.9999999861495603E-7</v>
      </c>
      <c r="Z35" s="28">
        <v>-67.240613999999994</v>
      </c>
      <c r="AA35" s="28">
        <v>0.47746</v>
      </c>
      <c r="AB35" s="28">
        <v>-1.8859000000000001E-2</v>
      </c>
      <c r="AC35" s="8">
        <f t="shared" ref="AC35" si="82">AB35+AA35</f>
        <v>0.45860099999999998</v>
      </c>
      <c r="AD35" s="35">
        <v>0.45857206870180101</v>
      </c>
      <c r="AE35" s="8">
        <f t="shared" ref="AE35" si="83">IF(AD35="",0,IF(OR(AC35="",AC35=0),W35-AD35,AC35-AD35))</f>
        <v>2.893129819897533E-5</v>
      </c>
      <c r="AF35" s="58">
        <f t="shared" ref="AF35" si="84">IF(AA35="",(Z35-V35)-Z34,AC35-W35)</f>
        <v>1.9899999999994922E-4</v>
      </c>
      <c r="AG35" s="40"/>
      <c r="AH35" s="73"/>
      <c r="AI35" s="40"/>
      <c r="AJ35" s="73"/>
      <c r="AK35" s="40">
        <v>76</v>
      </c>
      <c r="AL35" s="73">
        <v>150</v>
      </c>
      <c r="AM35" s="70"/>
      <c r="AN35" s="74"/>
      <c r="AO35" s="70"/>
      <c r="AP35" s="63"/>
      <c r="AQ35" s="63"/>
      <c r="AR35" s="40"/>
      <c r="AS35" s="40"/>
      <c r="AT35" s="63"/>
      <c r="AU35" s="63"/>
      <c r="AV35" s="142"/>
      <c r="AW35" s="71"/>
      <c r="AX35" s="45"/>
      <c r="AY35" s="45"/>
      <c r="AZ35" s="46"/>
      <c r="BA35" s="152"/>
      <c r="BB35" s="47"/>
      <c r="BC35" s="158">
        <v>3</v>
      </c>
      <c r="BD35" s="158"/>
      <c r="BE35" s="47"/>
      <c r="BF35" s="56"/>
      <c r="BG35" s="49"/>
      <c r="BH35" s="50"/>
      <c r="BI35" s="49"/>
      <c r="BJ35" s="49"/>
      <c r="BK35" s="49"/>
      <c r="BL35" s="49"/>
      <c r="BM35" s="49"/>
      <c r="BN35" s="50"/>
      <c r="BO35" s="49"/>
      <c r="BP35" s="49"/>
      <c r="BQ35" s="50"/>
      <c r="BR35" s="9"/>
    </row>
    <row r="36" spans="1:70" s="6" customFormat="1" x14ac:dyDescent="0.25">
      <c r="A36" s="170" t="s">
        <v>1155</v>
      </c>
      <c r="B36" s="136"/>
      <c r="C36" s="137">
        <v>44895.625902777778</v>
      </c>
      <c r="D36" s="146">
        <v>8.93</v>
      </c>
      <c r="E36" s="139" t="s">
        <v>814</v>
      </c>
      <c r="F36" s="165" t="s">
        <v>1179</v>
      </c>
      <c r="G36" s="22"/>
      <c r="H36" s="134"/>
      <c r="I36" s="134"/>
      <c r="J36" s="145"/>
      <c r="K36" s="29"/>
      <c r="L36" s="29"/>
      <c r="M36" s="1"/>
      <c r="N36" s="1"/>
      <c r="O36" s="3"/>
      <c r="P36" s="29"/>
      <c r="Q36" s="29"/>
      <c r="R36" s="1"/>
      <c r="S36" s="1"/>
      <c r="T36" s="147" t="s">
        <v>903</v>
      </c>
      <c r="U36" s="32" t="s">
        <v>24</v>
      </c>
      <c r="V36" s="24"/>
      <c r="W36" s="25" t="s">
        <v>22</v>
      </c>
      <c r="X36" s="30">
        <v>20</v>
      </c>
      <c r="Y36" s="138"/>
      <c r="Z36" s="30"/>
      <c r="AA36" s="30"/>
      <c r="AB36" s="36" t="s">
        <v>21</v>
      </c>
      <c r="AC36" s="24">
        <f>$AC$35</f>
        <v>0.45860099999999998</v>
      </c>
      <c r="AD36" s="30"/>
      <c r="AE36" s="24"/>
      <c r="AF36" s="24"/>
      <c r="AG36" s="41"/>
      <c r="AH36" s="41"/>
      <c r="AI36" s="41"/>
      <c r="AJ36" s="41"/>
      <c r="AK36" s="41"/>
      <c r="AL36" s="41"/>
      <c r="AM36" s="41"/>
      <c r="AN36" s="41"/>
      <c r="AO36" s="41"/>
      <c r="AP36" s="135"/>
      <c r="AQ36" s="135"/>
      <c r="AR36" s="41"/>
      <c r="AS36" s="41"/>
      <c r="AT36" s="135"/>
      <c r="AU36" s="135"/>
      <c r="AV36" s="29"/>
      <c r="AW36" s="42"/>
      <c r="AX36" s="42"/>
      <c r="AY36" s="42"/>
      <c r="AZ36" s="43"/>
      <c r="BA36" s="151"/>
      <c r="BB36" s="44"/>
      <c r="BC36" s="157">
        <v>4</v>
      </c>
      <c r="BD36" s="157"/>
      <c r="BE36" s="44"/>
      <c r="BF36" s="48"/>
      <c r="BG36" s="48"/>
      <c r="BH36" s="48"/>
      <c r="BI36" s="48"/>
      <c r="BJ36" s="48"/>
      <c r="BK36" s="48"/>
      <c r="BL36" s="48"/>
      <c r="BM36" s="48"/>
      <c r="BN36" s="48"/>
      <c r="BO36" s="48"/>
      <c r="BP36" s="48"/>
      <c r="BQ36" s="48"/>
      <c r="BR36" s="1"/>
    </row>
    <row r="37" spans="1:70" s="7" customFormat="1" x14ac:dyDescent="0.25">
      <c r="A37" s="68" t="s">
        <v>1181</v>
      </c>
      <c r="B37" s="67" t="s">
        <v>1182</v>
      </c>
      <c r="C37" s="52">
        <v>44895.640428240738</v>
      </c>
      <c r="D37" s="16">
        <f>(K37*M37+P37*R37)/(24*60*60)</f>
        <v>0</v>
      </c>
      <c r="E37" s="26"/>
      <c r="F37" s="14" t="s">
        <v>1162</v>
      </c>
      <c r="G37" s="15">
        <v>0.111</v>
      </c>
      <c r="H37" s="131">
        <v>31.5</v>
      </c>
      <c r="I37" s="131">
        <v>10</v>
      </c>
      <c r="J37" s="143" t="s">
        <v>1161</v>
      </c>
      <c r="K37" s="37"/>
      <c r="L37" s="27">
        <v>6.0000000000000001E-3</v>
      </c>
      <c r="M37" s="13">
        <v>273</v>
      </c>
      <c r="N37" s="13">
        <v>240</v>
      </c>
      <c r="O37" s="17">
        <v>2E-3</v>
      </c>
      <c r="P37" s="37"/>
      <c r="Q37" s="27">
        <v>6.0000000000000001E-3</v>
      </c>
      <c r="R37" s="13">
        <v>4076</v>
      </c>
      <c r="S37" s="13">
        <v>240</v>
      </c>
      <c r="T37" s="133">
        <v>2.9999999999999997E-4</v>
      </c>
      <c r="U37" s="27"/>
      <c r="V37" s="8">
        <f>IF(AB35="Latest Sag:",-(K37*L37+P37*Q37),-(K37*L37+P37*Q37)+U37)</f>
        <v>0</v>
      </c>
      <c r="W37" s="8">
        <f t="shared" ref="W37" si="85">IF(OR(AC36="",AC36=0),Z36+V37,AC36+V37)</f>
        <v>0.45860099999999998</v>
      </c>
      <c r="X37" s="34"/>
      <c r="Y37" s="53">
        <f>IF(OR(ISBLANK(X37),X35=VALUE(20)),,IF(W35="Latest Z20:",ABS(X35-X37-K34*L34-P34*Q34+U36+U37),ABS(X36-X37-K36*L36-P36*Q36+U37)))</f>
        <v>0</v>
      </c>
      <c r="Z37" s="28">
        <v>-67.241294999999994</v>
      </c>
      <c r="AA37" s="28">
        <v>0.47758400000000001</v>
      </c>
      <c r="AB37" s="28">
        <v>4.2000000000000003E-2</v>
      </c>
      <c r="AC37" s="8">
        <f t="shared" ref="AC37" si="86">AB37+AA37</f>
        <v>0.51958400000000005</v>
      </c>
      <c r="AD37" s="35">
        <v>0.45850213897964198</v>
      </c>
      <c r="AE37" s="8">
        <f t="shared" ref="AE37" si="87">IF(AD37="",0,IF(OR(AC37="",AC37=0),W37-AD37,AC37-AD37))</f>
        <v>6.1081861020358064E-2</v>
      </c>
      <c r="AF37" s="58">
        <f t="shared" ref="AF37" si="88">IF(AA37="",(Z37-V37)-Z36,AC37-W37)</f>
        <v>6.0983000000000065E-2</v>
      </c>
      <c r="AG37" s="40"/>
      <c r="AH37" s="73"/>
      <c r="AI37" s="40"/>
      <c r="AJ37" s="73"/>
      <c r="AK37" s="40">
        <v>1220</v>
      </c>
      <c r="AL37" s="73">
        <v>150</v>
      </c>
      <c r="AM37" s="70"/>
      <c r="AN37" s="74"/>
      <c r="AO37" s="70"/>
      <c r="AP37" s="63"/>
      <c r="AQ37" s="63"/>
      <c r="AR37" s="40"/>
      <c r="AS37" s="40"/>
      <c r="AT37" s="63"/>
      <c r="AU37" s="63"/>
      <c r="AV37" s="142"/>
      <c r="AW37" s="71"/>
      <c r="AX37" s="45"/>
      <c r="AY37" s="45"/>
      <c r="AZ37" s="46"/>
      <c r="BA37" s="152"/>
      <c r="BB37" s="47"/>
      <c r="BC37" s="158">
        <v>4</v>
      </c>
      <c r="BD37" s="158"/>
      <c r="BE37" s="47"/>
      <c r="BF37" s="56"/>
      <c r="BG37" s="49"/>
      <c r="BH37" s="50"/>
      <c r="BI37" s="49"/>
      <c r="BJ37" s="49"/>
      <c r="BK37" s="49"/>
      <c r="BL37" s="49"/>
      <c r="BM37" s="49"/>
      <c r="BN37" s="50"/>
      <c r="BO37" s="49"/>
      <c r="BP37" s="49"/>
      <c r="BQ37" s="50"/>
      <c r="BR37" s="9"/>
    </row>
    <row r="38" spans="1:70" s="7" customFormat="1" x14ac:dyDescent="0.25">
      <c r="A38" s="68" t="s">
        <v>1183</v>
      </c>
      <c r="B38" s="67" t="s">
        <v>1182</v>
      </c>
      <c r="C38" s="52">
        <v>44895.723055555558</v>
      </c>
      <c r="D38" s="16">
        <f>(K38*M38+P38*R38)/(24*60*60)</f>
        <v>3.1597222222222221E-2</v>
      </c>
      <c r="E38" s="26"/>
      <c r="F38" s="14" t="s">
        <v>1162</v>
      </c>
      <c r="G38" s="15">
        <v>0.111</v>
      </c>
      <c r="H38" s="131">
        <v>31.5</v>
      </c>
      <c r="I38" s="131">
        <v>10</v>
      </c>
      <c r="J38" s="143" t="s">
        <v>1161</v>
      </c>
      <c r="K38" s="27">
        <v>10</v>
      </c>
      <c r="L38" s="27">
        <v>6.0000000000000001E-3</v>
      </c>
      <c r="M38" s="13">
        <v>273</v>
      </c>
      <c r="N38" s="13">
        <v>240</v>
      </c>
      <c r="O38" s="17">
        <v>2E-3</v>
      </c>
      <c r="P38" s="27">
        <v>0</v>
      </c>
      <c r="Q38" s="27">
        <v>6.0000000000000001E-3</v>
      </c>
      <c r="R38" s="13">
        <v>4076</v>
      </c>
      <c r="S38" s="13">
        <v>240</v>
      </c>
      <c r="T38" s="133">
        <v>2.9999999999999997E-4</v>
      </c>
      <c r="U38" s="27">
        <v>4.7E-2</v>
      </c>
      <c r="V38" s="8">
        <f>IF(AB36="Latest Sag:",-(K38*L38+P38*Q38),-(K38*L38+P38*Q38)+U38)</f>
        <v>-0.06</v>
      </c>
      <c r="W38" s="8">
        <f t="shared" ref="W38" si="89">IF(OR(AC37="",AC37=0),Z37+V38,AC37+V38)</f>
        <v>0.45958400000000005</v>
      </c>
      <c r="X38" s="33">
        <v>-37.006999999999998</v>
      </c>
      <c r="Y38" s="53">
        <f>IF(OR(ISBLANK(X38),X36=VALUE(20)),,IF(W36="Latest Z20:",ABS(X36-X38-K35*L35-P35*Q35+U37+U38),ABS(X37-X38-K37*L37-P37*Q37+U38)))</f>
        <v>0</v>
      </c>
      <c r="Z38" s="28">
        <v>-67.241297000000003</v>
      </c>
      <c r="AA38" s="28">
        <v>0.47752899999999998</v>
      </c>
      <c r="AB38" s="28">
        <v>-1.1605000000000001E-2</v>
      </c>
      <c r="AC38" s="8">
        <f t="shared" ref="AC38" si="90">AB38+AA38</f>
        <v>0.465924</v>
      </c>
      <c r="AD38" s="35">
        <v>0.45850213897964198</v>
      </c>
      <c r="AE38" s="8">
        <f t="shared" ref="AE38" si="91">IF(AD38="",0,IF(OR(AC38="",AC38=0),W38-AD38,AC38-AD38))</f>
        <v>7.4218610203580226E-3</v>
      </c>
      <c r="AF38" s="58">
        <f t="shared" ref="AF38" si="92">IF(AA38="",(Z38-V38)-Z37,AC38-W38)</f>
        <v>6.3399999999999568E-3</v>
      </c>
      <c r="AG38" s="40"/>
      <c r="AH38" s="73"/>
      <c r="AI38" s="40"/>
      <c r="AJ38" s="73"/>
      <c r="AK38" s="40">
        <v>82</v>
      </c>
      <c r="AL38" s="73">
        <v>150</v>
      </c>
      <c r="AM38" s="70"/>
      <c r="AN38" s="74"/>
      <c r="AO38" s="70"/>
      <c r="AP38" s="63"/>
      <c r="AQ38" s="63"/>
      <c r="AR38" s="40"/>
      <c r="AS38" s="40"/>
      <c r="AT38" s="63"/>
      <c r="AU38" s="63"/>
      <c r="AV38" s="142"/>
      <c r="AW38" s="71"/>
      <c r="AX38" s="45"/>
      <c r="AY38" s="45"/>
      <c r="AZ38" s="46"/>
      <c r="BA38" s="152"/>
      <c r="BB38" s="47"/>
      <c r="BC38" s="158">
        <v>4</v>
      </c>
      <c r="BD38" s="158"/>
      <c r="BE38" s="47"/>
      <c r="BF38" s="56"/>
      <c r="BG38" s="49"/>
      <c r="BH38" s="50"/>
      <c r="BI38" s="49"/>
      <c r="BJ38" s="49"/>
      <c r="BK38" s="49"/>
      <c r="BL38" s="49"/>
      <c r="BM38" s="49"/>
      <c r="BN38" s="50"/>
      <c r="BO38" s="49"/>
      <c r="BP38" s="49"/>
      <c r="BQ38" s="50"/>
      <c r="BR38" s="9"/>
    </row>
    <row r="39" spans="1:70" s="7" customFormat="1" x14ac:dyDescent="0.25">
      <c r="A39" s="68" t="s">
        <v>1184</v>
      </c>
      <c r="B39" s="67" t="s">
        <v>1182</v>
      </c>
      <c r="C39" s="52">
        <v>44895.725486111114</v>
      </c>
      <c r="D39" s="16">
        <f>(K39*M39+P39*R39)/(24*60*60)</f>
        <v>9.479166666666667E-3</v>
      </c>
      <c r="E39" s="26"/>
      <c r="F39" s="14" t="s">
        <v>1162</v>
      </c>
      <c r="G39" s="15">
        <v>0.111</v>
      </c>
      <c r="H39" s="131">
        <v>31.5</v>
      </c>
      <c r="I39" s="131">
        <v>10</v>
      </c>
      <c r="J39" s="143" t="s">
        <v>1161</v>
      </c>
      <c r="K39" s="27">
        <v>3</v>
      </c>
      <c r="L39" s="27">
        <v>6.0000000000000001E-3</v>
      </c>
      <c r="M39" s="13">
        <v>273</v>
      </c>
      <c r="N39" s="13">
        <v>240</v>
      </c>
      <c r="O39" s="17">
        <v>2E-3</v>
      </c>
      <c r="P39" s="27">
        <v>0</v>
      </c>
      <c r="Q39" s="27">
        <v>6.0000000000000001E-3</v>
      </c>
      <c r="R39" s="13">
        <v>4076</v>
      </c>
      <c r="S39" s="13">
        <v>240</v>
      </c>
      <c r="T39" s="133">
        <v>2.9999999999999997E-4</v>
      </c>
      <c r="U39" s="27">
        <v>1.0383999999999999E-2</v>
      </c>
      <c r="V39" s="8">
        <f>IF(AB37="Latest Sag:",-(K39*L39+P39*Q39),-(K39*L39+P39*Q39)+U39)</f>
        <v>-7.616000000000003E-3</v>
      </c>
      <c r="W39" s="8">
        <f t="shared" ref="W39" si="93">IF(OR(AC38="",AC38=0),Z38+V39,AC38+V39)</f>
        <v>0.45830799999999999</v>
      </c>
      <c r="X39" s="33">
        <v>-37.056600000000003</v>
      </c>
      <c r="Y39" s="53">
        <f>IF(OR(ISBLANK(X39),X37=VALUE(20)),,IF(W37="Latest Z20:",ABS(X37-X39-K36*L36-P36*Q36+U38+U39),ABS(X38-X39-K38*L38-P38*Q38+U39)))</f>
        <v>1.5999999994803157E-5</v>
      </c>
      <c r="Z39" s="28">
        <v>-67.241454000000004</v>
      </c>
      <c r="AA39" s="28">
        <v>0.47752099999999997</v>
      </c>
      <c r="AB39" s="28">
        <v>-1.8851E-2</v>
      </c>
      <c r="AC39" s="8">
        <f t="shared" ref="AC39" si="94">AB39+AA39</f>
        <v>0.45866999999999997</v>
      </c>
      <c r="AD39" s="35">
        <v>0.45850213897964198</v>
      </c>
      <c r="AE39" s="8">
        <f t="shared" ref="AE39" si="95">IF(AD39="",0,IF(OR(AC39="",AC39=0),W39-AD39,AC39-AD39))</f>
        <v>1.6786102035798445E-4</v>
      </c>
      <c r="AF39" s="58">
        <f t="shared" ref="AF39" si="96">IF(AA39="",(Z39-V39)-Z38,AC39-W39)</f>
        <v>3.6199999999997345E-4</v>
      </c>
      <c r="AG39" s="40"/>
      <c r="AH39" s="73"/>
      <c r="AI39" s="40"/>
      <c r="AJ39" s="73"/>
      <c r="AK39" s="40">
        <v>26</v>
      </c>
      <c r="AL39" s="73">
        <v>150</v>
      </c>
      <c r="AM39" s="70"/>
      <c r="AN39" s="74"/>
      <c r="AO39" s="70"/>
      <c r="AP39" s="63"/>
      <c r="AQ39" s="63"/>
      <c r="AR39" s="40"/>
      <c r="AS39" s="40"/>
      <c r="AT39" s="63"/>
      <c r="AU39" s="63"/>
      <c r="AV39" s="142"/>
      <c r="AW39" s="71"/>
      <c r="AX39" s="45"/>
      <c r="AY39" s="45"/>
      <c r="AZ39" s="46"/>
      <c r="BA39" s="152"/>
      <c r="BB39" s="47"/>
      <c r="BC39" s="158">
        <v>4</v>
      </c>
      <c r="BD39" s="158"/>
      <c r="BE39" s="47"/>
      <c r="BF39" s="56"/>
      <c r="BG39" s="49"/>
      <c r="BH39" s="50"/>
      <c r="BI39" s="49"/>
      <c r="BJ39" s="49"/>
      <c r="BK39" s="49"/>
      <c r="BL39" s="49"/>
      <c r="BM39" s="49"/>
      <c r="BN39" s="50"/>
      <c r="BO39" s="49"/>
      <c r="BP39" s="49"/>
      <c r="BQ39" s="50"/>
      <c r="BR39" s="9"/>
    </row>
    <row r="40" spans="1:70" s="6" customFormat="1" x14ac:dyDescent="0.25">
      <c r="A40" s="170" t="s">
        <v>1155</v>
      </c>
      <c r="B40" s="136"/>
      <c r="C40" s="137">
        <v>44895.755173611113</v>
      </c>
      <c r="D40" s="146">
        <v>3.1</v>
      </c>
      <c r="E40" s="139" t="s">
        <v>814</v>
      </c>
      <c r="F40" s="165" t="s">
        <v>1185</v>
      </c>
      <c r="G40" s="22"/>
      <c r="H40" s="134"/>
      <c r="I40" s="134"/>
      <c r="J40" s="145"/>
      <c r="K40" s="29"/>
      <c r="L40" s="29"/>
      <c r="M40" s="1"/>
      <c r="N40" s="1"/>
      <c r="O40" s="3"/>
      <c r="P40" s="29"/>
      <c r="Q40" s="29"/>
      <c r="R40" s="1"/>
      <c r="S40" s="1"/>
      <c r="T40" s="147" t="s">
        <v>903</v>
      </c>
      <c r="U40" s="32" t="s">
        <v>24</v>
      </c>
      <c r="V40" s="24"/>
      <c r="W40" s="25" t="s">
        <v>22</v>
      </c>
      <c r="X40" s="30">
        <v>20</v>
      </c>
      <c r="Y40" s="138"/>
      <c r="Z40" s="30"/>
      <c r="AA40" s="30"/>
      <c r="AB40" s="36" t="s">
        <v>21</v>
      </c>
      <c r="AC40" s="24">
        <f>$AC$39</f>
        <v>0.45866999999999997</v>
      </c>
      <c r="AD40" s="30"/>
      <c r="AE40" s="24"/>
      <c r="AF40" s="24"/>
      <c r="AG40" s="41"/>
      <c r="AH40" s="41"/>
      <c r="AI40" s="41"/>
      <c r="AJ40" s="41"/>
      <c r="AK40" s="41"/>
      <c r="AL40" s="41"/>
      <c r="AM40" s="41"/>
      <c r="AN40" s="41"/>
      <c r="AO40" s="41"/>
      <c r="AP40" s="135"/>
      <c r="AQ40" s="135"/>
      <c r="AR40" s="41"/>
      <c r="AS40" s="41"/>
      <c r="AT40" s="135"/>
      <c r="AU40" s="135"/>
      <c r="AV40" s="29"/>
      <c r="AW40" s="42"/>
      <c r="AX40" s="42"/>
      <c r="AY40" s="42"/>
      <c r="AZ40" s="43"/>
      <c r="BA40" s="151"/>
      <c r="BB40" s="44"/>
      <c r="BC40" s="157">
        <v>5</v>
      </c>
      <c r="BD40" s="157"/>
      <c r="BE40" s="44"/>
      <c r="BF40" s="48"/>
      <c r="BG40" s="48"/>
      <c r="BH40" s="48"/>
      <c r="BI40" s="48"/>
      <c r="BJ40" s="48"/>
      <c r="BK40" s="48"/>
      <c r="BL40" s="48"/>
      <c r="BM40" s="48"/>
      <c r="BN40" s="48"/>
      <c r="BO40" s="48"/>
      <c r="BP40" s="48"/>
      <c r="BQ40" s="48"/>
      <c r="BR40" s="1"/>
    </row>
    <row r="41" spans="1:70" s="7" customFormat="1" x14ac:dyDescent="0.25">
      <c r="A41" s="68" t="s">
        <v>1186</v>
      </c>
      <c r="B41" s="67" t="s">
        <v>1187</v>
      </c>
      <c r="C41" s="52">
        <v>44895.755208333336</v>
      </c>
      <c r="D41" s="16">
        <f>(K41*M41+P41*R41)/(24*60*60)</f>
        <v>0</v>
      </c>
      <c r="E41" s="26" t="s">
        <v>1189</v>
      </c>
      <c r="F41" s="14" t="s">
        <v>1162</v>
      </c>
      <c r="G41" s="15">
        <v>0.111</v>
      </c>
      <c r="H41" s="131">
        <v>31.5</v>
      </c>
      <c r="I41" s="131">
        <v>10</v>
      </c>
      <c r="J41" s="143" t="s">
        <v>1161</v>
      </c>
      <c r="K41" s="37"/>
      <c r="L41" s="27">
        <v>6.0000000000000001E-3</v>
      </c>
      <c r="M41" s="13">
        <v>273</v>
      </c>
      <c r="N41" s="13">
        <v>240</v>
      </c>
      <c r="O41" s="17">
        <v>2E-3</v>
      </c>
      <c r="P41" s="37"/>
      <c r="Q41" s="27">
        <v>6.0000000000000001E-3</v>
      </c>
      <c r="R41" s="13">
        <v>4076</v>
      </c>
      <c r="S41" s="13">
        <v>240</v>
      </c>
      <c r="T41" s="133">
        <v>2.9999999999999997E-4</v>
      </c>
      <c r="U41" s="27"/>
      <c r="V41" s="8">
        <f>IF(AB39="Latest Sag:",-(K41*L41+P41*Q41),-(K41*L41+P41*Q41)+U41)</f>
        <v>0</v>
      </c>
      <c r="W41" s="8">
        <f t="shared" ref="W41" si="97">IF(OR(AC40="",AC40=0),Z40+V41,AC40+V41)</f>
        <v>0.45866999999999997</v>
      </c>
      <c r="X41" s="34"/>
      <c r="Y41" s="53">
        <f>IF(OR(ISBLANK(X41),X39=VALUE(20)),,IF(W39="Latest Z20:",ABS(X39-X41-K38*L38-P38*Q38+U40+U41),ABS(X40-X41-K40*L40-P40*Q40+U41)))</f>
        <v>0</v>
      </c>
      <c r="Z41" s="28">
        <v>-67.242334999999997</v>
      </c>
      <c r="AA41" s="28">
        <v>0.47712199999999999</v>
      </c>
      <c r="AB41" s="28">
        <v>4.5469999999999997E-2</v>
      </c>
      <c r="AC41" s="8">
        <f t="shared" ref="AC41" si="98">AB41+AA41</f>
        <v>0.52259199999999995</v>
      </c>
      <c r="AD41" s="35">
        <v>0.4587138452249</v>
      </c>
      <c r="AE41" s="8">
        <f t="shared" ref="AE41" si="99">IF(AD41="",0,IF(OR(AC41="",AC41=0),W41-AD41,AC41-AD41))</f>
        <v>6.3878154775099949E-2</v>
      </c>
      <c r="AF41" s="58">
        <f t="shared" ref="AF41" si="100">IF(AA41="",(Z41-V41)-Z40,AC41-W41)</f>
        <v>6.3921999999999979E-2</v>
      </c>
      <c r="AG41" s="40"/>
      <c r="AH41" s="73"/>
      <c r="AI41" s="40"/>
      <c r="AJ41" s="73"/>
      <c r="AK41" s="40"/>
      <c r="AL41" s="73">
        <v>150</v>
      </c>
      <c r="AM41" s="70"/>
      <c r="AN41" s="74"/>
      <c r="AO41" s="70"/>
      <c r="AP41" s="63"/>
      <c r="AQ41" s="63"/>
      <c r="AR41" s="40"/>
      <c r="AS41" s="40"/>
      <c r="AT41" s="63"/>
      <c r="AU41" s="63"/>
      <c r="AV41" s="142"/>
      <c r="AW41" s="71"/>
      <c r="AX41" s="45"/>
      <c r="AY41" s="45"/>
      <c r="AZ41" s="46"/>
      <c r="BA41" s="152"/>
      <c r="BB41" s="47"/>
      <c r="BC41" s="158">
        <v>5</v>
      </c>
      <c r="BD41" s="158"/>
      <c r="BE41" s="47"/>
      <c r="BF41" s="56"/>
      <c r="BG41" s="49"/>
      <c r="BH41" s="50"/>
      <c r="BI41" s="49"/>
      <c r="BJ41" s="49"/>
      <c r="BK41" s="49"/>
      <c r="BL41" s="49"/>
      <c r="BM41" s="49"/>
      <c r="BN41" s="50"/>
      <c r="BO41" s="49"/>
      <c r="BP41" s="49"/>
      <c r="BQ41" s="50"/>
      <c r="BR41" s="9"/>
    </row>
    <row r="42" spans="1:70" s="7" customFormat="1" x14ac:dyDescent="0.25">
      <c r="A42" s="68" t="s">
        <v>1188</v>
      </c>
      <c r="B42" s="67" t="s">
        <v>1187</v>
      </c>
      <c r="C42" s="52">
        <v>44895.820509259262</v>
      </c>
      <c r="D42" s="16">
        <f>(K42*M42+P42*R42)/(24*60*60)</f>
        <v>3.1597222222222221E-2</v>
      </c>
      <c r="E42" s="26"/>
      <c r="F42" s="14" t="s">
        <v>1162</v>
      </c>
      <c r="G42" s="15">
        <v>0.111</v>
      </c>
      <c r="H42" s="131">
        <v>31.5</v>
      </c>
      <c r="I42" s="131">
        <v>10</v>
      </c>
      <c r="J42" s="143" t="s">
        <v>1161</v>
      </c>
      <c r="K42" s="27">
        <v>10</v>
      </c>
      <c r="L42" s="27">
        <v>6.0000000000000001E-3</v>
      </c>
      <c r="M42" s="13">
        <v>273</v>
      </c>
      <c r="N42" s="13">
        <v>240</v>
      </c>
      <c r="O42" s="17">
        <v>2E-3</v>
      </c>
      <c r="P42" s="27">
        <v>0</v>
      </c>
      <c r="Q42" s="27">
        <v>6.0000000000000001E-3</v>
      </c>
      <c r="R42" s="13">
        <v>4076</v>
      </c>
      <c r="S42" s="13">
        <v>240</v>
      </c>
      <c r="T42" s="133">
        <v>2.9999999999999997E-4</v>
      </c>
      <c r="U42" s="27">
        <v>4.7919999999999997E-2</v>
      </c>
      <c r="V42" s="8">
        <f>IF(AB40="Latest Sag:",-(K42*L42+P42*Q42),-(K42*L42+P42*Q42)+U42)</f>
        <v>-0.06</v>
      </c>
      <c r="W42" s="8">
        <f t="shared" ref="W42" si="101">IF(OR(AC41="",AC41=0),Z41+V42,AC41+V42)</f>
        <v>0.46259199999999995</v>
      </c>
      <c r="X42" s="33">
        <v>-37.006712999999998</v>
      </c>
      <c r="Y42" s="53">
        <f>IF(OR(ISBLANK(X42),X40=VALUE(20)),,IF(W40="Latest Z20:",ABS(X40-X42-K39*L39-P39*Q39+U41+U42),ABS(X41-X42-K41*L41-P41*Q41+U42)))</f>
        <v>0</v>
      </c>
      <c r="Z42" s="28">
        <v>-67.242458999999997</v>
      </c>
      <c r="AA42" s="28">
        <v>0.477163</v>
      </c>
      <c r="AB42" s="28">
        <v>-1.0075000000000001E-2</v>
      </c>
      <c r="AC42" s="8">
        <f t="shared" ref="AC42" si="102">AB42+AA42</f>
        <v>0.467088</v>
      </c>
      <c r="AD42" s="35">
        <v>0.4587138452249</v>
      </c>
      <c r="AE42" s="8">
        <f t="shared" ref="AE42" si="103">IF(AD42="",0,IF(OR(AC42="",AC42=0),W42-AD42,AC42-AD42))</f>
        <v>8.3741547751000067E-3</v>
      </c>
      <c r="AF42" s="58">
        <f t="shared" ref="AF42" si="104">IF(AA42="",(Z42-V42)-Z41,AC42-W42)</f>
        <v>4.4960000000000555E-3</v>
      </c>
      <c r="AG42" s="40"/>
      <c r="AH42" s="73"/>
      <c r="AI42" s="40"/>
      <c r="AJ42" s="73"/>
      <c r="AK42" s="40">
        <v>69</v>
      </c>
      <c r="AL42" s="73">
        <v>150</v>
      </c>
      <c r="AM42" s="70"/>
      <c r="AN42" s="74"/>
      <c r="AO42" s="70"/>
      <c r="AP42" s="63"/>
      <c r="AQ42" s="63"/>
      <c r="AR42" s="40"/>
      <c r="AS42" s="40"/>
      <c r="AT42" s="63"/>
      <c r="AU42" s="63"/>
      <c r="AV42" s="142"/>
      <c r="AW42" s="71"/>
      <c r="AX42" s="45"/>
      <c r="AY42" s="45"/>
      <c r="AZ42" s="46"/>
      <c r="BA42" s="152"/>
      <c r="BB42" s="47"/>
      <c r="BC42" s="158">
        <v>5</v>
      </c>
      <c r="BD42" s="158"/>
      <c r="BE42" s="47"/>
      <c r="BF42" s="56"/>
      <c r="BG42" s="49"/>
      <c r="BH42" s="50"/>
      <c r="BI42" s="49"/>
      <c r="BJ42" s="49"/>
      <c r="BK42" s="49"/>
      <c r="BL42" s="49"/>
      <c r="BM42" s="49"/>
      <c r="BN42" s="50"/>
      <c r="BO42" s="49"/>
      <c r="BP42" s="49"/>
      <c r="BQ42" s="50"/>
      <c r="BR42" s="9"/>
    </row>
    <row r="43" spans="1:70" s="7" customFormat="1" x14ac:dyDescent="0.25">
      <c r="A43" s="68" t="s">
        <v>1190</v>
      </c>
      <c r="B43" s="67" t="s">
        <v>1187</v>
      </c>
      <c r="C43" s="52">
        <v>44895.862511574072</v>
      </c>
      <c r="D43" s="16">
        <f>(K43*M43+P43*R43)/(24*60*60)</f>
        <v>9.479166666666667E-3</v>
      </c>
      <c r="E43" s="26"/>
      <c r="F43" s="14" t="s">
        <v>1162</v>
      </c>
      <c r="G43" s="15">
        <v>0.111</v>
      </c>
      <c r="H43" s="131">
        <v>31.5</v>
      </c>
      <c r="I43" s="131">
        <v>10</v>
      </c>
      <c r="J43" s="143" t="s">
        <v>1161</v>
      </c>
      <c r="K43" s="27">
        <v>3</v>
      </c>
      <c r="L43" s="27">
        <v>6.0000000000000001E-3</v>
      </c>
      <c r="M43" s="13">
        <v>273</v>
      </c>
      <c r="N43" s="13">
        <v>240</v>
      </c>
      <c r="O43" s="17">
        <v>2E-3</v>
      </c>
      <c r="P43" s="27">
        <v>0</v>
      </c>
      <c r="Q43" s="27">
        <v>6.0000000000000001E-3</v>
      </c>
      <c r="R43" s="13">
        <v>4076</v>
      </c>
      <c r="S43" s="13">
        <v>240</v>
      </c>
      <c r="T43" s="133">
        <v>2.9999999999999997E-4</v>
      </c>
      <c r="U43" s="27">
        <v>9.3959999999999998E-3</v>
      </c>
      <c r="V43" s="8">
        <f>IF(AB41="Latest Sag:",-(K43*L43+P43*Q43),-(K43*L43+P43*Q43)+U43)</f>
        <v>-8.6040000000000023E-3</v>
      </c>
      <c r="W43" s="8">
        <f t="shared" ref="W43" si="105">IF(OR(AC42="",AC42=0),Z42+V43,AC42+V43)</f>
        <v>0.458484</v>
      </c>
      <c r="X43" s="33">
        <v>-37.057316</v>
      </c>
      <c r="Y43" s="53">
        <f>IF(OR(ISBLANK(X43),X41=VALUE(20)),,IF(W41="Latest Z20:",ABS(X41-X43-K40*L40-P40*Q40+U42+U43),ABS(X42-X43-K42*L42-P42*Q42+U43)))</f>
        <v>9.9999999760187752E-7</v>
      </c>
      <c r="Z43" s="28">
        <v>-67.242542999999998</v>
      </c>
      <c r="AA43" s="28">
        <v>0.47714699999999999</v>
      </c>
      <c r="AB43" s="28">
        <v>-1.8447999999999999E-2</v>
      </c>
      <c r="AC43" s="8">
        <f t="shared" ref="AC43" si="106">AB43+AA43</f>
        <v>0.45869899999999997</v>
      </c>
      <c r="AD43" s="35">
        <v>0.4587138452249</v>
      </c>
      <c r="AE43" s="8">
        <f t="shared" ref="AE43" si="107">IF(AD43="",0,IF(OR(AC43="",AC43=0),W43-AD43,AC43-AD43))</f>
        <v>-1.4845224900028597E-5</v>
      </c>
      <c r="AF43" s="58">
        <f t="shared" ref="AF43" si="108">IF(AA43="",(Z43-V43)-Z42,AC43-W43)</f>
        <v>2.1499999999996522E-4</v>
      </c>
      <c r="AG43" s="40"/>
      <c r="AH43" s="73"/>
      <c r="AI43" s="40"/>
      <c r="AJ43" s="73"/>
      <c r="AK43" s="40">
        <v>32</v>
      </c>
      <c r="AL43" s="73">
        <v>150</v>
      </c>
      <c r="AM43" s="70"/>
      <c r="AN43" s="74"/>
      <c r="AO43" s="70"/>
      <c r="AP43" s="63"/>
      <c r="AQ43" s="63"/>
      <c r="AR43" s="40"/>
      <c r="AS43" s="40"/>
      <c r="AT43" s="63"/>
      <c r="AU43" s="63"/>
      <c r="AV43" s="142"/>
      <c r="AW43" s="71"/>
      <c r="AX43" s="45"/>
      <c r="AY43" s="45"/>
      <c r="AZ43" s="46"/>
      <c r="BA43" s="152"/>
      <c r="BB43" s="47"/>
      <c r="BC43" s="158">
        <v>5</v>
      </c>
      <c r="BD43" s="158"/>
      <c r="BE43" s="47"/>
      <c r="BF43" s="56"/>
      <c r="BG43" s="49"/>
      <c r="BH43" s="50"/>
      <c r="BI43" s="49"/>
      <c r="BJ43" s="49"/>
      <c r="BK43" s="49"/>
      <c r="BL43" s="49"/>
      <c r="BM43" s="49"/>
      <c r="BN43" s="50"/>
      <c r="BO43" s="49"/>
      <c r="BP43" s="49"/>
      <c r="BQ43" s="50"/>
      <c r="BR43" s="9"/>
    </row>
    <row r="44" spans="1:70" s="6" customFormat="1" x14ac:dyDescent="0.25">
      <c r="A44" s="170" t="s">
        <v>1155</v>
      </c>
      <c r="B44" s="136"/>
      <c r="C44" s="137">
        <v>44895.88553240741</v>
      </c>
      <c r="D44" s="146">
        <v>3.13</v>
      </c>
      <c r="E44" s="139" t="s">
        <v>814</v>
      </c>
      <c r="F44" s="165" t="s">
        <v>1191</v>
      </c>
      <c r="G44" s="22"/>
      <c r="H44" s="134"/>
      <c r="I44" s="134"/>
      <c r="J44" s="145"/>
      <c r="K44" s="29"/>
      <c r="L44" s="29"/>
      <c r="M44" s="1"/>
      <c r="N44" s="1"/>
      <c r="O44" s="3"/>
      <c r="P44" s="29"/>
      <c r="Q44" s="29"/>
      <c r="R44" s="1"/>
      <c r="S44" s="1"/>
      <c r="T44" s="147" t="s">
        <v>903</v>
      </c>
      <c r="U44" s="32" t="s">
        <v>24</v>
      </c>
      <c r="V44" s="24"/>
      <c r="W44" s="25" t="s">
        <v>22</v>
      </c>
      <c r="X44" s="30">
        <v>20</v>
      </c>
      <c r="Y44" s="138"/>
      <c r="Z44" s="30"/>
      <c r="AA44" s="30"/>
      <c r="AB44" s="36" t="s">
        <v>21</v>
      </c>
      <c r="AC44" s="24">
        <f>$AC$43</f>
        <v>0.45869899999999997</v>
      </c>
      <c r="AD44" s="30"/>
      <c r="AE44" s="24"/>
      <c r="AF44" s="24"/>
      <c r="AG44" s="41"/>
      <c r="AH44" s="41"/>
      <c r="AI44" s="41"/>
      <c r="AJ44" s="41"/>
      <c r="AK44" s="41"/>
      <c r="AL44" s="41"/>
      <c r="AM44" s="41"/>
      <c r="AN44" s="41"/>
      <c r="AO44" s="41"/>
      <c r="AP44" s="135"/>
      <c r="AQ44" s="135"/>
      <c r="AR44" s="41"/>
      <c r="AS44" s="41"/>
      <c r="AT44" s="135"/>
      <c r="AU44" s="135"/>
      <c r="AV44" s="29"/>
      <c r="AW44" s="42"/>
      <c r="AX44" s="42"/>
      <c r="AY44" s="42"/>
      <c r="AZ44" s="43"/>
      <c r="BA44" s="151"/>
      <c r="BB44" s="44"/>
      <c r="BC44" s="157">
        <v>6</v>
      </c>
      <c r="BD44" s="157"/>
      <c r="BE44" s="44"/>
      <c r="BF44" s="48"/>
      <c r="BG44" s="48"/>
      <c r="BH44" s="48"/>
      <c r="BI44" s="48"/>
      <c r="BJ44" s="48"/>
      <c r="BK44" s="48"/>
      <c r="BL44" s="48"/>
      <c r="BM44" s="48"/>
      <c r="BN44" s="48"/>
      <c r="BO44" s="48"/>
      <c r="BP44" s="48"/>
      <c r="BQ44" s="48"/>
      <c r="BR44" s="1"/>
    </row>
    <row r="45" spans="1:70" s="7" customFormat="1" x14ac:dyDescent="0.25">
      <c r="A45" s="68" t="s">
        <v>1192</v>
      </c>
      <c r="B45" s="67" t="s">
        <v>1187</v>
      </c>
      <c r="C45" s="52">
        <v>44895.898888888885</v>
      </c>
      <c r="D45" s="16">
        <f>(K45*M45+P45*R45)/(24*60*60)</f>
        <v>0</v>
      </c>
      <c r="E45" s="26"/>
      <c r="F45" s="14" t="s">
        <v>1162</v>
      </c>
      <c r="G45" s="15">
        <v>0.111</v>
      </c>
      <c r="H45" s="131">
        <v>31.5</v>
      </c>
      <c r="I45" s="131">
        <v>10</v>
      </c>
      <c r="J45" s="143" t="s">
        <v>1161</v>
      </c>
      <c r="K45" s="37"/>
      <c r="L45" s="27">
        <v>6.0000000000000001E-3</v>
      </c>
      <c r="M45" s="13">
        <v>273</v>
      </c>
      <c r="N45" s="13">
        <v>240</v>
      </c>
      <c r="O45" s="17">
        <v>2E-3</v>
      </c>
      <c r="P45" s="37"/>
      <c r="Q45" s="27">
        <v>6.0000000000000001E-3</v>
      </c>
      <c r="R45" s="13">
        <v>4076</v>
      </c>
      <c r="S45" s="13">
        <v>240</v>
      </c>
      <c r="T45" s="133">
        <v>2.9999999999999997E-4</v>
      </c>
      <c r="U45" s="27"/>
      <c r="V45" s="8">
        <f>IF(AB43="Latest Sag:",-(K45*L45+P45*Q45),-(K45*L45+P45*Q45)+U45)</f>
        <v>0</v>
      </c>
      <c r="W45" s="8">
        <f t="shared" ref="W45" si="109">IF(OR(AC44="",AC44=0),Z44+V45,AC44+V45)</f>
        <v>0.45869899999999997</v>
      </c>
      <c r="X45" s="34"/>
      <c r="Y45" s="53">
        <f>IF(OR(ISBLANK(X45),X43=VALUE(20)),,IF(W43="Latest Z20:",ABS(X43-X45-K42*L42-P42*Q42+U44+U45),ABS(X44-X45-K44*L44-P44*Q44+U45)))</f>
        <v>0</v>
      </c>
      <c r="Z45" s="28">
        <v>-67.242608000000004</v>
      </c>
      <c r="AA45" s="28">
        <v>0.47725400000000001</v>
      </c>
      <c r="AB45" s="28">
        <v>4.6264E-2</v>
      </c>
      <c r="AC45" s="8">
        <f t="shared" ref="AC45" si="110">AB45+AA45</f>
        <v>0.52351800000000004</v>
      </c>
      <c r="AD45" s="35">
        <v>0.45867067818996299</v>
      </c>
      <c r="AE45" s="8">
        <f t="shared" ref="AE45" si="111">IF(AD45="",0,IF(OR(AC45="",AC45=0),W45-AD45,AC45-AD45))</f>
        <v>6.4847321810037051E-2</v>
      </c>
      <c r="AF45" s="58">
        <f t="shared" ref="AF45" si="112">IF(AA45="",(Z45-V45)-Z44,AC45-W45)</f>
        <v>6.4819000000000071E-2</v>
      </c>
      <c r="AG45" s="40"/>
      <c r="AH45" s="73"/>
      <c r="AI45" s="40"/>
      <c r="AJ45" s="73"/>
      <c r="AK45" s="40">
        <v>1384</v>
      </c>
      <c r="AL45" s="73">
        <v>150</v>
      </c>
      <c r="AM45" s="70"/>
      <c r="AN45" s="74"/>
      <c r="AO45" s="70"/>
      <c r="AP45" s="63"/>
      <c r="AQ45" s="63"/>
      <c r="AR45" s="40"/>
      <c r="AS45" s="40"/>
      <c r="AT45" s="63"/>
      <c r="AU45" s="63"/>
      <c r="AV45" s="142"/>
      <c r="AW45" s="71"/>
      <c r="AX45" s="45"/>
      <c r="AY45" s="45"/>
      <c r="AZ45" s="46"/>
      <c r="BA45" s="152"/>
      <c r="BB45" s="47"/>
      <c r="BC45" s="158">
        <v>6</v>
      </c>
      <c r="BD45" s="158"/>
      <c r="BE45" s="47"/>
      <c r="BF45" s="56"/>
      <c r="BG45" s="49"/>
      <c r="BH45" s="50"/>
      <c r="BI45" s="49"/>
      <c r="BJ45" s="49"/>
      <c r="BK45" s="49"/>
      <c r="BL45" s="49"/>
      <c r="BM45" s="49"/>
      <c r="BN45" s="50"/>
      <c r="BO45" s="49"/>
      <c r="BP45" s="49"/>
      <c r="BQ45" s="50"/>
      <c r="BR45" s="9"/>
    </row>
    <row r="46" spans="1:70" s="7" customFormat="1" x14ac:dyDescent="0.25">
      <c r="A46" s="68" t="s">
        <v>1193</v>
      </c>
      <c r="B46" s="67" t="s">
        <v>1187</v>
      </c>
      <c r="C46" s="52">
        <v>44895.912476851852</v>
      </c>
      <c r="D46" s="16">
        <f>(K46*M46+P46*R46)/(24*60*60)</f>
        <v>3.1597222222222221E-2</v>
      </c>
      <c r="E46" s="26"/>
      <c r="F46" s="14" t="s">
        <v>1162</v>
      </c>
      <c r="G46" s="15">
        <v>0.111</v>
      </c>
      <c r="H46" s="131">
        <v>31.5</v>
      </c>
      <c r="I46" s="131">
        <v>10</v>
      </c>
      <c r="J46" s="143" t="s">
        <v>1161</v>
      </c>
      <c r="K46" s="27">
        <v>10</v>
      </c>
      <c r="L46" s="27">
        <v>6.0000000000000001E-3</v>
      </c>
      <c r="M46" s="13">
        <v>273</v>
      </c>
      <c r="N46" s="13">
        <v>240</v>
      </c>
      <c r="O46" s="17">
        <v>2E-3</v>
      </c>
      <c r="P46" s="27"/>
      <c r="Q46" s="27">
        <v>6.0000000000000001E-3</v>
      </c>
      <c r="R46" s="13">
        <v>4076</v>
      </c>
      <c r="S46" s="13">
        <v>240</v>
      </c>
      <c r="T46" s="133">
        <v>2.9999999999999997E-4</v>
      </c>
      <c r="U46" s="27">
        <v>4.7417000000000001E-2</v>
      </c>
      <c r="V46" s="8">
        <f>IF(AB44="Latest Sag:",-(K46*L46+P46*Q46),-(K46*L46+P46*Q46)+U46)</f>
        <v>-0.06</v>
      </c>
      <c r="W46" s="8">
        <f t="shared" ref="W46" si="113">IF(OR(AC45="",AC45=0),Z45+V46,AC45+V46)</f>
        <v>0.46351800000000004</v>
      </c>
      <c r="X46" s="33">
        <v>-37.007083000000002</v>
      </c>
      <c r="Y46" s="53">
        <f>IF(OR(ISBLANK(X46),X44=VALUE(20)),,IF(W44="Latest Z20:",ABS(X44-X46-K43*L43-P43*Q43+U45+U46),ABS(X45-X46-K45*L45-P45*Q45+U46)))</f>
        <v>0</v>
      </c>
      <c r="Z46" s="28">
        <v>-67.242174000000006</v>
      </c>
      <c r="AA46" s="28">
        <v>0.4773</v>
      </c>
      <c r="AB46" s="28">
        <v>-1.0673999999999999E-2</v>
      </c>
      <c r="AC46" s="8">
        <f t="shared" ref="AC46" si="114">AB46+AA46</f>
        <v>0.46662599999999999</v>
      </c>
      <c r="AD46" s="35">
        <v>0.45867067818996299</v>
      </c>
      <c r="AE46" s="8">
        <f t="shared" ref="AE46" si="115">IF(AD46="",0,IF(OR(AC46="",AC46=0),W46-AD46,AC46-AD46))</f>
        <v>7.9553218100369971E-3</v>
      </c>
      <c r="AF46" s="58">
        <f t="shared" ref="AF46" si="116">IF(AA46="",(Z46-V46)-Z45,AC46-W46)</f>
        <v>3.1079999999999441E-3</v>
      </c>
      <c r="AG46" s="40"/>
      <c r="AH46" s="73"/>
      <c r="AI46" s="40"/>
      <c r="AJ46" s="73"/>
      <c r="AK46" s="40">
        <v>52</v>
      </c>
      <c r="AL46" s="73">
        <v>150</v>
      </c>
      <c r="AM46" s="70"/>
      <c r="AN46" s="74"/>
      <c r="AO46" s="70"/>
      <c r="AP46" s="63"/>
      <c r="AQ46" s="63"/>
      <c r="AR46" s="40"/>
      <c r="AS46" s="40"/>
      <c r="AT46" s="63"/>
      <c r="AU46" s="63"/>
      <c r="AV46" s="142"/>
      <c r="AW46" s="71"/>
      <c r="AX46" s="45"/>
      <c r="AY46" s="45"/>
      <c r="AZ46" s="46"/>
      <c r="BA46" s="152"/>
      <c r="BB46" s="47"/>
      <c r="BC46" s="158">
        <v>6</v>
      </c>
      <c r="BD46" s="158"/>
      <c r="BE46" s="47"/>
      <c r="BF46" s="56"/>
      <c r="BG46" s="49"/>
      <c r="BH46" s="50"/>
      <c r="BI46" s="49"/>
      <c r="BJ46" s="49"/>
      <c r="BK46" s="49"/>
      <c r="BL46" s="49"/>
      <c r="BM46" s="49"/>
      <c r="BN46" s="50"/>
      <c r="BO46" s="49"/>
      <c r="BP46" s="49"/>
      <c r="BQ46" s="50"/>
      <c r="BR46" s="9"/>
    </row>
    <row r="47" spans="1:70" s="7" customFormat="1" x14ac:dyDescent="0.25">
      <c r="A47" s="68" t="s">
        <v>1194</v>
      </c>
      <c r="B47" s="67" t="s">
        <v>1187</v>
      </c>
      <c r="C47" s="52">
        <v>44895.957743055558</v>
      </c>
      <c r="D47" s="16">
        <f>(K47*M47+P47*R47)/(24*60*60)</f>
        <v>9.479166666666667E-3</v>
      </c>
      <c r="E47" s="26"/>
      <c r="F47" s="14" t="s">
        <v>1162</v>
      </c>
      <c r="G47" s="15">
        <v>0.111</v>
      </c>
      <c r="H47" s="131">
        <v>31.5</v>
      </c>
      <c r="I47" s="131">
        <v>10</v>
      </c>
      <c r="J47" s="143" t="s">
        <v>1161</v>
      </c>
      <c r="K47" s="27">
        <v>3</v>
      </c>
      <c r="L47" s="27">
        <v>6.0000000000000001E-3</v>
      </c>
      <c r="M47" s="13">
        <v>273</v>
      </c>
      <c r="N47" s="13">
        <v>240</v>
      </c>
      <c r="O47" s="17">
        <v>2E-3</v>
      </c>
      <c r="P47" s="27"/>
      <c r="Q47" s="27">
        <v>6.0000000000000001E-3</v>
      </c>
      <c r="R47" s="13">
        <v>4076</v>
      </c>
      <c r="S47" s="13">
        <v>240</v>
      </c>
      <c r="T47" s="133">
        <v>2.9999999999999997E-4</v>
      </c>
      <c r="U47" s="27">
        <v>9.8639999999999995E-3</v>
      </c>
      <c r="V47" s="8">
        <f>IF(AB45="Latest Sag:",-(K47*L47+P47*Q47),-(K47*L47+P47*Q47)+U47)</f>
        <v>-8.1360000000000026E-3</v>
      </c>
      <c r="W47" s="8">
        <f t="shared" ref="W47" si="117">IF(OR(AC46="",AC46=0),Z46+V47,AC46+V47)</f>
        <v>0.45849000000000001</v>
      </c>
      <c r="X47" s="33">
        <v>-37.057220000000001</v>
      </c>
      <c r="Y47" s="53">
        <f>IF(OR(ISBLANK(X47),X45=VALUE(20)),,IF(W45="Latest Z20:",ABS(X45-X47-K44*L44-P44*Q44+U46+U47),ABS(X46-X47-K46*L46-P46*Q46+U47)))</f>
        <v>9.9999999943374551E-7</v>
      </c>
      <c r="Z47" s="28">
        <v>-67.242131999999998</v>
      </c>
      <c r="AA47" s="28">
        <v>0.477323</v>
      </c>
      <c r="AB47" s="28">
        <v>-1.8769999999999998E-2</v>
      </c>
      <c r="AC47" s="8">
        <f t="shared" ref="AC47" si="118">AB47+AA47</f>
        <v>0.45855299999999999</v>
      </c>
      <c r="AD47" s="35">
        <v>0.45867067818996299</v>
      </c>
      <c r="AE47" s="8">
        <f t="shared" ref="AE47" si="119">IF(AD47="",0,IF(OR(AC47="",AC47=0),W47-AD47,AC47-AD47))</f>
        <v>-1.1767818996299972E-4</v>
      </c>
      <c r="AF47" s="58">
        <f t="shared" ref="AF47" si="120">IF(AA47="",(Z47-V47)-Z46,AC47-W47)</f>
        <v>6.2999999999979739E-5</v>
      </c>
      <c r="AG47" s="40"/>
      <c r="AH47" s="73"/>
      <c r="AI47" s="40"/>
      <c r="AJ47" s="73"/>
      <c r="AK47" s="40">
        <v>33</v>
      </c>
      <c r="AL47" s="73">
        <v>150</v>
      </c>
      <c r="AM47" s="70"/>
      <c r="AN47" s="74"/>
      <c r="AO47" s="70"/>
      <c r="AP47" s="63"/>
      <c r="AQ47" s="63"/>
      <c r="AR47" s="40"/>
      <c r="AS47" s="40"/>
      <c r="AT47" s="63"/>
      <c r="AU47" s="63"/>
      <c r="AV47" s="142"/>
      <c r="AW47" s="71"/>
      <c r="AX47" s="45"/>
      <c r="AY47" s="45"/>
      <c r="AZ47" s="46"/>
      <c r="BA47" s="152"/>
      <c r="BB47" s="47"/>
      <c r="BC47" s="158">
        <v>6</v>
      </c>
      <c r="BD47" s="158"/>
      <c r="BE47" s="47"/>
      <c r="BF47" s="56"/>
      <c r="BG47" s="49"/>
      <c r="BH47" s="50"/>
      <c r="BI47" s="49"/>
      <c r="BJ47" s="49"/>
      <c r="BK47" s="49"/>
      <c r="BL47" s="49"/>
      <c r="BM47" s="49"/>
      <c r="BN47" s="50"/>
      <c r="BO47" s="49"/>
      <c r="BP47" s="49"/>
      <c r="BQ47" s="50"/>
      <c r="BR47" s="9"/>
    </row>
    <row r="48" spans="1:70" s="6" customFormat="1" x14ac:dyDescent="0.25">
      <c r="A48" s="170" t="s">
        <v>1155</v>
      </c>
      <c r="B48" s="136"/>
      <c r="C48" s="137">
        <v>44895.978101851855</v>
      </c>
      <c r="D48" s="146">
        <v>2.2200000000000002</v>
      </c>
      <c r="E48" s="139" t="s">
        <v>814</v>
      </c>
      <c r="F48" s="165" t="s">
        <v>1195</v>
      </c>
      <c r="G48" s="22"/>
      <c r="H48" s="134"/>
      <c r="I48" s="134"/>
      <c r="J48" s="145"/>
      <c r="K48" s="29"/>
      <c r="L48" s="29"/>
      <c r="M48" s="1"/>
      <c r="N48" s="1"/>
      <c r="O48" s="3"/>
      <c r="P48" s="29"/>
      <c r="Q48" s="29"/>
      <c r="R48" s="1"/>
      <c r="S48" s="1"/>
      <c r="T48" s="147" t="s">
        <v>903</v>
      </c>
      <c r="U48" s="32" t="s">
        <v>24</v>
      </c>
      <c r="V48" s="24"/>
      <c r="W48" s="25" t="s">
        <v>22</v>
      </c>
      <c r="X48" s="30">
        <v>20</v>
      </c>
      <c r="Y48" s="138"/>
      <c r="Z48" s="30"/>
      <c r="AA48" s="30"/>
      <c r="AB48" s="36" t="s">
        <v>21</v>
      </c>
      <c r="AC48" s="24">
        <f>$AC$47</f>
        <v>0.45855299999999999</v>
      </c>
      <c r="AD48" s="30"/>
      <c r="AE48" s="24"/>
      <c r="AF48" s="24"/>
      <c r="AG48" s="41"/>
      <c r="AH48" s="41"/>
      <c r="AI48" s="41"/>
      <c r="AJ48" s="41"/>
      <c r="AK48" s="41"/>
      <c r="AL48" s="41"/>
      <c r="AM48" s="41"/>
      <c r="AN48" s="41"/>
      <c r="AO48" s="41"/>
      <c r="AP48" s="135"/>
      <c r="AQ48" s="135"/>
      <c r="AR48" s="41"/>
      <c r="AS48" s="41"/>
      <c r="AT48" s="135"/>
      <c r="AU48" s="135"/>
      <c r="AV48" s="29"/>
      <c r="AW48" s="42"/>
      <c r="AX48" s="42"/>
      <c r="AY48" s="42"/>
      <c r="AZ48" s="43"/>
      <c r="BA48" s="151"/>
      <c r="BB48" s="44"/>
      <c r="BC48" s="157">
        <v>7</v>
      </c>
      <c r="BD48" s="157"/>
      <c r="BE48" s="44"/>
      <c r="BF48" s="48"/>
      <c r="BG48" s="48"/>
      <c r="BH48" s="48"/>
      <c r="BI48" s="48"/>
      <c r="BJ48" s="48"/>
      <c r="BK48" s="48"/>
      <c r="BL48" s="48"/>
      <c r="BM48" s="48"/>
      <c r="BN48" s="48"/>
      <c r="BO48" s="48"/>
      <c r="BP48" s="48"/>
      <c r="BQ48" s="48"/>
      <c r="BR48" s="1"/>
    </row>
    <row r="49" spans="1:70" s="7" customFormat="1" x14ac:dyDescent="0.25">
      <c r="A49" s="68" t="s">
        <v>1196</v>
      </c>
      <c r="B49" s="67" t="s">
        <v>1187</v>
      </c>
      <c r="C49" s="52">
        <v>44895.978148148148</v>
      </c>
      <c r="D49" s="16">
        <f>(K49*M49+P49*R49)/(24*60*60)</f>
        <v>0</v>
      </c>
      <c r="E49" s="26"/>
      <c r="F49" s="14" t="s">
        <v>1162</v>
      </c>
      <c r="G49" s="15">
        <v>0.111</v>
      </c>
      <c r="H49" s="131">
        <v>31.5</v>
      </c>
      <c r="I49" s="131">
        <v>10</v>
      </c>
      <c r="J49" s="143" t="s">
        <v>1161</v>
      </c>
      <c r="K49" s="37"/>
      <c r="L49" s="27">
        <v>6.0000000000000001E-3</v>
      </c>
      <c r="M49" s="13">
        <v>273</v>
      </c>
      <c r="N49" s="13">
        <v>240</v>
      </c>
      <c r="O49" s="17">
        <v>2E-3</v>
      </c>
      <c r="P49" s="37"/>
      <c r="Q49" s="27">
        <v>6.0000000000000001E-3</v>
      </c>
      <c r="R49" s="13">
        <v>4076</v>
      </c>
      <c r="S49" s="13">
        <v>240</v>
      </c>
      <c r="T49" s="133">
        <v>2.9999999999999997E-4</v>
      </c>
      <c r="U49" s="27"/>
      <c r="V49" s="8">
        <f>IF(AB47="Latest Sag:",-(K49*L49+P49*Q49),-(K49*L49+P49*Q49)+U49)</f>
        <v>0</v>
      </c>
      <c r="W49" s="8">
        <f t="shared" ref="W49" si="121">IF(OR(AC48="",AC48=0),Z48+V49,AC48+V49)</f>
        <v>0.45855299999999999</v>
      </c>
      <c r="X49" s="34"/>
      <c r="Y49" s="53">
        <f>IF(OR(ISBLANK(X49),X47=VALUE(20)),,IF(W47="Latest Z20:",ABS(X47-X49-K46*L46-P46*Q46+U48+U49),ABS(X48-X49-K48*L48-P48*Q48+U49)))</f>
        <v>0</v>
      </c>
      <c r="Z49" s="28">
        <v>-67.242090000000005</v>
      </c>
      <c r="AA49" s="28">
        <v>0.47746499999999997</v>
      </c>
      <c r="AB49" s="28">
        <v>4.2749000000000002E-2</v>
      </c>
      <c r="AC49" s="8">
        <f t="shared" ref="AC49" si="122">AB49+AA49</f>
        <v>0.52021399999999995</v>
      </c>
      <c r="AD49" s="35">
        <v>0.45873022339170899</v>
      </c>
      <c r="AE49" s="8">
        <f t="shared" ref="AE49" si="123">IF(AD49="",0,IF(OR(AC49="",AC49=0),W49-AD49,AC49-AD49))</f>
        <v>6.1483776608290963E-2</v>
      </c>
      <c r="AF49" s="58">
        <f t="shared" ref="AF49" si="124">IF(AA49="",(Z49-V49)-Z48,AC49-W49)</f>
        <v>6.1660999999999966E-2</v>
      </c>
      <c r="AG49" s="40"/>
      <c r="AH49" s="73"/>
      <c r="AI49" s="40"/>
      <c r="AJ49" s="73"/>
      <c r="AK49" s="40"/>
      <c r="AL49" s="73">
        <v>150</v>
      </c>
      <c r="AM49" s="70"/>
      <c r="AN49" s="74"/>
      <c r="AO49" s="70"/>
      <c r="AP49" s="63"/>
      <c r="AQ49" s="63"/>
      <c r="AR49" s="40"/>
      <c r="AS49" s="40"/>
      <c r="AT49" s="63"/>
      <c r="AU49" s="63"/>
      <c r="AV49" s="142"/>
      <c r="AW49" s="71"/>
      <c r="AX49" s="45"/>
      <c r="AY49" s="45"/>
      <c r="AZ49" s="46"/>
      <c r="BA49" s="152"/>
      <c r="BB49" s="47"/>
      <c r="BC49" s="158">
        <v>7</v>
      </c>
      <c r="BD49" s="158"/>
      <c r="BE49" s="47"/>
      <c r="BF49" s="56"/>
      <c r="BG49" s="49"/>
      <c r="BH49" s="50"/>
      <c r="BI49" s="49"/>
      <c r="BJ49" s="49"/>
      <c r="BK49" s="49"/>
      <c r="BL49" s="49"/>
      <c r="BM49" s="49"/>
      <c r="BN49" s="50"/>
      <c r="BO49" s="49"/>
      <c r="BP49" s="49"/>
      <c r="BQ49" s="50"/>
      <c r="BR49" s="9"/>
    </row>
    <row r="50" spans="1:70" s="7" customFormat="1" x14ac:dyDescent="0.25">
      <c r="A50" s="68" t="s">
        <v>1197</v>
      </c>
      <c r="B50" s="67" t="s">
        <v>1187</v>
      </c>
      <c r="C50" s="52">
        <v>44896.005509259259</v>
      </c>
      <c r="D50" s="16">
        <f>(K50*M50+P50*R50)/(24*60*60)</f>
        <v>3.1597222222222221E-2</v>
      </c>
      <c r="E50" s="26"/>
      <c r="F50" s="14" t="s">
        <v>1162</v>
      </c>
      <c r="G50" s="15">
        <v>0.111</v>
      </c>
      <c r="H50" s="131">
        <v>31.5</v>
      </c>
      <c r="I50" s="131">
        <v>10</v>
      </c>
      <c r="J50" s="143" t="s">
        <v>1161</v>
      </c>
      <c r="K50" s="27">
        <v>10</v>
      </c>
      <c r="L50" s="27">
        <v>6.0000000000000001E-3</v>
      </c>
      <c r="M50" s="13">
        <v>273</v>
      </c>
      <c r="N50" s="13">
        <v>240</v>
      </c>
      <c r="O50" s="17">
        <v>2E-3</v>
      </c>
      <c r="P50" s="27"/>
      <c r="Q50" s="27">
        <v>6.0000000000000001E-3</v>
      </c>
      <c r="R50" s="13">
        <v>4076</v>
      </c>
      <c r="S50" s="13">
        <v>240</v>
      </c>
      <c r="T50" s="133">
        <v>2.9999999999999997E-4</v>
      </c>
      <c r="U50" s="27">
        <v>4.7259000000000002E-2</v>
      </c>
      <c r="V50" s="8">
        <f>IF(AB48="Latest Sag:",-(K50*L50+P50*Q50),-(K50*L50+P50*Q50)+U50)</f>
        <v>-0.06</v>
      </c>
      <c r="W50" s="8">
        <f t="shared" ref="W50" si="125">IF(OR(AC49="",AC49=0),Z49+V50,AC49+V50)</f>
        <v>0.46021399999999996</v>
      </c>
      <c r="X50" s="33">
        <v>-37.006836999999997</v>
      </c>
      <c r="Y50" s="53">
        <f>IF(OR(ISBLANK(X50),X48=VALUE(20)),,IF(W48="Latest Z20:",ABS(X48-X50-K47*L47-P47*Q47+U49+U50),ABS(X49-X50-K49*L49-P49*Q49+U50)))</f>
        <v>0</v>
      </c>
      <c r="Z50" s="28">
        <v>-67.241839999999996</v>
      </c>
      <c r="AA50" s="28">
        <v>0.47753499999999999</v>
      </c>
      <c r="AB50" s="28">
        <v>-1.0779E-2</v>
      </c>
      <c r="AC50" s="8">
        <f t="shared" ref="AC50" si="126">AB50+AA50</f>
        <v>0.466756</v>
      </c>
      <c r="AD50" s="35">
        <v>0.45873022339170899</v>
      </c>
      <c r="AE50" s="8">
        <f t="shared" ref="AE50" si="127">IF(AD50="",0,IF(OR(AC50="",AC50=0),W50-AD50,AC50-AD50))</f>
        <v>8.0257766082910131E-3</v>
      </c>
      <c r="AF50" s="58">
        <f t="shared" ref="AF50" si="128">IF(AA50="",(Z50-V50)-Z49,AC50-W50)</f>
        <v>6.5420000000000478E-3</v>
      </c>
      <c r="AG50" s="40"/>
      <c r="AH50" s="73"/>
      <c r="AI50" s="40"/>
      <c r="AJ50" s="73"/>
      <c r="AK50" s="40">
        <v>68</v>
      </c>
      <c r="AL50" s="73">
        <v>150</v>
      </c>
      <c r="AM50" s="70"/>
      <c r="AN50" s="74"/>
      <c r="AO50" s="70"/>
      <c r="AP50" s="63"/>
      <c r="AQ50" s="63"/>
      <c r="AR50" s="40"/>
      <c r="AS50" s="40"/>
      <c r="AT50" s="63"/>
      <c r="AU50" s="63"/>
      <c r="AV50" s="142"/>
      <c r="AW50" s="71"/>
      <c r="AX50" s="45"/>
      <c r="AY50" s="45"/>
      <c r="AZ50" s="46"/>
      <c r="BA50" s="152"/>
      <c r="BB50" s="47"/>
      <c r="BC50" s="158">
        <v>7</v>
      </c>
      <c r="BD50" s="158"/>
      <c r="BE50" s="47"/>
      <c r="BF50" s="56"/>
      <c r="BG50" s="49"/>
      <c r="BH50" s="50"/>
      <c r="BI50" s="49"/>
      <c r="BJ50" s="49"/>
      <c r="BK50" s="49"/>
      <c r="BL50" s="49"/>
      <c r="BM50" s="49"/>
      <c r="BN50" s="50"/>
      <c r="BO50" s="49"/>
      <c r="BP50" s="49"/>
      <c r="BQ50" s="50"/>
      <c r="BR50" s="9"/>
    </row>
    <row r="51" spans="1:70" s="7" customFormat="1" x14ac:dyDescent="0.25">
      <c r="A51" s="68" t="s">
        <v>1198</v>
      </c>
      <c r="B51" s="67" t="s">
        <v>1187</v>
      </c>
      <c r="C51" s="52">
        <v>44896.048495370371</v>
      </c>
      <c r="D51" s="16">
        <f>(K51*M51+P51*R51)/(24*60*60)</f>
        <v>9.479166666666667E-3</v>
      </c>
      <c r="E51" s="26"/>
      <c r="F51" s="14" t="s">
        <v>1162</v>
      </c>
      <c r="G51" s="15">
        <v>0.111</v>
      </c>
      <c r="H51" s="131">
        <v>31.5</v>
      </c>
      <c r="I51" s="131">
        <v>10</v>
      </c>
      <c r="J51" s="143" t="s">
        <v>1161</v>
      </c>
      <c r="K51" s="27">
        <v>3</v>
      </c>
      <c r="L51" s="27">
        <v>6.0000000000000001E-3</v>
      </c>
      <c r="M51" s="13">
        <v>273</v>
      </c>
      <c r="N51" s="13">
        <v>240</v>
      </c>
      <c r="O51" s="17">
        <v>2E-3</v>
      </c>
      <c r="P51" s="27"/>
      <c r="Q51" s="27">
        <v>6.0000000000000001E-3</v>
      </c>
      <c r="R51" s="13">
        <v>4076</v>
      </c>
      <c r="S51" s="13">
        <v>240</v>
      </c>
      <c r="T51" s="133">
        <v>2.9999999999999997E-4</v>
      </c>
      <c r="U51" s="27">
        <v>9.8110000000000003E-3</v>
      </c>
      <c r="V51" s="8">
        <f>IF(AB49="Latest Sag:",-(K51*L51+P51*Q51),-(K51*L51+P51*Q51)+U51)</f>
        <v>-8.1890000000000018E-3</v>
      </c>
      <c r="W51" s="8">
        <f t="shared" ref="W51" si="129">IF(OR(AC50="",AC50=0),Z50+V51,AC50+V51)</f>
        <v>0.458567</v>
      </c>
      <c r="X51" s="33">
        <v>-37.057026</v>
      </c>
      <c r="Y51" s="53">
        <f>IF(OR(ISBLANK(X51),X49=VALUE(20)),,IF(W49="Latest Z20:",ABS(X49-X51-K48*L48-P48*Q48+U50+U51),ABS(X50-X51-K50*L50-P50*Q50+U51)))</f>
        <v>3.1502578323738817E-15</v>
      </c>
      <c r="Z51" s="28">
        <v>-67.241882000000004</v>
      </c>
      <c r="AA51" s="28">
        <v>0.477489</v>
      </c>
      <c r="AB51" s="28">
        <v>-1.8780000000000002E-2</v>
      </c>
      <c r="AC51" s="8">
        <f t="shared" ref="AC51" si="130">AB51+AA51</f>
        <v>0.45870899999999998</v>
      </c>
      <c r="AD51" s="35">
        <v>0.45873022339170899</v>
      </c>
      <c r="AE51" s="8">
        <f t="shared" ref="AE51" si="131">IF(AD51="",0,IF(OR(AC51="",AC51=0),W51-AD51,AC51-AD51))</f>
        <v>-2.1223391709013217E-5</v>
      </c>
      <c r="AF51" s="58">
        <f t="shared" ref="AF51" si="132">IF(AA51="",(Z51-V51)-Z50,AC51-W51)</f>
        <v>1.4199999999997548E-4</v>
      </c>
      <c r="AG51" s="40"/>
      <c r="AH51" s="73"/>
      <c r="AI51" s="40"/>
      <c r="AJ51" s="73"/>
      <c r="AK51" s="40">
        <v>28</v>
      </c>
      <c r="AL51" s="73">
        <v>150</v>
      </c>
      <c r="AM51" s="70"/>
      <c r="AN51" s="74"/>
      <c r="AO51" s="70"/>
      <c r="AP51" s="63"/>
      <c r="AQ51" s="63"/>
      <c r="AR51" s="40"/>
      <c r="AS51" s="40"/>
      <c r="AT51" s="63"/>
      <c r="AU51" s="63"/>
      <c r="AV51" s="142"/>
      <c r="AW51" s="71"/>
      <c r="AX51" s="45"/>
      <c r="AY51" s="45"/>
      <c r="AZ51" s="46"/>
      <c r="BA51" s="152"/>
      <c r="BB51" s="47"/>
      <c r="BC51" s="158">
        <v>7</v>
      </c>
      <c r="BD51" s="158">
        <v>14</v>
      </c>
      <c r="BE51" s="47">
        <v>7.3</v>
      </c>
      <c r="BF51" s="56"/>
      <c r="BG51" s="49"/>
      <c r="BH51" s="50"/>
      <c r="BI51" s="49"/>
      <c r="BJ51" s="49"/>
      <c r="BK51" s="49"/>
      <c r="BL51" s="49"/>
      <c r="BM51" s="49"/>
      <c r="BN51" s="50"/>
      <c r="BO51" s="49"/>
      <c r="BP51" s="49"/>
      <c r="BQ51" s="50"/>
      <c r="BR51" s="9"/>
    </row>
    <row r="52" spans="1:70" s="6" customFormat="1" x14ac:dyDescent="0.25">
      <c r="A52" s="170" t="s">
        <v>1155</v>
      </c>
      <c r="B52" s="136"/>
      <c r="C52" s="137">
        <v>44896.087673611109</v>
      </c>
      <c r="D52" s="146">
        <v>2.63</v>
      </c>
      <c r="E52" s="139" t="s">
        <v>814</v>
      </c>
      <c r="F52" s="165" t="s">
        <v>1199</v>
      </c>
      <c r="G52" s="22"/>
      <c r="H52" s="134"/>
      <c r="I52" s="134"/>
      <c r="J52" s="145"/>
      <c r="K52" s="29"/>
      <c r="L52" s="29"/>
      <c r="M52" s="1"/>
      <c r="N52" s="1"/>
      <c r="O52" s="3"/>
      <c r="P52" s="29"/>
      <c r="Q52" s="29"/>
      <c r="R52" s="1"/>
      <c r="S52" s="1"/>
      <c r="T52" s="147" t="s">
        <v>903</v>
      </c>
      <c r="U52" s="32" t="s">
        <v>24</v>
      </c>
      <c r="V52" s="24"/>
      <c r="W52" s="25" t="s">
        <v>22</v>
      </c>
      <c r="X52" s="30">
        <v>20</v>
      </c>
      <c r="Y52" s="138"/>
      <c r="Z52" s="30"/>
      <c r="AA52" s="30"/>
      <c r="AB52" s="36" t="s">
        <v>21</v>
      </c>
      <c r="AC52" s="24">
        <f>$AC$51</f>
        <v>0.45870899999999998</v>
      </c>
      <c r="AD52" s="30"/>
      <c r="AE52" s="24"/>
      <c r="AF52" s="24"/>
      <c r="AG52" s="41"/>
      <c r="AH52" s="41"/>
      <c r="AI52" s="41"/>
      <c r="AJ52" s="41"/>
      <c r="AK52" s="41"/>
      <c r="AL52" s="41"/>
      <c r="AM52" s="41"/>
      <c r="AN52" s="41"/>
      <c r="AO52" s="41"/>
      <c r="AP52" s="135"/>
      <c r="AQ52" s="135"/>
      <c r="AR52" s="41"/>
      <c r="AS52" s="41"/>
      <c r="AT52" s="135"/>
      <c r="AU52" s="135"/>
      <c r="AV52" s="29"/>
      <c r="AW52" s="42"/>
      <c r="AX52" s="42"/>
      <c r="AY52" s="42"/>
      <c r="AZ52" s="43"/>
      <c r="BA52" s="151"/>
      <c r="BB52" s="44"/>
      <c r="BC52" s="157">
        <v>8</v>
      </c>
      <c r="BD52" s="157"/>
      <c r="BE52" s="44"/>
      <c r="BF52" s="48"/>
      <c r="BG52" s="48"/>
      <c r="BH52" s="48"/>
      <c r="BI52" s="48"/>
      <c r="BJ52" s="48"/>
      <c r="BK52" s="48"/>
      <c r="BL52" s="48"/>
      <c r="BM52" s="48"/>
      <c r="BN52" s="48"/>
      <c r="BO52" s="48"/>
      <c r="BP52" s="48"/>
      <c r="BQ52" s="48"/>
      <c r="BR52" s="1"/>
    </row>
    <row r="53" spans="1:70" s="7" customFormat="1" x14ac:dyDescent="0.25">
      <c r="A53" s="68" t="s">
        <v>1200</v>
      </c>
      <c r="B53" s="67" t="s">
        <v>1187</v>
      </c>
      <c r="C53" s="52">
        <v>44896.087696759256</v>
      </c>
      <c r="D53" s="16">
        <f>(K53*M53+P53*R53)/(24*60*60)</f>
        <v>0</v>
      </c>
      <c r="E53" s="26"/>
      <c r="F53" s="14" t="s">
        <v>1162</v>
      </c>
      <c r="G53" s="15">
        <v>0.111</v>
      </c>
      <c r="H53" s="131">
        <v>31.5</v>
      </c>
      <c r="I53" s="131">
        <v>10</v>
      </c>
      <c r="J53" s="143" t="s">
        <v>1161</v>
      </c>
      <c r="K53" s="37"/>
      <c r="L53" s="27">
        <v>6.0000000000000001E-3</v>
      </c>
      <c r="M53" s="13">
        <v>273</v>
      </c>
      <c r="N53" s="13">
        <v>240</v>
      </c>
      <c r="O53" s="17">
        <v>2E-3</v>
      </c>
      <c r="P53" s="37"/>
      <c r="Q53" s="27">
        <v>6.0000000000000001E-3</v>
      </c>
      <c r="R53" s="13">
        <v>4076</v>
      </c>
      <c r="S53" s="13">
        <v>240</v>
      </c>
      <c r="T53" s="133">
        <v>2.9999999999999997E-4</v>
      </c>
      <c r="U53" s="27"/>
      <c r="V53" s="8">
        <f>IF(AB51="Latest Sag:",-(K53*L53+P53*Q53),-(K53*L53+P53*Q53)+U53)</f>
        <v>0</v>
      </c>
      <c r="W53" s="8">
        <f t="shared" ref="W53" si="133">IF(OR(AC52="",AC52=0),Z52+V53,AC52+V53)</f>
        <v>0.45870899999999998</v>
      </c>
      <c r="X53" s="34"/>
      <c r="Y53" s="53">
        <f>IF(OR(ISBLANK(X53),X51=VALUE(20)),,IF(W51="Latest Z20:",ABS(X51-X53-K50*L50-P50*Q50+U52+U53),ABS(X52-X53-K52*L52-P52*Q52+U53)))</f>
        <v>0</v>
      </c>
      <c r="Z53" s="28">
        <v>-67.240864000000002</v>
      </c>
      <c r="AA53" s="28">
        <v>0.47764800000000002</v>
      </c>
      <c r="AB53" s="28">
        <v>4.1153000000000002E-2</v>
      </c>
      <c r="AC53" s="8">
        <f t="shared" ref="AC53" si="134">AB53+AA53</f>
        <v>0.51880100000000007</v>
      </c>
      <c r="AD53" s="35">
        <v>0.45870482989315498</v>
      </c>
      <c r="AE53" s="8">
        <f t="shared" ref="AE53" si="135">IF(AD53="",0,IF(OR(AC53="",AC53=0),W53-AD53,AC53-AD53))</f>
        <v>6.0096170106845093E-2</v>
      </c>
      <c r="AF53" s="58">
        <f t="shared" ref="AF53" si="136">IF(AA53="",(Z53-V53)-Z52,AC53-W53)</f>
        <v>6.009200000000009E-2</v>
      </c>
      <c r="AG53" s="40"/>
      <c r="AH53" s="73"/>
      <c r="AI53" s="40"/>
      <c r="AJ53" s="73"/>
      <c r="AK53" s="40"/>
      <c r="AL53" s="73">
        <v>150</v>
      </c>
      <c r="AM53" s="70"/>
      <c r="AN53" s="74"/>
      <c r="AO53" s="70"/>
      <c r="AP53" s="63"/>
      <c r="AQ53" s="63"/>
      <c r="AR53" s="40"/>
      <c r="AS53" s="40"/>
      <c r="AT53" s="63"/>
      <c r="AU53" s="63"/>
      <c r="AV53" s="142"/>
      <c r="AW53" s="71"/>
      <c r="AX53" s="45"/>
      <c r="AY53" s="45"/>
      <c r="AZ53" s="46"/>
      <c r="BA53" s="152"/>
      <c r="BB53" s="47"/>
      <c r="BC53" s="158">
        <v>8</v>
      </c>
      <c r="BD53" s="158"/>
      <c r="BE53" s="47"/>
      <c r="BF53" s="56"/>
      <c r="BG53" s="49"/>
      <c r="BH53" s="50"/>
      <c r="BI53" s="49"/>
      <c r="BJ53" s="49"/>
      <c r="BK53" s="49"/>
      <c r="BL53" s="49"/>
      <c r="BM53" s="49"/>
      <c r="BN53" s="50"/>
      <c r="BO53" s="49"/>
      <c r="BP53" s="49"/>
      <c r="BQ53" s="50"/>
      <c r="BR53" s="9"/>
    </row>
    <row r="54" spans="1:70" s="7" customFormat="1" x14ac:dyDescent="0.25">
      <c r="A54" s="68" t="s">
        <v>1201</v>
      </c>
      <c r="B54" s="67" t="s">
        <v>1187</v>
      </c>
      <c r="C54" s="52">
        <v>44896.108958333331</v>
      </c>
      <c r="D54" s="16">
        <f>(K54*M54+P54*R54)/(24*60*60)</f>
        <v>3.1597222222222221E-2</v>
      </c>
      <c r="E54" s="26"/>
      <c r="F54" s="14" t="s">
        <v>1162</v>
      </c>
      <c r="G54" s="15">
        <v>0.111</v>
      </c>
      <c r="H54" s="131">
        <v>31.5</v>
      </c>
      <c r="I54" s="131">
        <v>10</v>
      </c>
      <c r="J54" s="143" t="s">
        <v>1161</v>
      </c>
      <c r="K54" s="27">
        <v>10</v>
      </c>
      <c r="L54" s="27">
        <v>6.0000000000000001E-3</v>
      </c>
      <c r="M54" s="13">
        <v>273</v>
      </c>
      <c r="N54" s="13">
        <v>240</v>
      </c>
      <c r="O54" s="17">
        <v>2E-3</v>
      </c>
      <c r="P54" s="27"/>
      <c r="Q54" s="27">
        <v>6.0000000000000001E-3</v>
      </c>
      <c r="R54" s="13">
        <v>4076</v>
      </c>
      <c r="S54" s="13">
        <v>240</v>
      </c>
      <c r="T54" s="133">
        <v>2.9999999999999997E-4</v>
      </c>
      <c r="U54" s="27">
        <v>4.7245000000000002E-2</v>
      </c>
      <c r="V54" s="8">
        <f>IF(AB52="Latest Sag:",-(K54*L54+P54*Q54),-(K54*L54+P54*Q54)+U54)</f>
        <v>-0.06</v>
      </c>
      <c r="W54" s="8">
        <f t="shared" ref="W54" si="137">IF(OR(AC53="",AC53=0),Z53+V54,AC53+V54)</f>
        <v>0.45880100000000007</v>
      </c>
      <c r="X54" s="33">
        <v>-37.006160000000001</v>
      </c>
      <c r="Y54" s="53">
        <f>IF(OR(ISBLANK(X54),X52=VALUE(20)),,IF(W52="Latest Z20:",ABS(X52-X54-K51*L51-P51*Q51+U53+U54),ABS(X53-X54-K53*L53-P53*Q53+U54)))</f>
        <v>0</v>
      </c>
      <c r="Z54" s="28">
        <v>-67.240990999999994</v>
      </c>
      <c r="AA54" s="28">
        <v>0.47769499999999998</v>
      </c>
      <c r="AB54" s="28">
        <v>-1.0992999999999999E-2</v>
      </c>
      <c r="AC54" s="8">
        <f t="shared" ref="AC54" si="138">AB54+AA54</f>
        <v>0.46670200000000001</v>
      </c>
      <c r="AD54" s="35">
        <v>0.45870482989315498</v>
      </c>
      <c r="AE54" s="8">
        <f t="shared" ref="AE54" si="139">IF(AD54="",0,IF(OR(AC54="",AC54=0),W54-AD54,AC54-AD54))</f>
        <v>7.9971701068450307E-3</v>
      </c>
      <c r="AF54" s="58">
        <f t="shared" ref="AF54" si="140">IF(AA54="",(Z54-V54)-Z53,AC54-W54)</f>
        <v>7.9009999999999359E-3</v>
      </c>
      <c r="AG54" s="40"/>
      <c r="AH54" s="73"/>
      <c r="AI54" s="40"/>
      <c r="AJ54" s="73"/>
      <c r="AK54" s="40">
        <v>42</v>
      </c>
      <c r="AL54" s="73">
        <v>150</v>
      </c>
      <c r="AM54" s="70"/>
      <c r="AN54" s="74"/>
      <c r="AO54" s="70"/>
      <c r="AP54" s="63"/>
      <c r="AQ54" s="63"/>
      <c r="AR54" s="40"/>
      <c r="AS54" s="40"/>
      <c r="AT54" s="63"/>
      <c r="AU54" s="63"/>
      <c r="AV54" s="142"/>
      <c r="AW54" s="71"/>
      <c r="AX54" s="45"/>
      <c r="AY54" s="45"/>
      <c r="AZ54" s="46"/>
      <c r="BA54" s="152"/>
      <c r="BB54" s="47"/>
      <c r="BC54" s="158">
        <v>8</v>
      </c>
      <c r="BD54" s="158"/>
      <c r="BE54" s="47"/>
      <c r="BF54" s="56"/>
      <c r="BG54" s="49"/>
      <c r="BH54" s="50"/>
      <c r="BI54" s="49"/>
      <c r="BJ54" s="49"/>
      <c r="BK54" s="49"/>
      <c r="BL54" s="49"/>
      <c r="BM54" s="49"/>
      <c r="BN54" s="50"/>
      <c r="BO54" s="49"/>
      <c r="BP54" s="49"/>
      <c r="BQ54" s="50"/>
      <c r="BR54" s="9"/>
    </row>
    <row r="55" spans="1:70" s="7" customFormat="1" x14ac:dyDescent="0.25">
      <c r="A55" s="68" t="s">
        <v>1202</v>
      </c>
      <c r="B55" s="67" t="s">
        <v>1187</v>
      </c>
      <c r="C55" s="52">
        <v>44896.150763888887</v>
      </c>
      <c r="D55" s="16">
        <f>(K55*M55+P55*R55)/(24*60*60)</f>
        <v>9.479166666666667E-3</v>
      </c>
      <c r="E55" s="26"/>
      <c r="F55" s="14" t="s">
        <v>1162</v>
      </c>
      <c r="G55" s="15">
        <v>0.111</v>
      </c>
      <c r="H55" s="131">
        <v>31.5</v>
      </c>
      <c r="I55" s="131">
        <v>10</v>
      </c>
      <c r="J55" s="143" t="s">
        <v>1161</v>
      </c>
      <c r="K55" s="27">
        <v>3</v>
      </c>
      <c r="L55" s="27">
        <v>6.0000000000000001E-3</v>
      </c>
      <c r="M55" s="13">
        <v>273</v>
      </c>
      <c r="N55" s="13">
        <v>240</v>
      </c>
      <c r="O55" s="17">
        <v>2E-3</v>
      </c>
      <c r="P55" s="27"/>
      <c r="Q55" s="27">
        <v>6.0000000000000001E-3</v>
      </c>
      <c r="R55" s="13">
        <v>4076</v>
      </c>
      <c r="S55" s="13">
        <v>240</v>
      </c>
      <c r="T55" s="133">
        <v>2.9999999999999997E-4</v>
      </c>
      <c r="U55" s="27">
        <v>9.8279999999999999E-3</v>
      </c>
      <c r="V55" s="8">
        <f>IF(AB53="Latest Sag:",-(K55*L55+P55*Q55),-(K55*L55+P55*Q55)+U55)</f>
        <v>-8.1720000000000022E-3</v>
      </c>
      <c r="W55" s="8">
        <f t="shared" ref="W55" si="141">IF(OR(AC54="",AC54=0),Z54+V55,AC54+V55)</f>
        <v>0.45852999999999999</v>
      </c>
      <c r="X55" s="33">
        <v>-37.056334</v>
      </c>
      <c r="Y55" s="53">
        <f>IF(OR(ISBLANK(X55),X53=VALUE(20)),,IF(W53="Latest Z20:",ABS(X53-X55-K52*L52-P52*Q52+U54+U55),ABS(X54-X55-K54*L54-P54*Q54+U55)))</f>
        <v>1.9999999983887073E-6</v>
      </c>
      <c r="Z55" s="28">
        <v>-67.241080999999994</v>
      </c>
      <c r="AA55" s="28">
        <v>0.47765999999999997</v>
      </c>
      <c r="AB55" s="28">
        <v>-1.8967999999999999E-2</v>
      </c>
      <c r="AC55" s="8">
        <f t="shared" ref="AC55" si="142">AB55+AA55</f>
        <v>0.45869199999999999</v>
      </c>
      <c r="AD55" s="35">
        <v>0.45870482989315498</v>
      </c>
      <c r="AE55" s="8">
        <f t="shared" ref="AE55" si="143">IF(AD55="",0,IF(OR(AC55="",AC55=0),W55-AD55,AC55-AD55))</f>
        <v>-1.2829893154986394E-5</v>
      </c>
      <c r="AF55" s="58">
        <f t="shared" ref="AF55" si="144">IF(AA55="",(Z55-V55)-Z54,AC55-W55)</f>
        <v>1.6199999999999548E-4</v>
      </c>
      <c r="AG55" s="40"/>
      <c r="AH55" s="73"/>
      <c r="AI55" s="40"/>
      <c r="AJ55" s="73"/>
      <c r="AK55" s="40">
        <v>27</v>
      </c>
      <c r="AL55" s="73">
        <v>150</v>
      </c>
      <c r="AM55" s="70"/>
      <c r="AN55" s="74"/>
      <c r="AO55" s="70"/>
      <c r="AP55" s="63"/>
      <c r="AQ55" s="63"/>
      <c r="AR55" s="40"/>
      <c r="AS55" s="40"/>
      <c r="AT55" s="63"/>
      <c r="AU55" s="63"/>
      <c r="AV55" s="142"/>
      <c r="AW55" s="71"/>
      <c r="AX55" s="45"/>
      <c r="AY55" s="45"/>
      <c r="AZ55" s="46"/>
      <c r="BA55" s="152"/>
      <c r="BB55" s="47"/>
      <c r="BC55" s="158">
        <v>8</v>
      </c>
      <c r="BD55" s="158"/>
      <c r="BE55" s="47"/>
      <c r="BF55" s="56"/>
      <c r="BG55" s="49"/>
      <c r="BH55" s="50"/>
      <c r="BI55" s="49"/>
      <c r="BJ55" s="49"/>
      <c r="BK55" s="49"/>
      <c r="BL55" s="49"/>
      <c r="BM55" s="49"/>
      <c r="BN55" s="50"/>
      <c r="BO55" s="49"/>
      <c r="BP55" s="49"/>
      <c r="BQ55" s="50"/>
      <c r="BR55" s="9"/>
    </row>
    <row r="56" spans="1:70" s="6" customFormat="1" x14ac:dyDescent="0.25">
      <c r="A56" s="170" t="s">
        <v>1155</v>
      </c>
      <c r="B56" s="136"/>
      <c r="C56" s="137">
        <v>44896.171249999999</v>
      </c>
      <c r="D56" s="146">
        <v>2.0099999999999998</v>
      </c>
      <c r="E56" s="139" t="s">
        <v>814</v>
      </c>
      <c r="F56" s="165" t="s">
        <v>1203</v>
      </c>
      <c r="G56" s="22"/>
      <c r="H56" s="134"/>
      <c r="I56" s="134"/>
      <c r="J56" s="145"/>
      <c r="K56" s="29"/>
      <c r="L56" s="29"/>
      <c r="M56" s="1"/>
      <c r="N56" s="1"/>
      <c r="O56" s="3"/>
      <c r="P56" s="29"/>
      <c r="Q56" s="29"/>
      <c r="R56" s="1"/>
      <c r="S56" s="1"/>
      <c r="T56" s="147" t="s">
        <v>903</v>
      </c>
      <c r="U56" s="32" t="s">
        <v>24</v>
      </c>
      <c r="V56" s="24"/>
      <c r="W56" s="25" t="s">
        <v>22</v>
      </c>
      <c r="X56" s="30">
        <v>20</v>
      </c>
      <c r="Y56" s="138"/>
      <c r="Z56" s="30"/>
      <c r="AA56" s="30"/>
      <c r="AB56" s="36" t="s">
        <v>21</v>
      </c>
      <c r="AC56" s="24">
        <f>$AC$55</f>
        <v>0.45869199999999999</v>
      </c>
      <c r="AD56" s="30"/>
      <c r="AE56" s="24"/>
      <c r="AF56" s="24"/>
      <c r="AG56" s="41"/>
      <c r="AH56" s="41"/>
      <c r="AI56" s="41"/>
      <c r="AJ56" s="41"/>
      <c r="AK56" s="41"/>
      <c r="AL56" s="41"/>
      <c r="AM56" s="41"/>
      <c r="AN56" s="41"/>
      <c r="AO56" s="41"/>
      <c r="AP56" s="135"/>
      <c r="AQ56" s="135"/>
      <c r="AR56" s="41"/>
      <c r="AS56" s="41"/>
      <c r="AT56" s="135"/>
      <c r="AU56" s="135"/>
      <c r="AV56" s="29"/>
      <c r="AW56" s="42"/>
      <c r="AX56" s="42"/>
      <c r="AY56" s="42"/>
      <c r="AZ56" s="43"/>
      <c r="BA56" s="151"/>
      <c r="BB56" s="44"/>
      <c r="BC56" s="157">
        <v>9</v>
      </c>
      <c r="BD56" s="157"/>
      <c r="BE56" s="44"/>
      <c r="BF56" s="48"/>
      <c r="BG56" s="48"/>
      <c r="BH56" s="48"/>
      <c r="BI56" s="48"/>
      <c r="BJ56" s="48"/>
      <c r="BK56" s="48"/>
      <c r="BL56" s="48"/>
      <c r="BM56" s="48"/>
      <c r="BN56" s="48"/>
      <c r="BO56" s="48"/>
      <c r="BP56" s="48"/>
      <c r="BQ56" s="48"/>
      <c r="BR56" s="1"/>
    </row>
    <row r="57" spans="1:70" s="7" customFormat="1" x14ac:dyDescent="0.25">
      <c r="A57" s="68" t="s">
        <v>1204</v>
      </c>
      <c r="B57" s="67" t="s">
        <v>1187</v>
      </c>
      <c r="C57" s="52">
        <v>44896.171319444446</v>
      </c>
      <c r="D57" s="16">
        <f>(K57*M57+P57*R57)/(24*60*60)</f>
        <v>0</v>
      </c>
      <c r="E57" s="26"/>
      <c r="F57" s="14" t="s">
        <v>1162</v>
      </c>
      <c r="G57" s="15">
        <v>0.111</v>
      </c>
      <c r="H57" s="131">
        <v>31.5</v>
      </c>
      <c r="I57" s="131">
        <v>10</v>
      </c>
      <c r="J57" s="143" t="s">
        <v>1161</v>
      </c>
      <c r="K57" s="37"/>
      <c r="L57" s="27">
        <v>6.0000000000000001E-3</v>
      </c>
      <c r="M57" s="13">
        <v>273</v>
      </c>
      <c r="N57" s="13">
        <v>240</v>
      </c>
      <c r="O57" s="17">
        <v>2E-3</v>
      </c>
      <c r="P57" s="37"/>
      <c r="Q57" s="27">
        <v>6.0000000000000001E-3</v>
      </c>
      <c r="R57" s="13">
        <v>4076</v>
      </c>
      <c r="S57" s="13">
        <v>240</v>
      </c>
      <c r="T57" s="133">
        <v>2.9999999999999997E-4</v>
      </c>
      <c r="U57" s="27"/>
      <c r="V57" s="8">
        <f>IF(AB55="Latest Sag:",-(K57*L57+P57*Q57),-(K57*L57+P57*Q57)+U57)</f>
        <v>0</v>
      </c>
      <c r="W57" s="8">
        <f t="shared" ref="W57" si="145">IF(OR(AC56="",AC56=0),Z56+V57,AC56+V57)</f>
        <v>0.45869199999999999</v>
      </c>
      <c r="X57" s="34"/>
      <c r="Y57" s="53">
        <f>IF(OR(ISBLANK(X57),X55=VALUE(20)),,IF(W55="Latest Z20:",ABS(X55-X57-K54*L54-P54*Q54+U56+U57),ABS(X56-X57-K56*L56-P56*Q56+U57)))</f>
        <v>0</v>
      </c>
      <c r="Z57" s="28">
        <v>-67.240621000000004</v>
      </c>
      <c r="AA57" s="28">
        <v>0.477713</v>
      </c>
      <c r="AB57" s="28">
        <v>4.2964000000000002E-2</v>
      </c>
      <c r="AC57" s="8">
        <f t="shared" ref="AC57" si="146">AB57+AA57</f>
        <v>0.52067700000000006</v>
      </c>
      <c r="AD57" s="35">
        <v>0.458636786580778</v>
      </c>
      <c r="AE57" s="8">
        <f t="shared" ref="AE57" si="147">IF(AD57="",0,IF(OR(AC57="",AC57=0),W57-AD57,AC57-AD57))</f>
        <v>6.2040213419222057E-2</v>
      </c>
      <c r="AF57" s="58">
        <f t="shared" ref="AF57" si="148">IF(AA57="",(Z57-V57)-Z56,AC57-W57)</f>
        <v>6.1985000000000068E-2</v>
      </c>
      <c r="AG57" s="40"/>
      <c r="AH57" s="73"/>
      <c r="AI57" s="40"/>
      <c r="AJ57" s="73"/>
      <c r="AK57" s="40"/>
      <c r="AL57" s="73">
        <v>150</v>
      </c>
      <c r="AM57" s="70"/>
      <c r="AN57" s="74"/>
      <c r="AO57" s="70"/>
      <c r="AP57" s="63"/>
      <c r="AQ57" s="63"/>
      <c r="AR57" s="40"/>
      <c r="AS57" s="40"/>
      <c r="AT57" s="63"/>
      <c r="AU57" s="63"/>
      <c r="AV57" s="142"/>
      <c r="AW57" s="71"/>
      <c r="AX57" s="45"/>
      <c r="AY57" s="45"/>
      <c r="AZ57" s="46"/>
      <c r="BA57" s="152"/>
      <c r="BB57" s="47"/>
      <c r="BC57" s="158">
        <v>9</v>
      </c>
      <c r="BD57" s="158"/>
      <c r="BE57" s="47"/>
      <c r="BF57" s="56"/>
      <c r="BG57" s="49"/>
      <c r="BH57" s="50"/>
      <c r="BI57" s="49"/>
      <c r="BJ57" s="49"/>
      <c r="BK57" s="49"/>
      <c r="BL57" s="49"/>
      <c r="BM57" s="49"/>
      <c r="BN57" s="50"/>
      <c r="BO57" s="49"/>
      <c r="BP57" s="49"/>
      <c r="BQ57" s="50"/>
      <c r="BR57" s="9"/>
    </row>
    <row r="58" spans="1:70" s="7" customFormat="1" x14ac:dyDescent="0.25">
      <c r="A58" s="68" t="s">
        <v>1205</v>
      </c>
      <c r="B58" s="67" t="s">
        <v>1187</v>
      </c>
      <c r="C58" s="52">
        <v>44896.199699074074</v>
      </c>
      <c r="D58" s="16">
        <f>(K58*M58+P58*R58)/(24*60*60)</f>
        <v>3.1597222222222221E-2</v>
      </c>
      <c r="E58" s="26"/>
      <c r="F58" s="14" t="s">
        <v>1162</v>
      </c>
      <c r="G58" s="15">
        <v>0.111</v>
      </c>
      <c r="H58" s="131">
        <v>31.5</v>
      </c>
      <c r="I58" s="131">
        <v>10</v>
      </c>
      <c r="J58" s="143" t="s">
        <v>1161</v>
      </c>
      <c r="K58" s="27">
        <v>10</v>
      </c>
      <c r="L58" s="27">
        <v>6.0000000000000001E-3</v>
      </c>
      <c r="M58" s="13">
        <v>273</v>
      </c>
      <c r="N58" s="13">
        <v>240</v>
      </c>
      <c r="O58" s="17">
        <v>2E-3</v>
      </c>
      <c r="P58" s="27"/>
      <c r="Q58" s="27">
        <v>6.0000000000000001E-3</v>
      </c>
      <c r="R58" s="13">
        <v>4076</v>
      </c>
      <c r="S58" s="13">
        <v>240</v>
      </c>
      <c r="T58" s="133">
        <v>2.9999999999999997E-4</v>
      </c>
      <c r="U58" s="27">
        <v>4.6920999999999997E-2</v>
      </c>
      <c r="V58" s="8">
        <f>IF(AB56="Latest Sag:",-(K58*L58+P58*Q58),-(K58*L58+P58*Q58)+U58)</f>
        <v>-0.06</v>
      </c>
      <c r="W58" s="8">
        <f t="shared" ref="W58" si="149">IF(OR(AC57="",AC57=0),Z57+V58,AC57+V58)</f>
        <v>0.46067700000000006</v>
      </c>
      <c r="X58" s="33">
        <v>-37.005234000000002</v>
      </c>
      <c r="Y58" s="53">
        <f>IF(OR(ISBLANK(X58),X56=VALUE(20)),,IF(W56="Latest Z20:",ABS(X56-X58-K55*L55-P55*Q55+U57+U58),ABS(X57-X58-K57*L57-P57*Q57+U58)))</f>
        <v>0</v>
      </c>
      <c r="Z58" s="28">
        <v>-67.240360999999993</v>
      </c>
      <c r="AA58" s="28">
        <v>0.47770499999999999</v>
      </c>
      <c r="AB58" s="28">
        <v>-1.0670000000000001E-2</v>
      </c>
      <c r="AC58" s="8">
        <f t="shared" ref="AC58" si="150">AB58+AA58</f>
        <v>0.46703499999999998</v>
      </c>
      <c r="AD58" s="35">
        <v>0.458636786580778</v>
      </c>
      <c r="AE58" s="8">
        <f t="shared" ref="AE58" si="151">IF(AD58="",0,IF(OR(AC58="",AC58=0),W58-AD58,AC58-AD58))</f>
        <v>8.3982134192219782E-3</v>
      </c>
      <c r="AF58" s="58">
        <f t="shared" ref="AF58" si="152">IF(AA58="",(Z58-V58)-Z57,AC58-W58)</f>
        <v>6.3579999999999193E-3</v>
      </c>
      <c r="AG58" s="40"/>
      <c r="AH58" s="73"/>
      <c r="AI58" s="40"/>
      <c r="AJ58" s="73"/>
      <c r="AK58" s="40">
        <v>23</v>
      </c>
      <c r="AL58" s="73">
        <v>150</v>
      </c>
      <c r="AM58" s="70"/>
      <c r="AN58" s="74"/>
      <c r="AO58" s="70"/>
      <c r="AP58" s="63"/>
      <c r="AQ58" s="63"/>
      <c r="AR58" s="40"/>
      <c r="AS58" s="40"/>
      <c r="AT58" s="63"/>
      <c r="AU58" s="63"/>
      <c r="AV58" s="142"/>
      <c r="AW58" s="71"/>
      <c r="AX58" s="45"/>
      <c r="AY58" s="45"/>
      <c r="AZ58" s="46"/>
      <c r="BA58" s="152"/>
      <c r="BB58" s="47"/>
      <c r="BC58" s="158">
        <v>9</v>
      </c>
      <c r="BD58" s="158"/>
      <c r="BE58" s="47"/>
      <c r="BF58" s="56"/>
      <c r="BG58" s="49"/>
      <c r="BH58" s="50"/>
      <c r="BI58" s="49"/>
      <c r="BJ58" s="49"/>
      <c r="BK58" s="49"/>
      <c r="BL58" s="49"/>
      <c r="BM58" s="49"/>
      <c r="BN58" s="50"/>
      <c r="BO58" s="49"/>
      <c r="BP58" s="49"/>
      <c r="BQ58" s="50"/>
      <c r="BR58" s="9"/>
    </row>
    <row r="59" spans="1:70" s="7" customFormat="1" x14ac:dyDescent="0.25">
      <c r="A59" s="68" t="s">
        <v>1206</v>
      </c>
      <c r="B59" s="67" t="s">
        <v>1207</v>
      </c>
      <c r="C59" s="52">
        <v>44896.241331018522</v>
      </c>
      <c r="D59" s="16">
        <f>(K59*M59+P59*R59)/(24*60*60)</f>
        <v>9.479166666666667E-3</v>
      </c>
      <c r="E59" s="26" t="s">
        <v>1208</v>
      </c>
      <c r="F59" s="14" t="s">
        <v>1162</v>
      </c>
      <c r="G59" s="15">
        <v>0.111</v>
      </c>
      <c r="H59" s="131">
        <v>31.5</v>
      </c>
      <c r="I59" s="131">
        <v>10</v>
      </c>
      <c r="J59" s="143" t="s">
        <v>1161</v>
      </c>
      <c r="K59" s="27">
        <v>3</v>
      </c>
      <c r="L59" s="27">
        <v>6.0000000000000001E-3</v>
      </c>
      <c r="M59" s="13">
        <v>273</v>
      </c>
      <c r="N59" s="13">
        <v>240</v>
      </c>
      <c r="O59" s="17">
        <v>2E-3</v>
      </c>
      <c r="P59" s="27"/>
      <c r="Q59" s="27">
        <v>6.0000000000000001E-3</v>
      </c>
      <c r="R59" s="13">
        <v>4076</v>
      </c>
      <c r="S59" s="13">
        <v>240</v>
      </c>
      <c r="T59" s="133">
        <v>2.9999999999999997E-4</v>
      </c>
      <c r="U59" s="27">
        <v>9.4540000000000006E-3</v>
      </c>
      <c r="V59" s="8">
        <f>IF(AB57="Latest Sag:",-(K59*L59+P59*Q59),-(K59*L59+P59*Q59)+U59)</f>
        <v>-8.5460000000000015E-3</v>
      </c>
      <c r="W59" s="8">
        <f t="shared" ref="W59" si="153">IF(OR(AC58="",AC58=0),Z58+V59,AC58+V59)</f>
        <v>0.45848899999999998</v>
      </c>
      <c r="X59" s="33">
        <v>-37.055779000000001</v>
      </c>
      <c r="Y59" s="53">
        <f>IF(OR(ISBLANK(X59),X57=VALUE(20)),,IF(W57="Latest Z20:",ABS(X57-X59-K56*L56-P56*Q56+U58+U59),ABS(X58-X59-K58*L58-P58*Q58+U59)))</f>
        <v>1.0000000003791698E-6</v>
      </c>
      <c r="Z59" s="28">
        <v>-67.240369000000001</v>
      </c>
      <c r="AA59" s="28">
        <v>0.47771400000000003</v>
      </c>
      <c r="AB59" s="28">
        <v>-1.9085000000000001E-2</v>
      </c>
      <c r="AC59" s="8">
        <f t="shared" ref="AC59" si="154">AB59+AA59</f>
        <v>0.45862900000000001</v>
      </c>
      <c r="AD59" s="35">
        <v>0.458636786580778</v>
      </c>
      <c r="AE59" s="8">
        <f t="shared" ref="AE59" si="155">IF(AD59="",0,IF(OR(AC59="",AC59=0),W59-AD59,AC59-AD59))</f>
        <v>-7.7865807779908813E-6</v>
      </c>
      <c r="AF59" s="58">
        <f t="shared" ref="AF59" si="156">IF(AA59="",(Z59-V59)-Z58,AC59-W59)</f>
        <v>1.4000000000002899E-4</v>
      </c>
      <c r="AG59" s="40"/>
      <c r="AH59" s="73"/>
      <c r="AI59" s="40"/>
      <c r="AJ59" s="73"/>
      <c r="AK59" s="40">
        <v>15</v>
      </c>
      <c r="AL59" s="73">
        <v>150</v>
      </c>
      <c r="AM59" s="70"/>
      <c r="AN59" s="74"/>
      <c r="AO59" s="70"/>
      <c r="AP59" s="63"/>
      <c r="AQ59" s="63"/>
      <c r="AR59" s="40"/>
      <c r="AS59" s="40"/>
      <c r="AT59" s="63"/>
      <c r="AU59" s="63"/>
      <c r="AV59" s="142"/>
      <c r="AW59" s="71"/>
      <c r="AX59" s="45"/>
      <c r="AY59" s="45"/>
      <c r="AZ59" s="46"/>
      <c r="BA59" s="152"/>
      <c r="BB59" s="47"/>
      <c r="BC59" s="158">
        <v>9</v>
      </c>
      <c r="BD59" s="158"/>
      <c r="BE59" s="47"/>
      <c r="BF59" s="56"/>
      <c r="BG59" s="49"/>
      <c r="BH59" s="50"/>
      <c r="BI59" s="49"/>
      <c r="BJ59" s="49"/>
      <c r="BK59" s="49"/>
      <c r="BL59" s="49"/>
      <c r="BM59" s="49"/>
      <c r="BN59" s="50"/>
      <c r="BO59" s="49"/>
      <c r="BP59" s="49"/>
      <c r="BQ59" s="50"/>
      <c r="BR59" s="9"/>
    </row>
    <row r="60" spans="1:70" s="6" customFormat="1" x14ac:dyDescent="0.25">
      <c r="A60" s="170" t="s">
        <v>1155</v>
      </c>
      <c r="B60" s="136"/>
      <c r="C60" s="137">
        <v>44896.371840277781</v>
      </c>
      <c r="D60" s="146">
        <v>4.8099999999999996</v>
      </c>
      <c r="E60" s="139" t="s">
        <v>814</v>
      </c>
      <c r="F60" s="165" t="s">
        <v>1209</v>
      </c>
      <c r="G60" s="22"/>
      <c r="H60" s="134"/>
      <c r="I60" s="134"/>
      <c r="J60" s="145"/>
      <c r="K60" s="29"/>
      <c r="L60" s="29"/>
      <c r="M60" s="1"/>
      <c r="N60" s="1"/>
      <c r="O60" s="3"/>
      <c r="P60" s="29"/>
      <c r="Q60" s="29"/>
      <c r="R60" s="1"/>
      <c r="S60" s="1"/>
      <c r="T60" s="147" t="s">
        <v>903</v>
      </c>
      <c r="U60" s="32" t="s">
        <v>24</v>
      </c>
      <c r="V60" s="24"/>
      <c r="W60" s="25" t="s">
        <v>22</v>
      </c>
      <c r="X60" s="30">
        <v>20</v>
      </c>
      <c r="Y60" s="138"/>
      <c r="Z60" s="30"/>
      <c r="AA60" s="30"/>
      <c r="AB60" s="36" t="s">
        <v>21</v>
      </c>
      <c r="AC60" s="24">
        <f>$AC$59</f>
        <v>0.45862900000000001</v>
      </c>
      <c r="AD60" s="30"/>
      <c r="AE60" s="24"/>
      <c r="AF60" s="24"/>
      <c r="AG60" s="41"/>
      <c r="AH60" s="41"/>
      <c r="AI60" s="41"/>
      <c r="AJ60" s="41"/>
      <c r="AK60" s="41"/>
      <c r="AL60" s="41"/>
      <c r="AM60" s="41"/>
      <c r="AN60" s="41"/>
      <c r="AO60" s="41"/>
      <c r="AP60" s="135"/>
      <c r="AQ60" s="135"/>
      <c r="AR60" s="41"/>
      <c r="AS60" s="41"/>
      <c r="AT60" s="135"/>
      <c r="AU60" s="135"/>
      <c r="AV60" s="29"/>
      <c r="AW60" s="42"/>
      <c r="AX60" s="42"/>
      <c r="AY60" s="42"/>
      <c r="AZ60" s="43"/>
      <c r="BA60" s="151"/>
      <c r="BB60" s="44"/>
      <c r="BC60" s="157">
        <v>10</v>
      </c>
      <c r="BD60" s="157"/>
      <c r="BE60" s="44"/>
      <c r="BF60" s="48"/>
      <c r="BG60" s="48"/>
      <c r="BH60" s="48"/>
      <c r="BI60" s="48"/>
      <c r="BJ60" s="48"/>
      <c r="BK60" s="48"/>
      <c r="BL60" s="48"/>
      <c r="BM60" s="48"/>
      <c r="BN60" s="48"/>
      <c r="BO60" s="48"/>
      <c r="BP60" s="48"/>
      <c r="BQ60" s="48"/>
      <c r="BR60" s="1"/>
    </row>
    <row r="61" spans="1:70" s="7" customFormat="1" x14ac:dyDescent="0.25">
      <c r="A61" s="68" t="s">
        <v>1210</v>
      </c>
      <c r="B61" s="67" t="s">
        <v>1177</v>
      </c>
      <c r="C61" s="52">
        <v>44896.371967592589</v>
      </c>
      <c r="D61" s="16">
        <f>(K61*M61+P61*R61)/(24*60*60)</f>
        <v>0</v>
      </c>
      <c r="E61" s="26"/>
      <c r="F61" s="14" t="s">
        <v>1162</v>
      </c>
      <c r="G61" s="15">
        <v>0.111</v>
      </c>
      <c r="H61" s="131">
        <v>31.5</v>
      </c>
      <c r="I61" s="131">
        <v>10</v>
      </c>
      <c r="J61" s="143" t="s">
        <v>1161</v>
      </c>
      <c r="K61" s="37"/>
      <c r="L61" s="27">
        <v>6.0000000000000001E-3</v>
      </c>
      <c r="M61" s="13">
        <v>273</v>
      </c>
      <c r="N61" s="13">
        <v>240</v>
      </c>
      <c r="O61" s="17">
        <v>2E-3</v>
      </c>
      <c r="P61" s="37"/>
      <c r="Q61" s="27">
        <v>6.0000000000000001E-3</v>
      </c>
      <c r="R61" s="13">
        <v>4076</v>
      </c>
      <c r="S61" s="13">
        <v>240</v>
      </c>
      <c r="T61" s="133">
        <v>2.9999999999999997E-4</v>
      </c>
      <c r="U61" s="27"/>
      <c r="V61" s="8">
        <f>IF(AB59="Latest Sag:",-(K61*L61+P61*Q61),-(K61*L61+P61*Q61)+U61)</f>
        <v>0</v>
      </c>
      <c r="W61" s="8">
        <f t="shared" ref="W61" si="157">IF(OR(AC60="",AC60=0),Z60+V61,AC60+V61)</f>
        <v>0.45862900000000001</v>
      </c>
      <c r="X61" s="34"/>
      <c r="Y61" s="53">
        <f>IF(OR(ISBLANK(X61),X59=VALUE(20)),,IF(W59="Latest Z20:",ABS(X59-X61-K58*L58-P58*Q58+U60+U61),ABS(X60-X61-K60*L60-P60*Q60+U61)))</f>
        <v>0</v>
      </c>
      <c r="Z61" s="28">
        <v>-67.241249999999994</v>
      </c>
      <c r="AA61" s="28">
        <v>0.47639399999999998</v>
      </c>
      <c r="AB61" s="28">
        <v>4.6016000000000001E-2</v>
      </c>
      <c r="AC61" s="8">
        <f t="shared" ref="AC61" si="158">AB61+AA61</f>
        <v>0.52241000000000004</v>
      </c>
      <c r="AD61" s="35">
        <v>0.45853553607868602</v>
      </c>
      <c r="AE61" s="8">
        <f t="shared" ref="AE61" si="159">IF(AD61="",0,IF(OR(AC61="",AC61=0),W61-AD61,AC61-AD61))</f>
        <v>6.3874463921314018E-2</v>
      </c>
      <c r="AF61" s="58">
        <f t="shared" ref="AF61" si="160">IF(AA61="",(Z61-V61)-Z60,AC61-W61)</f>
        <v>6.3781000000000032E-2</v>
      </c>
      <c r="AG61" s="40"/>
      <c r="AH61" s="73"/>
      <c r="AI61" s="40"/>
      <c r="AJ61" s="73"/>
      <c r="AK61" s="40">
        <v>1187</v>
      </c>
      <c r="AL61" s="73">
        <v>150</v>
      </c>
      <c r="AM61" s="70"/>
      <c r="AN61" s="74"/>
      <c r="AO61" s="70"/>
      <c r="AP61" s="63"/>
      <c r="AQ61" s="63"/>
      <c r="AR61" s="40"/>
      <c r="AS61" s="40"/>
      <c r="AT61" s="63"/>
      <c r="AU61" s="63"/>
      <c r="AV61" s="142"/>
      <c r="AW61" s="71"/>
      <c r="AX61" s="45"/>
      <c r="AY61" s="45"/>
      <c r="AZ61" s="46"/>
      <c r="BA61" s="152"/>
      <c r="BB61" s="47"/>
      <c r="BC61" s="158">
        <v>10</v>
      </c>
      <c r="BD61" s="158"/>
      <c r="BE61" s="47"/>
      <c r="BF61" s="56"/>
      <c r="BG61" s="49"/>
      <c r="BH61" s="50"/>
      <c r="BI61" s="49"/>
      <c r="BJ61" s="49"/>
      <c r="BK61" s="49"/>
      <c r="BL61" s="49"/>
      <c r="BM61" s="49"/>
      <c r="BN61" s="50"/>
      <c r="BO61" s="49"/>
      <c r="BP61" s="49"/>
      <c r="BQ61" s="50"/>
      <c r="BR61" s="9"/>
    </row>
    <row r="62" spans="1:70" s="7" customFormat="1" x14ac:dyDescent="0.25">
      <c r="A62" s="68" t="s">
        <v>1211</v>
      </c>
      <c r="B62" s="67" t="s">
        <v>1177</v>
      </c>
      <c r="C62" s="52">
        <v>44896.410925925928</v>
      </c>
      <c r="D62" s="16">
        <f>(K62*M62+P62*R62)/(24*60*60)</f>
        <v>3.1597222222222221E-2</v>
      </c>
      <c r="E62" s="26"/>
      <c r="F62" s="14" t="s">
        <v>1162</v>
      </c>
      <c r="G62" s="15">
        <v>0.111</v>
      </c>
      <c r="H62" s="131">
        <v>31.5</v>
      </c>
      <c r="I62" s="131">
        <v>10</v>
      </c>
      <c r="J62" s="143" t="s">
        <v>1161</v>
      </c>
      <c r="K62" s="27">
        <v>10</v>
      </c>
      <c r="L62" s="27">
        <v>6.0000000000000001E-3</v>
      </c>
      <c r="M62" s="13">
        <v>273</v>
      </c>
      <c r="N62" s="13">
        <v>240</v>
      </c>
      <c r="O62" s="17">
        <v>2E-3</v>
      </c>
      <c r="P62" s="27"/>
      <c r="Q62" s="27">
        <v>6.0000000000000001E-3</v>
      </c>
      <c r="R62" s="13">
        <v>4076</v>
      </c>
      <c r="S62" s="13">
        <v>240</v>
      </c>
      <c r="T62" s="133">
        <v>2.9999999999999997E-4</v>
      </c>
      <c r="U62" s="27">
        <v>4.8441999999999999E-2</v>
      </c>
      <c r="V62" s="8">
        <f>IF(AB60="Latest Sag:",-(K62*L62+P62*Q62),-(K62*L62+P62*Q62)+U62)</f>
        <v>-0.06</v>
      </c>
      <c r="W62" s="8">
        <f t="shared" ref="W62" si="161">IF(OR(AC61="",AC61=0),Z61+V62,AC61+V62)</f>
        <v>0.46241000000000004</v>
      </c>
      <c r="X62" s="33">
        <v>-37.006219000000002</v>
      </c>
      <c r="Y62" s="53">
        <f>IF(OR(ISBLANK(X62),X60=VALUE(20)),,IF(W60="Latest Z20:",ABS(X60-X62-K59*L59-P59*Q59+U61+U62),ABS(X61-X62-K61*L61-P61*Q61+U62)))</f>
        <v>0</v>
      </c>
      <c r="Z62" s="28">
        <v>-67.241211000000007</v>
      </c>
      <c r="AA62" s="28">
        <v>0.47642099999999998</v>
      </c>
      <c r="AB62" s="28">
        <v>-1.0763999999999999E-2</v>
      </c>
      <c r="AC62" s="8">
        <f t="shared" ref="AC62" si="162">AB62+AA62</f>
        <v>0.46565699999999999</v>
      </c>
      <c r="AD62" s="35">
        <v>0.45853553607868602</v>
      </c>
      <c r="AE62" s="8">
        <f t="shared" ref="AE62" si="163">IF(AD62="",0,IF(OR(AC62="",AC62=0),W62-AD62,AC62-AD62))</f>
        <v>7.1214639213139641E-3</v>
      </c>
      <c r="AF62" s="58">
        <f t="shared" ref="AF62" si="164">IF(AA62="",(Z62-V62)-Z61,AC62-W62)</f>
        <v>3.2469999999999444E-3</v>
      </c>
      <c r="AG62" s="40"/>
      <c r="AH62" s="73"/>
      <c r="AI62" s="40"/>
      <c r="AJ62" s="73"/>
      <c r="AK62" s="40">
        <v>34</v>
      </c>
      <c r="AL62" s="73">
        <v>150</v>
      </c>
      <c r="AM62" s="70"/>
      <c r="AN62" s="74"/>
      <c r="AO62" s="70"/>
      <c r="AP62" s="63"/>
      <c r="AQ62" s="63"/>
      <c r="AR62" s="40"/>
      <c r="AS62" s="40"/>
      <c r="AT62" s="63"/>
      <c r="AU62" s="63"/>
      <c r="AV62" s="142"/>
      <c r="AW62" s="71"/>
      <c r="AX62" s="45"/>
      <c r="AY62" s="45"/>
      <c r="AZ62" s="46"/>
      <c r="BA62" s="152"/>
      <c r="BB62" s="47"/>
      <c r="BC62" s="158">
        <v>10</v>
      </c>
      <c r="BD62" s="158"/>
      <c r="BE62" s="47"/>
      <c r="BF62" s="56"/>
      <c r="BG62" s="49"/>
      <c r="BH62" s="50"/>
      <c r="BI62" s="49"/>
      <c r="BJ62" s="49"/>
      <c r="BK62" s="49"/>
      <c r="BL62" s="49"/>
      <c r="BM62" s="49"/>
      <c r="BN62" s="50"/>
      <c r="BO62" s="49"/>
      <c r="BP62" s="49"/>
      <c r="BQ62" s="50"/>
      <c r="BR62" s="9"/>
    </row>
    <row r="63" spans="1:70" s="7" customFormat="1" x14ac:dyDescent="0.25">
      <c r="A63" s="68" t="s">
        <v>1212</v>
      </c>
      <c r="B63" s="67" t="s">
        <v>1177</v>
      </c>
      <c r="C63" s="52">
        <v>44896.453182870369</v>
      </c>
      <c r="D63" s="16">
        <f>(K63*M63+P63*R63)/(24*60*60)</f>
        <v>9.479166666666667E-3</v>
      </c>
      <c r="E63" s="26"/>
      <c r="F63" s="14" t="s">
        <v>1162</v>
      </c>
      <c r="G63" s="15">
        <v>0.111</v>
      </c>
      <c r="H63" s="131">
        <v>31.5</v>
      </c>
      <c r="I63" s="131">
        <v>10</v>
      </c>
      <c r="J63" s="143" t="s">
        <v>1161</v>
      </c>
      <c r="K63" s="27">
        <v>3</v>
      </c>
      <c r="L63" s="27">
        <v>6.0000000000000001E-3</v>
      </c>
      <c r="M63" s="13">
        <v>273</v>
      </c>
      <c r="N63" s="13">
        <v>240</v>
      </c>
      <c r="O63" s="17">
        <v>2E-3</v>
      </c>
      <c r="P63" s="27"/>
      <c r="Q63" s="27">
        <v>6.0000000000000001E-3</v>
      </c>
      <c r="R63" s="13">
        <v>4076</v>
      </c>
      <c r="S63" s="13">
        <v>240</v>
      </c>
      <c r="T63" s="133">
        <v>2.9999999999999997E-4</v>
      </c>
      <c r="U63" s="27">
        <v>1.0758E-2</v>
      </c>
      <c r="V63" s="8">
        <f>IF(AB61="Latest Sag:",-(K63*L63+P63*Q63),-(K63*L63+P63*Q63)+U63)</f>
        <v>-7.2420000000000019E-3</v>
      </c>
      <c r="W63" s="8">
        <f>IF(OR(AC62="",AC62=0),Z62+V63,IF(AB61="Latest Sag:",AA62+U63+V63,AC62+V63))</f>
        <v>0.45841499999999996</v>
      </c>
      <c r="X63" s="33">
        <v>-37.055459999999997</v>
      </c>
      <c r="Y63" s="53">
        <f>IF(OR(ISBLANK(X63),X61=VALUE(20)),,IF(W61="Latest Z20:",ABS(X61-X63-K60*L60-P60*Q60+U62+U63),ABS(X62-X63-K62*L62-P62*Q62+U63)))</f>
        <v>1.0000000050143509E-6</v>
      </c>
      <c r="Z63" s="28">
        <v>-67.241364000000004</v>
      </c>
      <c r="AA63" s="28">
        <v>0.47642099999999998</v>
      </c>
      <c r="AB63" s="28">
        <v>-1.7811E-2</v>
      </c>
      <c r="AC63" s="8">
        <f t="shared" ref="AC63" si="165">AB63+AA63</f>
        <v>0.45860999999999996</v>
      </c>
      <c r="AD63" s="35">
        <v>0.45853553607868602</v>
      </c>
      <c r="AE63" s="8">
        <f t="shared" ref="AE63" si="166">IF(AD63="",0,IF(OR(AC63="",AC63=0),W63-AD63,AC63-AD63))</f>
        <v>7.4463921313938641E-5</v>
      </c>
      <c r="AF63" s="58">
        <f t="shared" ref="AF63" si="167">IF(AA63="",(Z63-V63)-Z62,AC63-W63)</f>
        <v>1.9500000000000073E-4</v>
      </c>
      <c r="AG63" s="40"/>
      <c r="AH63" s="73"/>
      <c r="AI63" s="40"/>
      <c r="AJ63" s="73"/>
      <c r="AK63" s="40">
        <v>42</v>
      </c>
      <c r="AL63" s="73">
        <v>150</v>
      </c>
      <c r="AM63" s="70"/>
      <c r="AN63" s="74"/>
      <c r="AO63" s="70"/>
      <c r="AP63" s="63"/>
      <c r="AQ63" s="63"/>
      <c r="AR63" s="40"/>
      <c r="AS63" s="40"/>
      <c r="AT63" s="63"/>
      <c r="AU63" s="63"/>
      <c r="AV63" s="142"/>
      <c r="AW63" s="71"/>
      <c r="AX63" s="45"/>
      <c r="AY63" s="45"/>
      <c r="AZ63" s="46"/>
      <c r="BA63" s="152"/>
      <c r="BB63" s="47"/>
      <c r="BC63" s="158">
        <v>10</v>
      </c>
      <c r="BD63" s="158"/>
      <c r="BE63" s="47"/>
      <c r="BF63" s="56"/>
      <c r="BG63" s="49"/>
      <c r="BH63" s="50"/>
      <c r="BI63" s="49"/>
      <c r="BJ63" s="49"/>
      <c r="BK63" s="49"/>
      <c r="BL63" s="49"/>
      <c r="BM63" s="49"/>
      <c r="BN63" s="50"/>
      <c r="BO63" s="49"/>
      <c r="BP63" s="49"/>
      <c r="BQ63" s="50"/>
      <c r="BR63" s="9"/>
    </row>
    <row r="64" spans="1:70" s="6" customFormat="1" x14ac:dyDescent="0.25">
      <c r="A64" s="170" t="s">
        <v>1155</v>
      </c>
      <c r="B64" s="136"/>
      <c r="C64" s="137">
        <v>44896.604432870372</v>
      </c>
      <c r="D64" s="146">
        <v>5.58</v>
      </c>
      <c r="E64" s="139" t="s">
        <v>814</v>
      </c>
      <c r="F64" s="165" t="s">
        <v>1213</v>
      </c>
      <c r="G64" s="22"/>
      <c r="H64" s="134"/>
      <c r="I64" s="134"/>
      <c r="J64" s="145"/>
      <c r="K64" s="29"/>
      <c r="L64" s="29"/>
      <c r="M64" s="1"/>
      <c r="N64" s="1"/>
      <c r="O64" s="3"/>
      <c r="P64" s="29"/>
      <c r="Q64" s="29"/>
      <c r="R64" s="1"/>
      <c r="S64" s="1"/>
      <c r="T64" s="147" t="s">
        <v>903</v>
      </c>
      <c r="U64" s="32" t="s">
        <v>24</v>
      </c>
      <c r="V64" s="24"/>
      <c r="W64" s="25" t="s">
        <v>22</v>
      </c>
      <c r="X64" s="30">
        <v>20</v>
      </c>
      <c r="Y64" s="138"/>
      <c r="Z64" s="30"/>
      <c r="AA64" s="30"/>
      <c r="AB64" s="36" t="s">
        <v>21</v>
      </c>
      <c r="AC64" s="24">
        <f>$AC$63</f>
        <v>0.45860999999999996</v>
      </c>
      <c r="AD64" s="30"/>
      <c r="AE64" s="24"/>
      <c r="AF64" s="24"/>
      <c r="AG64" s="41"/>
      <c r="AH64" s="41"/>
      <c r="AI64" s="41"/>
      <c r="AJ64" s="41"/>
      <c r="AK64" s="41"/>
      <c r="AL64" s="41"/>
      <c r="AM64" s="41"/>
      <c r="AN64" s="41"/>
      <c r="AO64" s="41"/>
      <c r="AP64" s="135"/>
      <c r="AQ64" s="135"/>
      <c r="AR64" s="41"/>
      <c r="AS64" s="41"/>
      <c r="AT64" s="135"/>
      <c r="AU64" s="135"/>
      <c r="AV64" s="29"/>
      <c r="AW64" s="42"/>
      <c r="AX64" s="42"/>
      <c r="AY64" s="42"/>
      <c r="AZ64" s="43"/>
      <c r="BA64" s="151"/>
      <c r="BB64" s="44"/>
      <c r="BC64" s="157">
        <v>11</v>
      </c>
      <c r="BD64" s="157"/>
      <c r="BE64" s="44"/>
      <c r="BF64" s="48"/>
      <c r="BG64" s="48"/>
      <c r="BH64" s="48"/>
      <c r="BI64" s="48"/>
      <c r="BJ64" s="48"/>
      <c r="BK64" s="48"/>
      <c r="BL64" s="48"/>
      <c r="BM64" s="48"/>
      <c r="BN64" s="48"/>
      <c r="BO64" s="48"/>
      <c r="BP64" s="48"/>
      <c r="BQ64" s="48"/>
      <c r="BR64" s="1"/>
    </row>
    <row r="65" spans="1:70" s="7" customFormat="1" x14ac:dyDescent="0.25">
      <c r="A65" s="68" t="s">
        <v>1214</v>
      </c>
      <c r="B65" s="67" t="s">
        <v>1177</v>
      </c>
      <c r="C65" s="52">
        <v>44896.609513888892</v>
      </c>
      <c r="D65" s="16">
        <f>(K65*M65+P65*R65)/(24*60*60)</f>
        <v>0</v>
      </c>
      <c r="E65" s="26"/>
      <c r="F65" s="14" t="s">
        <v>1162</v>
      </c>
      <c r="G65" s="15">
        <v>0.111</v>
      </c>
      <c r="H65" s="131">
        <v>31.5</v>
      </c>
      <c r="I65" s="131">
        <v>10</v>
      </c>
      <c r="J65" s="143" t="s">
        <v>1161</v>
      </c>
      <c r="K65" s="37"/>
      <c r="L65" s="27">
        <v>6.0000000000000001E-3</v>
      </c>
      <c r="M65" s="13">
        <v>273</v>
      </c>
      <c r="N65" s="13">
        <v>240</v>
      </c>
      <c r="O65" s="17">
        <v>2E-3</v>
      </c>
      <c r="P65" s="37"/>
      <c r="Q65" s="27">
        <v>6.0000000000000001E-3</v>
      </c>
      <c r="R65" s="13">
        <v>4076</v>
      </c>
      <c r="S65" s="13">
        <v>240</v>
      </c>
      <c r="T65" s="133">
        <v>2.9999999999999997E-4</v>
      </c>
      <c r="U65" s="27"/>
      <c r="V65" s="8">
        <f>IF(AB63="Latest Sag:",-(K65*L65+P65*Q65),-(K65*L65+P65*Q65)+U65)</f>
        <v>0</v>
      </c>
      <c r="W65" s="8">
        <f>IF(OR(AC64="",AC64=0),Z64+V65,IF(AB63="Latest Sag:",AA64+U65+V65,AC64+V65))</f>
        <v>0.45860999999999996</v>
      </c>
      <c r="X65" s="34"/>
      <c r="Y65" s="53">
        <f>IF(OR(ISBLANK(X65),X63=VALUE(20)),,IF(W63="Latest Z20:",ABS(X63-X65-K62*L62-P62*Q62+U64+U65),ABS(X64-X65-K64*L64-P64*Q64+U65)))</f>
        <v>0</v>
      </c>
      <c r="Z65" s="28">
        <v>-67.241460000000004</v>
      </c>
      <c r="AA65" s="28">
        <v>0.47675699999999999</v>
      </c>
      <c r="AB65" s="28">
        <v>4.4544E-2</v>
      </c>
      <c r="AC65" s="8">
        <f t="shared" ref="AC65" si="168">AB65+AA65</f>
        <v>0.52130100000000001</v>
      </c>
      <c r="AD65" s="35">
        <v>0.45866602504241</v>
      </c>
      <c r="AE65" s="8">
        <f t="shared" ref="AE65" si="169">IF(AD65="",0,IF(OR(AC65="",AC65=0),W65-AD65,AC65-AD65))</f>
        <v>6.2634974957590017E-2</v>
      </c>
      <c r="AF65" s="58">
        <f t="shared" ref="AF65" si="170">IF(AA65="",(Z65-V65)-Z64,AC65-W65)</f>
        <v>6.2691000000000052E-2</v>
      </c>
      <c r="AG65" s="40"/>
      <c r="AH65" s="73"/>
      <c r="AI65" s="40"/>
      <c r="AJ65" s="73"/>
      <c r="AK65" s="40">
        <v>1052</v>
      </c>
      <c r="AL65" s="73">
        <v>150</v>
      </c>
      <c r="AM65" s="70"/>
      <c r="AN65" s="74"/>
      <c r="AO65" s="70"/>
      <c r="AP65" s="63"/>
      <c r="AQ65" s="63"/>
      <c r="AR65" s="40"/>
      <c r="AS65" s="40"/>
      <c r="AT65" s="63"/>
      <c r="AU65" s="63"/>
      <c r="AV65" s="142"/>
      <c r="AW65" s="71"/>
      <c r="AX65" s="45"/>
      <c r="AY65" s="45"/>
      <c r="AZ65" s="46"/>
      <c r="BA65" s="152"/>
      <c r="BB65" s="47"/>
      <c r="BC65" s="158">
        <v>11</v>
      </c>
      <c r="BD65" s="158"/>
      <c r="BE65" s="47"/>
      <c r="BF65" s="56"/>
      <c r="BG65" s="49"/>
      <c r="BH65" s="50"/>
      <c r="BI65" s="49"/>
      <c r="BJ65" s="49"/>
      <c r="BK65" s="49"/>
      <c r="BL65" s="49"/>
      <c r="BM65" s="49"/>
      <c r="BN65" s="50"/>
      <c r="BO65" s="49"/>
      <c r="BP65" s="49"/>
      <c r="BQ65" s="50"/>
      <c r="BR65" s="9"/>
    </row>
    <row r="66" spans="1:70" s="7" customFormat="1" x14ac:dyDescent="0.25">
      <c r="A66" s="68" t="s">
        <v>1215</v>
      </c>
      <c r="B66" s="67" t="s">
        <v>1177</v>
      </c>
      <c r="C66" s="52">
        <v>44896.63040509259</v>
      </c>
      <c r="D66" s="16">
        <f>(K66*M66+P66*R66)/(24*60*60)</f>
        <v>3.1597222222222221E-2</v>
      </c>
      <c r="E66" s="26"/>
      <c r="F66" s="14" t="s">
        <v>1162</v>
      </c>
      <c r="G66" s="15">
        <v>0.111</v>
      </c>
      <c r="H66" s="131">
        <v>31.5</v>
      </c>
      <c r="I66" s="131">
        <v>10</v>
      </c>
      <c r="J66" s="143" t="s">
        <v>1161</v>
      </c>
      <c r="K66" s="27">
        <v>10</v>
      </c>
      <c r="L66" s="27">
        <v>6.0000000000000001E-3</v>
      </c>
      <c r="M66" s="13">
        <v>273</v>
      </c>
      <c r="N66" s="13">
        <v>240</v>
      </c>
      <c r="O66" s="17">
        <v>2E-3</v>
      </c>
      <c r="P66" s="27"/>
      <c r="Q66" s="27">
        <v>6.0000000000000001E-3</v>
      </c>
      <c r="R66" s="13">
        <v>4076</v>
      </c>
      <c r="S66" s="13">
        <v>240</v>
      </c>
      <c r="T66" s="133">
        <v>2.9999999999999997E-4</v>
      </c>
      <c r="U66" s="27">
        <v>4.8253999999999998E-2</v>
      </c>
      <c r="V66" s="8">
        <f>IF(AB64="Latest Sag:",-(K66*L66+P66*Q66),-(K66*L66+P66*Q66)+U66)</f>
        <v>-0.06</v>
      </c>
      <c r="W66" s="8">
        <f>IF(OR(AC65="",AC65=0),Z65+V66,IF(AB64="Latest Sag:",AA65+U66+V66,AC65+V66))</f>
        <v>0.46501100000000001</v>
      </c>
      <c r="X66" s="33">
        <v>-37.005605000000003</v>
      </c>
      <c r="Y66" s="53">
        <f>IF(OR(ISBLANK(X66),X64=VALUE(20)),,IF(W64="Latest Z20:",ABS(X64-X66-K63*L63-P63*Q63+U65+U66),ABS(X65-X66-K65*L65-P65*Q65+U66)))</f>
        <v>0</v>
      </c>
      <c r="Z66" s="28">
        <v>-67.241505000000004</v>
      </c>
      <c r="AA66" s="28">
        <v>0.47678500000000001</v>
      </c>
      <c r="AB66" s="28">
        <v>-9.9120000000000007E-3</v>
      </c>
      <c r="AC66" s="8">
        <f t="shared" ref="AC66" si="171">AB66+AA66</f>
        <v>0.46687300000000004</v>
      </c>
      <c r="AD66" s="35">
        <v>0.45866602504241</v>
      </c>
      <c r="AE66" s="8">
        <f t="shared" ref="AE66" si="172">IF(AD66="",0,IF(OR(AC66="",AC66=0),W66-AD66,AC66-AD66))</f>
        <v>8.2069749575900408E-3</v>
      </c>
      <c r="AF66" s="58">
        <f t="shared" ref="AF66" si="173">IF(AA66="",(Z66-V66)-Z65,AC66-W66)</f>
        <v>1.8620000000000303E-3</v>
      </c>
      <c r="AG66" s="40"/>
      <c r="AH66" s="73"/>
      <c r="AI66" s="40"/>
      <c r="AJ66" s="73"/>
      <c r="AK66" s="40">
        <v>19</v>
      </c>
      <c r="AL66" s="73">
        <v>150</v>
      </c>
      <c r="AM66" s="70"/>
      <c r="AN66" s="74"/>
      <c r="AO66" s="70"/>
      <c r="AP66" s="63"/>
      <c r="AQ66" s="63"/>
      <c r="AR66" s="40"/>
      <c r="AS66" s="40"/>
      <c r="AT66" s="63"/>
      <c r="AU66" s="63"/>
      <c r="AV66" s="142"/>
      <c r="AW66" s="71"/>
      <c r="AX66" s="45"/>
      <c r="AY66" s="45"/>
      <c r="AZ66" s="46"/>
      <c r="BA66" s="152"/>
      <c r="BB66" s="47"/>
      <c r="BC66" s="158">
        <v>11</v>
      </c>
      <c r="BD66" s="158"/>
      <c r="BE66" s="47"/>
      <c r="BF66" s="56"/>
      <c r="BG66" s="49"/>
      <c r="BH66" s="50"/>
      <c r="BI66" s="49"/>
      <c r="BJ66" s="49"/>
      <c r="BK66" s="49"/>
      <c r="BL66" s="49"/>
      <c r="BM66" s="49"/>
      <c r="BN66" s="50"/>
      <c r="BO66" s="49"/>
      <c r="BP66" s="49"/>
      <c r="BQ66" s="50"/>
      <c r="BR66" s="9"/>
    </row>
    <row r="67" spans="1:70" s="7" customFormat="1" x14ac:dyDescent="0.25">
      <c r="A67" s="68" t="s">
        <v>1216</v>
      </c>
      <c r="B67" s="67" t="s">
        <v>1177</v>
      </c>
      <c r="C67" s="52">
        <v>44896.672175925924</v>
      </c>
      <c r="D67" s="16">
        <f>(K67*M67+P67*R67)/(24*60*60)</f>
        <v>9.479166666666667E-3</v>
      </c>
      <c r="E67" s="26"/>
      <c r="F67" s="14" t="s">
        <v>1162</v>
      </c>
      <c r="G67" s="15">
        <v>0.111</v>
      </c>
      <c r="H67" s="131">
        <v>31.5</v>
      </c>
      <c r="I67" s="131">
        <v>10</v>
      </c>
      <c r="J67" s="143" t="s">
        <v>1161</v>
      </c>
      <c r="K67" s="27">
        <v>3</v>
      </c>
      <c r="L67" s="27">
        <v>6.0000000000000001E-3</v>
      </c>
      <c r="M67" s="13">
        <v>273</v>
      </c>
      <c r="N67" s="13">
        <v>240</v>
      </c>
      <c r="O67" s="17">
        <v>2E-3</v>
      </c>
      <c r="P67" s="27"/>
      <c r="Q67" s="27">
        <v>6.0000000000000001E-3</v>
      </c>
      <c r="R67" s="13">
        <v>4076</v>
      </c>
      <c r="S67" s="13">
        <v>240</v>
      </c>
      <c r="T67" s="133">
        <v>2.9999999999999997E-4</v>
      </c>
      <c r="U67" s="27">
        <v>9.6249999999999999E-3</v>
      </c>
      <c r="V67" s="8">
        <f>IF(AB65="Latest Sag:",-(K67*L67+P67*Q67),-(K67*L67+P67*Q67)+U67)</f>
        <v>-8.3750000000000022E-3</v>
      </c>
      <c r="W67" s="8">
        <f>IF(OR(AC66="",AC66=0),Z66+V67,IF(AB65="Latest Sag:",AA66+U67+V67,AC66+V67))</f>
        <v>0.45849800000000002</v>
      </c>
      <c r="X67" s="33">
        <v>-37.055982</v>
      </c>
      <c r="Y67" s="53">
        <f>IF(OR(ISBLANK(X67),X65=VALUE(20)),,IF(W65="Latest Z20:",ABS(X65-X67-K64*L64-P64*Q64+U66+U67),ABS(X66-X67-K66*L66-P66*Q66+U67)))</f>
        <v>1.9999999974536914E-6</v>
      </c>
      <c r="Z67" s="28">
        <v>-67.241510000000005</v>
      </c>
      <c r="AA67" s="28">
        <v>0.47679899999999997</v>
      </c>
      <c r="AB67" s="28">
        <v>-1.8217000000000001E-2</v>
      </c>
      <c r="AC67" s="8">
        <f t="shared" ref="AC67" si="174">AB67+AA67</f>
        <v>0.45858199999999999</v>
      </c>
      <c r="AD67" s="35">
        <v>0.45866602504241</v>
      </c>
      <c r="AE67" s="8">
        <f t="shared" ref="AE67" si="175">IF(AD67="",0,IF(OR(AC67="",AC67=0),W67-AD67,AC67-AD67))</f>
        <v>-8.4025042410007522E-5</v>
      </c>
      <c r="AF67" s="58">
        <f t="shared" ref="AF67" si="176">IF(AA67="",(Z67-V67)-Z66,AC67-W67)</f>
        <v>8.3999999999972985E-5</v>
      </c>
      <c r="AG67" s="40"/>
      <c r="AH67" s="73"/>
      <c r="AI67" s="40"/>
      <c r="AJ67" s="73"/>
      <c r="AK67" s="40">
        <v>46</v>
      </c>
      <c r="AL67" s="73">
        <v>150</v>
      </c>
      <c r="AM67" s="70"/>
      <c r="AN67" s="74"/>
      <c r="AO67" s="70"/>
      <c r="AP67" s="63"/>
      <c r="AQ67" s="63"/>
      <c r="AR67" s="40"/>
      <c r="AS67" s="40"/>
      <c r="AT67" s="63"/>
      <c r="AU67" s="63"/>
      <c r="AV67" s="142"/>
      <c r="AW67" s="71"/>
      <c r="AX67" s="45"/>
      <c r="AY67" s="45"/>
      <c r="AZ67" s="46"/>
      <c r="BA67" s="152"/>
      <c r="BB67" s="47"/>
      <c r="BC67" s="158">
        <v>11</v>
      </c>
      <c r="BD67" s="158"/>
      <c r="BE67" s="47"/>
      <c r="BF67" s="56"/>
      <c r="BG67" s="49"/>
      <c r="BH67" s="50"/>
      <c r="BI67" s="49"/>
      <c r="BJ67" s="49"/>
      <c r="BK67" s="49"/>
      <c r="BL67" s="49"/>
      <c r="BM67" s="49"/>
      <c r="BN67" s="50"/>
      <c r="BO67" s="49"/>
      <c r="BP67" s="49"/>
      <c r="BQ67" s="50"/>
      <c r="BR67" s="9"/>
    </row>
    <row r="68" spans="1:70" s="6" customFormat="1" x14ac:dyDescent="0.25">
      <c r="A68" s="170" t="s">
        <v>1155</v>
      </c>
      <c r="B68" s="136"/>
      <c r="C68" s="137">
        <v>44896.711724537039</v>
      </c>
      <c r="D68" s="146">
        <v>2.58</v>
      </c>
      <c r="E68" s="139" t="s">
        <v>814</v>
      </c>
      <c r="F68" s="165" t="s">
        <v>1217</v>
      </c>
      <c r="G68" s="22"/>
      <c r="H68" s="134"/>
      <c r="I68" s="134"/>
      <c r="J68" s="145"/>
      <c r="K68" s="29"/>
      <c r="L68" s="29"/>
      <c r="M68" s="1"/>
      <c r="N68" s="1"/>
      <c r="O68" s="3"/>
      <c r="P68" s="29"/>
      <c r="Q68" s="29"/>
      <c r="R68" s="1"/>
      <c r="S68" s="1"/>
      <c r="T68" s="147" t="s">
        <v>903</v>
      </c>
      <c r="U68" s="32" t="s">
        <v>24</v>
      </c>
      <c r="V68" s="24"/>
      <c r="W68" s="25" t="s">
        <v>22</v>
      </c>
      <c r="X68" s="30">
        <v>20</v>
      </c>
      <c r="Y68" s="138"/>
      <c r="Z68" s="30"/>
      <c r="AA68" s="30"/>
      <c r="AB68" s="36" t="s">
        <v>21</v>
      </c>
      <c r="AC68" s="24">
        <f>$AC$67</f>
        <v>0.45858199999999999</v>
      </c>
      <c r="AD68" s="30"/>
      <c r="AE68" s="24"/>
      <c r="AF68" s="24"/>
      <c r="AG68" s="41"/>
      <c r="AH68" s="41"/>
      <c r="AI68" s="41"/>
      <c r="AJ68" s="41"/>
      <c r="AK68" s="41"/>
      <c r="AL68" s="41"/>
      <c r="AM68" s="41"/>
      <c r="AN68" s="41"/>
      <c r="AO68" s="41"/>
      <c r="AP68" s="135"/>
      <c r="AQ68" s="135"/>
      <c r="AR68" s="41"/>
      <c r="AS68" s="41"/>
      <c r="AT68" s="135"/>
      <c r="AU68" s="135"/>
      <c r="AV68" s="29"/>
      <c r="AW68" s="42"/>
      <c r="AX68" s="42"/>
      <c r="AY68" s="42"/>
      <c r="AZ68" s="43"/>
      <c r="BA68" s="151"/>
      <c r="BB68" s="44"/>
      <c r="BC68" s="157">
        <v>12</v>
      </c>
      <c r="BD68" s="157"/>
      <c r="BE68" s="44"/>
      <c r="BF68" s="48"/>
      <c r="BG68" s="48"/>
      <c r="BH68" s="48"/>
      <c r="BI68" s="48"/>
      <c r="BJ68" s="48"/>
      <c r="BK68" s="48"/>
      <c r="BL68" s="48"/>
      <c r="BM68" s="48"/>
      <c r="BN68" s="48"/>
      <c r="BO68" s="48"/>
      <c r="BP68" s="48"/>
      <c r="BQ68" s="48"/>
      <c r="BR68" s="1"/>
    </row>
    <row r="69" spans="1:70" s="7" customFormat="1" x14ac:dyDescent="0.25">
      <c r="A69" s="68" t="s">
        <v>1218</v>
      </c>
      <c r="B69" s="67" t="s">
        <v>1177</v>
      </c>
      <c r="C69" s="52">
        <v>44896.711828703701</v>
      </c>
      <c r="D69" s="16">
        <f>(K69*M69+P69*R69)/(24*60*60)</f>
        <v>0</v>
      </c>
      <c r="E69" s="26"/>
      <c r="F69" s="14" t="s">
        <v>1162</v>
      </c>
      <c r="G69" s="15">
        <v>0.111</v>
      </c>
      <c r="H69" s="131">
        <v>31.5</v>
      </c>
      <c r="I69" s="131">
        <v>10</v>
      </c>
      <c r="J69" s="143" t="s">
        <v>1161</v>
      </c>
      <c r="K69" s="37"/>
      <c r="L69" s="27">
        <v>6.0000000000000001E-3</v>
      </c>
      <c r="M69" s="13">
        <v>273</v>
      </c>
      <c r="N69" s="13">
        <v>240</v>
      </c>
      <c r="O69" s="17">
        <v>2E-3</v>
      </c>
      <c r="P69" s="37"/>
      <c r="Q69" s="27">
        <v>6.0000000000000001E-3</v>
      </c>
      <c r="R69" s="13">
        <v>4076</v>
      </c>
      <c r="S69" s="13">
        <v>240</v>
      </c>
      <c r="T69" s="133">
        <v>2.9999999999999997E-4</v>
      </c>
      <c r="U69" s="27"/>
      <c r="V69" s="8">
        <f>IF(AB67="Latest Sag:",-(K69*L69+P69*Q69),-(K69*L69+P69*Q69)+U69)</f>
        <v>0</v>
      </c>
      <c r="W69" s="8">
        <f>IF(OR(AC68="",AC68=0),Z68+V69,IF(AB67="Latest Sag:",AA68+U69+V69,AC68+V69))</f>
        <v>0.45858199999999999</v>
      </c>
      <c r="X69" s="34"/>
      <c r="Y69" s="53">
        <f>IF(OR(ISBLANK(X69),X67=VALUE(20)),,IF(W67="Latest Z20:",ABS(X67-X69-K66*L66-P66*Q66+U68+U69),ABS(X68-X69-K68*L68-P68*Q68+U69)))</f>
        <v>0</v>
      </c>
      <c r="Z69" s="28">
        <v>-67.237476999999998</v>
      </c>
      <c r="AA69" s="28">
        <v>0.48098800000000003</v>
      </c>
      <c r="AB69" s="28"/>
      <c r="AC69" s="8">
        <f t="shared" ref="AC69" si="177">AB69+AA69</f>
        <v>0.48098800000000003</v>
      </c>
      <c r="AD69" s="35">
        <v>0.45865871419954302</v>
      </c>
      <c r="AE69" s="8">
        <f t="shared" ref="AE69" si="178">IF(AD69="",0,IF(OR(AC69="",AC69=0),W69-AD69,AC69-AD69))</f>
        <v>2.2329285800457011E-2</v>
      </c>
      <c r="AF69" s="58">
        <f t="shared" ref="AF69" si="179">IF(AA69="",(Z69-V69)-Z68,AC69-W69)</f>
        <v>2.2406000000000037E-2</v>
      </c>
      <c r="AG69" s="40"/>
      <c r="AH69" s="73"/>
      <c r="AI69" s="40"/>
      <c r="AJ69" s="73"/>
      <c r="AK69" s="40">
        <v>2632</v>
      </c>
      <c r="AL69" s="73">
        <v>150</v>
      </c>
      <c r="AM69" s="70"/>
      <c r="AN69" s="74"/>
      <c r="AO69" s="70"/>
      <c r="AP69" s="63"/>
      <c r="AQ69" s="63"/>
      <c r="AR69" s="40"/>
      <c r="AS69" s="40"/>
      <c r="AT69" s="63"/>
      <c r="AU69" s="63"/>
      <c r="AV69" s="142"/>
      <c r="AW69" s="71"/>
      <c r="AX69" s="45"/>
      <c r="AY69" s="45"/>
      <c r="AZ69" s="46"/>
      <c r="BA69" s="152"/>
      <c r="BB69" s="47"/>
      <c r="BC69" s="158">
        <v>12</v>
      </c>
      <c r="BD69" s="158"/>
      <c r="BE69" s="47"/>
      <c r="BF69" s="56"/>
      <c r="BG69" s="49"/>
      <c r="BH69" s="50"/>
      <c r="BI69" s="49"/>
      <c r="BJ69" s="49"/>
      <c r="BK69" s="49"/>
      <c r="BL69" s="49"/>
      <c r="BM69" s="49"/>
      <c r="BN69" s="50"/>
      <c r="BO69" s="49"/>
      <c r="BP69" s="49"/>
      <c r="BQ69" s="50"/>
      <c r="BR69" s="9"/>
    </row>
    <row r="70" spans="1:70" s="7" customFormat="1" x14ac:dyDescent="0.25">
      <c r="A70" s="68" t="s">
        <v>1219</v>
      </c>
      <c r="B70" s="67" t="s">
        <v>1177</v>
      </c>
      <c r="C70" s="52">
        <v>44896.718078703707</v>
      </c>
      <c r="D70" s="16">
        <f>(K70*M70+P70*R70)/(24*60*60)</f>
        <v>2.8437500000000001E-2</v>
      </c>
      <c r="E70" s="26"/>
      <c r="F70" s="14" t="s">
        <v>1162</v>
      </c>
      <c r="G70" s="15">
        <v>0.111</v>
      </c>
      <c r="H70" s="131">
        <v>31.5</v>
      </c>
      <c r="I70" s="131">
        <v>10</v>
      </c>
      <c r="J70" s="143" t="s">
        <v>1161</v>
      </c>
      <c r="K70" s="27">
        <v>9</v>
      </c>
      <c r="L70" s="27">
        <v>6.0000000000000001E-3</v>
      </c>
      <c r="M70" s="13">
        <v>273</v>
      </c>
      <c r="N70" s="13">
        <v>240</v>
      </c>
      <c r="O70" s="17">
        <v>2E-3</v>
      </c>
      <c r="P70" s="27"/>
      <c r="Q70" s="27">
        <v>6.0000000000000001E-3</v>
      </c>
      <c r="R70" s="13">
        <v>4076</v>
      </c>
      <c r="S70" s="13">
        <v>240</v>
      </c>
      <c r="T70" s="133">
        <v>2.9999999999999997E-4</v>
      </c>
      <c r="U70" s="27">
        <v>3.7673999999999999E-2</v>
      </c>
      <c r="V70" s="8">
        <f>IF(AB68="Latest Sag:",-(K70*L70+P70*Q70),-(K70*L70+P70*Q70)+U70)</f>
        <v>-5.3999999999999999E-2</v>
      </c>
      <c r="W70" s="8">
        <f>IF(OR(AC69="",AC69=0),Z69+V70,IF(AB68="Latest Sag:",AA69+U70+V70,AC69+V70))</f>
        <v>0.46466200000000007</v>
      </c>
      <c r="X70" s="33">
        <v>-37.013334999999998</v>
      </c>
      <c r="Y70" s="53">
        <f>IF(OR(ISBLANK(X70),X68=VALUE(20)),,IF(W68="Latest Z20:",ABS(X68-X70-K67*L67-P67*Q67+U69+U70),ABS(X69-X70-K69*L69-P69*Q69+U70)))</f>
        <v>0</v>
      </c>
      <c r="Z70" s="28">
        <v>-67.237127000000001</v>
      </c>
      <c r="AA70" s="28">
        <v>0.48102899999999998</v>
      </c>
      <c r="AB70" s="28">
        <v>-1.601E-2</v>
      </c>
      <c r="AC70" s="8">
        <f t="shared" ref="AC70" si="180">AB70+AA70</f>
        <v>0.46501899999999996</v>
      </c>
      <c r="AD70" s="35">
        <v>0.45865871419954302</v>
      </c>
      <c r="AE70" s="8">
        <f t="shared" ref="AE70" si="181">IF(AD70="",0,IF(OR(AC70="",AC70=0),W70-AD70,AC70-AD70))</f>
        <v>6.360285800456944E-3</v>
      </c>
      <c r="AF70" s="58">
        <f t="shared" ref="AF70" si="182">IF(AA70="",(Z70-V70)-Z69,AC70-W70)</f>
        <v>3.5699999999988519E-4</v>
      </c>
      <c r="AG70" s="40"/>
      <c r="AH70" s="73"/>
      <c r="AI70" s="40"/>
      <c r="AJ70" s="73"/>
      <c r="AK70" s="40">
        <v>27</v>
      </c>
      <c r="AL70" s="73">
        <v>150</v>
      </c>
      <c r="AM70" s="70"/>
      <c r="AN70" s="74"/>
      <c r="AO70" s="70"/>
      <c r="AP70" s="63"/>
      <c r="AQ70" s="63"/>
      <c r="AR70" s="40"/>
      <c r="AS70" s="40"/>
      <c r="AT70" s="63"/>
      <c r="AU70" s="63"/>
      <c r="AV70" s="142"/>
      <c r="AW70" s="71"/>
      <c r="AX70" s="45"/>
      <c r="AY70" s="45"/>
      <c r="AZ70" s="46"/>
      <c r="BA70" s="152"/>
      <c r="BB70" s="47"/>
      <c r="BC70" s="158">
        <v>12</v>
      </c>
      <c r="BD70" s="158"/>
      <c r="BE70" s="47"/>
      <c r="BF70" s="56"/>
      <c r="BG70" s="49"/>
      <c r="BH70" s="50"/>
      <c r="BI70" s="49"/>
      <c r="BJ70" s="49"/>
      <c r="BK70" s="49"/>
      <c r="BL70" s="49"/>
      <c r="BM70" s="49"/>
      <c r="BN70" s="50"/>
      <c r="BO70" s="49"/>
      <c r="BP70" s="49"/>
      <c r="BQ70" s="50"/>
      <c r="BR70" s="9"/>
    </row>
    <row r="71" spans="1:70" s="7" customFormat="1" x14ac:dyDescent="0.25">
      <c r="A71" s="68" t="s">
        <v>1220</v>
      </c>
      <c r="B71" s="67" t="s">
        <v>1187</v>
      </c>
      <c r="C71" s="52">
        <v>44896.756886574076</v>
      </c>
      <c r="D71" s="16">
        <f>(K71*M71+P71*R71)/(24*60*60)</f>
        <v>9.479166666666667E-3</v>
      </c>
      <c r="E71" s="26" t="s">
        <v>1222</v>
      </c>
      <c r="F71" s="14" t="s">
        <v>1162</v>
      </c>
      <c r="G71" s="15">
        <v>0.111</v>
      </c>
      <c r="H71" s="131">
        <v>31.5</v>
      </c>
      <c r="I71" s="131">
        <v>10</v>
      </c>
      <c r="J71" s="143" t="s">
        <v>1161</v>
      </c>
      <c r="K71" s="27">
        <v>3</v>
      </c>
      <c r="L71" s="27">
        <v>6.0000000000000001E-3</v>
      </c>
      <c r="M71" s="13">
        <v>273</v>
      </c>
      <c r="N71" s="13">
        <v>240</v>
      </c>
      <c r="O71" s="17">
        <v>2E-3</v>
      </c>
      <c r="P71" s="27"/>
      <c r="Q71" s="27">
        <v>6.0000000000000001E-3</v>
      </c>
      <c r="R71" s="13">
        <v>4076</v>
      </c>
      <c r="S71" s="13">
        <v>240</v>
      </c>
      <c r="T71" s="133">
        <v>2.9999999999999997E-4</v>
      </c>
      <c r="U71" s="27">
        <v>1.1501000000000001E-2</v>
      </c>
      <c r="V71" s="8">
        <f>IF(AB69="Latest Sag:",-(K71*L71+P71*Q71),-(K71*L71+P71*Q71)+U71)</f>
        <v>-6.4990000000000013E-3</v>
      </c>
      <c r="W71" s="8">
        <f>IF(OR(AC70="",AC70=0),Z70+V71,IF(AB69="Latest Sag:",AA70+U71+V71,AC70+V71))</f>
        <v>0.45851999999999998</v>
      </c>
      <c r="X71" s="33">
        <v>-37.055833999999997</v>
      </c>
      <c r="Y71" s="53">
        <f>IF(OR(ISBLANK(X71),X69=VALUE(20)),,IF(W69="Latest Z20:",ABS(X69-X71-K68*L68-P68*Q68+U70+U71),ABS(X70-X71-K70*L70-P70*Q70+U71)))</f>
        <v>6.0021432268797525E-16</v>
      </c>
      <c r="Z71" s="28">
        <v>-67.237773000000004</v>
      </c>
      <c r="AA71" s="28">
        <v>0.48100700000000002</v>
      </c>
      <c r="AB71" s="28">
        <v>-1.6004999999999998E-2</v>
      </c>
      <c r="AC71" s="8">
        <f t="shared" ref="AC71" si="183">AB71+AA71</f>
        <v>0.46500200000000003</v>
      </c>
      <c r="AD71" s="35">
        <v>0.45865871419954302</v>
      </c>
      <c r="AE71" s="8">
        <f t="shared" ref="AE71" si="184">IF(AD71="",0,IF(OR(AC71="",AC71=0),W71-AD71,AC71-AD71))</f>
        <v>6.3432858004570103E-3</v>
      </c>
      <c r="AF71" s="58">
        <f t="shared" ref="AF71" si="185">IF(AA71="",(Z71-V71)-Z70,AC71-W71)</f>
        <v>6.4820000000000433E-3</v>
      </c>
      <c r="AG71" s="40"/>
      <c r="AH71" s="73"/>
      <c r="AI71" s="40"/>
      <c r="AJ71" s="73"/>
      <c r="AK71" s="40">
        <v>34</v>
      </c>
      <c r="AL71" s="73">
        <v>150</v>
      </c>
      <c r="AM71" s="70"/>
      <c r="AN71" s="74"/>
      <c r="AO71" s="70"/>
      <c r="AP71" s="63"/>
      <c r="AQ71" s="63"/>
      <c r="AR71" s="40"/>
      <c r="AS71" s="40"/>
      <c r="AT71" s="63"/>
      <c r="AU71" s="63"/>
      <c r="AV71" s="142"/>
      <c r="AW71" s="71"/>
      <c r="AX71" s="45"/>
      <c r="AY71" s="45"/>
      <c r="AZ71" s="46"/>
      <c r="BA71" s="152"/>
      <c r="BB71" s="47"/>
      <c r="BC71" s="158">
        <v>12</v>
      </c>
      <c r="BD71" s="158"/>
      <c r="BE71" s="47"/>
      <c r="BF71" s="56"/>
      <c r="BG71" s="49"/>
      <c r="BH71" s="50"/>
      <c r="BI71" s="49"/>
      <c r="BJ71" s="49"/>
      <c r="BK71" s="49"/>
      <c r="BL71" s="49"/>
      <c r="BM71" s="49"/>
      <c r="BN71" s="50"/>
      <c r="BO71" s="49"/>
      <c r="BP71" s="49"/>
      <c r="BQ71" s="50"/>
      <c r="BR71" s="9"/>
    </row>
    <row r="72" spans="1:70" s="7" customFormat="1" x14ac:dyDescent="0.25">
      <c r="A72" s="68" t="s">
        <v>1221</v>
      </c>
      <c r="B72" s="67" t="s">
        <v>1187</v>
      </c>
      <c r="C72" s="52">
        <v>44896.780092592591</v>
      </c>
      <c r="D72" s="16">
        <f>(K72*M72+P72*R72)/(24*60*60)</f>
        <v>9.479166666666667E-3</v>
      </c>
      <c r="E72" s="26"/>
      <c r="F72" s="14" t="s">
        <v>1162</v>
      </c>
      <c r="G72" s="15">
        <v>0.111</v>
      </c>
      <c r="H72" s="131">
        <v>31.5</v>
      </c>
      <c r="I72" s="131">
        <v>10</v>
      </c>
      <c r="J72" s="143" t="s">
        <v>1161</v>
      </c>
      <c r="K72" s="27">
        <v>3</v>
      </c>
      <c r="L72" s="27">
        <v>6.0000000000000001E-3</v>
      </c>
      <c r="M72" s="13">
        <v>273</v>
      </c>
      <c r="N72" s="13">
        <v>240</v>
      </c>
      <c r="O72" s="17">
        <v>2E-3</v>
      </c>
      <c r="P72" s="27"/>
      <c r="Q72" s="27">
        <v>6.0000000000000001E-3</v>
      </c>
      <c r="R72" s="13">
        <v>4076</v>
      </c>
      <c r="S72" s="13">
        <v>240</v>
      </c>
      <c r="T72" s="133">
        <v>2.9999999999999997E-4</v>
      </c>
      <c r="U72" s="27">
        <v>1.7999999999999999E-2</v>
      </c>
      <c r="V72" s="8">
        <f>IF(AB70="Latest Sag:",-(K72*L72+P72*Q72),-(K72*L72+P72*Q72)+U72)</f>
        <v>-3.4694469519536142E-18</v>
      </c>
      <c r="W72" s="8">
        <f>IF(OR(AC71="",AC71=0),Z71+V72,IF(AB70="Latest Sag:",AA71+U72+V72,AC71+V72))</f>
        <v>0.46500200000000003</v>
      </c>
      <c r="X72" s="33">
        <v>-37.055833999999997</v>
      </c>
      <c r="Y72" s="53">
        <f>IF(OR(ISBLANK(X72),X70=VALUE(20)),,IF(W70="Latest Z20:",ABS(X70-X72-K69*L69-P69*Q69+U71+U72),ABS(X71-X72-K71*L71-P71*Q71+U72)))</f>
        <v>3.4694469519536142E-18</v>
      </c>
      <c r="Z72" s="28">
        <v>-67.237138999999999</v>
      </c>
      <c r="AA72" s="28">
        <v>0.48100799999999999</v>
      </c>
      <c r="AB72" s="28">
        <v>-2.2179000000000001E-2</v>
      </c>
      <c r="AC72" s="8">
        <f t="shared" ref="AC72" si="186">AB72+AA72</f>
        <v>0.45882899999999999</v>
      </c>
      <c r="AD72" s="35">
        <v>0.45865871419954302</v>
      </c>
      <c r="AE72" s="8">
        <f t="shared" ref="AE72" si="187">IF(AD72="",0,IF(OR(AC72="",AC72=0),W72-AD72,AC72-AD72))</f>
        <v>1.7028580045697073E-4</v>
      </c>
      <c r="AF72" s="58">
        <f t="shared" ref="AF72" si="188">IF(AA72="",(Z72-V72)-Z71,AC72-W72)</f>
        <v>-6.1730000000000396E-3</v>
      </c>
      <c r="AG72" s="40"/>
      <c r="AH72" s="73"/>
      <c r="AI72" s="40"/>
      <c r="AJ72" s="73"/>
      <c r="AK72" s="40">
        <v>91</v>
      </c>
      <c r="AL72" s="73">
        <v>150</v>
      </c>
      <c r="AM72" s="70"/>
      <c r="AN72" s="74"/>
      <c r="AO72" s="70"/>
      <c r="AP72" s="63"/>
      <c r="AQ72" s="63"/>
      <c r="AR72" s="40"/>
      <c r="AS72" s="40"/>
      <c r="AT72" s="63"/>
      <c r="AU72" s="63"/>
      <c r="AV72" s="142"/>
      <c r="AW72" s="71"/>
      <c r="AX72" s="45"/>
      <c r="AY72" s="45"/>
      <c r="AZ72" s="46"/>
      <c r="BA72" s="152"/>
      <c r="BB72" s="47"/>
      <c r="BC72" s="158">
        <v>12</v>
      </c>
      <c r="BD72" s="158"/>
      <c r="BE72" s="47"/>
      <c r="BF72" s="56"/>
      <c r="BG72" s="49"/>
      <c r="BH72" s="50"/>
      <c r="BI72" s="49"/>
      <c r="BJ72" s="49"/>
      <c r="BK72" s="49"/>
      <c r="BL72" s="49"/>
      <c r="BM72" s="49"/>
      <c r="BN72" s="50"/>
      <c r="BO72" s="49"/>
      <c r="BP72" s="49"/>
      <c r="BQ72" s="50"/>
      <c r="BR72" s="9"/>
    </row>
    <row r="73" spans="1:70" s="6" customFormat="1" x14ac:dyDescent="0.25">
      <c r="A73" s="170" t="s">
        <v>1155</v>
      </c>
      <c r="B73" s="136"/>
      <c r="C73" s="137">
        <v>44896.812268518515</v>
      </c>
      <c r="D73" s="146">
        <v>2.41</v>
      </c>
      <c r="E73" s="139" t="s">
        <v>814</v>
      </c>
      <c r="F73" s="165" t="s">
        <v>1223</v>
      </c>
      <c r="G73" s="22"/>
      <c r="H73" s="134"/>
      <c r="I73" s="134"/>
      <c r="J73" s="145"/>
      <c r="K73" s="29"/>
      <c r="L73" s="29"/>
      <c r="M73" s="1"/>
      <c r="N73" s="1"/>
      <c r="O73" s="3"/>
      <c r="P73" s="29"/>
      <c r="Q73" s="29"/>
      <c r="R73" s="1"/>
      <c r="S73" s="1"/>
      <c r="T73" s="147" t="s">
        <v>903</v>
      </c>
      <c r="U73" s="32" t="s">
        <v>24</v>
      </c>
      <c r="V73" s="24"/>
      <c r="W73" s="25" t="s">
        <v>22</v>
      </c>
      <c r="X73" s="30">
        <v>20</v>
      </c>
      <c r="Y73" s="138"/>
      <c r="Z73" s="30"/>
      <c r="AA73" s="30"/>
      <c r="AB73" s="36" t="s">
        <v>21</v>
      </c>
      <c r="AC73" s="24">
        <f>$AC$72</f>
        <v>0.45882899999999999</v>
      </c>
      <c r="AD73" s="30"/>
      <c r="AE73" s="24"/>
      <c r="AF73" s="24"/>
      <c r="AG73" s="41"/>
      <c r="AH73" s="41"/>
      <c r="AI73" s="41"/>
      <c r="AJ73" s="41"/>
      <c r="AK73" s="41"/>
      <c r="AL73" s="41"/>
      <c r="AM73" s="41"/>
      <c r="AN73" s="41"/>
      <c r="AO73" s="41"/>
      <c r="AP73" s="135"/>
      <c r="AQ73" s="135"/>
      <c r="AR73" s="41"/>
      <c r="AS73" s="41"/>
      <c r="AT73" s="135"/>
      <c r="AU73" s="135"/>
      <c r="AV73" s="29"/>
      <c r="AW73" s="42"/>
      <c r="AX73" s="42"/>
      <c r="AY73" s="42"/>
      <c r="AZ73" s="43"/>
      <c r="BA73" s="151"/>
      <c r="BB73" s="44"/>
      <c r="BC73" s="157">
        <v>13</v>
      </c>
      <c r="BD73" s="157"/>
      <c r="BE73" s="44"/>
      <c r="BF73" s="48"/>
      <c r="BG73" s="48"/>
      <c r="BH73" s="48"/>
      <c r="BI73" s="48"/>
      <c r="BJ73" s="48"/>
      <c r="BK73" s="48"/>
      <c r="BL73" s="48"/>
      <c r="BM73" s="48"/>
      <c r="BN73" s="48"/>
      <c r="BO73" s="48"/>
      <c r="BP73" s="48"/>
      <c r="BQ73" s="48"/>
      <c r="BR73" s="1"/>
    </row>
    <row r="74" spans="1:70" s="7" customFormat="1" x14ac:dyDescent="0.25">
      <c r="A74" s="68" t="s">
        <v>1224</v>
      </c>
      <c r="B74" s="67" t="s">
        <v>1187</v>
      </c>
      <c r="C74" s="52">
        <v>44896.812280092592</v>
      </c>
      <c r="D74" s="16">
        <f>(K74*M74+P74*R74)/(24*60*60)</f>
        <v>0</v>
      </c>
      <c r="E74" s="26"/>
      <c r="F74" s="14" t="s">
        <v>1162</v>
      </c>
      <c r="G74" s="15">
        <v>0.111</v>
      </c>
      <c r="H74" s="131">
        <v>31.5</v>
      </c>
      <c r="I74" s="131">
        <v>10</v>
      </c>
      <c r="J74" s="143" t="s">
        <v>1161</v>
      </c>
      <c r="K74" s="37"/>
      <c r="L74" s="27">
        <v>6.0000000000000001E-3</v>
      </c>
      <c r="M74" s="13">
        <v>273</v>
      </c>
      <c r="N74" s="13">
        <v>240</v>
      </c>
      <c r="O74" s="17">
        <v>2E-3</v>
      </c>
      <c r="P74" s="37"/>
      <c r="Q74" s="27">
        <v>6.0000000000000001E-3</v>
      </c>
      <c r="R74" s="13">
        <v>4076</v>
      </c>
      <c r="S74" s="13">
        <v>240</v>
      </c>
      <c r="T74" s="133">
        <v>2.9999999999999997E-4</v>
      </c>
      <c r="U74" s="27"/>
      <c r="V74" s="8">
        <f>IF(AB72="Latest Sag:",-(K74*L74+P74*Q74),-(K74*L74+P74*Q74)+U74)</f>
        <v>0</v>
      </c>
      <c r="W74" s="8">
        <f>IF(OR(AC73="",AC73=0),Z73+V74,IF(AB72="Latest Sag:",AA73+U74+V74,AC73+V74))</f>
        <v>0.45882899999999999</v>
      </c>
      <c r="X74" s="34"/>
      <c r="Y74" s="53">
        <f>IF(OR(ISBLANK(X74),X72=VALUE(20)),,IF(W72="Latest Z20:",ABS(X72-X74-K71*L71-P71*Q71+U73+U74),ABS(X73-X74-K73*L73-P73*Q73+U74)))</f>
        <v>0</v>
      </c>
      <c r="Z74" s="28">
        <v>-67.241307000000006</v>
      </c>
      <c r="AA74" s="28">
        <v>0.47731400000000002</v>
      </c>
      <c r="AB74" s="28">
        <v>4.4336E-2</v>
      </c>
      <c r="AC74" s="8">
        <f t="shared" ref="AC74" si="189">AB74+AA74</f>
        <v>0.52165000000000006</v>
      </c>
      <c r="AD74" s="35">
        <v>0.45875963465429198</v>
      </c>
      <c r="AE74" s="8">
        <f t="shared" ref="AE74" si="190">IF(AD74="",0,IF(OR(AC74="",AC74=0),W74-AD74,AC74-AD74))</f>
        <v>6.2890365345708077E-2</v>
      </c>
      <c r="AF74" s="58">
        <f t="shared" ref="AF74" si="191">IF(AA74="",(Z74-V74)-Z73,AC74-W74)</f>
        <v>6.2821000000000071E-2</v>
      </c>
      <c r="AG74" s="40"/>
      <c r="AH74" s="73"/>
      <c r="AI74" s="40"/>
      <c r="AJ74" s="73"/>
      <c r="AK74" s="40">
        <v>831</v>
      </c>
      <c r="AL74" s="73">
        <v>150</v>
      </c>
      <c r="AM74" s="70"/>
      <c r="AN74" s="74"/>
      <c r="AO74" s="70"/>
      <c r="AP74" s="63"/>
      <c r="AQ74" s="63"/>
      <c r="AR74" s="40"/>
      <c r="AS74" s="40"/>
      <c r="AT74" s="63"/>
      <c r="AU74" s="63"/>
      <c r="AV74" s="142"/>
      <c r="AW74" s="71"/>
      <c r="AX74" s="45"/>
      <c r="AY74" s="45"/>
      <c r="AZ74" s="46"/>
      <c r="BA74" s="152"/>
      <c r="BB74" s="47"/>
      <c r="BC74" s="158">
        <v>13</v>
      </c>
      <c r="BD74" s="158"/>
      <c r="BE74" s="47"/>
      <c r="BF74" s="56"/>
      <c r="BG74" s="49"/>
      <c r="BH74" s="50"/>
      <c r="BI74" s="49"/>
      <c r="BJ74" s="49"/>
      <c r="BK74" s="49"/>
      <c r="BL74" s="49"/>
      <c r="BM74" s="49"/>
      <c r="BN74" s="50"/>
      <c r="BO74" s="49"/>
      <c r="BP74" s="49"/>
      <c r="BQ74" s="50"/>
      <c r="BR74" s="9"/>
    </row>
    <row r="75" spans="1:70" s="7" customFormat="1" x14ac:dyDescent="0.25">
      <c r="A75" s="68" t="s">
        <v>1225</v>
      </c>
      <c r="B75" s="67" t="s">
        <v>1187</v>
      </c>
      <c r="C75" s="52">
        <v>44896.8359837963</v>
      </c>
      <c r="D75" s="16">
        <f>(K75*M75+P75*R75)/(24*60*60)</f>
        <v>3.1597222222222221E-2</v>
      </c>
      <c r="E75" s="26"/>
      <c r="F75" s="14" t="s">
        <v>1162</v>
      </c>
      <c r="G75" s="15">
        <v>0.111</v>
      </c>
      <c r="H75" s="131">
        <v>31.5</v>
      </c>
      <c r="I75" s="131">
        <v>10</v>
      </c>
      <c r="J75" s="143" t="s">
        <v>1161</v>
      </c>
      <c r="K75" s="27">
        <v>10</v>
      </c>
      <c r="L75" s="27">
        <v>6.0000000000000001E-3</v>
      </c>
      <c r="M75" s="13">
        <v>273</v>
      </c>
      <c r="N75" s="13">
        <v>240</v>
      </c>
      <c r="O75" s="17">
        <v>2E-3</v>
      </c>
      <c r="P75" s="27"/>
      <c r="Q75" s="27">
        <v>6.0000000000000001E-3</v>
      </c>
      <c r="R75" s="13">
        <v>4076</v>
      </c>
      <c r="S75" s="13">
        <v>240</v>
      </c>
      <c r="T75" s="133">
        <v>2.9999999999999997E-4</v>
      </c>
      <c r="U75" s="27">
        <v>4.7618000000000001E-2</v>
      </c>
      <c r="V75" s="8">
        <f>IF(AB73="Latest Sag:",-(K75*L75+P75*Q75),-(K75*L75+P75*Q75)+U75)</f>
        <v>-0.06</v>
      </c>
      <c r="W75" s="8">
        <f>IF(OR(AC74="",AC74=0),Z74+V75,IF(AB73="Latest Sag:",AA74+U75+V75,AC74+V75))</f>
        <v>0.46493200000000007</v>
      </c>
      <c r="X75" s="33">
        <v>-37.007305000000002</v>
      </c>
      <c r="Y75" s="53">
        <f>IF(OR(ISBLANK(X75),X73=VALUE(20)),,IF(W73="Latest Z20:",ABS(X73-X75-K72*L72-P72*Q72+U74+U75),ABS(X74-X75-K74*L74-P74*Q74+U75)))</f>
        <v>0</v>
      </c>
      <c r="Z75" s="28">
        <v>-67.241192999999996</v>
      </c>
      <c r="AA75" s="28">
        <v>0.47731200000000001</v>
      </c>
      <c r="AB75" s="28">
        <v>-1.1878E-2</v>
      </c>
      <c r="AC75" s="8">
        <f t="shared" ref="AC75" si="192">AB75+AA75</f>
        <v>0.46543400000000001</v>
      </c>
      <c r="AD75" s="35">
        <v>0.45875963465429198</v>
      </c>
      <c r="AE75" s="8">
        <f t="shared" ref="AE75" si="193">IF(AD75="",0,IF(OR(AC75="",AC75=0),W75-AD75,AC75-AD75))</f>
        <v>6.6743653457080332E-3</v>
      </c>
      <c r="AF75" s="58">
        <f t="shared" ref="AF75" si="194">IF(AA75="",(Z75-V75)-Z74,AC75-W75)</f>
        <v>5.0199999999994693E-4</v>
      </c>
      <c r="AG75" s="40"/>
      <c r="AH75" s="73"/>
      <c r="AI75" s="40"/>
      <c r="AJ75" s="73"/>
      <c r="AK75" s="40">
        <v>19</v>
      </c>
      <c r="AL75" s="73">
        <v>150</v>
      </c>
      <c r="AM75" s="70"/>
      <c r="AN75" s="74"/>
      <c r="AO75" s="70"/>
      <c r="AP75" s="63"/>
      <c r="AQ75" s="63"/>
      <c r="AR75" s="40"/>
      <c r="AS75" s="40"/>
      <c r="AT75" s="63"/>
      <c r="AU75" s="63"/>
      <c r="AV75" s="142"/>
      <c r="AW75" s="71"/>
      <c r="AX75" s="45"/>
      <c r="AY75" s="45"/>
      <c r="AZ75" s="46"/>
      <c r="BA75" s="152"/>
      <c r="BB75" s="47"/>
      <c r="BC75" s="158">
        <v>13</v>
      </c>
      <c r="BD75" s="158"/>
      <c r="BE75" s="47"/>
      <c r="BF75" s="56"/>
      <c r="BG75" s="49"/>
      <c r="BH75" s="50"/>
      <c r="BI75" s="49"/>
      <c r="BJ75" s="49"/>
      <c r="BK75" s="49"/>
      <c r="BL75" s="49"/>
      <c r="BM75" s="49"/>
      <c r="BN75" s="50"/>
      <c r="BO75" s="49"/>
      <c r="BP75" s="49"/>
      <c r="BQ75" s="50"/>
      <c r="BR75" s="9"/>
    </row>
    <row r="76" spans="1:70" s="7" customFormat="1" x14ac:dyDescent="0.25">
      <c r="A76" s="68" t="s">
        <v>1226</v>
      </c>
      <c r="B76" s="67" t="s">
        <v>1187</v>
      </c>
      <c r="C76" s="52">
        <v>44896.880011574074</v>
      </c>
      <c r="D76" s="16">
        <f>(K76*M76+P76*R76)/(24*60*60)</f>
        <v>9.479166666666667E-3</v>
      </c>
      <c r="E76" s="26"/>
      <c r="F76" s="14" t="s">
        <v>1162</v>
      </c>
      <c r="G76" s="15">
        <v>0.111</v>
      </c>
      <c r="H76" s="131">
        <v>31.5</v>
      </c>
      <c r="I76" s="131">
        <v>10</v>
      </c>
      <c r="J76" s="143" t="s">
        <v>1161</v>
      </c>
      <c r="K76" s="27">
        <v>3</v>
      </c>
      <c r="L76" s="27">
        <v>6.0000000000000001E-3</v>
      </c>
      <c r="M76" s="13">
        <v>273</v>
      </c>
      <c r="N76" s="13">
        <v>240</v>
      </c>
      <c r="O76" s="17">
        <v>2E-3</v>
      </c>
      <c r="P76" s="27"/>
      <c r="Q76" s="27">
        <v>6.0000000000000001E-3</v>
      </c>
      <c r="R76" s="13">
        <v>4076</v>
      </c>
      <c r="S76" s="13">
        <v>240</v>
      </c>
      <c r="T76" s="133">
        <v>2.9999999999999997E-4</v>
      </c>
      <c r="U76" s="27">
        <v>1.1172E-2</v>
      </c>
      <c r="V76" s="8">
        <f>IF(AB74="Latest Sag:",-(K76*L76+P76*Q76),-(K76*L76+P76*Q76)+U76)</f>
        <v>-6.8280000000000025E-3</v>
      </c>
      <c r="W76" s="8">
        <f>IF(OR(AC75="",AC75=0),Z75+V76,IF(AB74="Latest Sag:",AA75+U76+V76,AC75+V76))</f>
        <v>0.45860600000000001</v>
      </c>
      <c r="X76" s="33">
        <v>-37.056133000000003</v>
      </c>
      <c r="Y76" s="53">
        <f>IF(OR(ISBLANK(X76),X74=VALUE(20)),,IF(W74="Latest Z20:",ABS(X74-X76-K73*L73-P73*Q73+U75+U76),ABS(X75-X76-K75*L75-P75*Q75+U76)))</f>
        <v>3.174543961037557E-16</v>
      </c>
      <c r="Z76" s="28">
        <v>-67.241264000000001</v>
      </c>
      <c r="AA76" s="28">
        <v>0.47734300000000002</v>
      </c>
      <c r="AB76" s="28">
        <v>-1.8386E-2</v>
      </c>
      <c r="AC76" s="8">
        <f t="shared" ref="AC76" si="195">AB76+AA76</f>
        <v>0.458957</v>
      </c>
      <c r="AD76" s="35">
        <v>0.45875963465429198</v>
      </c>
      <c r="AE76" s="8">
        <f t="shared" ref="AE76" si="196">IF(AD76="",0,IF(OR(AC76="",AC76=0),W76-AD76,AC76-AD76))</f>
        <v>1.9736534570802267E-4</v>
      </c>
      <c r="AF76" s="58">
        <f t="shared" ref="AF76" si="197">IF(AA76="",(Z76-V76)-Z75,AC76-W76)</f>
        <v>3.5099999999999021E-4</v>
      </c>
      <c r="AG76" s="40"/>
      <c r="AH76" s="73"/>
      <c r="AI76" s="40"/>
      <c r="AJ76" s="73"/>
      <c r="AK76" s="40">
        <v>57</v>
      </c>
      <c r="AL76" s="73">
        <v>150</v>
      </c>
      <c r="AM76" s="70"/>
      <c r="AN76" s="74"/>
      <c r="AO76" s="70"/>
      <c r="AP76" s="63"/>
      <c r="AQ76" s="63"/>
      <c r="AR76" s="40"/>
      <c r="AS76" s="40"/>
      <c r="AT76" s="63"/>
      <c r="AU76" s="63"/>
      <c r="AV76" s="142"/>
      <c r="AW76" s="71"/>
      <c r="AX76" s="45"/>
      <c r="AY76" s="45"/>
      <c r="AZ76" s="46"/>
      <c r="BA76" s="152"/>
      <c r="BB76" s="47"/>
      <c r="BC76" s="158">
        <v>13</v>
      </c>
      <c r="BD76" s="158">
        <v>14</v>
      </c>
      <c r="BE76" s="47">
        <v>8.9</v>
      </c>
      <c r="BF76" s="56"/>
      <c r="BG76" s="49"/>
      <c r="BH76" s="50"/>
      <c r="BI76" s="49"/>
      <c r="BJ76" s="49"/>
      <c r="BK76" s="49"/>
      <c r="BL76" s="49"/>
      <c r="BM76" s="49"/>
      <c r="BN76" s="50"/>
      <c r="BO76" s="49"/>
      <c r="BP76" s="49"/>
      <c r="BQ76" s="50"/>
      <c r="BR76" s="9"/>
    </row>
    <row r="77" spans="1:70" s="6" customFormat="1" x14ac:dyDescent="0.25">
      <c r="A77" s="170" t="s">
        <v>1155</v>
      </c>
      <c r="B77" s="136"/>
      <c r="C77" s="137">
        <v>44896.908194444448</v>
      </c>
      <c r="D77" s="146">
        <v>2.2999999999999998</v>
      </c>
      <c r="E77" s="139" t="s">
        <v>814</v>
      </c>
      <c r="F77" s="165" t="s">
        <v>1227</v>
      </c>
      <c r="G77" s="22"/>
      <c r="H77" s="134"/>
      <c r="I77" s="134"/>
      <c r="J77" s="145"/>
      <c r="K77" s="29"/>
      <c r="L77" s="29"/>
      <c r="M77" s="1"/>
      <c r="N77" s="1"/>
      <c r="O77" s="3"/>
      <c r="P77" s="29"/>
      <c r="Q77" s="29"/>
      <c r="R77" s="1"/>
      <c r="S77" s="1"/>
      <c r="T77" s="147" t="s">
        <v>903</v>
      </c>
      <c r="U77" s="32" t="s">
        <v>24</v>
      </c>
      <c r="V77" s="24"/>
      <c r="W77" s="25" t="s">
        <v>22</v>
      </c>
      <c r="X77" s="30">
        <v>20</v>
      </c>
      <c r="Y77" s="138"/>
      <c r="Z77" s="30"/>
      <c r="AA77" s="30"/>
      <c r="AB77" s="36" t="s">
        <v>21</v>
      </c>
      <c r="AC77" s="24">
        <f>$AC$76</f>
        <v>0.458957</v>
      </c>
      <c r="AD77" s="30"/>
      <c r="AE77" s="24"/>
      <c r="AF77" s="24"/>
      <c r="AG77" s="41"/>
      <c r="AH77" s="41"/>
      <c r="AI77" s="41"/>
      <c r="AJ77" s="41"/>
      <c r="AK77" s="41"/>
      <c r="AL77" s="41"/>
      <c r="AM77" s="41"/>
      <c r="AN77" s="41"/>
      <c r="AO77" s="41"/>
      <c r="AP77" s="135"/>
      <c r="AQ77" s="135"/>
      <c r="AR77" s="41"/>
      <c r="AS77" s="41"/>
      <c r="AT77" s="135"/>
      <c r="AU77" s="135"/>
      <c r="AV77" s="29"/>
      <c r="AW77" s="42"/>
      <c r="AX77" s="42"/>
      <c r="AY77" s="42"/>
      <c r="AZ77" s="43"/>
      <c r="BA77" s="151"/>
      <c r="BB77" s="44"/>
      <c r="BC77" s="157">
        <v>14</v>
      </c>
      <c r="BD77" s="157"/>
      <c r="BE77" s="44"/>
      <c r="BF77" s="48"/>
      <c r="BG77" s="48"/>
      <c r="BH77" s="48"/>
      <c r="BI77" s="48"/>
      <c r="BJ77" s="48"/>
      <c r="BK77" s="48"/>
      <c r="BL77" s="48"/>
      <c r="BM77" s="48"/>
      <c r="BN77" s="48"/>
      <c r="BO77" s="48"/>
      <c r="BP77" s="48"/>
      <c r="BQ77" s="48"/>
      <c r="BR77" s="1"/>
    </row>
    <row r="78" spans="1:70" s="7" customFormat="1" x14ac:dyDescent="0.25">
      <c r="A78" s="68" t="s">
        <v>1229</v>
      </c>
      <c r="B78" s="67" t="s">
        <v>1187</v>
      </c>
      <c r="C78" s="52">
        <v>44896.909074074072</v>
      </c>
      <c r="D78" s="16">
        <f>(K78*M78+P78*R78)/(24*60*60)</f>
        <v>0</v>
      </c>
      <c r="E78" s="26"/>
      <c r="F78" s="14" t="s">
        <v>1162</v>
      </c>
      <c r="G78" s="15">
        <v>0.111</v>
      </c>
      <c r="H78" s="131">
        <v>31.5</v>
      </c>
      <c r="I78" s="131">
        <v>10</v>
      </c>
      <c r="J78" s="143" t="s">
        <v>1161</v>
      </c>
      <c r="K78" s="37"/>
      <c r="L78" s="27">
        <v>6.0000000000000001E-3</v>
      </c>
      <c r="M78" s="13">
        <v>273</v>
      </c>
      <c r="N78" s="13">
        <v>240</v>
      </c>
      <c r="O78" s="17">
        <v>2E-3</v>
      </c>
      <c r="P78" s="37"/>
      <c r="Q78" s="27">
        <v>6.0000000000000001E-3</v>
      </c>
      <c r="R78" s="13">
        <v>4076</v>
      </c>
      <c r="S78" s="13">
        <v>240</v>
      </c>
      <c r="T78" s="133">
        <v>2.9999999999999997E-4</v>
      </c>
      <c r="U78" s="27"/>
      <c r="V78" s="8">
        <f>IF(AB76="Latest Sag:",-(K78*L78+P78*Q78),-(K78*L78+P78*Q78)+U78)</f>
        <v>0</v>
      </c>
      <c r="W78" s="8">
        <f>IF(OR(AC77="",AC77=0),Z77+V78,IF(AB76="Latest Sag:",AA77+U78+V78,AC77+V78))</f>
        <v>0.458957</v>
      </c>
      <c r="X78" s="34"/>
      <c r="Y78" s="53">
        <f>IF(OR(ISBLANK(X78),X76=VALUE(20)),,IF(W76="Latest Z20:",ABS(X76-X78-K75*L75-P75*Q75+U77+U78),ABS(X77-X78-K77*L77-P77*Q77+U78)))</f>
        <v>0</v>
      </c>
      <c r="Z78" s="28">
        <v>-67.241624999999999</v>
      </c>
      <c r="AA78" s="28">
        <v>0.47760399999999997</v>
      </c>
      <c r="AB78" s="28"/>
      <c r="AC78" s="8">
        <f t="shared" ref="AC78" si="198">AB78+AA78</f>
        <v>0.47760399999999997</v>
      </c>
      <c r="AD78" s="35">
        <v>0.45888622497751602</v>
      </c>
      <c r="AE78" s="8">
        <f t="shared" ref="AE78" si="199">IF(AD78="",0,IF(OR(AC78="",AC78=0),W78-AD78,AC78-AD78))</f>
        <v>1.8717775022483951E-2</v>
      </c>
      <c r="AF78" s="58">
        <f t="shared" ref="AF78" si="200">IF(AA78="",(Z78-V78)-Z77,AC78-W78)</f>
        <v>1.8646999999999969E-2</v>
      </c>
      <c r="AG78" s="40"/>
      <c r="AH78" s="73"/>
      <c r="AI78" s="40"/>
      <c r="AJ78" s="73"/>
      <c r="AK78" s="40">
        <v>870</v>
      </c>
      <c r="AL78" s="73">
        <v>150</v>
      </c>
      <c r="AM78" s="70"/>
      <c r="AN78" s="74"/>
      <c r="AO78" s="70"/>
      <c r="AP78" s="63"/>
      <c r="AQ78" s="63"/>
      <c r="AR78" s="40"/>
      <c r="AS78" s="40"/>
      <c r="AT78" s="63"/>
      <c r="AU78" s="63"/>
      <c r="AV78" s="142"/>
      <c r="AW78" s="71"/>
      <c r="AX78" s="45"/>
      <c r="AY78" s="45"/>
      <c r="AZ78" s="46"/>
      <c r="BA78" s="152"/>
      <c r="BB78" s="47"/>
      <c r="BC78" s="158">
        <v>14</v>
      </c>
      <c r="BD78" s="158"/>
      <c r="BE78" s="47"/>
      <c r="BF78" s="56"/>
      <c r="BG78" s="49"/>
      <c r="BH78" s="50"/>
      <c r="BI78" s="49"/>
      <c r="BJ78" s="49"/>
      <c r="BK78" s="49"/>
      <c r="BL78" s="49"/>
      <c r="BM78" s="49"/>
      <c r="BN78" s="50"/>
      <c r="BO78" s="49"/>
      <c r="BP78" s="49"/>
      <c r="BQ78" s="50"/>
      <c r="BR78" s="9"/>
    </row>
    <row r="79" spans="1:70" s="7" customFormat="1" x14ac:dyDescent="0.25">
      <c r="A79" s="68" t="s">
        <v>1230</v>
      </c>
      <c r="B79" s="67" t="s">
        <v>1187</v>
      </c>
      <c r="C79" s="52">
        <v>44896.929537037038</v>
      </c>
      <c r="D79" s="16">
        <f>(K79*M79+P79*R79)/(24*60*60)</f>
        <v>3.1597222222222221E-2</v>
      </c>
      <c r="E79" s="26"/>
      <c r="F79" s="14" t="s">
        <v>1162</v>
      </c>
      <c r="G79" s="15">
        <v>0.111</v>
      </c>
      <c r="H79" s="131">
        <v>31.5</v>
      </c>
      <c r="I79" s="131">
        <v>10</v>
      </c>
      <c r="J79" s="143" t="s">
        <v>1161</v>
      </c>
      <c r="K79" s="27">
        <v>10</v>
      </c>
      <c r="L79" s="27">
        <v>6.0000000000000001E-3</v>
      </c>
      <c r="M79" s="13">
        <v>273</v>
      </c>
      <c r="N79" s="13">
        <v>240</v>
      </c>
      <c r="O79" s="17">
        <v>2E-3</v>
      </c>
      <c r="P79" s="27"/>
      <c r="Q79" s="27">
        <v>6.0000000000000001E-3</v>
      </c>
      <c r="R79" s="13">
        <v>4076</v>
      </c>
      <c r="S79" s="13">
        <v>240</v>
      </c>
      <c r="T79" s="133">
        <v>2.9999999999999997E-4</v>
      </c>
      <c r="U79" s="27">
        <v>4.7400999999999999E-2</v>
      </c>
      <c r="V79" s="8">
        <f>IF(AB77="Latest Sag:",-(K79*L79+P79*Q79),-(K79*L79+P79*Q79)+U79)</f>
        <v>-0.06</v>
      </c>
      <c r="W79" s="8">
        <f>IF(OR(AC78="",AC78=0),Z78+V79,IF(AB77="Latest Sag:",AA78+U79+V79,AC78+V79))</f>
        <v>0.46500499999999995</v>
      </c>
      <c r="X79" s="33">
        <v>-37.007353000000002</v>
      </c>
      <c r="Y79" s="53">
        <f>IF(OR(ISBLANK(X79),X77=VALUE(20)),,IF(W77="Latest Z20:",ABS(X77-X79-K76*L76-P76*Q76+U78+U79),ABS(X78-X79-K78*L78-P78*Q78+U79)))</f>
        <v>0</v>
      </c>
      <c r="Z79" s="28">
        <v>-67.241523999999998</v>
      </c>
      <c r="AA79" s="28">
        <v>0.47761900000000002</v>
      </c>
      <c r="AB79" s="28">
        <v>-1.1582E-2</v>
      </c>
      <c r="AC79" s="8">
        <f t="shared" ref="AC79" si="201">AB79+AA79</f>
        <v>0.46603700000000003</v>
      </c>
      <c r="AD79" s="35">
        <v>0.45888622497751602</v>
      </c>
      <c r="AE79" s="8">
        <f t="shared" ref="AE79" si="202">IF(AD79="",0,IF(OR(AC79="",AC79=0),W79-AD79,AC79-AD79))</f>
        <v>7.1507750224840128E-3</v>
      </c>
      <c r="AF79" s="58">
        <f t="shared" ref="AF79" si="203">IF(AA79="",(Z79-V79)-Z78,AC79-W79)</f>
        <v>1.0320000000000884E-3</v>
      </c>
      <c r="AG79" s="40"/>
      <c r="AH79" s="73"/>
      <c r="AI79" s="40"/>
      <c r="AJ79" s="73"/>
      <c r="AK79" s="40">
        <v>30</v>
      </c>
      <c r="AL79" s="73">
        <v>150</v>
      </c>
      <c r="AM79" s="70"/>
      <c r="AN79" s="74"/>
      <c r="AO79" s="70"/>
      <c r="AP79" s="63"/>
      <c r="AQ79" s="63"/>
      <c r="AR79" s="40"/>
      <c r="AS79" s="40"/>
      <c r="AT79" s="63"/>
      <c r="AU79" s="63"/>
      <c r="AV79" s="142"/>
      <c r="AW79" s="71"/>
      <c r="AX79" s="45"/>
      <c r="AY79" s="45"/>
      <c r="AZ79" s="46"/>
      <c r="BA79" s="152"/>
      <c r="BB79" s="47"/>
      <c r="BC79" s="158">
        <v>14</v>
      </c>
      <c r="BD79" s="158"/>
      <c r="BE79" s="47"/>
      <c r="BF79" s="56"/>
      <c r="BG79" s="49"/>
      <c r="BH79" s="50"/>
      <c r="BI79" s="49"/>
      <c r="BJ79" s="49"/>
      <c r="BK79" s="49"/>
      <c r="BL79" s="49"/>
      <c r="BM79" s="49"/>
      <c r="BN79" s="50"/>
      <c r="BO79" s="49"/>
      <c r="BP79" s="49"/>
      <c r="BQ79" s="50"/>
      <c r="BR79" s="9"/>
    </row>
    <row r="80" spans="1:70" s="7" customFormat="1" x14ac:dyDescent="0.25">
      <c r="A80" s="68" t="s">
        <v>1231</v>
      </c>
      <c r="B80" s="67" t="s">
        <v>1187</v>
      </c>
      <c r="C80" s="52">
        <v>44896.973043981481</v>
      </c>
      <c r="D80" s="16">
        <f>(K80*M80+P80*R80)/(24*60*60)</f>
        <v>9.479166666666667E-3</v>
      </c>
      <c r="E80" s="26"/>
      <c r="F80" s="14" t="s">
        <v>1162</v>
      </c>
      <c r="G80" s="15">
        <v>0.111</v>
      </c>
      <c r="H80" s="131">
        <v>31.5</v>
      </c>
      <c r="I80" s="131">
        <v>10</v>
      </c>
      <c r="J80" s="143" t="s">
        <v>1161</v>
      </c>
      <c r="K80" s="27">
        <v>3</v>
      </c>
      <c r="L80" s="27">
        <v>6.0000000000000001E-3</v>
      </c>
      <c r="M80" s="13">
        <v>273</v>
      </c>
      <c r="N80" s="13">
        <v>240</v>
      </c>
      <c r="O80" s="17">
        <v>2E-3</v>
      </c>
      <c r="P80" s="27"/>
      <c r="Q80" s="27">
        <v>6.0000000000000001E-3</v>
      </c>
      <c r="R80" s="13">
        <v>4076</v>
      </c>
      <c r="S80" s="13">
        <v>240</v>
      </c>
      <c r="T80" s="133">
        <v>2.9999999999999997E-4</v>
      </c>
      <c r="U80" s="27">
        <v>1.0697E-2</v>
      </c>
      <c r="V80" s="8">
        <f>IF(AB78="Latest Sag:",-(K80*L80+P80*Q80),-(K80*L80+P80*Q80)+U80)</f>
        <v>-7.3030000000000022E-3</v>
      </c>
      <c r="W80" s="8">
        <f>IF(OR(AC79="",AC79=0),Z79+V80,IF(AB78="Latest Sag:",AA79+U80+V80,AC79+V80))</f>
        <v>0.45873400000000003</v>
      </c>
      <c r="X80" s="33">
        <v>-37.056655999999997</v>
      </c>
      <c r="Y80" s="53">
        <f>IF(OR(ISBLANK(X80),X78=VALUE(20)),,IF(W78="Latest Z20:",ABS(X78-X80-K77*L77-P77*Q77+U79+U80),ABS(X79-X80-K79*L79-P79*Q79+U80)))</f>
        <v>5.2301912800700734E-15</v>
      </c>
      <c r="Z80" s="28">
        <v>-67.241629000000003</v>
      </c>
      <c r="AA80" s="28">
        <v>0.47764299999999998</v>
      </c>
      <c r="AB80" s="28">
        <v>-1.8675000000000001E-2</v>
      </c>
      <c r="AC80" s="8">
        <f t="shared" ref="AC80" si="204">AB80+AA80</f>
        <v>0.45896799999999999</v>
      </c>
      <c r="AD80" s="35">
        <v>0.45888622497751602</v>
      </c>
      <c r="AE80" s="8">
        <f t="shared" ref="AE80" si="205">IF(AD80="",0,IF(OR(AC80="",AC80=0),W80-AD80,AC80-AD80))</f>
        <v>8.1775022483965287E-5</v>
      </c>
      <c r="AF80" s="58">
        <f t="shared" ref="AF80" si="206">IF(AA80="",(Z80-V80)-Z79,AC80-W80)</f>
        <v>2.3399999999995647E-4</v>
      </c>
      <c r="AG80" s="40"/>
      <c r="AH80" s="73"/>
      <c r="AI80" s="40"/>
      <c r="AJ80" s="73"/>
      <c r="AK80" s="40">
        <v>41</v>
      </c>
      <c r="AL80" s="73">
        <v>150</v>
      </c>
      <c r="AM80" s="70"/>
      <c r="AN80" s="74"/>
      <c r="AO80" s="70"/>
      <c r="AP80" s="63"/>
      <c r="AQ80" s="63"/>
      <c r="AR80" s="40"/>
      <c r="AS80" s="40"/>
      <c r="AT80" s="63"/>
      <c r="AU80" s="63"/>
      <c r="AV80" s="142"/>
      <c r="AW80" s="71"/>
      <c r="AX80" s="45"/>
      <c r="AY80" s="45"/>
      <c r="AZ80" s="46"/>
      <c r="BA80" s="152"/>
      <c r="BB80" s="47"/>
      <c r="BC80" s="158">
        <v>14</v>
      </c>
      <c r="BD80" s="158"/>
      <c r="BE80" s="47"/>
      <c r="BF80" s="56"/>
      <c r="BG80" s="49"/>
      <c r="BH80" s="50"/>
      <c r="BI80" s="49"/>
      <c r="BJ80" s="49"/>
      <c r="BK80" s="49"/>
      <c r="BL80" s="49"/>
      <c r="BM80" s="49"/>
      <c r="BN80" s="50"/>
      <c r="BO80" s="49"/>
      <c r="BP80" s="49"/>
      <c r="BQ80" s="50"/>
      <c r="BR80" s="9"/>
    </row>
    <row r="81" spans="1:70" s="6" customFormat="1" x14ac:dyDescent="0.25">
      <c r="A81" s="170" t="s">
        <v>1155</v>
      </c>
      <c r="B81" s="136"/>
      <c r="C81" s="137">
        <v>44896.997013888889</v>
      </c>
      <c r="D81" s="146">
        <v>2.13</v>
      </c>
      <c r="E81" s="139" t="s">
        <v>814</v>
      </c>
      <c r="F81" s="165" t="s">
        <v>1228</v>
      </c>
      <c r="G81" s="22"/>
      <c r="H81" s="134"/>
      <c r="I81" s="134"/>
      <c r="J81" s="145"/>
      <c r="K81" s="29"/>
      <c r="L81" s="29"/>
      <c r="M81" s="1"/>
      <c r="N81" s="1"/>
      <c r="O81" s="3"/>
      <c r="P81" s="29"/>
      <c r="Q81" s="29"/>
      <c r="R81" s="1"/>
      <c r="S81" s="1"/>
      <c r="T81" s="147" t="s">
        <v>903</v>
      </c>
      <c r="U81" s="32" t="s">
        <v>24</v>
      </c>
      <c r="V81" s="24"/>
      <c r="W81" s="25" t="s">
        <v>22</v>
      </c>
      <c r="X81" s="30">
        <v>20</v>
      </c>
      <c r="Y81" s="138"/>
      <c r="Z81" s="30"/>
      <c r="AA81" s="30"/>
      <c r="AB81" s="36" t="s">
        <v>21</v>
      </c>
      <c r="AC81" s="24">
        <f>$AC$80</f>
        <v>0.45896799999999999</v>
      </c>
      <c r="AD81" s="30"/>
      <c r="AE81" s="24"/>
      <c r="AF81" s="24"/>
      <c r="AG81" s="41"/>
      <c r="AH81" s="41"/>
      <c r="AI81" s="41"/>
      <c r="AJ81" s="41"/>
      <c r="AK81" s="41"/>
      <c r="AL81" s="41"/>
      <c r="AM81" s="41"/>
      <c r="AN81" s="41"/>
      <c r="AO81" s="41"/>
      <c r="AP81" s="135"/>
      <c r="AQ81" s="135"/>
      <c r="AR81" s="41"/>
      <c r="AS81" s="41"/>
      <c r="AT81" s="135"/>
      <c r="AU81" s="135"/>
      <c r="AV81" s="29"/>
      <c r="AW81" s="42"/>
      <c r="AX81" s="42"/>
      <c r="AY81" s="42"/>
      <c r="AZ81" s="43"/>
      <c r="BA81" s="151"/>
      <c r="BB81" s="44"/>
      <c r="BC81" s="157">
        <v>15</v>
      </c>
      <c r="BD81" s="157"/>
      <c r="BE81" s="44"/>
      <c r="BF81" s="48"/>
      <c r="BG81" s="48"/>
      <c r="BH81" s="48"/>
      <c r="BI81" s="48"/>
      <c r="BJ81" s="48"/>
      <c r="BK81" s="48"/>
      <c r="BL81" s="48"/>
      <c r="BM81" s="48"/>
      <c r="BN81" s="48"/>
      <c r="BO81" s="48"/>
      <c r="BP81" s="48"/>
      <c r="BQ81" s="48"/>
      <c r="BR81" s="1"/>
    </row>
    <row r="82" spans="1:70" s="7" customFormat="1" x14ac:dyDescent="0.25">
      <c r="A82" s="68" t="s">
        <v>1233</v>
      </c>
      <c r="B82" s="67" t="s">
        <v>1187</v>
      </c>
      <c r="C82" s="52">
        <v>44896.997083333335</v>
      </c>
      <c r="D82" s="16">
        <f>(K82*M82+P82*R82)/(24*60*60)</f>
        <v>0</v>
      </c>
      <c r="E82" s="26"/>
      <c r="F82" s="14" t="s">
        <v>1162</v>
      </c>
      <c r="G82" s="15">
        <v>0.111</v>
      </c>
      <c r="H82" s="131">
        <v>31.5</v>
      </c>
      <c r="I82" s="131">
        <v>10</v>
      </c>
      <c r="J82" s="143" t="s">
        <v>1161</v>
      </c>
      <c r="K82" s="37"/>
      <c r="L82" s="27">
        <v>6.0000000000000001E-3</v>
      </c>
      <c r="M82" s="13">
        <v>273</v>
      </c>
      <c r="N82" s="13">
        <v>240</v>
      </c>
      <c r="O82" s="17">
        <v>2E-3</v>
      </c>
      <c r="P82" s="37"/>
      <c r="Q82" s="27">
        <v>6.0000000000000001E-3</v>
      </c>
      <c r="R82" s="13">
        <v>4076</v>
      </c>
      <c r="S82" s="13">
        <v>240</v>
      </c>
      <c r="T82" s="133">
        <v>2.9999999999999997E-4</v>
      </c>
      <c r="U82" s="27"/>
      <c r="V82" s="8">
        <f>IF(AB80="Latest Sag:",-(K82*L82+P82*Q82),-(K82*L82+P82*Q82)+U82)</f>
        <v>0</v>
      </c>
      <c r="W82" s="8">
        <f>IF(OR(AC81="",AC81=0),Z81+V82,IF(AB80="Latest Sag:",AA81+U82+V82,AC81+V82))</f>
        <v>0.45896799999999999</v>
      </c>
      <c r="X82" s="34"/>
      <c r="Y82" s="53">
        <f>IF(OR(ISBLANK(X82),X80=VALUE(20)),,IF(W80="Latest Z20:",ABS(X80-X82-K79*L79-P79*Q79+U81+U82),ABS(X81-X82-K81*L81-P81*Q81+U82)))</f>
        <v>0</v>
      </c>
      <c r="Z82" s="28">
        <v>-67.240808999999999</v>
      </c>
      <c r="AA82" s="28">
        <v>0.47760599999999998</v>
      </c>
      <c r="AB82" s="28"/>
      <c r="AC82" s="8">
        <f t="shared" ref="AC82" si="207">AB82+AA82</f>
        <v>0.47760599999999998</v>
      </c>
      <c r="AD82" s="35">
        <v>0.45882357247063699</v>
      </c>
      <c r="AE82" s="8">
        <f t="shared" ref="AE82" si="208">IF(AD82="",0,IF(OR(AC82="",AC82=0),W82-AD82,AC82-AD82))</f>
        <v>1.8782427529362988E-2</v>
      </c>
      <c r="AF82" s="58">
        <f t="shared" ref="AF82" si="209">IF(AA82="",(Z82-V82)-Z81,AC82-W82)</f>
        <v>1.8637999999999988E-2</v>
      </c>
      <c r="AG82" s="40"/>
      <c r="AH82" s="73"/>
      <c r="AI82" s="40"/>
      <c r="AJ82" s="73"/>
      <c r="AK82" s="40"/>
      <c r="AL82" s="73">
        <v>150</v>
      </c>
      <c r="AM82" s="70"/>
      <c r="AN82" s="74"/>
      <c r="AO82" s="70"/>
      <c r="AP82" s="63"/>
      <c r="AQ82" s="63"/>
      <c r="AR82" s="40"/>
      <c r="AS82" s="40"/>
      <c r="AT82" s="63"/>
      <c r="AU82" s="63"/>
      <c r="AV82" s="142"/>
      <c r="AW82" s="71"/>
      <c r="AX82" s="45"/>
      <c r="AY82" s="45"/>
      <c r="AZ82" s="46"/>
      <c r="BA82" s="152"/>
      <c r="BB82" s="47"/>
      <c r="BC82" s="158">
        <v>15</v>
      </c>
      <c r="BD82" s="158"/>
      <c r="BE82" s="47"/>
      <c r="BF82" s="56"/>
      <c r="BG82" s="49"/>
      <c r="BH82" s="50"/>
      <c r="BI82" s="49"/>
      <c r="BJ82" s="49"/>
      <c r="BK82" s="49"/>
      <c r="BL82" s="49"/>
      <c r="BM82" s="49"/>
      <c r="BN82" s="50"/>
      <c r="BO82" s="49"/>
      <c r="BP82" s="49"/>
      <c r="BQ82" s="50"/>
      <c r="BR82" s="9"/>
    </row>
    <row r="83" spans="1:70" s="7" customFormat="1" x14ac:dyDescent="0.25">
      <c r="A83" s="68" t="s">
        <v>1234</v>
      </c>
      <c r="B83" s="67" t="s">
        <v>1187</v>
      </c>
      <c r="C83" s="52">
        <v>44897.018761574072</v>
      </c>
      <c r="D83" s="16">
        <f>(K83*M83+P83*R83)/(24*60*60)</f>
        <v>3.1597222222222221E-2</v>
      </c>
      <c r="E83" s="26"/>
      <c r="F83" s="14" t="s">
        <v>1162</v>
      </c>
      <c r="G83" s="15">
        <v>0.111</v>
      </c>
      <c r="H83" s="131">
        <v>31.5</v>
      </c>
      <c r="I83" s="131">
        <v>10</v>
      </c>
      <c r="J83" s="143" t="s">
        <v>1161</v>
      </c>
      <c r="K83" s="27">
        <v>10</v>
      </c>
      <c r="L83" s="27">
        <v>6.0000000000000001E-3</v>
      </c>
      <c r="M83" s="13">
        <v>273</v>
      </c>
      <c r="N83" s="13">
        <v>240</v>
      </c>
      <c r="O83" s="17">
        <v>2E-3</v>
      </c>
      <c r="P83" s="27"/>
      <c r="Q83" s="27">
        <v>6.0000000000000001E-3</v>
      </c>
      <c r="R83" s="13">
        <v>4076</v>
      </c>
      <c r="S83" s="13">
        <v>240</v>
      </c>
      <c r="T83" s="133">
        <v>2.9999999999999997E-4</v>
      </c>
      <c r="U83" s="27">
        <v>4.7219999999999998E-2</v>
      </c>
      <c r="V83" s="8">
        <f>IF(AB81="Latest Sag:",-(K83*L83+P83*Q83),-(K83*L83+P83*Q83)+U83)</f>
        <v>-0.06</v>
      </c>
      <c r="W83" s="8">
        <f>IF(OR(AC82="",AC82=0),Z82+V83,IF(AB81="Latest Sag:",AA82+U83+V83,AC82+V83))</f>
        <v>0.46482600000000002</v>
      </c>
      <c r="X83" s="33">
        <v>-37.008223000000001</v>
      </c>
      <c r="Y83" s="53">
        <f>IF(OR(ISBLANK(X83),X81=VALUE(20)),,IF(W81="Latest Z20:",ABS(X81-X83-K80*L80-P80*Q80+U82+U83),ABS(X82-X83-K82*L82-P82*Q82+U83)))</f>
        <v>0</v>
      </c>
      <c r="Z83" s="28">
        <v>-67.241095000000001</v>
      </c>
      <c r="AA83" s="28">
        <v>0.47767100000000001</v>
      </c>
      <c r="AB83" s="28">
        <v>-1.2917E-2</v>
      </c>
      <c r="AC83" s="8">
        <f t="shared" ref="AC83" si="210">AB83+AA83</f>
        <v>0.464754</v>
      </c>
      <c r="AD83" s="35">
        <v>0.45882357247063699</v>
      </c>
      <c r="AE83" s="8">
        <f t="shared" ref="AE83" si="211">IF(AD83="",0,IF(OR(AC83="",AC83=0),W83-AD83,AC83-AD83))</f>
        <v>5.9304275293630138E-3</v>
      </c>
      <c r="AF83" s="58">
        <f t="shared" ref="AF83" si="212">IF(AA83="",(Z83-V83)-Z82,AC83-W83)</f>
        <v>-7.2000000000016495E-5</v>
      </c>
      <c r="AG83" s="40"/>
      <c r="AH83" s="73"/>
      <c r="AI83" s="40"/>
      <c r="AJ83" s="73"/>
      <c r="AK83" s="40">
        <v>44</v>
      </c>
      <c r="AL83" s="73">
        <v>150</v>
      </c>
      <c r="AM83" s="70"/>
      <c r="AN83" s="74"/>
      <c r="AO83" s="70"/>
      <c r="AP83" s="63"/>
      <c r="AQ83" s="63"/>
      <c r="AR83" s="40"/>
      <c r="AS83" s="40"/>
      <c r="AT83" s="63"/>
      <c r="AU83" s="63"/>
      <c r="AV83" s="142"/>
      <c r="AW83" s="71"/>
      <c r="AX83" s="45"/>
      <c r="AY83" s="45"/>
      <c r="AZ83" s="46"/>
      <c r="BA83" s="152"/>
      <c r="BB83" s="47"/>
      <c r="BC83" s="158">
        <v>15</v>
      </c>
      <c r="BD83" s="158"/>
      <c r="BE83" s="47"/>
      <c r="BF83" s="56"/>
      <c r="BG83" s="49"/>
      <c r="BH83" s="50"/>
      <c r="BI83" s="49"/>
      <c r="BJ83" s="49"/>
      <c r="BK83" s="49"/>
      <c r="BL83" s="49"/>
      <c r="BM83" s="49"/>
      <c r="BN83" s="50"/>
      <c r="BO83" s="49"/>
      <c r="BP83" s="49"/>
      <c r="BQ83" s="50"/>
      <c r="BR83" s="9"/>
    </row>
    <row r="84" spans="1:70" s="7" customFormat="1" x14ac:dyDescent="0.25">
      <c r="A84" s="68" t="s">
        <v>1235</v>
      </c>
      <c r="B84" s="67" t="s">
        <v>1187</v>
      </c>
      <c r="C84" s="52">
        <v>44897.065439814818</v>
      </c>
      <c r="D84" s="16">
        <f>(K84*M84+P84*R84)/(24*60*60)</f>
        <v>9.479166666666667E-3</v>
      </c>
      <c r="E84" s="26"/>
      <c r="F84" s="14" t="s">
        <v>1162</v>
      </c>
      <c r="G84" s="15">
        <v>0.111</v>
      </c>
      <c r="H84" s="131">
        <v>31.5</v>
      </c>
      <c r="I84" s="131">
        <v>10</v>
      </c>
      <c r="J84" s="143" t="s">
        <v>1161</v>
      </c>
      <c r="K84" s="27">
        <v>3</v>
      </c>
      <c r="L84" s="27">
        <v>6.0000000000000001E-3</v>
      </c>
      <c r="M84" s="13">
        <v>273</v>
      </c>
      <c r="N84" s="13">
        <v>240</v>
      </c>
      <c r="O84" s="17">
        <v>2E-3</v>
      </c>
      <c r="P84" s="27"/>
      <c r="Q84" s="27">
        <v>6.0000000000000001E-3</v>
      </c>
      <c r="R84" s="13">
        <v>4076</v>
      </c>
      <c r="S84" s="13">
        <v>240</v>
      </c>
      <c r="T84" s="133">
        <v>2.9999999999999997E-4</v>
      </c>
      <c r="U84" s="27">
        <v>1.1913E-2</v>
      </c>
      <c r="V84" s="8">
        <f>IF(AB82="Latest Sag:",-(K84*L84+P84*Q84),-(K84*L84+P84*Q84)+U84)</f>
        <v>-6.0870000000000021E-3</v>
      </c>
      <c r="W84" s="8">
        <f>IF(OR(AC83="",AC83=0),Z83+V84,IF(AB82="Latest Sag:",AA83+U84+V84,AC83+V84))</f>
        <v>0.45866699999999999</v>
      </c>
      <c r="X84" s="33">
        <v>-37.056305000000002</v>
      </c>
      <c r="Y84" s="53">
        <f>IF(OR(ISBLANK(X84),X82=VALUE(20)),,IF(W82="Latest Z20:",ABS(X82-X84-K81*L81-P81*Q81+U83+U84),ABS(X83-X84-K83*L83-P83*Q83+U84)))</f>
        <v>4.9999999991515165E-6</v>
      </c>
      <c r="Z84" s="28">
        <v>-67.241219000000001</v>
      </c>
      <c r="AA84" s="28">
        <v>0.47766900000000001</v>
      </c>
      <c r="AB84" s="28">
        <v>-1.8714000000000001E-2</v>
      </c>
      <c r="AC84" s="8">
        <f t="shared" ref="AC84" si="213">AB84+AA84</f>
        <v>0.458955</v>
      </c>
      <c r="AD84" s="35">
        <v>0.45882357247063699</v>
      </c>
      <c r="AE84" s="8">
        <f t="shared" ref="AE84" si="214">IF(AD84="",0,IF(OR(AC84="",AC84=0),W84-AD84,AC84-AD84))</f>
        <v>1.3142752936301516E-4</v>
      </c>
      <c r="AF84" s="58">
        <f t="shared" ref="AF84" si="215">IF(AA84="",(Z84-V84)-Z83,AC84-W84)</f>
        <v>2.8800000000001047E-4</v>
      </c>
      <c r="AG84" s="40"/>
      <c r="AH84" s="73"/>
      <c r="AI84" s="40"/>
      <c r="AJ84" s="73"/>
      <c r="AK84" s="40">
        <v>54</v>
      </c>
      <c r="AL84" s="73">
        <v>150</v>
      </c>
      <c r="AM84" s="70"/>
      <c r="AN84" s="74"/>
      <c r="AO84" s="70"/>
      <c r="AP84" s="63"/>
      <c r="AQ84" s="63"/>
      <c r="AR84" s="40"/>
      <c r="AS84" s="40"/>
      <c r="AT84" s="63"/>
      <c r="AU84" s="63"/>
      <c r="AV84" s="142"/>
      <c r="AW84" s="71"/>
      <c r="AX84" s="45"/>
      <c r="AY84" s="45"/>
      <c r="AZ84" s="46"/>
      <c r="BA84" s="152"/>
      <c r="BB84" s="47"/>
      <c r="BC84" s="158">
        <v>15</v>
      </c>
      <c r="BD84" s="158"/>
      <c r="BE84" s="47"/>
      <c r="BF84" s="56"/>
      <c r="BG84" s="49"/>
      <c r="BH84" s="50"/>
      <c r="BI84" s="49"/>
      <c r="BJ84" s="49"/>
      <c r="BK84" s="49"/>
      <c r="BL84" s="49"/>
      <c r="BM84" s="49"/>
      <c r="BN84" s="50"/>
      <c r="BO84" s="49"/>
      <c r="BP84" s="49"/>
      <c r="BQ84" s="50"/>
      <c r="BR84" s="9"/>
    </row>
    <row r="85" spans="1:70" s="6" customFormat="1" x14ac:dyDescent="0.25">
      <c r="A85" s="170" t="s">
        <v>1155</v>
      </c>
      <c r="B85" s="136"/>
      <c r="C85" s="137">
        <v>44897.085775462961</v>
      </c>
      <c r="D85" s="146">
        <v>2.13</v>
      </c>
      <c r="E85" s="139" t="s">
        <v>814</v>
      </c>
      <c r="F85" s="165" t="s">
        <v>1232</v>
      </c>
      <c r="G85" s="22"/>
      <c r="H85" s="134"/>
      <c r="I85" s="134"/>
      <c r="J85" s="145"/>
      <c r="K85" s="29"/>
      <c r="L85" s="29"/>
      <c r="M85" s="1"/>
      <c r="N85" s="1"/>
      <c r="O85" s="3"/>
      <c r="P85" s="29"/>
      <c r="Q85" s="29"/>
      <c r="R85" s="1"/>
      <c r="S85" s="1"/>
      <c r="T85" s="147" t="s">
        <v>903</v>
      </c>
      <c r="U85" s="32" t="s">
        <v>24</v>
      </c>
      <c r="V85" s="24"/>
      <c r="W85" s="25" t="s">
        <v>22</v>
      </c>
      <c r="X85" s="30">
        <v>20</v>
      </c>
      <c r="Y85" s="138"/>
      <c r="Z85" s="30"/>
      <c r="AA85" s="30"/>
      <c r="AB85" s="36" t="s">
        <v>21</v>
      </c>
      <c r="AC85" s="24">
        <f>$AC$84</f>
        <v>0.458955</v>
      </c>
      <c r="AD85" s="30"/>
      <c r="AE85" s="24"/>
      <c r="AF85" s="24"/>
      <c r="AG85" s="41"/>
      <c r="AH85" s="41"/>
      <c r="AI85" s="41"/>
      <c r="AJ85" s="41"/>
      <c r="AK85" s="41"/>
      <c r="AL85" s="41"/>
      <c r="AM85" s="41"/>
      <c r="AN85" s="41"/>
      <c r="AO85" s="41"/>
      <c r="AP85" s="135"/>
      <c r="AQ85" s="135"/>
      <c r="AR85" s="41"/>
      <c r="AS85" s="41"/>
      <c r="AT85" s="135"/>
      <c r="AU85" s="135"/>
      <c r="AV85" s="29"/>
      <c r="AW85" s="42"/>
      <c r="AX85" s="42"/>
      <c r="AY85" s="42"/>
      <c r="AZ85" s="43"/>
      <c r="BA85" s="151"/>
      <c r="BB85" s="44"/>
      <c r="BC85" s="157">
        <v>16</v>
      </c>
      <c r="BD85" s="157"/>
      <c r="BE85" s="44"/>
      <c r="BF85" s="48"/>
      <c r="BG85" s="48"/>
      <c r="BH85" s="48"/>
      <c r="BI85" s="48"/>
      <c r="BJ85" s="48"/>
      <c r="BK85" s="48"/>
      <c r="BL85" s="48"/>
      <c r="BM85" s="48"/>
      <c r="BN85" s="48"/>
      <c r="BO85" s="48"/>
      <c r="BP85" s="48"/>
      <c r="BQ85" s="48"/>
      <c r="BR85" s="1"/>
    </row>
    <row r="86" spans="1:70" s="7" customFormat="1" x14ac:dyDescent="0.25">
      <c r="A86" s="68" t="s">
        <v>1236</v>
      </c>
      <c r="B86" s="67" t="s">
        <v>1187</v>
      </c>
      <c r="C86" s="52">
        <v>44897.085810185185</v>
      </c>
      <c r="D86" s="16">
        <f>(K86*M86+P86*R86)/(24*60*60)</f>
        <v>0</v>
      </c>
      <c r="E86" s="26"/>
      <c r="F86" s="14" t="s">
        <v>1162</v>
      </c>
      <c r="G86" s="15">
        <v>0.111</v>
      </c>
      <c r="H86" s="131">
        <v>31.5</v>
      </c>
      <c r="I86" s="131">
        <v>10</v>
      </c>
      <c r="J86" s="143" t="s">
        <v>1161</v>
      </c>
      <c r="K86" s="37"/>
      <c r="L86" s="27">
        <v>6.0000000000000001E-3</v>
      </c>
      <c r="M86" s="13">
        <v>273</v>
      </c>
      <c r="N86" s="13">
        <v>240</v>
      </c>
      <c r="O86" s="17">
        <v>2E-3</v>
      </c>
      <c r="P86" s="37"/>
      <c r="Q86" s="27">
        <v>6.0000000000000001E-3</v>
      </c>
      <c r="R86" s="13">
        <v>4076</v>
      </c>
      <c r="S86" s="13">
        <v>240</v>
      </c>
      <c r="T86" s="133">
        <v>2.9999999999999997E-4</v>
      </c>
      <c r="U86" s="27"/>
      <c r="V86" s="8">
        <f>IF(AB84="Latest Sag:",-(K86*L86+P86*Q86),-(K86*L86+P86*Q86)+U86)</f>
        <v>0</v>
      </c>
      <c r="W86" s="8">
        <f>IF(OR(AC85="",AC85=0),Z85+V86,IF(AB84="Latest Sag:",AA85+U86+V86,AC85+V86))</f>
        <v>0.458955</v>
      </c>
      <c r="X86" s="34"/>
      <c r="Y86" s="53">
        <f>IF(OR(ISBLANK(X86),X84=VALUE(20)),,IF(W84="Latest Z20:",ABS(X84-X86-K83*L83-P83*Q83+U85+U86),ABS(X85-X86-K85*L85-P85*Q85+U86)))</f>
        <v>0</v>
      </c>
      <c r="Z86" s="28">
        <v>-67.240367000000006</v>
      </c>
      <c r="AA86" s="28">
        <v>0.47756700000000002</v>
      </c>
      <c r="AB86" s="28">
        <v>4.0219999999999999E-2</v>
      </c>
      <c r="AC86" s="8">
        <f t="shared" ref="AC86" si="216">AB86+AA86</f>
        <v>0.517787</v>
      </c>
      <c r="AD86" s="35">
        <v>0.458607399569466</v>
      </c>
      <c r="AE86" s="8">
        <f t="shared" ref="AE86" si="217">IF(AD86="",0,IF(OR(AC86="",AC86=0),W86-AD86,AC86-AD86))</f>
        <v>5.9179600430533996E-2</v>
      </c>
      <c r="AF86" s="58">
        <f t="shared" ref="AF86" si="218">IF(AA86="",(Z86-V86)-Z85,AC86-W86)</f>
        <v>5.8831999999999995E-2</v>
      </c>
      <c r="AG86" s="40"/>
      <c r="AH86" s="73"/>
      <c r="AI86" s="40"/>
      <c r="AJ86" s="73"/>
      <c r="AK86" s="40"/>
      <c r="AL86" s="73">
        <v>150</v>
      </c>
      <c r="AM86" s="70"/>
      <c r="AN86" s="74"/>
      <c r="AO86" s="70"/>
      <c r="AP86" s="63"/>
      <c r="AQ86" s="63"/>
      <c r="AR86" s="40"/>
      <c r="AS86" s="40"/>
      <c r="AT86" s="63"/>
      <c r="AU86" s="63"/>
      <c r="AV86" s="142"/>
      <c r="AW86" s="71"/>
      <c r="AX86" s="45"/>
      <c r="AY86" s="45"/>
      <c r="AZ86" s="46"/>
      <c r="BA86" s="152"/>
      <c r="BB86" s="47"/>
      <c r="BC86" s="158">
        <v>16</v>
      </c>
      <c r="BD86" s="158"/>
      <c r="BE86" s="47"/>
      <c r="BF86" s="56"/>
      <c r="BG86" s="49"/>
      <c r="BH86" s="50"/>
      <c r="BI86" s="49"/>
      <c r="BJ86" s="49"/>
      <c r="BK86" s="49"/>
      <c r="BL86" s="49"/>
      <c r="BM86" s="49"/>
      <c r="BN86" s="50"/>
      <c r="BO86" s="49"/>
      <c r="BP86" s="49"/>
      <c r="BQ86" s="50"/>
      <c r="BR86" s="9"/>
    </row>
    <row r="87" spans="1:70" s="7" customFormat="1" x14ac:dyDescent="0.25">
      <c r="A87" s="68" t="s">
        <v>1237</v>
      </c>
      <c r="B87" s="67" t="s">
        <v>1187</v>
      </c>
      <c r="C87" s="52">
        <v>44897.106006944443</v>
      </c>
      <c r="D87" s="16">
        <f>(K87*M87+P87*R87)/(24*60*60)</f>
        <v>3.1597222222222221E-2</v>
      </c>
      <c r="E87" s="26"/>
      <c r="F87" s="14" t="s">
        <v>1162</v>
      </c>
      <c r="G87" s="15">
        <v>0.111</v>
      </c>
      <c r="H87" s="131">
        <v>31.5</v>
      </c>
      <c r="I87" s="131">
        <v>10</v>
      </c>
      <c r="J87" s="143" t="s">
        <v>1161</v>
      </c>
      <c r="K87" s="27">
        <v>10</v>
      </c>
      <c r="L87" s="27">
        <v>6.0000000000000001E-3</v>
      </c>
      <c r="M87" s="13">
        <v>273</v>
      </c>
      <c r="N87" s="13">
        <v>240</v>
      </c>
      <c r="O87" s="17">
        <v>2E-3</v>
      </c>
      <c r="P87" s="27"/>
      <c r="Q87" s="27">
        <v>6.0000000000000001E-3</v>
      </c>
      <c r="R87" s="13">
        <v>4076</v>
      </c>
      <c r="S87" s="13">
        <v>240</v>
      </c>
      <c r="T87" s="133">
        <v>2.9999999999999997E-4</v>
      </c>
      <c r="U87" s="27">
        <v>4.7388E-2</v>
      </c>
      <c r="V87" s="8">
        <f>IF(AB85="Latest Sag:",-(K87*L87+P87*Q87),-(K87*L87+P87*Q87)+U87)</f>
        <v>-0.06</v>
      </c>
      <c r="W87" s="8">
        <f>IF(OR(AC86="",AC86=0),Z86+V87,IF(AB85="Latest Sag:",AA86+U87+V87,AC86+V87))</f>
        <v>0.46495500000000006</v>
      </c>
      <c r="X87" s="33">
        <v>-37.005057000000001</v>
      </c>
      <c r="Y87" s="53">
        <f>IF(OR(ISBLANK(X87),X85=VALUE(20)),,IF(W85="Latest Z20:",ABS(X85-X87-K84*L84-P84*Q84+U86+U87),ABS(X86-X87-K86*L86-P86*Q86+U87)))</f>
        <v>0</v>
      </c>
      <c r="Z87" s="28">
        <v>-67.240480000000005</v>
      </c>
      <c r="AA87" s="28">
        <v>0.47756399999999999</v>
      </c>
      <c r="AB87" s="28">
        <v>-1.0519000000000001E-2</v>
      </c>
      <c r="AC87" s="8">
        <f t="shared" ref="AC87" si="219">AB87+AA87</f>
        <v>0.46704499999999999</v>
      </c>
      <c r="AD87" s="35">
        <v>0.458607399569466</v>
      </c>
      <c r="AE87" s="8">
        <f t="shared" ref="AE87" si="220">IF(AD87="",0,IF(OR(AC87="",AC87=0),W87-AD87,AC87-AD87))</f>
        <v>8.4376004305339869E-3</v>
      </c>
      <c r="AF87" s="58">
        <f t="shared" ref="AF87" si="221">IF(AA87="",(Z87-V87)-Z86,AC87-W87)</f>
        <v>2.0899999999999253E-3</v>
      </c>
      <c r="AG87" s="40"/>
      <c r="AH87" s="73"/>
      <c r="AI87" s="40"/>
      <c r="AJ87" s="73"/>
      <c r="AK87" s="40">
        <v>69</v>
      </c>
      <c r="AL87" s="73">
        <v>150</v>
      </c>
      <c r="AM87" s="70"/>
      <c r="AN87" s="74"/>
      <c r="AO87" s="70"/>
      <c r="AP87" s="63"/>
      <c r="AQ87" s="63"/>
      <c r="AR87" s="40"/>
      <c r="AS87" s="40"/>
      <c r="AT87" s="63"/>
      <c r="AU87" s="63"/>
      <c r="AV87" s="142"/>
      <c r="AW87" s="71"/>
      <c r="AX87" s="45"/>
      <c r="AY87" s="45"/>
      <c r="AZ87" s="46"/>
      <c r="BA87" s="152"/>
      <c r="BB87" s="47"/>
      <c r="BC87" s="158">
        <v>16</v>
      </c>
      <c r="BD87" s="158"/>
      <c r="BE87" s="47"/>
      <c r="BF87" s="56"/>
      <c r="BG87" s="49"/>
      <c r="BH87" s="50"/>
      <c r="BI87" s="49"/>
      <c r="BJ87" s="49"/>
      <c r="BK87" s="49"/>
      <c r="BL87" s="49"/>
      <c r="BM87" s="49"/>
      <c r="BN87" s="50"/>
      <c r="BO87" s="49"/>
      <c r="BP87" s="49"/>
      <c r="BQ87" s="50"/>
      <c r="BR87" s="9"/>
    </row>
    <row r="88" spans="1:70" s="7" customFormat="1" x14ac:dyDescent="0.25">
      <c r="A88" s="68" t="s">
        <v>1238</v>
      </c>
      <c r="B88" s="67" t="s">
        <v>1187</v>
      </c>
      <c r="C88" s="52">
        <v>44897.159363425926</v>
      </c>
      <c r="D88" s="16">
        <f>(K88*M88+P88*R88)/(24*60*60)</f>
        <v>9.479166666666667E-3</v>
      </c>
      <c r="E88" s="26"/>
      <c r="F88" s="14" t="s">
        <v>1162</v>
      </c>
      <c r="G88" s="15">
        <v>0.111</v>
      </c>
      <c r="H88" s="131">
        <v>31.5</v>
      </c>
      <c r="I88" s="131">
        <v>10</v>
      </c>
      <c r="J88" s="143" t="s">
        <v>1161</v>
      </c>
      <c r="K88" s="27">
        <v>3</v>
      </c>
      <c r="L88" s="27">
        <v>6.0000000000000001E-3</v>
      </c>
      <c r="M88" s="13">
        <v>273</v>
      </c>
      <c r="N88" s="13">
        <v>240</v>
      </c>
      <c r="O88" s="17">
        <v>2E-3</v>
      </c>
      <c r="P88" s="27"/>
      <c r="Q88" s="27">
        <v>6.0000000000000001E-3</v>
      </c>
      <c r="R88" s="13">
        <v>4076</v>
      </c>
      <c r="S88" s="13">
        <v>240</v>
      </c>
      <c r="T88" s="133">
        <v>2.9999999999999997E-4</v>
      </c>
      <c r="U88" s="27">
        <v>9.4129999999999995E-3</v>
      </c>
      <c r="V88" s="8">
        <f>IF(AB86="Latest Sag:",-(K88*L88+P88*Q88),-(K88*L88+P88*Q88)+U88)</f>
        <v>-8.5870000000000026E-3</v>
      </c>
      <c r="W88" s="8">
        <f>IF(OR(AC87="",AC87=0),Z87+V88,IF(AB86="Latest Sag:",AA87+U88+V88,AC87+V88))</f>
        <v>0.45845799999999998</v>
      </c>
      <c r="X88" s="33">
        <v>-37.055652000000002</v>
      </c>
      <c r="Y88" s="53">
        <f>IF(OR(ISBLANK(X88),X86=VALUE(20)),,IF(W86="Latest Z20:",ABS(X86-X88-K85*L85-P85*Q85+U87+U88),ABS(X87-X88-K87*L87-P87*Q87+U88)))</f>
        <v>8.000000001279553E-6</v>
      </c>
      <c r="Z88" s="28">
        <v>-67.240256000000002</v>
      </c>
      <c r="AA88" s="28">
        <v>0.47756100000000001</v>
      </c>
      <c r="AB88" s="28">
        <v>-1.9035E-2</v>
      </c>
      <c r="AC88" s="8">
        <f t="shared" ref="AC88" si="222">AB88+AA88</f>
        <v>0.45852599999999999</v>
      </c>
      <c r="AD88" s="35">
        <v>0.458607399569466</v>
      </c>
      <c r="AE88" s="8">
        <f t="shared" ref="AE88" si="223">IF(AD88="",0,IF(OR(AC88="",AC88=0),W88-AD88,AC88-AD88))</f>
        <v>-8.1399569466011901E-5</v>
      </c>
      <c r="AF88" s="58">
        <f t="shared" ref="AF88" si="224">IF(AA88="",(Z88-V88)-Z87,AC88-W88)</f>
        <v>6.8000000000012495E-5</v>
      </c>
      <c r="AG88" s="40"/>
      <c r="AH88" s="73"/>
      <c r="AI88" s="40"/>
      <c r="AJ88" s="73"/>
      <c r="AK88" s="40">
        <v>42</v>
      </c>
      <c r="AL88" s="73">
        <v>150</v>
      </c>
      <c r="AM88" s="70"/>
      <c r="AN88" s="74"/>
      <c r="AO88" s="70"/>
      <c r="AP88" s="63"/>
      <c r="AQ88" s="63"/>
      <c r="AR88" s="40"/>
      <c r="AS88" s="40"/>
      <c r="AT88" s="63"/>
      <c r="AU88" s="63"/>
      <c r="AV88" s="142"/>
      <c r="AW88" s="71"/>
      <c r="AX88" s="45"/>
      <c r="AY88" s="45"/>
      <c r="AZ88" s="46"/>
      <c r="BA88" s="152"/>
      <c r="BB88" s="47"/>
      <c r="BC88" s="158">
        <v>16</v>
      </c>
      <c r="BD88" s="158"/>
      <c r="BE88" s="47"/>
      <c r="BF88" s="56"/>
      <c r="BG88" s="49"/>
      <c r="BH88" s="50"/>
      <c r="BI88" s="49"/>
      <c r="BJ88" s="49"/>
      <c r="BK88" s="49"/>
      <c r="BL88" s="49"/>
      <c r="BM88" s="49"/>
      <c r="BN88" s="50"/>
      <c r="BO88" s="49"/>
      <c r="BP88" s="49"/>
      <c r="BQ88" s="50"/>
      <c r="BR88" s="9"/>
    </row>
    <row r="89" spans="1:70" s="6" customFormat="1" x14ac:dyDescent="0.25">
      <c r="A89" s="170" t="s">
        <v>1155</v>
      </c>
      <c r="B89" s="136"/>
      <c r="C89" s="137">
        <v>44897.180231481485</v>
      </c>
      <c r="D89" s="146">
        <v>2.27</v>
      </c>
      <c r="E89" s="139" t="s">
        <v>814</v>
      </c>
      <c r="F89" s="165" t="s">
        <v>1239</v>
      </c>
      <c r="G89" s="22"/>
      <c r="H89" s="134"/>
      <c r="I89" s="134"/>
      <c r="J89" s="145"/>
      <c r="K89" s="29"/>
      <c r="L89" s="29"/>
      <c r="M89" s="1"/>
      <c r="N89" s="1"/>
      <c r="O89" s="3"/>
      <c r="P89" s="29"/>
      <c r="Q89" s="29"/>
      <c r="R89" s="1"/>
      <c r="S89" s="1"/>
      <c r="T89" s="147" t="s">
        <v>903</v>
      </c>
      <c r="U89" s="32" t="s">
        <v>24</v>
      </c>
      <c r="V89" s="24"/>
      <c r="W89" s="25" t="s">
        <v>22</v>
      </c>
      <c r="X89" s="30">
        <v>20</v>
      </c>
      <c r="Y89" s="138"/>
      <c r="Z89" s="30"/>
      <c r="AA89" s="30"/>
      <c r="AB89" s="36" t="s">
        <v>21</v>
      </c>
      <c r="AC89" s="24">
        <f>$AC$88</f>
        <v>0.45852599999999999</v>
      </c>
      <c r="AD89" s="30"/>
      <c r="AE89" s="24"/>
      <c r="AF89" s="24"/>
      <c r="AG89" s="41"/>
      <c r="AH89" s="41"/>
      <c r="AI89" s="41"/>
      <c r="AJ89" s="41"/>
      <c r="AK89" s="41"/>
      <c r="AL89" s="41"/>
      <c r="AM89" s="41"/>
      <c r="AN89" s="41"/>
      <c r="AO89" s="41"/>
      <c r="AP89" s="135"/>
      <c r="AQ89" s="135"/>
      <c r="AR89" s="41"/>
      <c r="AS89" s="41"/>
      <c r="AT89" s="135"/>
      <c r="AU89" s="135"/>
      <c r="AV89" s="29"/>
      <c r="AW89" s="42"/>
      <c r="AX89" s="42"/>
      <c r="AY89" s="42"/>
      <c r="AZ89" s="43"/>
      <c r="BA89" s="151"/>
      <c r="BB89" s="44"/>
      <c r="BC89" s="157">
        <v>17</v>
      </c>
      <c r="BD89" s="157"/>
      <c r="BE89" s="44"/>
      <c r="BF89" s="48"/>
      <c r="BG89" s="48"/>
      <c r="BH89" s="48"/>
      <c r="BI89" s="48"/>
      <c r="BJ89" s="48"/>
      <c r="BK89" s="48"/>
      <c r="BL89" s="48"/>
      <c r="BM89" s="48"/>
      <c r="BN89" s="48"/>
      <c r="BO89" s="48"/>
      <c r="BP89" s="48"/>
      <c r="BQ89" s="48"/>
      <c r="BR89" s="1"/>
    </row>
    <row r="90" spans="1:70" s="7" customFormat="1" x14ac:dyDescent="0.25">
      <c r="A90" s="68" t="s">
        <v>1240</v>
      </c>
      <c r="B90" s="67" t="s">
        <v>1187</v>
      </c>
      <c r="C90" s="52">
        <v>44897.180381944447</v>
      </c>
      <c r="D90" s="16">
        <f>(K90*M90+P90*R90)/(24*60*60)</f>
        <v>0</v>
      </c>
      <c r="E90" s="26"/>
      <c r="F90" s="14" t="s">
        <v>1162</v>
      </c>
      <c r="G90" s="15">
        <v>0.111</v>
      </c>
      <c r="H90" s="131">
        <v>17</v>
      </c>
      <c r="I90" s="131">
        <v>10</v>
      </c>
      <c r="J90" s="143" t="s">
        <v>1161</v>
      </c>
      <c r="K90" s="37"/>
      <c r="L90" s="27">
        <v>6.0000000000000001E-3</v>
      </c>
      <c r="M90" s="13">
        <v>273</v>
      </c>
      <c r="N90" s="13">
        <v>240</v>
      </c>
      <c r="O90" s="17">
        <v>2E-3</v>
      </c>
      <c r="P90" s="37"/>
      <c r="Q90" s="27">
        <v>6.0000000000000001E-3</v>
      </c>
      <c r="R90" s="13">
        <v>4076</v>
      </c>
      <c r="S90" s="13">
        <v>240</v>
      </c>
      <c r="T90" s="133">
        <v>2.9999999999999997E-4</v>
      </c>
      <c r="U90" s="27"/>
      <c r="V90" s="8">
        <f>IF(AB88="Latest Sag:",-(K90*L90+P90*Q90),-(K90*L90+P90*Q90)+U90)</f>
        <v>0</v>
      </c>
      <c r="W90" s="8">
        <f>IF(OR(AC89="",AC89=0),Z89+V90,IF(AB88="Latest Sag:",AA89+U90+V90,AC89+V90))</f>
        <v>0.45852599999999999</v>
      </c>
      <c r="X90" s="34"/>
      <c r="Y90" s="53">
        <f>IF(OR(ISBLANK(X90),X88=VALUE(20)),,IF(W88="Latest Z20:",ABS(X88-X90-K87*L87-P87*Q87+U89+U90),ABS(X89-X90-K89*L89-P89*Q89+U90)))</f>
        <v>0</v>
      </c>
      <c r="Z90" s="28">
        <v>-67.235844</v>
      </c>
      <c r="AA90" s="28">
        <v>0.48172399999999999</v>
      </c>
      <c r="AB90" s="28"/>
      <c r="AC90" s="8">
        <f t="shared" ref="AC90" si="225">AB90+AA90</f>
        <v>0.48172399999999999</v>
      </c>
      <c r="AD90" s="35">
        <v>0.45861756256724701</v>
      </c>
      <c r="AE90" s="8">
        <f t="shared" ref="AE90" si="226">IF(AD90="",0,IF(OR(AC90="",AC90=0),W90-AD90,AC90-AD90))</f>
        <v>2.310643743275298E-2</v>
      </c>
      <c r="AF90" s="58">
        <f t="shared" ref="AF90" si="227">IF(AA90="",(Z90-V90)-Z89,AC90-W90)</f>
        <v>2.3197999999999996E-2</v>
      </c>
      <c r="AG90" s="40"/>
      <c r="AH90" s="73"/>
      <c r="AI90" s="40"/>
      <c r="AJ90" s="73"/>
      <c r="AK90" s="40"/>
      <c r="AL90" s="73">
        <v>150</v>
      </c>
      <c r="AM90" s="70"/>
      <c r="AN90" s="74"/>
      <c r="AO90" s="70"/>
      <c r="AP90" s="63"/>
      <c r="AQ90" s="63"/>
      <c r="AR90" s="40"/>
      <c r="AS90" s="40"/>
      <c r="AT90" s="63"/>
      <c r="AU90" s="63"/>
      <c r="AV90" s="142"/>
      <c r="AW90" s="71"/>
      <c r="AX90" s="45"/>
      <c r="AY90" s="45"/>
      <c r="AZ90" s="46"/>
      <c r="BA90" s="152"/>
      <c r="BB90" s="47"/>
      <c r="BC90" s="158">
        <v>17</v>
      </c>
      <c r="BD90" s="158"/>
      <c r="BE90" s="47"/>
      <c r="BF90" s="56"/>
      <c r="BG90" s="49"/>
      <c r="BH90" s="50"/>
      <c r="BI90" s="49"/>
      <c r="BJ90" s="49"/>
      <c r="BK90" s="49"/>
      <c r="BL90" s="49"/>
      <c r="BM90" s="49"/>
      <c r="BN90" s="50"/>
      <c r="BO90" s="49"/>
      <c r="BP90" s="49"/>
      <c r="BQ90" s="50"/>
      <c r="BR90" s="9"/>
    </row>
    <row r="91" spans="1:70" s="7" customFormat="1" x14ac:dyDescent="0.25">
      <c r="A91" s="68" t="s">
        <v>1241</v>
      </c>
      <c r="B91" s="67" t="s">
        <v>1187</v>
      </c>
      <c r="C91" s="52">
        <v>44897.20857638889</v>
      </c>
      <c r="D91" s="16">
        <f>(K91*M91+P91*R91)/(24*60*60)</f>
        <v>2.8437500000000001E-2</v>
      </c>
      <c r="E91" s="26"/>
      <c r="F91" s="14" t="s">
        <v>1162</v>
      </c>
      <c r="G91" s="15">
        <v>0.111</v>
      </c>
      <c r="H91" s="131">
        <v>17</v>
      </c>
      <c r="I91" s="131">
        <v>10</v>
      </c>
      <c r="J91" s="143" t="s">
        <v>1161</v>
      </c>
      <c r="K91" s="27">
        <v>9</v>
      </c>
      <c r="L91" s="27">
        <v>6.0000000000000001E-3</v>
      </c>
      <c r="M91" s="13">
        <v>273</v>
      </c>
      <c r="N91" s="13">
        <v>240</v>
      </c>
      <c r="O91" s="17">
        <v>2E-3</v>
      </c>
      <c r="P91" s="27"/>
      <c r="Q91" s="27">
        <v>6.0000000000000001E-3</v>
      </c>
      <c r="R91" s="13">
        <v>4076</v>
      </c>
      <c r="S91" s="13">
        <v>240</v>
      </c>
      <c r="T91" s="133">
        <v>2.9999999999999997E-4</v>
      </c>
      <c r="U91" s="27">
        <v>3.7106E-2</v>
      </c>
      <c r="V91" s="8">
        <f>IF(AB89="Latest Sag:",-(K91*L91+P91*Q91),-(K91*L91+P91*Q91)+U91)</f>
        <v>-5.3999999999999999E-2</v>
      </c>
      <c r="W91" s="8">
        <f>IF(OR(AC90="",AC90=0),Z90+V91,IF(AB89="Latest Sag:",AA90+U91+V91,AC90+V91))</f>
        <v>0.46483000000000002</v>
      </c>
      <c r="X91" s="33">
        <v>-37.011147000000001</v>
      </c>
      <c r="Y91" s="53">
        <f>IF(OR(ISBLANK(X91),X89=VALUE(20)),,IF(W89="Latest Z20:",ABS(X89-X91-K88*L88-P88*Q88+U90+U91),ABS(X90-X91-K90*L90-P90*Q90+U91)))</f>
        <v>0</v>
      </c>
      <c r="Z91" s="28">
        <v>-67.235836000000006</v>
      </c>
      <c r="AA91" s="28">
        <v>0.48170299999999999</v>
      </c>
      <c r="AB91" s="28">
        <v>-1.5206000000000001E-2</v>
      </c>
      <c r="AC91" s="8">
        <f t="shared" ref="AC91" si="228">AB91+AA91</f>
        <v>0.466497</v>
      </c>
      <c r="AD91" s="35">
        <v>0.45861756256724701</v>
      </c>
      <c r="AE91" s="8">
        <f t="shared" ref="AE91" si="229">IF(AD91="",0,IF(OR(AC91="",AC91=0),W91-AD91,AC91-AD91))</f>
        <v>7.8794374327529892E-3</v>
      </c>
      <c r="AF91" s="58">
        <f t="shared" ref="AF91" si="230">IF(AA91="",(Z91-V91)-Z90,AC91-W91)</f>
        <v>1.6669999999999741E-3</v>
      </c>
      <c r="AG91" s="40"/>
      <c r="AH91" s="73"/>
      <c r="AI91" s="40"/>
      <c r="AJ91" s="73"/>
      <c r="AK91" s="40">
        <v>46</v>
      </c>
      <c r="AL91" s="73">
        <v>150</v>
      </c>
      <c r="AM91" s="70"/>
      <c r="AN91" s="74"/>
      <c r="AO91" s="70"/>
      <c r="AP91" s="63"/>
      <c r="AQ91" s="63"/>
      <c r="AR91" s="40"/>
      <c r="AS91" s="40"/>
      <c r="AT91" s="63"/>
      <c r="AU91" s="63"/>
      <c r="AV91" s="142"/>
      <c r="AW91" s="71"/>
      <c r="AX91" s="45"/>
      <c r="AY91" s="45"/>
      <c r="AZ91" s="46"/>
      <c r="BA91" s="152"/>
      <c r="BB91" s="47"/>
      <c r="BC91" s="158">
        <v>17</v>
      </c>
      <c r="BD91" s="158"/>
      <c r="BE91" s="47"/>
      <c r="BF91" s="56"/>
      <c r="BG91" s="49"/>
      <c r="BH91" s="50"/>
      <c r="BI91" s="49"/>
      <c r="BJ91" s="49"/>
      <c r="BK91" s="49"/>
      <c r="BL91" s="49"/>
      <c r="BM91" s="49"/>
      <c r="BN91" s="50"/>
      <c r="BO91" s="49"/>
      <c r="BP91" s="49"/>
      <c r="BQ91" s="50"/>
      <c r="BR91" s="9"/>
    </row>
    <row r="92" spans="1:70" s="7" customFormat="1" x14ac:dyDescent="0.25">
      <c r="A92" s="68" t="s">
        <v>1242</v>
      </c>
      <c r="B92" s="67" t="s">
        <v>1243</v>
      </c>
      <c r="C92" s="52">
        <v>44897.246921296297</v>
      </c>
      <c r="D92" s="16">
        <f>(K92*M92+P92*R92)/(24*60*60)</f>
        <v>9.479166666666667E-3</v>
      </c>
      <c r="E92" s="26"/>
      <c r="F92" s="14" t="s">
        <v>1162</v>
      </c>
      <c r="G92" s="15">
        <v>0.111</v>
      </c>
      <c r="H92" s="131">
        <v>17</v>
      </c>
      <c r="I92" s="131">
        <v>10</v>
      </c>
      <c r="J92" s="143" t="s">
        <v>1161</v>
      </c>
      <c r="K92" s="27">
        <v>3</v>
      </c>
      <c r="L92" s="27">
        <v>6.0000000000000001E-3</v>
      </c>
      <c r="M92" s="13">
        <v>273</v>
      </c>
      <c r="N92" s="13">
        <v>240</v>
      </c>
      <c r="O92" s="17">
        <v>2E-3</v>
      </c>
      <c r="P92" s="27"/>
      <c r="Q92" s="27">
        <v>6.0000000000000001E-3</v>
      </c>
      <c r="R92" s="13">
        <v>4076</v>
      </c>
      <c r="S92" s="13">
        <v>240</v>
      </c>
      <c r="T92" s="133">
        <v>2.9999999999999997E-4</v>
      </c>
      <c r="U92" s="27">
        <v>9.9600000000000001E-3</v>
      </c>
      <c r="V92" s="8">
        <f>IF(AB90="Latest Sag:",-(K92*L92+P92*Q92),-(K92*L92+P92*Q92)+U92)</f>
        <v>-8.040000000000002E-3</v>
      </c>
      <c r="W92" s="8">
        <f>IF(OR(AC91="",AC91=0),Z91+V92,IF(AB90="Latest Sag:",AA91+U92+V92,AC91+V92))</f>
        <v>0.458457</v>
      </c>
      <c r="X92" s="33">
        <v>-37.055188000000001</v>
      </c>
      <c r="Y92" s="53">
        <f>IF(OR(ISBLANK(X92),X90=VALUE(20)),,IF(W90="Latest Z20:",ABS(X90-X92-K89*L89-P89*Q89+U91+U92),ABS(X91-X92-K91*L91-P91*Q91+U92)))</f>
        <v>9.9999999999753064E-7</v>
      </c>
      <c r="Z92" s="28">
        <v>-67.235911000000002</v>
      </c>
      <c r="AA92" s="28">
        <v>0.48172500000000001</v>
      </c>
      <c r="AB92" s="28">
        <v>-2.2969E-2</v>
      </c>
      <c r="AC92" s="8">
        <f t="shared" ref="AC92" si="231">AB92+AA92</f>
        <v>0.458756</v>
      </c>
      <c r="AD92" s="35">
        <v>0.45861756256724701</v>
      </c>
      <c r="AE92" s="8">
        <f t="shared" ref="AE92" si="232">IF(AD92="",0,IF(OR(AC92="",AC92=0),W92-AD92,AC92-AD92))</f>
        <v>1.3843743275299136E-4</v>
      </c>
      <c r="AF92" s="58">
        <f t="shared" ref="AF92" si="233">IF(AA92="",(Z92-V92)-Z91,AC92-W92)</f>
        <v>2.9899999999999372E-4</v>
      </c>
      <c r="AG92" s="40"/>
      <c r="AH92" s="73"/>
      <c r="AI92" s="40"/>
      <c r="AJ92" s="73"/>
      <c r="AK92" s="40">
        <v>25</v>
      </c>
      <c r="AL92" s="73">
        <v>150</v>
      </c>
      <c r="AM92" s="70"/>
      <c r="AN92" s="74"/>
      <c r="AO92" s="70"/>
      <c r="AP92" s="63"/>
      <c r="AQ92" s="63"/>
      <c r="AR92" s="40"/>
      <c r="AS92" s="40"/>
      <c r="AT92" s="63"/>
      <c r="AU92" s="63"/>
      <c r="AV92" s="142"/>
      <c r="AW92" s="71"/>
      <c r="AX92" s="45"/>
      <c r="AY92" s="45"/>
      <c r="AZ92" s="46"/>
      <c r="BA92" s="152"/>
      <c r="BB92" s="47"/>
      <c r="BC92" s="158">
        <v>17</v>
      </c>
      <c r="BD92" s="158"/>
      <c r="BE92" s="47"/>
      <c r="BF92" s="56"/>
      <c r="BG92" s="49"/>
      <c r="BH92" s="50"/>
      <c r="BI92" s="49"/>
      <c r="BJ92" s="49"/>
      <c r="BK92" s="49"/>
      <c r="BL92" s="49"/>
      <c r="BM92" s="49"/>
      <c r="BN92" s="50"/>
      <c r="BO92" s="49"/>
      <c r="BP92" s="49"/>
      <c r="BQ92" s="50"/>
      <c r="BR92" s="9"/>
    </row>
    <row r="93" spans="1:70" s="6" customFormat="1" x14ac:dyDescent="0.25">
      <c r="A93" s="170" t="s">
        <v>1155</v>
      </c>
      <c r="B93" s="136"/>
      <c r="C93" s="137">
        <v>44897.279687499999</v>
      </c>
      <c r="D93" s="146">
        <v>2.39</v>
      </c>
      <c r="E93" s="139" t="s">
        <v>814</v>
      </c>
      <c r="F93" s="165" t="s">
        <v>1244</v>
      </c>
      <c r="G93" s="22"/>
      <c r="H93" s="134"/>
      <c r="I93" s="134"/>
      <c r="J93" s="145"/>
      <c r="K93" s="29"/>
      <c r="L93" s="29"/>
      <c r="M93" s="1"/>
      <c r="N93" s="1"/>
      <c r="O93" s="3"/>
      <c r="P93" s="29"/>
      <c r="Q93" s="29"/>
      <c r="R93" s="1"/>
      <c r="S93" s="1"/>
      <c r="T93" s="147" t="s">
        <v>903</v>
      </c>
      <c r="U93" s="32" t="s">
        <v>24</v>
      </c>
      <c r="V93" s="24"/>
      <c r="W93" s="25" t="s">
        <v>22</v>
      </c>
      <c r="X93" s="30">
        <v>20</v>
      </c>
      <c r="Y93" s="138"/>
      <c r="Z93" s="30"/>
      <c r="AA93" s="30"/>
      <c r="AB93" s="36" t="s">
        <v>21</v>
      </c>
      <c r="AC93" s="24">
        <f>$AC$92</f>
        <v>0.458756</v>
      </c>
      <c r="AD93" s="30"/>
      <c r="AE93" s="24"/>
      <c r="AF93" s="24"/>
      <c r="AG93" s="41"/>
      <c r="AH93" s="41"/>
      <c r="AI93" s="41"/>
      <c r="AJ93" s="41"/>
      <c r="AK93" s="41"/>
      <c r="AL93" s="41"/>
      <c r="AM93" s="41"/>
      <c r="AN93" s="41"/>
      <c r="AO93" s="41"/>
      <c r="AP93" s="135"/>
      <c r="AQ93" s="135"/>
      <c r="AR93" s="41"/>
      <c r="AS93" s="41"/>
      <c r="AT93" s="135"/>
      <c r="AU93" s="135"/>
      <c r="AV93" s="29"/>
      <c r="AW93" s="42"/>
      <c r="AX93" s="42"/>
      <c r="AY93" s="42"/>
      <c r="AZ93" s="43"/>
      <c r="BA93" s="151"/>
      <c r="BB93" s="44"/>
      <c r="BC93" s="157">
        <v>18</v>
      </c>
      <c r="BD93" s="157"/>
      <c r="BE93" s="44"/>
      <c r="BF93" s="48"/>
      <c r="BG93" s="48"/>
      <c r="BH93" s="48"/>
      <c r="BI93" s="48"/>
      <c r="BJ93" s="48"/>
      <c r="BK93" s="48"/>
      <c r="BL93" s="48"/>
      <c r="BM93" s="48"/>
      <c r="BN93" s="48"/>
      <c r="BO93" s="48"/>
      <c r="BP93" s="48"/>
      <c r="BQ93" s="48"/>
      <c r="BR93" s="1"/>
    </row>
    <row r="94" spans="1:70" s="7" customFormat="1" x14ac:dyDescent="0.25">
      <c r="A94" s="68" t="s">
        <v>1245</v>
      </c>
      <c r="B94" s="67" t="s">
        <v>1246</v>
      </c>
      <c r="C94" s="52">
        <v>44897.279861111114</v>
      </c>
      <c r="D94" s="16">
        <f>(K94*M94+P94*R94)/(24*60*60)</f>
        <v>0</v>
      </c>
      <c r="E94" s="26"/>
      <c r="F94" s="14" t="s">
        <v>1162</v>
      </c>
      <c r="G94" s="15">
        <v>0.111</v>
      </c>
      <c r="H94" s="131">
        <v>17</v>
      </c>
      <c r="I94" s="131">
        <v>10</v>
      </c>
      <c r="J94" s="143" t="s">
        <v>1161</v>
      </c>
      <c r="K94" s="37"/>
      <c r="L94" s="27">
        <v>6.0000000000000001E-3</v>
      </c>
      <c r="M94" s="13">
        <v>273</v>
      </c>
      <c r="N94" s="13">
        <v>240</v>
      </c>
      <c r="O94" s="17">
        <v>2E-3</v>
      </c>
      <c r="P94" s="37"/>
      <c r="Q94" s="27">
        <v>6.0000000000000001E-3</v>
      </c>
      <c r="R94" s="13">
        <v>334</v>
      </c>
      <c r="S94" s="13">
        <v>240</v>
      </c>
      <c r="T94" s="133">
        <v>2.9999999999999997E-4</v>
      </c>
      <c r="U94" s="27"/>
      <c r="V94" s="8">
        <f>IF(AB92="Latest Sag:",-(K94*L94+P94*Q94),-(K94*L94+P94*Q94)+U94)</f>
        <v>0</v>
      </c>
      <c r="W94" s="8">
        <f>IF(OR(AC93="",AC93=0),Z93+V94,IF(AB92="Latest Sag:",AA93+U94+V94,AC93+V94))</f>
        <v>0.458756</v>
      </c>
      <c r="X94" s="34"/>
      <c r="Y94" s="53">
        <f>IF(OR(ISBLANK(X94),X92=VALUE(20)),,IF(W92="Latest Z20:",ABS(X92-X94-K91*L91-P91*Q91+U93+U94),ABS(X93-X94-K93*L93-P93*Q93+U94)))</f>
        <v>0</v>
      </c>
      <c r="Z94" s="28">
        <v>-67.239217999999994</v>
      </c>
      <c r="AA94" s="28">
        <v>0.47781200000000001</v>
      </c>
      <c r="AB94" s="28">
        <v>4.1334999999999997E-2</v>
      </c>
      <c r="AC94" s="8">
        <f t="shared" ref="AC94" si="234">AB94+AA94</f>
        <v>0.51914700000000003</v>
      </c>
      <c r="AD94" s="35">
        <v>0.458671710241848</v>
      </c>
      <c r="AE94" s="8">
        <f t="shared" ref="AE94" si="235">IF(AD94="",0,IF(OR(AC94="",AC94=0),W94-AD94,AC94-AD94))</f>
        <v>6.0475289758152029E-2</v>
      </c>
      <c r="AF94" s="58">
        <f t="shared" ref="AF94" si="236">IF(AA94="",(Z94-V94)-Z93,AC94-W94)</f>
        <v>6.0391000000000028E-2</v>
      </c>
      <c r="AG94" s="40"/>
      <c r="AH94" s="73"/>
      <c r="AI94" s="40"/>
      <c r="AJ94" s="73"/>
      <c r="AK94" s="40"/>
      <c r="AL94" s="73">
        <v>150</v>
      </c>
      <c r="AM94" s="70"/>
      <c r="AN94" s="74"/>
      <c r="AO94" s="70"/>
      <c r="AP94" s="63"/>
      <c r="AQ94" s="63"/>
      <c r="AR94" s="40"/>
      <c r="AS94" s="40"/>
      <c r="AT94" s="63"/>
      <c r="AU94" s="63"/>
      <c r="AV94" s="142"/>
      <c r="AW94" s="71"/>
      <c r="AX94" s="45"/>
      <c r="AY94" s="45"/>
      <c r="AZ94" s="46"/>
      <c r="BA94" s="152"/>
      <c r="BB94" s="47"/>
      <c r="BC94" s="158">
        <v>18</v>
      </c>
      <c r="BD94" s="158"/>
      <c r="BE94" s="47"/>
      <c r="BF94" s="56"/>
      <c r="BG94" s="49"/>
      <c r="BH94" s="50"/>
      <c r="BI94" s="49"/>
      <c r="BJ94" s="49"/>
      <c r="BK94" s="49"/>
      <c r="BL94" s="49"/>
      <c r="BM94" s="49"/>
      <c r="BN94" s="50"/>
      <c r="BO94" s="49"/>
      <c r="BP94" s="49"/>
      <c r="BQ94" s="50"/>
      <c r="BR94" s="9"/>
    </row>
    <row r="95" spans="1:70" s="7" customFormat="1" x14ac:dyDescent="0.25">
      <c r="A95" s="68" t="s">
        <v>1247</v>
      </c>
      <c r="B95" s="67" t="s">
        <v>1246</v>
      </c>
      <c r="C95" s="52">
        <v>44897.307280092595</v>
      </c>
      <c r="D95" s="16">
        <f>(K95*M95+P95*R95)/(24*60*60)</f>
        <v>3.1597222222222221E-2</v>
      </c>
      <c r="E95" s="26"/>
      <c r="F95" s="14" t="s">
        <v>1162</v>
      </c>
      <c r="G95" s="15">
        <v>0.111</v>
      </c>
      <c r="H95" s="131">
        <v>17</v>
      </c>
      <c r="I95" s="131">
        <v>10</v>
      </c>
      <c r="J95" s="143" t="s">
        <v>1161</v>
      </c>
      <c r="K95" s="27">
        <v>10</v>
      </c>
      <c r="L95" s="27">
        <v>6.0000000000000001E-3</v>
      </c>
      <c r="M95" s="13">
        <v>273</v>
      </c>
      <c r="N95" s="13">
        <v>240</v>
      </c>
      <c r="O95" s="17">
        <v>2E-3</v>
      </c>
      <c r="P95" s="27"/>
      <c r="Q95" s="27">
        <v>6.0000000000000001E-3</v>
      </c>
      <c r="R95" s="13">
        <v>334</v>
      </c>
      <c r="S95" s="13">
        <v>240</v>
      </c>
      <c r="T95" s="133">
        <v>2.9999999999999997E-4</v>
      </c>
      <c r="U95" s="27">
        <v>4.6871000000000003E-2</v>
      </c>
      <c r="V95" s="8">
        <f>IF(AB93="Latest Sag:",-(K95*L95+P95*Q95),-(K95*L95+P95*Q95)+U95)</f>
        <v>-0.06</v>
      </c>
      <c r="W95" s="8">
        <f>IF(OR(AC94="",AC94=0),Z94+V95,IF(AB93="Latest Sag:",AA94+U95+V95,AC94+V95))</f>
        <v>0.46468300000000001</v>
      </c>
      <c r="X95" s="33">
        <v>-37.006301999999998</v>
      </c>
      <c r="Y95" s="53">
        <f>IF(OR(ISBLANK(X95),X93=VALUE(20)),,IF(W93="Latest Z20:",ABS(X93-X95-K92*L92-P92*Q92+U94+U95),ABS(X94-X95-K94*L94-P94*Q94+U95)))</f>
        <v>0</v>
      </c>
      <c r="Z95" s="28">
        <v>-67.239058999999997</v>
      </c>
      <c r="AA95" s="28">
        <v>0.4778</v>
      </c>
      <c r="AB95" s="28">
        <v>-1.2987E-2</v>
      </c>
      <c r="AC95" s="8">
        <f t="shared" ref="AC95" si="237">AB95+AA95</f>
        <v>0.46481299999999998</v>
      </c>
      <c r="AD95" s="35">
        <v>0.458671710241848</v>
      </c>
      <c r="AE95" s="8">
        <f t="shared" ref="AE95" si="238">IF(AD95="",0,IF(OR(AC95="",AC95=0),W95-AD95,AC95-AD95))</f>
        <v>6.1412897581519799E-3</v>
      </c>
      <c r="AF95" s="58">
        <f t="shared" ref="AF95" si="239">IF(AA95="",(Z95-V95)-Z94,AC95-W95)</f>
        <v>1.2999999999996348E-4</v>
      </c>
      <c r="AG95" s="40"/>
      <c r="AH95" s="73"/>
      <c r="AI95" s="40"/>
      <c r="AJ95" s="73"/>
      <c r="AK95" s="40">
        <v>45</v>
      </c>
      <c r="AL95" s="73">
        <v>150</v>
      </c>
      <c r="AM95" s="70"/>
      <c r="AN95" s="74"/>
      <c r="AO95" s="70"/>
      <c r="AP95" s="63"/>
      <c r="AQ95" s="63"/>
      <c r="AR95" s="40"/>
      <c r="AS95" s="40"/>
      <c r="AT95" s="63"/>
      <c r="AU95" s="63"/>
      <c r="AV95" s="142"/>
      <c r="AW95" s="71"/>
      <c r="AX95" s="45"/>
      <c r="AY95" s="45"/>
      <c r="AZ95" s="46"/>
      <c r="BA95" s="152"/>
      <c r="BB95" s="47"/>
      <c r="BC95" s="158">
        <v>18</v>
      </c>
      <c r="BD95" s="158"/>
      <c r="BE95" s="47"/>
      <c r="BF95" s="56"/>
      <c r="BG95" s="49"/>
      <c r="BH95" s="50"/>
      <c r="BI95" s="49"/>
      <c r="BJ95" s="49"/>
      <c r="BK95" s="49"/>
      <c r="BL95" s="49"/>
      <c r="BM95" s="49"/>
      <c r="BN95" s="50"/>
      <c r="BO95" s="49"/>
      <c r="BP95" s="49"/>
      <c r="BQ95" s="50"/>
      <c r="BR95" s="9"/>
    </row>
    <row r="96" spans="1:70" s="7" customFormat="1" x14ac:dyDescent="0.25">
      <c r="A96" s="68" t="s">
        <v>1248</v>
      </c>
      <c r="B96" s="67" t="s">
        <v>1246</v>
      </c>
      <c r="C96" s="52">
        <v>44897.351238425923</v>
      </c>
      <c r="D96" s="16">
        <f>(K96*M96+P96*R96)/(24*60*60)</f>
        <v>9.479166666666667E-3</v>
      </c>
      <c r="E96" s="26"/>
      <c r="F96" s="14" t="s">
        <v>1162</v>
      </c>
      <c r="G96" s="15">
        <v>0.111</v>
      </c>
      <c r="H96" s="131">
        <v>17</v>
      </c>
      <c r="I96" s="131">
        <v>10</v>
      </c>
      <c r="J96" s="143" t="s">
        <v>1161</v>
      </c>
      <c r="K96" s="27">
        <v>3</v>
      </c>
      <c r="L96" s="27">
        <v>6.0000000000000001E-3</v>
      </c>
      <c r="M96" s="13">
        <v>273</v>
      </c>
      <c r="N96" s="13">
        <v>240</v>
      </c>
      <c r="O96" s="17">
        <v>2E-3</v>
      </c>
      <c r="P96" s="27"/>
      <c r="Q96" s="27">
        <v>6.0000000000000001E-3</v>
      </c>
      <c r="R96" s="13">
        <v>334</v>
      </c>
      <c r="S96" s="13">
        <v>240</v>
      </c>
      <c r="T96" s="133">
        <v>2.9999999999999997E-4</v>
      </c>
      <c r="U96" s="27">
        <v>1.1731999999999999E-2</v>
      </c>
      <c r="V96" s="8">
        <f>IF(AB94="Latest Sag:",-(K96*L96+P96*Q96),-(K96*L96+P96*Q96)+U96)</f>
        <v>-6.2680000000000027E-3</v>
      </c>
      <c r="W96" s="8">
        <f>IF(OR(AC95="",AC95=0),Z95+V96,IF(AB94="Latest Sag:",AA95+U96+V96,AC95+V96))</f>
        <v>0.45854499999999998</v>
      </c>
      <c r="X96" s="33">
        <v>-37.054571000000003</v>
      </c>
      <c r="Y96" s="53">
        <f>IF(OR(ISBLANK(X96),X94=VALUE(20)),,IF(W94="Latest Z20:",ABS(X94-X96-K93*L93-P93*Q93+U95+U96),ABS(X95-X96-K95*L95-P95*Q95+U96)))</f>
        <v>1.000000004781898E-6</v>
      </c>
      <c r="Z96" s="28">
        <v>-67.239153000000002</v>
      </c>
      <c r="AA96" s="28">
        <v>0.47780800000000001</v>
      </c>
      <c r="AB96" s="28">
        <v>-1.9007E-2</v>
      </c>
      <c r="AC96" s="8">
        <f t="shared" ref="AC96" si="240">AB96+AA96</f>
        <v>0.45880100000000001</v>
      </c>
      <c r="AD96" s="35">
        <v>0.458671710241848</v>
      </c>
      <c r="AE96" s="8">
        <f t="shared" ref="AE96" si="241">IF(AD96="",0,IF(OR(AC96="",AC96=0),W96-AD96,AC96-AD96))</f>
        <v>1.2928975815201804E-4</v>
      </c>
      <c r="AF96" s="58">
        <f t="shared" ref="AF96" si="242">IF(AA96="",(Z96-V96)-Z95,AC96-W96)</f>
        <v>2.5600000000003398E-4</v>
      </c>
      <c r="AG96" s="40"/>
      <c r="AH96" s="73"/>
      <c r="AI96" s="40"/>
      <c r="AJ96" s="73"/>
      <c r="AK96" s="40">
        <v>31</v>
      </c>
      <c r="AL96" s="73">
        <v>150</v>
      </c>
      <c r="AM96" s="70"/>
      <c r="AN96" s="74"/>
      <c r="AO96" s="70"/>
      <c r="AP96" s="63"/>
      <c r="AQ96" s="63"/>
      <c r="AR96" s="40"/>
      <c r="AS96" s="40"/>
      <c r="AT96" s="63"/>
      <c r="AU96" s="63"/>
      <c r="AV96" s="142"/>
      <c r="AW96" s="71"/>
      <c r="AX96" s="45"/>
      <c r="AY96" s="45"/>
      <c r="AZ96" s="46"/>
      <c r="BA96" s="152"/>
      <c r="BB96" s="47"/>
      <c r="BC96" s="158">
        <v>18</v>
      </c>
      <c r="BD96" s="158">
        <v>14</v>
      </c>
      <c r="BE96" s="47">
        <v>22</v>
      </c>
      <c r="BF96" s="56"/>
      <c r="BG96" s="49"/>
      <c r="BH96" s="50"/>
      <c r="BI96" s="49"/>
      <c r="BJ96" s="49"/>
      <c r="BK96" s="49"/>
      <c r="BL96" s="49"/>
      <c r="BM96" s="49"/>
      <c r="BN96" s="50"/>
      <c r="BO96" s="49"/>
      <c r="BP96" s="49"/>
      <c r="BQ96" s="50"/>
      <c r="BR96" s="9"/>
    </row>
    <row r="97" spans="1:70" s="6" customFormat="1" x14ac:dyDescent="0.25">
      <c r="A97" s="1" t="s">
        <v>25</v>
      </c>
      <c r="B97" s="136"/>
      <c r="C97" s="137">
        <v>44897.401678240742</v>
      </c>
      <c r="D97" s="146">
        <v>2.93</v>
      </c>
      <c r="E97" s="139" t="s">
        <v>814</v>
      </c>
      <c r="F97" s="165" t="s">
        <v>1249</v>
      </c>
      <c r="G97" s="22"/>
      <c r="H97" s="134"/>
      <c r="I97" s="134"/>
      <c r="J97" s="145"/>
      <c r="K97" s="29"/>
      <c r="L97" s="29"/>
      <c r="M97" s="1"/>
      <c r="N97" s="1"/>
      <c r="O97" s="3"/>
      <c r="P97" s="29"/>
      <c r="Q97" s="29"/>
      <c r="R97" s="1"/>
      <c r="S97" s="1"/>
      <c r="T97" s="147" t="s">
        <v>903</v>
      </c>
      <c r="U97" s="32" t="s">
        <v>24</v>
      </c>
      <c r="V97" s="24"/>
      <c r="W97" s="25" t="s">
        <v>22</v>
      </c>
      <c r="X97" s="30">
        <v>20</v>
      </c>
      <c r="Y97" s="138"/>
      <c r="Z97" s="30"/>
      <c r="AA97" s="30"/>
      <c r="AB97" s="36" t="s">
        <v>21</v>
      </c>
      <c r="AC97" s="24">
        <f>$AC$96</f>
        <v>0.45880100000000001</v>
      </c>
      <c r="AD97" s="30"/>
      <c r="AE97" s="24"/>
      <c r="AF97" s="24"/>
      <c r="AG97" s="41"/>
      <c r="AH97" s="41"/>
      <c r="AI97" s="41"/>
      <c r="AJ97" s="41"/>
      <c r="AK97" s="41"/>
      <c r="AL97" s="41"/>
      <c r="AM97" s="41"/>
      <c r="AN97" s="41"/>
      <c r="AO97" s="41"/>
      <c r="AP97" s="135"/>
      <c r="AQ97" s="135"/>
      <c r="AR97" s="41"/>
      <c r="AS97" s="41"/>
      <c r="AT97" s="135"/>
      <c r="AU97" s="135"/>
      <c r="AV97" s="29"/>
      <c r="AW97" s="42"/>
      <c r="AX97" s="42"/>
      <c r="AY97" s="42"/>
      <c r="AZ97" s="43"/>
      <c r="BA97" s="151"/>
      <c r="BB97" s="44"/>
      <c r="BC97" s="157">
        <v>19</v>
      </c>
      <c r="BD97" s="157"/>
      <c r="BE97" s="44"/>
      <c r="BF97" s="48"/>
      <c r="BG97" s="48"/>
      <c r="BH97" s="48"/>
      <c r="BI97" s="48"/>
      <c r="BJ97" s="48"/>
      <c r="BK97" s="48"/>
      <c r="BL97" s="48"/>
      <c r="BM97" s="48"/>
      <c r="BN97" s="48"/>
      <c r="BO97" s="48"/>
      <c r="BP97" s="48"/>
      <c r="BQ97" s="48"/>
      <c r="BR97" s="1"/>
    </row>
    <row r="98" spans="1:70" s="7" customFormat="1" x14ac:dyDescent="0.25">
      <c r="A98" s="68" t="s">
        <v>1116</v>
      </c>
      <c r="B98" s="67" t="s">
        <v>1246</v>
      </c>
      <c r="C98" s="52">
        <v>44897.404444444444</v>
      </c>
      <c r="D98" s="16">
        <f>(K98*M98+P98*R98)/(24*60*60)</f>
        <v>0</v>
      </c>
      <c r="E98" s="26" t="s">
        <v>1253</v>
      </c>
      <c r="F98" s="14" t="s">
        <v>1251</v>
      </c>
      <c r="G98" s="15">
        <v>0.112</v>
      </c>
      <c r="H98" s="131">
        <v>17</v>
      </c>
      <c r="I98" s="131">
        <v>10</v>
      </c>
      <c r="J98" s="143" t="s">
        <v>1252</v>
      </c>
      <c r="K98" s="37"/>
      <c r="L98" s="27">
        <v>6.0000000000000001E-3</v>
      </c>
      <c r="M98" s="13">
        <v>57</v>
      </c>
      <c r="N98" s="13">
        <v>240</v>
      </c>
      <c r="O98" s="17">
        <v>2E-3</v>
      </c>
      <c r="P98" s="37"/>
      <c r="Q98" s="27">
        <v>6.0000000000000001E-3</v>
      </c>
      <c r="R98" s="13">
        <v>4076</v>
      </c>
      <c r="S98" s="13">
        <v>240</v>
      </c>
      <c r="T98" s="133">
        <v>2.9999999999999997E-4</v>
      </c>
      <c r="U98" s="27"/>
      <c r="V98" s="8">
        <f>IF(AB96="Latest Sag:",-(K98*L98+P98*Q98),-(K98*L98+P98*Q98)+U98)</f>
        <v>0</v>
      </c>
      <c r="W98" s="8">
        <f>IF(OR(AC97="",AC97=0),Z97+V98,IF(AB96="Latest Sag:",AA97+U98+V98,AC97+V98))</f>
        <v>0.45880100000000001</v>
      </c>
      <c r="X98" s="34"/>
      <c r="Y98" s="53">
        <f>IF(OR(ISBLANK(X98),X96=VALUE(20)),,IF(W96="Latest Z20:",ABS(X96-X98-K95*L95-P95*Q95+U97+U98),ABS(X97-X98-K97*L97-P97*Q97+U98)))</f>
        <v>0</v>
      </c>
      <c r="Z98" s="28">
        <v>-76.741782000000001</v>
      </c>
      <c r="AA98" s="28"/>
      <c r="AB98" s="28"/>
      <c r="AC98" s="8">
        <f t="shared" ref="AC98" si="243">AB98+AA98</f>
        <v>0</v>
      </c>
      <c r="AD98" s="35"/>
      <c r="AE98" s="8">
        <f t="shared" ref="AE98" si="244">IF(AD98="",0,IF(OR(AC98="",AC98=0),W98-AD98,AC98-AD98))</f>
        <v>0</v>
      </c>
      <c r="AF98" s="58">
        <f t="shared" ref="AF98" si="245">IF(AA98="",(Z98-V98)-Z97,AC98-W98)</f>
        <v>-76.741782000000001</v>
      </c>
      <c r="AG98" s="40"/>
      <c r="AH98" s="73"/>
      <c r="AI98" s="40"/>
      <c r="AJ98" s="73"/>
      <c r="AK98" s="40">
        <v>234</v>
      </c>
      <c r="AL98" s="73">
        <v>350</v>
      </c>
      <c r="AM98" s="70"/>
      <c r="AN98" s="74"/>
      <c r="AO98" s="70"/>
      <c r="AP98" s="63"/>
      <c r="AQ98" s="63"/>
      <c r="AR98" s="40"/>
      <c r="AS98" s="40"/>
      <c r="AT98" s="63"/>
      <c r="AU98" s="63"/>
      <c r="AV98" s="142"/>
      <c r="AW98" s="71">
        <v>0.02</v>
      </c>
      <c r="AX98" s="45"/>
      <c r="AY98" s="45"/>
      <c r="AZ98" s="46"/>
      <c r="BA98" s="152"/>
      <c r="BB98" s="47"/>
      <c r="BC98" s="158">
        <v>19</v>
      </c>
      <c r="BD98" s="158"/>
      <c r="BE98" s="47"/>
      <c r="BF98" s="56"/>
      <c r="BG98" s="49"/>
      <c r="BH98" s="50"/>
      <c r="BI98" s="49"/>
      <c r="BJ98" s="49"/>
      <c r="BK98" s="49"/>
      <c r="BL98" s="49"/>
      <c r="BM98" s="49"/>
      <c r="BN98" s="50"/>
      <c r="BO98" s="49"/>
      <c r="BP98" s="49"/>
      <c r="BQ98" s="50"/>
      <c r="BR98" s="9"/>
    </row>
    <row r="99" spans="1:70" s="7" customFormat="1" x14ac:dyDescent="0.25">
      <c r="A99" s="68" t="s">
        <v>1250</v>
      </c>
      <c r="B99" s="67" t="s">
        <v>1246</v>
      </c>
      <c r="C99" s="52">
        <v>44897.449016203704</v>
      </c>
      <c r="D99" s="16">
        <f>(K99*M99+P99*R99)/(24*60*60)</f>
        <v>1.9791666666666668E-3</v>
      </c>
      <c r="E99" s="26"/>
      <c r="F99" s="14" t="s">
        <v>1251</v>
      </c>
      <c r="G99" s="15">
        <v>0.112</v>
      </c>
      <c r="H99" s="131">
        <v>17</v>
      </c>
      <c r="I99" s="131">
        <v>10</v>
      </c>
      <c r="J99" s="143" t="s">
        <v>1252</v>
      </c>
      <c r="K99" s="27">
        <v>3</v>
      </c>
      <c r="L99" s="27">
        <v>6.0000000000000001E-3</v>
      </c>
      <c r="M99" s="13">
        <v>57</v>
      </c>
      <c r="N99" s="13">
        <v>240</v>
      </c>
      <c r="O99" s="17">
        <v>2E-3</v>
      </c>
      <c r="P99" s="27"/>
      <c r="Q99" s="27">
        <v>6.0000000000000001E-3</v>
      </c>
      <c r="R99" s="13">
        <v>4076</v>
      </c>
      <c r="S99" s="13">
        <v>240</v>
      </c>
      <c r="T99" s="133">
        <v>2.9999999999999997E-4</v>
      </c>
      <c r="U99" s="27">
        <v>0.01</v>
      </c>
      <c r="V99" s="8">
        <f>IF(AB97="Latest Sag:",-(K99*L99+P99*Q99),-(K99*L99+P99*Q99)+U99)</f>
        <v>-1.8000000000000002E-2</v>
      </c>
      <c r="W99" s="8">
        <f>IF(OR(AC98="",AC98=0),Z98+V99,IF(AB97="Latest Sag:",AA98+U99+V99,AC98+V99))</f>
        <v>-76.759782000000001</v>
      </c>
      <c r="X99" s="33">
        <v>-45.793774999999997</v>
      </c>
      <c r="Y99" s="53">
        <f>IF(OR(ISBLANK(X99),X97=VALUE(20)),,IF(W97="Latest Z20:",ABS(X97-X99-K96*L96-P96*Q96+U98+U99),ABS(X98-X99-K98*L98-P98*Q98+U99)))</f>
        <v>0</v>
      </c>
      <c r="Z99" s="28">
        <v>-76.750467</v>
      </c>
      <c r="AA99" s="28"/>
      <c r="AB99" s="28"/>
      <c r="AC99" s="8">
        <f t="shared" ref="AC99" si="246">AB99+AA99</f>
        <v>0</v>
      </c>
      <c r="AD99" s="35"/>
      <c r="AE99" s="8">
        <f t="shared" ref="AE99" si="247">IF(AD99="",0,IF(OR(AC99="",AC99=0),W99-AD99,AC99-AD99))</f>
        <v>0</v>
      </c>
      <c r="AF99" s="58">
        <f t="shared" ref="AF99" si="248">IF(AA99="",(Z99-V99)-Z98,AC99-W99)</f>
        <v>9.3150000000008504E-3</v>
      </c>
      <c r="AG99" s="40"/>
      <c r="AH99" s="73"/>
      <c r="AI99" s="40"/>
      <c r="AJ99" s="73"/>
      <c r="AK99" s="40">
        <v>3974</v>
      </c>
      <c r="AL99" s="73">
        <v>350</v>
      </c>
      <c r="AM99" s="70"/>
      <c r="AN99" s="74"/>
      <c r="AO99" s="70"/>
      <c r="AP99" s="63"/>
      <c r="AQ99" s="63"/>
      <c r="AR99" s="40"/>
      <c r="AS99" s="40"/>
      <c r="AT99" s="63"/>
      <c r="AU99" s="63"/>
      <c r="AV99" s="142">
        <v>0.02</v>
      </c>
      <c r="AW99" s="71">
        <v>-0.01</v>
      </c>
      <c r="AX99" s="45">
        <v>-6.6280000000000002E-3</v>
      </c>
      <c r="AY99" s="45"/>
      <c r="AZ99" s="46"/>
      <c r="BA99" s="152"/>
      <c r="BB99" s="47"/>
      <c r="BC99" s="158">
        <v>19</v>
      </c>
      <c r="BD99" s="158"/>
      <c r="BE99" s="47"/>
      <c r="BF99" s="56"/>
      <c r="BG99" s="49"/>
      <c r="BH99" s="50"/>
      <c r="BI99" s="49"/>
      <c r="BJ99" s="49"/>
      <c r="BK99" s="49"/>
      <c r="BL99" s="49"/>
      <c r="BM99" s="49"/>
      <c r="BN99" s="50"/>
      <c r="BO99" s="49"/>
      <c r="BP99" s="49"/>
      <c r="BQ99" s="50"/>
      <c r="BR99" s="9"/>
    </row>
    <row r="100" spans="1:70" s="7" customFormat="1" x14ac:dyDescent="0.25">
      <c r="A100" s="68" t="s">
        <v>1254</v>
      </c>
      <c r="B100" s="67" t="s">
        <v>1246</v>
      </c>
      <c r="C100" s="52">
        <v>44897.45008101852</v>
      </c>
      <c r="D100" s="16">
        <f>(K100*M100+P100*R100)/(24*60*60)</f>
        <v>1.9791666666666668E-3</v>
      </c>
      <c r="E100" s="26" t="s">
        <v>1255</v>
      </c>
      <c r="F100" s="14" t="s">
        <v>1251</v>
      </c>
      <c r="G100" s="15">
        <v>0.112</v>
      </c>
      <c r="H100" s="131">
        <v>17</v>
      </c>
      <c r="I100" s="131">
        <v>10</v>
      </c>
      <c r="J100" s="143" t="s">
        <v>1252</v>
      </c>
      <c r="K100" s="27">
        <v>3</v>
      </c>
      <c r="L100" s="27">
        <v>6.0000000000000001E-3</v>
      </c>
      <c r="M100" s="13">
        <v>57</v>
      </c>
      <c r="N100" s="13">
        <v>240</v>
      </c>
      <c r="O100" s="17">
        <v>2E-3</v>
      </c>
      <c r="P100" s="27">
        <v>0</v>
      </c>
      <c r="Q100" s="27">
        <v>6.0000000000000001E-3</v>
      </c>
      <c r="R100" s="13">
        <v>4076</v>
      </c>
      <c r="S100" s="13">
        <v>240</v>
      </c>
      <c r="T100" s="133">
        <v>2.9999999999999997E-4</v>
      </c>
      <c r="U100" s="27">
        <v>0.01</v>
      </c>
      <c r="V100" s="8">
        <f>IF(AB98="Latest Sag:",-(K100*L100+P100*Q100),-(K100*L100+P100*Q100)+U100)</f>
        <v>-8.0000000000000019E-3</v>
      </c>
      <c r="W100" s="8">
        <f>IF(OR(AC99="",AC99=0),Z99+V100,IF(AB98="Latest Sag:",AA99+U100+V100,AC99+V100))</f>
        <v>-76.758466999999996</v>
      </c>
      <c r="X100" s="33">
        <v>-45.801772999999997</v>
      </c>
      <c r="Y100" s="53">
        <f>IF(OR(ISBLANK(X100),X98=VALUE(20)),,IF(W98="Latest Z20:",ABS(X98-X100-K97*L97-P97*Q97+U99+U100),ABS(X99-X100-K99*L99-P99*Q99+U100)))</f>
        <v>1.9999999993861733E-6</v>
      </c>
      <c r="Z100" s="28">
        <v>-76.758769000000001</v>
      </c>
      <c r="AA100" s="28"/>
      <c r="AB100" s="28"/>
      <c r="AC100" s="8">
        <f t="shared" ref="AC100" si="249">AB100+AA100</f>
        <v>0</v>
      </c>
      <c r="AD100" s="35"/>
      <c r="AE100" s="8">
        <f t="shared" ref="AE100" si="250">IF(AD100="",0,IF(OR(AC100="",AC100=0),W100-AD100,AC100-AD100))</f>
        <v>0</v>
      </c>
      <c r="AF100" s="58">
        <f t="shared" ref="AF100" si="251">IF(AA100="",(Z100-V100)-Z99,AC100-W100)</f>
        <v>-3.0200000000490945E-4</v>
      </c>
      <c r="AG100" s="40"/>
      <c r="AH100" s="73"/>
      <c r="AI100" s="40"/>
      <c r="AJ100" s="73"/>
      <c r="AK100" s="40">
        <v>248</v>
      </c>
      <c r="AL100" s="73">
        <v>350</v>
      </c>
      <c r="AM100" s="70"/>
      <c r="AN100" s="74"/>
      <c r="AO100" s="70"/>
      <c r="AP100" s="63"/>
      <c r="AQ100" s="63"/>
      <c r="AR100" s="40"/>
      <c r="AS100" s="40"/>
      <c r="AT100" s="63"/>
      <c r="AU100" s="63"/>
      <c r="AV100" s="142"/>
      <c r="AW100" s="71"/>
      <c r="AX100" s="45"/>
      <c r="AY100" s="45"/>
      <c r="AZ100" s="46"/>
      <c r="BA100" s="152"/>
      <c r="BB100" s="47"/>
      <c r="BC100" s="158">
        <v>19</v>
      </c>
      <c r="BD100" s="158"/>
      <c r="BE100" s="47"/>
      <c r="BF100" s="56"/>
      <c r="BG100" s="49"/>
      <c r="BH100" s="50"/>
      <c r="BI100" s="49"/>
      <c r="BJ100" s="49"/>
      <c r="BK100" s="49"/>
      <c r="BL100" s="49"/>
      <c r="BM100" s="49"/>
      <c r="BN100" s="50"/>
      <c r="BO100" s="49"/>
      <c r="BP100" s="49"/>
      <c r="BQ100" s="50"/>
      <c r="BR100" s="9"/>
    </row>
    <row r="101" spans="1:70" s="6" customFormat="1" x14ac:dyDescent="0.25">
      <c r="A101" s="170" t="s">
        <v>1155</v>
      </c>
      <c r="B101" s="136"/>
      <c r="C101" s="137">
        <v>44897.459513888891</v>
      </c>
      <c r="D101" s="146">
        <v>1.39</v>
      </c>
      <c r="E101" s="139" t="s">
        <v>814</v>
      </c>
      <c r="F101" s="165" t="s">
        <v>1110</v>
      </c>
      <c r="G101" s="22"/>
      <c r="H101" s="134"/>
      <c r="I101" s="134"/>
      <c r="J101" s="145"/>
      <c r="K101" s="29"/>
      <c r="L101" s="29"/>
      <c r="M101" s="1"/>
      <c r="N101" s="1"/>
      <c r="O101" s="3"/>
      <c r="P101" s="29"/>
      <c r="Q101" s="29"/>
      <c r="R101" s="1"/>
      <c r="S101" s="1"/>
      <c r="T101" s="147" t="s">
        <v>903</v>
      </c>
      <c r="U101" s="32" t="s">
        <v>24</v>
      </c>
      <c r="V101" s="24"/>
      <c r="W101" s="25" t="s">
        <v>22</v>
      </c>
      <c r="X101" s="30">
        <v>20</v>
      </c>
      <c r="Y101" s="138"/>
      <c r="Z101" s="30"/>
      <c r="AA101" s="30"/>
      <c r="AB101" s="36" t="s">
        <v>21</v>
      </c>
      <c r="AC101" s="24">
        <f>$AC$100</f>
        <v>0</v>
      </c>
      <c r="AD101" s="30"/>
      <c r="AE101" s="24"/>
      <c r="AF101" s="24"/>
      <c r="AG101" s="41"/>
      <c r="AH101" s="41"/>
      <c r="AI101" s="41"/>
      <c r="AJ101" s="41"/>
      <c r="AK101" s="41"/>
      <c r="AL101" s="41"/>
      <c r="AM101" s="41"/>
      <c r="AN101" s="41"/>
      <c r="AO101" s="41"/>
      <c r="AP101" s="135"/>
      <c r="AQ101" s="135"/>
      <c r="AR101" s="41"/>
      <c r="AS101" s="41"/>
      <c r="AT101" s="135"/>
      <c r="AU101" s="135"/>
      <c r="AV101" s="29"/>
      <c r="AW101" s="42"/>
      <c r="AX101" s="42"/>
      <c r="AY101" s="42"/>
      <c r="AZ101" s="43"/>
      <c r="BA101" s="151"/>
      <c r="BB101" s="44"/>
      <c r="BC101" s="157">
        <v>0</v>
      </c>
      <c r="BD101" s="157"/>
      <c r="BE101" s="44"/>
      <c r="BF101" s="48"/>
      <c r="BG101" s="48"/>
      <c r="BH101" s="48"/>
      <c r="BI101" s="48"/>
      <c r="BJ101" s="48"/>
      <c r="BK101" s="48"/>
      <c r="BL101" s="48"/>
      <c r="BM101" s="48"/>
      <c r="BN101" s="48"/>
      <c r="BO101" s="48"/>
      <c r="BP101" s="48"/>
      <c r="BQ101" s="48"/>
      <c r="BR101" s="1"/>
    </row>
    <row r="102" spans="1:70" s="7" customFormat="1" x14ac:dyDescent="0.25">
      <c r="A102" s="68" t="s">
        <v>1256</v>
      </c>
      <c r="B102" s="67" t="s">
        <v>1260</v>
      </c>
      <c r="C102" s="52">
        <v>44897.460046296299</v>
      </c>
      <c r="D102" s="16">
        <f>(K102*M102+P102*R102)/(24*60*60)</f>
        <v>0</v>
      </c>
      <c r="E102" s="26" t="s">
        <v>1255</v>
      </c>
      <c r="F102" s="14" t="s">
        <v>1251</v>
      </c>
      <c r="G102" s="15">
        <v>0.112</v>
      </c>
      <c r="H102" s="131">
        <v>17</v>
      </c>
      <c r="I102" s="131">
        <v>10</v>
      </c>
      <c r="J102" s="143" t="s">
        <v>1252</v>
      </c>
      <c r="K102" s="37"/>
      <c r="L102" s="27">
        <v>6.0000000000000001E-3</v>
      </c>
      <c r="M102" s="13">
        <v>273</v>
      </c>
      <c r="N102" s="13">
        <v>240</v>
      </c>
      <c r="O102" s="17">
        <v>2E-3</v>
      </c>
      <c r="P102" s="37"/>
      <c r="Q102" s="27">
        <v>2E-3</v>
      </c>
      <c r="R102" s="13">
        <v>334</v>
      </c>
      <c r="S102" s="13">
        <v>240</v>
      </c>
      <c r="T102" s="133">
        <v>2.9999999999999997E-4</v>
      </c>
      <c r="U102" s="27"/>
      <c r="V102" s="8">
        <f>IF(AB100="Latest Sag:",-(K102*L102+P102*Q102),-(K102*L102+P102*Q102)+U102)</f>
        <v>0</v>
      </c>
      <c r="W102" s="8">
        <f>IF(OR(AC101="",AC101=0),Z101+V102,IF(AB100="Latest Sag:",AA101+U102+V102,AC101+V102))</f>
        <v>0</v>
      </c>
      <c r="X102" s="34"/>
      <c r="Y102" s="53">
        <f>IF(OR(ISBLANK(X102),X100=VALUE(20)),,IF(W100="Latest Z20:",ABS(X100-X102-K99*L99-P99*Q99+U101+U102),ABS(X101-X102-K101*L101-P101*Q101+U102)))</f>
        <v>0</v>
      </c>
      <c r="Z102" s="28">
        <v>-67.236757999999995</v>
      </c>
      <c r="AA102" s="28">
        <v>0.477717</v>
      </c>
      <c r="AB102" s="28">
        <v>4.2791000000000003E-2</v>
      </c>
      <c r="AC102" s="8">
        <f t="shared" ref="AC102" si="252">AB102+AA102</f>
        <v>0.52050799999999997</v>
      </c>
      <c r="AD102" s="35">
        <v>0.45854089553190502</v>
      </c>
      <c r="AE102" s="8">
        <f t="shared" ref="AE102" si="253">IF(AD102="",0,IF(OR(AC102="",AC102=0),W102-AD102,AC102-AD102))</f>
        <v>6.1967104468094947E-2</v>
      </c>
      <c r="AF102" s="58">
        <f t="shared" ref="AF102" si="254">IF(AA102="",(Z102-V102)-Z101,AC102-W102)</f>
        <v>0.52050799999999997</v>
      </c>
      <c r="AG102" s="40"/>
      <c r="AH102" s="73"/>
      <c r="AI102" s="40"/>
      <c r="AJ102" s="73"/>
      <c r="AK102" s="40">
        <v>1054</v>
      </c>
      <c r="AL102" s="73">
        <v>150</v>
      </c>
      <c r="AM102" s="70"/>
      <c r="AN102" s="74"/>
      <c r="AO102" s="70"/>
      <c r="AP102" s="63"/>
      <c r="AQ102" s="63"/>
      <c r="AR102" s="40"/>
      <c r="AS102" s="40"/>
      <c r="AT102" s="63"/>
      <c r="AU102" s="63"/>
      <c r="AV102" s="142"/>
      <c r="AW102" s="71">
        <v>5.5000000000000002E-5</v>
      </c>
      <c r="AX102" s="45"/>
      <c r="AY102" s="45"/>
      <c r="AZ102" s="46"/>
      <c r="BA102" s="152"/>
      <c r="BB102" s="47"/>
      <c r="BC102" s="158">
        <v>0</v>
      </c>
      <c r="BD102" s="158"/>
      <c r="BE102" s="47"/>
      <c r="BF102" s="56"/>
      <c r="BG102" s="49"/>
      <c r="BH102" s="50"/>
      <c r="BI102" s="49"/>
      <c r="BJ102" s="49"/>
      <c r="BK102" s="49"/>
      <c r="BL102" s="49"/>
      <c r="BM102" s="49"/>
      <c r="BN102" s="50"/>
      <c r="BO102" s="49"/>
      <c r="BP102" s="49"/>
      <c r="BQ102" s="50"/>
      <c r="BR102" s="9"/>
    </row>
    <row r="103" spans="1:70" s="7" customFormat="1" x14ac:dyDescent="0.25">
      <c r="A103" s="68" t="s">
        <v>1257</v>
      </c>
      <c r="B103" s="67" t="s">
        <v>1260</v>
      </c>
      <c r="C103" s="52">
        <v>44897.502789351849</v>
      </c>
      <c r="D103" s="16">
        <f>(K103*M103+P103*R103)/(24*60*60)</f>
        <v>3.1597222222222221E-2</v>
      </c>
      <c r="E103" s="26"/>
      <c r="F103" s="14" t="s">
        <v>1251</v>
      </c>
      <c r="G103" s="15">
        <v>0.112</v>
      </c>
      <c r="H103" s="131">
        <v>17</v>
      </c>
      <c r="I103" s="131">
        <v>10</v>
      </c>
      <c r="J103" s="143" t="s">
        <v>1252</v>
      </c>
      <c r="K103" s="27">
        <v>10</v>
      </c>
      <c r="L103" s="27">
        <v>6.0000000000000001E-3</v>
      </c>
      <c r="M103" s="13">
        <v>273</v>
      </c>
      <c r="N103" s="13">
        <v>240</v>
      </c>
      <c r="O103" s="17">
        <v>2E-3</v>
      </c>
      <c r="P103" s="27">
        <v>0</v>
      </c>
      <c r="Q103" s="27">
        <v>2E-3</v>
      </c>
      <c r="R103" s="13">
        <v>334</v>
      </c>
      <c r="S103" s="13">
        <v>240</v>
      </c>
      <c r="T103" s="133">
        <v>2.9999999999999997E-4</v>
      </c>
      <c r="U103" s="27">
        <v>4.6821000000000002E-2</v>
      </c>
      <c r="V103" s="8">
        <f>IF(AB101="Latest Sag:",-(K103*L103+P103*Q103),-(K103*L103+P103*Q103)+U103)</f>
        <v>-0.06</v>
      </c>
      <c r="W103" s="8">
        <f>IF(OR(AC102="",AC102=0),Z102+V103,IF(AB101="Latest Sag:",AA102+U103+V103,AC102+V103))</f>
        <v>0.46453799999999995</v>
      </c>
      <c r="X103" s="33">
        <v>-36.250253000000001</v>
      </c>
      <c r="Y103" s="53">
        <f>IF(OR(ISBLANK(X103),X101=VALUE(20)),,IF(W101="Latest Z20:",ABS(X101-X103-K100*L100-P100*Q100+U102+U103),ABS(X102-X103-K102*L102-P102*Q102+U103)))</f>
        <v>0</v>
      </c>
      <c r="Z103" s="28">
        <v>-67.236272</v>
      </c>
      <c r="AA103" s="28">
        <v>0.47777900000000001</v>
      </c>
      <c r="AB103" s="28">
        <v>-1.1965999999999999E-2</v>
      </c>
      <c r="AC103" s="8">
        <f t="shared" ref="AC103" si="255">AB103+AA103</f>
        <v>0.46581300000000003</v>
      </c>
      <c r="AD103" s="35">
        <v>0.45854089553190502</v>
      </c>
      <c r="AE103" s="8">
        <f t="shared" ref="AE103" si="256">IF(AD103="",0,IF(OR(AC103="",AC103=0),W103-AD103,AC103-AD103))</f>
        <v>7.2721044680950087E-3</v>
      </c>
      <c r="AF103" s="58">
        <f t="shared" ref="AF103" si="257">IF(AA103="",(Z103-V103)-Z102,AC103-W103)</f>
        <v>1.2750000000000816E-3</v>
      </c>
      <c r="AG103" s="40"/>
      <c r="AH103" s="73"/>
      <c r="AI103" s="40"/>
      <c r="AJ103" s="73"/>
      <c r="AK103" s="40">
        <v>68</v>
      </c>
      <c r="AL103" s="73">
        <v>150</v>
      </c>
      <c r="AM103" s="70"/>
      <c r="AN103" s="74"/>
      <c r="AO103" s="70"/>
      <c r="AP103" s="63"/>
      <c r="AQ103" s="63"/>
      <c r="AR103" s="40"/>
      <c r="AS103" s="40"/>
      <c r="AT103" s="63"/>
      <c r="AU103" s="63"/>
      <c r="AV103" s="142"/>
      <c r="AW103" s="71"/>
      <c r="AX103" s="45"/>
      <c r="AY103" s="45"/>
      <c r="AZ103" s="46"/>
      <c r="BA103" s="152"/>
      <c r="BB103" s="47"/>
      <c r="BC103" s="158">
        <v>0</v>
      </c>
      <c r="BD103" s="158"/>
      <c r="BE103" s="47"/>
      <c r="BF103" s="56"/>
      <c r="BG103" s="49"/>
      <c r="BH103" s="50"/>
      <c r="BI103" s="49"/>
      <c r="BJ103" s="49"/>
      <c r="BK103" s="49"/>
      <c r="BL103" s="49"/>
      <c r="BM103" s="49"/>
      <c r="BN103" s="50"/>
      <c r="BO103" s="49"/>
      <c r="BP103" s="49"/>
      <c r="BQ103" s="50"/>
      <c r="BR103" s="9"/>
    </row>
    <row r="104" spans="1:70" s="7" customFormat="1" x14ac:dyDescent="0.25">
      <c r="A104" s="68" t="s">
        <v>1258</v>
      </c>
      <c r="B104" s="67" t="s">
        <v>1260</v>
      </c>
      <c r="C104" s="52">
        <v>44897.55159722222</v>
      </c>
      <c r="D104" s="16">
        <f>(K104*M104+P104*R104)/(24*60*60)</f>
        <v>1.0185185185185186E-2</v>
      </c>
      <c r="E104" s="26"/>
      <c r="F104" s="14" t="s">
        <v>1251</v>
      </c>
      <c r="G104" s="15">
        <v>0.112</v>
      </c>
      <c r="H104" s="131">
        <v>17</v>
      </c>
      <c r="I104" s="131">
        <v>10</v>
      </c>
      <c r="J104" s="143" t="s">
        <v>1252</v>
      </c>
      <c r="K104" s="27">
        <v>2</v>
      </c>
      <c r="L104" s="27">
        <v>6.0000000000000001E-3</v>
      </c>
      <c r="M104" s="13">
        <v>273</v>
      </c>
      <c r="N104" s="13">
        <v>240</v>
      </c>
      <c r="O104" s="17">
        <v>2E-3</v>
      </c>
      <c r="P104" s="27">
        <v>1</v>
      </c>
      <c r="Q104" s="27">
        <v>6.0000000000000001E-3</v>
      </c>
      <c r="R104" s="13">
        <v>334</v>
      </c>
      <c r="S104" s="13">
        <v>240</v>
      </c>
      <c r="T104" s="133">
        <v>2.9999999999999997E-4</v>
      </c>
      <c r="U104" s="27">
        <v>1.0515999999999999E-2</v>
      </c>
      <c r="V104" s="8">
        <f>IF(AB102="Latest Sag:",-(K104*L104+P104*Q104),-(K104*L104+P104*Q104)+U104)</f>
        <v>-7.4840000000000028E-3</v>
      </c>
      <c r="W104" s="8">
        <f>IF(OR(AC103="",AC103=0),Z103+V104,IF(AB102="Latest Sag:",AA103+U104+V104,AC103+V104))</f>
        <v>0.45832900000000004</v>
      </c>
      <c r="X104" s="33">
        <v>-36.299737999999998</v>
      </c>
      <c r="Y104" s="53">
        <f>IF(OR(ISBLANK(X104),X102=VALUE(20)),,IF(W102="Latest Z20:",ABS(X102-X104-K101*L101-P101*Q101+U103+U104),ABS(X103-X104-K103*L103-P103*Q103+U104)))</f>
        <v>9.9999999711615495E-7</v>
      </c>
      <c r="Z104" s="28">
        <v>-67.236440000000002</v>
      </c>
      <c r="AA104" s="28">
        <v>0.47776000000000002</v>
      </c>
      <c r="AB104" s="28">
        <v>-1.9168999999999999E-2</v>
      </c>
      <c r="AC104" s="8">
        <f t="shared" ref="AC104" si="258">AB104+AA104</f>
        <v>0.45859100000000003</v>
      </c>
      <c r="AD104" s="35">
        <v>0.45854089553190502</v>
      </c>
      <c r="AE104" s="8">
        <f t="shared" ref="AE104" si="259">IF(AD104="",0,IF(OR(AC104="",AC104=0),W104-AD104,AC104-AD104))</f>
        <v>5.0104468095002463E-5</v>
      </c>
      <c r="AF104" s="58">
        <f t="shared" ref="AF104" si="260">IF(AA104="",(Z104-V104)-Z103,AC104-W104)</f>
        <v>2.6199999999998447E-4</v>
      </c>
      <c r="AG104" s="40"/>
      <c r="AH104" s="73"/>
      <c r="AI104" s="40"/>
      <c r="AJ104" s="73"/>
      <c r="AK104" s="40">
        <v>53</v>
      </c>
      <c r="AL104" s="73">
        <v>150</v>
      </c>
      <c r="AM104" s="70"/>
      <c r="AN104" s="74"/>
      <c r="AO104" s="70"/>
      <c r="AP104" s="63"/>
      <c r="AQ104" s="63"/>
      <c r="AR104" s="40"/>
      <c r="AS104" s="40"/>
      <c r="AT104" s="63"/>
      <c r="AU104" s="63"/>
      <c r="AV104" s="142"/>
      <c r="AW104" s="71"/>
      <c r="AX104" s="45"/>
      <c r="AY104" s="45"/>
      <c r="AZ104" s="46"/>
      <c r="BA104" s="152"/>
      <c r="BB104" s="47"/>
      <c r="BC104" s="158">
        <v>0</v>
      </c>
      <c r="BD104" s="158">
        <v>15</v>
      </c>
      <c r="BE104" s="47">
        <v>3.6</v>
      </c>
      <c r="BF104" s="56"/>
      <c r="BG104" s="49"/>
      <c r="BH104" s="50"/>
      <c r="BI104" s="49"/>
      <c r="BJ104" s="49"/>
      <c r="BK104" s="49"/>
      <c r="BL104" s="49"/>
      <c r="BM104" s="49"/>
      <c r="BN104" s="50"/>
      <c r="BO104" s="49"/>
      <c r="BP104" s="49"/>
      <c r="BQ104" s="50"/>
      <c r="BR104" s="9"/>
    </row>
    <row r="105" spans="1:70" s="6" customFormat="1" x14ac:dyDescent="0.25">
      <c r="A105" s="170" t="s">
        <v>1155</v>
      </c>
      <c r="B105" s="136"/>
      <c r="C105" s="137">
        <v>44897.602673611109</v>
      </c>
      <c r="D105" s="146">
        <v>3.44</v>
      </c>
      <c r="E105" s="139" t="s">
        <v>814</v>
      </c>
      <c r="F105" s="165" t="s">
        <v>1157</v>
      </c>
      <c r="G105" s="22"/>
      <c r="H105" s="134"/>
      <c r="I105" s="134"/>
      <c r="J105" s="145"/>
      <c r="K105" s="29"/>
      <c r="L105" s="29"/>
      <c r="M105" s="1"/>
      <c r="N105" s="1"/>
      <c r="O105" s="3"/>
      <c r="P105" s="29"/>
      <c r="Q105" s="29"/>
      <c r="R105" s="1"/>
      <c r="S105" s="1"/>
      <c r="T105" s="147" t="s">
        <v>903</v>
      </c>
      <c r="U105" s="32" t="s">
        <v>24</v>
      </c>
      <c r="V105" s="24"/>
      <c r="W105" s="25" t="s">
        <v>22</v>
      </c>
      <c r="X105" s="30">
        <v>20</v>
      </c>
      <c r="Y105" s="138"/>
      <c r="Z105" s="30"/>
      <c r="AA105" s="30"/>
      <c r="AB105" s="36" t="s">
        <v>21</v>
      </c>
      <c r="AC105" s="24">
        <f>$AC$104</f>
        <v>0.45859100000000003</v>
      </c>
      <c r="AD105" s="30"/>
      <c r="AE105" s="24"/>
      <c r="AF105" s="24"/>
      <c r="AG105" s="41"/>
      <c r="AH105" s="41"/>
      <c r="AI105" s="41"/>
      <c r="AJ105" s="41"/>
      <c r="AK105" s="41"/>
      <c r="AL105" s="41"/>
      <c r="AM105" s="41"/>
      <c r="AN105" s="41"/>
      <c r="AO105" s="41"/>
      <c r="AP105" s="135"/>
      <c r="AQ105" s="135"/>
      <c r="AR105" s="41"/>
      <c r="AS105" s="41"/>
      <c r="AT105" s="135"/>
      <c r="AU105" s="135"/>
      <c r="AV105" s="29"/>
      <c r="AW105" s="42"/>
      <c r="AX105" s="42"/>
      <c r="AY105" s="42"/>
      <c r="AZ105" s="43"/>
      <c r="BA105" s="151"/>
      <c r="BB105" s="44"/>
      <c r="BC105" s="157">
        <v>1</v>
      </c>
      <c r="BD105" s="157"/>
      <c r="BE105" s="44"/>
      <c r="BF105" s="48"/>
      <c r="BG105" s="48"/>
      <c r="BH105" s="48"/>
      <c r="BI105" s="48"/>
      <c r="BJ105" s="48"/>
      <c r="BK105" s="48"/>
      <c r="BL105" s="48"/>
      <c r="BM105" s="48"/>
      <c r="BN105" s="48"/>
      <c r="BO105" s="48"/>
      <c r="BP105" s="48"/>
      <c r="BQ105" s="48"/>
      <c r="BR105" s="1"/>
    </row>
    <row r="106" spans="1:70" s="7" customFormat="1" x14ac:dyDescent="0.25">
      <c r="A106" s="68" t="s">
        <v>1259</v>
      </c>
      <c r="B106" s="67" t="s">
        <v>1246</v>
      </c>
      <c r="C106" s="52">
        <v>44897.602812500001</v>
      </c>
      <c r="D106" s="16">
        <f>(K106*M106+P106*R106)/(24*60*60)</f>
        <v>0</v>
      </c>
      <c r="E106" s="26"/>
      <c r="F106" s="14" t="s">
        <v>1251</v>
      </c>
      <c r="G106" s="15">
        <v>0.112</v>
      </c>
      <c r="H106" s="131">
        <v>17</v>
      </c>
      <c r="I106" s="131">
        <v>10</v>
      </c>
      <c r="J106" s="143" t="s">
        <v>1252</v>
      </c>
      <c r="K106" s="37"/>
      <c r="L106" s="27">
        <v>6.0000000000000001E-3</v>
      </c>
      <c r="M106" s="13">
        <v>273</v>
      </c>
      <c r="N106" s="13">
        <v>240</v>
      </c>
      <c r="O106" s="17">
        <v>2E-3</v>
      </c>
      <c r="P106" s="37"/>
      <c r="Q106" s="27">
        <v>6.0000000000000001E-3</v>
      </c>
      <c r="R106" s="13">
        <v>334</v>
      </c>
      <c r="S106" s="13">
        <v>240</v>
      </c>
      <c r="T106" s="133">
        <v>2.9999999999999997E-4</v>
      </c>
      <c r="U106" s="27"/>
      <c r="V106" s="8">
        <f>IF(AB104="Latest Sag:",-(K106*L106+P106*Q106),-(K106*L106+P106*Q106)+U106)</f>
        <v>0</v>
      </c>
      <c r="W106" s="8">
        <f>IF(OR(AC105="",AC105=0),Z105+V106,IF(AB104="Latest Sag:",AA105+U106+V106,AC105+V106))</f>
        <v>0.45859100000000003</v>
      </c>
      <c r="X106" s="34"/>
      <c r="Y106" s="53">
        <f>IF(OR(ISBLANK(X106),X104=VALUE(20)),,IF(W104="Latest Z20:",ABS(X104-X106-K103*L103-P103*Q103+U105+U106),ABS(X105-X106-K105*L105-P105*Q105+U106)))</f>
        <v>0</v>
      </c>
      <c r="Z106" s="28">
        <v>-67.240127000000001</v>
      </c>
      <c r="AA106" s="28">
        <v>0.47637400000000002</v>
      </c>
      <c r="AB106" s="28">
        <v>4.6303999999999998E-2</v>
      </c>
      <c r="AC106" s="8">
        <f t="shared" ref="AC106" si="261">AB106+AA106</f>
        <v>0.52267799999999998</v>
      </c>
      <c r="AD106" s="35">
        <v>0.45857740916940698</v>
      </c>
      <c r="AE106" s="8">
        <f t="shared" ref="AE106" si="262">IF(AD106="",0,IF(OR(AC106="",AC106=0),W106-AD106,AC106-AD106))</f>
        <v>6.4100590830592996E-2</v>
      </c>
      <c r="AF106" s="58">
        <f t="shared" ref="AF106" si="263">IF(AA106="",(Z106-V106)-Z105,AC106-W106)</f>
        <v>6.408699999999995E-2</v>
      </c>
      <c r="AG106" s="40"/>
      <c r="AH106" s="73"/>
      <c r="AI106" s="40"/>
      <c r="AJ106" s="73"/>
      <c r="AK106" s="40">
        <v>1548</v>
      </c>
      <c r="AL106" s="73">
        <v>150</v>
      </c>
      <c r="AM106" s="70"/>
      <c r="AN106" s="74"/>
      <c r="AO106" s="70"/>
      <c r="AP106" s="63"/>
      <c r="AQ106" s="63"/>
      <c r="AR106" s="40"/>
      <c r="AS106" s="40"/>
      <c r="AT106" s="63"/>
      <c r="AU106" s="63"/>
      <c r="AV106" s="142"/>
      <c r="AW106" s="71"/>
      <c r="AX106" s="45"/>
      <c r="AY106" s="45"/>
      <c r="AZ106" s="46"/>
      <c r="BA106" s="152"/>
      <c r="BB106" s="47"/>
      <c r="BC106" s="158">
        <v>1</v>
      </c>
      <c r="BD106" s="158"/>
      <c r="BE106" s="47"/>
      <c r="BF106" s="56"/>
      <c r="BG106" s="49"/>
      <c r="BH106" s="50"/>
      <c r="BI106" s="49"/>
      <c r="BJ106" s="49"/>
      <c r="BK106" s="49"/>
      <c r="BL106" s="49"/>
      <c r="BM106" s="49"/>
      <c r="BN106" s="50"/>
      <c r="BO106" s="49"/>
      <c r="BP106" s="49"/>
      <c r="BQ106" s="50"/>
      <c r="BR106" s="9"/>
    </row>
    <row r="107" spans="1:70" s="7" customFormat="1" x14ac:dyDescent="0.25">
      <c r="A107" s="68" t="s">
        <v>1261</v>
      </c>
      <c r="B107" s="67" t="s">
        <v>1246</v>
      </c>
      <c r="C107" s="52">
        <v>44897.620405092595</v>
      </c>
      <c r="D107" s="16">
        <f>(K107*M107+P107*R107)/(24*60*60)</f>
        <v>3.1597222222222221E-2</v>
      </c>
      <c r="E107" s="26"/>
      <c r="F107" s="14" t="s">
        <v>1251</v>
      </c>
      <c r="G107" s="15">
        <v>0.112</v>
      </c>
      <c r="H107" s="131">
        <v>17</v>
      </c>
      <c r="I107" s="131">
        <v>10</v>
      </c>
      <c r="J107" s="143" t="s">
        <v>1252</v>
      </c>
      <c r="K107" s="27">
        <v>10</v>
      </c>
      <c r="L107" s="27">
        <v>6.0000000000000001E-3</v>
      </c>
      <c r="M107" s="13">
        <v>273</v>
      </c>
      <c r="N107" s="13">
        <v>240</v>
      </c>
      <c r="O107" s="17">
        <v>2E-3</v>
      </c>
      <c r="P107" s="27">
        <v>0</v>
      </c>
      <c r="Q107" s="27">
        <v>6.0000000000000001E-3</v>
      </c>
      <c r="R107" s="13">
        <v>334</v>
      </c>
      <c r="S107" s="13">
        <v>240</v>
      </c>
      <c r="T107" s="133">
        <v>2.9999999999999997E-4</v>
      </c>
      <c r="U107" s="27">
        <v>4.82E-2</v>
      </c>
      <c r="V107" s="8">
        <f>IF(AB105="Latest Sag:",-(K107*L107+P107*Q107),-(K107*L107+P107*Q107)+U107)</f>
        <v>-0.06</v>
      </c>
      <c r="W107" s="8">
        <f>IF(OR(AC106="",AC106=0),Z106+V107,IF(AB105="Latest Sag:",AA106+U107+V107,AC106+V107))</f>
        <v>0.46457399999999999</v>
      </c>
      <c r="X107" s="33">
        <v>-36.254834000000002</v>
      </c>
      <c r="Y107" s="53">
        <f>IF(OR(ISBLANK(X107),X105=VALUE(20)),,IF(W105="Latest Z20:",ABS(X105-X107-K104*L104-P104*Q104+U106+U107),ABS(X106-X107-K106*L106-P106*Q106+U107)))</f>
        <v>0</v>
      </c>
      <c r="Z107" s="28">
        <v>-67.240455999999995</v>
      </c>
      <c r="AA107" s="28">
        <v>0.47635</v>
      </c>
      <c r="AB107" s="28">
        <v>-1.2529999999999999E-2</v>
      </c>
      <c r="AC107" s="8">
        <f t="shared" ref="AC107" si="264">AB107+AA107</f>
        <v>0.46382000000000001</v>
      </c>
      <c r="AD107" s="35">
        <v>0.45857740916940698</v>
      </c>
      <c r="AE107" s="8">
        <f t="shared" ref="AE107" si="265">IF(AD107="",0,IF(OR(AC107="",AC107=0),W107-AD107,AC107-AD107))</f>
        <v>5.2425908305930302E-3</v>
      </c>
      <c r="AF107" s="58">
        <f t="shared" ref="AF107" si="266">IF(AA107="",(Z107-V107)-Z106,AC107-W107)</f>
        <v>-7.5399999999997691E-4</v>
      </c>
      <c r="AG107" s="40"/>
      <c r="AH107" s="73"/>
      <c r="AI107" s="40"/>
      <c r="AJ107" s="73"/>
      <c r="AK107" s="40">
        <v>134</v>
      </c>
      <c r="AL107" s="73">
        <v>150</v>
      </c>
      <c r="AM107" s="70"/>
      <c r="AN107" s="74"/>
      <c r="AO107" s="70"/>
      <c r="AP107" s="63"/>
      <c r="AQ107" s="63"/>
      <c r="AR107" s="40"/>
      <c r="AS107" s="40"/>
      <c r="AT107" s="63"/>
      <c r="AU107" s="63"/>
      <c r="AV107" s="142"/>
      <c r="AW107" s="71"/>
      <c r="AX107" s="45"/>
      <c r="AY107" s="45"/>
      <c r="AZ107" s="46" t="s">
        <v>1263</v>
      </c>
      <c r="BA107" s="152"/>
      <c r="BB107" s="47"/>
      <c r="BC107" s="158">
        <v>1</v>
      </c>
      <c r="BD107" s="158"/>
      <c r="BE107" s="47"/>
      <c r="BF107" s="56"/>
      <c r="BG107" s="49"/>
      <c r="BH107" s="50"/>
      <c r="BI107" s="49"/>
      <c r="BJ107" s="49"/>
      <c r="BK107" s="49"/>
      <c r="BL107" s="49"/>
      <c r="BM107" s="49"/>
      <c r="BN107" s="50"/>
      <c r="BO107" s="49"/>
      <c r="BP107" s="49"/>
      <c r="BQ107" s="50"/>
      <c r="BR107" s="9"/>
    </row>
    <row r="108" spans="1:70" s="7" customFormat="1" x14ac:dyDescent="0.25">
      <c r="A108" s="68" t="s">
        <v>1262</v>
      </c>
      <c r="B108" s="67" t="s">
        <v>1246</v>
      </c>
      <c r="C108" s="52">
        <v>44897.678854166668</v>
      </c>
      <c r="D108" s="16">
        <f>(K108*M108+P108*R108)/(24*60*60)</f>
        <v>1.0185185185185186E-2</v>
      </c>
      <c r="E108" s="26"/>
      <c r="F108" s="14" t="s">
        <v>1251</v>
      </c>
      <c r="G108" s="15">
        <v>0.112</v>
      </c>
      <c r="H108" s="131">
        <v>17</v>
      </c>
      <c r="I108" s="131">
        <v>10</v>
      </c>
      <c r="J108" s="143" t="s">
        <v>1252</v>
      </c>
      <c r="K108" s="27">
        <v>2</v>
      </c>
      <c r="L108" s="27">
        <v>6.0000000000000001E-3</v>
      </c>
      <c r="M108" s="13">
        <v>273</v>
      </c>
      <c r="N108" s="13">
        <v>240</v>
      </c>
      <c r="O108" s="17">
        <v>2E-3</v>
      </c>
      <c r="P108" s="27">
        <v>1</v>
      </c>
      <c r="Q108" s="27">
        <v>6.0000000000000001E-3</v>
      </c>
      <c r="R108" s="13">
        <v>334</v>
      </c>
      <c r="S108" s="13">
        <v>240</v>
      </c>
      <c r="T108" s="133">
        <v>2.9999999999999997E-4</v>
      </c>
      <c r="U108" s="27">
        <v>1.2545000000000001E-2</v>
      </c>
      <c r="V108" s="8">
        <f>IF(AB106="Latest Sag:",-(K108*L108+P108*Q108),-(K108*L108+P108*Q108)+U108)</f>
        <v>-5.4550000000000015E-3</v>
      </c>
      <c r="W108" s="8">
        <f>IF(OR(AC107="",AC107=0),Z107+V108,IF(AB106="Latest Sag:",AA107+U108+V108,AC107+V108))</f>
        <v>0.45836500000000002</v>
      </c>
      <c r="X108" s="33">
        <v>-36.302287999999997</v>
      </c>
      <c r="Y108" s="53">
        <f>IF(OR(ISBLANK(X108),X106=VALUE(20)),,IF(W106="Latest Z20:",ABS(X106-X108-K105*L105-P105*Q105+U107+U108),ABS(X107-X108-K107*L107-P107*Q107+U108)))</f>
        <v>1.0000000052190483E-6</v>
      </c>
      <c r="Z108" s="28">
        <v>-67.240228999999999</v>
      </c>
      <c r="AA108" s="28">
        <v>0.47635899999999998</v>
      </c>
      <c r="AB108" s="28">
        <v>-1.7739999999999999E-2</v>
      </c>
      <c r="AC108" s="8">
        <f t="shared" ref="AC108" si="267">AB108+AA108</f>
        <v>0.458619</v>
      </c>
      <c r="AD108" s="35">
        <v>0.45857740916940698</v>
      </c>
      <c r="AE108" s="8">
        <f t="shared" ref="AE108" si="268">IF(AD108="",0,IF(OR(AC108="",AC108=0),W108-AD108,AC108-AD108))</f>
        <v>4.1590830593019046E-5</v>
      </c>
      <c r="AF108" s="58">
        <f t="shared" ref="AF108" si="269">IF(AA108="",(Z108-V108)-Z107,AC108-W108)</f>
        <v>2.5399999999997647E-4</v>
      </c>
      <c r="AG108" s="40"/>
      <c r="AH108" s="73"/>
      <c r="AI108" s="40"/>
      <c r="AJ108" s="73"/>
      <c r="AK108" s="40">
        <v>72</v>
      </c>
      <c r="AL108" s="73">
        <v>150</v>
      </c>
      <c r="AM108" s="70"/>
      <c r="AN108" s="74"/>
      <c r="AO108" s="70"/>
      <c r="AP108" s="63"/>
      <c r="AQ108" s="63"/>
      <c r="AR108" s="40"/>
      <c r="AS108" s="40"/>
      <c r="AT108" s="63"/>
      <c r="AU108" s="63"/>
      <c r="AV108" s="142"/>
      <c r="AW108" s="71"/>
      <c r="AX108" s="45"/>
      <c r="AY108" s="45"/>
      <c r="AZ108" s="46"/>
      <c r="BA108" s="152"/>
      <c r="BB108" s="47"/>
      <c r="BC108" s="158">
        <v>1</v>
      </c>
      <c r="BD108" s="158"/>
      <c r="BE108" s="47"/>
      <c r="BF108" s="56"/>
      <c r="BG108" s="49"/>
      <c r="BH108" s="50"/>
      <c r="BI108" s="49"/>
      <c r="BJ108" s="49"/>
      <c r="BK108" s="49"/>
      <c r="BL108" s="49"/>
      <c r="BM108" s="49"/>
      <c r="BN108" s="50"/>
      <c r="BO108" s="49"/>
      <c r="BP108" s="49"/>
      <c r="BQ108" s="50"/>
      <c r="BR108" s="9"/>
    </row>
    <row r="109" spans="1:70" s="6" customFormat="1" x14ac:dyDescent="0.25">
      <c r="A109" s="1" t="s">
        <v>25</v>
      </c>
      <c r="B109" s="136"/>
      <c r="C109" s="137">
        <v>44897.717777777776</v>
      </c>
      <c r="D109" s="146">
        <v>2.76</v>
      </c>
      <c r="E109" s="139" t="s">
        <v>814</v>
      </c>
      <c r="F109" s="165" t="s">
        <v>1171</v>
      </c>
      <c r="G109" s="22"/>
      <c r="H109" s="134"/>
      <c r="I109" s="134"/>
      <c r="J109" s="145"/>
      <c r="K109" s="29"/>
      <c r="L109" s="29"/>
      <c r="M109" s="1"/>
      <c r="N109" s="1"/>
      <c r="O109" s="3"/>
      <c r="P109" s="29"/>
      <c r="Q109" s="29"/>
      <c r="R109" s="1"/>
      <c r="S109" s="1"/>
      <c r="T109" s="147" t="s">
        <v>903</v>
      </c>
      <c r="U109" s="32" t="s">
        <v>24</v>
      </c>
      <c r="V109" s="24"/>
      <c r="W109" s="25" t="s">
        <v>22</v>
      </c>
      <c r="X109" s="30">
        <f>$X$108</f>
        <v>-36.302287999999997</v>
      </c>
      <c r="Y109" s="138"/>
      <c r="Z109" s="30"/>
      <c r="AA109" s="30"/>
      <c r="AB109" s="36" t="s">
        <v>21</v>
      </c>
      <c r="AC109" s="24">
        <f>$AC$108</f>
        <v>0.458619</v>
      </c>
      <c r="AD109" s="30"/>
      <c r="AE109" s="24"/>
      <c r="AF109" s="24"/>
      <c r="AG109" s="41"/>
      <c r="AH109" s="41"/>
      <c r="AI109" s="41"/>
      <c r="AJ109" s="41"/>
      <c r="AK109" s="41"/>
      <c r="AL109" s="41"/>
      <c r="AM109" s="41"/>
      <c r="AN109" s="41"/>
      <c r="AO109" s="41"/>
      <c r="AP109" s="135"/>
      <c r="AQ109" s="135"/>
      <c r="AR109" s="41"/>
      <c r="AS109" s="41"/>
      <c r="AT109" s="135"/>
      <c r="AU109" s="135"/>
      <c r="AV109" s="29"/>
      <c r="AW109" s="42"/>
      <c r="AX109" s="42"/>
      <c r="AY109" s="42"/>
      <c r="AZ109" s="43"/>
      <c r="BA109" s="151"/>
      <c r="BB109" s="44"/>
      <c r="BC109" s="157">
        <v>2</v>
      </c>
      <c r="BD109" s="157"/>
      <c r="BE109" s="44"/>
      <c r="BF109" s="48"/>
      <c r="BG109" s="48"/>
      <c r="BH109" s="48"/>
      <c r="BI109" s="48"/>
      <c r="BJ109" s="48"/>
      <c r="BK109" s="48"/>
      <c r="BL109" s="48"/>
      <c r="BM109" s="48"/>
      <c r="BN109" s="48"/>
      <c r="BO109" s="48"/>
      <c r="BP109" s="48"/>
      <c r="BQ109" s="48"/>
      <c r="BR109" s="1"/>
    </row>
    <row r="110" spans="1:70" x14ac:dyDescent="0.25">
      <c r="A110" s="5" t="s">
        <v>1154</v>
      </c>
      <c r="L110" s="5"/>
      <c r="Q110" s="5"/>
      <c r="V110" s="5"/>
      <c r="Z110" s="5"/>
      <c r="AA110" s="5"/>
      <c r="AB110" s="5"/>
      <c r="AC110" s="5"/>
      <c r="BR110" s="5"/>
    </row>
    <row r="111" spans="1:70" s="6" customFormat="1" x14ac:dyDescent="0.25">
      <c r="A111" s="178" t="s">
        <v>1155</v>
      </c>
      <c r="C111" s="174">
        <v>44898.248784722222</v>
      </c>
      <c r="D111" s="175">
        <v>12.74</v>
      </c>
      <c r="E111" s="173" t="s">
        <v>814</v>
      </c>
      <c r="F111" s="176" t="s">
        <v>1171</v>
      </c>
      <c r="T111" s="177" t="s">
        <v>903</v>
      </c>
      <c r="U111" s="178" t="s">
        <v>24</v>
      </c>
      <c r="W111" s="177" t="s">
        <v>22</v>
      </c>
      <c r="X111" s="6">
        <v>20</v>
      </c>
      <c r="AB111" s="177" t="s">
        <v>21</v>
      </c>
      <c r="AC111" s="6">
        <f>$AC$110</f>
        <v>0</v>
      </c>
      <c r="BA111" s="171"/>
      <c r="BB111" s="172"/>
      <c r="BC111" s="171">
        <v>2</v>
      </c>
      <c r="BD111" s="171"/>
      <c r="BE111" s="172"/>
    </row>
    <row r="112" spans="1:70" s="7" customFormat="1" x14ac:dyDescent="0.25">
      <c r="A112" s="68" t="s">
        <v>1264</v>
      </c>
      <c r="B112" s="67" t="s">
        <v>1156</v>
      </c>
      <c r="C112" s="52">
        <v>44898.2496875</v>
      </c>
      <c r="D112" s="16">
        <f>(K112*M112+P112*R112)/(24*60*60)</f>
        <v>0</v>
      </c>
      <c r="E112" s="26" t="s">
        <v>1472</v>
      </c>
      <c r="F112" s="14" t="s">
        <v>1251</v>
      </c>
      <c r="G112" s="15">
        <v>0.112</v>
      </c>
      <c r="H112" s="131">
        <v>17</v>
      </c>
      <c r="I112" s="131">
        <v>10</v>
      </c>
      <c r="J112" s="143" t="s">
        <v>1252</v>
      </c>
      <c r="K112" s="37"/>
      <c r="L112" s="27">
        <v>6.0000000000000001E-3</v>
      </c>
      <c r="M112" s="13">
        <v>273</v>
      </c>
      <c r="N112" s="13">
        <v>240</v>
      </c>
      <c r="O112" s="17">
        <v>2E-3</v>
      </c>
      <c r="P112" s="37"/>
      <c r="Q112" s="27">
        <v>6.0000000000000001E-3</v>
      </c>
      <c r="R112" s="13">
        <v>334</v>
      </c>
      <c r="S112" s="13">
        <v>240</v>
      </c>
      <c r="T112" s="133">
        <v>2.9999999999999997E-4</v>
      </c>
      <c r="U112" s="27"/>
      <c r="V112" s="8">
        <f>IF(AB110="Latest Sag:",-(K112*L112+P112*Q112),-(K112*L112+P112*Q112)+U112)</f>
        <v>0</v>
      </c>
      <c r="W112" s="8">
        <f>IF(OR(AC111="",AC111=0),Z111+V112,IF(AB110="Latest Sag:",AA111+U112+V112,AC111+V112))</f>
        <v>0</v>
      </c>
      <c r="X112" s="34"/>
      <c r="Y112" s="53">
        <f>IF(OR(ISBLANK(X112),X110=VALUE(20)),,IF(W110="Latest Z20:",ABS(X110-X112-K109*L109-P109*Q109+U111+U112),ABS(X111-X112-K111*L111-P111*Q111+U112)))</f>
        <v>0</v>
      </c>
      <c r="Z112" s="28">
        <v>-67.242984000000007</v>
      </c>
      <c r="AA112" s="28">
        <v>0.47665000000000002</v>
      </c>
      <c r="AB112" s="28">
        <v>4.4311000000000003E-2</v>
      </c>
      <c r="AC112" s="8">
        <f t="shared" ref="AC112" si="270">AB112+AA112</f>
        <v>0.52096100000000001</v>
      </c>
      <c r="AD112" s="35">
        <v>0.45867124492985401</v>
      </c>
      <c r="AE112" s="8">
        <f t="shared" ref="AE112" si="271">IF(AD112="",0,IF(OR(AC112="",AC112=0),W112-AD112,AC112-AD112))</f>
        <v>6.2289755070146002E-2</v>
      </c>
      <c r="AF112" s="58">
        <f t="shared" ref="AF112" si="272">IF(AA112="",(Z112-V112)-Z111,AC112-W112)</f>
        <v>0.52096100000000001</v>
      </c>
      <c r="AG112" s="40"/>
      <c r="AH112" s="73"/>
      <c r="AI112" s="40"/>
      <c r="AJ112" s="73"/>
      <c r="AK112" s="40">
        <v>969</v>
      </c>
      <c r="AL112" s="73">
        <v>150</v>
      </c>
      <c r="AM112" s="70"/>
      <c r="AN112" s="74"/>
      <c r="AO112" s="70"/>
      <c r="AP112" s="63"/>
      <c r="AQ112" s="63"/>
      <c r="AR112" s="40"/>
      <c r="AS112" s="40"/>
      <c r="AT112" s="63"/>
      <c r="AU112" s="63"/>
      <c r="AV112" s="142"/>
      <c r="AW112" s="71"/>
      <c r="AX112" s="45"/>
      <c r="AY112" s="45"/>
      <c r="AZ112" s="46" t="s">
        <v>1266</v>
      </c>
      <c r="BA112" s="152"/>
      <c r="BB112" s="47"/>
      <c r="BC112" s="158">
        <v>2</v>
      </c>
      <c r="BD112" s="158"/>
      <c r="BE112" s="47"/>
      <c r="BF112" s="56"/>
      <c r="BG112" s="49"/>
      <c r="BH112" s="50"/>
      <c r="BI112" s="49"/>
      <c r="BJ112" s="49"/>
      <c r="BK112" s="49"/>
      <c r="BL112" s="49"/>
      <c r="BM112" s="49"/>
      <c r="BN112" s="50"/>
      <c r="BO112" s="49"/>
      <c r="BP112" s="49"/>
      <c r="BQ112" s="50"/>
      <c r="BR112" s="9"/>
    </row>
    <row r="113" spans="1:70" s="7" customFormat="1" x14ac:dyDescent="0.25">
      <c r="A113" s="68" t="s">
        <v>1265</v>
      </c>
      <c r="B113" s="67" t="s">
        <v>1156</v>
      </c>
      <c r="C113" s="52">
        <v>44898.302546296298</v>
      </c>
      <c r="D113" s="16">
        <f>(K113*M113+P113*R113)/(24*60*60)</f>
        <v>3.1597222222222221E-2</v>
      </c>
      <c r="E113" s="26"/>
      <c r="F113" s="14" t="s">
        <v>1251</v>
      </c>
      <c r="G113" s="15">
        <v>0.112</v>
      </c>
      <c r="H113" s="131">
        <v>17</v>
      </c>
      <c r="I113" s="131">
        <v>10</v>
      </c>
      <c r="J113" s="143" t="s">
        <v>1252</v>
      </c>
      <c r="K113" s="27">
        <v>10</v>
      </c>
      <c r="L113" s="27">
        <v>6.0000000000000001E-3</v>
      </c>
      <c r="M113" s="13">
        <v>273</v>
      </c>
      <c r="N113" s="13">
        <v>240</v>
      </c>
      <c r="O113" s="17">
        <v>2E-3</v>
      </c>
      <c r="P113" s="27">
        <v>0</v>
      </c>
      <c r="Q113" s="27">
        <v>6.0000000000000001E-3</v>
      </c>
      <c r="R113" s="13">
        <v>334</v>
      </c>
      <c r="S113" s="13">
        <v>240</v>
      </c>
      <c r="T113" s="133">
        <v>2.9999999999999997E-4</v>
      </c>
      <c r="U113" s="27">
        <v>4.8015000000000002E-2</v>
      </c>
      <c r="V113" s="8">
        <f>IF(AB111="Latest Sag:",-(K113*L113+P113*Q113),-(K113*L113+P113*Q113)+U113)</f>
        <v>-0.06</v>
      </c>
      <c r="W113" s="8">
        <f>IF(OR(AC112="",AC112=0),Z112+V113,IF(AB111="Latest Sag:",AA112+U113+V113,AC112+V113))</f>
        <v>0.46466500000000005</v>
      </c>
      <c r="X113" s="33">
        <v>-36.256985</v>
      </c>
      <c r="Y113" s="53">
        <f>IF(OR(ISBLANK(X113),X111=VALUE(20)),,IF(W111="Latest Z20:",ABS(X111-X113-K110*L110-P110*Q110+U112+U113),ABS(X112-X113-K112*L112-P112*Q112+U113)))</f>
        <v>0</v>
      </c>
      <c r="Z113" s="28">
        <v>-67.242383000000004</v>
      </c>
      <c r="AA113" s="28">
        <v>0.47670400000000002</v>
      </c>
      <c r="AB113" s="28">
        <v>-1.1993E-2</v>
      </c>
      <c r="AC113" s="8">
        <f t="shared" ref="AC113" si="273">AB113+AA113</f>
        <v>0.46471100000000004</v>
      </c>
      <c r="AD113" s="35">
        <v>0.45867124492985401</v>
      </c>
      <c r="AE113" s="8">
        <f t="shared" ref="AE113" si="274">IF(AD113="",0,IF(OR(AC113="",AC113=0),W113-AD113,AC113-AD113))</f>
        <v>6.0397550701460356E-3</v>
      </c>
      <c r="AF113" s="58">
        <f t="shared" ref="AF113" si="275">IF(AA113="",(Z113-V113)-Z112,AC113-W113)</f>
        <v>4.5999999999990493E-5</v>
      </c>
      <c r="AG113" s="40"/>
      <c r="AH113" s="73"/>
      <c r="AI113" s="40"/>
      <c r="AJ113" s="73"/>
      <c r="AK113" s="40">
        <v>36</v>
      </c>
      <c r="AL113" s="73">
        <v>150</v>
      </c>
      <c r="AM113" s="70"/>
      <c r="AN113" s="74"/>
      <c r="AO113" s="70"/>
      <c r="AP113" s="63"/>
      <c r="AQ113" s="63"/>
      <c r="AR113" s="40"/>
      <c r="AS113" s="40"/>
      <c r="AT113" s="63"/>
      <c r="AU113" s="63"/>
      <c r="AV113" s="142"/>
      <c r="AW113" s="71"/>
      <c r="AX113" s="45">
        <v>7.3200000000000001E-4</v>
      </c>
      <c r="AY113" s="45">
        <v>2.0409999999999998E-3</v>
      </c>
      <c r="AZ113" s="46"/>
      <c r="BA113" s="152"/>
      <c r="BB113" s="47"/>
      <c r="BC113" s="158">
        <v>2</v>
      </c>
      <c r="BD113" s="158"/>
      <c r="BE113" s="47"/>
      <c r="BF113" s="56"/>
      <c r="BG113" s="49"/>
      <c r="BH113" s="50"/>
      <c r="BI113" s="49"/>
      <c r="BJ113" s="49"/>
      <c r="BK113" s="49"/>
      <c r="BL113" s="49"/>
      <c r="BM113" s="49"/>
      <c r="BN113" s="50"/>
      <c r="BO113" s="49"/>
      <c r="BP113" s="49"/>
      <c r="BQ113" s="50"/>
      <c r="BR113" s="9"/>
    </row>
    <row r="114" spans="1:70" s="7" customFormat="1" x14ac:dyDescent="0.25">
      <c r="A114" s="68" t="s">
        <v>1267</v>
      </c>
      <c r="B114" s="67" t="s">
        <v>1156</v>
      </c>
      <c r="C114" s="52">
        <v>44898.356828703705</v>
      </c>
      <c r="D114" s="16">
        <f>(K114*M114+P114*R114)/(24*60*60)</f>
        <v>1.0185185185185186E-2</v>
      </c>
      <c r="E114" s="26"/>
      <c r="F114" s="14" t="s">
        <v>1251</v>
      </c>
      <c r="G114" s="15">
        <v>0.112</v>
      </c>
      <c r="H114" s="131">
        <v>17</v>
      </c>
      <c r="I114" s="131">
        <v>10</v>
      </c>
      <c r="J114" s="143" t="s">
        <v>1252</v>
      </c>
      <c r="K114" s="27">
        <v>2</v>
      </c>
      <c r="L114" s="27">
        <v>6.0000000000000001E-3</v>
      </c>
      <c r="M114" s="13">
        <v>273</v>
      </c>
      <c r="N114" s="13">
        <v>240</v>
      </c>
      <c r="O114" s="17">
        <v>2E-3</v>
      </c>
      <c r="P114" s="27">
        <v>1</v>
      </c>
      <c r="Q114" s="27">
        <v>6.0000000000000001E-3</v>
      </c>
      <c r="R114" s="13">
        <v>334</v>
      </c>
      <c r="S114" s="13">
        <v>240</v>
      </c>
      <c r="T114" s="133">
        <v>2.9999999999999997E-4</v>
      </c>
      <c r="U114" s="27">
        <v>1.1780000000000001E-2</v>
      </c>
      <c r="V114" s="8">
        <f>IF(AB112="Latest Sag:",-(K114*L114+P114*Q114),-(K114*L114+P114*Q114)+U114)</f>
        <v>-6.2200000000000016E-3</v>
      </c>
      <c r="W114" s="8">
        <f>IF(OR(AC113="",AC113=0),Z113+V114,IF(AB112="Latest Sag:",AA113+U114+V114,AC113+V114))</f>
        <v>0.45849100000000004</v>
      </c>
      <c r="X114" s="33">
        <v>-36.305210000000002</v>
      </c>
      <c r="Y114" s="53">
        <f>IF(OR(ISBLANK(X114),X112=VALUE(20)),,IF(W112="Latest Z20:",ABS(X112-X114-K111*L111-P111*Q111+U113+U114),ABS(X113-X114-K113*L113-P113*Q113+U114)))</f>
        <v>5.0000000021855479E-6</v>
      </c>
      <c r="Z114" s="28">
        <v>-67.242497999999998</v>
      </c>
      <c r="AA114" s="28">
        <v>0.47672799999999999</v>
      </c>
      <c r="AB114" s="28">
        <v>-1.7873E-2</v>
      </c>
      <c r="AC114" s="8">
        <f t="shared" ref="AC114" si="276">AB114+AA114</f>
        <v>0.45885500000000001</v>
      </c>
      <c r="AD114" s="35">
        <v>0.45867124492985401</v>
      </c>
      <c r="AE114" s="8">
        <f t="shared" ref="AE114" si="277">IF(AD114="",0,IF(OR(AC114="",AC114=0),W114-AD114,AC114-AD114))</f>
        <v>1.8375507014600778E-4</v>
      </c>
      <c r="AF114" s="58">
        <f t="shared" ref="AF114" si="278">IF(AA114="",(Z114-V114)-Z113,AC114-W114)</f>
        <v>3.6399999999997545E-4</v>
      </c>
      <c r="AG114" s="40"/>
      <c r="AH114" s="73"/>
      <c r="AI114" s="40"/>
      <c r="AJ114" s="73"/>
      <c r="AK114" s="40">
        <v>20</v>
      </c>
      <c r="AL114" s="73">
        <v>150</v>
      </c>
      <c r="AM114" s="70"/>
      <c r="AN114" s="74"/>
      <c r="AO114" s="70"/>
      <c r="AP114" s="63"/>
      <c r="AQ114" s="63"/>
      <c r="AR114" s="40"/>
      <c r="AS114" s="40"/>
      <c r="AT114" s="63"/>
      <c r="AU114" s="63"/>
      <c r="AV114" s="142"/>
      <c r="AW114" s="71"/>
      <c r="AX114" s="45">
        <v>-4.0499999999999998E-4</v>
      </c>
      <c r="AY114" s="45">
        <v>-1.0970000000000001E-3</v>
      </c>
      <c r="AZ114" s="46"/>
      <c r="BA114" s="152"/>
      <c r="BB114" s="47"/>
      <c r="BC114" s="158">
        <v>2</v>
      </c>
      <c r="BD114" s="158"/>
      <c r="BE114" s="47"/>
      <c r="BF114" s="56"/>
      <c r="BG114" s="49"/>
      <c r="BH114" s="50"/>
      <c r="BI114" s="49"/>
      <c r="BJ114" s="49"/>
      <c r="BK114" s="49"/>
      <c r="BL114" s="49"/>
      <c r="BM114" s="49"/>
      <c r="BN114" s="50"/>
      <c r="BO114" s="49"/>
      <c r="BP114" s="49"/>
      <c r="BQ114" s="50"/>
      <c r="BR114" s="9"/>
    </row>
    <row r="115" spans="1:70" s="6" customFormat="1" x14ac:dyDescent="0.25">
      <c r="A115" s="170" t="s">
        <v>1155</v>
      </c>
      <c r="B115" s="136"/>
      <c r="C115" s="137">
        <v>44898.381782407407</v>
      </c>
      <c r="D115" s="146">
        <v>3.19</v>
      </c>
      <c r="E115" s="139" t="s">
        <v>814</v>
      </c>
      <c r="F115" s="165" t="s">
        <v>1175</v>
      </c>
      <c r="G115" s="22"/>
      <c r="H115" s="134"/>
      <c r="I115" s="134"/>
      <c r="J115" s="145"/>
      <c r="K115" s="29"/>
      <c r="L115" s="29"/>
      <c r="M115" s="1"/>
      <c r="N115" s="1"/>
      <c r="O115" s="3"/>
      <c r="P115" s="29"/>
      <c r="Q115" s="29"/>
      <c r="R115" s="1"/>
      <c r="S115" s="1"/>
      <c r="T115" s="147" t="s">
        <v>903</v>
      </c>
      <c r="U115" s="32" t="s">
        <v>24</v>
      </c>
      <c r="V115" s="24"/>
      <c r="W115" s="25" t="s">
        <v>22</v>
      </c>
      <c r="X115" s="30">
        <v>20</v>
      </c>
      <c r="Y115" s="138"/>
      <c r="Z115" s="30"/>
      <c r="AA115" s="30"/>
      <c r="AB115" s="36" t="s">
        <v>21</v>
      </c>
      <c r="AC115" s="24">
        <f>$AC$114</f>
        <v>0.45885500000000001</v>
      </c>
      <c r="AD115" s="30"/>
      <c r="AE115" s="24"/>
      <c r="AF115" s="24"/>
      <c r="AG115" s="41"/>
      <c r="AH115" s="41"/>
      <c r="AI115" s="41"/>
      <c r="AJ115" s="41"/>
      <c r="AK115" s="41"/>
      <c r="AL115" s="41"/>
      <c r="AM115" s="41"/>
      <c r="AN115" s="41"/>
      <c r="AO115" s="41"/>
      <c r="AP115" s="135"/>
      <c r="AQ115" s="135"/>
      <c r="AR115" s="41"/>
      <c r="AS115" s="41"/>
      <c r="AT115" s="135"/>
      <c r="AU115" s="135"/>
      <c r="AV115" s="29"/>
      <c r="AW115" s="42"/>
      <c r="AX115" s="42"/>
      <c r="AY115" s="42"/>
      <c r="AZ115" s="43"/>
      <c r="BA115" s="151"/>
      <c r="BB115" s="44"/>
      <c r="BC115" s="157">
        <v>3</v>
      </c>
      <c r="BD115" s="157"/>
      <c r="BE115" s="44"/>
      <c r="BF115" s="48"/>
      <c r="BG115" s="48"/>
      <c r="BH115" s="48"/>
      <c r="BI115" s="48"/>
      <c r="BJ115" s="48"/>
      <c r="BK115" s="48"/>
      <c r="BL115" s="48"/>
      <c r="BM115" s="48"/>
      <c r="BN115" s="48"/>
      <c r="BO115" s="48"/>
      <c r="BP115" s="48"/>
      <c r="BQ115" s="48"/>
      <c r="BR115" s="1"/>
    </row>
    <row r="116" spans="1:70" s="7" customFormat="1" x14ac:dyDescent="0.25">
      <c r="A116" s="68" t="s">
        <v>1268</v>
      </c>
      <c r="B116" s="67" t="s">
        <v>1246</v>
      </c>
      <c r="C116" s="52">
        <v>44898.394317129627</v>
      </c>
      <c r="D116" s="16">
        <f>(K116*M116+P116*R116)/(24*60*60)</f>
        <v>0</v>
      </c>
      <c r="E116" s="26"/>
      <c r="F116" s="14" t="s">
        <v>1251</v>
      </c>
      <c r="G116" s="15">
        <v>0.112</v>
      </c>
      <c r="H116" s="131">
        <v>17</v>
      </c>
      <c r="I116" s="131">
        <v>10</v>
      </c>
      <c r="J116" s="143" t="s">
        <v>1252</v>
      </c>
      <c r="K116" s="37"/>
      <c r="L116" s="27">
        <v>6.0000000000000001E-3</v>
      </c>
      <c r="M116" s="13">
        <v>273</v>
      </c>
      <c r="N116" s="13">
        <v>240</v>
      </c>
      <c r="O116" s="17">
        <v>2E-3</v>
      </c>
      <c r="P116" s="37"/>
      <c r="Q116" s="27">
        <v>6.0000000000000001E-3</v>
      </c>
      <c r="R116" s="13">
        <v>334</v>
      </c>
      <c r="S116" s="13">
        <v>240</v>
      </c>
      <c r="T116" s="133">
        <v>2.9999999999999997E-4</v>
      </c>
      <c r="U116" s="27"/>
      <c r="V116" s="8">
        <f>IF(AB114="Latest Sag:",-(K116*L116+P116*Q116),-(K116*L116+P116*Q116)+U116)</f>
        <v>0</v>
      </c>
      <c r="W116" s="8">
        <f>IF(OR(AC115="",AC115=0),Z115+V116,IF(AB114="Latest Sag:",AA115+U116+V116,AC115+V116))</f>
        <v>0.45885500000000001</v>
      </c>
      <c r="X116" s="34"/>
      <c r="Y116" s="53">
        <f>IF(OR(ISBLANK(X116),X114=VALUE(20)),,IF(W114="Latest Z20:",ABS(X114-X116-K113*L113-P113*Q113+U115+U116),ABS(X115-X116-K115*L115-P115*Q115+U116)))</f>
        <v>0</v>
      </c>
      <c r="Z116" s="28">
        <v>-67.242677999999998</v>
      </c>
      <c r="AA116" s="28">
        <v>0.476989</v>
      </c>
      <c r="AB116" s="28">
        <v>4.4132999999999999E-2</v>
      </c>
      <c r="AC116" s="8">
        <f t="shared" ref="AC116" si="279">AB116+AA116</f>
        <v>0.52112199999999997</v>
      </c>
      <c r="AD116" s="35">
        <v>0.458738132820247</v>
      </c>
      <c r="AE116" s="8">
        <f t="shared" ref="AE116" si="280">IF(AD116="",0,IF(OR(AC116="",AC116=0),W116-AD116,AC116-AD116))</f>
        <v>6.2383867179752972E-2</v>
      </c>
      <c r="AF116" s="58">
        <f t="shared" ref="AF116" si="281">IF(AA116="",(Z116-V116)-Z115,AC116-W116)</f>
        <v>6.2266999999999961E-2</v>
      </c>
      <c r="AG116" s="40"/>
      <c r="AH116" s="73"/>
      <c r="AI116" s="40"/>
      <c r="AJ116" s="73"/>
      <c r="AK116" s="40">
        <v>1594</v>
      </c>
      <c r="AL116" s="73">
        <v>150</v>
      </c>
      <c r="AM116" s="70"/>
      <c r="AN116" s="74"/>
      <c r="AO116" s="70"/>
      <c r="AP116" s="63"/>
      <c r="AQ116" s="63"/>
      <c r="AR116" s="40"/>
      <c r="AS116" s="40"/>
      <c r="AT116" s="63"/>
      <c r="AU116" s="63"/>
      <c r="AV116" s="142"/>
      <c r="AW116" s="71"/>
      <c r="AX116" s="45"/>
      <c r="AY116" s="45"/>
      <c r="AZ116" s="46"/>
      <c r="BA116" s="152"/>
      <c r="BB116" s="47"/>
      <c r="BC116" s="158">
        <v>3</v>
      </c>
      <c r="BD116" s="158"/>
      <c r="BE116" s="47"/>
      <c r="BF116" s="56"/>
      <c r="BG116" s="49"/>
      <c r="BH116" s="50"/>
      <c r="BI116" s="49"/>
      <c r="BJ116" s="49"/>
      <c r="BK116" s="49"/>
      <c r="BL116" s="49"/>
      <c r="BM116" s="49"/>
      <c r="BN116" s="50"/>
      <c r="BO116" s="49"/>
      <c r="BP116" s="49"/>
      <c r="BQ116" s="50"/>
      <c r="BR116" s="9"/>
    </row>
    <row r="117" spans="1:70" s="7" customFormat="1" x14ac:dyDescent="0.25">
      <c r="A117" s="68" t="s">
        <v>1269</v>
      </c>
      <c r="B117" s="67" t="s">
        <v>1246</v>
      </c>
      <c r="C117" s="52">
        <v>44898.412939814814</v>
      </c>
      <c r="D117" s="16">
        <f>(K117*M117+P117*R117)/(24*60*60)</f>
        <v>3.1597222222222221E-2</v>
      </c>
      <c r="E117" s="26"/>
      <c r="F117" s="14" t="s">
        <v>1251</v>
      </c>
      <c r="G117" s="15">
        <v>0.112</v>
      </c>
      <c r="H117" s="131">
        <v>17</v>
      </c>
      <c r="I117" s="131">
        <v>10</v>
      </c>
      <c r="J117" s="143" t="s">
        <v>1252</v>
      </c>
      <c r="K117" s="27">
        <v>10</v>
      </c>
      <c r="L117" s="27">
        <v>6.0000000000000001E-3</v>
      </c>
      <c r="M117" s="13">
        <v>273</v>
      </c>
      <c r="N117" s="13">
        <v>240</v>
      </c>
      <c r="O117" s="17">
        <v>2E-3</v>
      </c>
      <c r="P117" s="27">
        <v>0</v>
      </c>
      <c r="Q117" s="27">
        <v>6.0000000000000001E-3</v>
      </c>
      <c r="R117" s="13">
        <v>334</v>
      </c>
      <c r="S117" s="13">
        <v>240</v>
      </c>
      <c r="T117" s="133">
        <v>2.9999999999999997E-4</v>
      </c>
      <c r="U117" s="27">
        <v>4.8056000000000001E-2</v>
      </c>
      <c r="V117" s="8">
        <f>IF(AB115="Latest Sag:",-(K117*L117+P117*Q117),-(K117*L117+P117*Q117)+U117)</f>
        <v>-0.06</v>
      </c>
      <c r="W117" s="8">
        <f>IF(OR(AC116="",AC116=0),Z116+V117,IF(AB115="Latest Sag:",AA116+U117+V117,AC116+V117))</f>
        <v>0.46504499999999999</v>
      </c>
      <c r="X117" s="33">
        <v>-36.256523999999999</v>
      </c>
      <c r="Y117" s="53">
        <f>IF(OR(ISBLANK(X117),X115=VALUE(20)),,IF(W115="Latest Z20:",ABS(X115-X117-K114*L114-P114*Q114+U116+U117),ABS(X116-X117-K116*L116-P116*Q116+U117)))</f>
        <v>0</v>
      </c>
      <c r="Z117" s="28">
        <v>-67.242170000000002</v>
      </c>
      <c r="AA117" s="28">
        <v>0.47702600000000001</v>
      </c>
      <c r="AB117" s="28">
        <v>-1.1833E-2</v>
      </c>
      <c r="AC117" s="8">
        <f t="shared" ref="AC117" si="282">AB117+AA117</f>
        <v>0.46519300000000002</v>
      </c>
      <c r="AD117" s="35">
        <v>0.458738132820247</v>
      </c>
      <c r="AE117" s="8">
        <f t="shared" ref="AE117" si="283">IF(AD117="",0,IF(OR(AC117="",AC117=0),W117-AD117,AC117-AD117))</f>
        <v>6.454867179753021E-3</v>
      </c>
      <c r="AF117" s="58">
        <f t="shared" ref="AF117" si="284">IF(AA117="",(Z117-V117)-Z116,AC117-W117)</f>
        <v>1.4800000000003699E-4</v>
      </c>
      <c r="AG117" s="40"/>
      <c r="AH117" s="73"/>
      <c r="AI117" s="40"/>
      <c r="AJ117" s="73"/>
      <c r="AK117" s="40">
        <v>37</v>
      </c>
      <c r="AL117" s="73">
        <v>150</v>
      </c>
      <c r="AM117" s="70"/>
      <c r="AN117" s="74"/>
      <c r="AO117" s="70"/>
      <c r="AP117" s="63"/>
      <c r="AQ117" s="63"/>
      <c r="AR117" s="40"/>
      <c r="AS117" s="40"/>
      <c r="AT117" s="63"/>
      <c r="AU117" s="63"/>
      <c r="AV117" s="142"/>
      <c r="AW117" s="71"/>
      <c r="AX117" s="45"/>
      <c r="AY117" s="45"/>
      <c r="AZ117" s="46"/>
      <c r="BA117" s="152"/>
      <c r="BB117" s="47"/>
      <c r="BC117" s="158">
        <v>3</v>
      </c>
      <c r="BD117" s="158"/>
      <c r="BE117" s="47"/>
      <c r="BF117" s="56"/>
      <c r="BG117" s="49"/>
      <c r="BH117" s="50"/>
      <c r="BI117" s="49"/>
      <c r="BJ117" s="49"/>
      <c r="BK117" s="49"/>
      <c r="BL117" s="49"/>
      <c r="BM117" s="49"/>
      <c r="BN117" s="50"/>
      <c r="BO117" s="49"/>
      <c r="BP117" s="49"/>
      <c r="BQ117" s="50"/>
      <c r="BR117" s="9"/>
    </row>
    <row r="118" spans="1:70" s="7" customFormat="1" x14ac:dyDescent="0.25">
      <c r="A118" s="68" t="s">
        <v>1270</v>
      </c>
      <c r="B118" s="67" t="s">
        <v>1246</v>
      </c>
      <c r="C118" s="52">
        <v>44898.454351851855</v>
      </c>
      <c r="D118" s="16">
        <f>(K118*M118+P118*R118)/(24*60*60)</f>
        <v>1.0185185185185186E-2</v>
      </c>
      <c r="E118" s="26"/>
      <c r="F118" s="14" t="s">
        <v>1251</v>
      </c>
      <c r="G118" s="15">
        <v>0.112</v>
      </c>
      <c r="H118" s="131">
        <v>17</v>
      </c>
      <c r="I118" s="131">
        <v>10</v>
      </c>
      <c r="J118" s="143" t="s">
        <v>1252</v>
      </c>
      <c r="K118" s="27">
        <v>2</v>
      </c>
      <c r="L118" s="27">
        <v>6.0000000000000001E-3</v>
      </c>
      <c r="M118" s="13">
        <v>273</v>
      </c>
      <c r="N118" s="13">
        <v>240</v>
      </c>
      <c r="O118" s="17">
        <v>2E-3</v>
      </c>
      <c r="P118" s="27">
        <v>1</v>
      </c>
      <c r="Q118" s="27">
        <v>6.0000000000000001E-3</v>
      </c>
      <c r="R118" s="13">
        <v>334</v>
      </c>
      <c r="S118" s="13">
        <v>240</v>
      </c>
      <c r="T118" s="133">
        <v>2.9999999999999997E-4</v>
      </c>
      <c r="U118" s="27">
        <v>1.1368E-2</v>
      </c>
      <c r="V118" s="8">
        <f>IF(AB116="Latest Sag:",-(K118*L118+P118*Q118),-(K118*L118+P118*Q118)+U118)</f>
        <v>-6.6320000000000025E-3</v>
      </c>
      <c r="W118" s="8">
        <f>IF(OR(AC117="",AC117=0),Z117+V118,IF(AB116="Latest Sag:",AA117+U118+V118,AC117+V118))</f>
        <v>0.458561</v>
      </c>
      <c r="X118" s="33">
        <v>-36.305157000000001</v>
      </c>
      <c r="Y118" s="53">
        <f>IF(OR(ISBLANK(X118),X116=VALUE(20)),,IF(W116="Latest Z20:",ABS(X116-X118-K115*L115-P115*Q115+U117+U118),ABS(X117-X118-K117*L117-P117*Q117+U118)))</f>
        <v>1.0000000023706324E-6</v>
      </c>
      <c r="Z118" s="28">
        <v>-67.242309000000006</v>
      </c>
      <c r="AA118" s="28">
        <v>0.47701399999999999</v>
      </c>
      <c r="AB118" s="28">
        <v>-1.8103000000000001E-2</v>
      </c>
      <c r="AC118" s="8">
        <f t="shared" ref="AC118" si="285">AB118+AA118</f>
        <v>0.45891100000000001</v>
      </c>
      <c r="AD118" s="35">
        <v>0.458738132820247</v>
      </c>
      <c r="AE118" s="8">
        <f t="shared" ref="AE118" si="286">IF(AD118="",0,IF(OR(AC118="",AC118=0),W118-AD118,AC118-AD118))</f>
        <v>1.7286717975301125E-4</v>
      </c>
      <c r="AF118" s="58">
        <f t="shared" ref="AF118" si="287">IF(AA118="",(Z118-V118)-Z117,AC118-W118)</f>
        <v>3.5000000000001696E-4</v>
      </c>
      <c r="AG118" s="40"/>
      <c r="AH118" s="73"/>
      <c r="AI118" s="40"/>
      <c r="AJ118" s="73"/>
      <c r="AK118" s="40">
        <v>25</v>
      </c>
      <c r="AL118" s="73">
        <v>150</v>
      </c>
      <c r="AM118" s="70"/>
      <c r="AN118" s="74"/>
      <c r="AO118" s="70"/>
      <c r="AP118" s="63"/>
      <c r="AQ118" s="63"/>
      <c r="AR118" s="40"/>
      <c r="AS118" s="40"/>
      <c r="AT118" s="63"/>
      <c r="AU118" s="63"/>
      <c r="AV118" s="142"/>
      <c r="AW118" s="71"/>
      <c r="AX118" s="45"/>
      <c r="AY118" s="45"/>
      <c r="AZ118" s="46"/>
      <c r="BA118" s="152"/>
      <c r="BB118" s="47"/>
      <c r="BC118" s="158">
        <v>3</v>
      </c>
      <c r="BD118" s="158"/>
      <c r="BE118" s="47"/>
      <c r="BF118" s="56"/>
      <c r="BG118" s="49"/>
      <c r="BH118" s="50"/>
      <c r="BI118" s="49"/>
      <c r="BJ118" s="49"/>
      <c r="BK118" s="49"/>
      <c r="BL118" s="49"/>
      <c r="BM118" s="49"/>
      <c r="BN118" s="50"/>
      <c r="BO118" s="49"/>
      <c r="BP118" s="49"/>
      <c r="BQ118" s="50"/>
      <c r="BR118" s="9"/>
    </row>
    <row r="119" spans="1:70" s="6" customFormat="1" x14ac:dyDescent="0.25">
      <c r="A119" s="170" t="s">
        <v>1155</v>
      </c>
      <c r="B119" s="136"/>
      <c r="C119" s="137">
        <v>44898.481886574074</v>
      </c>
      <c r="D119" s="146">
        <v>2.4</v>
      </c>
      <c r="E119" s="139" t="s">
        <v>814</v>
      </c>
      <c r="F119" s="165" t="s">
        <v>1179</v>
      </c>
      <c r="G119" s="22"/>
      <c r="H119" s="134"/>
      <c r="I119" s="134"/>
      <c r="J119" s="145"/>
      <c r="K119" s="29"/>
      <c r="L119" s="29"/>
      <c r="M119" s="1"/>
      <c r="N119" s="1"/>
      <c r="O119" s="3"/>
      <c r="P119" s="29"/>
      <c r="Q119" s="29"/>
      <c r="R119" s="1"/>
      <c r="S119" s="1"/>
      <c r="T119" s="147" t="s">
        <v>903</v>
      </c>
      <c r="U119" s="32" t="s">
        <v>24</v>
      </c>
      <c r="V119" s="24"/>
      <c r="W119" s="25" t="s">
        <v>22</v>
      </c>
      <c r="X119" s="30">
        <v>20</v>
      </c>
      <c r="Y119" s="138"/>
      <c r="Z119" s="30"/>
      <c r="AA119" s="30"/>
      <c r="AB119" s="36" t="s">
        <v>21</v>
      </c>
      <c r="AC119" s="24">
        <f>$AC$118</f>
        <v>0.45891100000000001</v>
      </c>
      <c r="AD119" s="30"/>
      <c r="AE119" s="24"/>
      <c r="AF119" s="24"/>
      <c r="AG119" s="41"/>
      <c r="AH119" s="41"/>
      <c r="AI119" s="41"/>
      <c r="AJ119" s="41"/>
      <c r="AK119" s="41"/>
      <c r="AL119" s="41"/>
      <c r="AM119" s="41"/>
      <c r="AN119" s="41"/>
      <c r="AO119" s="41"/>
      <c r="AP119" s="135"/>
      <c r="AQ119" s="135"/>
      <c r="AR119" s="41"/>
      <c r="AS119" s="41"/>
      <c r="AT119" s="135"/>
      <c r="AU119" s="135"/>
      <c r="AV119" s="29"/>
      <c r="AW119" s="42"/>
      <c r="AX119" s="42"/>
      <c r="AY119" s="42"/>
      <c r="AZ119" s="43"/>
      <c r="BA119" s="151"/>
      <c r="BB119" s="44"/>
      <c r="BC119" s="157">
        <v>4</v>
      </c>
      <c r="BD119" s="157"/>
      <c r="BE119" s="44"/>
      <c r="BF119" s="48"/>
      <c r="BG119" s="48"/>
      <c r="BH119" s="48"/>
      <c r="BI119" s="48"/>
      <c r="BJ119" s="48"/>
      <c r="BK119" s="48"/>
      <c r="BL119" s="48"/>
      <c r="BM119" s="48"/>
      <c r="BN119" s="48"/>
      <c r="BO119" s="48"/>
      <c r="BP119" s="48"/>
      <c r="BQ119" s="48"/>
      <c r="BR119" s="1"/>
    </row>
    <row r="120" spans="1:70" s="7" customFormat="1" x14ac:dyDescent="0.25">
      <c r="A120" s="68" t="s">
        <v>1271</v>
      </c>
      <c r="B120" s="67" t="s">
        <v>1156</v>
      </c>
      <c r="C120" s="52">
        <v>44898.481956018521</v>
      </c>
      <c r="D120" s="16">
        <f>(K120*M120+P120*R120)/(24*60*60)</f>
        <v>0</v>
      </c>
      <c r="E120" s="26"/>
      <c r="F120" s="14" t="s">
        <v>1251</v>
      </c>
      <c r="G120" s="15">
        <v>0.112</v>
      </c>
      <c r="H120" s="131">
        <v>17</v>
      </c>
      <c r="I120" s="131">
        <v>10</v>
      </c>
      <c r="J120" s="143" t="s">
        <v>1252</v>
      </c>
      <c r="K120" s="37"/>
      <c r="L120" s="27">
        <v>6.0000000000000001E-3</v>
      </c>
      <c r="M120" s="13">
        <v>273</v>
      </c>
      <c r="N120" s="13">
        <v>240</v>
      </c>
      <c r="O120" s="17">
        <v>2E-3</v>
      </c>
      <c r="P120" s="37"/>
      <c r="Q120" s="27">
        <v>6.0000000000000001E-3</v>
      </c>
      <c r="R120" s="13">
        <v>334</v>
      </c>
      <c r="S120" s="13">
        <v>240</v>
      </c>
      <c r="T120" s="133">
        <v>2.9999999999999997E-4</v>
      </c>
      <c r="U120" s="27"/>
      <c r="V120" s="8">
        <f>IF(AB118="Latest Sag:",-(K120*L120+P120*Q120),-(K120*L120+P120*Q120)+U120)</f>
        <v>0</v>
      </c>
      <c r="W120" s="8">
        <f>IF(OR(AC119="",AC119=0),Z119+V120,IF(AB118="Latest Sag:",AA119+U120+V120,AC119+V120))</f>
        <v>0.45891100000000001</v>
      </c>
      <c r="X120" s="34"/>
      <c r="Y120" s="53">
        <f>IF(OR(ISBLANK(X120),X118=VALUE(20)),,IF(W118="Latest Z20:",ABS(X118-X120-K117*L117-P117*Q117+U119+U120),ABS(X119-X120-K119*L119-P119*Q119+U120)))</f>
        <v>0</v>
      </c>
      <c r="Z120" s="28">
        <v>-67.238984000000002</v>
      </c>
      <c r="AA120" s="28">
        <v>0.48121900000000001</v>
      </c>
      <c r="AB120" s="28">
        <v>3.4539E-2</v>
      </c>
      <c r="AC120" s="8">
        <f t="shared" ref="AC120" si="288">AB120+AA120</f>
        <v>0.51575800000000005</v>
      </c>
      <c r="AD120" s="35">
        <v>0.458809103209397</v>
      </c>
      <c r="AE120" s="8">
        <f t="shared" ref="AE120" si="289">IF(AD120="",0,IF(OR(AC120="",AC120=0),W120-AD120,AC120-AD120))</f>
        <v>5.6948896790603054E-2</v>
      </c>
      <c r="AF120" s="58">
        <f t="shared" ref="AF120" si="290">IF(AA120="",(Z120-V120)-Z119,AC120-W120)</f>
        <v>5.6847000000000036E-2</v>
      </c>
      <c r="AG120" s="40"/>
      <c r="AH120" s="73"/>
      <c r="AI120" s="40"/>
      <c r="AJ120" s="73"/>
      <c r="AK120" s="40">
        <v>2884</v>
      </c>
      <c r="AL120" s="73">
        <v>150</v>
      </c>
      <c r="AM120" s="70"/>
      <c r="AN120" s="74"/>
      <c r="AO120" s="70"/>
      <c r="AP120" s="63"/>
      <c r="AQ120" s="63"/>
      <c r="AR120" s="40"/>
      <c r="AS120" s="40"/>
      <c r="AT120" s="63"/>
      <c r="AU120" s="63"/>
      <c r="AV120" s="142"/>
      <c r="AW120" s="71"/>
      <c r="AX120" s="45"/>
      <c r="AY120" s="45"/>
      <c r="AZ120" s="46"/>
      <c r="BA120" s="152"/>
      <c r="BB120" s="47"/>
      <c r="BC120" s="158">
        <v>4</v>
      </c>
      <c r="BD120" s="158"/>
      <c r="BE120" s="47"/>
      <c r="BF120" s="56"/>
      <c r="BG120" s="49"/>
      <c r="BH120" s="50"/>
      <c r="BI120" s="49"/>
      <c r="BJ120" s="49"/>
      <c r="BK120" s="49"/>
      <c r="BL120" s="49"/>
      <c r="BM120" s="49"/>
      <c r="BN120" s="50"/>
      <c r="BO120" s="49"/>
      <c r="BP120" s="49"/>
      <c r="BQ120" s="50"/>
      <c r="BR120" s="9"/>
    </row>
    <row r="121" spans="1:70" s="7" customFormat="1" x14ac:dyDescent="0.25">
      <c r="A121" s="68" t="s">
        <v>1272</v>
      </c>
      <c r="B121" s="67" t="s">
        <v>1156</v>
      </c>
      <c r="C121" s="52">
        <v>44898.511030092595</v>
      </c>
      <c r="D121" s="16">
        <f>(K121*M121+P121*R121)/(24*60*60)</f>
        <v>2.8437500000000001E-2</v>
      </c>
      <c r="E121" s="26"/>
      <c r="F121" s="14" t="s">
        <v>1251</v>
      </c>
      <c r="G121" s="15">
        <v>0.112</v>
      </c>
      <c r="H121" s="131">
        <v>17</v>
      </c>
      <c r="I121" s="131">
        <v>10</v>
      </c>
      <c r="J121" s="143" t="s">
        <v>1252</v>
      </c>
      <c r="K121" s="27">
        <v>9</v>
      </c>
      <c r="L121" s="27">
        <v>6.0000000000000001E-3</v>
      </c>
      <c r="M121" s="13">
        <v>273</v>
      </c>
      <c r="N121" s="13">
        <v>240</v>
      </c>
      <c r="O121" s="17">
        <v>2E-3</v>
      </c>
      <c r="P121" s="27">
        <v>0</v>
      </c>
      <c r="Q121" s="27">
        <v>6.0000000000000001E-3</v>
      </c>
      <c r="R121" s="13">
        <v>334</v>
      </c>
      <c r="S121" s="13">
        <v>240</v>
      </c>
      <c r="T121" s="133">
        <v>2.9999999999999997E-4</v>
      </c>
      <c r="U121" s="27">
        <v>3.7766000000000001E-2</v>
      </c>
      <c r="V121" s="8">
        <f>IF(AB119="Latest Sag:",-(K121*L121+P121*Q121),-(K121*L121+P121*Q121)+U121)</f>
        <v>-5.3999999999999999E-2</v>
      </c>
      <c r="W121" s="8">
        <f>IF(OR(AC120="",AC120=0),Z120+V121,IF(AB119="Latest Sag:",AA120+U121+V121,AC120+V121))</f>
        <v>0.46498500000000004</v>
      </c>
      <c r="X121" s="33">
        <v>-36.263100000000001</v>
      </c>
      <c r="Y121" s="53">
        <f>IF(OR(ISBLANK(X121),X119=VALUE(20)),,IF(W119="Latest Z20:",ABS(X119-X121-K118*L118-P118*Q118+U120+U121),ABS(X120-X121-K120*L120-P120*Q120+U121)))</f>
        <v>0</v>
      </c>
      <c r="Z121" s="28">
        <v>-67.238550000000004</v>
      </c>
      <c r="AA121" s="28">
        <v>0.48128100000000001</v>
      </c>
      <c r="AB121" s="28">
        <v>-1.5941E-2</v>
      </c>
      <c r="AC121" s="8">
        <f t="shared" ref="AC121" si="291">AB121+AA121</f>
        <v>0.46534000000000003</v>
      </c>
      <c r="AD121" s="35">
        <v>0.458809103209397</v>
      </c>
      <c r="AE121" s="8">
        <f t="shared" ref="AE121" si="292">IF(AD121="",0,IF(OR(AC121="",AC121=0),W121-AD121,AC121-AD121))</f>
        <v>6.5308967906030357E-3</v>
      </c>
      <c r="AF121" s="58">
        <f t="shared" ref="AF121" si="293">IF(AA121="",(Z121-V121)-Z120,AC121-W121)</f>
        <v>3.5499999999999421E-4</v>
      </c>
      <c r="AG121" s="40"/>
      <c r="AH121" s="73"/>
      <c r="AI121" s="40"/>
      <c r="AJ121" s="73"/>
      <c r="AK121" s="40">
        <v>49</v>
      </c>
      <c r="AL121" s="73">
        <v>150</v>
      </c>
      <c r="AM121" s="70"/>
      <c r="AN121" s="74"/>
      <c r="AO121" s="70"/>
      <c r="AP121" s="63"/>
      <c r="AQ121" s="63"/>
      <c r="AR121" s="40"/>
      <c r="AS121" s="40"/>
      <c r="AT121" s="63"/>
      <c r="AU121" s="63"/>
      <c r="AV121" s="142"/>
      <c r="AW121" s="71"/>
      <c r="AX121" s="45"/>
      <c r="AY121" s="45"/>
      <c r="AZ121" s="46"/>
      <c r="BA121" s="152"/>
      <c r="BB121" s="47"/>
      <c r="BC121" s="158">
        <v>4</v>
      </c>
      <c r="BD121" s="158"/>
      <c r="BE121" s="47"/>
      <c r="BF121" s="56"/>
      <c r="BG121" s="49"/>
      <c r="BH121" s="50"/>
      <c r="BI121" s="49"/>
      <c r="BJ121" s="49"/>
      <c r="BK121" s="49"/>
      <c r="BL121" s="49"/>
      <c r="BM121" s="49"/>
      <c r="BN121" s="50"/>
      <c r="BO121" s="49"/>
      <c r="BP121" s="49"/>
      <c r="BQ121" s="50"/>
      <c r="BR121" s="9"/>
    </row>
    <row r="122" spans="1:70" s="7" customFormat="1" x14ac:dyDescent="0.25">
      <c r="A122" s="68" t="s">
        <v>1273</v>
      </c>
      <c r="B122" s="67" t="s">
        <v>1156</v>
      </c>
      <c r="C122" s="52">
        <v>44898.55164351852</v>
      </c>
      <c r="D122" s="16">
        <f>(K122*M122+P122*R122)/(24*60*60)</f>
        <v>1.0185185185185186E-2</v>
      </c>
      <c r="E122" s="26"/>
      <c r="F122" s="14" t="s">
        <v>1251</v>
      </c>
      <c r="G122" s="15">
        <v>0.112</v>
      </c>
      <c r="H122" s="131">
        <v>17</v>
      </c>
      <c r="I122" s="131">
        <v>10</v>
      </c>
      <c r="J122" s="143" t="s">
        <v>1252</v>
      </c>
      <c r="K122" s="27">
        <v>2</v>
      </c>
      <c r="L122" s="27">
        <v>6.0000000000000001E-3</v>
      </c>
      <c r="M122" s="13">
        <v>273</v>
      </c>
      <c r="N122" s="13">
        <v>240</v>
      </c>
      <c r="O122" s="17">
        <v>2E-3</v>
      </c>
      <c r="P122" s="27">
        <v>1</v>
      </c>
      <c r="Q122" s="27">
        <v>6.0000000000000001E-3</v>
      </c>
      <c r="R122" s="13">
        <v>334</v>
      </c>
      <c r="S122" s="13">
        <v>240</v>
      </c>
      <c r="T122" s="133">
        <v>2.9999999999999997E-4</v>
      </c>
      <c r="U122" s="27">
        <v>1.1341E-2</v>
      </c>
      <c r="V122" s="8">
        <f>IF(AB120="Latest Sag:",-(K122*L122+P122*Q122),-(K122*L122+P122*Q122)+U122)</f>
        <v>-6.6590000000000017E-3</v>
      </c>
      <c r="W122" s="8">
        <f>IF(OR(AC121="",AC121=0),Z121+V122,IF(AB120="Latest Sag:",AA121+U122+V122,AC121+V122))</f>
        <v>0.45868100000000001</v>
      </c>
      <c r="X122" s="33">
        <v>-36.305759999999999</v>
      </c>
      <c r="Y122" s="53">
        <f>IF(OR(ISBLANK(X122),X120=VALUE(20)),,IF(W120="Latest Z20:",ABS(X120-X122-K119*L119-P119*Q119+U121+U122),ABS(X121-X122-K121*L121-P121*Q121+U122)))</f>
        <v>9.9999999792280136E-7</v>
      </c>
      <c r="Z122" s="28">
        <v>-67.238675999999998</v>
      </c>
      <c r="AA122" s="28">
        <v>0.48127500000000001</v>
      </c>
      <c r="AB122" s="28">
        <v>-2.2228999999999999E-2</v>
      </c>
      <c r="AC122" s="8">
        <f t="shared" ref="AC122" si="294">AB122+AA122</f>
        <v>0.45904600000000001</v>
      </c>
      <c r="AD122" s="35">
        <v>0.458809103209397</v>
      </c>
      <c r="AE122" s="8">
        <f t="shared" ref="AE122" si="295">IF(AD122="",0,IF(OR(AC122="",AC122=0),W122-AD122,AC122-AD122))</f>
        <v>2.3689679060301394E-4</v>
      </c>
      <c r="AF122" s="58">
        <f t="shared" ref="AF122" si="296">IF(AA122="",(Z122-V122)-Z121,AC122-W122)</f>
        <v>3.6500000000000421E-4</v>
      </c>
      <c r="AG122" s="40"/>
      <c r="AH122" s="73"/>
      <c r="AI122" s="40"/>
      <c r="AJ122" s="73"/>
      <c r="AK122" s="40">
        <v>31</v>
      </c>
      <c r="AL122" s="73">
        <v>150</v>
      </c>
      <c r="AM122" s="70"/>
      <c r="AN122" s="74"/>
      <c r="AO122" s="70"/>
      <c r="AP122" s="63"/>
      <c r="AQ122" s="63"/>
      <c r="AR122" s="40"/>
      <c r="AS122" s="40"/>
      <c r="AT122" s="63"/>
      <c r="AU122" s="63"/>
      <c r="AV122" s="142"/>
      <c r="AW122" s="71"/>
      <c r="AX122" s="45"/>
      <c r="AY122" s="45"/>
      <c r="AZ122" s="46"/>
      <c r="BA122" s="152"/>
      <c r="BB122" s="47"/>
      <c r="BC122" s="158">
        <v>4</v>
      </c>
      <c r="BD122" s="158"/>
      <c r="BE122" s="47"/>
      <c r="BF122" s="56"/>
      <c r="BG122" s="49"/>
      <c r="BH122" s="50"/>
      <c r="BI122" s="49"/>
      <c r="BJ122" s="49"/>
      <c r="BK122" s="49"/>
      <c r="BL122" s="49"/>
      <c r="BM122" s="49"/>
      <c r="BN122" s="50"/>
      <c r="BO122" s="49"/>
      <c r="BP122" s="49"/>
      <c r="BQ122" s="50"/>
      <c r="BR122" s="9"/>
    </row>
    <row r="123" spans="1:70" s="6" customFormat="1" x14ac:dyDescent="0.25">
      <c r="A123" s="170" t="s">
        <v>1155</v>
      </c>
      <c r="B123" s="136"/>
      <c r="C123" s="137">
        <v>44898.576805555553</v>
      </c>
      <c r="D123" s="146">
        <v>2.2799999999999998</v>
      </c>
      <c r="E123" s="139" t="s">
        <v>814</v>
      </c>
      <c r="F123" s="165" t="s">
        <v>1185</v>
      </c>
      <c r="G123" s="22"/>
      <c r="H123" s="134"/>
      <c r="I123" s="134"/>
      <c r="J123" s="145"/>
      <c r="K123" s="29"/>
      <c r="L123" s="29"/>
      <c r="M123" s="1"/>
      <c r="N123" s="1"/>
      <c r="O123" s="3"/>
      <c r="P123" s="29"/>
      <c r="Q123" s="29"/>
      <c r="R123" s="1"/>
      <c r="S123" s="1"/>
      <c r="T123" s="147" t="s">
        <v>903</v>
      </c>
      <c r="U123" s="32" t="s">
        <v>24</v>
      </c>
      <c r="V123" s="24"/>
      <c r="W123" s="25" t="s">
        <v>22</v>
      </c>
      <c r="X123" s="30">
        <v>20</v>
      </c>
      <c r="Y123" s="138"/>
      <c r="Z123" s="30"/>
      <c r="AA123" s="30"/>
      <c r="AB123" s="36" t="s">
        <v>21</v>
      </c>
      <c r="AC123" s="24">
        <f>$AC$122</f>
        <v>0.45904600000000001</v>
      </c>
      <c r="AD123" s="30"/>
      <c r="AE123" s="24"/>
      <c r="AF123" s="24"/>
      <c r="AG123" s="41"/>
      <c r="AH123" s="41"/>
      <c r="AI123" s="41"/>
      <c r="AJ123" s="41"/>
      <c r="AK123" s="41"/>
      <c r="AL123" s="41"/>
      <c r="AM123" s="41"/>
      <c r="AN123" s="41"/>
      <c r="AO123" s="41"/>
      <c r="AP123" s="135"/>
      <c r="AQ123" s="135"/>
      <c r="AR123" s="41"/>
      <c r="AS123" s="41"/>
      <c r="AT123" s="135"/>
      <c r="AU123" s="135"/>
      <c r="AV123" s="29"/>
      <c r="AW123" s="42"/>
      <c r="AX123" s="42"/>
      <c r="AY123" s="42"/>
      <c r="AZ123" s="43"/>
      <c r="BA123" s="151"/>
      <c r="BB123" s="44"/>
      <c r="BC123" s="157">
        <v>5</v>
      </c>
      <c r="BD123" s="157"/>
      <c r="BE123" s="44"/>
      <c r="BF123" s="48"/>
      <c r="BG123" s="48"/>
      <c r="BH123" s="48"/>
      <c r="BI123" s="48"/>
      <c r="BJ123" s="48"/>
      <c r="BK123" s="48"/>
      <c r="BL123" s="48"/>
      <c r="BM123" s="48"/>
      <c r="BN123" s="48"/>
      <c r="BO123" s="48"/>
      <c r="BP123" s="48"/>
      <c r="BQ123" s="48"/>
      <c r="BR123" s="1"/>
    </row>
    <row r="124" spans="1:70" s="7" customFormat="1" x14ac:dyDescent="0.25">
      <c r="A124" s="68" t="s">
        <v>1274</v>
      </c>
      <c r="B124" s="67" t="s">
        <v>1246</v>
      </c>
      <c r="C124" s="52">
        <v>44898.589953703704</v>
      </c>
      <c r="D124" s="16">
        <f>(K124*M124+P124*R124)/(24*60*60)</f>
        <v>0</v>
      </c>
      <c r="E124" s="26"/>
      <c r="F124" s="14" t="s">
        <v>1251</v>
      </c>
      <c r="G124" s="15">
        <v>0.112</v>
      </c>
      <c r="H124" s="131">
        <v>17</v>
      </c>
      <c r="I124" s="131">
        <v>10</v>
      </c>
      <c r="J124" s="143" t="s">
        <v>1252</v>
      </c>
      <c r="K124" s="37"/>
      <c r="L124" s="27">
        <v>6.0000000000000001E-3</v>
      </c>
      <c r="M124" s="13">
        <v>273</v>
      </c>
      <c r="N124" s="13">
        <v>240</v>
      </c>
      <c r="O124" s="17">
        <v>2E-3</v>
      </c>
      <c r="P124" s="37"/>
      <c r="Q124" s="27">
        <v>6.0000000000000001E-3</v>
      </c>
      <c r="R124" s="13">
        <v>334</v>
      </c>
      <c r="S124" s="13">
        <v>240</v>
      </c>
      <c r="T124" s="133">
        <v>2.9999999999999997E-4</v>
      </c>
      <c r="U124" s="27"/>
      <c r="V124" s="8">
        <f>IF(AB122="Latest Sag:",-(K124*L124+P124*Q124),-(K124*L124+P124*Q124)+U124)</f>
        <v>0</v>
      </c>
      <c r="W124" s="8">
        <f>IF(OR(AC123="",AC123=0),Z123+V124,IF(AB122="Latest Sag:",AA123+U124+V124,AC123+V124))</f>
        <v>0.45904600000000001</v>
      </c>
      <c r="X124" s="34"/>
      <c r="Y124" s="53">
        <f>IF(OR(ISBLANK(X124),X122=VALUE(20)),,IF(W122="Latest Z20:",ABS(X122-X124-K121*L121-P121*Q121+U123+U124),ABS(X123-X124-K123*L123-P123*Q123+U124)))</f>
        <v>0</v>
      </c>
      <c r="Z124" s="28">
        <v>-67.242772000000002</v>
      </c>
      <c r="AA124" s="28">
        <v>0.477377</v>
      </c>
      <c r="AB124" s="28">
        <v>4.4380999999999997E-2</v>
      </c>
      <c r="AC124" s="8">
        <f t="shared" ref="AC124" si="297">AB124+AA124</f>
        <v>0.52175799999999994</v>
      </c>
      <c r="AD124" s="35">
        <v>0.45896759002552701</v>
      </c>
      <c r="AE124" s="8">
        <f t="shared" ref="AE124" si="298">IF(AD124="",0,IF(OR(AC124="",AC124=0),W124-AD124,AC124-AD124))</f>
        <v>6.2790409974472938E-2</v>
      </c>
      <c r="AF124" s="58">
        <f t="shared" ref="AF124" si="299">IF(AA124="",(Z124-V124)-Z123,AC124-W124)</f>
        <v>6.2711999999999934E-2</v>
      </c>
      <c r="AG124" s="40"/>
      <c r="AH124" s="73"/>
      <c r="AI124" s="40"/>
      <c r="AJ124" s="73"/>
      <c r="AK124" s="40">
        <v>1544</v>
      </c>
      <c r="AL124" s="73">
        <v>150</v>
      </c>
      <c r="AM124" s="70"/>
      <c r="AN124" s="74"/>
      <c r="AO124" s="70"/>
      <c r="AP124" s="63"/>
      <c r="AQ124" s="63"/>
      <c r="AR124" s="40"/>
      <c r="AS124" s="40"/>
      <c r="AT124" s="63"/>
      <c r="AU124" s="63"/>
      <c r="AV124" s="142"/>
      <c r="AW124" s="71"/>
      <c r="AX124" s="45"/>
      <c r="AY124" s="45"/>
      <c r="AZ124" s="46"/>
      <c r="BA124" s="152"/>
      <c r="BB124" s="47"/>
      <c r="BC124" s="158">
        <v>5</v>
      </c>
      <c r="BD124" s="158"/>
      <c r="BE124" s="47"/>
      <c r="BF124" s="56"/>
      <c r="BG124" s="49"/>
      <c r="BH124" s="50"/>
      <c r="BI124" s="49"/>
      <c r="BJ124" s="49"/>
      <c r="BK124" s="49"/>
      <c r="BL124" s="49"/>
      <c r="BM124" s="49"/>
      <c r="BN124" s="50"/>
      <c r="BO124" s="49"/>
      <c r="BP124" s="49"/>
      <c r="BQ124" s="50"/>
      <c r="BR124" s="9"/>
    </row>
    <row r="125" spans="1:70" s="7" customFormat="1" x14ac:dyDescent="0.25">
      <c r="A125" s="68" t="s">
        <v>1275</v>
      </c>
      <c r="B125" s="67" t="s">
        <v>1246</v>
      </c>
      <c r="C125" s="52">
        <v>44898.608206018522</v>
      </c>
      <c r="D125" s="16">
        <f>(K125*M125+P125*R125)/(24*60*60)</f>
        <v>3.1597222222222221E-2</v>
      </c>
      <c r="E125" s="26"/>
      <c r="F125" s="14" t="s">
        <v>1251</v>
      </c>
      <c r="G125" s="15">
        <v>0.112</v>
      </c>
      <c r="H125" s="131">
        <v>17</v>
      </c>
      <c r="I125" s="131">
        <v>10</v>
      </c>
      <c r="J125" s="143" t="s">
        <v>1252</v>
      </c>
      <c r="K125" s="27">
        <v>10</v>
      </c>
      <c r="L125" s="27">
        <v>6.0000000000000001E-3</v>
      </c>
      <c r="M125" s="13">
        <v>273</v>
      </c>
      <c r="N125" s="13">
        <v>240</v>
      </c>
      <c r="O125" s="17">
        <v>2E-3</v>
      </c>
      <c r="P125" s="27">
        <v>0</v>
      </c>
      <c r="Q125" s="27">
        <v>6.0000000000000001E-3</v>
      </c>
      <c r="R125" s="13">
        <v>334</v>
      </c>
      <c r="S125" s="13">
        <v>240</v>
      </c>
      <c r="T125" s="133">
        <v>2.9999999999999997E-4</v>
      </c>
      <c r="U125" s="27">
        <v>4.7868000000000001E-2</v>
      </c>
      <c r="V125" s="8">
        <f>IF(AB123="Latest Sag:",-(K125*L125+P125*Q125),-(K125*L125+P125*Q125)+U125)</f>
        <v>-0.06</v>
      </c>
      <c r="W125" s="8">
        <f>IF(OR(AC124="",AC124=0),Z124+V125,IF(AB123="Latest Sag:",AA124+U125+V125,AC124+V125))</f>
        <v>0.46524499999999996</v>
      </c>
      <c r="X125" s="33">
        <v>-36.257151999999998</v>
      </c>
      <c r="Y125" s="53">
        <f>IF(OR(ISBLANK(X125),X123=VALUE(20)),,IF(W123="Latest Z20:",ABS(X123-X125-K122*L122-P122*Q122+U124+U125),ABS(X124-X125-K124*L124-P124*Q124+U125)))</f>
        <v>0</v>
      </c>
      <c r="Z125" s="28">
        <v>-67.242239999999995</v>
      </c>
      <c r="AA125" s="28">
        <v>0.47737600000000002</v>
      </c>
      <c r="AB125" s="28">
        <v>-1.2289E-2</v>
      </c>
      <c r="AC125" s="8">
        <f t="shared" ref="AC125" si="300">AB125+AA125</f>
        <v>0.46508700000000003</v>
      </c>
      <c r="AD125" s="35">
        <v>0.45896759002552701</v>
      </c>
      <c r="AE125" s="8">
        <f t="shared" ref="AE125" si="301">IF(AD125="",0,IF(OR(AC125="",AC125=0),W125-AD125,AC125-AD125))</f>
        <v>6.1194099744730224E-3</v>
      </c>
      <c r="AF125" s="58">
        <f t="shared" ref="AF125" si="302">IF(AA125="",(Z125-V125)-Z124,AC125-W125)</f>
        <v>-1.5799999999993597E-4</v>
      </c>
      <c r="AG125" s="40"/>
      <c r="AH125" s="73"/>
      <c r="AI125" s="40"/>
      <c r="AJ125" s="73"/>
      <c r="AK125" s="40">
        <v>42</v>
      </c>
      <c r="AL125" s="73">
        <v>150</v>
      </c>
      <c r="AM125" s="70"/>
      <c r="AN125" s="74"/>
      <c r="AO125" s="70"/>
      <c r="AP125" s="63"/>
      <c r="AQ125" s="63"/>
      <c r="AR125" s="40"/>
      <c r="AS125" s="40"/>
      <c r="AT125" s="63"/>
      <c r="AU125" s="63"/>
      <c r="AV125" s="142"/>
      <c r="AW125" s="71"/>
      <c r="AX125" s="45"/>
      <c r="AY125" s="45"/>
      <c r="AZ125" s="46"/>
      <c r="BA125" s="152"/>
      <c r="BB125" s="47"/>
      <c r="BC125" s="158">
        <v>5</v>
      </c>
      <c r="BD125" s="158"/>
      <c r="BE125" s="47"/>
      <c r="BF125" s="56"/>
      <c r="BG125" s="49"/>
      <c r="BH125" s="50"/>
      <c r="BI125" s="49"/>
      <c r="BJ125" s="49"/>
      <c r="BK125" s="49"/>
      <c r="BL125" s="49"/>
      <c r="BM125" s="49"/>
      <c r="BN125" s="50"/>
      <c r="BO125" s="49"/>
      <c r="BP125" s="49"/>
      <c r="BQ125" s="50"/>
      <c r="BR125" s="9"/>
    </row>
    <row r="126" spans="1:70" s="7" customFormat="1" x14ac:dyDescent="0.25">
      <c r="A126" s="68" t="s">
        <v>1276</v>
      </c>
      <c r="B126" s="67" t="s">
        <v>1246</v>
      </c>
      <c r="C126" s="52">
        <v>44898.649525462963</v>
      </c>
      <c r="D126" s="16">
        <f>(K126*M126+P126*R126)/(24*60*60)</f>
        <v>1.0185185185185186E-2</v>
      </c>
      <c r="E126" s="26"/>
      <c r="F126" s="14" t="s">
        <v>1251</v>
      </c>
      <c r="G126" s="15">
        <v>0.112</v>
      </c>
      <c r="H126" s="131">
        <v>17</v>
      </c>
      <c r="I126" s="131">
        <v>10</v>
      </c>
      <c r="J126" s="143" t="s">
        <v>1252</v>
      </c>
      <c r="K126" s="27">
        <v>2</v>
      </c>
      <c r="L126" s="27">
        <v>6.0000000000000001E-3</v>
      </c>
      <c r="M126" s="13">
        <v>273</v>
      </c>
      <c r="N126" s="13">
        <v>240</v>
      </c>
      <c r="O126" s="17">
        <v>2E-3</v>
      </c>
      <c r="P126" s="27">
        <v>1</v>
      </c>
      <c r="Q126" s="27">
        <v>6.0000000000000001E-3</v>
      </c>
      <c r="R126" s="13">
        <v>334</v>
      </c>
      <c r="S126" s="13">
        <v>240</v>
      </c>
      <c r="T126" s="133">
        <v>2.9999999999999997E-4</v>
      </c>
      <c r="U126" s="27">
        <v>1.1708E-2</v>
      </c>
      <c r="V126" s="8">
        <f>IF(AB124="Latest Sag:",-(K126*L126+P126*Q126),-(K126*L126+P126*Q126)+U126)</f>
        <v>-6.2920000000000025E-3</v>
      </c>
      <c r="W126" s="8">
        <f>IF(OR(AC125="",AC125=0),Z125+V126,IF(AB124="Latest Sag:",AA125+U126+V126,AC125+V126))</f>
        <v>0.45879500000000001</v>
      </c>
      <c r="X126" s="33">
        <v>-36.305446000000003</v>
      </c>
      <c r="Y126" s="53">
        <f>IF(OR(ISBLANK(X126),X124=VALUE(20)),,IF(W124="Latest Z20:",ABS(X124-X126-K123*L123-P123*Q123+U125+U126),ABS(X125-X126-K125*L125-P125*Q125+U126)))</f>
        <v>2.0000000056120959E-6</v>
      </c>
      <c r="Z126" s="28">
        <v>-67.242286000000007</v>
      </c>
      <c r="AA126" s="28">
        <v>0.47738999999999998</v>
      </c>
      <c r="AB126" s="28">
        <v>-1.8315000000000001E-2</v>
      </c>
      <c r="AC126" s="8">
        <f t="shared" ref="AC126" si="303">AB126+AA126</f>
        <v>0.45907499999999996</v>
      </c>
      <c r="AD126" s="35">
        <v>0.45896759002552701</v>
      </c>
      <c r="AE126" s="8">
        <f t="shared" ref="AE126" si="304">IF(AD126="",0,IF(OR(AC126="",AC126=0),W126-AD126,AC126-AD126))</f>
        <v>1.0740997447294953E-4</v>
      </c>
      <c r="AF126" s="58">
        <f t="shared" ref="AF126" si="305">IF(AA126="",(Z126-V126)-Z125,AC126-W126)</f>
        <v>2.7999999999994696E-4</v>
      </c>
      <c r="AG126" s="40"/>
      <c r="AH126" s="73"/>
      <c r="AI126" s="40"/>
      <c r="AJ126" s="73"/>
      <c r="AK126" s="40">
        <v>16</v>
      </c>
      <c r="AL126" s="73">
        <v>150</v>
      </c>
      <c r="AM126" s="70"/>
      <c r="AN126" s="74"/>
      <c r="AO126" s="70"/>
      <c r="AP126" s="63"/>
      <c r="AQ126" s="63"/>
      <c r="AR126" s="40"/>
      <c r="AS126" s="40"/>
      <c r="AT126" s="63"/>
      <c r="AU126" s="63"/>
      <c r="AV126" s="142"/>
      <c r="AW126" s="71"/>
      <c r="AX126" s="45"/>
      <c r="AY126" s="45"/>
      <c r="AZ126" s="46"/>
      <c r="BA126" s="152"/>
      <c r="BB126" s="47"/>
      <c r="BC126" s="158">
        <v>5</v>
      </c>
      <c r="BD126" s="158"/>
      <c r="BE126" s="47"/>
      <c r="BF126" s="56"/>
      <c r="BG126" s="49"/>
      <c r="BH126" s="50"/>
      <c r="BI126" s="49"/>
      <c r="BJ126" s="49"/>
      <c r="BK126" s="49"/>
      <c r="BL126" s="49"/>
      <c r="BM126" s="49"/>
      <c r="BN126" s="50"/>
      <c r="BO126" s="49"/>
      <c r="BP126" s="49"/>
      <c r="BQ126" s="50"/>
      <c r="BR126" s="9"/>
    </row>
    <row r="127" spans="1:70" s="6" customFormat="1" x14ac:dyDescent="0.25">
      <c r="A127" s="170" t="s">
        <v>1155</v>
      </c>
      <c r="B127" s="136"/>
      <c r="C127" s="137">
        <v>44898.672361111108</v>
      </c>
      <c r="D127" s="146">
        <v>2.29</v>
      </c>
      <c r="E127" s="139" t="s">
        <v>814</v>
      </c>
      <c r="F127" s="165" t="s">
        <v>1191</v>
      </c>
      <c r="G127" s="22"/>
      <c r="H127" s="134"/>
      <c r="I127" s="134"/>
      <c r="J127" s="145"/>
      <c r="K127" s="29"/>
      <c r="L127" s="29"/>
      <c r="M127" s="1"/>
      <c r="N127" s="1"/>
      <c r="O127" s="3"/>
      <c r="P127" s="29"/>
      <c r="Q127" s="29"/>
      <c r="R127" s="1"/>
      <c r="S127" s="1"/>
      <c r="T127" s="147" t="s">
        <v>903</v>
      </c>
      <c r="U127" s="32" t="s">
        <v>24</v>
      </c>
      <c r="V127" s="24"/>
      <c r="W127" s="25" t="s">
        <v>22</v>
      </c>
      <c r="X127" s="30">
        <v>20</v>
      </c>
      <c r="Y127" s="138"/>
      <c r="Z127" s="30"/>
      <c r="AA127" s="30"/>
      <c r="AB127" s="36" t="s">
        <v>21</v>
      </c>
      <c r="AC127" s="24">
        <f>$AC$126</f>
        <v>0.45907499999999996</v>
      </c>
      <c r="AD127" s="30"/>
      <c r="AE127" s="24"/>
      <c r="AF127" s="24"/>
      <c r="AG127" s="41"/>
      <c r="AH127" s="41"/>
      <c r="AI127" s="41"/>
      <c r="AJ127" s="41"/>
      <c r="AK127" s="41"/>
      <c r="AL127" s="41"/>
      <c r="AM127" s="41"/>
      <c r="AN127" s="41"/>
      <c r="AO127" s="41"/>
      <c r="AP127" s="135"/>
      <c r="AQ127" s="135"/>
      <c r="AR127" s="41"/>
      <c r="AS127" s="41"/>
      <c r="AT127" s="135"/>
      <c r="AU127" s="135"/>
      <c r="AV127" s="29"/>
      <c r="AW127" s="42"/>
      <c r="AX127" s="42"/>
      <c r="AY127" s="42"/>
      <c r="AZ127" s="43"/>
      <c r="BA127" s="151"/>
      <c r="BB127" s="44"/>
      <c r="BC127" s="157">
        <v>6</v>
      </c>
      <c r="BD127" s="157"/>
      <c r="BE127" s="44"/>
      <c r="BF127" s="48"/>
      <c r="BG127" s="48"/>
      <c r="BH127" s="48"/>
      <c r="BI127" s="48"/>
      <c r="BJ127" s="48"/>
      <c r="BK127" s="48"/>
      <c r="BL127" s="48"/>
      <c r="BM127" s="48"/>
      <c r="BN127" s="48"/>
      <c r="BO127" s="48"/>
      <c r="BP127" s="48"/>
      <c r="BQ127" s="48"/>
      <c r="BR127" s="1"/>
    </row>
    <row r="128" spans="1:70" s="7" customFormat="1" x14ac:dyDescent="0.25">
      <c r="A128" s="68" t="s">
        <v>1277</v>
      </c>
      <c r="B128" s="67" t="s">
        <v>1156</v>
      </c>
      <c r="C128" s="52">
        <v>44898.67423611111</v>
      </c>
      <c r="D128" s="16">
        <f>(K128*M128+P128*R128)/(24*60*60)</f>
        <v>0</v>
      </c>
      <c r="E128" s="26"/>
      <c r="F128" s="14" t="s">
        <v>1251</v>
      </c>
      <c r="G128" s="15">
        <v>0.112</v>
      </c>
      <c r="H128" s="131">
        <v>17</v>
      </c>
      <c r="I128" s="131">
        <v>10</v>
      </c>
      <c r="J128" s="143" t="s">
        <v>1252</v>
      </c>
      <c r="K128" s="37"/>
      <c r="L128" s="27">
        <v>6.0000000000000001E-3</v>
      </c>
      <c r="M128" s="13">
        <v>273</v>
      </c>
      <c r="N128" s="13">
        <v>240</v>
      </c>
      <c r="O128" s="17">
        <v>2E-3</v>
      </c>
      <c r="P128" s="37"/>
      <c r="Q128" s="27">
        <v>6.0000000000000001E-3</v>
      </c>
      <c r="R128" s="13">
        <v>334</v>
      </c>
      <c r="S128" s="13">
        <v>240</v>
      </c>
      <c r="T128" s="133">
        <v>2.9999999999999997E-4</v>
      </c>
      <c r="U128" s="27"/>
      <c r="V128" s="8">
        <f>IF(AB126="Latest Sag:",-(K128*L128+P128*Q128),-(K128*L128+P128*Q128)+U128)</f>
        <v>0</v>
      </c>
      <c r="W128" s="8">
        <f>IF(OR(AC127="",AC127=0),Z127+V128,IF(AB126="Latest Sag:",AA127+U128+V128,AC127+V128))</f>
        <v>0.45907499999999996</v>
      </c>
      <c r="X128" s="34"/>
      <c r="Y128" s="53">
        <f>IF(OR(ISBLANK(X128),X126=VALUE(20)),,IF(W126="Latest Z20:",ABS(X126-X128-K125*L125-P125*Q125+U127+U128),ABS(X127-X128-K127*L127-P127*Q127+U128)))</f>
        <v>0</v>
      </c>
      <c r="Z128" s="28">
        <v>-67.237959000000004</v>
      </c>
      <c r="AA128" s="28">
        <v>0.48164899999999999</v>
      </c>
      <c r="AB128" s="28">
        <v>3.1403E-2</v>
      </c>
      <c r="AC128" s="8">
        <f t="shared" ref="AC128" si="306">AB128+AA128</f>
        <v>0.51305199999999995</v>
      </c>
      <c r="AD128" s="35">
        <v>0.45892279288406002</v>
      </c>
      <c r="AE128" s="8">
        <f t="shared" ref="AE128" si="307">IF(AD128="",0,IF(OR(AC128="",AC128=0),W128-AD128,AC128-AD128))</f>
        <v>5.4129207115939937E-2</v>
      </c>
      <c r="AF128" s="58">
        <f t="shared" ref="AF128" si="308">IF(AA128="",(Z128-V128)-Z127,AC128-W128)</f>
        <v>5.3976999999999997E-2</v>
      </c>
      <c r="AG128" s="40"/>
      <c r="AH128" s="73"/>
      <c r="AI128" s="40"/>
      <c r="AJ128" s="73"/>
      <c r="AK128" s="40">
        <v>1826</v>
      </c>
      <c r="AL128" s="73">
        <v>150</v>
      </c>
      <c r="AM128" s="70"/>
      <c r="AN128" s="74"/>
      <c r="AO128" s="70"/>
      <c r="AP128" s="63"/>
      <c r="AQ128" s="63"/>
      <c r="AR128" s="40"/>
      <c r="AS128" s="40"/>
      <c r="AT128" s="63"/>
      <c r="AU128" s="63"/>
      <c r="AV128" s="142"/>
      <c r="AW128" s="71"/>
      <c r="AX128" s="45"/>
      <c r="AY128" s="45"/>
      <c r="AZ128" s="46"/>
      <c r="BA128" s="152"/>
      <c r="BB128" s="47"/>
      <c r="BC128" s="158">
        <v>6</v>
      </c>
      <c r="BD128" s="158"/>
      <c r="BE128" s="47"/>
      <c r="BF128" s="56"/>
      <c r="BG128" s="49"/>
      <c r="BH128" s="50"/>
      <c r="BI128" s="49"/>
      <c r="BJ128" s="49"/>
      <c r="BK128" s="49"/>
      <c r="BL128" s="49"/>
      <c r="BM128" s="49"/>
      <c r="BN128" s="50"/>
      <c r="BO128" s="49"/>
      <c r="BP128" s="49"/>
      <c r="BQ128" s="50"/>
      <c r="BR128" s="9"/>
    </row>
    <row r="129" spans="1:70" s="7" customFormat="1" x14ac:dyDescent="0.25">
      <c r="A129" s="68" t="s">
        <v>1278</v>
      </c>
      <c r="B129" s="67" t="s">
        <v>1156</v>
      </c>
      <c r="C129" s="52">
        <v>44898.706284722219</v>
      </c>
      <c r="D129" s="16">
        <f>(K129*M129+P129*R129)/(24*60*60)</f>
        <v>2.5277777777777777E-2</v>
      </c>
      <c r="E129" s="26"/>
      <c r="F129" s="14" t="s">
        <v>1251</v>
      </c>
      <c r="G129" s="15">
        <v>0.112</v>
      </c>
      <c r="H129" s="131">
        <v>17</v>
      </c>
      <c r="I129" s="131">
        <v>10</v>
      </c>
      <c r="J129" s="143" t="s">
        <v>1252</v>
      </c>
      <c r="K129" s="27">
        <v>8</v>
      </c>
      <c r="L129" s="27">
        <v>6.0000000000000001E-3</v>
      </c>
      <c r="M129" s="13">
        <v>273</v>
      </c>
      <c r="N129" s="13">
        <v>240</v>
      </c>
      <c r="O129" s="17">
        <v>2E-3</v>
      </c>
      <c r="P129" s="27">
        <v>0</v>
      </c>
      <c r="Q129" s="27">
        <v>6.0000000000000001E-3</v>
      </c>
      <c r="R129" s="13">
        <v>334</v>
      </c>
      <c r="S129" s="13">
        <v>240</v>
      </c>
      <c r="T129" s="133">
        <v>2.9999999999999997E-4</v>
      </c>
      <c r="U129" s="27">
        <v>3.1480000000000001E-2</v>
      </c>
      <c r="V129" s="8">
        <f>IF(AB127="Latest Sag:",-(K129*L129+P129*Q129),-(K129*L129+P129*Q129)+U129)</f>
        <v>-4.8000000000000001E-2</v>
      </c>
      <c r="W129" s="8">
        <f>IF(OR(AC128="",AC128=0),Z128+V129,IF(AB127="Latest Sag:",AA128+U129+V129,AC128+V129))</f>
        <v>0.46512899999999996</v>
      </c>
      <c r="X129" s="33">
        <v>-36.268500000000003</v>
      </c>
      <c r="Y129" s="53">
        <f>IF(OR(ISBLANK(X129),X127=VALUE(20)),,IF(W127="Latest Z20:",ABS(X127-X129-K126*L126-P126*Q126+U128+U129),ABS(X128-X129-K128*L128-P128*Q128+U129)))</f>
        <v>0</v>
      </c>
      <c r="Z129" s="28">
        <v>-67.237466999999995</v>
      </c>
      <c r="AA129" s="28">
        <v>0.48166399999999998</v>
      </c>
      <c r="AB129" s="28">
        <v>-1.6324000000000002E-2</v>
      </c>
      <c r="AC129" s="8">
        <f t="shared" ref="AC129" si="309">AB129+AA129</f>
        <v>0.46533999999999998</v>
      </c>
      <c r="AD129" s="35">
        <v>0.45892279288406002</v>
      </c>
      <c r="AE129" s="8">
        <f t="shared" ref="AE129" si="310">IF(AD129="",0,IF(OR(AC129="",AC129=0),W129-AD129,AC129-AD129))</f>
        <v>6.4172071159399602E-3</v>
      </c>
      <c r="AF129" s="58">
        <f t="shared" ref="AF129" si="311">IF(AA129="",(Z129-V129)-Z128,AC129-W129)</f>
        <v>2.1100000000001673E-4</v>
      </c>
      <c r="AG129" s="40"/>
      <c r="AH129" s="73"/>
      <c r="AI129" s="40"/>
      <c r="AJ129" s="73"/>
      <c r="AK129" s="40">
        <v>52</v>
      </c>
      <c r="AL129" s="73">
        <v>150</v>
      </c>
      <c r="AM129" s="70"/>
      <c r="AN129" s="74"/>
      <c r="AO129" s="70"/>
      <c r="AP129" s="63"/>
      <c r="AQ129" s="63"/>
      <c r="AR129" s="40"/>
      <c r="AS129" s="40"/>
      <c r="AT129" s="63"/>
      <c r="AU129" s="63"/>
      <c r="AV129" s="142"/>
      <c r="AW129" s="71"/>
      <c r="AX129" s="45"/>
      <c r="AY129" s="45"/>
      <c r="AZ129" s="46"/>
      <c r="BA129" s="152"/>
      <c r="BB129" s="47"/>
      <c r="BC129" s="158">
        <v>6</v>
      </c>
      <c r="BD129" s="158"/>
      <c r="BE129" s="47"/>
      <c r="BF129" s="56"/>
      <c r="BG129" s="49"/>
      <c r="BH129" s="50"/>
      <c r="BI129" s="49"/>
      <c r="BJ129" s="49"/>
      <c r="BK129" s="49"/>
      <c r="BL129" s="49"/>
      <c r="BM129" s="49"/>
      <c r="BN129" s="50"/>
      <c r="BO129" s="49"/>
      <c r="BP129" s="49"/>
      <c r="BQ129" s="50"/>
      <c r="BR129" s="9"/>
    </row>
    <row r="130" spans="1:70" s="7" customFormat="1" x14ac:dyDescent="0.25">
      <c r="A130" s="68" t="s">
        <v>1279</v>
      </c>
      <c r="B130" s="67" t="s">
        <v>1280</v>
      </c>
      <c r="C130" s="52">
        <v>44898.742129629631</v>
      </c>
      <c r="D130" s="16">
        <f>(K130*M130+P130*R130)/(24*60*60)</f>
        <v>1.0185185185185186E-2</v>
      </c>
      <c r="E130" s="26"/>
      <c r="F130" s="14" t="s">
        <v>1251</v>
      </c>
      <c r="G130" s="15">
        <v>0.112</v>
      </c>
      <c r="H130" s="131">
        <v>17</v>
      </c>
      <c r="I130" s="131">
        <v>10</v>
      </c>
      <c r="J130" s="143" t="s">
        <v>1252</v>
      </c>
      <c r="K130" s="27">
        <v>2</v>
      </c>
      <c r="L130" s="27">
        <v>6.0000000000000001E-3</v>
      </c>
      <c r="M130" s="13">
        <v>273</v>
      </c>
      <c r="N130" s="13">
        <v>240</v>
      </c>
      <c r="O130" s="17">
        <v>2E-3</v>
      </c>
      <c r="P130" s="27">
        <v>1</v>
      </c>
      <c r="Q130" s="27">
        <v>6.0000000000000001E-3</v>
      </c>
      <c r="R130" s="13">
        <v>334</v>
      </c>
      <c r="S130" s="13">
        <v>240</v>
      </c>
      <c r="T130" s="133">
        <v>2.9999999999999997E-4</v>
      </c>
      <c r="U130" s="27">
        <v>1.1381E-2</v>
      </c>
      <c r="V130" s="8">
        <f>IF(AB128="Latest Sag:",-(K130*L130+P130*Q130),-(K130*L130+P130*Q130)+U130)</f>
        <v>-6.6190000000000016E-3</v>
      </c>
      <c r="W130" s="8">
        <f>IF(OR(AC129="",AC129=0),Z129+V130,IF(AB128="Latest Sag:",AA129+U130+V130,AC129+V130))</f>
        <v>0.45872099999999999</v>
      </c>
      <c r="X130" s="33">
        <v>-36.305120000000002</v>
      </c>
      <c r="Y130" s="53">
        <f>IF(OR(ISBLANK(X130),X128=VALUE(20)),,IF(W128="Latest Z20:",ABS(X128-X130-K127*L127-P127*Q127+U129+U130),ABS(X129-X130-K129*L129-P129*Q129+U130)))</f>
        <v>9.9999999920823146E-7</v>
      </c>
      <c r="Z130" s="28">
        <v>-67.237617</v>
      </c>
      <c r="AA130" s="28">
        <v>0.48166399999999998</v>
      </c>
      <c r="AB130" s="28">
        <v>-2.2634999999999999E-2</v>
      </c>
      <c r="AC130" s="8">
        <f t="shared" ref="AC130" si="312">AB130+AA130</f>
        <v>0.45902899999999996</v>
      </c>
      <c r="AD130" s="35">
        <v>0.45892279288406002</v>
      </c>
      <c r="AE130" s="8">
        <f t="shared" ref="AE130" si="313">IF(AD130="",0,IF(OR(AC130="",AC130=0),W130-AD130,AC130-AD130))</f>
        <v>1.0620711593994914E-4</v>
      </c>
      <c r="AF130" s="58">
        <f t="shared" ref="AF130" si="314">IF(AA130="",(Z130-V130)-Z129,AC130-W130)</f>
        <v>3.0799999999997496E-4</v>
      </c>
      <c r="AG130" s="40"/>
      <c r="AH130" s="73"/>
      <c r="AI130" s="40"/>
      <c r="AJ130" s="73"/>
      <c r="AK130" s="40">
        <v>43</v>
      </c>
      <c r="AL130" s="73">
        <v>150</v>
      </c>
      <c r="AM130" s="70"/>
      <c r="AN130" s="74"/>
      <c r="AO130" s="70"/>
      <c r="AP130" s="63"/>
      <c r="AQ130" s="63"/>
      <c r="AR130" s="40"/>
      <c r="AS130" s="40"/>
      <c r="AT130" s="63"/>
      <c r="AU130" s="63"/>
      <c r="AV130" s="142"/>
      <c r="AW130" s="71"/>
      <c r="AX130" s="45"/>
      <c r="AY130" s="45"/>
      <c r="AZ130" s="46"/>
      <c r="BA130" s="152"/>
      <c r="BB130" s="47"/>
      <c r="BC130" s="158">
        <v>6</v>
      </c>
      <c r="BD130" s="158">
        <v>12</v>
      </c>
      <c r="BE130" s="47">
        <v>3.8</v>
      </c>
      <c r="BF130" s="56"/>
      <c r="BG130" s="49"/>
      <c r="BH130" s="50"/>
      <c r="BI130" s="49"/>
      <c r="BJ130" s="49"/>
      <c r="BK130" s="49"/>
      <c r="BL130" s="49"/>
      <c r="BM130" s="49"/>
      <c r="BN130" s="50"/>
      <c r="BO130" s="49"/>
      <c r="BP130" s="49"/>
      <c r="BQ130" s="50"/>
      <c r="BR130" s="9"/>
    </row>
    <row r="131" spans="1:70" s="6" customFormat="1" x14ac:dyDescent="0.25">
      <c r="A131" s="170" t="s">
        <v>1155</v>
      </c>
      <c r="B131" s="136"/>
      <c r="C131" s="137">
        <v>44898.782395833332</v>
      </c>
      <c r="D131" s="146">
        <v>2.64</v>
      </c>
      <c r="E131" s="139" t="s">
        <v>814</v>
      </c>
      <c r="F131" s="165" t="s">
        <v>1195</v>
      </c>
      <c r="G131" s="22"/>
      <c r="H131" s="134"/>
      <c r="I131" s="134"/>
      <c r="J131" s="145"/>
      <c r="K131" s="29"/>
      <c r="L131" s="29"/>
      <c r="M131" s="1"/>
      <c r="N131" s="1"/>
      <c r="O131" s="3"/>
      <c r="P131" s="29"/>
      <c r="Q131" s="29"/>
      <c r="R131" s="1"/>
      <c r="S131" s="1"/>
      <c r="T131" s="147" t="s">
        <v>903</v>
      </c>
      <c r="U131" s="32" t="s">
        <v>24</v>
      </c>
      <c r="V131" s="24"/>
      <c r="W131" s="25" t="s">
        <v>22</v>
      </c>
      <c r="X131" s="30">
        <v>20</v>
      </c>
      <c r="Y131" s="138"/>
      <c r="Z131" s="30"/>
      <c r="AA131" s="30"/>
      <c r="AB131" s="36" t="s">
        <v>21</v>
      </c>
      <c r="AC131" s="24">
        <f>$AC$130</f>
        <v>0.45902899999999996</v>
      </c>
      <c r="AD131" s="30"/>
      <c r="AE131" s="24"/>
      <c r="AF131" s="24"/>
      <c r="AG131" s="41"/>
      <c r="AH131" s="41"/>
      <c r="AI131" s="41"/>
      <c r="AJ131" s="41"/>
      <c r="AK131" s="41"/>
      <c r="AL131" s="41"/>
      <c r="AM131" s="41"/>
      <c r="AN131" s="41"/>
      <c r="AO131" s="41"/>
      <c r="AP131" s="135"/>
      <c r="AQ131" s="135"/>
      <c r="AR131" s="41"/>
      <c r="AS131" s="41"/>
      <c r="AT131" s="135"/>
      <c r="AU131" s="135"/>
      <c r="AV131" s="29"/>
      <c r="AW131" s="42"/>
      <c r="AX131" s="42"/>
      <c r="AY131" s="42"/>
      <c r="AZ131" s="43"/>
      <c r="BA131" s="151"/>
      <c r="BB131" s="44"/>
      <c r="BC131" s="157">
        <v>7</v>
      </c>
      <c r="BD131" s="157"/>
      <c r="BE131" s="44"/>
      <c r="BF131" s="48"/>
      <c r="BG131" s="48"/>
      <c r="BH131" s="48"/>
      <c r="BI131" s="48"/>
      <c r="BJ131" s="48"/>
      <c r="BK131" s="48"/>
      <c r="BL131" s="48"/>
      <c r="BM131" s="48"/>
      <c r="BN131" s="48"/>
      <c r="BO131" s="48"/>
      <c r="BP131" s="48"/>
      <c r="BQ131" s="48"/>
      <c r="BR131" s="1"/>
    </row>
    <row r="132" spans="1:70" s="7" customFormat="1" x14ac:dyDescent="0.25">
      <c r="A132" s="68" t="s">
        <v>1281</v>
      </c>
      <c r="B132" s="67" t="s">
        <v>1282</v>
      </c>
      <c r="C132" s="52">
        <v>44898.782546296294</v>
      </c>
      <c r="D132" s="16">
        <f>(K132*M132+P132*R132)/(24*60*60)</f>
        <v>0</v>
      </c>
      <c r="E132" s="26"/>
      <c r="F132" s="14" t="s">
        <v>1251</v>
      </c>
      <c r="G132" s="15">
        <v>0.112</v>
      </c>
      <c r="H132" s="131">
        <v>17</v>
      </c>
      <c r="I132" s="131">
        <v>10</v>
      </c>
      <c r="J132" s="143" t="s">
        <v>1252</v>
      </c>
      <c r="K132" s="37"/>
      <c r="L132" s="27">
        <v>6.0000000000000001E-3</v>
      </c>
      <c r="M132" s="13">
        <v>273</v>
      </c>
      <c r="N132" s="13">
        <v>240</v>
      </c>
      <c r="O132" s="17">
        <v>2E-3</v>
      </c>
      <c r="P132" s="37"/>
      <c r="Q132" s="27">
        <v>6.0000000000000001E-3</v>
      </c>
      <c r="R132" s="13">
        <v>334</v>
      </c>
      <c r="S132" s="13">
        <v>240</v>
      </c>
      <c r="T132" s="133">
        <v>2.9999999999999997E-4</v>
      </c>
      <c r="U132" s="27"/>
      <c r="V132" s="8">
        <f>IF(AB130="Latest Sag:",-(K132*L132+P132*Q132),-(K132*L132+P132*Q132)+U132)</f>
        <v>0</v>
      </c>
      <c r="W132" s="8">
        <f>IF(OR(AC131="",AC131=0),Z131+V132,IF(AB130="Latest Sag:",AA131+U132+V132,AC131+V132))</f>
        <v>0.45902899999999996</v>
      </c>
      <c r="X132" s="34"/>
      <c r="Y132" s="53">
        <f>IF(OR(ISBLANK(X132),X130=VALUE(20)),,IF(W130="Latest Z20:",ABS(X130-X132-K129*L129-P129*Q129+U131+U132),ABS(X131-X132-K131*L131-P131*Q131+U132)))</f>
        <v>0</v>
      </c>
      <c r="Z132" s="28">
        <v>-67.241455000000002</v>
      </c>
      <c r="AA132" s="28">
        <v>0.47728799999999999</v>
      </c>
      <c r="AB132" s="28">
        <v>4.0878999999999999E-2</v>
      </c>
      <c r="AC132" s="8">
        <f t="shared" ref="AC132" si="315">AB132+AA132</f>
        <v>0.51816700000000004</v>
      </c>
      <c r="AD132" s="35">
        <v>0.458733103587527</v>
      </c>
      <c r="AE132" s="8">
        <f t="shared" ref="AE132" si="316">IF(AD132="",0,IF(OR(AC132="",AC132=0),W132-AD132,AC132-AD132))</f>
        <v>5.9433896412473042E-2</v>
      </c>
      <c r="AF132" s="58">
        <f t="shared" ref="AF132" si="317">IF(AA132="",(Z132-V132)-Z131,AC132-W132)</f>
        <v>5.9138000000000079E-2</v>
      </c>
      <c r="AG132" s="40"/>
      <c r="AH132" s="73"/>
      <c r="AI132" s="40"/>
      <c r="AJ132" s="73"/>
      <c r="AK132" s="40">
        <v>941</v>
      </c>
      <c r="AL132" s="73">
        <v>150</v>
      </c>
      <c r="AM132" s="70"/>
      <c r="AN132" s="74"/>
      <c r="AO132" s="70"/>
      <c r="AP132" s="63"/>
      <c r="AQ132" s="63"/>
      <c r="AR132" s="40"/>
      <c r="AS132" s="40"/>
      <c r="AT132" s="63"/>
      <c r="AU132" s="63"/>
      <c r="AV132" s="142"/>
      <c r="AW132" s="71"/>
      <c r="AX132" s="45"/>
      <c r="AY132" s="45"/>
      <c r="AZ132" s="46"/>
      <c r="BA132" s="152"/>
      <c r="BB132" s="47"/>
      <c r="BC132" s="158">
        <v>7</v>
      </c>
      <c r="BD132" s="158"/>
      <c r="BE132" s="47"/>
      <c r="BF132" s="56"/>
      <c r="BG132" s="49"/>
      <c r="BH132" s="50"/>
      <c r="BI132" s="49"/>
      <c r="BJ132" s="49"/>
      <c r="BK132" s="49"/>
      <c r="BL132" s="49"/>
      <c r="BM132" s="49"/>
      <c r="BN132" s="50"/>
      <c r="BO132" s="49"/>
      <c r="BP132" s="49"/>
      <c r="BQ132" s="50"/>
      <c r="BR132" s="9"/>
    </row>
    <row r="133" spans="1:70" s="7" customFormat="1" x14ac:dyDescent="0.25">
      <c r="A133" s="68" t="s">
        <v>1283</v>
      </c>
      <c r="B133" s="67" t="s">
        <v>1282</v>
      </c>
      <c r="C133" s="52">
        <v>44898.802881944444</v>
      </c>
      <c r="D133" s="16">
        <f>(K133*M133+P133*R133)/(24*60*60)</f>
        <v>3.1597222222222221E-2</v>
      </c>
      <c r="E133" s="26"/>
      <c r="F133" s="14" t="s">
        <v>1251</v>
      </c>
      <c r="G133" s="15">
        <v>0.112</v>
      </c>
      <c r="H133" s="131">
        <v>17</v>
      </c>
      <c r="I133" s="131">
        <v>10</v>
      </c>
      <c r="J133" s="143" t="s">
        <v>1252</v>
      </c>
      <c r="K133" s="27">
        <v>10</v>
      </c>
      <c r="L133" s="27">
        <v>6.0000000000000001E-3</v>
      </c>
      <c r="M133" s="13">
        <v>273</v>
      </c>
      <c r="N133" s="13">
        <v>240</v>
      </c>
      <c r="O133" s="17">
        <v>2E-3</v>
      </c>
      <c r="P133" s="27">
        <v>0</v>
      </c>
      <c r="Q133" s="27">
        <v>6.0000000000000001E-3</v>
      </c>
      <c r="R133" s="13">
        <v>334</v>
      </c>
      <c r="S133" s="13">
        <v>240</v>
      </c>
      <c r="T133" s="133">
        <v>2.9999999999999997E-4</v>
      </c>
      <c r="U133" s="27">
        <v>4.7441999999999998E-2</v>
      </c>
      <c r="V133" s="8">
        <f>IF(AB131="Latest Sag:",-(K133*L133+P133*Q133),-(K133*L133+P133*Q133)+U133)</f>
        <v>-0.06</v>
      </c>
      <c r="W133" s="8">
        <f>IF(OR(AC132="",AC132=0),Z132+V133,IF(AB131="Latest Sag:",AA132+U133+V133,AC132+V133))</f>
        <v>0.46473000000000003</v>
      </c>
      <c r="X133" s="33">
        <v>-36.255899999999997</v>
      </c>
      <c r="Y133" s="53">
        <f>IF(OR(ISBLANK(X133),X131=VALUE(20)),,IF(W131="Latest Z20:",ABS(X131-X133-K130*L130-P130*Q130+U132+U133),ABS(X132-X133-K132*L132-P132*Q132+U133)))</f>
        <v>0</v>
      </c>
      <c r="Z133" s="28">
        <v>-67.241316999999995</v>
      </c>
      <c r="AA133" s="28">
        <v>0.47737600000000002</v>
      </c>
      <c r="AB133" s="28">
        <v>-1.1979E-2</v>
      </c>
      <c r="AC133" s="8">
        <f t="shared" ref="AC133" si="318">AB133+AA133</f>
        <v>0.46539700000000001</v>
      </c>
      <c r="AD133" s="35">
        <v>0.458733103587527</v>
      </c>
      <c r="AE133" s="8">
        <f t="shared" ref="AE133" si="319">IF(AD133="",0,IF(OR(AC133="",AC133=0),W133-AD133,AC133-AD133))</f>
        <v>6.6638964124730027E-3</v>
      </c>
      <c r="AF133" s="58">
        <f t="shared" ref="AF133" si="320">IF(AA133="",(Z133-V133)-Z132,AC133-W133)</f>
        <v>6.6699999999997317E-4</v>
      </c>
      <c r="AG133" s="40"/>
      <c r="AH133" s="73"/>
      <c r="AI133" s="40"/>
      <c r="AJ133" s="73"/>
      <c r="AK133" s="40">
        <v>30</v>
      </c>
      <c r="AL133" s="73">
        <v>150</v>
      </c>
      <c r="AM133" s="70"/>
      <c r="AN133" s="74"/>
      <c r="AO133" s="70"/>
      <c r="AP133" s="63"/>
      <c r="AQ133" s="63"/>
      <c r="AR133" s="40"/>
      <c r="AS133" s="40"/>
      <c r="AT133" s="63"/>
      <c r="AU133" s="63"/>
      <c r="AV133" s="142"/>
      <c r="AW133" s="71"/>
      <c r="AX133" s="45"/>
      <c r="AY133" s="45"/>
      <c r="AZ133" s="46"/>
      <c r="BA133" s="152"/>
      <c r="BB133" s="47"/>
      <c r="BC133" s="158">
        <v>7</v>
      </c>
      <c r="BD133" s="158"/>
      <c r="BE133" s="47"/>
      <c r="BF133" s="56"/>
      <c r="BG133" s="49"/>
      <c r="BH133" s="50"/>
      <c r="BI133" s="49"/>
      <c r="BJ133" s="49"/>
      <c r="BK133" s="49"/>
      <c r="BL133" s="49"/>
      <c r="BM133" s="49"/>
      <c r="BN133" s="50"/>
      <c r="BO133" s="49"/>
      <c r="BP133" s="49"/>
      <c r="BQ133" s="50"/>
      <c r="BR133" s="9"/>
    </row>
    <row r="134" spans="1:70" s="7" customFormat="1" x14ac:dyDescent="0.25">
      <c r="A134" s="68" t="s">
        <v>1284</v>
      </c>
      <c r="B134" s="67" t="s">
        <v>1282</v>
      </c>
      <c r="C134" s="52">
        <v>44898.847222222219</v>
      </c>
      <c r="D134" s="16">
        <f>(K134*M134+P134*R134)/(24*60*60)</f>
        <v>1.0185185185185186E-2</v>
      </c>
      <c r="E134" s="26"/>
      <c r="F134" s="14" t="s">
        <v>1251</v>
      </c>
      <c r="G134" s="15">
        <v>0.112</v>
      </c>
      <c r="H134" s="131">
        <v>17</v>
      </c>
      <c r="I134" s="131">
        <v>10</v>
      </c>
      <c r="J134" s="143" t="s">
        <v>1252</v>
      </c>
      <c r="K134" s="27">
        <v>2</v>
      </c>
      <c r="L134" s="27">
        <v>6.0000000000000001E-3</v>
      </c>
      <c r="M134" s="13">
        <v>273</v>
      </c>
      <c r="N134" s="13">
        <v>240</v>
      </c>
      <c r="O134" s="17">
        <v>2E-3</v>
      </c>
      <c r="P134" s="27">
        <v>1</v>
      </c>
      <c r="Q134" s="27">
        <v>6.0000000000000001E-3</v>
      </c>
      <c r="R134" s="13">
        <v>334</v>
      </c>
      <c r="S134" s="13">
        <v>240</v>
      </c>
      <c r="T134" s="133">
        <v>2.9999999999999997E-4</v>
      </c>
      <c r="U134" s="27">
        <v>1.1147000000000001E-2</v>
      </c>
      <c r="V134" s="8">
        <f>IF(AB132="Latest Sag:",-(K134*L134+P134*Q134),-(K134*L134+P134*Q134)+U134)</f>
        <v>-6.8530000000000015E-3</v>
      </c>
      <c r="W134" s="8">
        <f>IF(OR(AC133="",AC133=0),Z133+V134,IF(AB132="Latest Sag:",AA133+U134+V134,AC133+V134))</f>
        <v>0.45854400000000001</v>
      </c>
      <c r="X134" s="33">
        <v>-36.304754000000003</v>
      </c>
      <c r="Y134" s="53">
        <f>IF(OR(ISBLANK(X134),X132=VALUE(20)),,IF(W132="Latest Z20:",ABS(X132-X134-K131*L131-P131*Q131+U133+U134),ABS(X133-X134-K133*L133-P133*Q133+U134)))</f>
        <v>1.000000005729057E-6</v>
      </c>
      <c r="Z134" s="28">
        <v>-67.241519999999994</v>
      </c>
      <c r="AA134" s="28">
        <v>0.47737299999999999</v>
      </c>
      <c r="AB134" s="28">
        <v>-1.8511E-2</v>
      </c>
      <c r="AC134" s="8">
        <f t="shared" ref="AC134" si="321">AB134+AA134</f>
        <v>0.45886199999999999</v>
      </c>
      <c r="AD134" s="35">
        <v>0.458733103587527</v>
      </c>
      <c r="AE134" s="8">
        <f t="shared" ref="AE134" si="322">IF(AD134="",0,IF(OR(AC134="",AC134=0),W134-AD134,AC134-AD134))</f>
        <v>1.2889641247298966E-4</v>
      </c>
      <c r="AF134" s="58">
        <f t="shared" ref="AF134" si="323">IF(AA134="",(Z134-V134)-Z133,AC134-W134)</f>
        <v>3.1799999999998496E-4</v>
      </c>
      <c r="AG134" s="40"/>
      <c r="AH134" s="73"/>
      <c r="AI134" s="40"/>
      <c r="AJ134" s="73"/>
      <c r="AK134" s="40">
        <v>53</v>
      </c>
      <c r="AL134" s="73">
        <v>150</v>
      </c>
      <c r="AM134" s="70"/>
      <c r="AN134" s="74"/>
      <c r="AO134" s="70"/>
      <c r="AP134" s="63"/>
      <c r="AQ134" s="63"/>
      <c r="AR134" s="40"/>
      <c r="AS134" s="40"/>
      <c r="AT134" s="63"/>
      <c r="AU134" s="63"/>
      <c r="AV134" s="142"/>
      <c r="AW134" s="71"/>
      <c r="AX134" s="45"/>
      <c r="AY134" s="45"/>
      <c r="AZ134" s="46"/>
      <c r="BA134" s="152"/>
      <c r="BB134" s="47"/>
      <c r="BC134" s="158">
        <v>7</v>
      </c>
      <c r="BD134" s="158"/>
      <c r="BE134" s="47"/>
      <c r="BF134" s="56"/>
      <c r="BG134" s="49"/>
      <c r="BH134" s="50"/>
      <c r="BI134" s="49"/>
      <c r="BJ134" s="49"/>
      <c r="BK134" s="49"/>
      <c r="BL134" s="49"/>
      <c r="BM134" s="49"/>
      <c r="BN134" s="50"/>
      <c r="BO134" s="49"/>
      <c r="BP134" s="49"/>
      <c r="BQ134" s="50"/>
      <c r="BR134" s="9"/>
    </row>
    <row r="135" spans="1:70" s="6" customFormat="1" x14ac:dyDescent="0.25">
      <c r="A135" s="170" t="s">
        <v>1155</v>
      </c>
      <c r="B135" s="136"/>
      <c r="C135" s="137">
        <v>44898.875706018516</v>
      </c>
      <c r="D135" s="146">
        <v>2.2400000000000002</v>
      </c>
      <c r="E135" s="139" t="s">
        <v>814</v>
      </c>
      <c r="F135" s="165" t="s">
        <v>1199</v>
      </c>
      <c r="G135" s="22"/>
      <c r="H135" s="134"/>
      <c r="I135" s="134"/>
      <c r="J135" s="145"/>
      <c r="K135" s="29"/>
      <c r="L135" s="29"/>
      <c r="M135" s="1"/>
      <c r="N135" s="1"/>
      <c r="O135" s="3"/>
      <c r="P135" s="29"/>
      <c r="Q135" s="29"/>
      <c r="R135" s="1"/>
      <c r="S135" s="1"/>
      <c r="T135" s="147" t="s">
        <v>903</v>
      </c>
      <c r="U135" s="32" t="s">
        <v>24</v>
      </c>
      <c r="V135" s="24"/>
      <c r="W135" s="25" t="s">
        <v>22</v>
      </c>
      <c r="X135" s="30">
        <v>20</v>
      </c>
      <c r="Y135" s="138"/>
      <c r="Z135" s="30"/>
      <c r="AA135" s="30"/>
      <c r="AB135" s="36" t="s">
        <v>21</v>
      </c>
      <c r="AC135" s="24">
        <f>$AC$134</f>
        <v>0.45886199999999999</v>
      </c>
      <c r="AD135" s="30"/>
      <c r="AE135" s="24"/>
      <c r="AF135" s="24"/>
      <c r="AG135" s="41"/>
      <c r="AH135" s="41"/>
      <c r="AI135" s="41"/>
      <c r="AJ135" s="41"/>
      <c r="AK135" s="41"/>
      <c r="AL135" s="41"/>
      <c r="AM135" s="41"/>
      <c r="AN135" s="41"/>
      <c r="AO135" s="41"/>
      <c r="AP135" s="135"/>
      <c r="AQ135" s="135"/>
      <c r="AR135" s="41"/>
      <c r="AS135" s="41"/>
      <c r="AT135" s="135"/>
      <c r="AU135" s="135"/>
      <c r="AV135" s="29"/>
      <c r="AW135" s="42"/>
      <c r="AX135" s="42"/>
      <c r="AY135" s="42"/>
      <c r="AZ135" s="43"/>
      <c r="BA135" s="151"/>
      <c r="BB135" s="44"/>
      <c r="BC135" s="157">
        <v>8</v>
      </c>
      <c r="BD135" s="157"/>
      <c r="BE135" s="44"/>
      <c r="BF135" s="48"/>
      <c r="BG135" s="48"/>
      <c r="BH135" s="48"/>
      <c r="BI135" s="48"/>
      <c r="BJ135" s="48"/>
      <c r="BK135" s="48"/>
      <c r="BL135" s="48"/>
      <c r="BM135" s="48"/>
      <c r="BN135" s="48"/>
      <c r="BO135" s="48"/>
      <c r="BP135" s="48"/>
      <c r="BQ135" s="48"/>
      <c r="BR135" s="1"/>
    </row>
    <row r="136" spans="1:70" s="7" customFormat="1" x14ac:dyDescent="0.25">
      <c r="A136" s="68" t="s">
        <v>1285</v>
      </c>
      <c r="B136" s="67" t="s">
        <v>1282</v>
      </c>
      <c r="C136" s="52">
        <v>44898.875949074078</v>
      </c>
      <c r="D136" s="16">
        <f>(K136*M136+P136*R136)/(24*60*60)</f>
        <v>0</v>
      </c>
      <c r="E136" s="26"/>
      <c r="F136" s="14" t="s">
        <v>1251</v>
      </c>
      <c r="G136" s="15">
        <v>0.112</v>
      </c>
      <c r="H136" s="131">
        <v>17</v>
      </c>
      <c r="I136" s="131">
        <v>10</v>
      </c>
      <c r="J136" s="143" t="s">
        <v>1252</v>
      </c>
      <c r="K136" s="37"/>
      <c r="L136" s="27">
        <v>6.0000000000000001E-3</v>
      </c>
      <c r="M136" s="13">
        <v>273</v>
      </c>
      <c r="N136" s="13">
        <v>240</v>
      </c>
      <c r="O136" s="17">
        <v>2E-3</v>
      </c>
      <c r="P136" s="37"/>
      <c r="Q136" s="27">
        <v>6.0000000000000001E-3</v>
      </c>
      <c r="R136" s="13">
        <v>334</v>
      </c>
      <c r="S136" s="13">
        <v>240</v>
      </c>
      <c r="T136" s="133">
        <v>2.9999999999999997E-4</v>
      </c>
      <c r="U136" s="27"/>
      <c r="V136" s="8">
        <f>IF(AB134="Latest Sag:",-(K136*L136+P136*Q136),-(K136*L136+P136*Q136)+U136)</f>
        <v>0</v>
      </c>
      <c r="W136" s="8">
        <f>IF(OR(AC135="",AC135=0),Z135+V136,IF(AB134="Latest Sag:",AA135+U136+V136,AC135+V136))</f>
        <v>0.45886199999999999</v>
      </c>
      <c r="X136" s="34"/>
      <c r="Y136" s="53">
        <f>IF(OR(ISBLANK(X136),X134=VALUE(20)),,IF(W134="Latest Z20:",ABS(X134-X136-K133*L133-P133*Q133+U135+U136),ABS(X135-X136-K135*L135-P135*Q135+U136)))</f>
        <v>0</v>
      </c>
      <c r="Z136" s="28">
        <v>-67.236789999999999</v>
      </c>
      <c r="AA136" s="28">
        <v>0.481632</v>
      </c>
      <c r="AB136" s="28">
        <v>3.0811000000000002E-2</v>
      </c>
      <c r="AC136" s="8">
        <f t="shared" ref="AC136" si="324">AB136+AA136</f>
        <v>0.51244299999999998</v>
      </c>
      <c r="AD136" s="35">
        <v>0.45866621620298298</v>
      </c>
      <c r="AE136" s="8">
        <f t="shared" ref="AE136" si="325">IF(AD136="",0,IF(OR(AC136="",AC136=0),W136-AD136,AC136-AD136))</f>
        <v>5.3776783797017003E-2</v>
      </c>
      <c r="AF136" s="58">
        <f t="shared" ref="AF136" si="326">IF(AA136="",(Z136-V136)-Z135,AC136-W136)</f>
        <v>5.358099999999999E-2</v>
      </c>
      <c r="AG136" s="40"/>
      <c r="AH136" s="73"/>
      <c r="AI136" s="40"/>
      <c r="AJ136" s="73"/>
      <c r="AK136" s="40">
        <v>2620</v>
      </c>
      <c r="AL136" s="73">
        <v>150</v>
      </c>
      <c r="AM136" s="70"/>
      <c r="AN136" s="74"/>
      <c r="AO136" s="70"/>
      <c r="AP136" s="63"/>
      <c r="AQ136" s="63"/>
      <c r="AR136" s="40"/>
      <c r="AS136" s="40"/>
      <c r="AT136" s="63"/>
      <c r="AU136" s="63"/>
      <c r="AV136" s="142"/>
      <c r="AW136" s="71"/>
      <c r="AX136" s="45"/>
      <c r="AY136" s="45"/>
      <c r="AZ136" s="46"/>
      <c r="BA136" s="152"/>
      <c r="BB136" s="47"/>
      <c r="BC136" s="158">
        <v>8</v>
      </c>
      <c r="BD136" s="158"/>
      <c r="BE136" s="47"/>
      <c r="BF136" s="56"/>
      <c r="BG136" s="49"/>
      <c r="BH136" s="50"/>
      <c r="BI136" s="49"/>
      <c r="BJ136" s="49"/>
      <c r="BK136" s="49"/>
      <c r="BL136" s="49"/>
      <c r="BM136" s="49"/>
      <c r="BN136" s="50"/>
      <c r="BO136" s="49"/>
      <c r="BP136" s="49"/>
      <c r="BQ136" s="50"/>
      <c r="BR136" s="9"/>
    </row>
    <row r="137" spans="1:70" s="7" customFormat="1" x14ac:dyDescent="0.25">
      <c r="A137" s="68" t="s">
        <v>1286</v>
      </c>
      <c r="B137" s="67" t="s">
        <v>1282</v>
      </c>
      <c r="C137" s="52">
        <v>44898.891921296294</v>
      </c>
      <c r="D137" s="16">
        <f>(K137*M137+P137*R137)/(24*60*60)</f>
        <v>2.5277777777777777E-2</v>
      </c>
      <c r="E137" s="26"/>
      <c r="F137" s="14" t="s">
        <v>1251</v>
      </c>
      <c r="G137" s="15">
        <v>0.112</v>
      </c>
      <c r="H137" s="131">
        <v>17</v>
      </c>
      <c r="I137" s="131">
        <v>10</v>
      </c>
      <c r="J137" s="143" t="s">
        <v>1252</v>
      </c>
      <c r="K137" s="27">
        <v>8</v>
      </c>
      <c r="L137" s="27">
        <v>6.0000000000000001E-3</v>
      </c>
      <c r="M137" s="13">
        <v>273</v>
      </c>
      <c r="N137" s="13">
        <v>240</v>
      </c>
      <c r="O137" s="17">
        <v>2E-3</v>
      </c>
      <c r="P137" s="27"/>
      <c r="Q137" s="27">
        <v>6.0000000000000001E-3</v>
      </c>
      <c r="R137" s="13">
        <v>334</v>
      </c>
      <c r="S137" s="13">
        <v>240</v>
      </c>
      <c r="T137" s="133">
        <v>2.9999999999999997E-4</v>
      </c>
      <c r="U137" s="27">
        <v>3.1036999999999999E-2</v>
      </c>
      <c r="V137" s="8">
        <f>IF(AB135="Latest Sag:",-(K137*L137+P137*Q137),-(K137*L137+P137*Q137)+U137)</f>
        <v>-4.8000000000000001E-2</v>
      </c>
      <c r="W137" s="8">
        <f>IF(OR(AC136="",AC136=0),Z136+V137,IF(AB135="Latest Sag:",AA136+U137+V137,AC136+V137))</f>
        <v>0.46466900000000005</v>
      </c>
      <c r="X137" s="33">
        <v>-36.267974000000002</v>
      </c>
      <c r="Y137" s="53">
        <f>IF(OR(ISBLANK(X137),X135=VALUE(20)),,IF(W135="Latest Z20:",ABS(X135-X137-K134*L134-P134*Q134+U136+U137),ABS(X136-X137-K136*L136-P136*Q136+U137)))</f>
        <v>0</v>
      </c>
      <c r="Z137" s="28">
        <v>-67.236565999999996</v>
      </c>
      <c r="AA137" s="28">
        <v>0.48162100000000002</v>
      </c>
      <c r="AB137" s="28">
        <v>-1.6827000000000002E-2</v>
      </c>
      <c r="AC137" s="8">
        <f t="shared" ref="AC137" si="327">AB137+AA137</f>
        <v>0.46479400000000004</v>
      </c>
      <c r="AD137" s="35">
        <v>0.45866621620298298</v>
      </c>
      <c r="AE137" s="8">
        <f t="shared" ref="AE137" si="328">IF(AD137="",0,IF(OR(AC137="",AC137=0),W137-AD137,AC137-AD137))</f>
        <v>6.1277837970170612E-3</v>
      </c>
      <c r="AF137" s="58">
        <f t="shared" ref="AF137" si="329">IF(AA137="",(Z137-V137)-Z136,AC137-W137)</f>
        <v>1.2499999999998623E-4</v>
      </c>
      <c r="AG137" s="40"/>
      <c r="AH137" s="73"/>
      <c r="AI137" s="40"/>
      <c r="AJ137" s="73"/>
      <c r="AK137" s="40">
        <v>43</v>
      </c>
      <c r="AL137" s="73">
        <v>150</v>
      </c>
      <c r="AM137" s="70"/>
      <c r="AN137" s="74"/>
      <c r="AO137" s="70"/>
      <c r="AP137" s="63"/>
      <c r="AQ137" s="63"/>
      <c r="AR137" s="40"/>
      <c r="AS137" s="40"/>
      <c r="AT137" s="63"/>
      <c r="AU137" s="63"/>
      <c r="AV137" s="142"/>
      <c r="AW137" s="71"/>
      <c r="AX137" s="45"/>
      <c r="AY137" s="45"/>
      <c r="AZ137" s="46"/>
      <c r="BA137" s="152"/>
      <c r="BB137" s="47"/>
      <c r="BC137" s="158">
        <v>8</v>
      </c>
      <c r="BD137" s="158"/>
      <c r="BE137" s="47"/>
      <c r="BF137" s="56"/>
      <c r="BG137" s="49"/>
      <c r="BH137" s="50"/>
      <c r="BI137" s="49"/>
      <c r="BJ137" s="49"/>
      <c r="BK137" s="49"/>
      <c r="BL137" s="49"/>
      <c r="BM137" s="49"/>
      <c r="BN137" s="50"/>
      <c r="BO137" s="49"/>
      <c r="BP137" s="49"/>
      <c r="BQ137" s="50"/>
      <c r="BR137" s="9"/>
    </row>
    <row r="138" spans="1:70" s="7" customFormat="1" x14ac:dyDescent="0.25">
      <c r="A138" s="68" t="s">
        <v>1287</v>
      </c>
      <c r="B138" s="67" t="s">
        <v>1282</v>
      </c>
      <c r="C138" s="52">
        <v>44898.930520833332</v>
      </c>
      <c r="D138" s="16">
        <f>(K138*M138+P138*R138)/(24*60*60)</f>
        <v>1.0185185185185186E-2</v>
      </c>
      <c r="E138" s="26"/>
      <c r="F138" s="14" t="s">
        <v>1251</v>
      </c>
      <c r="G138" s="15">
        <v>0.112</v>
      </c>
      <c r="H138" s="131">
        <v>17</v>
      </c>
      <c r="I138" s="131">
        <v>10</v>
      </c>
      <c r="J138" s="143" t="s">
        <v>1252</v>
      </c>
      <c r="K138" s="27">
        <v>2</v>
      </c>
      <c r="L138" s="27">
        <v>6.0000000000000001E-3</v>
      </c>
      <c r="M138" s="13">
        <v>273</v>
      </c>
      <c r="N138" s="13">
        <v>240</v>
      </c>
      <c r="O138" s="17">
        <v>2E-3</v>
      </c>
      <c r="P138" s="27">
        <v>1</v>
      </c>
      <c r="Q138" s="27">
        <v>6.0000000000000001E-3</v>
      </c>
      <c r="R138" s="13">
        <v>334</v>
      </c>
      <c r="S138" s="13">
        <v>240</v>
      </c>
      <c r="T138" s="133">
        <v>2.9999999999999997E-4</v>
      </c>
      <c r="U138" s="27">
        <v>1.1743E-2</v>
      </c>
      <c r="V138" s="8">
        <f>IF(AB136="Latest Sag:",-(K138*L138+P138*Q138),-(K138*L138+P138*Q138)+U138)</f>
        <v>-6.2570000000000021E-3</v>
      </c>
      <c r="W138" s="8">
        <f>IF(OR(AC137="",AC137=0),Z137+V138,IF(AB136="Latest Sag:",AA137+U138+V138,AC137+V138))</f>
        <v>0.45853700000000003</v>
      </c>
      <c r="X138" s="33">
        <v>-36.304231999999999</v>
      </c>
      <c r="Y138" s="53">
        <f>IF(OR(ISBLANK(X138),X136=VALUE(20)),,IF(W136="Latest Z20:",ABS(X136-X138-K135*L135-P135*Q135+U137+U138),ABS(X137-X138-K137*L137-P137*Q137+U138)))</f>
        <v>9.9999999656971705E-7</v>
      </c>
      <c r="Z138" s="28">
        <v>-67.236722999999998</v>
      </c>
      <c r="AA138" s="28">
        <v>0.48164400000000002</v>
      </c>
      <c r="AB138" s="28">
        <v>-2.2748999999999998E-2</v>
      </c>
      <c r="AC138" s="8">
        <f t="shared" ref="AC138" si="330">AB138+AA138</f>
        <v>0.458895</v>
      </c>
      <c r="AD138" s="35">
        <v>0.45866621620298298</v>
      </c>
      <c r="AE138" s="8">
        <f t="shared" ref="AE138" si="331">IF(AD138="",0,IF(OR(AC138="",AC138=0),W138-AD138,AC138-AD138))</f>
        <v>2.2878379701701812E-4</v>
      </c>
      <c r="AF138" s="58">
        <f t="shared" ref="AF138" si="332">IF(AA138="",(Z138-V138)-Z137,AC138-W138)</f>
        <v>3.5799999999996945E-4</v>
      </c>
      <c r="AG138" s="40"/>
      <c r="AH138" s="73"/>
      <c r="AI138" s="40"/>
      <c r="AJ138" s="73"/>
      <c r="AK138" s="40">
        <v>45</v>
      </c>
      <c r="AL138" s="73">
        <v>150</v>
      </c>
      <c r="AM138" s="70"/>
      <c r="AN138" s="74"/>
      <c r="AO138" s="70"/>
      <c r="AP138" s="63"/>
      <c r="AQ138" s="63"/>
      <c r="AR138" s="40"/>
      <c r="AS138" s="40"/>
      <c r="AT138" s="63"/>
      <c r="AU138" s="63"/>
      <c r="AV138" s="142"/>
      <c r="AW138" s="71"/>
      <c r="AX138" s="45"/>
      <c r="AY138" s="45"/>
      <c r="AZ138" s="46"/>
      <c r="BA138" s="152"/>
      <c r="BB138" s="47"/>
      <c r="BC138" s="158">
        <v>8</v>
      </c>
      <c r="BD138" s="158"/>
      <c r="BE138" s="47"/>
      <c r="BF138" s="56"/>
      <c r="BG138" s="49"/>
      <c r="BH138" s="50"/>
      <c r="BI138" s="49"/>
      <c r="BJ138" s="49"/>
      <c r="BK138" s="49"/>
      <c r="BL138" s="49"/>
      <c r="BM138" s="49"/>
      <c r="BN138" s="50"/>
      <c r="BO138" s="49"/>
      <c r="BP138" s="49"/>
      <c r="BQ138" s="50"/>
      <c r="BR138" s="9"/>
    </row>
    <row r="139" spans="1:70" s="6" customFormat="1" x14ac:dyDescent="0.25">
      <c r="A139" s="170" t="s">
        <v>1155</v>
      </c>
      <c r="B139" s="136"/>
      <c r="C139" s="137">
        <v>44898.959976851853</v>
      </c>
      <c r="D139" s="146">
        <v>2.02</v>
      </c>
      <c r="E139" s="139" t="s">
        <v>814</v>
      </c>
      <c r="F139" s="165" t="s">
        <v>1203</v>
      </c>
      <c r="G139" s="22"/>
      <c r="H139" s="134"/>
      <c r="I139" s="134"/>
      <c r="J139" s="145"/>
      <c r="K139" s="29"/>
      <c r="L139" s="29"/>
      <c r="M139" s="1"/>
      <c r="N139" s="1"/>
      <c r="O139" s="3"/>
      <c r="P139" s="29"/>
      <c r="Q139" s="29"/>
      <c r="R139" s="1"/>
      <c r="S139" s="1"/>
      <c r="T139" s="147" t="s">
        <v>903</v>
      </c>
      <c r="U139" s="32" t="s">
        <v>24</v>
      </c>
      <c r="V139" s="24"/>
      <c r="W139" s="25" t="s">
        <v>22</v>
      </c>
      <c r="X139" s="30">
        <v>20</v>
      </c>
      <c r="Y139" s="138"/>
      <c r="Z139" s="30"/>
      <c r="AA139" s="30"/>
      <c r="AB139" s="36" t="s">
        <v>21</v>
      </c>
      <c r="AC139" s="24">
        <f>$AC$138</f>
        <v>0.458895</v>
      </c>
      <c r="AD139" s="30"/>
      <c r="AE139" s="24"/>
      <c r="AF139" s="24"/>
      <c r="AG139" s="41"/>
      <c r="AH139" s="41"/>
      <c r="AI139" s="41"/>
      <c r="AJ139" s="41"/>
      <c r="AK139" s="41"/>
      <c r="AL139" s="41"/>
      <c r="AM139" s="41"/>
      <c r="AN139" s="41"/>
      <c r="AO139" s="41"/>
      <c r="AP139" s="135"/>
      <c r="AQ139" s="135"/>
      <c r="AR139" s="41"/>
      <c r="AS139" s="41"/>
      <c r="AT139" s="135"/>
      <c r="AU139" s="135"/>
      <c r="AV139" s="29"/>
      <c r="AW139" s="42"/>
      <c r="AX139" s="42"/>
      <c r="AY139" s="42"/>
      <c r="AZ139" s="43"/>
      <c r="BA139" s="151"/>
      <c r="BB139" s="44"/>
      <c r="BC139" s="157">
        <v>9</v>
      </c>
      <c r="BD139" s="157"/>
      <c r="BE139" s="44"/>
      <c r="BF139" s="48"/>
      <c r="BG139" s="48"/>
      <c r="BH139" s="48"/>
      <c r="BI139" s="48"/>
      <c r="BJ139" s="48"/>
      <c r="BK139" s="48"/>
      <c r="BL139" s="48"/>
      <c r="BM139" s="48"/>
      <c r="BN139" s="48"/>
      <c r="BO139" s="48"/>
      <c r="BP139" s="48"/>
      <c r="BQ139" s="48"/>
      <c r="BR139" s="1"/>
    </row>
    <row r="140" spans="1:70" s="7" customFormat="1" x14ac:dyDescent="0.25">
      <c r="A140" s="68" t="s">
        <v>1288</v>
      </c>
      <c r="B140" s="67" t="s">
        <v>1282</v>
      </c>
      <c r="C140" s="52">
        <v>44898.960069444445</v>
      </c>
      <c r="D140" s="16">
        <f>(K140*M140+P140*R140)/(24*60*60)</f>
        <v>0</v>
      </c>
      <c r="E140" s="26"/>
      <c r="F140" s="14" t="s">
        <v>1251</v>
      </c>
      <c r="G140" s="15">
        <v>0.112</v>
      </c>
      <c r="H140" s="131">
        <v>17</v>
      </c>
      <c r="I140" s="131">
        <v>10</v>
      </c>
      <c r="J140" s="143" t="s">
        <v>1252</v>
      </c>
      <c r="K140" s="37"/>
      <c r="L140" s="27">
        <v>6.0000000000000001E-3</v>
      </c>
      <c r="M140" s="13">
        <v>273</v>
      </c>
      <c r="N140" s="13">
        <v>240</v>
      </c>
      <c r="O140" s="17">
        <v>2E-3</v>
      </c>
      <c r="P140" s="37"/>
      <c r="Q140" s="27">
        <v>6.0000000000000001E-3</v>
      </c>
      <c r="R140" s="13">
        <v>334</v>
      </c>
      <c r="S140" s="13">
        <v>240</v>
      </c>
      <c r="T140" s="133">
        <v>2.9999999999999997E-4</v>
      </c>
      <c r="U140" s="27"/>
      <c r="V140" s="8">
        <f>IF(AB138="Latest Sag:",-(K140*L140+P140*Q140),-(K140*L140+P140*Q140)+U140)</f>
        <v>0</v>
      </c>
      <c r="W140" s="8">
        <f>IF(OR(AC139="",AC139=0),Z139+V140,IF(AB138="Latest Sag:",AA139+U140+V140,AC139+V140))</f>
        <v>0.458895</v>
      </c>
      <c r="X140" s="34"/>
      <c r="Y140" s="53">
        <f>IF(OR(ISBLANK(X140),X138=VALUE(20)),,IF(W138="Latest Z20:",ABS(X138-X140-K137*L137-P137*Q137+U139+U140),ABS(X139-X140-K139*L139-P139*Q139+U140)))</f>
        <v>0</v>
      </c>
      <c r="Z140" s="28">
        <v>-67.240007000000006</v>
      </c>
      <c r="AA140" s="28">
        <v>0.47773900000000002</v>
      </c>
      <c r="AB140" s="28">
        <v>4.0504999999999999E-2</v>
      </c>
      <c r="AC140" s="8">
        <f t="shared" ref="AC140" si="333">AB140+AA140</f>
        <v>0.51824400000000004</v>
      </c>
      <c r="AD140" s="35">
        <v>0.45871040387934497</v>
      </c>
      <c r="AE140" s="8">
        <f t="shared" ref="AE140" si="334">IF(AD140="",0,IF(OR(AC140="",AC140=0),W140-AD140,AC140-AD140))</f>
        <v>5.9533596120655063E-2</v>
      </c>
      <c r="AF140" s="58">
        <f t="shared" ref="AF140" si="335">IF(AA140="",(Z140-V140)-Z139,AC140-W140)</f>
        <v>5.9349000000000041E-2</v>
      </c>
      <c r="AG140" s="40"/>
      <c r="AH140" s="73"/>
      <c r="AI140" s="40"/>
      <c r="AJ140" s="73"/>
      <c r="AK140" s="40">
        <v>649</v>
      </c>
      <c r="AL140" s="73">
        <v>150</v>
      </c>
      <c r="AM140" s="70"/>
      <c r="AN140" s="74"/>
      <c r="AO140" s="70"/>
      <c r="AP140" s="63"/>
      <c r="AQ140" s="63"/>
      <c r="AR140" s="40"/>
      <c r="AS140" s="40"/>
      <c r="AT140" s="63"/>
      <c r="AU140" s="63"/>
      <c r="AV140" s="142"/>
      <c r="AW140" s="71"/>
      <c r="AX140" s="45"/>
      <c r="AY140" s="45"/>
      <c r="AZ140" s="46"/>
      <c r="BA140" s="152"/>
      <c r="BB140" s="47"/>
      <c r="BC140" s="158">
        <v>9</v>
      </c>
      <c r="BD140" s="158"/>
      <c r="BE140" s="47"/>
      <c r="BF140" s="56"/>
      <c r="BG140" s="49"/>
      <c r="BH140" s="50"/>
      <c r="BI140" s="49"/>
      <c r="BJ140" s="49"/>
      <c r="BK140" s="49"/>
      <c r="BL140" s="49"/>
      <c r="BM140" s="49"/>
      <c r="BN140" s="50"/>
      <c r="BO140" s="49"/>
      <c r="BP140" s="49"/>
      <c r="BQ140" s="50"/>
      <c r="BR140" s="9"/>
    </row>
    <row r="141" spans="1:70" s="7" customFormat="1" x14ac:dyDescent="0.25">
      <c r="A141" s="68" t="s">
        <v>1289</v>
      </c>
      <c r="B141" s="67" t="s">
        <v>1282</v>
      </c>
      <c r="C141" s="52">
        <v>44898.977280092593</v>
      </c>
      <c r="D141" s="16">
        <f>(K141*M141+P141*R141)/(24*60*60)</f>
        <v>3.1597222222222221E-2</v>
      </c>
      <c r="E141" s="26"/>
      <c r="F141" s="14" t="s">
        <v>1251</v>
      </c>
      <c r="G141" s="15">
        <v>0.112</v>
      </c>
      <c r="H141" s="131">
        <v>17</v>
      </c>
      <c r="I141" s="131">
        <v>10</v>
      </c>
      <c r="J141" s="143" t="s">
        <v>1252</v>
      </c>
      <c r="K141" s="27">
        <v>10</v>
      </c>
      <c r="L141" s="27">
        <v>6.0000000000000001E-3</v>
      </c>
      <c r="M141" s="13">
        <v>273</v>
      </c>
      <c r="N141" s="13">
        <v>240</v>
      </c>
      <c r="O141" s="17">
        <v>2E-3</v>
      </c>
      <c r="P141" s="27"/>
      <c r="Q141" s="27">
        <v>6.0000000000000001E-3</v>
      </c>
      <c r="R141" s="13">
        <v>334</v>
      </c>
      <c r="S141" s="13">
        <v>240</v>
      </c>
      <c r="T141" s="133">
        <v>2.9999999999999997E-4</v>
      </c>
      <c r="U141" s="27">
        <v>4.7241999999999999E-2</v>
      </c>
      <c r="V141" s="8">
        <f>IF(AB139="Latest Sag:",-(K141*L141+P141*Q141),-(K141*L141+P141*Q141)+U141)</f>
        <v>-0.06</v>
      </c>
      <c r="W141" s="8">
        <f>IF(OR(AC140="",AC140=0),Z140+V141,IF(AB139="Latest Sag:",AA140+U141+V141,AC140+V141))</f>
        <v>0.46498100000000003</v>
      </c>
      <c r="X141" s="33">
        <v>-36.254936999999998</v>
      </c>
      <c r="Y141" s="53">
        <f>IF(OR(ISBLANK(X141),X139=VALUE(20)),,IF(W139="Latest Z20:",ABS(X139-X141-K138*L138-P138*Q138+U140+U141),ABS(X140-X141-K140*L140-P140*Q140+U141)))</f>
        <v>0</v>
      </c>
      <c r="Z141" s="28">
        <v>-67.239811000000003</v>
      </c>
      <c r="AA141" s="28">
        <v>0.47772799999999999</v>
      </c>
      <c r="AB141" s="28">
        <v>-1.2482E-2</v>
      </c>
      <c r="AC141" s="8">
        <f t="shared" ref="AC141" si="336">AB141+AA141</f>
        <v>0.46524599999999999</v>
      </c>
      <c r="AD141" s="35">
        <v>0.45871040387934497</v>
      </c>
      <c r="AE141" s="8">
        <f t="shared" ref="AE141" si="337">IF(AD141="",0,IF(OR(AC141="",AC141=0),W141-AD141,AC141-AD141))</f>
        <v>6.5355961206550184E-3</v>
      </c>
      <c r="AF141" s="58">
        <f t="shared" ref="AF141" si="338">IF(AA141="",(Z141-V141)-Z140,AC141-W141)</f>
        <v>2.6499999999995971E-4</v>
      </c>
      <c r="AG141" s="40"/>
      <c r="AH141" s="73"/>
      <c r="AI141" s="40"/>
      <c r="AJ141" s="73"/>
      <c r="AK141" s="40">
        <v>46</v>
      </c>
      <c r="AL141" s="73">
        <v>150</v>
      </c>
      <c r="AM141" s="70"/>
      <c r="AN141" s="74"/>
      <c r="AO141" s="70"/>
      <c r="AP141" s="63"/>
      <c r="AQ141" s="63"/>
      <c r="AR141" s="40"/>
      <c r="AS141" s="40"/>
      <c r="AT141" s="63"/>
      <c r="AU141" s="63"/>
      <c r="AV141" s="142"/>
      <c r="AW141" s="71"/>
      <c r="AX141" s="45"/>
      <c r="AY141" s="45"/>
      <c r="AZ141" s="46"/>
      <c r="BA141" s="152"/>
      <c r="BB141" s="47"/>
      <c r="BC141" s="158">
        <v>9</v>
      </c>
      <c r="BD141" s="158"/>
      <c r="BE141" s="47"/>
      <c r="BF141" s="56"/>
      <c r="BG141" s="49"/>
      <c r="BH141" s="50"/>
      <c r="BI141" s="49"/>
      <c r="BJ141" s="49"/>
      <c r="BK141" s="49"/>
      <c r="BL141" s="49"/>
      <c r="BM141" s="49"/>
      <c r="BN141" s="50"/>
      <c r="BO141" s="49"/>
      <c r="BP141" s="49"/>
      <c r="BQ141" s="50"/>
      <c r="BR141" s="9"/>
    </row>
    <row r="142" spans="1:70" s="7" customFormat="1" x14ac:dyDescent="0.25">
      <c r="A142" s="68" t="s">
        <v>1290</v>
      </c>
      <c r="B142" s="67" t="s">
        <v>1282</v>
      </c>
      <c r="C142" s="52">
        <v>44899.05097222222</v>
      </c>
      <c r="D142" s="16">
        <f>(K142*M142+P142*R142)/(24*60*60)</f>
        <v>1.0185185185185186E-2</v>
      </c>
      <c r="E142" s="26"/>
      <c r="F142" s="14" t="s">
        <v>1251</v>
      </c>
      <c r="G142" s="15">
        <v>0.112</v>
      </c>
      <c r="H142" s="131">
        <v>17</v>
      </c>
      <c r="I142" s="131">
        <v>10</v>
      </c>
      <c r="J142" s="143" t="s">
        <v>1252</v>
      </c>
      <c r="K142" s="27">
        <v>2</v>
      </c>
      <c r="L142" s="27">
        <v>6.0000000000000001E-3</v>
      </c>
      <c r="M142" s="13">
        <v>273</v>
      </c>
      <c r="N142" s="13">
        <v>240</v>
      </c>
      <c r="O142" s="17">
        <v>2E-3</v>
      </c>
      <c r="P142" s="27">
        <v>1</v>
      </c>
      <c r="Q142" s="27">
        <v>6.0000000000000001E-3</v>
      </c>
      <c r="R142" s="13">
        <v>334</v>
      </c>
      <c r="S142" s="13">
        <v>240</v>
      </c>
      <c r="T142" s="133">
        <v>2.9999999999999997E-4</v>
      </c>
      <c r="U142" s="27">
        <v>1.1342E-2</v>
      </c>
      <c r="V142" s="8">
        <f>IF(AB140="Latest Sag:",-(K142*L142+P142*Q142),-(K142*L142+P142*Q142)+U142)</f>
        <v>-6.6580000000000025E-3</v>
      </c>
      <c r="W142" s="8">
        <f>IF(OR(AC141="",AC141=0),Z141+V142,IF(AB140="Latest Sag:",AA141+U142+V142,AC141+V142))</f>
        <v>0.458588</v>
      </c>
      <c r="X142" s="33">
        <v>-36.303595000000001</v>
      </c>
      <c r="Y142" s="53">
        <f>IF(OR(ISBLANK(X142),X140=VALUE(20)),,IF(W140="Latest Z20:",ABS(X140-X142-K139*L139-P139*Q139+U141+U142),ABS(X141-X142-K141*L141-P141*Q141+U142)))</f>
        <v>3.2005648131772091E-15</v>
      </c>
      <c r="Z142" s="28">
        <v>-67.240008000000003</v>
      </c>
      <c r="AA142" s="28">
        <v>0.47772900000000001</v>
      </c>
      <c r="AB142" s="28">
        <v>-1.8759000000000001E-2</v>
      </c>
      <c r="AC142" s="8">
        <f t="shared" ref="AC142" si="339">AB142+AA142</f>
        <v>0.45896999999999999</v>
      </c>
      <c r="AD142" s="35">
        <v>0.45871040387934497</v>
      </c>
      <c r="AE142" s="8">
        <f t="shared" ref="AE142" si="340">IF(AD142="",0,IF(OR(AC142="",AC142=0),W142-AD142,AC142-AD142))</f>
        <v>2.5959612065501458E-4</v>
      </c>
      <c r="AF142" s="58">
        <f t="shared" ref="AF142" si="341">IF(AA142="",(Z142-V142)-Z141,AC142-W142)</f>
        <v>3.8199999999999346E-4</v>
      </c>
      <c r="AG142" s="40"/>
      <c r="AH142" s="73"/>
      <c r="AI142" s="40"/>
      <c r="AJ142" s="73"/>
      <c r="AK142" s="40">
        <v>31</v>
      </c>
      <c r="AL142" s="73">
        <v>150</v>
      </c>
      <c r="AM142" s="70"/>
      <c r="AN142" s="74"/>
      <c r="AO142" s="70"/>
      <c r="AP142" s="63"/>
      <c r="AQ142" s="63"/>
      <c r="AR142" s="40"/>
      <c r="AS142" s="40"/>
      <c r="AT142" s="63"/>
      <c r="AU142" s="63"/>
      <c r="AV142" s="142"/>
      <c r="AW142" s="71"/>
      <c r="AX142" s="45"/>
      <c r="AY142" s="45"/>
      <c r="AZ142" s="46"/>
      <c r="BA142" s="152"/>
      <c r="BB142" s="47"/>
      <c r="BC142" s="158">
        <v>9</v>
      </c>
      <c r="BD142" s="158"/>
      <c r="BE142" s="47"/>
      <c r="BF142" s="56"/>
      <c r="BG142" s="49"/>
      <c r="BH142" s="50"/>
      <c r="BI142" s="49"/>
      <c r="BJ142" s="49"/>
      <c r="BK142" s="49"/>
      <c r="BL142" s="49"/>
      <c r="BM142" s="49"/>
      <c r="BN142" s="50"/>
      <c r="BO142" s="49"/>
      <c r="BP142" s="49"/>
      <c r="BQ142" s="50"/>
      <c r="BR142" s="9"/>
    </row>
    <row r="143" spans="1:70" s="6" customFormat="1" x14ac:dyDescent="0.25">
      <c r="A143" s="170" t="s">
        <v>1155</v>
      </c>
      <c r="B143" s="136"/>
      <c r="C143" s="137">
        <v>44899.072858796295</v>
      </c>
      <c r="D143" s="146">
        <v>2.71</v>
      </c>
      <c r="E143" s="139" t="s">
        <v>814</v>
      </c>
      <c r="F143" s="165" t="s">
        <v>1209</v>
      </c>
      <c r="G143" s="22"/>
      <c r="H143" s="134"/>
      <c r="I143" s="134"/>
      <c r="J143" s="145"/>
      <c r="K143" s="29"/>
      <c r="L143" s="29"/>
      <c r="M143" s="1"/>
      <c r="N143" s="1"/>
      <c r="O143" s="3"/>
      <c r="P143" s="29"/>
      <c r="Q143" s="29"/>
      <c r="R143" s="1"/>
      <c r="S143" s="1"/>
      <c r="T143" s="147" t="s">
        <v>903</v>
      </c>
      <c r="U143" s="32" t="s">
        <v>24</v>
      </c>
      <c r="V143" s="24"/>
      <c r="W143" s="25" t="s">
        <v>22</v>
      </c>
      <c r="X143" s="30">
        <v>20</v>
      </c>
      <c r="Y143" s="138"/>
      <c r="Z143" s="30"/>
      <c r="AA143" s="30"/>
      <c r="AB143" s="36" t="s">
        <v>21</v>
      </c>
      <c r="AC143" s="24">
        <f>$AC$142</f>
        <v>0.45896999999999999</v>
      </c>
      <c r="AD143" s="30"/>
      <c r="AE143" s="24"/>
      <c r="AF143" s="24"/>
      <c r="AG143" s="41"/>
      <c r="AH143" s="41"/>
      <c r="AI143" s="41"/>
      <c r="AJ143" s="41"/>
      <c r="AK143" s="41"/>
      <c r="AL143" s="41"/>
      <c r="AM143" s="41"/>
      <c r="AN143" s="41"/>
      <c r="AO143" s="41"/>
      <c r="AP143" s="135"/>
      <c r="AQ143" s="135"/>
      <c r="AR143" s="41"/>
      <c r="AS143" s="41"/>
      <c r="AT143" s="135"/>
      <c r="AU143" s="135"/>
      <c r="AV143" s="29"/>
      <c r="AW143" s="42"/>
      <c r="AX143" s="42"/>
      <c r="AY143" s="42"/>
      <c r="AZ143" s="43"/>
      <c r="BA143" s="151"/>
      <c r="BB143" s="44"/>
      <c r="BC143" s="157">
        <v>10</v>
      </c>
      <c r="BD143" s="157"/>
      <c r="BE143" s="44"/>
      <c r="BF143" s="48"/>
      <c r="BG143" s="48"/>
      <c r="BH143" s="48"/>
      <c r="BI143" s="48"/>
      <c r="BJ143" s="48"/>
      <c r="BK143" s="48"/>
      <c r="BL143" s="48"/>
      <c r="BM143" s="48"/>
      <c r="BN143" s="48"/>
      <c r="BO143" s="48"/>
      <c r="BP143" s="48"/>
      <c r="BQ143" s="48"/>
      <c r="BR143" s="1"/>
    </row>
    <row r="144" spans="1:70" s="7" customFormat="1" x14ac:dyDescent="0.25">
      <c r="A144" s="68" t="s">
        <v>1291</v>
      </c>
      <c r="B144" s="67" t="s">
        <v>1282</v>
      </c>
      <c r="C144" s="52">
        <v>44899.080578703702</v>
      </c>
      <c r="D144" s="16">
        <f>(K144*M144+P144*R144)/(24*60*60)</f>
        <v>0</v>
      </c>
      <c r="E144" s="26"/>
      <c r="F144" s="14" t="s">
        <v>1251</v>
      </c>
      <c r="G144" s="15">
        <v>0.112</v>
      </c>
      <c r="H144" s="131">
        <v>17</v>
      </c>
      <c r="I144" s="131">
        <v>10</v>
      </c>
      <c r="J144" s="143" t="s">
        <v>1252</v>
      </c>
      <c r="K144" s="37"/>
      <c r="L144" s="27">
        <v>6.0000000000000001E-3</v>
      </c>
      <c r="M144" s="13">
        <v>273</v>
      </c>
      <c r="N144" s="13">
        <v>240</v>
      </c>
      <c r="O144" s="17">
        <v>2E-3</v>
      </c>
      <c r="P144" s="37"/>
      <c r="Q144" s="27">
        <v>6.0000000000000001E-3</v>
      </c>
      <c r="R144" s="13">
        <v>334</v>
      </c>
      <c r="S144" s="13">
        <v>240</v>
      </c>
      <c r="T144" s="133">
        <v>2.9999999999999997E-4</v>
      </c>
      <c r="U144" s="27"/>
      <c r="V144" s="8">
        <f>IF(AB142="Latest Sag:",-(K144*L144+P144*Q144),-(K144*L144+P144*Q144)+U144)</f>
        <v>0</v>
      </c>
      <c r="W144" s="8">
        <f>IF(OR(AC143="",AC143=0),Z143+V144,IF(AB142="Latest Sag:",AA143+U144+V144,AC143+V144))</f>
        <v>0.45896999999999999</v>
      </c>
      <c r="X144" s="34"/>
      <c r="Y144" s="53">
        <f>IF(OR(ISBLANK(X144),X142=VALUE(20)),,IF(W142="Latest Z20:",ABS(X142-X144-K141*L141-P141*Q141+U143+U144),ABS(X143-X144-K143*L143-P143*Q143+U144)))</f>
        <v>0</v>
      </c>
      <c r="Z144" s="28">
        <v>-67.239298000000005</v>
      </c>
      <c r="AA144" s="28">
        <v>0.47769699999999998</v>
      </c>
      <c r="AB144" s="28">
        <v>4.2259999999999999E-2</v>
      </c>
      <c r="AC144" s="8">
        <f t="shared" ref="AC144" si="342">AB144+AA144</f>
        <v>0.519957</v>
      </c>
      <c r="AD144" s="35">
        <v>0.458628285545646</v>
      </c>
      <c r="AE144" s="8">
        <f t="shared" ref="AE144" si="343">IF(AD144="",0,IF(OR(AC144="",AC144=0),W144-AD144,AC144-AD144))</f>
        <v>6.1328714454354005E-2</v>
      </c>
      <c r="AF144" s="58">
        <f t="shared" ref="AF144" si="344">IF(AA144="",(Z144-V144)-Z143,AC144-W144)</f>
        <v>6.0987000000000013E-2</v>
      </c>
      <c r="AG144" s="40"/>
      <c r="AH144" s="73"/>
      <c r="AI144" s="40"/>
      <c r="AJ144" s="73"/>
      <c r="AK144" s="40">
        <v>748</v>
      </c>
      <c r="AL144" s="73">
        <v>150</v>
      </c>
      <c r="AM144" s="70"/>
      <c r="AN144" s="74"/>
      <c r="AO144" s="70"/>
      <c r="AP144" s="63"/>
      <c r="AQ144" s="63"/>
      <c r="AR144" s="40"/>
      <c r="AS144" s="40"/>
      <c r="AT144" s="63"/>
      <c r="AU144" s="63"/>
      <c r="AV144" s="142"/>
      <c r="AW144" s="71"/>
      <c r="AX144" s="45"/>
      <c r="AY144" s="45"/>
      <c r="AZ144" s="46"/>
      <c r="BA144" s="152"/>
      <c r="BB144" s="47"/>
      <c r="BC144" s="158">
        <v>10</v>
      </c>
      <c r="BD144" s="158"/>
      <c r="BE144" s="47"/>
      <c r="BF144" s="56"/>
      <c r="BG144" s="49"/>
      <c r="BH144" s="50"/>
      <c r="BI144" s="49"/>
      <c r="BJ144" s="49"/>
      <c r="BK144" s="49"/>
      <c r="BL144" s="49"/>
      <c r="BM144" s="49"/>
      <c r="BN144" s="50"/>
      <c r="BO144" s="49"/>
      <c r="BP144" s="49"/>
      <c r="BQ144" s="50"/>
      <c r="BR144" s="9"/>
    </row>
    <row r="145" spans="1:70" s="7" customFormat="1" x14ac:dyDescent="0.25">
      <c r="A145" s="68" t="s">
        <v>1292</v>
      </c>
      <c r="B145" s="67" t="s">
        <v>1282</v>
      </c>
      <c r="C145" s="52">
        <v>44899.098043981481</v>
      </c>
      <c r="D145" s="16">
        <f>(K145*M145+P145*R145)/(24*60*60)</f>
        <v>3.1597222222222221E-2</v>
      </c>
      <c r="E145" s="26"/>
      <c r="F145" s="14" t="s">
        <v>1251</v>
      </c>
      <c r="G145" s="15">
        <v>0.112</v>
      </c>
      <c r="H145" s="131">
        <v>17</v>
      </c>
      <c r="I145" s="131">
        <v>10</v>
      </c>
      <c r="J145" s="143" t="s">
        <v>1252</v>
      </c>
      <c r="K145" s="27">
        <v>10</v>
      </c>
      <c r="L145" s="27">
        <v>6.0000000000000001E-3</v>
      </c>
      <c r="M145" s="13">
        <v>273</v>
      </c>
      <c r="N145" s="13">
        <v>240</v>
      </c>
      <c r="O145" s="17">
        <v>2E-3</v>
      </c>
      <c r="P145" s="27"/>
      <c r="Q145" s="27">
        <v>6.0000000000000001E-3</v>
      </c>
      <c r="R145" s="13">
        <v>334</v>
      </c>
      <c r="S145" s="13">
        <v>240</v>
      </c>
      <c r="T145" s="133">
        <v>2.9999999999999997E-4</v>
      </c>
      <c r="U145" s="27">
        <v>4.6927999999999997E-2</v>
      </c>
      <c r="V145" s="8">
        <f>IF(AB143="Latest Sag:",-(K145*L145+P145*Q145),-(K145*L145+P145*Q145)+U145)</f>
        <v>-0.06</v>
      </c>
      <c r="W145" s="8">
        <f>IF(OR(AC144="",AC144=0),Z144+V145,IF(AB143="Latest Sag:",AA144+U145+V145,AC144+V145))</f>
        <v>0.46462500000000001</v>
      </c>
      <c r="X145" s="33">
        <v>-36.254527000000003</v>
      </c>
      <c r="Y145" s="53">
        <f>IF(OR(ISBLANK(X145),X143=VALUE(20)),,IF(W143="Latest Z20:",ABS(X143-X145-K142*L142-P142*Q142+U144+U145),ABS(X144-X145-K144*L144-P144*Q144+U145)))</f>
        <v>0</v>
      </c>
      <c r="Z145" s="28">
        <v>-67.238980999999995</v>
      </c>
      <c r="AA145" s="28">
        <v>0.47772599999999998</v>
      </c>
      <c r="AB145" s="28">
        <v>-1.2782E-2</v>
      </c>
      <c r="AC145" s="8">
        <f t="shared" ref="AC145" si="345">AB145+AA145</f>
        <v>0.46494399999999997</v>
      </c>
      <c r="AD145" s="35">
        <v>0.458628285545646</v>
      </c>
      <c r="AE145" s="8">
        <f t="shared" ref="AE145" si="346">IF(AD145="",0,IF(OR(AC145="",AC145=0),W145-AD145,AC145-AD145))</f>
        <v>6.3157144543539712E-3</v>
      </c>
      <c r="AF145" s="58">
        <f t="shared" ref="AF145" si="347">IF(AA145="",(Z145-V145)-Z144,AC145-W145)</f>
        <v>3.1899999999995821E-4</v>
      </c>
      <c r="AG145" s="40"/>
      <c r="AH145" s="73"/>
      <c r="AI145" s="40"/>
      <c r="AJ145" s="73"/>
      <c r="AK145" s="40">
        <v>56</v>
      </c>
      <c r="AL145" s="73">
        <v>150</v>
      </c>
      <c r="AM145" s="70"/>
      <c r="AN145" s="74"/>
      <c r="AO145" s="70"/>
      <c r="AP145" s="63"/>
      <c r="AQ145" s="63"/>
      <c r="AR145" s="40"/>
      <c r="AS145" s="40"/>
      <c r="AT145" s="63"/>
      <c r="AU145" s="63"/>
      <c r="AV145" s="142"/>
      <c r="AW145" s="71"/>
      <c r="AX145" s="45"/>
      <c r="AY145" s="45"/>
      <c r="AZ145" s="46"/>
      <c r="BA145" s="152"/>
      <c r="BB145" s="47"/>
      <c r="BC145" s="158">
        <v>10</v>
      </c>
      <c r="BD145" s="158"/>
      <c r="BE145" s="47"/>
      <c r="BF145" s="56"/>
      <c r="BG145" s="49"/>
      <c r="BH145" s="50"/>
      <c r="BI145" s="49"/>
      <c r="BJ145" s="49"/>
      <c r="BK145" s="49"/>
      <c r="BL145" s="49"/>
      <c r="BM145" s="49"/>
      <c r="BN145" s="50"/>
      <c r="BO145" s="49"/>
      <c r="BP145" s="49"/>
      <c r="BQ145" s="50"/>
      <c r="BR145" s="9"/>
    </row>
    <row r="146" spans="1:70" s="7" customFormat="1" x14ac:dyDescent="0.25">
      <c r="A146" s="68" t="s">
        <v>1293</v>
      </c>
      <c r="B146" s="67" t="s">
        <v>1282</v>
      </c>
      <c r="C146" s="52">
        <v>44899.16479166667</v>
      </c>
      <c r="D146" s="16">
        <f>(K146*M146+P146*R146)/(24*60*60)</f>
        <v>1.0185185185185186E-2</v>
      </c>
      <c r="E146" s="26"/>
      <c r="F146" s="14" t="s">
        <v>1251</v>
      </c>
      <c r="G146" s="15">
        <v>0.112</v>
      </c>
      <c r="H146" s="131">
        <v>17</v>
      </c>
      <c r="I146" s="131">
        <v>10</v>
      </c>
      <c r="J146" s="143" t="s">
        <v>1252</v>
      </c>
      <c r="K146" s="27">
        <v>2</v>
      </c>
      <c r="L146" s="27">
        <v>6.0000000000000001E-3</v>
      </c>
      <c r="M146" s="13">
        <v>273</v>
      </c>
      <c r="N146" s="13">
        <v>240</v>
      </c>
      <c r="O146" s="17">
        <v>2E-3</v>
      </c>
      <c r="P146" s="27">
        <v>1</v>
      </c>
      <c r="Q146" s="27">
        <v>6.0000000000000001E-3</v>
      </c>
      <c r="R146" s="13">
        <v>334</v>
      </c>
      <c r="S146" s="13">
        <v>240</v>
      </c>
      <c r="T146" s="133">
        <v>2.9999999999999997E-4</v>
      </c>
      <c r="U146" s="27">
        <v>1.1474E-2</v>
      </c>
      <c r="V146" s="8">
        <f>IF(AB144="Latest Sag:",-(K146*L146+P146*Q146),-(K146*L146+P146*Q146)+U146)</f>
        <v>-6.5260000000000023E-3</v>
      </c>
      <c r="W146" s="8">
        <f>IF(OR(AC145="",AC145=0),Z145+V146,IF(AB144="Latest Sag:",AA145+U146+V146,AC145+V146))</f>
        <v>0.45841799999999999</v>
      </c>
      <c r="X146" s="33">
        <v>-36.303052999999998</v>
      </c>
      <c r="Y146" s="53">
        <f>IF(OR(ISBLANK(X146),X144=VALUE(20)),,IF(W144="Latest Z20:",ABS(X144-X146-K143*L143-P143*Q143+U145+U146),ABS(X145-X146-K145*L145-P145*Q145+U146)))</f>
        <v>4.5918130409106084E-15</v>
      </c>
      <c r="Z146" s="28">
        <v>-67.239176999999998</v>
      </c>
      <c r="AA146" s="28">
        <v>0.477715</v>
      </c>
      <c r="AB146" s="28">
        <v>-1.8988000000000001E-2</v>
      </c>
      <c r="AC146" s="8">
        <f t="shared" ref="AC146" si="348">AB146+AA146</f>
        <v>0.458727</v>
      </c>
      <c r="AD146" s="35">
        <v>0.458628285545646</v>
      </c>
      <c r="AE146" s="8">
        <f t="shared" ref="AE146" si="349">IF(AD146="",0,IF(OR(AC146="",AC146=0),W146-AD146,AC146-AD146))</f>
        <v>9.8714454353998615E-5</v>
      </c>
      <c r="AF146" s="58">
        <f t="shared" ref="AF146" si="350">IF(AA146="",(Z146-V146)-Z145,AC146-W146)</f>
        <v>3.0900000000000372E-4</v>
      </c>
      <c r="AG146" s="40"/>
      <c r="AH146" s="73"/>
      <c r="AI146" s="40"/>
      <c r="AJ146" s="73"/>
      <c r="AK146" s="40">
        <v>35</v>
      </c>
      <c r="AL146" s="73">
        <v>150</v>
      </c>
      <c r="AM146" s="70"/>
      <c r="AN146" s="74"/>
      <c r="AO146" s="70"/>
      <c r="AP146" s="63"/>
      <c r="AQ146" s="63"/>
      <c r="AR146" s="40"/>
      <c r="AS146" s="40"/>
      <c r="AT146" s="63"/>
      <c r="AU146" s="63"/>
      <c r="AV146" s="142"/>
      <c r="AW146" s="71"/>
      <c r="AX146" s="45"/>
      <c r="AY146" s="45"/>
      <c r="AZ146" s="46"/>
      <c r="BA146" s="152"/>
      <c r="BB146" s="47"/>
      <c r="BC146" s="158">
        <v>10</v>
      </c>
      <c r="BD146" s="158"/>
      <c r="BE146" s="47"/>
      <c r="BF146" s="56"/>
      <c r="BG146" s="49"/>
      <c r="BH146" s="50"/>
      <c r="BI146" s="49"/>
      <c r="BJ146" s="49"/>
      <c r="BK146" s="49"/>
      <c r="BL146" s="49"/>
      <c r="BM146" s="49"/>
      <c r="BN146" s="50"/>
      <c r="BO146" s="49"/>
      <c r="BP146" s="49"/>
      <c r="BQ146" s="50"/>
      <c r="BR146" s="9"/>
    </row>
    <row r="147" spans="1:70" s="6" customFormat="1" x14ac:dyDescent="0.25">
      <c r="A147" s="170" t="s">
        <v>1155</v>
      </c>
      <c r="B147" s="136"/>
      <c r="C147" s="137">
        <v>44899.192719907405</v>
      </c>
      <c r="D147" s="146">
        <v>2.88</v>
      </c>
      <c r="E147" s="139" t="s">
        <v>814</v>
      </c>
      <c r="F147" s="165" t="s">
        <v>1213</v>
      </c>
      <c r="G147" s="22"/>
      <c r="H147" s="134"/>
      <c r="I147" s="134"/>
      <c r="J147" s="145"/>
      <c r="K147" s="29"/>
      <c r="L147" s="29"/>
      <c r="M147" s="1"/>
      <c r="N147" s="1"/>
      <c r="O147" s="3"/>
      <c r="P147" s="29"/>
      <c r="Q147" s="29"/>
      <c r="R147" s="1"/>
      <c r="S147" s="1"/>
      <c r="T147" s="147" t="s">
        <v>903</v>
      </c>
      <c r="U147" s="32" t="s">
        <v>24</v>
      </c>
      <c r="V147" s="24"/>
      <c r="W147" s="25" t="s">
        <v>22</v>
      </c>
      <c r="X147" s="30">
        <v>20</v>
      </c>
      <c r="Y147" s="138"/>
      <c r="Z147" s="30"/>
      <c r="AA147" s="30"/>
      <c r="AB147" s="36" t="s">
        <v>21</v>
      </c>
      <c r="AC147" s="24">
        <f>$AC$146</f>
        <v>0.458727</v>
      </c>
      <c r="AD147" s="30"/>
      <c r="AE147" s="24"/>
      <c r="AF147" s="24"/>
      <c r="AG147" s="41"/>
      <c r="AH147" s="41"/>
      <c r="AI147" s="41"/>
      <c r="AJ147" s="41"/>
      <c r="AK147" s="41"/>
      <c r="AL147" s="41"/>
      <c r="AM147" s="41"/>
      <c r="AN147" s="41"/>
      <c r="AO147" s="41"/>
      <c r="AP147" s="135"/>
      <c r="AQ147" s="135"/>
      <c r="AR147" s="41"/>
      <c r="AS147" s="41"/>
      <c r="AT147" s="135"/>
      <c r="AU147" s="135"/>
      <c r="AV147" s="29"/>
      <c r="AW147" s="42"/>
      <c r="AX147" s="42"/>
      <c r="AY147" s="42"/>
      <c r="AZ147" s="43"/>
      <c r="BA147" s="151"/>
      <c r="BB147" s="44"/>
      <c r="BC147" s="157">
        <v>11</v>
      </c>
      <c r="BD147" s="157"/>
      <c r="BE147" s="44"/>
      <c r="BF147" s="48"/>
      <c r="BG147" s="48"/>
      <c r="BH147" s="48"/>
      <c r="BI147" s="48"/>
      <c r="BJ147" s="48"/>
      <c r="BK147" s="48"/>
      <c r="BL147" s="48"/>
      <c r="BM147" s="48"/>
      <c r="BN147" s="48"/>
      <c r="BO147" s="48"/>
      <c r="BP147" s="48"/>
      <c r="BQ147" s="48"/>
      <c r="BR147" s="1"/>
    </row>
    <row r="148" spans="1:70" s="7" customFormat="1" x14ac:dyDescent="0.25">
      <c r="A148" s="68" t="s">
        <v>1294</v>
      </c>
      <c r="B148" s="67" t="s">
        <v>1282</v>
      </c>
      <c r="C148" s="52">
        <v>44899.192812499998</v>
      </c>
      <c r="D148" s="16">
        <f>(K148*M148+P148*R148)/(24*60*60)</f>
        <v>0</v>
      </c>
      <c r="E148" s="26"/>
      <c r="F148" s="14" t="s">
        <v>1251</v>
      </c>
      <c r="G148" s="15">
        <v>0.112</v>
      </c>
      <c r="H148" s="131">
        <v>17</v>
      </c>
      <c r="I148" s="131">
        <v>10</v>
      </c>
      <c r="J148" s="143" t="s">
        <v>1252</v>
      </c>
      <c r="K148" s="37"/>
      <c r="L148" s="27">
        <v>6.0000000000000001E-3</v>
      </c>
      <c r="M148" s="13">
        <v>273</v>
      </c>
      <c r="N148" s="13">
        <v>240</v>
      </c>
      <c r="O148" s="17">
        <v>2E-3</v>
      </c>
      <c r="P148" s="37"/>
      <c r="Q148" s="27">
        <v>6.0000000000000001E-3</v>
      </c>
      <c r="R148" s="13">
        <v>334</v>
      </c>
      <c r="S148" s="13">
        <v>240</v>
      </c>
      <c r="T148" s="133">
        <v>2.9999999999999997E-4</v>
      </c>
      <c r="U148" s="27"/>
      <c r="V148" s="8">
        <f>IF(AB146="Latest Sag:",-(K148*L148+P148*Q148),-(K148*L148+P148*Q148)+U148)</f>
        <v>0</v>
      </c>
      <c r="W148" s="8">
        <f>IF(OR(AC147="",AC147=0),Z147+V148,IF(AB146="Latest Sag:",AA147+U148+V148,AC147+V148))</f>
        <v>0.458727</v>
      </c>
      <c r="X148" s="34"/>
      <c r="Y148" s="53">
        <f>IF(OR(ISBLANK(X148),X146=VALUE(20)),,IF(W146="Latest Z20:",ABS(X146-X148-K145*L145-P145*Q145+U147+U148),ABS(X147-X148-K147*L147-P147*Q147+U148)))</f>
        <v>0</v>
      </c>
      <c r="Z148" s="28">
        <v>-67.234921999999997</v>
      </c>
      <c r="AA148" s="28">
        <v>0.48161399999999999</v>
      </c>
      <c r="AB148" s="28">
        <v>3.3316999999999999E-2</v>
      </c>
      <c r="AC148" s="8">
        <f t="shared" ref="AC148" si="351">AB148+AA148</f>
        <v>0.51493100000000003</v>
      </c>
      <c r="AD148" s="35">
        <v>0.45847586030927101</v>
      </c>
      <c r="AE148" s="8">
        <f t="shared" ref="AE148" si="352">IF(AD148="",0,IF(OR(AC148="",AC148=0),W148-AD148,AC148-AD148))</f>
        <v>5.6455139690729017E-2</v>
      </c>
      <c r="AF148" s="58">
        <f t="shared" ref="AF148" si="353">IF(AA148="",(Z148-V148)-Z147,AC148-W148)</f>
        <v>5.6204000000000032E-2</v>
      </c>
      <c r="AG148" s="40"/>
      <c r="AH148" s="73"/>
      <c r="AI148" s="40"/>
      <c r="AJ148" s="73"/>
      <c r="AK148" s="40">
        <v>2214</v>
      </c>
      <c r="AL148" s="73">
        <v>150</v>
      </c>
      <c r="AM148" s="70"/>
      <c r="AN148" s="74"/>
      <c r="AO148" s="70"/>
      <c r="AP148" s="63"/>
      <c r="AQ148" s="63"/>
      <c r="AR148" s="40"/>
      <c r="AS148" s="40"/>
      <c r="AT148" s="63"/>
      <c r="AU148" s="63"/>
      <c r="AV148" s="142"/>
      <c r="AW148" s="71"/>
      <c r="AX148" s="45"/>
      <c r="AY148" s="45"/>
      <c r="AZ148" s="46"/>
      <c r="BA148" s="152"/>
      <c r="BB148" s="47"/>
      <c r="BC148" s="158">
        <v>11</v>
      </c>
      <c r="BD148" s="158"/>
      <c r="BE148" s="47"/>
      <c r="BF148" s="56"/>
      <c r="BG148" s="49"/>
      <c r="BH148" s="50"/>
      <c r="BI148" s="49"/>
      <c r="BJ148" s="49"/>
      <c r="BK148" s="49"/>
      <c r="BL148" s="49"/>
      <c r="BM148" s="49"/>
      <c r="BN148" s="50"/>
      <c r="BO148" s="49"/>
      <c r="BP148" s="49"/>
      <c r="BQ148" s="50"/>
      <c r="BR148" s="9"/>
    </row>
    <row r="149" spans="1:70" s="7" customFormat="1" x14ac:dyDescent="0.25">
      <c r="A149" s="68" t="s">
        <v>1295</v>
      </c>
      <c r="B149" s="67" t="s">
        <v>1297</v>
      </c>
      <c r="C149" s="52">
        <v>44899.211099537039</v>
      </c>
      <c r="D149" s="16">
        <f>(K149*M149+P149*R149)/(24*60*60)</f>
        <v>2.8437500000000001E-2</v>
      </c>
      <c r="E149" s="26"/>
      <c r="F149" s="14" t="s">
        <v>1251</v>
      </c>
      <c r="G149" s="15">
        <v>0.112</v>
      </c>
      <c r="H149" s="131">
        <v>17</v>
      </c>
      <c r="I149" s="131">
        <v>10</v>
      </c>
      <c r="J149" s="143" t="s">
        <v>1252</v>
      </c>
      <c r="K149" s="27">
        <v>9</v>
      </c>
      <c r="L149" s="27">
        <v>6.0000000000000001E-3</v>
      </c>
      <c r="M149" s="13">
        <v>273</v>
      </c>
      <c r="N149" s="13">
        <v>240</v>
      </c>
      <c r="O149" s="17">
        <v>2E-3</v>
      </c>
      <c r="P149" s="27"/>
      <c r="Q149" s="27">
        <v>6.0000000000000001E-3</v>
      </c>
      <c r="R149" s="13">
        <v>334</v>
      </c>
      <c r="S149" s="13">
        <v>240</v>
      </c>
      <c r="T149" s="133">
        <v>2.9999999999999997E-4</v>
      </c>
      <c r="U149" s="27">
        <v>3.7177000000000002E-2</v>
      </c>
      <c r="V149" s="8">
        <f>IF(AB147="Latest Sag:",-(K149*L149+P149*Q149),-(K149*L149+P149*Q149)+U149)</f>
        <v>-5.3999999999999999E-2</v>
      </c>
      <c r="W149" s="8">
        <f>IF(OR(AC148="",AC148=0),Z148+V149,IF(AB147="Latest Sag:",AA148+U149+V149,AC148+V149))</f>
        <v>0.46479100000000001</v>
      </c>
      <c r="X149" s="33">
        <v>-36.259877000000003</v>
      </c>
      <c r="Y149" s="53">
        <f>IF(OR(ISBLANK(X149),X147=VALUE(20)),,IF(W147="Latest Z20:",ABS(X147-X149-K146*L146-P146*Q146+U148+U149),ABS(X148-X149-K148*L148-P148*Q148+U149)))</f>
        <v>0</v>
      </c>
      <c r="Z149" s="28">
        <v>-67.234759999999994</v>
      </c>
      <c r="AA149" s="28">
        <v>0.48160999999999998</v>
      </c>
      <c r="AB149" s="28">
        <v>-1.6403000000000001E-2</v>
      </c>
      <c r="AC149" s="8">
        <f t="shared" ref="AC149" si="354">AB149+AA149</f>
        <v>0.46520699999999998</v>
      </c>
      <c r="AD149" s="35">
        <v>0.45847586030927101</v>
      </c>
      <c r="AE149" s="8">
        <f t="shared" ref="AE149" si="355">IF(AD149="",0,IF(OR(AC149="",AC149=0),W149-AD149,AC149-AD149))</f>
        <v>6.7311396907289711E-3</v>
      </c>
      <c r="AF149" s="58">
        <f t="shared" ref="AF149" si="356">IF(AA149="",(Z149-V149)-Z148,AC149-W149)</f>
        <v>4.1599999999997195E-4</v>
      </c>
      <c r="AG149" s="40"/>
      <c r="AH149" s="73"/>
      <c r="AI149" s="40"/>
      <c r="AJ149" s="73"/>
      <c r="AK149" s="40">
        <v>72</v>
      </c>
      <c r="AL149" s="73">
        <v>150</v>
      </c>
      <c r="AM149" s="70"/>
      <c r="AN149" s="74"/>
      <c r="AO149" s="70"/>
      <c r="AP149" s="63"/>
      <c r="AQ149" s="63"/>
      <c r="AR149" s="40"/>
      <c r="AS149" s="40"/>
      <c r="AT149" s="63"/>
      <c r="AU149" s="63"/>
      <c r="AV149" s="142"/>
      <c r="AW149" s="71"/>
      <c r="AX149" s="45"/>
      <c r="AY149" s="45"/>
      <c r="AZ149" s="46"/>
      <c r="BA149" s="152"/>
      <c r="BB149" s="47"/>
      <c r="BC149" s="158">
        <v>11</v>
      </c>
      <c r="BD149" s="158"/>
      <c r="BE149" s="47"/>
      <c r="BF149" s="56"/>
      <c r="BG149" s="49"/>
      <c r="BH149" s="50"/>
      <c r="BI149" s="49"/>
      <c r="BJ149" s="49"/>
      <c r="BK149" s="49"/>
      <c r="BL149" s="49"/>
      <c r="BM149" s="49"/>
      <c r="BN149" s="50"/>
      <c r="BO149" s="49"/>
      <c r="BP149" s="49"/>
      <c r="BQ149" s="50"/>
      <c r="BR149" s="9"/>
    </row>
    <row r="150" spans="1:70" s="7" customFormat="1" x14ac:dyDescent="0.25">
      <c r="A150" s="68" t="s">
        <v>1296</v>
      </c>
      <c r="B150" s="67" t="s">
        <v>1260</v>
      </c>
      <c r="C150" s="52">
        <v>44899.250243055554</v>
      </c>
      <c r="D150" s="16">
        <f>(K150*M150+P150*R150)/(24*60*60)</f>
        <v>1.0185185185185186E-2</v>
      </c>
      <c r="E150" s="26"/>
      <c r="F150" s="14" t="s">
        <v>1251</v>
      </c>
      <c r="G150" s="15">
        <v>0.112</v>
      </c>
      <c r="H150" s="131">
        <v>17</v>
      </c>
      <c r="I150" s="131">
        <v>10</v>
      </c>
      <c r="J150" s="143" t="s">
        <v>1252</v>
      </c>
      <c r="K150" s="27">
        <v>2</v>
      </c>
      <c r="L150" s="27">
        <v>6.0000000000000001E-3</v>
      </c>
      <c r="M150" s="13">
        <v>273</v>
      </c>
      <c r="N150" s="13">
        <v>240</v>
      </c>
      <c r="O150" s="17">
        <v>2E-3</v>
      </c>
      <c r="P150" s="27">
        <v>1</v>
      </c>
      <c r="Q150" s="27">
        <v>6.0000000000000001E-3</v>
      </c>
      <c r="R150" s="13">
        <v>334</v>
      </c>
      <c r="S150" s="13">
        <v>240</v>
      </c>
      <c r="T150" s="133">
        <v>2.9999999999999997E-4</v>
      </c>
      <c r="U150" s="27">
        <v>1.1185E-2</v>
      </c>
      <c r="V150" s="8">
        <f>IF(AB148="Latest Sag:",-(K150*L150+P150*Q150),-(K150*L150+P150*Q150)+U150)</f>
        <v>-6.8150000000000016E-3</v>
      </c>
      <c r="W150" s="8">
        <f>IF(OR(AC149="",AC149=0),Z149+V150,IF(AB148="Latest Sag:",AA149+U150+V150,AC149+V150))</f>
        <v>0.45839199999999997</v>
      </c>
      <c r="X150" s="33">
        <v>-36.302692999999998</v>
      </c>
      <c r="Y150" s="53">
        <f>IF(OR(ISBLANK(X150),X148=VALUE(20)),,IF(W148="Latest Z20:",ABS(X148-X150-K147*L147-P147*Q147+U149+U150),ABS(X149-X150-K149*L149-P149*Q149+U150)))</f>
        <v>9.9999999485927971E-7</v>
      </c>
      <c r="Z150" s="28">
        <v>-67.234860999999995</v>
      </c>
      <c r="AA150" s="28">
        <v>0.48156900000000002</v>
      </c>
      <c r="AB150" s="28">
        <v>-2.3011E-2</v>
      </c>
      <c r="AC150" s="8">
        <f t="shared" ref="AC150" si="357">AB150+AA150</f>
        <v>0.45855800000000002</v>
      </c>
      <c r="AD150" s="35">
        <v>0.45847586030927101</v>
      </c>
      <c r="AE150" s="8">
        <f t="shared" ref="AE150" si="358">IF(AD150="",0,IF(OR(AC150="",AC150=0),W150-AD150,AC150-AD150))</f>
        <v>8.2139690729010617E-5</v>
      </c>
      <c r="AF150" s="58">
        <f t="shared" ref="AF150" si="359">IF(AA150="",(Z150-V150)-Z149,AC150-W150)</f>
        <v>1.6600000000005499E-4</v>
      </c>
      <c r="AG150" s="40"/>
      <c r="AH150" s="73"/>
      <c r="AI150" s="40"/>
      <c r="AJ150" s="73"/>
      <c r="AK150" s="40">
        <v>94</v>
      </c>
      <c r="AL150" s="73">
        <v>150</v>
      </c>
      <c r="AM150" s="70"/>
      <c r="AN150" s="74"/>
      <c r="AO150" s="70"/>
      <c r="AP150" s="63"/>
      <c r="AQ150" s="63"/>
      <c r="AR150" s="40"/>
      <c r="AS150" s="40"/>
      <c r="AT150" s="63"/>
      <c r="AU150" s="63"/>
      <c r="AV150" s="142"/>
      <c r="AW150" s="71"/>
      <c r="AX150" s="45"/>
      <c r="AY150" s="45"/>
      <c r="AZ150" s="46"/>
      <c r="BA150" s="152"/>
      <c r="BB150" s="47"/>
      <c r="BC150" s="158">
        <v>11</v>
      </c>
      <c r="BD150" s="158">
        <v>10</v>
      </c>
      <c r="BE150" s="47">
        <v>13.3</v>
      </c>
      <c r="BF150" s="56"/>
      <c r="BG150" s="49"/>
      <c r="BH150" s="50"/>
      <c r="BI150" s="49"/>
      <c r="BJ150" s="49"/>
      <c r="BK150" s="49"/>
      <c r="BL150" s="49"/>
      <c r="BM150" s="49"/>
      <c r="BN150" s="50"/>
      <c r="BO150" s="49"/>
      <c r="BP150" s="49"/>
      <c r="BQ150" s="50"/>
      <c r="BR150" s="9"/>
    </row>
    <row r="151" spans="1:70" s="6" customFormat="1" x14ac:dyDescent="0.25">
      <c r="A151" s="170" t="s">
        <v>1155</v>
      </c>
      <c r="B151" s="136"/>
      <c r="C151" s="137">
        <v>44899.293252314812</v>
      </c>
      <c r="D151" s="146">
        <v>2.41</v>
      </c>
      <c r="E151" s="139" t="s">
        <v>814</v>
      </c>
      <c r="F151" s="165" t="s">
        <v>1217</v>
      </c>
      <c r="G151" s="22"/>
      <c r="H151" s="134"/>
      <c r="I151" s="134"/>
      <c r="J151" s="145"/>
      <c r="K151" s="29"/>
      <c r="L151" s="29"/>
      <c r="M151" s="1"/>
      <c r="N151" s="1"/>
      <c r="O151" s="3"/>
      <c r="P151" s="29"/>
      <c r="Q151" s="29"/>
      <c r="R151" s="1"/>
      <c r="S151" s="1"/>
      <c r="T151" s="147" t="s">
        <v>903</v>
      </c>
      <c r="U151" s="32" t="s">
        <v>24</v>
      </c>
      <c r="V151" s="24"/>
      <c r="W151" s="25" t="s">
        <v>22</v>
      </c>
      <c r="X151" s="30">
        <v>20</v>
      </c>
      <c r="Y151" s="138"/>
      <c r="Z151" s="30"/>
      <c r="AA151" s="30"/>
      <c r="AB151" s="36" t="s">
        <v>21</v>
      </c>
      <c r="AC151" s="24">
        <f>$AC$150</f>
        <v>0.45855800000000002</v>
      </c>
      <c r="AD151" s="30"/>
      <c r="AE151" s="24"/>
      <c r="AF151" s="24"/>
      <c r="AG151" s="41"/>
      <c r="AH151" s="41"/>
      <c r="AI151" s="41"/>
      <c r="AJ151" s="41"/>
      <c r="AK151" s="41"/>
      <c r="AL151" s="41"/>
      <c r="AM151" s="41"/>
      <c r="AN151" s="41"/>
      <c r="AO151" s="41"/>
      <c r="AP151" s="135"/>
      <c r="AQ151" s="135"/>
      <c r="AR151" s="41"/>
      <c r="AS151" s="41"/>
      <c r="AT151" s="135"/>
      <c r="AU151" s="135"/>
      <c r="AV151" s="29"/>
      <c r="AW151" s="42"/>
      <c r="AX151" s="42"/>
      <c r="AY151" s="42"/>
      <c r="AZ151" s="43"/>
      <c r="BA151" s="151"/>
      <c r="BB151" s="44"/>
      <c r="BC151" s="157">
        <v>12</v>
      </c>
      <c r="BD151" s="157"/>
      <c r="BE151" s="44"/>
      <c r="BF151" s="48"/>
      <c r="BG151" s="48"/>
      <c r="BH151" s="48"/>
      <c r="BI151" s="48"/>
      <c r="BJ151" s="48"/>
      <c r="BK151" s="48"/>
      <c r="BL151" s="48"/>
      <c r="BM151" s="48"/>
      <c r="BN151" s="48"/>
      <c r="BO151" s="48"/>
      <c r="BP151" s="48"/>
      <c r="BQ151" s="48"/>
      <c r="BR151" s="1"/>
    </row>
    <row r="152" spans="1:70" s="7" customFormat="1" x14ac:dyDescent="0.25">
      <c r="A152" s="68" t="s">
        <v>1298</v>
      </c>
      <c r="B152" s="67" t="s">
        <v>1260</v>
      </c>
      <c r="C152" s="52">
        <v>44899.302858796298</v>
      </c>
      <c r="D152" s="16">
        <f>(K152*M152+P152*R152)/(24*60*60)</f>
        <v>0</v>
      </c>
      <c r="E152" s="26"/>
      <c r="F152" s="14" t="s">
        <v>1251</v>
      </c>
      <c r="G152" s="15">
        <v>0.112</v>
      </c>
      <c r="H152" s="131">
        <v>17</v>
      </c>
      <c r="I152" s="131">
        <v>10</v>
      </c>
      <c r="J152" s="143" t="s">
        <v>1252</v>
      </c>
      <c r="K152" s="37"/>
      <c r="L152" s="27">
        <v>6.0000000000000001E-3</v>
      </c>
      <c r="M152" s="13">
        <v>273</v>
      </c>
      <c r="N152" s="13">
        <v>240</v>
      </c>
      <c r="O152" s="17">
        <v>2E-3</v>
      </c>
      <c r="P152" s="37"/>
      <c r="Q152" s="27">
        <v>6.0000000000000001E-3</v>
      </c>
      <c r="R152" s="13">
        <v>334</v>
      </c>
      <c r="S152" s="13">
        <v>240</v>
      </c>
      <c r="T152" s="133">
        <v>2.9999999999999997E-4</v>
      </c>
      <c r="U152" s="27"/>
      <c r="V152" s="8">
        <f>IF(AB150="Latest Sag:",-(K152*L152+P152*Q152),-(K152*L152+P152*Q152)+U152)</f>
        <v>0</v>
      </c>
      <c r="W152" s="8">
        <f>IF(OR(AC151="",AC151=0),Z151+V152,IF(AB150="Latest Sag:",AA151+U152+V152,AC151+V152))</f>
        <v>0.45855800000000002</v>
      </c>
      <c r="X152" s="34"/>
      <c r="Y152" s="53">
        <f>IF(OR(ISBLANK(X152),X150=VALUE(20)),,IF(W150="Latest Z20:",ABS(X150-X152-K149*L149-P149*Q149+U151+U152),ABS(X151-X152-K151*L151-P151*Q151+U152)))</f>
        <v>0</v>
      </c>
      <c r="Z152" s="28">
        <v>-67.238050000000001</v>
      </c>
      <c r="AA152" s="28">
        <v>0.48027599999999998</v>
      </c>
      <c r="AB152" s="28">
        <v>3.5615000000000001E-2</v>
      </c>
      <c r="AC152" s="8">
        <f t="shared" ref="AC152" si="360">AB152+AA152</f>
        <v>0.51589099999999999</v>
      </c>
      <c r="AD152" s="35">
        <v>0.45857860229019198</v>
      </c>
      <c r="AE152" s="8">
        <f t="shared" ref="AE152" si="361">IF(AD152="",0,IF(OR(AC152="",AC152=0),W152-AD152,AC152-AD152))</f>
        <v>5.7312397709808005E-2</v>
      </c>
      <c r="AF152" s="58">
        <f t="shared" ref="AF152" si="362">IF(AA152="",(Z152-V152)-Z151,AC152-W152)</f>
        <v>5.7332999999999967E-2</v>
      </c>
      <c r="AG152" s="40"/>
      <c r="AH152" s="73"/>
      <c r="AI152" s="40"/>
      <c r="AJ152" s="73"/>
      <c r="AK152" s="40">
        <v>2676</v>
      </c>
      <c r="AL152" s="73">
        <v>150</v>
      </c>
      <c r="AM152" s="70"/>
      <c r="AN152" s="74"/>
      <c r="AO152" s="70"/>
      <c r="AP152" s="63"/>
      <c r="AQ152" s="63"/>
      <c r="AR152" s="40"/>
      <c r="AS152" s="40"/>
      <c r="AT152" s="63"/>
      <c r="AU152" s="63"/>
      <c r="AV152" s="142"/>
      <c r="AW152" s="71"/>
      <c r="AX152" s="45"/>
      <c r="AY152" s="45"/>
      <c r="AZ152" s="46"/>
      <c r="BA152" s="152"/>
      <c r="BB152" s="47"/>
      <c r="BC152" s="158">
        <v>12</v>
      </c>
      <c r="BD152" s="158"/>
      <c r="BE152" s="47"/>
      <c r="BF152" s="56"/>
      <c r="BG152" s="49"/>
      <c r="BH152" s="50"/>
      <c r="BI152" s="49"/>
      <c r="BJ152" s="49"/>
      <c r="BK152" s="49"/>
      <c r="BL152" s="49"/>
      <c r="BM152" s="49"/>
      <c r="BN152" s="50"/>
      <c r="BO152" s="49"/>
      <c r="BP152" s="49"/>
      <c r="BQ152" s="50"/>
      <c r="BR152" s="9"/>
    </row>
    <row r="153" spans="1:70" s="7" customFormat="1" x14ac:dyDescent="0.25">
      <c r="A153" s="68" t="s">
        <v>1299</v>
      </c>
      <c r="B153" s="67" t="s">
        <v>1260</v>
      </c>
      <c r="C153" s="52">
        <v>44899.315000000002</v>
      </c>
      <c r="D153" s="16">
        <f>(K153*M153+P153*R153)/(24*60*60)</f>
        <v>2.8437500000000001E-2</v>
      </c>
      <c r="E153" s="26"/>
      <c r="F153" s="14" t="s">
        <v>1251</v>
      </c>
      <c r="G153" s="15">
        <v>0.112</v>
      </c>
      <c r="H153" s="131">
        <v>17</v>
      </c>
      <c r="I153" s="131">
        <v>10</v>
      </c>
      <c r="J153" s="143" t="s">
        <v>1252</v>
      </c>
      <c r="K153" s="27">
        <v>9</v>
      </c>
      <c r="L153" s="27">
        <v>6.0000000000000001E-3</v>
      </c>
      <c r="M153" s="13">
        <v>273</v>
      </c>
      <c r="N153" s="13">
        <v>240</v>
      </c>
      <c r="O153" s="17">
        <v>2E-3</v>
      </c>
      <c r="P153" s="27"/>
      <c r="Q153" s="27">
        <v>6.0000000000000001E-3</v>
      </c>
      <c r="R153" s="13">
        <v>334</v>
      </c>
      <c r="S153" s="13">
        <v>240</v>
      </c>
      <c r="T153" s="133">
        <v>2.9999999999999997E-4</v>
      </c>
      <c r="U153" s="27">
        <v>3.8306E-2</v>
      </c>
      <c r="V153" s="8">
        <f>IF(AB151="Latest Sag:",-(K153*L153+P153*Q153),-(K153*L153+P153*Q153)+U153)</f>
        <v>-5.3999999999999999E-2</v>
      </c>
      <c r="W153" s="8">
        <f>IF(OR(AC152="",AC152=0),Z152+V153,IF(AB151="Latest Sag:",AA152+U153+V153,AC152+V153))</f>
        <v>0.46458199999999999</v>
      </c>
      <c r="X153" s="33">
        <v>-36.262653999999998</v>
      </c>
      <c r="Y153" s="53">
        <f>IF(OR(ISBLANK(X153),X151=VALUE(20)),,IF(W151="Latest Z20:",ABS(X151-X153-K150*L150-P150*Q150+U152+U153),ABS(X152-X153-K152*L152-P152*Q152+U153)))</f>
        <v>0</v>
      </c>
      <c r="Z153" s="28">
        <v>-67.237948000000003</v>
      </c>
      <c r="AA153" s="28">
        <v>0.48023100000000002</v>
      </c>
      <c r="AB153" s="28">
        <v>-1.5838999999999999E-2</v>
      </c>
      <c r="AC153" s="8">
        <f t="shared" ref="AC153" si="363">AB153+AA153</f>
        <v>0.46439200000000003</v>
      </c>
      <c r="AD153" s="35">
        <v>0.45857860229019198</v>
      </c>
      <c r="AE153" s="8">
        <f t="shared" ref="AE153" si="364">IF(AD153="",0,IF(OR(AC153="",AC153=0),W153-AD153,AC153-AD153))</f>
        <v>5.8133977098080436E-3</v>
      </c>
      <c r="AF153" s="58">
        <f t="shared" ref="AF153" si="365">IF(AA153="",(Z153-V153)-Z152,AC153-W153)</f>
        <v>-1.8999999999996797E-4</v>
      </c>
      <c r="AG153" s="40"/>
      <c r="AH153" s="73"/>
      <c r="AI153" s="40"/>
      <c r="AJ153" s="73"/>
      <c r="AK153" s="40">
        <v>50</v>
      </c>
      <c r="AL153" s="73">
        <v>150</v>
      </c>
      <c r="AM153" s="70"/>
      <c r="AN153" s="74"/>
      <c r="AO153" s="70"/>
      <c r="AP153" s="63"/>
      <c r="AQ153" s="63"/>
      <c r="AR153" s="40"/>
      <c r="AS153" s="40"/>
      <c r="AT153" s="63"/>
      <c r="AU153" s="63"/>
      <c r="AV153" s="142"/>
      <c r="AW153" s="71"/>
      <c r="AX153" s="45"/>
      <c r="AY153" s="45"/>
      <c r="AZ153" s="46"/>
      <c r="BA153" s="152"/>
      <c r="BB153" s="47"/>
      <c r="BC153" s="158">
        <v>12</v>
      </c>
      <c r="BD153" s="158"/>
      <c r="BE153" s="47"/>
      <c r="BF153" s="56"/>
      <c r="BG153" s="49"/>
      <c r="BH153" s="50"/>
      <c r="BI153" s="49"/>
      <c r="BJ153" s="49"/>
      <c r="BK153" s="49"/>
      <c r="BL153" s="49"/>
      <c r="BM153" s="49"/>
      <c r="BN153" s="50"/>
      <c r="BO153" s="49"/>
      <c r="BP153" s="49"/>
      <c r="BQ153" s="50"/>
      <c r="BR153" s="9"/>
    </row>
    <row r="154" spans="1:70" s="7" customFormat="1" x14ac:dyDescent="0.25">
      <c r="A154" s="68" t="s">
        <v>1300</v>
      </c>
      <c r="B154" s="67" t="s">
        <v>1260</v>
      </c>
      <c r="C154" s="52">
        <v>44899.353009259263</v>
      </c>
      <c r="D154" s="16">
        <f>(K154*M154+P154*R154)/(24*60*60)</f>
        <v>1.0185185185185186E-2</v>
      </c>
      <c r="E154" s="26"/>
      <c r="F154" s="14" t="s">
        <v>1251</v>
      </c>
      <c r="G154" s="15">
        <v>0.112</v>
      </c>
      <c r="H154" s="131">
        <v>17</v>
      </c>
      <c r="I154" s="131">
        <v>10</v>
      </c>
      <c r="J154" s="143" t="s">
        <v>1252</v>
      </c>
      <c r="K154" s="27">
        <v>2</v>
      </c>
      <c r="L154" s="27">
        <v>6.0000000000000001E-3</v>
      </c>
      <c r="M154" s="13">
        <v>273</v>
      </c>
      <c r="N154" s="13">
        <v>240</v>
      </c>
      <c r="O154" s="17">
        <v>2E-3</v>
      </c>
      <c r="P154" s="27">
        <v>1</v>
      </c>
      <c r="Q154" s="27">
        <v>6.0000000000000001E-3</v>
      </c>
      <c r="R154" s="13">
        <v>334</v>
      </c>
      <c r="S154" s="13">
        <v>240</v>
      </c>
      <c r="T154" s="133">
        <v>2.9999999999999997E-4</v>
      </c>
      <c r="U154" s="27">
        <v>1.2066E-2</v>
      </c>
      <c r="V154" s="8">
        <f>IF(AB152="Latest Sag:",-(K154*L154+P154*Q154),-(K154*L154+P154*Q154)+U154)</f>
        <v>-5.9340000000000018E-3</v>
      </c>
      <c r="W154" s="8">
        <f>IF(OR(AC153="",AC153=0),Z153+V154,IF(AB152="Latest Sag:",AA153+U154+V154,AC153+V154))</f>
        <v>0.45845800000000003</v>
      </c>
      <c r="X154" s="33">
        <v>-36.304589</v>
      </c>
      <c r="Y154" s="53">
        <f>IF(OR(ISBLANK(X154),X152=VALUE(20)),,IF(W152="Latest Z20:",ABS(X152-X154-K151*L151-P151*Q151+U153+U154),ABS(X153-X154-K153*L153-P153*Q153+U154)))</f>
        <v>1.0000000022769573E-6</v>
      </c>
      <c r="Z154" s="28">
        <v>-67.238237999999996</v>
      </c>
      <c r="AA154" s="28">
        <v>0.48023199999999999</v>
      </c>
      <c r="AB154" s="28">
        <v>-2.1582E-2</v>
      </c>
      <c r="AC154" s="8">
        <f t="shared" ref="AC154" si="366">AB154+AA154</f>
        <v>0.45865</v>
      </c>
      <c r="AD154" s="35">
        <v>0.45857860229019198</v>
      </c>
      <c r="AE154" s="8">
        <f t="shared" ref="AE154" si="367">IF(AD154="",0,IF(OR(AC154="",AC154=0),W154-AD154,AC154-AD154))</f>
        <v>7.1397709808018739E-5</v>
      </c>
      <c r="AF154" s="58">
        <f t="shared" ref="AF154" si="368">IF(AA154="",(Z154-V154)-Z153,AC154-W154)</f>
        <v>1.9199999999996997E-4</v>
      </c>
      <c r="AG154" s="40"/>
      <c r="AH154" s="73"/>
      <c r="AI154" s="40"/>
      <c r="AJ154" s="73"/>
      <c r="AK154" s="40">
        <v>47</v>
      </c>
      <c r="AL154" s="73">
        <v>150</v>
      </c>
      <c r="AM154" s="70"/>
      <c r="AN154" s="74"/>
      <c r="AO154" s="70"/>
      <c r="AP154" s="63"/>
      <c r="AQ154" s="63"/>
      <c r="AR154" s="40"/>
      <c r="AS154" s="40"/>
      <c r="AT154" s="63"/>
      <c r="AU154" s="63"/>
      <c r="AV154" s="142"/>
      <c r="AW154" s="71"/>
      <c r="AX154" s="45"/>
      <c r="AY154" s="45"/>
      <c r="AZ154" s="46"/>
      <c r="BA154" s="152"/>
      <c r="BB154" s="47"/>
      <c r="BC154" s="158">
        <v>12</v>
      </c>
      <c r="BD154" s="158"/>
      <c r="BE154" s="47"/>
      <c r="BF154" s="56"/>
      <c r="BG154" s="49"/>
      <c r="BH154" s="50"/>
      <c r="BI154" s="49"/>
      <c r="BJ154" s="49"/>
      <c r="BK154" s="49"/>
      <c r="BL154" s="49"/>
      <c r="BM154" s="49"/>
      <c r="BN154" s="50"/>
      <c r="BO154" s="49"/>
      <c r="BP154" s="49"/>
      <c r="BQ154" s="50"/>
      <c r="BR154" s="9"/>
    </row>
    <row r="155" spans="1:70" s="6" customFormat="1" x14ac:dyDescent="0.25">
      <c r="A155" s="170" t="s">
        <v>1155</v>
      </c>
      <c r="B155" s="136"/>
      <c r="C155" s="137">
        <v>44899.38484953704</v>
      </c>
      <c r="D155" s="146">
        <v>2.2000000000000002</v>
      </c>
      <c r="E155" s="139" t="s">
        <v>814</v>
      </c>
      <c r="F155" s="165" t="s">
        <v>1223</v>
      </c>
      <c r="G155" s="22"/>
      <c r="H155" s="134"/>
      <c r="I155" s="134"/>
      <c r="J155" s="145"/>
      <c r="K155" s="29"/>
      <c r="L155" s="29"/>
      <c r="M155" s="1"/>
      <c r="N155" s="1"/>
      <c r="O155" s="3"/>
      <c r="P155" s="29"/>
      <c r="Q155" s="29"/>
      <c r="R155" s="1"/>
      <c r="S155" s="1"/>
      <c r="T155" s="147" t="s">
        <v>903</v>
      </c>
      <c r="U155" s="32" t="s">
        <v>24</v>
      </c>
      <c r="V155" s="24"/>
      <c r="W155" s="25" t="s">
        <v>22</v>
      </c>
      <c r="X155" s="30">
        <v>20</v>
      </c>
      <c r="Y155" s="138"/>
      <c r="Z155" s="30"/>
      <c r="AA155" s="30"/>
      <c r="AB155" s="36" t="s">
        <v>21</v>
      </c>
      <c r="AC155" s="24">
        <f>$AC$154</f>
        <v>0.45865</v>
      </c>
      <c r="AD155" s="30"/>
      <c r="AE155" s="24"/>
      <c r="AF155" s="24"/>
      <c r="AG155" s="41"/>
      <c r="AH155" s="41"/>
      <c r="AI155" s="41"/>
      <c r="AJ155" s="41"/>
      <c r="AK155" s="41"/>
      <c r="AL155" s="41"/>
      <c r="AM155" s="41"/>
      <c r="AN155" s="41"/>
      <c r="AO155" s="41"/>
      <c r="AP155" s="135"/>
      <c r="AQ155" s="135"/>
      <c r="AR155" s="41"/>
      <c r="AS155" s="41"/>
      <c r="AT155" s="135"/>
      <c r="AU155" s="135"/>
      <c r="AV155" s="29"/>
      <c r="AW155" s="42"/>
      <c r="AX155" s="42"/>
      <c r="AY155" s="42"/>
      <c r="AZ155" s="43"/>
      <c r="BA155" s="151"/>
      <c r="BB155" s="44"/>
      <c r="BC155" s="157">
        <v>13</v>
      </c>
      <c r="BD155" s="157"/>
      <c r="BE155" s="44"/>
      <c r="BF155" s="48"/>
      <c r="BG155" s="48"/>
      <c r="BH155" s="48"/>
      <c r="BI155" s="48"/>
      <c r="BJ155" s="48"/>
      <c r="BK155" s="48"/>
      <c r="BL155" s="48"/>
      <c r="BM155" s="48"/>
      <c r="BN155" s="48"/>
      <c r="BO155" s="48"/>
      <c r="BP155" s="48"/>
      <c r="BQ155" s="48"/>
      <c r="BR155" s="1"/>
    </row>
    <row r="156" spans="1:70" s="7" customFormat="1" x14ac:dyDescent="0.25">
      <c r="A156" s="68" t="s">
        <v>1301</v>
      </c>
      <c r="B156" s="67" t="s">
        <v>1260</v>
      </c>
      <c r="C156" s="52">
        <v>44899.386435185188</v>
      </c>
      <c r="D156" s="16">
        <f>(K156*M156+P156*R156)/(24*60*60)</f>
        <v>0</v>
      </c>
      <c r="E156" s="26"/>
      <c r="F156" s="14" t="s">
        <v>1251</v>
      </c>
      <c r="G156" s="15">
        <v>0.112</v>
      </c>
      <c r="H156" s="131">
        <v>17</v>
      </c>
      <c r="I156" s="131">
        <v>10</v>
      </c>
      <c r="J156" s="143" t="s">
        <v>1252</v>
      </c>
      <c r="K156" s="37"/>
      <c r="L156" s="27">
        <v>6.0000000000000001E-3</v>
      </c>
      <c r="M156" s="13">
        <v>273</v>
      </c>
      <c r="N156" s="13">
        <v>240</v>
      </c>
      <c r="O156" s="17">
        <v>2E-3</v>
      </c>
      <c r="P156" s="37"/>
      <c r="Q156" s="27">
        <v>6.0000000000000001E-3</v>
      </c>
      <c r="R156" s="13">
        <v>334</v>
      </c>
      <c r="S156" s="13">
        <v>240</v>
      </c>
      <c r="T156" s="133">
        <v>2.9999999999999997E-4</v>
      </c>
      <c r="U156" s="27"/>
      <c r="V156" s="8">
        <f>IF(AB154="Latest Sag:",-(K156*L156+P156*Q156),-(K156*L156+P156*Q156)+U156)</f>
        <v>0</v>
      </c>
      <c r="W156" s="8">
        <f>IF(OR(AC155="",AC155=0),Z155+V156,IF(AB154="Latest Sag:",AA155+U156+V156,AC155+V156))</f>
        <v>0.45865</v>
      </c>
      <c r="X156" s="34"/>
      <c r="Y156" s="53">
        <f>IF(OR(ISBLANK(X156),X154=VALUE(20)),,IF(W154="Latest Z20:",ABS(X154-X156-K153*L153-P153*Q153+U155+U156),ABS(X155-X156-K155*L155-P155*Q155+U156)))</f>
        <v>0</v>
      </c>
      <c r="Z156" s="28">
        <v>-67.241861</v>
      </c>
      <c r="AA156" s="28">
        <v>0.47652899999999998</v>
      </c>
      <c r="AB156" s="28">
        <v>4.5019999999999998E-2</v>
      </c>
      <c r="AC156" s="8">
        <f t="shared" ref="AC156" si="369">AB156+AA156</f>
        <v>0.52154899999999993</v>
      </c>
      <c r="AD156" s="35">
        <v>0.458700548477607</v>
      </c>
      <c r="AE156" s="8">
        <f t="shared" ref="AE156" si="370">IF(AD156="",0,IF(OR(AC156="",AC156=0),W156-AD156,AC156-AD156))</f>
        <v>6.2848451522392934E-2</v>
      </c>
      <c r="AF156" s="58">
        <f t="shared" ref="AF156" si="371">IF(AA156="",(Z156-V156)-Z155,AC156-W156)</f>
        <v>6.2898999999999927E-2</v>
      </c>
      <c r="AG156" s="40"/>
      <c r="AH156" s="73"/>
      <c r="AI156" s="40"/>
      <c r="AJ156" s="73"/>
      <c r="AK156" s="40">
        <v>712</v>
      </c>
      <c r="AL156" s="73">
        <v>150</v>
      </c>
      <c r="AM156" s="70"/>
      <c r="AN156" s="74"/>
      <c r="AO156" s="70"/>
      <c r="AP156" s="63"/>
      <c r="AQ156" s="63"/>
      <c r="AR156" s="40"/>
      <c r="AS156" s="40"/>
      <c r="AT156" s="63"/>
      <c r="AU156" s="63"/>
      <c r="AV156" s="142"/>
      <c r="AW156" s="71"/>
      <c r="AX156" s="45"/>
      <c r="AY156" s="45"/>
      <c r="AZ156" s="46"/>
      <c r="BA156" s="152"/>
      <c r="BB156" s="47"/>
      <c r="BC156" s="158">
        <v>13</v>
      </c>
      <c r="BD156" s="158"/>
      <c r="BE156" s="47"/>
      <c r="BF156" s="56"/>
      <c r="BG156" s="49"/>
      <c r="BH156" s="50"/>
      <c r="BI156" s="49"/>
      <c r="BJ156" s="49"/>
      <c r="BK156" s="49"/>
      <c r="BL156" s="49"/>
      <c r="BM156" s="49"/>
      <c r="BN156" s="50"/>
      <c r="BO156" s="49"/>
      <c r="BP156" s="49"/>
      <c r="BQ156" s="50"/>
      <c r="BR156" s="9"/>
    </row>
    <row r="157" spans="1:70" s="7" customFormat="1" x14ac:dyDescent="0.25">
      <c r="A157" s="68" t="s">
        <v>1302</v>
      </c>
      <c r="B157" s="67" t="s">
        <v>1260</v>
      </c>
      <c r="C157" s="52">
        <v>44899.40283564815</v>
      </c>
      <c r="D157" s="16">
        <f>(K157*M157+P157*R157)/(24*60*60)</f>
        <v>3.1597222222222221E-2</v>
      </c>
      <c r="E157" s="26"/>
      <c r="F157" s="14" t="s">
        <v>1251</v>
      </c>
      <c r="G157" s="15">
        <v>0.112</v>
      </c>
      <c r="H157" s="131">
        <v>17</v>
      </c>
      <c r="I157" s="131">
        <v>10</v>
      </c>
      <c r="J157" s="143" t="s">
        <v>1252</v>
      </c>
      <c r="K157" s="27">
        <v>10</v>
      </c>
      <c r="L157" s="27">
        <v>6.0000000000000001E-3</v>
      </c>
      <c r="M157" s="13">
        <v>273</v>
      </c>
      <c r="N157" s="13">
        <v>240</v>
      </c>
      <c r="O157" s="17">
        <v>2E-3</v>
      </c>
      <c r="P157" s="27"/>
      <c r="Q157" s="27">
        <v>6.0000000000000001E-3</v>
      </c>
      <c r="R157" s="13">
        <v>334</v>
      </c>
      <c r="S157" s="13">
        <v>240</v>
      </c>
      <c r="T157" s="133">
        <v>2.9999999999999997E-4</v>
      </c>
      <c r="U157" s="27">
        <v>4.8586999999999998E-2</v>
      </c>
      <c r="V157" s="8">
        <f>IF(AB155="Latest Sag:",-(K157*L157+P157*Q157),-(K157*L157+P157*Q157)+U157)</f>
        <v>-0.06</v>
      </c>
      <c r="W157" s="8">
        <f>IF(OR(AC156="",AC156=0),Z156+V157,IF(AB155="Latest Sag:",AA156+U157+V157,AC156+V157))</f>
        <v>0.46511600000000003</v>
      </c>
      <c r="X157" s="33">
        <v>-36.255403000000001</v>
      </c>
      <c r="Y157" s="53">
        <f>IF(OR(ISBLANK(X157),X155=VALUE(20)),,IF(W155="Latest Z20:",ABS(X155-X157-K154*L154-P154*Q154+U156+U157),ABS(X156-X157-K156*L156-P156*Q156+U157)))</f>
        <v>0</v>
      </c>
      <c r="Z157" s="28">
        <v>-67.241363000000007</v>
      </c>
      <c r="AA157" s="28">
        <v>0.47657899999999997</v>
      </c>
      <c r="AB157" s="28">
        <v>-1.1283E-2</v>
      </c>
      <c r="AC157" s="8">
        <f t="shared" ref="AC157" si="372">AB157+AA157</f>
        <v>0.46529599999999999</v>
      </c>
      <c r="AD157" s="35">
        <v>0.458700548477607</v>
      </c>
      <c r="AE157" s="8">
        <f t="shared" ref="AE157" si="373">IF(AD157="",0,IF(OR(AC157="",AC157=0),W157-AD157,AC157-AD157))</f>
        <v>6.5954515223929921E-3</v>
      </c>
      <c r="AF157" s="58">
        <f t="shared" ref="AF157" si="374">IF(AA157="",(Z157-V157)-Z156,AC157-W157)</f>
        <v>1.7999999999995797E-4</v>
      </c>
      <c r="AG157" s="40"/>
      <c r="AH157" s="73"/>
      <c r="AI157" s="40"/>
      <c r="AJ157" s="73"/>
      <c r="AK157" s="40">
        <v>44</v>
      </c>
      <c r="AL157" s="73">
        <v>150</v>
      </c>
      <c r="AM157" s="70"/>
      <c r="AN157" s="74"/>
      <c r="AO157" s="70"/>
      <c r="AP157" s="63"/>
      <c r="AQ157" s="63"/>
      <c r="AR157" s="40"/>
      <c r="AS157" s="40"/>
      <c r="AT157" s="63"/>
      <c r="AU157" s="63"/>
      <c r="AV157" s="142"/>
      <c r="AW157" s="71"/>
      <c r="AX157" s="45"/>
      <c r="AY157" s="45"/>
      <c r="AZ157" s="46"/>
      <c r="BA157" s="152"/>
      <c r="BB157" s="47"/>
      <c r="BC157" s="158">
        <v>13</v>
      </c>
      <c r="BD157" s="158"/>
      <c r="BE157" s="47"/>
      <c r="BF157" s="56"/>
      <c r="BG157" s="49"/>
      <c r="BH157" s="50"/>
      <c r="BI157" s="49"/>
      <c r="BJ157" s="49"/>
      <c r="BK157" s="49"/>
      <c r="BL157" s="49"/>
      <c r="BM157" s="49"/>
      <c r="BN157" s="50"/>
      <c r="BO157" s="49"/>
      <c r="BP157" s="49"/>
      <c r="BQ157" s="50"/>
      <c r="BR157" s="9"/>
    </row>
    <row r="158" spans="1:70" s="7" customFormat="1" x14ac:dyDescent="0.25">
      <c r="A158" s="68" t="s">
        <v>1303</v>
      </c>
      <c r="B158" s="67" t="s">
        <v>1260</v>
      </c>
      <c r="C158" s="52">
        <v>44899.444409722222</v>
      </c>
      <c r="D158" s="16">
        <f>(K158*M158+P158*R158)/(24*60*60)</f>
        <v>1.0185185185185186E-2</v>
      </c>
      <c r="E158" s="26"/>
      <c r="F158" s="14" t="s">
        <v>1251</v>
      </c>
      <c r="G158" s="15">
        <v>0.112</v>
      </c>
      <c r="H158" s="131">
        <v>17</v>
      </c>
      <c r="I158" s="131">
        <v>10</v>
      </c>
      <c r="J158" s="143" t="s">
        <v>1252</v>
      </c>
      <c r="K158" s="27">
        <v>2</v>
      </c>
      <c r="L158" s="27">
        <v>6.0000000000000001E-3</v>
      </c>
      <c r="M158" s="13">
        <v>273</v>
      </c>
      <c r="N158" s="13">
        <v>240</v>
      </c>
      <c r="O158" s="17">
        <v>2E-3</v>
      </c>
      <c r="P158" s="27">
        <v>1</v>
      </c>
      <c r="Q158" s="27">
        <v>6.0000000000000001E-3</v>
      </c>
      <c r="R158" s="13">
        <v>334</v>
      </c>
      <c r="S158" s="13">
        <v>240</v>
      </c>
      <c r="T158" s="133">
        <v>2.9999999999999997E-4</v>
      </c>
      <c r="U158" s="27">
        <v>1.1225000000000001E-2</v>
      </c>
      <c r="V158" s="8">
        <f>IF(AB156="Latest Sag:",-(K158*L158+P158*Q158),-(K158*L158+P158*Q158)+U158)</f>
        <v>-6.7750000000000015E-3</v>
      </c>
      <c r="W158" s="8">
        <f>IF(OR(AC157="",AC157=0),Z157+V158,IF(AB156="Latest Sag:",AA157+U158+V158,AC157+V158))</f>
        <v>0.45852100000000001</v>
      </c>
      <c r="X158" s="33">
        <v>-36.304178999999998</v>
      </c>
      <c r="Y158" s="53">
        <f>IF(OR(ISBLANK(X158),X156=VALUE(20)),,IF(W156="Latest Z20:",ABS(X156-X158-K155*L155-P155*Q155+U157+U158),ABS(X157-X158-K157*L157-P157*Q157+U158)))</f>
        <v>9.999999966026768E-7</v>
      </c>
      <c r="Z158" s="28">
        <v>-67.241450999999998</v>
      </c>
      <c r="AA158" s="28">
        <v>0.47656799999999999</v>
      </c>
      <c r="AB158" s="28">
        <v>-1.7916000000000001E-2</v>
      </c>
      <c r="AC158" s="8">
        <f t="shared" ref="AC158" si="375">AB158+AA158</f>
        <v>0.458652</v>
      </c>
      <c r="AD158" s="35">
        <v>0.458700548477607</v>
      </c>
      <c r="AE158" s="8">
        <f t="shared" ref="AE158" si="376">IF(AD158="",0,IF(OR(AC158="",AC158=0),W158-AD158,AC158-AD158))</f>
        <v>-4.8548477606991103E-5</v>
      </c>
      <c r="AF158" s="58">
        <f t="shared" ref="AF158" si="377">IF(AA158="",(Z158-V158)-Z157,AC158-W158)</f>
        <v>1.3099999999999223E-4</v>
      </c>
      <c r="AG158" s="40"/>
      <c r="AH158" s="73"/>
      <c r="AI158" s="40"/>
      <c r="AJ158" s="73"/>
      <c r="AK158" s="40">
        <v>30</v>
      </c>
      <c r="AL158" s="73">
        <v>150</v>
      </c>
      <c r="AM158" s="70"/>
      <c r="AN158" s="74"/>
      <c r="AO158" s="70"/>
      <c r="AP158" s="63"/>
      <c r="AQ158" s="63"/>
      <c r="AR158" s="40"/>
      <c r="AS158" s="40"/>
      <c r="AT158" s="63"/>
      <c r="AU158" s="63"/>
      <c r="AV158" s="142"/>
      <c r="AW158" s="71"/>
      <c r="AX158" s="45"/>
      <c r="AY158" s="45"/>
      <c r="AZ158" s="46"/>
      <c r="BA158" s="152"/>
      <c r="BB158" s="47"/>
      <c r="BC158" s="158">
        <v>13</v>
      </c>
      <c r="BD158" s="158"/>
      <c r="BE158" s="47"/>
      <c r="BF158" s="56"/>
      <c r="BG158" s="49"/>
      <c r="BH158" s="50"/>
      <c r="BI158" s="49"/>
      <c r="BJ158" s="49"/>
      <c r="BK158" s="49"/>
      <c r="BL158" s="49"/>
      <c r="BM158" s="49"/>
      <c r="BN158" s="50"/>
      <c r="BO158" s="49"/>
      <c r="BP158" s="49"/>
      <c r="BQ158" s="50"/>
      <c r="BR158" s="9"/>
    </row>
    <row r="159" spans="1:70" s="6" customFormat="1" x14ac:dyDescent="0.25">
      <c r="A159" s="170" t="s">
        <v>1155</v>
      </c>
      <c r="B159" s="136"/>
      <c r="C159" s="137">
        <v>44899.484618055554</v>
      </c>
      <c r="D159" s="146">
        <v>2.39</v>
      </c>
      <c r="E159" s="139" t="s">
        <v>814</v>
      </c>
      <c r="F159" s="165" t="s">
        <v>1227</v>
      </c>
      <c r="G159" s="22"/>
      <c r="H159" s="134"/>
      <c r="I159" s="134"/>
      <c r="J159" s="145"/>
      <c r="K159" s="29"/>
      <c r="L159" s="29"/>
      <c r="M159" s="1"/>
      <c r="N159" s="1"/>
      <c r="O159" s="3"/>
      <c r="P159" s="29"/>
      <c r="Q159" s="29"/>
      <c r="R159" s="1"/>
      <c r="S159" s="1"/>
      <c r="T159" s="147" t="s">
        <v>903</v>
      </c>
      <c r="U159" s="32" t="s">
        <v>24</v>
      </c>
      <c r="V159" s="24"/>
      <c r="W159" s="25" t="s">
        <v>22</v>
      </c>
      <c r="X159" s="30">
        <v>20</v>
      </c>
      <c r="Y159" s="138"/>
      <c r="Z159" s="30"/>
      <c r="AA159" s="30"/>
      <c r="AB159" s="36" t="s">
        <v>21</v>
      </c>
      <c r="AC159" s="24">
        <f>$AC$158</f>
        <v>0.458652</v>
      </c>
      <c r="AD159" s="30"/>
      <c r="AE159" s="24"/>
      <c r="AF159" s="24"/>
      <c r="AG159" s="41"/>
      <c r="AH159" s="41"/>
      <c r="AI159" s="41"/>
      <c r="AJ159" s="41"/>
      <c r="AK159" s="41"/>
      <c r="AL159" s="41"/>
      <c r="AM159" s="41"/>
      <c r="AN159" s="41"/>
      <c r="AO159" s="41"/>
      <c r="AP159" s="135"/>
      <c r="AQ159" s="135"/>
      <c r="AR159" s="41"/>
      <c r="AS159" s="41"/>
      <c r="AT159" s="135"/>
      <c r="AU159" s="135"/>
      <c r="AV159" s="29"/>
      <c r="AW159" s="42"/>
      <c r="AX159" s="42"/>
      <c r="AY159" s="42"/>
      <c r="AZ159" s="43"/>
      <c r="BA159" s="151"/>
      <c r="BB159" s="44"/>
      <c r="BC159" s="157">
        <v>14</v>
      </c>
      <c r="BD159" s="157"/>
      <c r="BE159" s="44"/>
      <c r="BF159" s="48"/>
      <c r="BG159" s="48"/>
      <c r="BH159" s="48"/>
      <c r="BI159" s="48"/>
      <c r="BJ159" s="48"/>
      <c r="BK159" s="48"/>
      <c r="BL159" s="48"/>
      <c r="BM159" s="48"/>
      <c r="BN159" s="48"/>
      <c r="BO159" s="48"/>
      <c r="BP159" s="48"/>
      <c r="BQ159" s="48"/>
      <c r="BR159" s="1"/>
    </row>
    <row r="160" spans="1:70" s="7" customFormat="1" x14ac:dyDescent="0.25">
      <c r="A160" s="68" t="s">
        <v>1304</v>
      </c>
      <c r="B160" s="67" t="s">
        <v>1260</v>
      </c>
      <c r="C160" s="52">
        <v>44899.484675925924</v>
      </c>
      <c r="D160" s="16">
        <f>(K160*M160+P160*R160)/(24*60*60)</f>
        <v>0</v>
      </c>
      <c r="E160" s="26"/>
      <c r="F160" s="14" t="s">
        <v>1251</v>
      </c>
      <c r="G160" s="15">
        <v>0.112</v>
      </c>
      <c r="H160" s="131">
        <v>17</v>
      </c>
      <c r="I160" s="131">
        <v>10</v>
      </c>
      <c r="J160" s="143" t="s">
        <v>1252</v>
      </c>
      <c r="K160" s="37"/>
      <c r="L160" s="27">
        <v>6.0000000000000001E-3</v>
      </c>
      <c r="M160" s="13">
        <v>273</v>
      </c>
      <c r="N160" s="13">
        <v>240</v>
      </c>
      <c r="O160" s="17">
        <v>2E-3</v>
      </c>
      <c r="P160" s="37"/>
      <c r="Q160" s="27">
        <v>6.0000000000000001E-3</v>
      </c>
      <c r="R160" s="13">
        <v>334</v>
      </c>
      <c r="S160" s="13">
        <v>240</v>
      </c>
      <c r="T160" s="133">
        <v>2.9999999999999997E-4</v>
      </c>
      <c r="U160" s="27"/>
      <c r="V160" s="8">
        <f>IF(AB158="Latest Sag:",-(K160*L160+P160*Q160),-(K160*L160+P160*Q160)+U160)</f>
        <v>0</v>
      </c>
      <c r="W160" s="8">
        <f>IF(OR(AC159="",AC159=0),Z159+V160,IF(AB158="Latest Sag:",AA159+U160+V160,AC159+V160))</f>
        <v>0.458652</v>
      </c>
      <c r="X160" s="34"/>
      <c r="Y160" s="53">
        <f>IF(OR(ISBLANK(X160),X158=VALUE(20)),,IF(W158="Latest Z20:",ABS(X158-X160-K157*L157-P157*Q157+U159+U160),ABS(X159-X160-K159*L159-P159*Q159+U160)))</f>
        <v>0</v>
      </c>
      <c r="Z160" s="28">
        <v>-67.241727999999995</v>
      </c>
      <c r="AA160" s="28">
        <v>0.47690300000000002</v>
      </c>
      <c r="AB160" s="28">
        <v>4.4128000000000001E-2</v>
      </c>
      <c r="AC160" s="8">
        <f t="shared" ref="AC160" si="378">AB160+AA160</f>
        <v>0.52103100000000002</v>
      </c>
      <c r="AD160" s="35">
        <v>0.45877906858307999</v>
      </c>
      <c r="AE160" s="8">
        <f t="shared" ref="AE160" si="379">IF(AD160="",0,IF(OR(AC160="",AC160=0),W160-AD160,AC160-AD160))</f>
        <v>6.2251931416920037E-2</v>
      </c>
      <c r="AF160" s="58">
        <f t="shared" ref="AF160" si="380">IF(AA160="",(Z160-V160)-Z159,AC160-W160)</f>
        <v>6.2379000000000018E-2</v>
      </c>
      <c r="AG160" s="40"/>
      <c r="AH160" s="73"/>
      <c r="AI160" s="40"/>
      <c r="AJ160" s="73"/>
      <c r="AK160" s="40">
        <v>1067</v>
      </c>
      <c r="AL160" s="73">
        <v>150</v>
      </c>
      <c r="AM160" s="70"/>
      <c r="AN160" s="74"/>
      <c r="AO160" s="70"/>
      <c r="AP160" s="63"/>
      <c r="AQ160" s="63"/>
      <c r="AR160" s="40"/>
      <c r="AS160" s="40"/>
      <c r="AT160" s="63"/>
      <c r="AU160" s="63"/>
      <c r="AV160" s="142"/>
      <c r="AW160" s="71"/>
      <c r="AX160" s="45"/>
      <c r="AY160" s="45"/>
      <c r="AZ160" s="46"/>
      <c r="BA160" s="152"/>
      <c r="BB160" s="47"/>
      <c r="BC160" s="158">
        <v>14</v>
      </c>
      <c r="BD160" s="158"/>
      <c r="BE160" s="47"/>
      <c r="BF160" s="56"/>
      <c r="BG160" s="49"/>
      <c r="BH160" s="50"/>
      <c r="BI160" s="49"/>
      <c r="BJ160" s="49"/>
      <c r="BK160" s="49"/>
      <c r="BL160" s="49"/>
      <c r="BM160" s="49"/>
      <c r="BN160" s="50"/>
      <c r="BO160" s="49"/>
      <c r="BP160" s="49"/>
      <c r="BQ160" s="50"/>
      <c r="BR160" s="9"/>
    </row>
    <row r="161" spans="1:70" s="7" customFormat="1" x14ac:dyDescent="0.25">
      <c r="A161" s="68" t="s">
        <v>1305</v>
      </c>
      <c r="B161" s="67" t="s">
        <v>1260</v>
      </c>
      <c r="C161" s="52">
        <v>44899.499108796299</v>
      </c>
      <c r="D161" s="16">
        <f>(K161*M161+P161*R161)/(24*60*60)</f>
        <v>3.1597222222222221E-2</v>
      </c>
      <c r="E161" s="26"/>
      <c r="F161" s="14" t="s">
        <v>1251</v>
      </c>
      <c r="G161" s="15">
        <v>0.112</v>
      </c>
      <c r="H161" s="131">
        <v>17</v>
      </c>
      <c r="I161" s="131">
        <v>10</v>
      </c>
      <c r="J161" s="143" t="s">
        <v>1252</v>
      </c>
      <c r="K161" s="27">
        <v>10</v>
      </c>
      <c r="L161" s="27">
        <v>6.0000000000000001E-3</v>
      </c>
      <c r="M161" s="13">
        <v>273</v>
      </c>
      <c r="N161" s="13">
        <v>240</v>
      </c>
      <c r="O161" s="17">
        <v>2E-3</v>
      </c>
      <c r="P161" s="27"/>
      <c r="Q161" s="27">
        <v>6.0000000000000001E-3</v>
      </c>
      <c r="R161" s="13">
        <v>334</v>
      </c>
      <c r="S161" s="13">
        <v>240</v>
      </c>
      <c r="T161" s="133">
        <v>2.9999999999999997E-4</v>
      </c>
      <c r="U161" s="27">
        <v>4.7869000000000002E-2</v>
      </c>
      <c r="V161" s="8">
        <f>IF(AB159="Latest Sag:",-(K161*L161+P161*Q161),-(K161*L161+P161*Q161)+U161)</f>
        <v>-0.06</v>
      </c>
      <c r="W161" s="8">
        <f>IF(OR(AC160="",AC160=0),Z160+V161,IF(AB159="Latest Sag:",AA160+U161+V161,AC160+V161))</f>
        <v>0.46477200000000002</v>
      </c>
      <c r="X161" s="33">
        <v>-36.256031</v>
      </c>
      <c r="Y161" s="53">
        <f>IF(OR(ISBLANK(X161),X159=VALUE(20)),,IF(W159="Latest Z20:",ABS(X159-X161-K158*L158-P158*Q158+U160+U161),ABS(X160-X161-K160*L160-P160*Q160+U161)))</f>
        <v>0</v>
      </c>
      <c r="Z161" s="28">
        <v>-67.241375000000005</v>
      </c>
      <c r="AA161" s="28">
        <v>0.47693099999999999</v>
      </c>
      <c r="AB161" s="28">
        <v>-1.1920999999999999E-2</v>
      </c>
      <c r="AC161" s="8">
        <f t="shared" ref="AC161" si="381">AB161+AA161</f>
        <v>0.46500999999999998</v>
      </c>
      <c r="AD161" s="35">
        <v>0.45877906858307999</v>
      </c>
      <c r="AE161" s="8">
        <f t="shared" ref="AE161" si="382">IF(AD161="",0,IF(OR(AC161="",AC161=0),W161-AD161,AC161-AD161))</f>
        <v>6.2309314169199936E-3</v>
      </c>
      <c r="AF161" s="58">
        <f t="shared" ref="AF161" si="383">IF(AA161="",(Z161-V161)-Z160,AC161-W161)</f>
        <v>2.3799999999996047E-4</v>
      </c>
      <c r="AG161" s="40"/>
      <c r="AH161" s="73"/>
      <c r="AI161" s="40"/>
      <c r="AJ161" s="73"/>
      <c r="AK161" s="40">
        <v>64</v>
      </c>
      <c r="AL161" s="73">
        <v>150</v>
      </c>
      <c r="AM161" s="70"/>
      <c r="AN161" s="74"/>
      <c r="AO161" s="70"/>
      <c r="AP161" s="63"/>
      <c r="AQ161" s="63"/>
      <c r="AR161" s="40"/>
      <c r="AS161" s="40"/>
      <c r="AT161" s="63"/>
      <c r="AU161" s="63"/>
      <c r="AV161" s="142"/>
      <c r="AW161" s="71"/>
      <c r="AX161" s="45"/>
      <c r="AY161" s="45"/>
      <c r="AZ161" s="46"/>
      <c r="BA161" s="152"/>
      <c r="BB161" s="47"/>
      <c r="BC161" s="158">
        <v>14</v>
      </c>
      <c r="BD161" s="158"/>
      <c r="BE161" s="47"/>
      <c r="BF161" s="56"/>
      <c r="BG161" s="49"/>
      <c r="BH161" s="50"/>
      <c r="BI161" s="49"/>
      <c r="BJ161" s="49"/>
      <c r="BK161" s="49"/>
      <c r="BL161" s="49"/>
      <c r="BM161" s="49"/>
      <c r="BN161" s="50"/>
      <c r="BO161" s="49"/>
      <c r="BP161" s="49"/>
      <c r="BQ161" s="50"/>
      <c r="BR161" s="9"/>
    </row>
    <row r="162" spans="1:70" s="7" customFormat="1" x14ac:dyDescent="0.25">
      <c r="A162" s="68" t="s">
        <v>1306</v>
      </c>
      <c r="B162" s="67" t="s">
        <v>1260</v>
      </c>
      <c r="C162" s="52">
        <v>44899.541493055556</v>
      </c>
      <c r="D162" s="16">
        <f>(K162*M162+P162*R162)/(24*60*60)</f>
        <v>1.0185185185185186E-2</v>
      </c>
      <c r="E162" s="26"/>
      <c r="F162" s="14" t="s">
        <v>1251</v>
      </c>
      <c r="G162" s="15">
        <v>0.112</v>
      </c>
      <c r="H162" s="131">
        <v>17</v>
      </c>
      <c r="I162" s="131">
        <v>10</v>
      </c>
      <c r="J162" s="143" t="s">
        <v>1252</v>
      </c>
      <c r="K162" s="27">
        <v>2</v>
      </c>
      <c r="L162" s="27">
        <v>6.0000000000000001E-3</v>
      </c>
      <c r="M162" s="13">
        <v>273</v>
      </c>
      <c r="N162" s="13">
        <v>240</v>
      </c>
      <c r="O162" s="17">
        <v>2E-3</v>
      </c>
      <c r="P162" s="27">
        <v>1</v>
      </c>
      <c r="Q162" s="27">
        <v>6.0000000000000001E-3</v>
      </c>
      <c r="R162" s="13">
        <v>334</v>
      </c>
      <c r="S162" s="13">
        <v>240</v>
      </c>
      <c r="T162" s="133">
        <v>2.9999999999999997E-4</v>
      </c>
      <c r="U162" s="27">
        <v>1.162E-2</v>
      </c>
      <c r="V162" s="8">
        <f>IF(AB160="Latest Sag:",-(K162*L162+P162*Q162),-(K162*L162+P162*Q162)+U162)</f>
        <v>-6.380000000000002E-3</v>
      </c>
      <c r="W162" s="8">
        <f>IF(OR(AC161="",AC161=0),Z161+V162,IF(AB160="Latest Sag:",AA161+U162+V162,AC161+V162))</f>
        <v>0.45862999999999998</v>
      </c>
      <c r="X162" s="33">
        <v>-36.304409999999997</v>
      </c>
      <c r="Y162" s="53">
        <f>IF(OR(ISBLANK(X162),X160=VALUE(20)),,IF(W160="Latest Z20:",ABS(X160-X162-K159*L159-P159*Q159+U161+U162),ABS(X161-X162-K161*L161-P161*Q161+U162)))</f>
        <v>1.0000000029344175E-6</v>
      </c>
      <c r="Z162" s="28">
        <v>-67.241478000000001</v>
      </c>
      <c r="AA162" s="28">
        <v>0.47691699999999998</v>
      </c>
      <c r="AB162" s="28">
        <v>-1.8106000000000001E-2</v>
      </c>
      <c r="AC162" s="8">
        <f t="shared" ref="AC162" si="384">AB162+AA162</f>
        <v>0.45881099999999997</v>
      </c>
      <c r="AD162" s="35">
        <v>0.45877906858307999</v>
      </c>
      <c r="AE162" s="8">
        <f t="shared" ref="AE162" si="385">IF(AD162="",0,IF(OR(AC162="",AC162=0),W162-AD162,AC162-AD162))</f>
        <v>3.193141691998358E-5</v>
      </c>
      <c r="AF162" s="58">
        <f t="shared" ref="AF162" si="386">IF(AA162="",(Z162-V162)-Z161,AC162-W162)</f>
        <v>1.8099999999998673E-4</v>
      </c>
      <c r="AG162" s="40"/>
      <c r="AH162" s="73"/>
      <c r="AI162" s="40"/>
      <c r="AJ162" s="73"/>
      <c r="AK162" s="40">
        <v>39</v>
      </c>
      <c r="AL162" s="73">
        <v>150</v>
      </c>
      <c r="AM162" s="70"/>
      <c r="AN162" s="74"/>
      <c r="AO162" s="70"/>
      <c r="AP162" s="63"/>
      <c r="AQ162" s="63"/>
      <c r="AR162" s="40"/>
      <c r="AS162" s="40"/>
      <c r="AT162" s="63"/>
      <c r="AU162" s="63"/>
      <c r="AV162" s="142"/>
      <c r="AW162" s="71"/>
      <c r="AX162" s="45"/>
      <c r="AY162" s="45"/>
      <c r="AZ162" s="46"/>
      <c r="BA162" s="152"/>
      <c r="BB162" s="47"/>
      <c r="BC162" s="158">
        <v>14</v>
      </c>
      <c r="BD162" s="158"/>
      <c r="BE162" s="47"/>
      <c r="BF162" s="56"/>
      <c r="BG162" s="49"/>
      <c r="BH162" s="50"/>
      <c r="BI162" s="49"/>
      <c r="BJ162" s="49"/>
      <c r="BK162" s="49"/>
      <c r="BL162" s="49"/>
      <c r="BM162" s="49"/>
      <c r="BN162" s="50"/>
      <c r="BO162" s="49"/>
      <c r="BP162" s="49"/>
      <c r="BQ162" s="50"/>
      <c r="BR162" s="9"/>
    </row>
    <row r="163" spans="1:70" s="6" customFormat="1" x14ac:dyDescent="0.25">
      <c r="A163" s="170" t="s">
        <v>1155</v>
      </c>
      <c r="B163" s="136"/>
      <c r="C163" s="137">
        <v>44899.570532407408</v>
      </c>
      <c r="D163" s="146">
        <v>2.06</v>
      </c>
      <c r="E163" s="139" t="s">
        <v>814</v>
      </c>
      <c r="F163" s="165" t="s">
        <v>1228</v>
      </c>
      <c r="G163" s="22"/>
      <c r="H163" s="134"/>
      <c r="I163" s="134"/>
      <c r="J163" s="145"/>
      <c r="K163" s="29"/>
      <c r="L163" s="29"/>
      <c r="M163" s="1"/>
      <c r="N163" s="1"/>
      <c r="O163" s="3"/>
      <c r="P163" s="29"/>
      <c r="Q163" s="29"/>
      <c r="R163" s="1"/>
      <c r="S163" s="1"/>
      <c r="T163" s="147" t="s">
        <v>903</v>
      </c>
      <c r="U163" s="32" t="s">
        <v>24</v>
      </c>
      <c r="V163" s="24"/>
      <c r="W163" s="25" t="s">
        <v>22</v>
      </c>
      <c r="X163" s="30">
        <v>20</v>
      </c>
      <c r="Y163" s="138"/>
      <c r="Z163" s="30"/>
      <c r="AA163" s="30"/>
      <c r="AB163" s="36" t="s">
        <v>21</v>
      </c>
      <c r="AC163" s="24">
        <f>$AC$162</f>
        <v>0.45881099999999997</v>
      </c>
      <c r="AD163" s="30"/>
      <c r="AE163" s="24"/>
      <c r="AF163" s="24"/>
      <c r="AG163" s="41"/>
      <c r="AH163" s="41"/>
      <c r="AI163" s="41"/>
      <c r="AJ163" s="41"/>
      <c r="AK163" s="41"/>
      <c r="AL163" s="41"/>
      <c r="AM163" s="41"/>
      <c r="AN163" s="41"/>
      <c r="AO163" s="41"/>
      <c r="AP163" s="135"/>
      <c r="AQ163" s="135"/>
      <c r="AR163" s="41"/>
      <c r="AS163" s="41"/>
      <c r="AT163" s="135"/>
      <c r="AU163" s="135"/>
      <c r="AV163" s="29"/>
      <c r="AW163" s="42"/>
      <c r="AX163" s="42"/>
      <c r="AY163" s="42"/>
      <c r="AZ163" s="43"/>
      <c r="BA163" s="151"/>
      <c r="BB163" s="44"/>
      <c r="BC163" s="157">
        <v>15</v>
      </c>
      <c r="BD163" s="157"/>
      <c r="BE163" s="44"/>
      <c r="BF163" s="48"/>
      <c r="BG163" s="48"/>
      <c r="BH163" s="48"/>
      <c r="BI163" s="48"/>
      <c r="BJ163" s="48"/>
      <c r="BK163" s="48"/>
      <c r="BL163" s="48"/>
      <c r="BM163" s="48"/>
      <c r="BN163" s="48"/>
      <c r="BO163" s="48"/>
      <c r="BP163" s="48"/>
      <c r="BQ163" s="48"/>
      <c r="BR163" s="1"/>
    </row>
    <row r="164" spans="1:70" s="7" customFormat="1" x14ac:dyDescent="0.25">
      <c r="A164" s="68" t="s">
        <v>1307</v>
      </c>
      <c r="B164" s="67" t="s">
        <v>1260</v>
      </c>
      <c r="C164" s="52">
        <v>44899.576550925929</v>
      </c>
      <c r="D164" s="16">
        <f>(K164*M164+P164*R164)/(24*60*60)</f>
        <v>0</v>
      </c>
      <c r="E164" s="26"/>
      <c r="F164" s="14" t="s">
        <v>1251</v>
      </c>
      <c r="G164" s="15">
        <v>0.112</v>
      </c>
      <c r="H164" s="131">
        <v>17</v>
      </c>
      <c r="I164" s="131">
        <v>10</v>
      </c>
      <c r="J164" s="143" t="s">
        <v>1252</v>
      </c>
      <c r="K164" s="37"/>
      <c r="L164" s="27">
        <v>6.0000000000000001E-3</v>
      </c>
      <c r="M164" s="13">
        <v>273</v>
      </c>
      <c r="N164" s="13">
        <v>240</v>
      </c>
      <c r="O164" s="17">
        <v>2E-3</v>
      </c>
      <c r="P164" s="37"/>
      <c r="Q164" s="27">
        <v>6.0000000000000001E-3</v>
      </c>
      <c r="R164" s="13">
        <v>334</v>
      </c>
      <c r="S164" s="13">
        <v>240</v>
      </c>
      <c r="T164" s="133">
        <v>2.9999999999999997E-4</v>
      </c>
      <c r="U164" s="27"/>
      <c r="V164" s="8">
        <f>IF(AB162="Latest Sag:",-(K164*L164+P164*Q164),-(K164*L164+P164*Q164)+U164)</f>
        <v>0</v>
      </c>
      <c r="W164" s="8">
        <f>IF(OR(AC163="",AC163=0),Z163+V164,IF(AB162="Latest Sag:",AA163+U164+V164,AC163+V164))</f>
        <v>0.45881099999999997</v>
      </c>
      <c r="X164" s="34"/>
      <c r="Y164" s="53">
        <f>IF(OR(ISBLANK(X164),X162=VALUE(20)),,IF(W162="Latest Z20:",ABS(X162-X164-K161*L161-P161*Q161+U163+U164),ABS(X163-X164-K163*L163-P163*Q163+U164)))</f>
        <v>0</v>
      </c>
      <c r="Z164" s="28">
        <v>-67.241933000000003</v>
      </c>
      <c r="AA164" s="28">
        <v>0.477099</v>
      </c>
      <c r="AB164" s="28">
        <v>4.3751999999999999E-2</v>
      </c>
      <c r="AC164" s="8">
        <f t="shared" ref="AC164" si="387">AB164+AA164</f>
        <v>0.52085099999999995</v>
      </c>
      <c r="AD164" s="35">
        <v>0.45886628763012799</v>
      </c>
      <c r="AE164" s="8">
        <f t="shared" ref="AE164" si="388">IF(AD164="",0,IF(OR(AC164="",AC164=0),W164-AD164,AC164-AD164))</f>
        <v>6.1984712369871964E-2</v>
      </c>
      <c r="AF164" s="58">
        <f t="shared" ref="AF164" si="389">IF(AA164="",(Z164-V164)-Z163,AC164-W164)</f>
        <v>6.2039999999999984E-2</v>
      </c>
      <c r="AG164" s="40"/>
      <c r="AH164" s="73"/>
      <c r="AI164" s="40"/>
      <c r="AJ164" s="73"/>
      <c r="AK164" s="40">
        <v>842</v>
      </c>
      <c r="AL164" s="73">
        <v>150</v>
      </c>
      <c r="AM164" s="70"/>
      <c r="AN164" s="74"/>
      <c r="AO164" s="70"/>
      <c r="AP164" s="63"/>
      <c r="AQ164" s="63"/>
      <c r="AR164" s="40"/>
      <c r="AS164" s="40"/>
      <c r="AT164" s="63"/>
      <c r="AU164" s="63"/>
      <c r="AV164" s="142"/>
      <c r="AW164" s="71"/>
      <c r="AX164" s="45">
        <v>-2.0000000000000001E-4</v>
      </c>
      <c r="AY164" s="45"/>
      <c r="AZ164" s="46"/>
      <c r="BA164" s="152"/>
      <c r="BB164" s="47"/>
      <c r="BC164" s="158">
        <v>15</v>
      </c>
      <c r="BD164" s="158"/>
      <c r="BE164" s="47"/>
      <c r="BF164" s="56"/>
      <c r="BG164" s="49"/>
      <c r="BH164" s="50"/>
      <c r="BI164" s="49"/>
      <c r="BJ164" s="49"/>
      <c r="BK164" s="49"/>
      <c r="BL164" s="49"/>
      <c r="BM164" s="49"/>
      <c r="BN164" s="50"/>
      <c r="BO164" s="49"/>
      <c r="BP164" s="49"/>
      <c r="BQ164" s="50"/>
      <c r="BR164" s="9"/>
    </row>
    <row r="165" spans="1:70" s="7" customFormat="1" x14ac:dyDescent="0.25">
      <c r="A165" s="68" t="s">
        <v>1308</v>
      </c>
      <c r="B165" s="67" t="s">
        <v>1260</v>
      </c>
      <c r="C165" s="52">
        <v>44899.591805555552</v>
      </c>
      <c r="D165" s="16">
        <f>(K165*M165+P165*R165)/(24*60*60)</f>
        <v>3.1597222222222221E-2</v>
      </c>
      <c r="E165" s="26"/>
      <c r="F165" s="14" t="s">
        <v>1251</v>
      </c>
      <c r="G165" s="15">
        <v>0.112</v>
      </c>
      <c r="H165" s="131">
        <v>17</v>
      </c>
      <c r="I165" s="131">
        <v>10</v>
      </c>
      <c r="J165" s="143" t="s">
        <v>1252</v>
      </c>
      <c r="K165" s="27">
        <v>10</v>
      </c>
      <c r="L165" s="27">
        <v>6.0000000000000001E-3</v>
      </c>
      <c r="M165" s="13">
        <v>273</v>
      </c>
      <c r="N165" s="13">
        <v>240</v>
      </c>
      <c r="O165" s="17">
        <v>2E-3</v>
      </c>
      <c r="P165" s="27"/>
      <c r="Q165" s="27">
        <v>6.0000000000000001E-3</v>
      </c>
      <c r="R165" s="13">
        <v>334</v>
      </c>
      <c r="S165" s="13">
        <v>240</v>
      </c>
      <c r="T165" s="133">
        <v>2.9999999999999997E-4</v>
      </c>
      <c r="U165" s="27">
        <v>4.8096E-2</v>
      </c>
      <c r="V165" s="8">
        <f>IF(AB163="Latest Sag:",-(K165*L165+P165*Q165),-(K165*L165+P165*Q165)+U165)</f>
        <v>-0.06</v>
      </c>
      <c r="W165" s="8">
        <f>IF(OR(AC164="",AC164=0),Z164+V165,IF(AB163="Latest Sag:",AA164+U165+V165,AC164+V165))</f>
        <v>0.46519499999999997</v>
      </c>
      <c r="X165" s="33">
        <v>-36.255975999999997</v>
      </c>
      <c r="Y165" s="53">
        <f>IF(OR(ISBLANK(X165),X163=VALUE(20)),,IF(W163="Latest Z20:",ABS(X163-X165-K162*L162-P162*Q162+U164+U165),ABS(X164-X165-K164*L164-P164*Q164+U165)))</f>
        <v>0</v>
      </c>
      <c r="Z165" s="28">
        <v>-67.241478000000001</v>
      </c>
      <c r="AA165" s="28">
        <v>0.47718300000000002</v>
      </c>
      <c r="AB165" s="28">
        <v>-1.1894E-2</v>
      </c>
      <c r="AC165" s="8">
        <f t="shared" ref="AC165" si="390">AB165+AA165</f>
        <v>0.46528900000000001</v>
      </c>
      <c r="AD165" s="35">
        <v>0.45886628763012799</v>
      </c>
      <c r="AE165" s="8">
        <f t="shared" ref="AE165" si="391">IF(AD165="",0,IF(OR(AC165="",AC165=0),W165-AD165,AC165-AD165))</f>
        <v>6.422712369872019E-3</v>
      </c>
      <c r="AF165" s="58">
        <f t="shared" ref="AF165" si="392">IF(AA165="",(Z165-V165)-Z164,AC165-W165)</f>
        <v>9.4000000000038497E-5</v>
      </c>
      <c r="AG165" s="40"/>
      <c r="AH165" s="73"/>
      <c r="AI165" s="40"/>
      <c r="AJ165" s="73"/>
      <c r="AK165" s="40">
        <v>35</v>
      </c>
      <c r="AL165" s="73">
        <v>150</v>
      </c>
      <c r="AM165" s="70"/>
      <c r="AN165" s="74"/>
      <c r="AO165" s="70"/>
      <c r="AP165" s="63"/>
      <c r="AQ165" s="63"/>
      <c r="AR165" s="40"/>
      <c r="AS165" s="40"/>
      <c r="AT165" s="63"/>
      <c r="AU165" s="63"/>
      <c r="AV165" s="142"/>
      <c r="AW165" s="71"/>
      <c r="AX165" s="45"/>
      <c r="AY165" s="45"/>
      <c r="AZ165" s="46"/>
      <c r="BA165" s="152"/>
      <c r="BB165" s="47"/>
      <c r="BC165" s="158">
        <v>15</v>
      </c>
      <c r="BD165" s="158"/>
      <c r="BE165" s="47"/>
      <c r="BF165" s="56"/>
      <c r="BG165" s="49"/>
      <c r="BH165" s="50"/>
      <c r="BI165" s="49"/>
      <c r="BJ165" s="49"/>
      <c r="BK165" s="49"/>
      <c r="BL165" s="49"/>
      <c r="BM165" s="49"/>
      <c r="BN165" s="50"/>
      <c r="BO165" s="49"/>
      <c r="BP165" s="49"/>
      <c r="BQ165" s="50"/>
      <c r="BR165" s="9"/>
    </row>
    <row r="166" spans="1:70" s="7" customFormat="1" x14ac:dyDescent="0.25">
      <c r="A166" s="68" t="s">
        <v>1309</v>
      </c>
      <c r="B166" s="67" t="s">
        <v>1260</v>
      </c>
      <c r="C166" s="52">
        <v>44899.636817129627</v>
      </c>
      <c r="D166" s="16">
        <f>(K166*M166+P166*R166)/(24*60*60)</f>
        <v>1.0185185185185186E-2</v>
      </c>
      <c r="E166" s="26"/>
      <c r="F166" s="14" t="s">
        <v>1251</v>
      </c>
      <c r="G166" s="15">
        <v>0.112</v>
      </c>
      <c r="H166" s="131">
        <v>17</v>
      </c>
      <c r="I166" s="131">
        <v>10</v>
      </c>
      <c r="J166" s="143" t="s">
        <v>1252</v>
      </c>
      <c r="K166" s="27">
        <v>2</v>
      </c>
      <c r="L166" s="27">
        <v>6.0000000000000001E-3</v>
      </c>
      <c r="M166" s="13">
        <v>273</v>
      </c>
      <c r="N166" s="13">
        <v>240</v>
      </c>
      <c r="O166" s="17">
        <v>2E-3</v>
      </c>
      <c r="P166" s="27">
        <v>1</v>
      </c>
      <c r="Q166" s="27">
        <v>6.0000000000000001E-3</v>
      </c>
      <c r="R166" s="13">
        <v>334</v>
      </c>
      <c r="S166" s="13">
        <v>240</v>
      </c>
      <c r="T166" s="133">
        <v>2.9999999999999997E-4</v>
      </c>
      <c r="U166" s="27">
        <v>1.1382E-2</v>
      </c>
      <c r="V166" s="8">
        <f>IF(AB164="Latest Sag:",-(K166*L166+P166*Q166),-(K166*L166+P166*Q166)+U166)</f>
        <v>-6.6180000000000024E-3</v>
      </c>
      <c r="W166" s="8">
        <f>IF(OR(AC165="",AC165=0),Z165+V166,IF(AB164="Latest Sag:",AA165+U166+V166,AC165+V166))</f>
        <v>0.458671</v>
      </c>
      <c r="X166" s="33">
        <v>-36.304592</v>
      </c>
      <c r="Y166" s="53">
        <f>IF(OR(ISBLANK(X166),X164=VALUE(20)),,IF(W164="Latest Z20:",ABS(X164-X166-K163*L163-P163*Q163+U165+U166),ABS(X165-X166-K165*L165-P165*Q165+U166)))</f>
        <v>1.9999999973409344E-6</v>
      </c>
      <c r="Z166" s="28">
        <v>-67.241534999999999</v>
      </c>
      <c r="AA166" s="28">
        <v>0.47718500000000003</v>
      </c>
      <c r="AB166" s="28">
        <v>-1.8238000000000001E-2</v>
      </c>
      <c r="AC166" s="8">
        <f t="shared" ref="AC166" si="393">AB166+AA166</f>
        <v>0.45894700000000005</v>
      </c>
      <c r="AD166" s="35">
        <v>0.45886628763012799</v>
      </c>
      <c r="AE166" s="8">
        <f t="shared" ref="AE166" si="394">IF(AD166="",0,IF(OR(AC166="",AC166=0),W166-AD166,AC166-AD166))</f>
        <v>8.0712369872060208E-5</v>
      </c>
      <c r="AF166" s="58">
        <f t="shared" ref="AF166" si="395">IF(AA166="",(Z166-V166)-Z165,AC166-W166)</f>
        <v>2.7600000000005398E-4</v>
      </c>
      <c r="AG166" s="40"/>
      <c r="AH166" s="73"/>
      <c r="AI166" s="40"/>
      <c r="AJ166" s="73"/>
      <c r="AK166" s="40">
        <v>60</v>
      </c>
      <c r="AL166" s="73">
        <v>150</v>
      </c>
      <c r="AM166" s="70"/>
      <c r="AN166" s="74"/>
      <c r="AO166" s="70"/>
      <c r="AP166" s="63"/>
      <c r="AQ166" s="63"/>
      <c r="AR166" s="40"/>
      <c r="AS166" s="40"/>
      <c r="AT166" s="63"/>
      <c r="AU166" s="63"/>
      <c r="AV166" s="142"/>
      <c r="AW166" s="71"/>
      <c r="AX166" s="45"/>
      <c r="AY166" s="45"/>
      <c r="AZ166" s="46"/>
      <c r="BA166" s="152"/>
      <c r="BB166" s="47"/>
      <c r="BC166" s="158">
        <v>15</v>
      </c>
      <c r="BD166" s="158"/>
      <c r="BE166" s="47"/>
      <c r="BF166" s="56"/>
      <c r="BG166" s="49"/>
      <c r="BH166" s="50"/>
      <c r="BI166" s="49"/>
      <c r="BJ166" s="49"/>
      <c r="BK166" s="49"/>
      <c r="BL166" s="49"/>
      <c r="BM166" s="49"/>
      <c r="BN166" s="50"/>
      <c r="BO166" s="49"/>
      <c r="BP166" s="49"/>
      <c r="BQ166" s="50"/>
      <c r="BR166" s="9"/>
    </row>
    <row r="167" spans="1:70" s="6" customFormat="1" x14ac:dyDescent="0.25">
      <c r="A167" s="170" t="s">
        <v>1155</v>
      </c>
      <c r="B167" s="136"/>
      <c r="C167" s="137">
        <v>44899.669953703706</v>
      </c>
      <c r="D167" s="146">
        <v>2.39</v>
      </c>
      <c r="E167" s="139" t="s">
        <v>814</v>
      </c>
      <c r="F167" s="165" t="s">
        <v>1232</v>
      </c>
      <c r="G167" s="22"/>
      <c r="H167" s="134"/>
      <c r="I167" s="134"/>
      <c r="J167" s="145"/>
      <c r="K167" s="29"/>
      <c r="L167" s="29"/>
      <c r="M167" s="1"/>
      <c r="N167" s="1"/>
      <c r="O167" s="3"/>
      <c r="P167" s="29"/>
      <c r="Q167" s="29"/>
      <c r="R167" s="1"/>
      <c r="S167" s="1"/>
      <c r="T167" s="147" t="s">
        <v>903</v>
      </c>
      <c r="U167" s="32" t="s">
        <v>24</v>
      </c>
      <c r="V167" s="24"/>
      <c r="W167" s="25" t="s">
        <v>22</v>
      </c>
      <c r="X167" s="30">
        <v>20</v>
      </c>
      <c r="Y167" s="138"/>
      <c r="Z167" s="30"/>
      <c r="AA167" s="30">
        <v>0.477574</v>
      </c>
      <c r="AB167" s="36" t="s">
        <v>21</v>
      </c>
      <c r="AC167" s="24">
        <f>$AC$166</f>
        <v>0.45894700000000005</v>
      </c>
      <c r="AD167" s="30"/>
      <c r="AE167" s="24"/>
      <c r="AF167" s="24"/>
      <c r="AG167" s="41"/>
      <c r="AH167" s="41"/>
      <c r="AI167" s="41"/>
      <c r="AJ167" s="41"/>
      <c r="AK167" s="41"/>
      <c r="AL167" s="41"/>
      <c r="AM167" s="41"/>
      <c r="AN167" s="41"/>
      <c r="AO167" s="41"/>
      <c r="AP167" s="135"/>
      <c r="AQ167" s="135"/>
      <c r="AR167" s="41"/>
      <c r="AS167" s="41"/>
      <c r="AT167" s="135"/>
      <c r="AU167" s="135"/>
      <c r="AV167" s="29"/>
      <c r="AW167" s="42"/>
      <c r="AX167" s="42"/>
      <c r="AY167" s="42"/>
      <c r="AZ167" s="43"/>
      <c r="BA167" s="151"/>
      <c r="BB167" s="44"/>
      <c r="BC167" s="157">
        <v>16</v>
      </c>
      <c r="BD167" s="157"/>
      <c r="BE167" s="44"/>
      <c r="BF167" s="48"/>
      <c r="BG167" s="48"/>
      <c r="BH167" s="48"/>
      <c r="BI167" s="48"/>
      <c r="BJ167" s="48"/>
      <c r="BK167" s="48"/>
      <c r="BL167" s="48"/>
      <c r="BM167" s="48"/>
      <c r="BN167" s="48"/>
      <c r="BO167" s="48"/>
      <c r="BP167" s="48"/>
      <c r="BQ167" s="48"/>
      <c r="BR167" s="1"/>
    </row>
    <row r="168" spans="1:70" s="7" customFormat="1" x14ac:dyDescent="0.25">
      <c r="A168" s="68" t="s">
        <v>1310</v>
      </c>
      <c r="B168" s="67" t="s">
        <v>1260</v>
      </c>
      <c r="C168" s="52">
        <v>44899.67046296296</v>
      </c>
      <c r="D168" s="16">
        <f>(K168*M168+P168*R168)/(24*60*60)</f>
        <v>0</v>
      </c>
      <c r="E168" s="26"/>
      <c r="F168" s="14" t="s">
        <v>1251</v>
      </c>
      <c r="G168" s="15">
        <v>0.112</v>
      </c>
      <c r="H168" s="131">
        <v>17</v>
      </c>
      <c r="I168" s="131">
        <v>10</v>
      </c>
      <c r="J168" s="143" t="s">
        <v>1252</v>
      </c>
      <c r="K168" s="37"/>
      <c r="L168" s="27">
        <v>6.0000000000000001E-3</v>
      </c>
      <c r="M168" s="13">
        <v>273</v>
      </c>
      <c r="N168" s="13">
        <v>240</v>
      </c>
      <c r="O168" s="17">
        <v>2E-3</v>
      </c>
      <c r="P168" s="37"/>
      <c r="Q168" s="27">
        <v>6.0000000000000001E-3</v>
      </c>
      <c r="R168" s="13">
        <v>334</v>
      </c>
      <c r="S168" s="13">
        <v>240</v>
      </c>
      <c r="T168" s="133">
        <v>2.9999999999999997E-4</v>
      </c>
      <c r="U168" s="27"/>
      <c r="V168" s="8">
        <f>IF(AB166="Latest Sag:",-(K168*L168+P168*Q168),-(K168*L168+P168*Q168)+U168)</f>
        <v>0</v>
      </c>
      <c r="W168" s="8">
        <f>IF(OR(AC167="",AC167=0),Z167+V168,IF(AB166="Latest Sag:",AA167+U168+V168,AC167+V168))</f>
        <v>0.45894700000000005</v>
      </c>
      <c r="X168" s="34"/>
      <c r="Y168" s="53">
        <f>IF(OR(ISBLANK(X168),X166=VALUE(20)),,IF(W166="Latest Z20:",ABS(X166-X168-K165*L165-P165*Q165+U167+U168),ABS(X167-X168-K167*L167-P167*Q167+U168)))</f>
        <v>0</v>
      </c>
      <c r="Z168" s="28">
        <v>-67.241411999999997</v>
      </c>
      <c r="AA168" s="28">
        <v>0.47753899999999999</v>
      </c>
      <c r="AB168" s="28">
        <v>4.0080999999999999E-2</v>
      </c>
      <c r="AC168" s="8">
        <f t="shared" ref="AC168" si="396">AB168+AA168</f>
        <v>0.51761999999999997</v>
      </c>
      <c r="AD168" s="35">
        <v>0.45895360686438402</v>
      </c>
      <c r="AE168" s="8">
        <f t="shared" ref="AE168" si="397">IF(AD168="",0,IF(OR(AC168="",AC168=0),W168-AD168,AC168-AD168))</f>
        <v>5.8666393135615946E-2</v>
      </c>
      <c r="AF168" s="58">
        <f t="shared" ref="AF168" si="398">IF(AA168="",(Z168-V168)-Z167,AC168-W168)</f>
        <v>5.867299999999992E-2</v>
      </c>
      <c r="AG168" s="40"/>
      <c r="AH168" s="73"/>
      <c r="AI168" s="40"/>
      <c r="AJ168" s="73"/>
      <c r="AK168" s="40">
        <v>1000</v>
      </c>
      <c r="AL168" s="73">
        <v>150</v>
      </c>
      <c r="AM168" s="70"/>
      <c r="AN168" s="74"/>
      <c r="AO168" s="70"/>
      <c r="AP168" s="63"/>
      <c r="AQ168" s="63"/>
      <c r="AR168" s="40"/>
      <c r="AS168" s="40"/>
      <c r="AT168" s="63"/>
      <c r="AU168" s="63"/>
      <c r="AV168" s="142"/>
      <c r="AW168" s="71"/>
      <c r="AX168" s="45"/>
      <c r="AY168" s="45"/>
      <c r="AZ168" s="46"/>
      <c r="BA168" s="152"/>
      <c r="BB168" s="47"/>
      <c r="BC168" s="158">
        <v>16</v>
      </c>
      <c r="BD168" s="158"/>
      <c r="BE168" s="47"/>
      <c r="BF168" s="56"/>
      <c r="BG168" s="49"/>
      <c r="BH168" s="50"/>
      <c r="BI168" s="49"/>
      <c r="BJ168" s="49"/>
      <c r="BK168" s="49"/>
      <c r="BL168" s="49"/>
      <c r="BM168" s="49"/>
      <c r="BN168" s="50"/>
      <c r="BO168" s="49"/>
      <c r="BP168" s="49"/>
      <c r="BQ168" s="50"/>
      <c r="BR168" s="9"/>
    </row>
    <row r="169" spans="1:70" s="7" customFormat="1" x14ac:dyDescent="0.25">
      <c r="A169" s="68" t="s">
        <v>1311</v>
      </c>
      <c r="B169" s="67" t="s">
        <v>1260</v>
      </c>
      <c r="C169" s="52">
        <v>44899.694178240738</v>
      </c>
      <c r="D169" s="16">
        <f>(K169*M169+P169*R169)/(24*60*60)</f>
        <v>2.8437500000000001E-2</v>
      </c>
      <c r="E169" s="26"/>
      <c r="F169" s="14" t="s">
        <v>1251</v>
      </c>
      <c r="G169" s="15">
        <v>0.112</v>
      </c>
      <c r="H169" s="131">
        <v>17</v>
      </c>
      <c r="I169" s="131">
        <v>10</v>
      </c>
      <c r="J169" s="143" t="s">
        <v>1252</v>
      </c>
      <c r="K169" s="27">
        <v>9</v>
      </c>
      <c r="L169" s="27">
        <v>6.0000000000000001E-3</v>
      </c>
      <c r="M169" s="13">
        <v>273</v>
      </c>
      <c r="N169" s="13">
        <v>240</v>
      </c>
      <c r="O169" s="17">
        <v>2E-3</v>
      </c>
      <c r="P169" s="27"/>
      <c r="Q169" s="27">
        <v>6.0000000000000001E-3</v>
      </c>
      <c r="R169" s="13">
        <v>334</v>
      </c>
      <c r="S169" s="13">
        <v>240</v>
      </c>
      <c r="T169" s="133">
        <v>2.9999999999999997E-4</v>
      </c>
      <c r="U169" s="27">
        <v>4.1882000000000003E-2</v>
      </c>
      <c r="V169" s="8">
        <f>IF(AB167="Latest Sag:",-(K169*L169+P169*Q169),-(K169*L169+P169*Q169)+U169)</f>
        <v>-5.3999999999999999E-2</v>
      </c>
      <c r="W169" s="8">
        <f>IF(OR(AC168="",AC168=0),Z168+V169,IF(AB167="Latest Sag:",AA168+U169+V169,AC168+V169))</f>
        <v>0.46542100000000003</v>
      </c>
      <c r="X169" s="33">
        <v>-36.261955700000001</v>
      </c>
      <c r="Y169" s="53">
        <f>IF(OR(ISBLANK(X169),X167=VALUE(20)),,IF(W167="Latest Z20:",ABS(X167-X169-K166*L166-P166*Q166+U168+U169),ABS(X168-X169-K168*L168-P168*Q168+U169)))</f>
        <v>0</v>
      </c>
      <c r="Z169" s="28">
        <v>-67.240996999999993</v>
      </c>
      <c r="AA169" s="28">
        <v>0.477574</v>
      </c>
      <c r="AB169" s="28">
        <v>-1.2021E-2</v>
      </c>
      <c r="AC169" s="8">
        <f t="shared" ref="AC169" si="399">AB169+AA169</f>
        <v>0.46555299999999999</v>
      </c>
      <c r="AD169" s="35">
        <v>0.45895360686438402</v>
      </c>
      <c r="AE169" s="8">
        <f t="shared" ref="AE169" si="400">IF(AD169="",0,IF(OR(AC169="",AC169=0),W169-AD169,AC169-AD169))</f>
        <v>6.5993931356159719E-3</v>
      </c>
      <c r="AF169" s="58">
        <f t="shared" ref="AF169" si="401">IF(AA169="",(Z169-V169)-Z168,AC169-W169)</f>
        <v>1.3199999999996548E-4</v>
      </c>
      <c r="AG169" s="40"/>
      <c r="AH169" s="73"/>
      <c r="AI169" s="40"/>
      <c r="AJ169" s="73"/>
      <c r="AK169" s="40">
        <v>42</v>
      </c>
      <c r="AL169" s="73">
        <v>150</v>
      </c>
      <c r="AM169" s="70"/>
      <c r="AN169" s="74"/>
      <c r="AO169" s="70"/>
      <c r="AP169" s="63"/>
      <c r="AQ169" s="63"/>
      <c r="AR169" s="40"/>
      <c r="AS169" s="40"/>
      <c r="AT169" s="63"/>
      <c r="AU169" s="63"/>
      <c r="AV169" s="142"/>
      <c r="AW169" s="71"/>
      <c r="AX169" s="45"/>
      <c r="AY169" s="45"/>
      <c r="AZ169" s="46"/>
      <c r="BA169" s="152"/>
      <c r="BB169" s="47"/>
      <c r="BC169" s="158">
        <v>16</v>
      </c>
      <c r="BD169" s="158"/>
      <c r="BE169" s="47"/>
      <c r="BF169" s="56"/>
      <c r="BG169" s="49"/>
      <c r="BH169" s="50"/>
      <c r="BI169" s="49"/>
      <c r="BJ169" s="49"/>
      <c r="BK169" s="49"/>
      <c r="BL169" s="49"/>
      <c r="BM169" s="49"/>
      <c r="BN169" s="50"/>
      <c r="BO169" s="49"/>
      <c r="BP169" s="49"/>
      <c r="BQ169" s="50"/>
      <c r="BR169" s="9"/>
    </row>
    <row r="170" spans="1:70" s="7" customFormat="1" x14ac:dyDescent="0.25">
      <c r="A170" s="68" t="s">
        <v>1312</v>
      </c>
      <c r="B170" s="67" t="s">
        <v>1313</v>
      </c>
      <c r="C170" s="52">
        <v>44899.732847222222</v>
      </c>
      <c r="D170" s="16">
        <f>(K170*M170+P170*R170)/(24*60*60)</f>
        <v>1.0185185185185186E-2</v>
      </c>
      <c r="E170" s="26"/>
      <c r="F170" s="14" t="s">
        <v>1251</v>
      </c>
      <c r="G170" s="15">
        <v>0.112</v>
      </c>
      <c r="H170" s="131">
        <v>17</v>
      </c>
      <c r="I170" s="131">
        <v>10</v>
      </c>
      <c r="J170" s="143" t="s">
        <v>1252</v>
      </c>
      <c r="K170" s="27">
        <v>2</v>
      </c>
      <c r="L170" s="27">
        <v>6.0000000000000001E-3</v>
      </c>
      <c r="M170" s="13">
        <v>273</v>
      </c>
      <c r="N170" s="13">
        <v>240</v>
      </c>
      <c r="O170" s="17">
        <v>2E-3</v>
      </c>
      <c r="P170" s="27">
        <v>1</v>
      </c>
      <c r="Q170" s="27">
        <v>6.0000000000000001E-3</v>
      </c>
      <c r="R170" s="13">
        <v>334</v>
      </c>
      <c r="S170" s="13">
        <v>240</v>
      </c>
      <c r="T170" s="133">
        <v>2.9999999999999997E-4</v>
      </c>
      <c r="U170" s="27">
        <v>1.1270000000000001E-2</v>
      </c>
      <c r="V170" s="8">
        <f>IF(AB168="Latest Sag:",-(K170*L170+P170*Q170),-(K170*L170+P170*Q170)+U170)</f>
        <v>-6.7300000000000016E-3</v>
      </c>
      <c r="W170" s="8">
        <f>IF(OR(AC169="",AC169=0),Z169+V170,IF(AB168="Latest Sag:",AA169+U170+V170,AC169+V170))</f>
        <v>0.45882299999999998</v>
      </c>
      <c r="X170" s="33">
        <v>-36.304685999999997</v>
      </c>
      <c r="Y170" s="53">
        <f>IF(OR(ISBLANK(X170),X168=VALUE(20)),,IF(W168="Latest Z20:",ABS(X168-X170-K167*L167-P167*Q167+U169+U170),ABS(X169-X170-K169*L169-P169*Q169+U170)))</f>
        <v>2.9999999522599408E-7</v>
      </c>
      <c r="Z170" s="28">
        <v>-67.241163</v>
      </c>
      <c r="AA170" s="28">
        <v>0.47756900000000002</v>
      </c>
      <c r="AB170" s="28">
        <v>-1.8565000000000002E-2</v>
      </c>
      <c r="AC170" s="8">
        <f t="shared" ref="AC170" si="402">AB170+AA170</f>
        <v>0.45900400000000002</v>
      </c>
      <c r="AD170" s="35">
        <v>0.45895360686438402</v>
      </c>
      <c r="AE170" s="8">
        <f t="shared" ref="AE170" si="403">IF(AD170="",0,IF(OR(AC170="",AC170=0),W170-AD170,AC170-AD170))</f>
        <v>5.039313561600034E-5</v>
      </c>
      <c r="AF170" s="58">
        <f t="shared" ref="AF170" si="404">IF(AA170="",(Z170-V170)-Z169,AC170-W170)</f>
        <v>1.8100000000004224E-4</v>
      </c>
      <c r="AG170" s="40"/>
      <c r="AH170" s="73"/>
      <c r="AI170" s="40"/>
      <c r="AJ170" s="73"/>
      <c r="AK170" s="40">
        <v>28</v>
      </c>
      <c r="AL170" s="73">
        <v>150</v>
      </c>
      <c r="AM170" s="70"/>
      <c r="AN170" s="74"/>
      <c r="AO170" s="70"/>
      <c r="AP170" s="63"/>
      <c r="AQ170" s="63"/>
      <c r="AR170" s="40"/>
      <c r="AS170" s="40"/>
      <c r="AT170" s="63"/>
      <c r="AU170" s="63"/>
      <c r="AV170" s="142"/>
      <c r="AW170" s="71"/>
      <c r="AX170" s="45"/>
      <c r="AY170" s="45"/>
      <c r="AZ170" s="46"/>
      <c r="BA170" s="152"/>
      <c r="BB170" s="47"/>
      <c r="BC170" s="158">
        <v>16</v>
      </c>
      <c r="BD170" s="158">
        <v>12</v>
      </c>
      <c r="BE170" s="47">
        <v>11</v>
      </c>
      <c r="BF170" s="56"/>
      <c r="BG170" s="49"/>
      <c r="BH170" s="50"/>
      <c r="BI170" s="49"/>
      <c r="BJ170" s="49"/>
      <c r="BK170" s="49"/>
      <c r="BL170" s="49"/>
      <c r="BM170" s="49"/>
      <c r="BN170" s="50"/>
      <c r="BO170" s="49"/>
      <c r="BP170" s="49"/>
      <c r="BQ170" s="50"/>
      <c r="BR170" s="9"/>
    </row>
    <row r="171" spans="1:70" s="6" customFormat="1" x14ac:dyDescent="0.25">
      <c r="A171" s="170" t="s">
        <v>1155</v>
      </c>
      <c r="B171" s="136"/>
      <c r="C171" s="137">
        <v>44899.771585648145</v>
      </c>
      <c r="D171" s="146">
        <v>2.44</v>
      </c>
      <c r="E171" s="139" t="s">
        <v>814</v>
      </c>
      <c r="F171" s="165" t="s">
        <v>1239</v>
      </c>
      <c r="G171" s="22"/>
      <c r="H171" s="134"/>
      <c r="I171" s="134"/>
      <c r="J171" s="145"/>
      <c r="K171" s="29"/>
      <c r="L171" s="29"/>
      <c r="M171" s="1"/>
      <c r="N171" s="1"/>
      <c r="O171" s="3"/>
      <c r="P171" s="29"/>
      <c r="Q171" s="29"/>
      <c r="R171" s="1"/>
      <c r="S171" s="1"/>
      <c r="T171" s="147" t="s">
        <v>903</v>
      </c>
      <c r="U171" s="32" t="s">
        <v>24</v>
      </c>
      <c r="V171" s="24"/>
      <c r="W171" s="25" t="s">
        <v>22</v>
      </c>
      <c r="X171" s="30">
        <v>20</v>
      </c>
      <c r="Y171" s="138"/>
      <c r="Z171" s="30"/>
      <c r="AA171" s="30"/>
      <c r="AB171" s="36" t="s">
        <v>21</v>
      </c>
      <c r="AC171" s="24">
        <f>$AC$170</f>
        <v>0.45900400000000002</v>
      </c>
      <c r="AD171" s="30"/>
      <c r="AE171" s="24"/>
      <c r="AF171" s="24"/>
      <c r="AG171" s="41"/>
      <c r="AH171" s="41"/>
      <c r="AI171" s="41"/>
      <c r="AJ171" s="41"/>
      <c r="AK171" s="41"/>
      <c r="AL171" s="41"/>
      <c r="AM171" s="41"/>
      <c r="AN171" s="41"/>
      <c r="AO171" s="41"/>
      <c r="AP171" s="135"/>
      <c r="AQ171" s="135"/>
      <c r="AR171" s="41"/>
      <c r="AS171" s="41"/>
      <c r="AT171" s="135"/>
      <c r="AU171" s="135"/>
      <c r="AV171" s="29"/>
      <c r="AW171" s="42"/>
      <c r="AX171" s="42"/>
      <c r="AY171" s="42"/>
      <c r="AZ171" s="43"/>
      <c r="BA171" s="151"/>
      <c r="BB171" s="44"/>
      <c r="BC171" s="157">
        <v>17</v>
      </c>
      <c r="BD171" s="157"/>
      <c r="BE171" s="44"/>
      <c r="BF171" s="48"/>
      <c r="BG171" s="48"/>
      <c r="BH171" s="48"/>
      <c r="BI171" s="48"/>
      <c r="BJ171" s="48"/>
      <c r="BK171" s="48"/>
      <c r="BL171" s="48"/>
      <c r="BM171" s="48"/>
      <c r="BN171" s="48"/>
      <c r="BO171" s="48"/>
      <c r="BP171" s="48"/>
      <c r="BQ171" s="48"/>
      <c r="BR171" s="1"/>
    </row>
    <row r="172" spans="1:70" s="7" customFormat="1" x14ac:dyDescent="0.25">
      <c r="A172" s="68" t="s">
        <v>1314</v>
      </c>
      <c r="B172" s="67" t="s">
        <v>1282</v>
      </c>
      <c r="C172" s="52">
        <v>44899.772002314814</v>
      </c>
      <c r="D172" s="16">
        <f>(K172*M172+P172*R172)/(24*60*60)</f>
        <v>0</v>
      </c>
      <c r="E172" s="26"/>
      <c r="F172" s="14" t="s">
        <v>1251</v>
      </c>
      <c r="G172" s="15">
        <v>0.112</v>
      </c>
      <c r="H172" s="131">
        <v>17</v>
      </c>
      <c r="I172" s="131">
        <v>10</v>
      </c>
      <c r="J172" s="143" t="s">
        <v>1252</v>
      </c>
      <c r="K172" s="37"/>
      <c r="L172" s="27">
        <v>6.0000000000000001E-3</v>
      </c>
      <c r="M172" s="13">
        <v>273</v>
      </c>
      <c r="N172" s="13">
        <v>240</v>
      </c>
      <c r="O172" s="17">
        <v>2E-3</v>
      </c>
      <c r="P172" s="37"/>
      <c r="Q172" s="27">
        <v>6.0000000000000001E-3</v>
      </c>
      <c r="R172" s="13">
        <v>334</v>
      </c>
      <c r="S172" s="13">
        <v>240</v>
      </c>
      <c r="T172" s="133">
        <v>2.9999999999999997E-4</v>
      </c>
      <c r="U172" s="27"/>
      <c r="V172" s="8">
        <f>IF(AB170="Latest Sag:",-(K172*L172+P172*Q172),-(K172*L172+P172*Q172)+U172)</f>
        <v>0</v>
      </c>
      <c r="W172" s="8">
        <f>IF(OR(AC171="",AC171=0),Z171+V172,IF(AB170="Latest Sag:",AA171+U172+V172,AC171+V172))</f>
        <v>0.45900400000000002</v>
      </c>
      <c r="X172" s="34"/>
      <c r="Y172" s="53">
        <f>IF(OR(ISBLANK(X172),X170=VALUE(20)),,IF(W170="Latest Z20:",ABS(X170-X172-K169*L169-P169*Q169+U171+U172),ABS(X171-X172-K171*L171-P171*Q171+U172)))</f>
        <v>0</v>
      </c>
      <c r="Z172" s="28">
        <v>-67.240780999999998</v>
      </c>
      <c r="AA172" s="28">
        <v>0.47764899999999999</v>
      </c>
      <c r="AB172" s="28">
        <v>3.9917000000000001E-2</v>
      </c>
      <c r="AC172" s="8">
        <f t="shared" ref="AC172" si="405">AB172+AA172</f>
        <v>0.51756599999999997</v>
      </c>
      <c r="AD172" s="35">
        <v>0.45884636477846902</v>
      </c>
      <c r="AE172" s="8">
        <f t="shared" ref="AE172" si="406">IF(AD172="",0,IF(OR(AC172="",AC172=0),W172-AD172,AC172-AD172))</f>
        <v>5.8719635221530952E-2</v>
      </c>
      <c r="AF172" s="58">
        <f t="shared" ref="AF172" si="407">IF(AA172="",(Z172-V172)-Z171,AC172-W172)</f>
        <v>5.8561999999999947E-2</v>
      </c>
      <c r="AG172" s="40"/>
      <c r="AH172" s="73"/>
      <c r="AI172" s="40"/>
      <c r="AJ172" s="73"/>
      <c r="AK172" s="40">
        <v>605</v>
      </c>
      <c r="AL172" s="73">
        <v>150</v>
      </c>
      <c r="AM172" s="70"/>
      <c r="AN172" s="74"/>
      <c r="AO172" s="70"/>
      <c r="AP172" s="63"/>
      <c r="AQ172" s="63"/>
      <c r="AR172" s="40"/>
      <c r="AS172" s="40"/>
      <c r="AT172" s="63"/>
      <c r="AU172" s="63"/>
      <c r="AV172" s="142"/>
      <c r="AW172" s="71"/>
      <c r="AX172" s="45"/>
      <c r="AY172" s="45"/>
      <c r="AZ172" s="46"/>
      <c r="BA172" s="152"/>
      <c r="BB172" s="47"/>
      <c r="BC172" s="158">
        <v>17</v>
      </c>
      <c r="BD172" s="158"/>
      <c r="BE172" s="47"/>
      <c r="BF172" s="56"/>
      <c r="BG172" s="49"/>
      <c r="BH172" s="50"/>
      <c r="BI172" s="49"/>
      <c r="BJ172" s="49"/>
      <c r="BK172" s="49"/>
      <c r="BL172" s="49"/>
      <c r="BM172" s="49"/>
      <c r="BN172" s="50"/>
      <c r="BO172" s="49"/>
      <c r="BP172" s="49"/>
      <c r="BQ172" s="50"/>
      <c r="BR172" s="9"/>
    </row>
    <row r="173" spans="1:70" s="7" customFormat="1" x14ac:dyDescent="0.25">
      <c r="A173" s="68" t="s">
        <v>1315</v>
      </c>
      <c r="B173" s="67" t="s">
        <v>1282</v>
      </c>
      <c r="C173" s="52">
        <v>44899.789004629631</v>
      </c>
      <c r="D173" s="16">
        <f>(K173*M173+P173*R173)/(24*60*60)</f>
        <v>2.8437500000000001E-2</v>
      </c>
      <c r="E173" s="26"/>
      <c r="F173" s="14" t="s">
        <v>1251</v>
      </c>
      <c r="G173" s="15">
        <v>0.112</v>
      </c>
      <c r="H173" s="131">
        <v>17</v>
      </c>
      <c r="I173" s="131">
        <v>10</v>
      </c>
      <c r="J173" s="143" t="s">
        <v>1252</v>
      </c>
      <c r="K173" s="27">
        <v>9</v>
      </c>
      <c r="L173" s="27">
        <v>6.0000000000000001E-3</v>
      </c>
      <c r="M173" s="13">
        <v>273</v>
      </c>
      <c r="N173" s="13">
        <v>240</v>
      </c>
      <c r="O173" s="17">
        <v>2E-3</v>
      </c>
      <c r="P173" s="27"/>
      <c r="Q173" s="27">
        <v>6.0000000000000001E-3</v>
      </c>
      <c r="R173" s="13">
        <v>334</v>
      </c>
      <c r="S173" s="13">
        <v>240</v>
      </c>
      <c r="T173" s="133">
        <v>2.9999999999999997E-4</v>
      </c>
      <c r="U173" s="27">
        <v>4.1550999999999998E-2</v>
      </c>
      <c r="V173" s="8">
        <f>IF(AB171="Latest Sag:",-(K173*L173+P173*Q173),-(K173*L173+P173*Q173)+U173)</f>
        <v>-5.3999999999999999E-2</v>
      </c>
      <c r="W173" s="8">
        <f>IF(OR(AC172="",AC172=0),Z172+V173,IF(AB171="Latest Sag:",AA172+U173+V173,AC172+V173))</f>
        <v>0.4652</v>
      </c>
      <c r="X173" s="33">
        <v>-36.261602000000003</v>
      </c>
      <c r="Y173" s="53">
        <f>IF(OR(ISBLANK(X173),X171=VALUE(20)),,IF(W171="Latest Z20:",ABS(X171-X173-K170*L170-P170*Q170+U172+U173),ABS(X172-X173-K172*L172-P172*Q172+U173)))</f>
        <v>0</v>
      </c>
      <c r="Z173" s="28">
        <v>-67.240900999999994</v>
      </c>
      <c r="AA173" s="28">
        <v>0.477657</v>
      </c>
      <c r="AB173" s="28">
        <v>-1.1906E-2</v>
      </c>
      <c r="AC173" s="8">
        <f t="shared" ref="AC173" si="408">AB173+AA173</f>
        <v>0.46575100000000003</v>
      </c>
      <c r="AD173" s="35">
        <v>0.45884636477846902</v>
      </c>
      <c r="AE173" s="8">
        <f t="shared" ref="AE173" si="409">IF(AD173="",0,IF(OR(AC173="",AC173=0),W173-AD173,AC173-AD173))</f>
        <v>6.9046352215310081E-3</v>
      </c>
      <c r="AF173" s="58">
        <f t="shared" ref="AF173" si="410">IF(AA173="",(Z173-V173)-Z172,AC173-W173)</f>
        <v>5.5100000000002369E-4</v>
      </c>
      <c r="AG173" s="40"/>
      <c r="AH173" s="73"/>
      <c r="AI173" s="40"/>
      <c r="AJ173" s="73"/>
      <c r="AK173" s="40">
        <v>48</v>
      </c>
      <c r="AL173" s="73">
        <v>150</v>
      </c>
      <c r="AM173" s="70"/>
      <c r="AN173" s="74"/>
      <c r="AO173" s="70"/>
      <c r="AP173" s="63"/>
      <c r="AQ173" s="63"/>
      <c r="AR173" s="40"/>
      <c r="AS173" s="40"/>
      <c r="AT173" s="63"/>
      <c r="AU173" s="63"/>
      <c r="AV173" s="142"/>
      <c r="AW173" s="71"/>
      <c r="AX173" s="45"/>
      <c r="AY173" s="45"/>
      <c r="AZ173" s="46"/>
      <c r="BA173" s="152"/>
      <c r="BB173" s="47"/>
      <c r="BC173" s="158">
        <v>17</v>
      </c>
      <c r="BD173" s="158"/>
      <c r="BE173" s="47"/>
      <c r="BF173" s="56"/>
      <c r="BG173" s="49"/>
      <c r="BH173" s="50"/>
      <c r="BI173" s="49"/>
      <c r="BJ173" s="49"/>
      <c r="BK173" s="49"/>
      <c r="BL173" s="49"/>
      <c r="BM173" s="49"/>
      <c r="BN173" s="50"/>
      <c r="BO173" s="49"/>
      <c r="BP173" s="49"/>
      <c r="BQ173" s="50"/>
      <c r="BR173" s="9"/>
    </row>
    <row r="174" spans="1:70" s="7" customFormat="1" x14ac:dyDescent="0.25">
      <c r="A174" s="68" t="s">
        <v>1316</v>
      </c>
      <c r="B174" s="67" t="s">
        <v>1282</v>
      </c>
      <c r="C174" s="52">
        <v>44899.827581018515</v>
      </c>
      <c r="D174" s="16">
        <f>(K174*M174+P174*R174)/(24*60*60)</f>
        <v>1.0185185185185186E-2</v>
      </c>
      <c r="E174" s="26"/>
      <c r="F174" s="14" t="s">
        <v>1251</v>
      </c>
      <c r="G174" s="15">
        <v>0.112</v>
      </c>
      <c r="H174" s="131">
        <v>17</v>
      </c>
      <c r="I174" s="131">
        <v>10</v>
      </c>
      <c r="J174" s="143" t="s">
        <v>1252</v>
      </c>
      <c r="K174" s="27">
        <v>2</v>
      </c>
      <c r="L174" s="27">
        <v>6.0000000000000001E-3</v>
      </c>
      <c r="M174" s="13">
        <v>273</v>
      </c>
      <c r="N174" s="13">
        <v>240</v>
      </c>
      <c r="O174" s="17">
        <v>2E-3</v>
      </c>
      <c r="P174" s="27">
        <v>1</v>
      </c>
      <c r="Q174" s="27">
        <v>6.0000000000000001E-3</v>
      </c>
      <c r="R174" s="13">
        <v>334</v>
      </c>
      <c r="S174" s="13">
        <v>240</v>
      </c>
      <c r="T174" s="133">
        <v>2.9999999999999997E-4</v>
      </c>
      <c r="U174" s="27">
        <v>1.0938E-2</v>
      </c>
      <c r="V174" s="8">
        <f>IF(AB172="Latest Sag:",-(K174*L174+P174*Q174),-(K174*L174+P174*Q174)+U174)</f>
        <v>-7.0620000000000023E-3</v>
      </c>
      <c r="W174" s="8">
        <f>IF(OR(AC173="",AC173=0),Z173+V174,IF(AB172="Latest Sag:",AA173+U174+V174,AC173+V174))</f>
        <v>0.45868900000000001</v>
      </c>
      <c r="X174" s="33">
        <v>-36.304662999999998</v>
      </c>
      <c r="Y174" s="53">
        <f>IF(OR(ISBLANK(X174),X172=VALUE(20)),,IF(W172="Latest Z20:",ABS(X172-X174-K171*L171-P171*Q171+U173+U174),ABS(X173-X174-K173*L173-P173*Q173+U174)))</f>
        <v>1.000000005534768E-6</v>
      </c>
      <c r="Z174" s="28">
        <v>-67.241022000000001</v>
      </c>
      <c r="AA174" s="28">
        <v>0.47767900000000002</v>
      </c>
      <c r="AB174" s="28">
        <v>-1.8759000000000001E-2</v>
      </c>
      <c r="AC174" s="8">
        <f t="shared" ref="AC174" si="411">AB174+AA174</f>
        <v>0.45891999999999999</v>
      </c>
      <c r="AD174" s="35">
        <v>0.45884636477846902</v>
      </c>
      <c r="AE174" s="8">
        <f t="shared" ref="AE174" si="412">IF(AD174="",0,IF(OR(AC174="",AC174=0),W174-AD174,AC174-AD174))</f>
        <v>7.3635221530976569E-5</v>
      </c>
      <c r="AF174" s="58">
        <f t="shared" ref="AF174" si="413">IF(AA174="",(Z174-V174)-Z173,AC174-W174)</f>
        <v>2.3099999999998122E-4</v>
      </c>
      <c r="AG174" s="40"/>
      <c r="AH174" s="73"/>
      <c r="AI174" s="40"/>
      <c r="AJ174" s="73"/>
      <c r="AK174" s="40">
        <v>29</v>
      </c>
      <c r="AL174" s="73">
        <v>150</v>
      </c>
      <c r="AM174" s="70"/>
      <c r="AN174" s="74"/>
      <c r="AO174" s="70"/>
      <c r="AP174" s="63"/>
      <c r="AQ174" s="63"/>
      <c r="AR174" s="40"/>
      <c r="AS174" s="40"/>
      <c r="AT174" s="63"/>
      <c r="AU174" s="63"/>
      <c r="AV174" s="142"/>
      <c r="AW174" s="71"/>
      <c r="AX174" s="45"/>
      <c r="AY174" s="45"/>
      <c r="AZ174" s="46"/>
      <c r="BA174" s="152"/>
      <c r="BB174" s="47"/>
      <c r="BC174" s="158">
        <v>17</v>
      </c>
      <c r="BD174" s="158"/>
      <c r="BE174" s="47"/>
      <c r="BF174" s="56"/>
      <c r="BG174" s="49"/>
      <c r="BH174" s="50"/>
      <c r="BI174" s="49"/>
      <c r="BJ174" s="49"/>
      <c r="BK174" s="49"/>
      <c r="BL174" s="49"/>
      <c r="BM174" s="49"/>
      <c r="BN174" s="50"/>
      <c r="BO174" s="49"/>
      <c r="BP174" s="49"/>
      <c r="BQ174" s="50"/>
      <c r="BR174" s="9"/>
    </row>
    <row r="175" spans="1:70" s="6" customFormat="1" x14ac:dyDescent="0.25">
      <c r="A175" s="170" t="s">
        <v>1155</v>
      </c>
      <c r="B175" s="136"/>
      <c r="C175" s="137">
        <v>44899.854560185187</v>
      </c>
      <c r="D175" s="146">
        <v>1.99</v>
      </c>
      <c r="E175" s="139" t="s">
        <v>814</v>
      </c>
      <c r="F175" s="165" t="s">
        <v>1244</v>
      </c>
      <c r="G175" s="22"/>
      <c r="H175" s="134"/>
      <c r="I175" s="134"/>
      <c r="J175" s="145"/>
      <c r="K175" s="29"/>
      <c r="L175" s="29"/>
      <c r="M175" s="1"/>
      <c r="N175" s="1"/>
      <c r="O175" s="3"/>
      <c r="P175" s="29"/>
      <c r="Q175" s="29"/>
      <c r="R175" s="1"/>
      <c r="S175" s="1"/>
      <c r="T175" s="147" t="s">
        <v>903</v>
      </c>
      <c r="U175" s="32" t="s">
        <v>24</v>
      </c>
      <c r="V175" s="24"/>
      <c r="W175" s="25" t="s">
        <v>22</v>
      </c>
      <c r="X175" s="30">
        <v>20</v>
      </c>
      <c r="Y175" s="138"/>
      <c r="Z175" s="30"/>
      <c r="AA175" s="30"/>
      <c r="AB175" s="36" t="s">
        <v>21</v>
      </c>
      <c r="AC175" s="24">
        <f>$AC$174</f>
        <v>0.45891999999999999</v>
      </c>
      <c r="AD175" s="30"/>
      <c r="AE175" s="24"/>
      <c r="AF175" s="24"/>
      <c r="AG175" s="41"/>
      <c r="AH175" s="41"/>
      <c r="AI175" s="41"/>
      <c r="AJ175" s="41"/>
      <c r="AK175" s="41"/>
      <c r="AL175" s="41"/>
      <c r="AM175" s="41"/>
      <c r="AN175" s="41"/>
      <c r="AO175" s="41"/>
      <c r="AP175" s="135"/>
      <c r="AQ175" s="135"/>
      <c r="AR175" s="41"/>
      <c r="AS175" s="41"/>
      <c r="AT175" s="135"/>
      <c r="AU175" s="135"/>
      <c r="AV175" s="29"/>
      <c r="AW175" s="42"/>
      <c r="AX175" s="42"/>
      <c r="AY175" s="42"/>
      <c r="AZ175" s="43"/>
      <c r="BA175" s="151"/>
      <c r="BB175" s="44"/>
      <c r="BC175" s="157">
        <v>18</v>
      </c>
      <c r="BD175" s="157"/>
      <c r="BE175" s="44"/>
      <c r="BF175" s="48"/>
      <c r="BG175" s="48"/>
      <c r="BH175" s="48"/>
      <c r="BI175" s="48"/>
      <c r="BJ175" s="48"/>
      <c r="BK175" s="48"/>
      <c r="BL175" s="48"/>
      <c r="BM175" s="48"/>
      <c r="BN175" s="48"/>
      <c r="BO175" s="48"/>
      <c r="BP175" s="48"/>
      <c r="BQ175" s="48"/>
      <c r="BR175" s="1"/>
    </row>
    <row r="176" spans="1:70" s="7" customFormat="1" x14ac:dyDescent="0.25">
      <c r="A176" s="68" t="s">
        <v>1317</v>
      </c>
      <c r="B176" s="67" t="s">
        <v>1318</v>
      </c>
      <c r="C176" s="52">
        <v>44899.857222222221</v>
      </c>
      <c r="D176" s="16">
        <f>(K176*M176+P176*R176)/(24*60*60)</f>
        <v>0</v>
      </c>
      <c r="E176" s="26"/>
      <c r="F176" s="14" t="s">
        <v>1251</v>
      </c>
      <c r="G176" s="15">
        <v>0.112</v>
      </c>
      <c r="H176" s="131">
        <v>17</v>
      </c>
      <c r="I176" s="131">
        <v>10</v>
      </c>
      <c r="J176" s="143" t="s">
        <v>1252</v>
      </c>
      <c r="K176" s="37"/>
      <c r="L176" s="27">
        <v>6.0000000000000001E-3</v>
      </c>
      <c r="M176" s="13">
        <v>273</v>
      </c>
      <c r="N176" s="13">
        <v>240</v>
      </c>
      <c r="O176" s="17">
        <v>2E-3</v>
      </c>
      <c r="P176" s="37"/>
      <c r="Q176" s="27">
        <v>6.0000000000000001E-3</v>
      </c>
      <c r="R176" s="13">
        <v>334</v>
      </c>
      <c r="S176" s="13">
        <v>240</v>
      </c>
      <c r="T176" s="133">
        <v>2.9999999999999997E-4</v>
      </c>
      <c r="U176" s="27"/>
      <c r="V176" s="8">
        <f>IF(AB174="Latest Sag:",-(K176*L176+P176*Q176),-(K176*L176+P176*Q176)+U176)</f>
        <v>0</v>
      </c>
      <c r="W176" s="8">
        <f>IF(OR(AC175="",AC175=0),Z175+V176,IF(AB174="Latest Sag:",AA175+U176+V176,AC175+V176))</f>
        <v>0.45891999999999999</v>
      </c>
      <c r="X176" s="34"/>
      <c r="Y176" s="53">
        <f>IF(OR(ISBLANK(X176),X174=VALUE(20)),,IF(W174="Latest Z20:",ABS(X174-X176-K173*L173-P173*Q173+U175+U176),ABS(X175-X176-K175*L175-P175*Q175+U176)))</f>
        <v>0</v>
      </c>
      <c r="Z176" s="28">
        <v>-67.239266000000001</v>
      </c>
      <c r="AA176" s="28">
        <v>0.47771200000000003</v>
      </c>
      <c r="AB176" s="28">
        <v>4.0626000000000002E-2</v>
      </c>
      <c r="AC176" s="8">
        <f t="shared" ref="AC176" si="414">AB176+AA176</f>
        <v>0.51833800000000008</v>
      </c>
      <c r="AD176" s="35">
        <v>0.45876663223826503</v>
      </c>
      <c r="AE176" s="8">
        <f t="shared" ref="AE176" si="415">IF(AD176="",0,IF(OR(AC176="",AC176=0),W176-AD176,AC176-AD176))</f>
        <v>5.957136776173505E-2</v>
      </c>
      <c r="AF176" s="58">
        <f t="shared" ref="AF176" si="416">IF(AA176="",(Z176-V176)-Z175,AC176-W176)</f>
        <v>5.9418000000000082E-2</v>
      </c>
      <c r="AG176" s="40"/>
      <c r="AH176" s="73"/>
      <c r="AI176" s="40"/>
      <c r="AJ176" s="73"/>
      <c r="AK176" s="40">
        <v>662</v>
      </c>
      <c r="AL176" s="73">
        <v>150</v>
      </c>
      <c r="AM176" s="70"/>
      <c r="AN176" s="74"/>
      <c r="AO176" s="70"/>
      <c r="AP176" s="63"/>
      <c r="AQ176" s="63"/>
      <c r="AR176" s="40"/>
      <c r="AS176" s="40"/>
      <c r="AT176" s="63"/>
      <c r="AU176" s="63"/>
      <c r="AV176" s="142"/>
      <c r="AW176" s="71"/>
      <c r="AX176" s="45"/>
      <c r="AY176" s="45"/>
      <c r="AZ176" s="46"/>
      <c r="BA176" s="152"/>
      <c r="BB176" s="47"/>
      <c r="BC176" s="158">
        <v>18</v>
      </c>
      <c r="BD176" s="158"/>
      <c r="BE176" s="47"/>
      <c r="BF176" s="56"/>
      <c r="BG176" s="49"/>
      <c r="BH176" s="50"/>
      <c r="BI176" s="49"/>
      <c r="BJ176" s="49"/>
      <c r="BK176" s="49"/>
      <c r="BL176" s="49"/>
      <c r="BM176" s="49"/>
      <c r="BN176" s="50"/>
      <c r="BO176" s="49"/>
      <c r="BP176" s="49"/>
      <c r="BQ176" s="50"/>
      <c r="BR176" s="9"/>
    </row>
    <row r="177" spans="1:70" s="7" customFormat="1" x14ac:dyDescent="0.25">
      <c r="A177" s="68" t="s">
        <v>1319</v>
      </c>
      <c r="B177" s="67" t="s">
        <v>1318</v>
      </c>
      <c r="C177" s="52">
        <v>44899.870393518519</v>
      </c>
      <c r="D177" s="16">
        <f>(K177*M177+P177*R177)/(24*60*60)</f>
        <v>3.1597222222222221E-2</v>
      </c>
      <c r="E177" s="26"/>
      <c r="F177" s="14" t="s">
        <v>1251</v>
      </c>
      <c r="G177" s="15">
        <v>0.112</v>
      </c>
      <c r="H177" s="131">
        <v>17</v>
      </c>
      <c r="I177" s="131">
        <v>10</v>
      </c>
      <c r="J177" s="143" t="s">
        <v>1252</v>
      </c>
      <c r="K177" s="27">
        <v>10</v>
      </c>
      <c r="L177" s="27">
        <v>6.0000000000000001E-3</v>
      </c>
      <c r="M177" s="13">
        <v>273</v>
      </c>
      <c r="N177" s="13">
        <v>240</v>
      </c>
      <c r="O177" s="17">
        <v>2E-3</v>
      </c>
      <c r="P177" s="27"/>
      <c r="Q177" s="27">
        <v>6.0000000000000001E-3</v>
      </c>
      <c r="R177" s="13">
        <v>334</v>
      </c>
      <c r="S177" s="13">
        <v>240</v>
      </c>
      <c r="T177" s="133">
        <v>2.9999999999999997E-4</v>
      </c>
      <c r="U177" s="27">
        <v>4.7484999999999999E-2</v>
      </c>
      <c r="V177" s="8">
        <f>IF(AB175="Latest Sag:",-(K177*L177+P177*Q177),-(K177*L177+P177*Q177)+U177)</f>
        <v>-0.06</v>
      </c>
      <c r="W177" s="8">
        <f>IF(OR(AC176="",AC176=0),Z176+V177,IF(AB175="Latest Sag:",AA176+U177+V177,AC176+V177))</f>
        <v>0.46519700000000003</v>
      </c>
      <c r="X177" s="33">
        <v>-36.253630000000001</v>
      </c>
      <c r="Y177" s="53">
        <f>IF(OR(ISBLANK(X177),X175=VALUE(20)),,IF(W175="Latest Z20:",ABS(X175-X177-K174*L174-P174*Q174+U176+U177),ABS(X176-X177-K176*L176-P176*Q176+U177)))</f>
        <v>0</v>
      </c>
      <c r="Z177" s="28">
        <v>-67.238867999999997</v>
      </c>
      <c r="AA177" s="28">
        <v>0.47772100000000001</v>
      </c>
      <c r="AB177" s="28">
        <v>-1.1948E-2</v>
      </c>
      <c r="AC177" s="8">
        <f t="shared" ref="AC177" si="417">AB177+AA177</f>
        <v>0.46577299999999999</v>
      </c>
      <c r="AD177" s="35">
        <v>0.45876663223826503</v>
      </c>
      <c r="AE177" s="8">
        <f t="shared" ref="AE177" si="418">IF(AD177="",0,IF(OR(AC177="",AC177=0),W177-AD177,AC177-AD177))</f>
        <v>7.0063677617349662E-3</v>
      </c>
      <c r="AF177" s="58">
        <f t="shared" ref="AF177" si="419">IF(AA177="",(Z177-V177)-Z176,AC177-W177)</f>
        <v>5.7599999999996543E-4</v>
      </c>
      <c r="AG177" s="40"/>
      <c r="AH177" s="73"/>
      <c r="AI177" s="40"/>
      <c r="AJ177" s="73"/>
      <c r="AK177" s="40">
        <v>57</v>
      </c>
      <c r="AL177" s="73">
        <v>150</v>
      </c>
      <c r="AM177" s="70"/>
      <c r="AN177" s="74"/>
      <c r="AO177" s="70"/>
      <c r="AP177" s="63"/>
      <c r="AQ177" s="63"/>
      <c r="AR177" s="40"/>
      <c r="AS177" s="40"/>
      <c r="AT177" s="63"/>
      <c r="AU177" s="63"/>
      <c r="AV177" s="142"/>
      <c r="AW177" s="71"/>
      <c r="AX177" s="45"/>
      <c r="AY177" s="45"/>
      <c r="AZ177" s="46"/>
      <c r="BA177" s="152"/>
      <c r="BB177" s="47"/>
      <c r="BC177" s="158">
        <v>18</v>
      </c>
      <c r="BD177" s="158"/>
      <c r="BE177" s="47"/>
      <c r="BF177" s="56"/>
      <c r="BG177" s="49"/>
      <c r="BH177" s="50"/>
      <c r="BI177" s="49"/>
      <c r="BJ177" s="49"/>
      <c r="BK177" s="49"/>
      <c r="BL177" s="49"/>
      <c r="BM177" s="49"/>
      <c r="BN177" s="50"/>
      <c r="BO177" s="49"/>
      <c r="BP177" s="49"/>
      <c r="BQ177" s="50"/>
      <c r="BR177" s="9"/>
    </row>
    <row r="178" spans="1:70" s="7" customFormat="1" x14ac:dyDescent="0.25">
      <c r="A178" s="68" t="s">
        <v>1320</v>
      </c>
      <c r="B178" s="67" t="s">
        <v>1318</v>
      </c>
      <c r="C178" s="52">
        <v>44899.912511574075</v>
      </c>
      <c r="D178" s="16">
        <f>(K178*M178+P178*R178)/(24*60*60)</f>
        <v>1.0185185185185186E-2</v>
      </c>
      <c r="E178" s="26"/>
      <c r="F178" s="14" t="s">
        <v>1251</v>
      </c>
      <c r="G178" s="15">
        <v>0.112</v>
      </c>
      <c r="H178" s="131">
        <v>17</v>
      </c>
      <c r="I178" s="131">
        <v>10</v>
      </c>
      <c r="J178" s="143" t="s">
        <v>1252</v>
      </c>
      <c r="K178" s="27">
        <v>2</v>
      </c>
      <c r="L178" s="27">
        <v>6.0000000000000001E-3</v>
      </c>
      <c r="M178" s="13">
        <v>273</v>
      </c>
      <c r="N178" s="13">
        <v>240</v>
      </c>
      <c r="O178" s="17">
        <v>2E-3</v>
      </c>
      <c r="P178" s="27">
        <v>1</v>
      </c>
      <c r="Q178" s="27">
        <v>6.0000000000000001E-3</v>
      </c>
      <c r="R178" s="13">
        <v>334</v>
      </c>
      <c r="S178" s="13">
        <v>240</v>
      </c>
      <c r="T178" s="133">
        <v>2.9999999999999997E-4</v>
      </c>
      <c r="U178" s="27">
        <v>1.0815E-2</v>
      </c>
      <c r="V178" s="8">
        <f>IF(AB176="Latest Sag:",-(K178*L178+P178*Q178),-(K178*L178+P178*Q178)+U178)</f>
        <v>-7.1850000000000021E-3</v>
      </c>
      <c r="W178" s="8">
        <f>IF(OR(AC177="",AC177=0),Z177+V178,IF(AB176="Latest Sag:",AA177+U178+V178,AC177+V178))</f>
        <v>0.458588</v>
      </c>
      <c r="X178" s="33">
        <v>-36.302813999999998</v>
      </c>
      <c r="Y178" s="53">
        <f>IF(OR(ISBLANK(X178),X176=VALUE(20)),,IF(W176="Latest Z20:",ABS(X176-X178-K175*L175-P175*Q175+U177+U178),ABS(X177-X178-K177*L177-P177*Q177+U178)))</f>
        <v>1.0000000032119732E-6</v>
      </c>
      <c r="Z178" s="28">
        <v>-67.239019999999996</v>
      </c>
      <c r="AA178" s="28">
        <v>0.47774299999999997</v>
      </c>
      <c r="AB178" s="28">
        <v>-1.8939000000000001E-2</v>
      </c>
      <c r="AC178" s="8">
        <f t="shared" ref="AC178" si="420">AB178+AA178</f>
        <v>0.45880399999999999</v>
      </c>
      <c r="AD178" s="35">
        <v>0.45876663223826503</v>
      </c>
      <c r="AE178" s="8">
        <f t="shared" ref="AE178" si="421">IF(AD178="",0,IF(OR(AC178="",AC178=0),W178-AD178,AC178-AD178))</f>
        <v>3.7367761734963256E-5</v>
      </c>
      <c r="AF178" s="58">
        <f t="shared" ref="AF178" si="422">IF(AA178="",(Z178-V178)-Z177,AC178-W178)</f>
        <v>2.1599999999999397E-4</v>
      </c>
      <c r="AG178" s="40"/>
      <c r="AH178" s="73"/>
      <c r="AI178" s="40"/>
      <c r="AJ178" s="73"/>
      <c r="AK178" s="40">
        <v>63</v>
      </c>
      <c r="AL178" s="73">
        <v>150</v>
      </c>
      <c r="AM178" s="70"/>
      <c r="AN178" s="74"/>
      <c r="AO178" s="70"/>
      <c r="AP178" s="63"/>
      <c r="AQ178" s="63"/>
      <c r="AR178" s="40"/>
      <c r="AS178" s="40"/>
      <c r="AT178" s="63"/>
      <c r="AU178" s="63"/>
      <c r="AV178" s="142"/>
      <c r="AW178" s="71"/>
      <c r="AX178" s="45"/>
      <c r="AY178" s="45"/>
      <c r="AZ178" s="46"/>
      <c r="BA178" s="152"/>
      <c r="BB178" s="47"/>
      <c r="BC178" s="158">
        <v>18</v>
      </c>
      <c r="BD178" s="158"/>
      <c r="BE178" s="47"/>
      <c r="BF178" s="56"/>
      <c r="BG178" s="49"/>
      <c r="BH178" s="50"/>
      <c r="BI178" s="49"/>
      <c r="BJ178" s="49"/>
      <c r="BK178" s="49"/>
      <c r="BL178" s="49"/>
      <c r="BM178" s="49"/>
      <c r="BN178" s="50"/>
      <c r="BO178" s="49"/>
      <c r="BP178" s="49"/>
      <c r="BQ178" s="50"/>
      <c r="BR178" s="9"/>
    </row>
    <row r="179" spans="1:70" s="6" customFormat="1" x14ac:dyDescent="0.25">
      <c r="A179" s="170" t="s">
        <v>1155</v>
      </c>
      <c r="B179" s="136"/>
      <c r="C179" s="137">
        <v>44899.93986111111</v>
      </c>
      <c r="D179" s="146">
        <v>2.0499999999999998</v>
      </c>
      <c r="E179" s="139" t="s">
        <v>814</v>
      </c>
      <c r="F179" s="165" t="s">
        <v>1249</v>
      </c>
      <c r="G179" s="22"/>
      <c r="H179" s="134"/>
      <c r="I179" s="134"/>
      <c r="J179" s="145"/>
      <c r="K179" s="29"/>
      <c r="L179" s="29"/>
      <c r="M179" s="1"/>
      <c r="N179" s="1"/>
      <c r="O179" s="3"/>
      <c r="P179" s="29"/>
      <c r="Q179" s="29"/>
      <c r="R179" s="1"/>
      <c r="S179" s="1"/>
      <c r="T179" s="147" t="s">
        <v>903</v>
      </c>
      <c r="U179" s="32" t="s">
        <v>24</v>
      </c>
      <c r="V179" s="24"/>
      <c r="W179" s="25" t="s">
        <v>22</v>
      </c>
      <c r="X179" s="30">
        <v>20</v>
      </c>
      <c r="Y179" s="138"/>
      <c r="Z179" s="30"/>
      <c r="AA179" s="30"/>
      <c r="AB179" s="36" t="s">
        <v>21</v>
      </c>
      <c r="AC179" s="24">
        <f>$AC$178</f>
        <v>0.45880399999999999</v>
      </c>
      <c r="AD179" s="30"/>
      <c r="AE179" s="24"/>
      <c r="AF179" s="24"/>
      <c r="AG179" s="41"/>
      <c r="AH179" s="41"/>
      <c r="AI179" s="41"/>
      <c r="AJ179" s="41"/>
      <c r="AK179" s="41"/>
      <c r="AL179" s="41"/>
      <c r="AM179" s="41"/>
      <c r="AN179" s="41"/>
      <c r="AO179" s="41"/>
      <c r="AP179" s="135"/>
      <c r="AQ179" s="135"/>
      <c r="AR179" s="41"/>
      <c r="AS179" s="41"/>
      <c r="AT179" s="135"/>
      <c r="AU179" s="135"/>
      <c r="AV179" s="29"/>
      <c r="AW179" s="42"/>
      <c r="AX179" s="42"/>
      <c r="AY179" s="42"/>
      <c r="AZ179" s="43"/>
      <c r="BA179" s="151"/>
      <c r="BB179" s="44"/>
      <c r="BC179" s="157">
        <v>19</v>
      </c>
      <c r="BD179" s="157"/>
      <c r="BE179" s="44"/>
      <c r="BF179" s="48"/>
      <c r="BG179" s="48"/>
      <c r="BH179" s="48"/>
      <c r="BI179" s="48"/>
      <c r="BJ179" s="48"/>
      <c r="BK179" s="48"/>
      <c r="BL179" s="48"/>
      <c r="BM179" s="48"/>
      <c r="BN179" s="48"/>
      <c r="BO179" s="48"/>
      <c r="BP179" s="48"/>
      <c r="BQ179" s="48"/>
      <c r="BR179" s="1"/>
    </row>
    <row r="180" spans="1:70" s="7" customFormat="1" x14ac:dyDescent="0.25">
      <c r="A180" s="68" t="s">
        <v>1321</v>
      </c>
      <c r="B180" s="67" t="s">
        <v>1282</v>
      </c>
      <c r="C180" s="52">
        <v>44899.944571759261</v>
      </c>
      <c r="D180" s="16">
        <f>(K180*M180+P180*R180)/(24*60*60)</f>
        <v>0</v>
      </c>
      <c r="E180" s="26"/>
      <c r="F180" s="14" t="s">
        <v>1251</v>
      </c>
      <c r="G180" s="15">
        <v>0.112</v>
      </c>
      <c r="H180" s="131">
        <v>17</v>
      </c>
      <c r="I180" s="131">
        <v>10</v>
      </c>
      <c r="J180" s="143" t="s">
        <v>1252</v>
      </c>
      <c r="K180" s="37"/>
      <c r="L180" s="27">
        <v>6.0000000000000001E-3</v>
      </c>
      <c r="M180" s="13">
        <v>273</v>
      </c>
      <c r="N180" s="13">
        <v>240</v>
      </c>
      <c r="O180" s="17">
        <v>2E-3</v>
      </c>
      <c r="P180" s="37"/>
      <c r="Q180" s="27">
        <v>6.0000000000000001E-3</v>
      </c>
      <c r="R180" s="13">
        <v>334</v>
      </c>
      <c r="S180" s="13">
        <v>240</v>
      </c>
      <c r="T180" s="133">
        <v>2.9999999999999997E-4</v>
      </c>
      <c r="U180" s="27"/>
      <c r="V180" s="8">
        <f>IF(AB178="Latest Sag:",-(K180*L180+P180*Q180),-(K180*L180+P180*Q180)+U180)</f>
        <v>0</v>
      </c>
      <c r="W180" s="8">
        <f>IF(OR(AC179="",AC179=0),Z179+V180,IF(AB178="Latest Sag:",AA179+U180+V180,AC179+V180))</f>
        <v>0.45880399999999999</v>
      </c>
      <c r="X180" s="34"/>
      <c r="Y180" s="53">
        <f>IF(OR(ISBLANK(X180),X178=VALUE(20)),,IF(W178="Latest Z20:",ABS(X178-X180-K177*L177-P177*Q177+U179+U180),ABS(X179-X180-K179*L179-P179*Q179+U180)))</f>
        <v>0</v>
      </c>
      <c r="Z180" s="28">
        <v>-67.239648000000003</v>
      </c>
      <c r="AA180" s="28">
        <v>0.47770000000000001</v>
      </c>
      <c r="AB180" s="28">
        <v>3.9919000000000003E-2</v>
      </c>
      <c r="AC180" s="8">
        <f t="shared" ref="AC180" si="423">AB180+AA180</f>
        <v>0.51761900000000005</v>
      </c>
      <c r="AD180" s="35">
        <v>0.45869120609549902</v>
      </c>
      <c r="AE180" s="8">
        <f t="shared" ref="AE180" si="424">IF(AD180="",0,IF(OR(AC180="",AC180=0),W180-AD180,AC180-AD180))</f>
        <v>5.8927793904501036E-2</v>
      </c>
      <c r="AF180" s="58">
        <f t="shared" ref="AF180" si="425">IF(AA180="",(Z180-V180)-Z179,AC180-W180)</f>
        <v>5.8815000000000062E-2</v>
      </c>
      <c r="AG180" s="40"/>
      <c r="AH180" s="73"/>
      <c r="AI180" s="40"/>
      <c r="AJ180" s="73"/>
      <c r="AK180" s="40">
        <v>812</v>
      </c>
      <c r="AL180" s="73">
        <v>150</v>
      </c>
      <c r="AM180" s="70"/>
      <c r="AN180" s="74"/>
      <c r="AO180" s="70"/>
      <c r="AP180" s="63"/>
      <c r="AQ180" s="63"/>
      <c r="AR180" s="40"/>
      <c r="AS180" s="40"/>
      <c r="AT180" s="63"/>
      <c r="AU180" s="63"/>
      <c r="AV180" s="142"/>
      <c r="AW180" s="71"/>
      <c r="AX180" s="45"/>
      <c r="AY180" s="45"/>
      <c r="AZ180" s="46"/>
      <c r="BA180" s="152"/>
      <c r="BB180" s="47"/>
      <c r="BC180" s="158">
        <v>19</v>
      </c>
      <c r="BD180" s="158"/>
      <c r="BE180" s="47"/>
      <c r="BF180" s="56"/>
      <c r="BG180" s="49"/>
      <c r="BH180" s="50"/>
      <c r="BI180" s="49"/>
      <c r="BJ180" s="49"/>
      <c r="BK180" s="49"/>
      <c r="BL180" s="49"/>
      <c r="BM180" s="49"/>
      <c r="BN180" s="50"/>
      <c r="BO180" s="49"/>
      <c r="BP180" s="49"/>
      <c r="BQ180" s="50"/>
      <c r="BR180" s="9"/>
    </row>
    <row r="181" spans="1:70" s="7" customFormat="1" x14ac:dyDescent="0.25">
      <c r="A181" s="68" t="s">
        <v>1322</v>
      </c>
      <c r="B181" s="67" t="s">
        <v>1282</v>
      </c>
      <c r="C181" s="52">
        <v>44899.962453703702</v>
      </c>
      <c r="D181" s="16">
        <f>(K181*M181+P181*R181)/(24*60*60)</f>
        <v>3.1597222222222221E-2</v>
      </c>
      <c r="E181" s="26"/>
      <c r="F181" s="14" t="s">
        <v>1251</v>
      </c>
      <c r="G181" s="15">
        <v>0.112</v>
      </c>
      <c r="H181" s="131">
        <v>17</v>
      </c>
      <c r="I181" s="131">
        <v>10</v>
      </c>
      <c r="J181" s="143" t="s">
        <v>1252</v>
      </c>
      <c r="K181" s="27">
        <v>10</v>
      </c>
      <c r="L181" s="27">
        <v>6.0000000000000001E-3</v>
      </c>
      <c r="M181" s="13">
        <v>273</v>
      </c>
      <c r="N181" s="13">
        <v>240</v>
      </c>
      <c r="O181" s="17">
        <v>2E-3</v>
      </c>
      <c r="P181" s="27"/>
      <c r="Q181" s="27">
        <v>6.0000000000000001E-3</v>
      </c>
      <c r="R181" s="13">
        <v>334</v>
      </c>
      <c r="S181" s="13">
        <v>240</v>
      </c>
      <c r="T181" s="133">
        <v>2.9999999999999997E-4</v>
      </c>
      <c r="U181" s="27">
        <v>4.7174000000000001E-2</v>
      </c>
      <c r="V181" s="8">
        <f>IF(AB179="Latest Sag:",-(K181*L181+P181*Q181),-(K181*L181+P181*Q181)+U181)</f>
        <v>-0.06</v>
      </c>
      <c r="W181" s="8">
        <f>IF(OR(AC180="",AC180=0),Z180+V181,IF(AB179="Latest Sag:",AA180+U181+V181,AC180+V181))</f>
        <v>0.46487400000000006</v>
      </c>
      <c r="X181" s="33">
        <v>-36.254976999999997</v>
      </c>
      <c r="Y181" s="53">
        <f>IF(OR(ISBLANK(X181),X179=VALUE(20)),,IF(W179="Latest Z20:",ABS(X179-X181-K178*L178-P178*Q178+U180+U181),ABS(X180-X181-K180*L180-P180*Q180+U181)))</f>
        <v>0</v>
      </c>
      <c r="Z181" s="28">
        <v>-67.239317</v>
      </c>
      <c r="AA181" s="28">
        <v>0.477713</v>
      </c>
      <c r="AB181" s="28">
        <v>-1.2902E-2</v>
      </c>
      <c r="AC181" s="8">
        <f t="shared" ref="AC181" si="426">AB181+AA181</f>
        <v>0.46481099999999997</v>
      </c>
      <c r="AD181" s="35">
        <v>0.45869120609549902</v>
      </c>
      <c r="AE181" s="8">
        <f t="shared" ref="AE181" si="427">IF(AD181="",0,IF(OR(AC181="",AC181=0),W181-AD181,AC181-AD181))</f>
        <v>6.1197939045009586E-3</v>
      </c>
      <c r="AF181" s="58">
        <f t="shared" ref="AF181" si="428">IF(AA181="",(Z181-V181)-Z180,AC181-W181)</f>
        <v>-6.3000000000090761E-5</v>
      </c>
      <c r="AG181" s="40"/>
      <c r="AH181" s="73"/>
      <c r="AI181" s="40"/>
      <c r="AJ181" s="73"/>
      <c r="AK181" s="40">
        <v>82</v>
      </c>
      <c r="AL181" s="73">
        <v>150</v>
      </c>
      <c r="AM181" s="70"/>
      <c r="AN181" s="74"/>
      <c r="AO181" s="70"/>
      <c r="AP181" s="63"/>
      <c r="AQ181" s="63"/>
      <c r="AR181" s="40"/>
      <c r="AS181" s="40"/>
      <c r="AT181" s="63"/>
      <c r="AU181" s="63"/>
      <c r="AV181" s="142"/>
      <c r="AW181" s="71"/>
      <c r="AX181" s="45"/>
      <c r="AY181" s="45"/>
      <c r="AZ181" s="46"/>
      <c r="BA181" s="152"/>
      <c r="BB181" s="47"/>
      <c r="BC181" s="158">
        <v>19</v>
      </c>
      <c r="BD181" s="158"/>
      <c r="BE181" s="47"/>
      <c r="BF181" s="56"/>
      <c r="BG181" s="49"/>
      <c r="BH181" s="50"/>
      <c r="BI181" s="49"/>
      <c r="BJ181" s="49"/>
      <c r="BK181" s="49"/>
      <c r="BL181" s="49"/>
      <c r="BM181" s="49"/>
      <c r="BN181" s="50"/>
      <c r="BO181" s="49"/>
      <c r="BP181" s="49"/>
      <c r="BQ181" s="50"/>
      <c r="BR181" s="9"/>
    </row>
    <row r="182" spans="1:70" s="7" customFormat="1" x14ac:dyDescent="0.25">
      <c r="A182" s="68" t="s">
        <v>1323</v>
      </c>
      <c r="B182" s="67" t="s">
        <v>1282</v>
      </c>
      <c r="C182" s="52">
        <v>44900.007337962961</v>
      </c>
      <c r="D182" s="16">
        <f>(K182*M182+P182*R182)/(24*60*60)</f>
        <v>1.0185185185185186E-2</v>
      </c>
      <c r="E182" s="26"/>
      <c r="F182" s="14" t="s">
        <v>1251</v>
      </c>
      <c r="G182" s="15">
        <v>0.112</v>
      </c>
      <c r="H182" s="131">
        <v>17</v>
      </c>
      <c r="I182" s="131">
        <v>10</v>
      </c>
      <c r="J182" s="143" t="s">
        <v>1252</v>
      </c>
      <c r="K182" s="27">
        <v>2</v>
      </c>
      <c r="L182" s="27">
        <v>6.0000000000000001E-3</v>
      </c>
      <c r="M182" s="13">
        <v>273</v>
      </c>
      <c r="N182" s="13">
        <v>240</v>
      </c>
      <c r="O182" s="17">
        <v>2E-3</v>
      </c>
      <c r="P182" s="27">
        <v>1</v>
      </c>
      <c r="Q182" s="27">
        <v>6.0000000000000001E-3</v>
      </c>
      <c r="R182" s="13">
        <v>334</v>
      </c>
      <c r="S182" s="13">
        <v>240</v>
      </c>
      <c r="T182" s="133">
        <v>2.9999999999999997E-4</v>
      </c>
      <c r="U182" s="27">
        <v>1.1783E-2</v>
      </c>
      <c r="V182" s="8">
        <f>IF(AB180="Latest Sag:",-(K182*L182+P182*Q182),-(K182*L182+P182*Q182)+U182)</f>
        <v>-6.217000000000002E-3</v>
      </c>
      <c r="W182" s="8">
        <f>IF(OR(AC181="",AC181=0),Z181+V182,IF(AB180="Latest Sag:",AA181+U182+V182,AC181+V182))</f>
        <v>0.45859399999999995</v>
      </c>
      <c r="X182" s="33">
        <v>-36.303193</v>
      </c>
      <c r="Y182" s="53">
        <f>IF(OR(ISBLANK(X182),X180=VALUE(20)),,IF(W180="Latest Z20:",ABS(X180-X182-K179*L179-P179*Q179+U181+U182),ABS(X181-X182-K181*L181-P181*Q181+U182)))</f>
        <v>9.9999999640838777E-7</v>
      </c>
      <c r="Z182" s="28">
        <v>-67.239420999999993</v>
      </c>
      <c r="AA182" s="28">
        <v>0.47771999999999998</v>
      </c>
      <c r="AB182" s="28">
        <v>-1.8946999999999999E-2</v>
      </c>
      <c r="AC182" s="8">
        <f t="shared" ref="AC182" si="429">AB182+AA182</f>
        <v>0.45877299999999999</v>
      </c>
      <c r="AD182" s="35">
        <v>0.45869120609549902</v>
      </c>
      <c r="AE182" s="8">
        <f t="shared" ref="AE182" si="430">IF(AD182="",0,IF(OR(AC182="",AC182=0),W182-AD182,AC182-AD182))</f>
        <v>8.1793904500970793E-5</v>
      </c>
      <c r="AF182" s="58">
        <f t="shared" ref="AF182" si="431">IF(AA182="",(Z182-V182)-Z181,AC182-W182)</f>
        <v>1.7900000000004024E-4</v>
      </c>
      <c r="AG182" s="40"/>
      <c r="AH182" s="73"/>
      <c r="AI182" s="40"/>
      <c r="AJ182" s="73"/>
      <c r="AK182" s="40">
        <v>31</v>
      </c>
      <c r="AL182" s="73">
        <v>150</v>
      </c>
      <c r="AM182" s="70"/>
      <c r="AN182" s="74"/>
      <c r="AO182" s="70"/>
      <c r="AP182" s="63"/>
      <c r="AQ182" s="63"/>
      <c r="AR182" s="40"/>
      <c r="AS182" s="40"/>
      <c r="AT182" s="63"/>
      <c r="AU182" s="63"/>
      <c r="AV182" s="142"/>
      <c r="AW182" s="71"/>
      <c r="AX182" s="45">
        <v>1.95E-4</v>
      </c>
      <c r="AY182" s="45">
        <v>1.2110000000000001E-3</v>
      </c>
      <c r="AZ182" s="46"/>
      <c r="BA182" s="152"/>
      <c r="BB182" s="47"/>
      <c r="BC182" s="158">
        <v>19</v>
      </c>
      <c r="BD182" s="158"/>
      <c r="BE182" s="47"/>
      <c r="BF182" s="56"/>
      <c r="BG182" s="49"/>
      <c r="BH182" s="50"/>
      <c r="BI182" s="49"/>
      <c r="BJ182" s="49"/>
      <c r="BK182" s="49"/>
      <c r="BL182" s="49"/>
      <c r="BM182" s="49"/>
      <c r="BN182" s="50"/>
      <c r="BO182" s="49"/>
      <c r="BP182" s="49"/>
      <c r="BQ182" s="50"/>
      <c r="BR182" s="9"/>
    </row>
    <row r="183" spans="1:70" s="6" customFormat="1" x14ac:dyDescent="0.25">
      <c r="A183" s="170" t="s">
        <v>1155</v>
      </c>
      <c r="B183" s="136"/>
      <c r="C183" s="137">
        <v>44900.036759259259</v>
      </c>
      <c r="D183" s="146">
        <v>2.33</v>
      </c>
      <c r="E183" s="139" t="s">
        <v>814</v>
      </c>
      <c r="F183" s="165" t="s">
        <v>1324</v>
      </c>
      <c r="G183" s="22"/>
      <c r="H183" s="134"/>
      <c r="I183" s="134"/>
      <c r="J183" s="145"/>
      <c r="K183" s="29"/>
      <c r="L183" s="29"/>
      <c r="M183" s="1"/>
      <c r="N183" s="1"/>
      <c r="O183" s="3"/>
      <c r="P183" s="29"/>
      <c r="Q183" s="29"/>
      <c r="R183" s="1"/>
      <c r="S183" s="1"/>
      <c r="T183" s="147" t="s">
        <v>903</v>
      </c>
      <c r="U183" s="32" t="s">
        <v>24</v>
      </c>
      <c r="V183" s="24"/>
      <c r="W183" s="25" t="s">
        <v>22</v>
      </c>
      <c r="X183" s="30">
        <v>20</v>
      </c>
      <c r="Y183" s="138"/>
      <c r="Z183" s="30"/>
      <c r="AA183" s="30"/>
      <c r="AB183" s="36" t="s">
        <v>21</v>
      </c>
      <c r="AC183" s="24">
        <f>$AC$182</f>
        <v>0.45877299999999999</v>
      </c>
      <c r="AD183" s="30"/>
      <c r="AE183" s="24"/>
      <c r="AF183" s="24"/>
      <c r="AG183" s="41"/>
      <c r="AH183" s="41"/>
      <c r="AI183" s="41"/>
      <c r="AJ183" s="41"/>
      <c r="AK183" s="41"/>
      <c r="AL183" s="41"/>
      <c r="AM183" s="41"/>
      <c r="AN183" s="41"/>
      <c r="AO183" s="41"/>
      <c r="AP183" s="135"/>
      <c r="AQ183" s="135"/>
      <c r="AR183" s="41"/>
      <c r="AS183" s="41"/>
      <c r="AT183" s="135"/>
      <c r="AU183" s="135"/>
      <c r="AV183" s="29"/>
      <c r="AW183" s="42"/>
      <c r="AX183" s="42"/>
      <c r="AY183" s="42"/>
      <c r="AZ183" s="43"/>
      <c r="BA183" s="151"/>
      <c r="BB183" s="44"/>
      <c r="BC183" s="157">
        <v>20</v>
      </c>
      <c r="BD183" s="157"/>
      <c r="BE183" s="44"/>
      <c r="BF183" s="48"/>
      <c r="BG183" s="48"/>
      <c r="BH183" s="48"/>
      <c r="BI183" s="48"/>
      <c r="BJ183" s="48"/>
      <c r="BK183" s="48"/>
      <c r="BL183" s="48"/>
      <c r="BM183" s="48"/>
      <c r="BN183" s="48"/>
      <c r="BO183" s="48"/>
      <c r="BP183" s="48"/>
      <c r="BQ183" s="48"/>
      <c r="BR183" s="1"/>
    </row>
    <row r="184" spans="1:70" s="7" customFormat="1" x14ac:dyDescent="0.25">
      <c r="A184" s="68" t="s">
        <v>1325</v>
      </c>
      <c r="B184" s="67" t="s">
        <v>1318</v>
      </c>
      <c r="C184" s="52">
        <v>44900.04005787037</v>
      </c>
      <c r="D184" s="16">
        <f>(K184*M184+P184*R184)/(24*60*60)</f>
        <v>0</v>
      </c>
      <c r="E184" s="26"/>
      <c r="F184" s="14" t="s">
        <v>1251</v>
      </c>
      <c r="G184" s="15">
        <v>0.112</v>
      </c>
      <c r="H184" s="131">
        <v>17</v>
      </c>
      <c r="I184" s="131">
        <v>10</v>
      </c>
      <c r="J184" s="143" t="s">
        <v>1252</v>
      </c>
      <c r="K184" s="37"/>
      <c r="L184" s="27">
        <v>6.0000000000000001E-3</v>
      </c>
      <c r="M184" s="13">
        <v>273</v>
      </c>
      <c r="N184" s="13">
        <v>240</v>
      </c>
      <c r="O184" s="17">
        <v>2E-3</v>
      </c>
      <c r="P184" s="37"/>
      <c r="Q184" s="27">
        <v>6.0000000000000001E-3</v>
      </c>
      <c r="R184" s="13">
        <v>334</v>
      </c>
      <c r="S184" s="13">
        <v>240</v>
      </c>
      <c r="T184" s="133">
        <v>2.9999999999999997E-4</v>
      </c>
      <c r="U184" s="27"/>
      <c r="V184" s="8">
        <f>IF(AB182="Latest Sag:",-(K184*L184+P184*Q184),-(K184*L184+P184*Q184)+U184)</f>
        <v>0</v>
      </c>
      <c r="W184" s="8">
        <f>IF(OR(AC183="",AC183=0),Z183+V184,IF(AB182="Latest Sag:",AA183+U184+V184,AC183+V184))</f>
        <v>0.45877299999999999</v>
      </c>
      <c r="X184" s="34"/>
      <c r="Y184" s="53">
        <f>IF(OR(ISBLANK(X184),X182=VALUE(20)),,IF(W182="Latest Z20:",ABS(X182-X184-K181*L181-P181*Q181+U183+U184),ABS(X183-X184-K183*L183-P183*Q183+U184)))</f>
        <v>0</v>
      </c>
      <c r="Z184" s="28">
        <v>-67.238703000000001</v>
      </c>
      <c r="AA184" s="28">
        <v>0.47763100000000003</v>
      </c>
      <c r="AB184" s="28">
        <v>4.1506000000000001E-2</v>
      </c>
      <c r="AC184" s="8">
        <f t="shared" ref="AC184" si="432">AB184+AA184</f>
        <v>0.51913700000000007</v>
      </c>
      <c r="AD184" s="35">
        <v>0.45854428813743098</v>
      </c>
      <c r="AE184" s="8">
        <f t="shared" ref="AE184" si="433">IF(AD184="",0,IF(OR(AC184="",AC184=0),W184-AD184,AC184-AD184))</f>
        <v>6.0592711862569093E-2</v>
      </c>
      <c r="AF184" s="58">
        <f t="shared" ref="AF184" si="434">IF(AA184="",(Z184-V184)-Z183,AC184-W184)</f>
        <v>6.0364000000000084E-2</v>
      </c>
      <c r="AG184" s="40"/>
      <c r="AH184" s="73"/>
      <c r="AI184" s="40"/>
      <c r="AJ184" s="73"/>
      <c r="AK184" s="40">
        <v>1615</v>
      </c>
      <c r="AL184" s="73">
        <v>150</v>
      </c>
      <c r="AM184" s="70"/>
      <c r="AN184" s="74"/>
      <c r="AO184" s="70"/>
      <c r="AP184" s="63"/>
      <c r="AQ184" s="63"/>
      <c r="AR184" s="40"/>
      <c r="AS184" s="40"/>
      <c r="AT184" s="63"/>
      <c r="AU184" s="63"/>
      <c r="AV184" s="142"/>
      <c r="AW184" s="71"/>
      <c r="AX184" s="45"/>
      <c r="AY184" s="45"/>
      <c r="AZ184" s="46"/>
      <c r="BA184" s="152"/>
      <c r="BB184" s="47"/>
      <c r="BC184" s="158">
        <v>20</v>
      </c>
      <c r="BD184" s="158"/>
      <c r="BE184" s="47"/>
      <c r="BF184" s="56"/>
      <c r="BG184" s="49"/>
      <c r="BH184" s="50"/>
      <c r="BI184" s="49"/>
      <c r="BJ184" s="49"/>
      <c r="BK184" s="49"/>
      <c r="BL184" s="49"/>
      <c r="BM184" s="49"/>
      <c r="BN184" s="50"/>
      <c r="BO184" s="49"/>
      <c r="BP184" s="49"/>
      <c r="BQ184" s="50"/>
      <c r="BR184" s="9"/>
    </row>
    <row r="185" spans="1:70" s="7" customFormat="1" x14ac:dyDescent="0.25">
      <c r="A185" s="68" t="s">
        <v>1326</v>
      </c>
      <c r="B185" s="67" t="s">
        <v>1318</v>
      </c>
      <c r="C185" s="52">
        <v>44900.056388888886</v>
      </c>
      <c r="D185" s="16">
        <f>(K185*M185+P185*R185)/(24*60*60)</f>
        <v>3.1597222222222221E-2</v>
      </c>
      <c r="E185" s="26"/>
      <c r="F185" s="14" t="s">
        <v>1251</v>
      </c>
      <c r="G185" s="15">
        <v>0.112</v>
      </c>
      <c r="H185" s="131">
        <v>17</v>
      </c>
      <c r="I185" s="131">
        <v>10</v>
      </c>
      <c r="J185" s="143" t="s">
        <v>1252</v>
      </c>
      <c r="K185" s="27">
        <v>10</v>
      </c>
      <c r="L185" s="27">
        <v>6.0000000000000001E-3</v>
      </c>
      <c r="M185" s="13">
        <v>273</v>
      </c>
      <c r="N185" s="13">
        <v>240</v>
      </c>
      <c r="O185" s="17">
        <v>2E-3</v>
      </c>
      <c r="P185" s="27"/>
      <c r="Q185" s="27">
        <v>6.0000000000000001E-3</v>
      </c>
      <c r="R185" s="13">
        <v>334</v>
      </c>
      <c r="S185" s="13">
        <v>240</v>
      </c>
      <c r="T185" s="133">
        <v>2.9999999999999997E-4</v>
      </c>
      <c r="U185" s="27">
        <v>4.6933999999999997E-2</v>
      </c>
      <c r="V185" s="8">
        <f>IF(AB183="Latest Sag:",-(K185*L185+P185*Q185),-(K185*L185+P185*Q185)+U185)</f>
        <v>-0.06</v>
      </c>
      <c r="W185" s="8">
        <f>IF(OR(AC184="",AC184=0),Z184+V185,IF(AB183="Latest Sag:",AA184+U185+V185,AC184+V185))</f>
        <v>0.46456500000000006</v>
      </c>
      <c r="X185" s="33">
        <v>-36.253627999999999</v>
      </c>
      <c r="Y185" s="53">
        <f>IF(OR(ISBLANK(X185),X183=VALUE(20)),,IF(W183="Latest Z20:",ABS(X183-X185-K182*L182-P182*Q182+U184+U185),ABS(X184-X185-K184*L184-P184*Q184+U185)))</f>
        <v>0</v>
      </c>
      <c r="Z185" s="28">
        <v>-67.238442000000006</v>
      </c>
      <c r="AA185" s="28">
        <v>0.47763699999999998</v>
      </c>
      <c r="AB185" s="28">
        <v>-1.2505E-2</v>
      </c>
      <c r="AC185" s="8">
        <f t="shared" ref="AC185" si="435">AB185+AA185</f>
        <v>0.46513199999999999</v>
      </c>
      <c r="AD185" s="35">
        <v>0.45854428813743098</v>
      </c>
      <c r="AE185" s="8">
        <f t="shared" ref="AE185" si="436">IF(AD185="",0,IF(OR(AC185="",AC185=0),W185-AD185,AC185-AD185))</f>
        <v>6.5877118625690123E-3</v>
      </c>
      <c r="AF185" s="58">
        <f t="shared" ref="AF185" si="437">IF(AA185="",(Z185-V185)-Z184,AC185-W185)</f>
        <v>5.6699999999992867E-4</v>
      </c>
      <c r="AG185" s="40"/>
      <c r="AH185" s="73"/>
      <c r="AI185" s="40"/>
      <c r="AJ185" s="73"/>
      <c r="AK185" s="40">
        <v>51</v>
      </c>
      <c r="AL185" s="73">
        <v>150</v>
      </c>
      <c r="AM185" s="70"/>
      <c r="AN185" s="74"/>
      <c r="AO185" s="70"/>
      <c r="AP185" s="63"/>
      <c r="AQ185" s="63"/>
      <c r="AR185" s="40"/>
      <c r="AS185" s="40"/>
      <c r="AT185" s="63"/>
      <c r="AU185" s="63"/>
      <c r="AV185" s="142"/>
      <c r="AW185" s="71"/>
      <c r="AX185" s="45"/>
      <c r="AY185" s="45"/>
      <c r="AZ185" s="46"/>
      <c r="BA185" s="152"/>
      <c r="BB185" s="47"/>
      <c r="BC185" s="158">
        <v>20</v>
      </c>
      <c r="BD185" s="158"/>
      <c r="BE185" s="47"/>
      <c r="BF185" s="56"/>
      <c r="BG185" s="49"/>
      <c r="BH185" s="50"/>
      <c r="BI185" s="49"/>
      <c r="BJ185" s="49"/>
      <c r="BK185" s="49"/>
      <c r="BL185" s="49"/>
      <c r="BM185" s="49"/>
      <c r="BN185" s="50"/>
      <c r="BO185" s="49"/>
      <c r="BP185" s="49"/>
      <c r="BQ185" s="50"/>
      <c r="BR185" s="9"/>
    </row>
    <row r="186" spans="1:70" s="7" customFormat="1" x14ac:dyDescent="0.25">
      <c r="A186" s="68" t="s">
        <v>1327</v>
      </c>
      <c r="B186" s="67" t="s">
        <v>1318</v>
      </c>
      <c r="C186" s="52">
        <v>44900.098356481481</v>
      </c>
      <c r="D186" s="16">
        <f>(K186*M186+P186*R186)/(24*60*60)</f>
        <v>1.0185185185185186E-2</v>
      </c>
      <c r="E186" s="26"/>
      <c r="F186" s="14" t="s">
        <v>1251</v>
      </c>
      <c r="G186" s="15">
        <v>0.112</v>
      </c>
      <c r="H186" s="131">
        <v>17</v>
      </c>
      <c r="I186" s="131">
        <v>10</v>
      </c>
      <c r="J186" s="143" t="s">
        <v>1252</v>
      </c>
      <c r="K186" s="27">
        <v>2</v>
      </c>
      <c r="L186" s="27">
        <v>6.0000000000000001E-3</v>
      </c>
      <c r="M186" s="13">
        <v>273</v>
      </c>
      <c r="N186" s="13">
        <v>240</v>
      </c>
      <c r="O186" s="17">
        <v>2E-3</v>
      </c>
      <c r="P186" s="27">
        <v>1</v>
      </c>
      <c r="Q186" s="27">
        <v>6.0000000000000001E-3</v>
      </c>
      <c r="R186" s="13">
        <v>334</v>
      </c>
      <c r="S186" s="13">
        <v>240</v>
      </c>
      <c r="T186" s="133">
        <v>2.9999999999999997E-4</v>
      </c>
      <c r="U186" s="27">
        <v>1.1226E-2</v>
      </c>
      <c r="V186" s="8">
        <f>IF(AB184="Latest Sag:",-(K186*L186+P186*Q186),-(K186*L186+P186*Q186)+U186)</f>
        <v>-6.7740000000000022E-3</v>
      </c>
      <c r="W186" s="8">
        <f>IF(OR(AC185="",AC185=0),Z185+V186,IF(AB184="Latest Sag:",AA185+U186+V186,AC185+V186))</f>
        <v>0.45835799999999999</v>
      </c>
      <c r="X186" s="33">
        <v>-36.302402999999998</v>
      </c>
      <c r="Y186" s="53">
        <f>IF(OR(ISBLANK(X186),X184=VALUE(20)),,IF(W184="Latest Z20:",ABS(X184-X186-K183*L183-P183*Q183+U185+U186),ABS(X185-X186-K185*L185-P185*Q185+U186)))</f>
        <v>9.9999999912669946E-7</v>
      </c>
      <c r="Z186" s="28">
        <v>-67.238512</v>
      </c>
      <c r="AA186" s="28">
        <v>0.47761300000000001</v>
      </c>
      <c r="AB186" s="28">
        <v>-1.9109000000000001E-2</v>
      </c>
      <c r="AC186" s="8">
        <f t="shared" ref="AC186" si="438">AB186+AA186</f>
        <v>0.45850400000000002</v>
      </c>
      <c r="AD186" s="35">
        <v>0.45854428813743098</v>
      </c>
      <c r="AE186" s="8">
        <f t="shared" ref="AE186" si="439">IF(AD186="",0,IF(OR(AC186="",AC186=0),W186-AD186,AC186-AD186))</f>
        <v>-4.028813743095494E-5</v>
      </c>
      <c r="AF186" s="58">
        <f t="shared" ref="AF186" si="440">IF(AA186="",(Z186-V186)-Z185,AC186-W186)</f>
        <v>1.4600000000003499E-4</v>
      </c>
      <c r="AG186" s="40"/>
      <c r="AH186" s="73"/>
      <c r="AI186" s="40"/>
      <c r="AJ186" s="73"/>
      <c r="AK186" s="40">
        <v>56</v>
      </c>
      <c r="AL186" s="73">
        <v>150</v>
      </c>
      <c r="AM186" s="70"/>
      <c r="AN186" s="74"/>
      <c r="AO186" s="70"/>
      <c r="AP186" s="63"/>
      <c r="AQ186" s="63"/>
      <c r="AR186" s="40"/>
      <c r="AS186" s="40"/>
      <c r="AT186" s="63"/>
      <c r="AU186" s="63"/>
      <c r="AV186" s="142"/>
      <c r="AW186" s="71"/>
      <c r="AX186" s="45"/>
      <c r="AY186" s="45"/>
      <c r="AZ186" s="46"/>
      <c r="BA186" s="152"/>
      <c r="BB186" s="47"/>
      <c r="BC186" s="158">
        <v>20</v>
      </c>
      <c r="BD186" s="158"/>
      <c r="BE186" s="47"/>
      <c r="BF186" s="56"/>
      <c r="BG186" s="49"/>
      <c r="BH186" s="50"/>
      <c r="BI186" s="49"/>
      <c r="BJ186" s="49"/>
      <c r="BK186" s="49"/>
      <c r="BL186" s="49"/>
      <c r="BM186" s="49"/>
      <c r="BN186" s="50"/>
      <c r="BO186" s="49"/>
      <c r="BP186" s="49"/>
      <c r="BQ186" s="50"/>
      <c r="BR186" s="9"/>
    </row>
    <row r="187" spans="1:70" s="6" customFormat="1" x14ac:dyDescent="0.25">
      <c r="A187" s="170" t="s">
        <v>1155</v>
      </c>
      <c r="B187" s="136"/>
      <c r="C187" s="137">
        <v>44900.124409722222</v>
      </c>
      <c r="D187" s="146">
        <v>2.1</v>
      </c>
      <c r="E187" s="139" t="s">
        <v>814</v>
      </c>
      <c r="F187" s="165" t="s">
        <v>1328</v>
      </c>
      <c r="G187" s="22"/>
      <c r="H187" s="134"/>
      <c r="I187" s="134"/>
      <c r="J187" s="145"/>
      <c r="K187" s="29"/>
      <c r="L187" s="29"/>
      <c r="M187" s="1"/>
      <c r="N187" s="1"/>
      <c r="O187" s="3"/>
      <c r="P187" s="29"/>
      <c r="Q187" s="29"/>
      <c r="R187" s="1"/>
      <c r="S187" s="1"/>
      <c r="T187" s="147" t="s">
        <v>903</v>
      </c>
      <c r="U187" s="32" t="s">
        <v>24</v>
      </c>
      <c r="V187" s="24"/>
      <c r="W187" s="25" t="s">
        <v>22</v>
      </c>
      <c r="X187" s="30">
        <v>20</v>
      </c>
      <c r="Y187" s="138"/>
      <c r="Z187" s="30"/>
      <c r="AA187" s="30"/>
      <c r="AB187" s="36" t="s">
        <v>21</v>
      </c>
      <c r="AC187" s="24">
        <f>$AC$186</f>
        <v>0.45850400000000002</v>
      </c>
      <c r="AD187" s="30"/>
      <c r="AE187" s="24"/>
      <c r="AF187" s="24"/>
      <c r="AG187" s="41"/>
      <c r="AH187" s="41"/>
      <c r="AI187" s="41"/>
      <c r="AJ187" s="41"/>
      <c r="AK187" s="41"/>
      <c r="AL187" s="41"/>
      <c r="AM187" s="41"/>
      <c r="AN187" s="41"/>
      <c r="AO187" s="41"/>
      <c r="AP187" s="135"/>
      <c r="AQ187" s="135"/>
      <c r="AR187" s="41"/>
      <c r="AS187" s="41"/>
      <c r="AT187" s="135"/>
      <c r="AU187" s="135"/>
      <c r="AV187" s="29"/>
      <c r="AW187" s="42"/>
      <c r="AX187" s="42"/>
      <c r="AY187" s="42"/>
      <c r="AZ187" s="43"/>
      <c r="BA187" s="151"/>
      <c r="BB187" s="44"/>
      <c r="BC187" s="157">
        <v>21</v>
      </c>
      <c r="BD187" s="157"/>
      <c r="BE187" s="44"/>
      <c r="BF187" s="48"/>
      <c r="BG187" s="48"/>
      <c r="BH187" s="48"/>
      <c r="BI187" s="48"/>
      <c r="BJ187" s="48"/>
      <c r="BK187" s="48"/>
      <c r="BL187" s="48"/>
      <c r="BM187" s="48"/>
      <c r="BN187" s="48"/>
      <c r="BO187" s="48"/>
      <c r="BP187" s="48"/>
      <c r="BQ187" s="48"/>
      <c r="BR187" s="1"/>
    </row>
    <row r="188" spans="1:70" s="7" customFormat="1" x14ac:dyDescent="0.25">
      <c r="A188" s="68" t="s">
        <v>1329</v>
      </c>
      <c r="B188" s="67" t="s">
        <v>1282</v>
      </c>
      <c r="C188" s="52">
        <v>44900.132939814815</v>
      </c>
      <c r="D188" s="16">
        <f>(K188*M188+P188*R188)/(24*60*60)</f>
        <v>0</v>
      </c>
      <c r="E188" s="26"/>
      <c r="F188" s="14" t="s">
        <v>1251</v>
      </c>
      <c r="G188" s="15">
        <v>0.112</v>
      </c>
      <c r="H188" s="131">
        <v>17</v>
      </c>
      <c r="I188" s="131">
        <v>10</v>
      </c>
      <c r="J188" s="143" t="s">
        <v>1252</v>
      </c>
      <c r="K188" s="37"/>
      <c r="L188" s="27">
        <v>6.0000000000000001E-3</v>
      </c>
      <c r="M188" s="13">
        <v>273</v>
      </c>
      <c r="N188" s="13">
        <v>240</v>
      </c>
      <c r="O188" s="17">
        <v>2E-3</v>
      </c>
      <c r="P188" s="37"/>
      <c r="Q188" s="27">
        <v>6.0000000000000001E-3</v>
      </c>
      <c r="R188" s="13">
        <v>334</v>
      </c>
      <c r="S188" s="13">
        <v>240</v>
      </c>
      <c r="T188" s="133">
        <v>2.9999999999999997E-4</v>
      </c>
      <c r="U188" s="27"/>
      <c r="V188" s="8">
        <f>IF(AB186="Latest Sag:",-(K188*L188+P188*Q188),-(K188*L188+P188*Q188)+U188)</f>
        <v>0</v>
      </c>
      <c r="W188" s="8">
        <f>IF(OR(AC187="",AC187=0),Z187+V188,IF(AB186="Latest Sag:",AA187+U188+V188,AC187+V188))</f>
        <v>0.45850400000000002</v>
      </c>
      <c r="X188" s="34"/>
      <c r="Y188" s="53">
        <f>IF(OR(ISBLANK(X188),X186=VALUE(20)),,IF(W186="Latest Z20:",ABS(X186-X188-K185*L185-P185*Q185+U187+U188),ABS(X187-X188-K187*L187-P187*Q187+U188)))</f>
        <v>0</v>
      </c>
      <c r="Z188" s="28">
        <v>-67.238720000000001</v>
      </c>
      <c r="AA188" s="28">
        <v>0.47761700000000001</v>
      </c>
      <c r="AB188" s="28">
        <v>4.3705000000000001E-2</v>
      </c>
      <c r="AC188" s="8">
        <f t="shared" ref="AC188" si="441">AB188+AA188</f>
        <v>0.52132200000000006</v>
      </c>
      <c r="AD188" s="35">
        <v>0.45854739351408103</v>
      </c>
      <c r="AE188" s="8">
        <f t="shared" ref="AE188" si="442">IF(AD188="",0,IF(OR(AC188="",AC188=0),W188-AD188,AC188-AD188))</f>
        <v>6.2774606485919038E-2</v>
      </c>
      <c r="AF188" s="58">
        <f t="shared" ref="AF188" si="443">IF(AA188="",(Z188-V188)-Z187,AC188-W188)</f>
        <v>6.281800000000004E-2</v>
      </c>
      <c r="AG188" s="40"/>
      <c r="AH188" s="73"/>
      <c r="AI188" s="40"/>
      <c r="AJ188" s="73"/>
      <c r="AK188" s="40">
        <v>1287</v>
      </c>
      <c r="AL188" s="73">
        <v>150</v>
      </c>
      <c r="AM188" s="70"/>
      <c r="AN188" s="74"/>
      <c r="AO188" s="70"/>
      <c r="AP188" s="63"/>
      <c r="AQ188" s="63"/>
      <c r="AR188" s="40"/>
      <c r="AS188" s="40"/>
      <c r="AT188" s="63"/>
      <c r="AU188" s="63"/>
      <c r="AV188" s="142"/>
      <c r="AW188" s="71"/>
      <c r="AX188" s="45"/>
      <c r="AY188" s="45"/>
      <c r="AZ188" s="46"/>
      <c r="BA188" s="152"/>
      <c r="BB188" s="47"/>
      <c r="BC188" s="158">
        <v>21</v>
      </c>
      <c r="BD188" s="158"/>
      <c r="BE188" s="47"/>
      <c r="BF188" s="56"/>
      <c r="BG188" s="49"/>
      <c r="BH188" s="50"/>
      <c r="BI188" s="49"/>
      <c r="BJ188" s="49"/>
      <c r="BK188" s="49"/>
      <c r="BL188" s="49"/>
      <c r="BM188" s="49"/>
      <c r="BN188" s="50"/>
      <c r="BO188" s="49"/>
      <c r="BP188" s="49"/>
      <c r="BQ188" s="50"/>
      <c r="BR188" s="9"/>
    </row>
    <row r="189" spans="1:70" s="7" customFormat="1" x14ac:dyDescent="0.25">
      <c r="A189" s="68" t="s">
        <v>1330</v>
      </c>
      <c r="B189" s="67" t="s">
        <v>1282</v>
      </c>
      <c r="C189" s="52">
        <v>44900.14916666667</v>
      </c>
      <c r="D189" s="16">
        <f>(K189*M189+P189*R189)/(24*60*60)</f>
        <v>3.1597222222222221E-2</v>
      </c>
      <c r="E189" s="26"/>
      <c r="F189" s="14" t="s">
        <v>1251</v>
      </c>
      <c r="G189" s="15">
        <v>0.112</v>
      </c>
      <c r="H189" s="131">
        <v>17</v>
      </c>
      <c r="I189" s="131">
        <v>10</v>
      </c>
      <c r="J189" s="143" t="s">
        <v>1252</v>
      </c>
      <c r="K189" s="27">
        <v>10</v>
      </c>
      <c r="L189" s="27">
        <v>6.0000000000000001E-3</v>
      </c>
      <c r="M189" s="13">
        <v>273</v>
      </c>
      <c r="N189" s="13">
        <v>240</v>
      </c>
      <c r="O189" s="17">
        <v>2E-3</v>
      </c>
      <c r="P189" s="27"/>
      <c r="Q189" s="27">
        <v>6.0000000000000001E-3</v>
      </c>
      <c r="R189" s="13">
        <v>334</v>
      </c>
      <c r="S189" s="13">
        <v>240</v>
      </c>
      <c r="T189" s="133">
        <v>2.9999999999999997E-4</v>
      </c>
      <c r="U189" s="27">
        <v>4.6927000000000003E-2</v>
      </c>
      <c r="V189" s="8">
        <f>IF(AB187="Latest Sag:",-(K189*L189+P189*Q189),-(K189*L189+P189*Q189)+U189)</f>
        <v>-0.06</v>
      </c>
      <c r="W189" s="8">
        <f>IF(OR(AC188="",AC188=0),Z188+V189,IF(AB187="Latest Sag:",AA188+U189+V189,AC188+V189))</f>
        <v>0.46454400000000001</v>
      </c>
      <c r="X189" s="33">
        <v>-36.252952000000001</v>
      </c>
      <c r="Y189" s="53">
        <f>IF(OR(ISBLANK(X189),X187=VALUE(20)),,IF(W187="Latest Z20:",ABS(X187-X189-K186*L186-P186*Q186+U188+U189),ABS(X188-X189-K188*L188-P188*Q188+U189)))</f>
        <v>0</v>
      </c>
      <c r="Z189" s="28">
        <v>-67.238421000000002</v>
      </c>
      <c r="AA189" s="28">
        <v>0.47760799999999998</v>
      </c>
      <c r="AB189" s="28">
        <v>-1.1736E-2</v>
      </c>
      <c r="AC189" s="8">
        <f t="shared" ref="AC189" si="444">AB189+AA189</f>
        <v>0.46587199999999995</v>
      </c>
      <c r="AD189" s="35">
        <v>0.45854739351408103</v>
      </c>
      <c r="AE189" s="8">
        <f t="shared" ref="AE189" si="445">IF(AD189="",0,IF(OR(AC189="",AC189=0),W189-AD189,AC189-AD189))</f>
        <v>7.3246064859189275E-3</v>
      </c>
      <c r="AF189" s="58">
        <f t="shared" ref="AF189" si="446">IF(AA189="",(Z189-V189)-Z188,AC189-W189)</f>
        <v>1.3279999999999403E-3</v>
      </c>
      <c r="AG189" s="40"/>
      <c r="AH189" s="73"/>
      <c r="AI189" s="40"/>
      <c r="AJ189" s="73"/>
      <c r="AK189" s="40">
        <v>37</v>
      </c>
      <c r="AL189" s="73">
        <v>150</v>
      </c>
      <c r="AM189" s="70"/>
      <c r="AN189" s="74"/>
      <c r="AO189" s="70"/>
      <c r="AP189" s="63"/>
      <c r="AQ189" s="63"/>
      <c r="AR189" s="40"/>
      <c r="AS189" s="40"/>
      <c r="AT189" s="63"/>
      <c r="AU189" s="63"/>
      <c r="AV189" s="142"/>
      <c r="AW189" s="71"/>
      <c r="AX189" s="45"/>
      <c r="AY189" s="45"/>
      <c r="AZ189" s="46"/>
      <c r="BA189" s="152"/>
      <c r="BB189" s="47"/>
      <c r="BC189" s="158">
        <v>21</v>
      </c>
      <c r="BD189" s="158"/>
      <c r="BE189" s="47"/>
      <c r="BF189" s="56"/>
      <c r="BG189" s="49"/>
      <c r="BH189" s="50"/>
      <c r="BI189" s="49"/>
      <c r="BJ189" s="49"/>
      <c r="BK189" s="49"/>
      <c r="BL189" s="49"/>
      <c r="BM189" s="49"/>
      <c r="BN189" s="50"/>
      <c r="BO189" s="49"/>
      <c r="BP189" s="49"/>
      <c r="BQ189" s="50"/>
      <c r="BR189" s="9"/>
    </row>
    <row r="190" spans="1:70" s="7" customFormat="1" x14ac:dyDescent="0.25">
      <c r="A190" s="68" t="s">
        <v>1331</v>
      </c>
      <c r="B190" s="67" t="s">
        <v>1282</v>
      </c>
      <c r="C190" s="52">
        <v>44900.191099537034</v>
      </c>
      <c r="D190" s="16">
        <f>(K190*M190+P190*R190)/(24*60*60)</f>
        <v>1.0185185185185186E-2</v>
      </c>
      <c r="E190" s="26"/>
      <c r="F190" s="14" t="s">
        <v>1251</v>
      </c>
      <c r="G190" s="15">
        <v>0.112</v>
      </c>
      <c r="H190" s="131">
        <v>17</v>
      </c>
      <c r="I190" s="131">
        <v>10</v>
      </c>
      <c r="J190" s="143" t="s">
        <v>1252</v>
      </c>
      <c r="K190" s="27">
        <v>2</v>
      </c>
      <c r="L190" s="27">
        <v>6.0000000000000001E-3</v>
      </c>
      <c r="M190" s="13">
        <v>273</v>
      </c>
      <c r="N190" s="13">
        <v>240</v>
      </c>
      <c r="O190" s="17">
        <v>2E-3</v>
      </c>
      <c r="P190" s="27">
        <v>1</v>
      </c>
      <c r="Q190" s="27">
        <v>6.0000000000000001E-3</v>
      </c>
      <c r="R190" s="13">
        <v>334</v>
      </c>
      <c r="S190" s="13">
        <v>240</v>
      </c>
      <c r="T190" s="133">
        <v>2.9999999999999997E-4</v>
      </c>
      <c r="U190" s="27">
        <v>1.0539E-2</v>
      </c>
      <c r="V190" s="8">
        <f>IF(AB188="Latest Sag:",-(K190*L190+P190*Q190),-(K190*L190+P190*Q190)+U190)</f>
        <v>-7.4610000000000024E-3</v>
      </c>
      <c r="W190" s="8">
        <f>IF(OR(AC189="",AC189=0),Z189+V190,IF(AB188="Latest Sag:",AA189+U190+V190,AC189+V190))</f>
        <v>0.45841099999999996</v>
      </c>
      <c r="X190" s="33">
        <v>-36.302413000000001</v>
      </c>
      <c r="Y190" s="53">
        <f>IF(OR(ISBLANK(X190),X188=VALUE(20)),,IF(W188="Latest Z20:",ABS(X188-X190-K187*L187-P187*Q187+U189+U190),ABS(X189-X190-K189*L189-P189*Q189+U190)))</f>
        <v>8.6736173798840355E-16</v>
      </c>
      <c r="Z190" s="28">
        <v>-67.238552999999996</v>
      </c>
      <c r="AA190" s="28">
        <v>0.47758600000000001</v>
      </c>
      <c r="AB190" s="28">
        <v>-1.9092999999999999E-2</v>
      </c>
      <c r="AC190" s="8">
        <f t="shared" ref="AC190" si="447">AB190+AA190</f>
        <v>0.45849300000000004</v>
      </c>
      <c r="AD190" s="35">
        <v>0.45854739351408103</v>
      </c>
      <c r="AE190" s="8">
        <f t="shared" ref="AE190" si="448">IF(AD190="",0,IF(OR(AC190="",AC190=0),W190-AD190,AC190-AD190))</f>
        <v>-5.4393514080985916E-5</v>
      </c>
      <c r="AF190" s="58">
        <f t="shared" ref="AF190" si="449">IF(AA190="",(Z190-V190)-Z189,AC190-W190)</f>
        <v>8.2000000000082007E-5</v>
      </c>
      <c r="AG190" s="40"/>
      <c r="AH190" s="73"/>
      <c r="AI190" s="40"/>
      <c r="AJ190" s="73"/>
      <c r="AK190" s="40">
        <v>54</v>
      </c>
      <c r="AL190" s="73">
        <v>150</v>
      </c>
      <c r="AM190" s="70"/>
      <c r="AN190" s="74"/>
      <c r="AO190" s="70"/>
      <c r="AP190" s="63"/>
      <c r="AQ190" s="63"/>
      <c r="AR190" s="40"/>
      <c r="AS190" s="40"/>
      <c r="AT190" s="63"/>
      <c r="AU190" s="63"/>
      <c r="AV190" s="142"/>
      <c r="AW190" s="71"/>
      <c r="AX190" s="45"/>
      <c r="AY190" s="45"/>
      <c r="AZ190" s="46"/>
      <c r="BA190" s="152"/>
      <c r="BB190" s="47"/>
      <c r="BC190" s="158">
        <v>21</v>
      </c>
      <c r="BD190" s="158">
        <v>14</v>
      </c>
      <c r="BE190" s="47">
        <v>6.1</v>
      </c>
      <c r="BF190" s="56"/>
      <c r="BG190" s="49"/>
      <c r="BH190" s="50"/>
      <c r="BI190" s="49"/>
      <c r="BJ190" s="49"/>
      <c r="BK190" s="49"/>
      <c r="BL190" s="49"/>
      <c r="BM190" s="49"/>
      <c r="BN190" s="50"/>
      <c r="BO190" s="49"/>
      <c r="BP190" s="49"/>
      <c r="BQ190" s="50"/>
      <c r="BR190" s="9"/>
    </row>
    <row r="191" spans="1:70" s="6" customFormat="1" x14ac:dyDescent="0.25">
      <c r="A191" s="170" t="s">
        <v>1155</v>
      </c>
      <c r="B191" s="136"/>
      <c r="C191" s="137">
        <v>44900.220405092594</v>
      </c>
      <c r="D191" s="146">
        <v>2.2999999999999998</v>
      </c>
      <c r="E191" s="139" t="s">
        <v>814</v>
      </c>
      <c r="F191" s="165" t="s">
        <v>1332</v>
      </c>
      <c r="G191" s="22"/>
      <c r="H191" s="134"/>
      <c r="I191" s="134"/>
      <c r="J191" s="145"/>
      <c r="K191" s="29"/>
      <c r="L191" s="29"/>
      <c r="M191" s="1"/>
      <c r="N191" s="1"/>
      <c r="O191" s="3"/>
      <c r="P191" s="29"/>
      <c r="Q191" s="29"/>
      <c r="R191" s="1"/>
      <c r="S191" s="1"/>
      <c r="T191" s="147" t="s">
        <v>903</v>
      </c>
      <c r="U191" s="32" t="s">
        <v>24</v>
      </c>
      <c r="V191" s="24"/>
      <c r="W191" s="25" t="s">
        <v>22</v>
      </c>
      <c r="X191" s="30">
        <v>20</v>
      </c>
      <c r="Y191" s="138"/>
      <c r="Z191" s="30"/>
      <c r="AA191" s="30"/>
      <c r="AB191" s="36" t="s">
        <v>21</v>
      </c>
      <c r="AC191" s="24">
        <f>$AC$190</f>
        <v>0.45849300000000004</v>
      </c>
      <c r="AD191" s="30"/>
      <c r="AE191" s="24"/>
      <c r="AF191" s="24"/>
      <c r="AG191" s="41"/>
      <c r="AH191" s="41"/>
      <c r="AI191" s="41"/>
      <c r="AJ191" s="41"/>
      <c r="AK191" s="41"/>
      <c r="AL191" s="41"/>
      <c r="AM191" s="41"/>
      <c r="AN191" s="41"/>
      <c r="AO191" s="41"/>
      <c r="AP191" s="135"/>
      <c r="AQ191" s="135"/>
      <c r="AR191" s="41"/>
      <c r="AS191" s="41"/>
      <c r="AT191" s="135"/>
      <c r="AU191" s="135"/>
      <c r="AV191" s="29"/>
      <c r="AW191" s="42"/>
      <c r="AX191" s="42"/>
      <c r="AY191" s="42"/>
      <c r="AZ191" s="43"/>
      <c r="BA191" s="151"/>
      <c r="BB191" s="44"/>
      <c r="BC191" s="157">
        <v>22</v>
      </c>
      <c r="BD191" s="157"/>
      <c r="BE191" s="44"/>
      <c r="BF191" s="48"/>
      <c r="BG191" s="48"/>
      <c r="BH191" s="48"/>
      <c r="BI191" s="48"/>
      <c r="BJ191" s="48"/>
      <c r="BK191" s="48"/>
      <c r="BL191" s="48"/>
      <c r="BM191" s="48"/>
      <c r="BN191" s="48"/>
      <c r="BO191" s="48"/>
      <c r="BP191" s="48"/>
      <c r="BQ191" s="48"/>
      <c r="BR191" s="1"/>
    </row>
    <row r="192" spans="1:70" s="7" customFormat="1" x14ac:dyDescent="0.25">
      <c r="A192" s="68" t="s">
        <v>1333</v>
      </c>
      <c r="B192" s="67" t="s">
        <v>1318</v>
      </c>
      <c r="C192" s="52">
        <v>44900.22861111111</v>
      </c>
      <c r="D192" s="16">
        <f>(K192*M192+P192*R192)/(24*60*60)</f>
        <v>0</v>
      </c>
      <c r="E192" s="26"/>
      <c r="F192" s="14" t="s">
        <v>1251</v>
      </c>
      <c r="G192" s="15">
        <v>0.112</v>
      </c>
      <c r="H192" s="131">
        <v>17</v>
      </c>
      <c r="I192" s="131">
        <v>10</v>
      </c>
      <c r="J192" s="143" t="s">
        <v>1252</v>
      </c>
      <c r="K192" s="37"/>
      <c r="L192" s="27">
        <v>6.0000000000000001E-3</v>
      </c>
      <c r="M192" s="13">
        <v>273</v>
      </c>
      <c r="N192" s="13">
        <v>240</v>
      </c>
      <c r="O192" s="17">
        <v>2E-3</v>
      </c>
      <c r="P192" s="37"/>
      <c r="Q192" s="27">
        <v>6.0000000000000001E-3</v>
      </c>
      <c r="R192" s="13">
        <v>334</v>
      </c>
      <c r="S192" s="13">
        <v>240</v>
      </c>
      <c r="T192" s="133">
        <v>2.9999999999999997E-4</v>
      </c>
      <c r="U192" s="27"/>
      <c r="V192" s="8">
        <f>IF(AB190="Latest Sag:",-(K192*L192+P192*Q192),-(K192*L192+P192*Q192)+U192)</f>
        <v>0</v>
      </c>
      <c r="W192" s="8">
        <f>IF(OR(AC191="",AC191=0),Z191+V192,IF(AB190="Latest Sag:",AA191+U192+V192,AC191+V192))</f>
        <v>0.45849300000000004</v>
      </c>
      <c r="X192" s="34"/>
      <c r="Y192" s="53">
        <f>IF(OR(ISBLANK(X192),X190=VALUE(20)),,IF(W190="Latest Z20:",ABS(X190-X192-K189*L189-P189*Q189+U191+U192),ABS(X191-X192-K191*L191-P191*Q191+U192)))</f>
        <v>0</v>
      </c>
      <c r="Z192" s="28">
        <v>-67.242025999999996</v>
      </c>
      <c r="AA192" s="28">
        <v>0.47611999999999999</v>
      </c>
      <c r="AB192" s="28"/>
      <c r="AC192" s="8">
        <f t="shared" ref="AC192" si="450">AB192+AA192</f>
        <v>0.47611999999999999</v>
      </c>
      <c r="AD192" s="35">
        <v>0.45852677023500699</v>
      </c>
      <c r="AE192" s="8">
        <f t="shared" ref="AE192" si="451">IF(AD192="",0,IF(OR(AC192="",AC192=0),W192-AD192,AC192-AD192))</f>
        <v>1.7593229764993001E-2</v>
      </c>
      <c r="AF192" s="58">
        <f t="shared" ref="AF192" si="452">IF(AA192="",(Z192-V192)-Z191,AC192-W192)</f>
        <v>1.7626999999999948E-2</v>
      </c>
      <c r="AG192" s="40"/>
      <c r="AH192" s="73"/>
      <c r="AI192" s="40"/>
      <c r="AJ192" s="73"/>
      <c r="AK192" s="40">
        <v>1042</v>
      </c>
      <c r="AL192" s="73">
        <v>150</v>
      </c>
      <c r="AM192" s="70"/>
      <c r="AN192" s="74"/>
      <c r="AO192" s="70"/>
      <c r="AP192" s="63"/>
      <c r="AQ192" s="63"/>
      <c r="AR192" s="40"/>
      <c r="AS192" s="40"/>
      <c r="AT192" s="63"/>
      <c r="AU192" s="63"/>
      <c r="AV192" s="142"/>
      <c r="AW192" s="71"/>
      <c r="AX192" s="45"/>
      <c r="AY192" s="45"/>
      <c r="AZ192" s="46"/>
      <c r="BA192" s="152"/>
      <c r="BB192" s="47"/>
      <c r="BC192" s="158">
        <v>22</v>
      </c>
      <c r="BD192" s="158"/>
      <c r="BE192" s="47"/>
      <c r="BF192" s="56"/>
      <c r="BG192" s="49"/>
      <c r="BH192" s="50"/>
      <c r="BI192" s="49"/>
      <c r="BJ192" s="49"/>
      <c r="BK192" s="49"/>
      <c r="BL192" s="49"/>
      <c r="BM192" s="49"/>
      <c r="BN192" s="50"/>
      <c r="BO192" s="49"/>
      <c r="BP192" s="49"/>
      <c r="BQ192" s="50"/>
      <c r="BR192" s="9"/>
    </row>
    <row r="193" spans="1:70" s="7" customFormat="1" x14ac:dyDescent="0.25">
      <c r="A193" s="68" t="s">
        <v>1334</v>
      </c>
      <c r="B193" s="67" t="s">
        <v>1187</v>
      </c>
      <c r="C193" s="52">
        <v>44900.257164351853</v>
      </c>
      <c r="D193" s="16">
        <f>(K193*M193+P193*R193)/(24*60*60)</f>
        <v>3.1597222222222221E-2</v>
      </c>
      <c r="E193" s="26"/>
      <c r="F193" s="14" t="s">
        <v>1251</v>
      </c>
      <c r="G193" s="15">
        <v>0.112</v>
      </c>
      <c r="H193" s="131">
        <v>17</v>
      </c>
      <c r="I193" s="131">
        <v>10</v>
      </c>
      <c r="J193" s="143" t="s">
        <v>1252</v>
      </c>
      <c r="K193" s="27">
        <v>10</v>
      </c>
      <c r="L193" s="27">
        <v>6.0000000000000001E-3</v>
      </c>
      <c r="M193" s="13">
        <v>273</v>
      </c>
      <c r="N193" s="13">
        <v>240</v>
      </c>
      <c r="O193" s="17">
        <v>2E-3</v>
      </c>
      <c r="P193" s="27"/>
      <c r="Q193" s="27">
        <v>6.0000000000000001E-3</v>
      </c>
      <c r="R193" s="13">
        <v>334</v>
      </c>
      <c r="S193" s="13">
        <v>240</v>
      </c>
      <c r="T193" s="133">
        <v>2.9999999999999997E-4</v>
      </c>
      <c r="U193" s="27">
        <v>4.8853000000000001E-2</v>
      </c>
      <c r="V193" s="8">
        <f>IF(AB191="Latest Sag:",-(K193*L193+P193*Q193),-(K193*L193+P193*Q193)+U193)</f>
        <v>-0.06</v>
      </c>
      <c r="W193" s="8">
        <f>IF(OR(AC192="",AC192=0),Z192+V193,IF(AB191="Latest Sag:",AA192+U193+V193,AC192+V193))</f>
        <v>0.46497300000000003</v>
      </c>
      <c r="X193" s="33">
        <v>-36.255412</v>
      </c>
      <c r="Y193" s="53">
        <f>IF(OR(ISBLANK(X193),X191=VALUE(20)),,IF(W191="Latest Z20:",ABS(X191-X193-K190*L190-P190*Q190+U192+U193),ABS(X192-X193-K192*L192-P192*Q192+U193)))</f>
        <v>0</v>
      </c>
      <c r="Z193" s="28">
        <v>-67.242340999999996</v>
      </c>
      <c r="AA193" s="28">
        <v>0.47608099999999998</v>
      </c>
      <c r="AB193" s="28">
        <v>-1.0309E-2</v>
      </c>
      <c r="AC193" s="8">
        <f t="shared" ref="AC193" si="453">AB193+AA193</f>
        <v>0.46577199999999996</v>
      </c>
      <c r="AD193" s="35">
        <v>0.45852677023500699</v>
      </c>
      <c r="AE193" s="8">
        <f t="shared" ref="AE193" si="454">IF(AD193="",0,IF(OR(AC193="",AC193=0),W193-AD193,AC193-AD193))</f>
        <v>7.2452297649929776E-3</v>
      </c>
      <c r="AF193" s="58">
        <f t="shared" ref="AF193" si="455">IF(AA193="",(Z193-V193)-Z192,AC193-W193)</f>
        <v>7.9899999999993865E-4</v>
      </c>
      <c r="AG193" s="40"/>
      <c r="AH193" s="73"/>
      <c r="AI193" s="40"/>
      <c r="AJ193" s="73"/>
      <c r="AK193" s="40">
        <v>66</v>
      </c>
      <c r="AL193" s="73">
        <v>150</v>
      </c>
      <c r="AM193" s="70"/>
      <c r="AN193" s="74"/>
      <c r="AO193" s="70"/>
      <c r="AP193" s="63"/>
      <c r="AQ193" s="63"/>
      <c r="AR193" s="40"/>
      <c r="AS193" s="40"/>
      <c r="AT193" s="63"/>
      <c r="AU193" s="63"/>
      <c r="AV193" s="142"/>
      <c r="AW193" s="71"/>
      <c r="AX193" s="45"/>
      <c r="AY193" s="45"/>
      <c r="AZ193" s="46"/>
      <c r="BA193" s="152"/>
      <c r="BB193" s="47"/>
      <c r="BC193" s="158">
        <v>22</v>
      </c>
      <c r="BD193" s="158"/>
      <c r="BE193" s="47"/>
      <c r="BF193" s="56"/>
      <c r="BG193" s="49"/>
      <c r="BH193" s="50"/>
      <c r="BI193" s="49"/>
      <c r="BJ193" s="49"/>
      <c r="BK193" s="49"/>
      <c r="BL193" s="49"/>
      <c r="BM193" s="49"/>
      <c r="BN193" s="50"/>
      <c r="BO193" s="49"/>
      <c r="BP193" s="49"/>
      <c r="BQ193" s="50"/>
      <c r="BR193" s="9"/>
    </row>
    <row r="194" spans="1:70" s="7" customFormat="1" x14ac:dyDescent="0.25">
      <c r="A194" s="68" t="s">
        <v>1335</v>
      </c>
      <c r="B194" s="67" t="s">
        <v>1187</v>
      </c>
      <c r="C194" s="52">
        <v>44900.298842592594</v>
      </c>
      <c r="D194" s="16">
        <f>(K194*M194+P194*R194)/(24*60*60)</f>
        <v>1.0185185185185186E-2</v>
      </c>
      <c r="E194" s="26"/>
      <c r="F194" s="14" t="s">
        <v>1251</v>
      </c>
      <c r="G194" s="15">
        <v>0.112</v>
      </c>
      <c r="H194" s="131">
        <v>17</v>
      </c>
      <c r="I194" s="131">
        <v>10</v>
      </c>
      <c r="J194" s="143" t="s">
        <v>1252</v>
      </c>
      <c r="K194" s="27">
        <v>2</v>
      </c>
      <c r="L194" s="27">
        <v>6.0000000000000001E-3</v>
      </c>
      <c r="M194" s="13">
        <v>273</v>
      </c>
      <c r="N194" s="13">
        <v>240</v>
      </c>
      <c r="O194" s="17">
        <v>2E-3</v>
      </c>
      <c r="P194" s="27">
        <v>1</v>
      </c>
      <c r="Q194" s="27">
        <v>6.0000000000000001E-3</v>
      </c>
      <c r="R194" s="13">
        <v>334</v>
      </c>
      <c r="S194" s="13">
        <v>240</v>
      </c>
      <c r="T194" s="133">
        <v>2.9999999999999997E-4</v>
      </c>
      <c r="U194" s="27">
        <v>1.0572E-2</v>
      </c>
      <c r="V194" s="8">
        <f>IF(AB192="Latest Sag:",-(K194*L194+P194*Q194),-(K194*L194+P194*Q194)+U194)</f>
        <v>-7.4280000000000023E-3</v>
      </c>
      <c r="W194" s="8">
        <f>IF(OR(AC193="",AC193=0),Z193+V194,IF(AB192="Latest Sag:",AA193+U194+V194,AC193+V194))</f>
        <v>0.45834399999999997</v>
      </c>
      <c r="X194" s="33">
        <v>-36.304839999999999</v>
      </c>
      <c r="Y194" s="53">
        <f>IF(OR(ISBLANK(X194),X192=VALUE(20)),,IF(W192="Latest Z20:",ABS(X192-X194-K191*L191-P191*Q191+U193+U194),ABS(X193-X194-K193*L193-P193*Q193+U194)))</f>
        <v>1.0807327255335508E-15</v>
      </c>
      <c r="Z194" s="28">
        <v>-67.242489000000006</v>
      </c>
      <c r="AA194" s="28">
        <v>0.47608699999999998</v>
      </c>
      <c r="AB194" s="28">
        <v>-1.7510999999999999E-2</v>
      </c>
      <c r="AC194" s="8">
        <f t="shared" ref="AC194" si="456">AB194+AA194</f>
        <v>0.45857599999999998</v>
      </c>
      <c r="AD194" s="35">
        <v>0.45852677023500699</v>
      </c>
      <c r="AE194" s="8">
        <f t="shared" ref="AE194" si="457">IF(AD194="",0,IF(OR(AC194="",AC194=0),W194-AD194,AC194-AD194))</f>
        <v>4.922976499299736E-5</v>
      </c>
      <c r="AF194" s="58">
        <f t="shared" ref="AF194" si="458">IF(AA194="",(Z194-V194)-Z193,AC194-W194)</f>
        <v>2.3200000000000998E-4</v>
      </c>
      <c r="AG194" s="40"/>
      <c r="AH194" s="73"/>
      <c r="AI194" s="40"/>
      <c r="AJ194" s="73"/>
      <c r="AK194" s="40">
        <v>37</v>
      </c>
      <c r="AL194" s="73">
        <v>150</v>
      </c>
      <c r="AM194" s="70"/>
      <c r="AN194" s="74"/>
      <c r="AO194" s="70"/>
      <c r="AP194" s="63"/>
      <c r="AQ194" s="63"/>
      <c r="AR194" s="40"/>
      <c r="AS194" s="40"/>
      <c r="AT194" s="63"/>
      <c r="AU194" s="63"/>
      <c r="AV194" s="142"/>
      <c r="AW194" s="71"/>
      <c r="AX194" s="45"/>
      <c r="AY194" s="45"/>
      <c r="AZ194" s="46"/>
      <c r="BA194" s="152"/>
      <c r="BB194" s="47"/>
      <c r="BC194" s="158">
        <v>22</v>
      </c>
      <c r="BD194" s="158"/>
      <c r="BE194" s="47"/>
      <c r="BF194" s="56"/>
      <c r="BG194" s="49"/>
      <c r="BH194" s="50"/>
      <c r="BI194" s="49"/>
      <c r="BJ194" s="49"/>
      <c r="BK194" s="49"/>
      <c r="BL194" s="49"/>
      <c r="BM194" s="49"/>
      <c r="BN194" s="50"/>
      <c r="BO194" s="49"/>
      <c r="BP194" s="49"/>
      <c r="BQ194" s="50"/>
      <c r="BR194" s="9"/>
    </row>
    <row r="195" spans="1:70" s="6" customFormat="1" x14ac:dyDescent="0.25">
      <c r="A195" s="170" t="s">
        <v>1155</v>
      </c>
      <c r="B195" s="136"/>
      <c r="C195" s="137">
        <v>44900.319837962961</v>
      </c>
      <c r="D195" s="146">
        <v>2.39</v>
      </c>
      <c r="E195" s="139" t="s">
        <v>814</v>
      </c>
      <c r="F195" s="165" t="s">
        <v>1336</v>
      </c>
      <c r="G195" s="22"/>
      <c r="H195" s="134"/>
      <c r="I195" s="134"/>
      <c r="J195" s="145"/>
      <c r="K195" s="29"/>
      <c r="L195" s="29"/>
      <c r="M195" s="1"/>
      <c r="N195" s="1"/>
      <c r="O195" s="3"/>
      <c r="P195" s="29"/>
      <c r="Q195" s="29"/>
      <c r="R195" s="1"/>
      <c r="S195" s="1"/>
      <c r="T195" s="147" t="s">
        <v>903</v>
      </c>
      <c r="U195" s="32" t="s">
        <v>24</v>
      </c>
      <c r="V195" s="24"/>
      <c r="W195" s="25" t="s">
        <v>22</v>
      </c>
      <c r="X195" s="30">
        <v>20</v>
      </c>
      <c r="Y195" s="138"/>
      <c r="Z195" s="30"/>
      <c r="AA195" s="30"/>
      <c r="AB195" s="36" t="s">
        <v>21</v>
      </c>
      <c r="AC195" s="24">
        <f>$AC$194</f>
        <v>0.45857599999999998</v>
      </c>
      <c r="AD195" s="30"/>
      <c r="AE195" s="24"/>
      <c r="AF195" s="24"/>
      <c r="AG195" s="41"/>
      <c r="AH195" s="41"/>
      <c r="AI195" s="41"/>
      <c r="AJ195" s="41"/>
      <c r="AK195" s="41"/>
      <c r="AL195" s="41"/>
      <c r="AM195" s="41"/>
      <c r="AN195" s="41"/>
      <c r="AO195" s="41"/>
      <c r="AP195" s="135"/>
      <c r="AQ195" s="135"/>
      <c r="AR195" s="41"/>
      <c r="AS195" s="41"/>
      <c r="AT195" s="135"/>
      <c r="AU195" s="135"/>
      <c r="AV195" s="29"/>
      <c r="AW195" s="42"/>
      <c r="AX195" s="42"/>
      <c r="AY195" s="42"/>
      <c r="AZ195" s="43"/>
      <c r="BA195" s="151"/>
      <c r="BB195" s="44"/>
      <c r="BC195" s="157">
        <v>23</v>
      </c>
      <c r="BD195" s="157"/>
      <c r="BE195" s="44"/>
      <c r="BF195" s="48"/>
      <c r="BG195" s="48"/>
      <c r="BH195" s="48"/>
      <c r="BI195" s="48"/>
      <c r="BJ195" s="48"/>
      <c r="BK195" s="48"/>
      <c r="BL195" s="48"/>
      <c r="BM195" s="48"/>
      <c r="BN195" s="48"/>
      <c r="BO195" s="48"/>
      <c r="BP195" s="48"/>
      <c r="BQ195" s="48"/>
      <c r="BR195" s="1"/>
    </row>
    <row r="196" spans="1:70" s="7" customFormat="1" x14ac:dyDescent="0.25">
      <c r="A196" s="68" t="s">
        <v>1337</v>
      </c>
      <c r="B196" s="67" t="s">
        <v>1187</v>
      </c>
      <c r="C196" s="52">
        <v>44900.319953703707</v>
      </c>
      <c r="D196" s="16">
        <f>(K196*M196+P196*R196)/(24*60*60)</f>
        <v>0</v>
      </c>
      <c r="E196" s="26"/>
      <c r="F196" s="14" t="s">
        <v>1251</v>
      </c>
      <c r="G196" s="15">
        <v>0.112</v>
      </c>
      <c r="H196" s="131">
        <v>17</v>
      </c>
      <c r="I196" s="131">
        <v>10</v>
      </c>
      <c r="J196" s="143" t="s">
        <v>1252</v>
      </c>
      <c r="K196" s="37"/>
      <c r="L196" s="27">
        <v>6.0000000000000001E-3</v>
      </c>
      <c r="M196" s="13">
        <v>273</v>
      </c>
      <c r="N196" s="13">
        <v>240</v>
      </c>
      <c r="O196" s="17">
        <v>2E-3</v>
      </c>
      <c r="P196" s="37"/>
      <c r="Q196" s="27">
        <v>6.0000000000000001E-3</v>
      </c>
      <c r="R196" s="13">
        <v>334</v>
      </c>
      <c r="S196" s="13">
        <v>240</v>
      </c>
      <c r="T196" s="133">
        <v>2.9999999999999997E-4</v>
      </c>
      <c r="U196" s="27"/>
      <c r="V196" s="8">
        <f>IF(AB194="Latest Sag:",-(K196*L196+P196*Q196),-(K196*L196+P196*Q196)+U196)</f>
        <v>0</v>
      </c>
      <c r="W196" s="8">
        <f>IF(OR(AC195="",AC195=0),Z195+V196,IF(AB194="Latest Sag:",AA195+U196+V196,AC195+V196))</f>
        <v>0.45857599999999998</v>
      </c>
      <c r="X196" s="34"/>
      <c r="Y196" s="53">
        <f>IF(OR(ISBLANK(X196),X194=VALUE(20)),,IF(W194="Latest Z20:",ABS(X194-X196-K193*L193-P193*Q193+U195+U196),ABS(X195-X196-K195*L195-P195*Q195+U196)))</f>
        <v>0</v>
      </c>
      <c r="Z196" s="28">
        <v>-67.243274999999997</v>
      </c>
      <c r="AA196" s="28">
        <v>0.47650399999999998</v>
      </c>
      <c r="AB196" s="28"/>
      <c r="AC196" s="8">
        <f t="shared" ref="AC196" si="459">AB196+AA196</f>
        <v>0.47650399999999998</v>
      </c>
      <c r="AD196" s="35">
        <v>0.458656776658806</v>
      </c>
      <c r="AE196" s="8">
        <f t="shared" ref="AE196" si="460">IF(AD196="",0,IF(OR(AC196="",AC196=0),W196-AD196,AC196-AD196))</f>
        <v>1.7847223341193985E-2</v>
      </c>
      <c r="AF196" s="58">
        <f t="shared" ref="AF196" si="461">IF(AA196="",(Z196-V196)-Z195,AC196-W196)</f>
        <v>1.7927999999999999E-2</v>
      </c>
      <c r="AG196" s="40"/>
      <c r="AH196" s="73"/>
      <c r="AI196" s="40"/>
      <c r="AJ196" s="73"/>
      <c r="AK196" s="40"/>
      <c r="AL196" s="73">
        <v>150</v>
      </c>
      <c r="AM196" s="70"/>
      <c r="AN196" s="74"/>
      <c r="AO196" s="70"/>
      <c r="AP196" s="63"/>
      <c r="AQ196" s="63"/>
      <c r="AR196" s="40"/>
      <c r="AS196" s="40"/>
      <c r="AT196" s="63"/>
      <c r="AU196" s="63"/>
      <c r="AV196" s="142"/>
      <c r="AW196" s="71"/>
      <c r="AX196" s="45"/>
      <c r="AY196" s="45"/>
      <c r="AZ196" s="46"/>
      <c r="BA196" s="152"/>
      <c r="BB196" s="47"/>
      <c r="BC196" s="158">
        <v>23</v>
      </c>
      <c r="BD196" s="158"/>
      <c r="BE196" s="47"/>
      <c r="BF196" s="56"/>
      <c r="BG196" s="49"/>
      <c r="BH196" s="50"/>
      <c r="BI196" s="49"/>
      <c r="BJ196" s="49"/>
      <c r="BK196" s="49"/>
      <c r="BL196" s="49"/>
      <c r="BM196" s="49"/>
      <c r="BN196" s="50"/>
      <c r="BO196" s="49"/>
      <c r="BP196" s="49"/>
      <c r="BQ196" s="50"/>
      <c r="BR196" s="9"/>
    </row>
    <row r="197" spans="1:70" s="7" customFormat="1" x14ac:dyDescent="0.25">
      <c r="A197" s="68" t="s">
        <v>1338</v>
      </c>
      <c r="B197" s="67" t="s">
        <v>1187</v>
      </c>
      <c r="C197" s="52">
        <v>44900.341898148145</v>
      </c>
      <c r="D197" s="16">
        <f>(K197*M197+P197*R197)/(24*60*60)</f>
        <v>3.1597222222222221E-2</v>
      </c>
      <c r="E197" s="26"/>
      <c r="F197" s="14" t="s">
        <v>1251</v>
      </c>
      <c r="G197" s="15">
        <v>0.112</v>
      </c>
      <c r="H197" s="131">
        <v>17</v>
      </c>
      <c r="I197" s="131">
        <v>10</v>
      </c>
      <c r="J197" s="143" t="s">
        <v>1252</v>
      </c>
      <c r="K197" s="27">
        <v>10</v>
      </c>
      <c r="L197" s="27">
        <v>6.0000000000000001E-3</v>
      </c>
      <c r="M197" s="13">
        <v>273</v>
      </c>
      <c r="N197" s="13">
        <v>240</v>
      </c>
      <c r="O197" s="17">
        <v>2E-3</v>
      </c>
      <c r="P197" s="27"/>
      <c r="Q197" s="27">
        <v>6.0000000000000001E-3</v>
      </c>
      <c r="R197" s="13">
        <v>334</v>
      </c>
      <c r="S197" s="13">
        <v>240</v>
      </c>
      <c r="T197" s="133">
        <v>2.9999999999999997E-4</v>
      </c>
      <c r="U197" s="27">
        <v>4.8149999999999998E-2</v>
      </c>
      <c r="V197" s="8">
        <f>IF(AB195="Latest Sag:",-(K197*L197+P197*Q197),-(K197*L197+P197*Q197)+U197)</f>
        <v>-0.06</v>
      </c>
      <c r="W197" s="8">
        <f>IF(OR(AC196="",AC196=0),Z196+V197,IF(AB195="Latest Sag:",AA196+U197+V197,AC196+V197))</f>
        <v>0.46465399999999996</v>
      </c>
      <c r="X197" s="33">
        <v>-36.257303</v>
      </c>
      <c r="Y197" s="53">
        <f>IF(OR(ISBLANK(X197),X195=VALUE(20)),,IF(W195="Latest Z20:",ABS(X195-X197-K194*L194-P194*Q194+U196+U197),ABS(X196-X197-K196*L196-P196*Q196+U197)))</f>
        <v>0</v>
      </c>
      <c r="Z197" s="28">
        <v>-67.243077</v>
      </c>
      <c r="AA197" s="28">
        <v>0.47650799999999999</v>
      </c>
      <c r="AB197" s="28">
        <v>-1.1467E-2</v>
      </c>
      <c r="AC197" s="8">
        <f t="shared" ref="AC197" si="462">AB197+AA197</f>
        <v>0.46504099999999998</v>
      </c>
      <c r="AD197" s="35">
        <v>0.458656776658806</v>
      </c>
      <c r="AE197" s="8">
        <f t="shared" ref="AE197" si="463">IF(AD197="",0,IF(OR(AC197="",AC197=0),W197-AD197,AC197-AD197))</f>
        <v>6.3842233411939842E-3</v>
      </c>
      <c r="AF197" s="58">
        <f t="shared" ref="AF197" si="464">IF(AA197="",(Z197-V197)-Z196,AC197-W197)</f>
        <v>3.8700000000002621E-4</v>
      </c>
      <c r="AG197" s="40"/>
      <c r="AH197" s="73"/>
      <c r="AI197" s="40"/>
      <c r="AJ197" s="73"/>
      <c r="AK197" s="40">
        <v>49</v>
      </c>
      <c r="AL197" s="73">
        <v>150</v>
      </c>
      <c r="AM197" s="70"/>
      <c r="AN197" s="74"/>
      <c r="AO197" s="70"/>
      <c r="AP197" s="63"/>
      <c r="AQ197" s="63"/>
      <c r="AR197" s="40"/>
      <c r="AS197" s="40"/>
      <c r="AT197" s="63"/>
      <c r="AU197" s="63"/>
      <c r="AV197" s="142"/>
      <c r="AW197" s="71"/>
      <c r="AX197" s="45"/>
      <c r="AY197" s="45"/>
      <c r="AZ197" s="46"/>
      <c r="BA197" s="152"/>
      <c r="BB197" s="47"/>
      <c r="BC197" s="158">
        <v>23</v>
      </c>
      <c r="BD197" s="158"/>
      <c r="BE197" s="47"/>
      <c r="BF197" s="56"/>
      <c r="BG197" s="49"/>
      <c r="BH197" s="50"/>
      <c r="BI197" s="49"/>
      <c r="BJ197" s="49"/>
      <c r="BK197" s="49"/>
      <c r="BL197" s="49"/>
      <c r="BM197" s="49"/>
      <c r="BN197" s="50"/>
      <c r="BO197" s="49"/>
      <c r="BP197" s="49"/>
      <c r="BQ197" s="50"/>
      <c r="BR197" s="9"/>
    </row>
    <row r="198" spans="1:70" s="7" customFormat="1" x14ac:dyDescent="0.25">
      <c r="A198" s="68" t="s">
        <v>1339</v>
      </c>
      <c r="B198" s="67" t="s">
        <v>1187</v>
      </c>
      <c r="C198" s="52">
        <v>44900.38652777778</v>
      </c>
      <c r="D198" s="16">
        <f>(K198*M198+P198*R198)/(24*60*60)</f>
        <v>1.0185185185185186E-2</v>
      </c>
      <c r="E198" s="26"/>
      <c r="F198" s="14" t="s">
        <v>1251</v>
      </c>
      <c r="G198" s="15">
        <v>0.112</v>
      </c>
      <c r="H198" s="131">
        <v>17</v>
      </c>
      <c r="I198" s="131">
        <v>10</v>
      </c>
      <c r="J198" s="143" t="s">
        <v>1252</v>
      </c>
      <c r="K198" s="27">
        <v>2</v>
      </c>
      <c r="L198" s="27">
        <v>6.0000000000000001E-3</v>
      </c>
      <c r="M198" s="13">
        <v>273</v>
      </c>
      <c r="N198" s="13">
        <v>240</v>
      </c>
      <c r="O198" s="17">
        <v>2E-3</v>
      </c>
      <c r="P198" s="27">
        <v>1</v>
      </c>
      <c r="Q198" s="27">
        <v>6.0000000000000001E-3</v>
      </c>
      <c r="R198" s="13">
        <v>334</v>
      </c>
      <c r="S198" s="13">
        <v>240</v>
      </c>
      <c r="T198" s="133">
        <v>2.9999999999999997E-4</v>
      </c>
      <c r="U198" s="27">
        <v>1.1416000000000001E-2</v>
      </c>
      <c r="V198" s="8">
        <f>IF(AB196="Latest Sag:",-(K198*L198+P198*Q198),-(K198*L198+P198*Q198)+U198)</f>
        <v>-6.5840000000000013E-3</v>
      </c>
      <c r="W198" s="8">
        <f>IF(OR(AC197="",AC197=0),Z197+V198,IF(AB196="Latest Sag:",AA197+U198+V198,AC197+V198))</f>
        <v>0.458457</v>
      </c>
      <c r="X198" s="33">
        <v>-36.305891000000003</v>
      </c>
      <c r="Y198" s="53">
        <f>IF(OR(ISBLANK(X198),X196=VALUE(20)),,IF(W196="Latest Z20:",ABS(X196-X198-K195*L195-P195*Q195+U197+U198),ABS(X197-X198-K197*L197-P197*Q197+U198)))</f>
        <v>4.0000000022990395E-6</v>
      </c>
      <c r="Z198" s="28">
        <v>-67.243120000000005</v>
      </c>
      <c r="AA198" s="28">
        <v>0.47650500000000001</v>
      </c>
      <c r="AB198" s="28">
        <v>-1.7863E-2</v>
      </c>
      <c r="AC198" s="8">
        <f t="shared" ref="AC198" si="465">AB198+AA198</f>
        <v>0.45864199999999999</v>
      </c>
      <c r="AD198" s="35">
        <v>0.458656776658806</v>
      </c>
      <c r="AE198" s="8">
        <f t="shared" ref="AE198" si="466">IF(AD198="",0,IF(OR(AC198="",AC198=0),W198-AD198,AC198-AD198))</f>
        <v>-1.4776658806003873E-5</v>
      </c>
      <c r="AF198" s="58">
        <f t="shared" ref="AF198" si="467">IF(AA198="",(Z198-V198)-Z197,AC198-W198)</f>
        <v>1.8499999999999073E-4</v>
      </c>
      <c r="AG198" s="40"/>
      <c r="AH198" s="73"/>
      <c r="AI198" s="40"/>
      <c r="AJ198" s="73"/>
      <c r="AK198" s="40">
        <v>56</v>
      </c>
      <c r="AL198" s="73">
        <v>150</v>
      </c>
      <c r="AM198" s="70"/>
      <c r="AN198" s="74"/>
      <c r="AO198" s="70"/>
      <c r="AP198" s="63"/>
      <c r="AQ198" s="63"/>
      <c r="AR198" s="40"/>
      <c r="AS198" s="40"/>
      <c r="AT198" s="63"/>
      <c r="AU198" s="63"/>
      <c r="AV198" s="142"/>
      <c r="AW198" s="71"/>
      <c r="AX198" s="45"/>
      <c r="AY198" s="45"/>
      <c r="AZ198" s="46"/>
      <c r="BA198" s="152"/>
      <c r="BB198" s="47"/>
      <c r="BC198" s="158">
        <v>23</v>
      </c>
      <c r="BD198" s="158"/>
      <c r="BE198" s="47"/>
      <c r="BF198" s="56"/>
      <c r="BG198" s="49"/>
      <c r="BH198" s="50"/>
      <c r="BI198" s="49"/>
      <c r="BJ198" s="49"/>
      <c r="BK198" s="49"/>
      <c r="BL198" s="49"/>
      <c r="BM198" s="49"/>
      <c r="BN198" s="50"/>
      <c r="BO198" s="49"/>
      <c r="BP198" s="49"/>
      <c r="BQ198" s="50"/>
      <c r="BR198" s="9"/>
    </row>
    <row r="199" spans="1:70" s="6" customFormat="1" x14ac:dyDescent="0.25">
      <c r="A199" s="170" t="s">
        <v>1155</v>
      </c>
      <c r="B199" s="136"/>
      <c r="C199" s="137">
        <v>44900.403981481482</v>
      </c>
      <c r="D199" s="146">
        <v>2.02</v>
      </c>
      <c r="E199" s="139" t="s">
        <v>814</v>
      </c>
      <c r="F199" s="165" t="s">
        <v>1340</v>
      </c>
      <c r="G199" s="22"/>
      <c r="H199" s="134"/>
      <c r="I199" s="134"/>
      <c r="J199" s="145"/>
      <c r="K199" s="29"/>
      <c r="L199" s="29"/>
      <c r="M199" s="1"/>
      <c r="N199" s="1"/>
      <c r="O199" s="3"/>
      <c r="P199" s="29"/>
      <c r="Q199" s="29"/>
      <c r="R199" s="1"/>
      <c r="S199" s="1"/>
      <c r="T199" s="147" t="s">
        <v>903</v>
      </c>
      <c r="U199" s="32" t="s">
        <v>24</v>
      </c>
      <c r="V199" s="24"/>
      <c r="W199" s="25" t="s">
        <v>22</v>
      </c>
      <c r="X199" s="30">
        <v>20</v>
      </c>
      <c r="Y199" s="138"/>
      <c r="Z199" s="30"/>
      <c r="AA199" s="30"/>
      <c r="AB199" s="36" t="s">
        <v>21</v>
      </c>
      <c r="AC199" s="24">
        <f>$AC$198</f>
        <v>0.45864199999999999</v>
      </c>
      <c r="AD199" s="30"/>
      <c r="AE199" s="24"/>
      <c r="AF199" s="24"/>
      <c r="AG199" s="41"/>
      <c r="AH199" s="41"/>
      <c r="AI199" s="41"/>
      <c r="AJ199" s="41"/>
      <c r="AK199" s="41"/>
      <c r="AL199" s="41"/>
      <c r="AM199" s="41"/>
      <c r="AN199" s="41"/>
      <c r="AO199" s="41"/>
      <c r="AP199" s="135"/>
      <c r="AQ199" s="135"/>
      <c r="AR199" s="41"/>
      <c r="AS199" s="41"/>
      <c r="AT199" s="135"/>
      <c r="AU199" s="135"/>
      <c r="AV199" s="29"/>
      <c r="AW199" s="42"/>
      <c r="AX199" s="42"/>
      <c r="AY199" s="42"/>
      <c r="AZ199" s="43"/>
      <c r="BA199" s="151"/>
      <c r="BB199" s="44"/>
      <c r="BC199" s="157">
        <v>24</v>
      </c>
      <c r="BD199" s="157"/>
      <c r="BE199" s="44"/>
      <c r="BF199" s="48"/>
      <c r="BG199" s="48"/>
      <c r="BH199" s="48"/>
      <c r="BI199" s="48"/>
      <c r="BJ199" s="48"/>
      <c r="BK199" s="48"/>
      <c r="BL199" s="48"/>
      <c r="BM199" s="48"/>
      <c r="BN199" s="48"/>
      <c r="BO199" s="48"/>
      <c r="BP199" s="48"/>
      <c r="BQ199" s="48"/>
      <c r="BR199" s="1"/>
    </row>
    <row r="200" spans="1:70" s="7" customFormat="1" x14ac:dyDescent="0.25">
      <c r="A200" s="68" t="s">
        <v>1341</v>
      </c>
      <c r="B200" s="67" t="s">
        <v>1187</v>
      </c>
      <c r="C200" s="52">
        <v>44900.404016203705</v>
      </c>
      <c r="D200" s="16">
        <f>(K200*M200+P200*R200)/(24*60*60)</f>
        <v>0</v>
      </c>
      <c r="E200" s="26"/>
      <c r="F200" s="14" t="s">
        <v>1251</v>
      </c>
      <c r="G200" s="15">
        <v>0.112</v>
      </c>
      <c r="H200" s="131">
        <v>17</v>
      </c>
      <c r="I200" s="131">
        <v>10</v>
      </c>
      <c r="J200" s="143" t="s">
        <v>1252</v>
      </c>
      <c r="K200" s="37"/>
      <c r="L200" s="27">
        <v>6.0000000000000001E-3</v>
      </c>
      <c r="M200" s="13">
        <v>273</v>
      </c>
      <c r="N200" s="13">
        <v>240</v>
      </c>
      <c r="O200" s="17">
        <v>2E-3</v>
      </c>
      <c r="P200" s="37"/>
      <c r="Q200" s="27">
        <v>6.0000000000000001E-3</v>
      </c>
      <c r="R200" s="13">
        <v>334</v>
      </c>
      <c r="S200" s="13">
        <v>240</v>
      </c>
      <c r="T200" s="133">
        <v>2.9999999999999997E-4</v>
      </c>
      <c r="U200" s="27"/>
      <c r="V200" s="8">
        <f>IF(AB198="Latest Sag:",-(K200*L200+P200*Q200),-(K200*L200+P200*Q200)+U200)</f>
        <v>0</v>
      </c>
      <c r="W200" s="8">
        <f>IF(OR(AC199="",AC199=0),Z199+V200,IF(AB198="Latest Sag:",AA199+U200+V200,AC199+V200))</f>
        <v>0.45864199999999999</v>
      </c>
      <c r="X200" s="34"/>
      <c r="Y200" s="53">
        <f>IF(OR(ISBLANK(X200),X198=VALUE(20)),,IF(W198="Latest Z20:",ABS(X198-X200-K197*L197-P197*Q197+U199+U200),ABS(X199-X200-K199*L199-P199*Q199+U200)))</f>
        <v>0</v>
      </c>
      <c r="Z200" s="28">
        <v>-67.242929000000004</v>
      </c>
      <c r="AA200" s="28">
        <v>0.47681899999999999</v>
      </c>
      <c r="AB200" s="28"/>
      <c r="AC200" s="8">
        <f t="shared" ref="AC200" si="468">AB200+AA200</f>
        <v>0.47681899999999999</v>
      </c>
      <c r="AD200" s="35">
        <v>0.45871051236014698</v>
      </c>
      <c r="AE200" s="8">
        <f t="shared" ref="AE200" si="469">IF(AD200="",0,IF(OR(AC200="",AC200=0),W200-AD200,AC200-AD200))</f>
        <v>1.810848763985301E-2</v>
      </c>
      <c r="AF200" s="58">
        <f t="shared" ref="AF200" si="470">IF(AA200="",(Z200-V200)-Z199,AC200-W200)</f>
        <v>1.8176999999999999E-2</v>
      </c>
      <c r="AG200" s="40"/>
      <c r="AH200" s="73"/>
      <c r="AI200" s="40"/>
      <c r="AJ200" s="73"/>
      <c r="AK200" s="40"/>
      <c r="AL200" s="73">
        <v>150</v>
      </c>
      <c r="AM200" s="70"/>
      <c r="AN200" s="74"/>
      <c r="AO200" s="70"/>
      <c r="AP200" s="63"/>
      <c r="AQ200" s="63"/>
      <c r="AR200" s="40"/>
      <c r="AS200" s="40"/>
      <c r="AT200" s="63"/>
      <c r="AU200" s="63"/>
      <c r="AV200" s="142"/>
      <c r="AW200" s="71"/>
      <c r="AX200" s="45"/>
      <c r="AY200" s="45"/>
      <c r="AZ200" s="46"/>
      <c r="BA200" s="152"/>
      <c r="BB200" s="47"/>
      <c r="BC200" s="158">
        <v>24</v>
      </c>
      <c r="BD200" s="158"/>
      <c r="BE200" s="47"/>
      <c r="BF200" s="56"/>
      <c r="BG200" s="49"/>
      <c r="BH200" s="50"/>
      <c r="BI200" s="49"/>
      <c r="BJ200" s="49"/>
      <c r="BK200" s="49"/>
      <c r="BL200" s="49"/>
      <c r="BM200" s="49"/>
      <c r="BN200" s="50"/>
      <c r="BO200" s="49"/>
      <c r="BP200" s="49"/>
      <c r="BQ200" s="50"/>
      <c r="BR200" s="9"/>
    </row>
    <row r="201" spans="1:70" s="7" customFormat="1" x14ac:dyDescent="0.25">
      <c r="A201" s="68" t="s">
        <v>1342</v>
      </c>
      <c r="B201" s="67" t="s">
        <v>1187</v>
      </c>
      <c r="C201" s="52">
        <v>44900.427754629629</v>
      </c>
      <c r="D201" s="16">
        <f>(K201*M201+P201*R201)/(24*60*60)</f>
        <v>3.1597222222222221E-2</v>
      </c>
      <c r="E201" s="26"/>
      <c r="F201" s="14" t="s">
        <v>1251</v>
      </c>
      <c r="G201" s="15">
        <v>0.112</v>
      </c>
      <c r="H201" s="131">
        <v>17</v>
      </c>
      <c r="I201" s="131">
        <v>10</v>
      </c>
      <c r="J201" s="143" t="s">
        <v>1252</v>
      </c>
      <c r="K201" s="27">
        <v>10</v>
      </c>
      <c r="L201" s="27">
        <v>6.0000000000000001E-3</v>
      </c>
      <c r="M201" s="13">
        <v>273</v>
      </c>
      <c r="N201" s="13">
        <v>240</v>
      </c>
      <c r="O201" s="17">
        <v>2E-3</v>
      </c>
      <c r="P201" s="27"/>
      <c r="Q201" s="27">
        <v>6.0000000000000001E-3</v>
      </c>
      <c r="R201" s="13">
        <v>334</v>
      </c>
      <c r="S201" s="13">
        <v>240</v>
      </c>
      <c r="T201" s="133">
        <v>2.9999999999999997E-4</v>
      </c>
      <c r="U201" s="27">
        <v>4.8204999999999998E-2</v>
      </c>
      <c r="V201" s="8">
        <f>IF(AB199="Latest Sag:",-(K201*L201+P201*Q201),-(K201*L201+P201*Q201)+U201)</f>
        <v>-0.06</v>
      </c>
      <c r="W201" s="8">
        <f>IF(OR(AC200="",AC200=0),Z200+V201,IF(AB199="Latest Sag:",AA200+U201+V201,AC200+V201))</f>
        <v>0.46502399999999994</v>
      </c>
      <c r="X201" s="33">
        <v>-36.255600999999999</v>
      </c>
      <c r="Y201" s="53">
        <f>IF(OR(ISBLANK(X201),X199=VALUE(20)),,IF(W199="Latest Z20:",ABS(X199-X201-K198*L198-P198*Q198+U200+U201),ABS(X200-X201-K200*L200-P200*Q200+U201)))</f>
        <v>0</v>
      </c>
      <c r="Z201" s="28">
        <v>-67.242636000000005</v>
      </c>
      <c r="AA201" s="28">
        <v>0.47681699999999999</v>
      </c>
      <c r="AB201" s="28">
        <v>-1.0161999999999999E-2</v>
      </c>
      <c r="AC201" s="8">
        <f t="shared" ref="AC201" si="471">AB201+AA201</f>
        <v>0.46665499999999999</v>
      </c>
      <c r="AD201" s="35">
        <v>0.45871051236014698</v>
      </c>
      <c r="AE201" s="8">
        <f t="shared" ref="AE201" si="472">IF(AD201="",0,IF(OR(AC201="",AC201=0),W201-AD201,AC201-AD201))</f>
        <v>7.944487639853004E-3</v>
      </c>
      <c r="AF201" s="58">
        <f t="shared" ref="AF201" si="473">IF(AA201="",(Z201-V201)-Z200,AC201-W201)</f>
        <v>1.6310000000000491E-3</v>
      </c>
      <c r="AG201" s="40"/>
      <c r="AH201" s="73"/>
      <c r="AI201" s="40"/>
      <c r="AJ201" s="73"/>
      <c r="AK201" s="40">
        <v>59</v>
      </c>
      <c r="AL201" s="73">
        <v>150</v>
      </c>
      <c r="AM201" s="70"/>
      <c r="AN201" s="74"/>
      <c r="AO201" s="70"/>
      <c r="AP201" s="63"/>
      <c r="AQ201" s="63"/>
      <c r="AR201" s="40"/>
      <c r="AS201" s="40"/>
      <c r="AT201" s="63"/>
      <c r="AU201" s="63"/>
      <c r="AV201" s="142"/>
      <c r="AW201" s="71"/>
      <c r="AX201" s="45"/>
      <c r="AY201" s="45"/>
      <c r="AZ201" s="46"/>
      <c r="BA201" s="152"/>
      <c r="BB201" s="47"/>
      <c r="BC201" s="158">
        <v>24</v>
      </c>
      <c r="BD201" s="158"/>
      <c r="BE201" s="47"/>
      <c r="BF201" s="56"/>
      <c r="BG201" s="49"/>
      <c r="BH201" s="50"/>
      <c r="BI201" s="49"/>
      <c r="BJ201" s="49"/>
      <c r="BK201" s="49"/>
      <c r="BL201" s="49"/>
      <c r="BM201" s="49"/>
      <c r="BN201" s="50"/>
      <c r="BO201" s="49"/>
      <c r="BP201" s="49"/>
      <c r="BQ201" s="50"/>
      <c r="BR201" s="9"/>
    </row>
    <row r="202" spans="1:70" s="7" customFormat="1" x14ac:dyDescent="0.25">
      <c r="A202" s="68" t="s">
        <v>1343</v>
      </c>
      <c r="B202" s="67" t="s">
        <v>1187</v>
      </c>
      <c r="C202" s="52">
        <v>44900.475451388891</v>
      </c>
      <c r="D202" s="16">
        <f>(K202*M202+P202*R202)/(24*60*60)</f>
        <v>1.0185185185185186E-2</v>
      </c>
      <c r="E202" s="26"/>
      <c r="F202" s="14" t="s">
        <v>1251</v>
      </c>
      <c r="G202" s="15">
        <v>0.112</v>
      </c>
      <c r="H202" s="131">
        <v>17</v>
      </c>
      <c r="I202" s="131">
        <v>10</v>
      </c>
      <c r="J202" s="143" t="s">
        <v>1252</v>
      </c>
      <c r="K202" s="27">
        <v>2</v>
      </c>
      <c r="L202" s="27">
        <v>6.0000000000000001E-3</v>
      </c>
      <c r="M202" s="13">
        <v>273</v>
      </c>
      <c r="N202" s="13">
        <v>240</v>
      </c>
      <c r="O202" s="17">
        <v>2E-3</v>
      </c>
      <c r="P202" s="27">
        <v>1</v>
      </c>
      <c r="Q202" s="27">
        <v>6.0000000000000001E-3</v>
      </c>
      <c r="R202" s="13">
        <v>334</v>
      </c>
      <c r="S202" s="13">
        <v>240</v>
      </c>
      <c r="T202" s="133">
        <v>2.9999999999999997E-4</v>
      </c>
      <c r="U202" s="27">
        <v>9.8359999999999993E-3</v>
      </c>
      <c r="V202" s="8">
        <f>IF(AB200="Latest Sag:",-(K202*L202+P202*Q202),-(K202*L202+P202*Q202)+U202)</f>
        <v>-8.1640000000000029E-3</v>
      </c>
      <c r="W202" s="8">
        <f>IF(OR(AC201="",AC201=0),Z201+V202,IF(AB200="Latest Sag:",AA201+U202+V202,AC201+V202))</f>
        <v>0.45849099999999998</v>
      </c>
      <c r="X202" s="33">
        <v>-36.305765000000001</v>
      </c>
      <c r="Y202" s="53">
        <f>IF(OR(ISBLANK(X202),X200=VALUE(20)),,IF(W200="Latest Z20:",ABS(X200-X202-K199*L199-P199*Q199+U201+U202),ABS(X201-X202-K201*L201-P201*Q201+U202)))</f>
        <v>2.3193252873809911E-15</v>
      </c>
      <c r="Z202" s="28">
        <v>-67.242705000000001</v>
      </c>
      <c r="AA202" s="28">
        <v>0.47684199999999999</v>
      </c>
      <c r="AB202" s="28">
        <v>-1.8149999999999999E-2</v>
      </c>
      <c r="AC202" s="8">
        <f t="shared" ref="AC202" si="474">AB202+AA202</f>
        <v>0.45869199999999999</v>
      </c>
      <c r="AD202" s="35">
        <v>0.45871051236014698</v>
      </c>
      <c r="AE202" s="8">
        <f t="shared" ref="AE202" si="475">IF(AD202="",0,IF(OR(AC202="",AC202=0),W202-AD202,AC202-AD202))</f>
        <v>-1.8512360146993867E-5</v>
      </c>
      <c r="AF202" s="58">
        <f t="shared" ref="AF202" si="476">IF(AA202="",(Z202-V202)-Z201,AC202-W202)</f>
        <v>2.0100000000000673E-4</v>
      </c>
      <c r="AG202" s="40"/>
      <c r="AH202" s="73"/>
      <c r="AI202" s="40"/>
      <c r="AJ202" s="73"/>
      <c r="AK202" s="40">
        <v>37</v>
      </c>
      <c r="AL202" s="73">
        <v>150</v>
      </c>
      <c r="AM202" s="70"/>
      <c r="AN202" s="74"/>
      <c r="AO202" s="70"/>
      <c r="AP202" s="63"/>
      <c r="AQ202" s="63"/>
      <c r="AR202" s="40"/>
      <c r="AS202" s="40"/>
      <c r="AT202" s="63"/>
      <c r="AU202" s="63"/>
      <c r="AV202" s="142"/>
      <c r="AW202" s="71"/>
      <c r="AX202" s="45"/>
      <c r="AY202" s="45"/>
      <c r="AZ202" s="46"/>
      <c r="BA202" s="152"/>
      <c r="BB202" s="47"/>
      <c r="BC202" s="158">
        <v>24</v>
      </c>
      <c r="BD202" s="158"/>
      <c r="BE202" s="47"/>
      <c r="BF202" s="56"/>
      <c r="BG202" s="49"/>
      <c r="BH202" s="50"/>
      <c r="BI202" s="49"/>
      <c r="BJ202" s="49"/>
      <c r="BK202" s="49"/>
      <c r="BL202" s="49"/>
      <c r="BM202" s="49"/>
      <c r="BN202" s="50"/>
      <c r="BO202" s="49"/>
      <c r="BP202" s="49"/>
      <c r="BQ202" s="50"/>
      <c r="BR202" s="9"/>
    </row>
    <row r="203" spans="1:70" s="6" customFormat="1" x14ac:dyDescent="0.25">
      <c r="A203" s="170" t="s">
        <v>1155</v>
      </c>
      <c r="B203" s="136"/>
      <c r="C203" s="137">
        <v>44900.493680555555</v>
      </c>
      <c r="D203" s="146">
        <v>2.15</v>
      </c>
      <c r="E203" s="139" t="s">
        <v>814</v>
      </c>
      <c r="F203" s="165" t="s">
        <v>1344</v>
      </c>
      <c r="G203" s="22"/>
      <c r="H203" s="134"/>
      <c r="I203" s="134"/>
      <c r="J203" s="145"/>
      <c r="K203" s="29"/>
      <c r="L203" s="29"/>
      <c r="M203" s="1"/>
      <c r="N203" s="1"/>
      <c r="O203" s="3"/>
      <c r="P203" s="29"/>
      <c r="Q203" s="29"/>
      <c r="R203" s="1"/>
      <c r="S203" s="1"/>
      <c r="T203" s="147" t="s">
        <v>903</v>
      </c>
      <c r="U203" s="32" t="s">
        <v>24</v>
      </c>
      <c r="V203" s="24"/>
      <c r="W203" s="25" t="s">
        <v>22</v>
      </c>
      <c r="X203" s="30">
        <v>20</v>
      </c>
      <c r="Y203" s="138"/>
      <c r="Z203" s="30"/>
      <c r="AA203" s="30"/>
      <c r="AB203" s="36" t="s">
        <v>21</v>
      </c>
      <c r="AC203" s="24">
        <f>$AC$202</f>
        <v>0.45869199999999999</v>
      </c>
      <c r="AD203" s="30"/>
      <c r="AE203" s="24"/>
      <c r="AF203" s="24"/>
      <c r="AG203" s="41"/>
      <c r="AH203" s="41"/>
      <c r="AI203" s="41"/>
      <c r="AJ203" s="41"/>
      <c r="AK203" s="41"/>
      <c r="AL203" s="41"/>
      <c r="AM203" s="41"/>
      <c r="AN203" s="41"/>
      <c r="AO203" s="41"/>
      <c r="AP203" s="135"/>
      <c r="AQ203" s="135"/>
      <c r="AR203" s="41"/>
      <c r="AS203" s="41"/>
      <c r="AT203" s="135"/>
      <c r="AU203" s="135"/>
      <c r="AV203" s="29"/>
      <c r="AW203" s="42"/>
      <c r="AX203" s="42"/>
      <c r="AY203" s="42"/>
      <c r="AZ203" s="43"/>
      <c r="BA203" s="151"/>
      <c r="BB203" s="44"/>
      <c r="BC203" s="157">
        <v>25</v>
      </c>
      <c r="BD203" s="157"/>
      <c r="BE203" s="44"/>
      <c r="BF203" s="48"/>
      <c r="BG203" s="48"/>
      <c r="BH203" s="48"/>
      <c r="BI203" s="48"/>
      <c r="BJ203" s="48"/>
      <c r="BK203" s="48"/>
      <c r="BL203" s="48"/>
      <c r="BM203" s="48"/>
      <c r="BN203" s="48"/>
      <c r="BO203" s="48"/>
      <c r="BP203" s="48"/>
      <c r="BQ203" s="48"/>
      <c r="BR203" s="1"/>
    </row>
    <row r="204" spans="1:70" s="7" customFormat="1" x14ac:dyDescent="0.25">
      <c r="A204" s="68" t="s">
        <v>1345</v>
      </c>
      <c r="B204" s="67" t="s">
        <v>1187</v>
      </c>
      <c r="C204" s="52">
        <v>44900.493726851855</v>
      </c>
      <c r="D204" s="16">
        <f>(K204*M204+P204*R204)/(24*60*60)</f>
        <v>0</v>
      </c>
      <c r="E204" s="26"/>
      <c r="F204" s="14" t="s">
        <v>1251</v>
      </c>
      <c r="G204" s="15">
        <v>0.112</v>
      </c>
      <c r="H204" s="131">
        <v>17</v>
      </c>
      <c r="I204" s="131">
        <v>10</v>
      </c>
      <c r="J204" s="143" t="s">
        <v>1252</v>
      </c>
      <c r="K204" s="37"/>
      <c r="L204" s="27">
        <v>6.0000000000000001E-3</v>
      </c>
      <c r="M204" s="13">
        <v>273</v>
      </c>
      <c r="N204" s="13">
        <v>240</v>
      </c>
      <c r="O204" s="17">
        <v>2E-3</v>
      </c>
      <c r="P204" s="37"/>
      <c r="Q204" s="27">
        <v>6.0000000000000001E-3</v>
      </c>
      <c r="R204" s="13">
        <v>334</v>
      </c>
      <c r="S204" s="13">
        <v>240</v>
      </c>
      <c r="T204" s="133">
        <v>2.9999999999999997E-4</v>
      </c>
      <c r="U204" s="27"/>
      <c r="V204" s="8">
        <f>IF(AB202="Latest Sag:",-(K204*L204+P204*Q204),-(K204*L204+P204*Q204)+U204)</f>
        <v>0</v>
      </c>
      <c r="W204" s="8">
        <f>IF(OR(AC203="",AC203=0),Z203+V204,IF(AB202="Latest Sag:",AA203+U204+V204,AC203+V204))</f>
        <v>0.45869199999999999</v>
      </c>
      <c r="X204" s="34"/>
      <c r="Y204" s="53">
        <f>IF(OR(ISBLANK(X204),X202=VALUE(20)),,IF(W202="Latest Z20:",ABS(X202-X204-K201*L201-P201*Q201+U203+U204),ABS(X203-X204-K203*L203-P203*Q203+U204)))</f>
        <v>0</v>
      </c>
      <c r="Z204" s="28">
        <v>-67.238580999999996</v>
      </c>
      <c r="AA204" s="28">
        <v>0.48103400000000002</v>
      </c>
      <c r="AB204" s="28"/>
      <c r="AC204" s="8">
        <f t="shared" ref="AC204" si="477">AB204+AA204</f>
        <v>0.48103400000000002</v>
      </c>
      <c r="AD204" s="35">
        <v>0.45884664911700401</v>
      </c>
      <c r="AE204" s="8">
        <f t="shared" ref="AE204" si="478">IF(AD204="",0,IF(OR(AC204="",AC204=0),W204-AD204,AC204-AD204))</f>
        <v>2.2187350882996004E-2</v>
      </c>
      <c r="AF204" s="58">
        <f t="shared" ref="AF204" si="479">IF(AA204="",(Z204-V204)-Z203,AC204-W204)</f>
        <v>2.2342000000000029E-2</v>
      </c>
      <c r="AG204" s="40"/>
      <c r="AH204" s="73"/>
      <c r="AI204" s="40"/>
      <c r="AJ204" s="73"/>
      <c r="AK204" s="40">
        <v>2618</v>
      </c>
      <c r="AL204" s="73">
        <v>150</v>
      </c>
      <c r="AM204" s="70"/>
      <c r="AN204" s="74"/>
      <c r="AO204" s="70"/>
      <c r="AP204" s="63"/>
      <c r="AQ204" s="63"/>
      <c r="AR204" s="40"/>
      <c r="AS204" s="40"/>
      <c r="AT204" s="63"/>
      <c r="AU204" s="63"/>
      <c r="AV204" s="142"/>
      <c r="AW204" s="71"/>
      <c r="AX204" s="45"/>
      <c r="AY204" s="45"/>
      <c r="AZ204" s="46"/>
      <c r="BA204" s="152"/>
      <c r="BB204" s="47"/>
      <c r="BC204" s="158">
        <v>25</v>
      </c>
      <c r="BD204" s="158"/>
      <c r="BE204" s="47"/>
      <c r="BF204" s="56"/>
      <c r="BG204" s="49"/>
      <c r="BH204" s="50"/>
      <c r="BI204" s="49"/>
      <c r="BJ204" s="49"/>
      <c r="BK204" s="49"/>
      <c r="BL204" s="49"/>
      <c r="BM204" s="49"/>
      <c r="BN204" s="50"/>
      <c r="BO204" s="49"/>
      <c r="BP204" s="49"/>
      <c r="BQ204" s="50"/>
      <c r="BR204" s="9"/>
    </row>
    <row r="205" spans="1:70" s="7" customFormat="1" x14ac:dyDescent="0.25">
      <c r="A205" s="68" t="s">
        <v>1346</v>
      </c>
      <c r="B205" s="67" t="s">
        <v>1347</v>
      </c>
      <c r="C205" s="52">
        <v>44900.517152777778</v>
      </c>
      <c r="D205" s="16">
        <f>(K205*M205+P205*R205)/(24*60*60)</f>
        <v>2.8437500000000001E-2</v>
      </c>
      <c r="E205" s="26"/>
      <c r="F205" s="14" t="s">
        <v>1251</v>
      </c>
      <c r="G205" s="15">
        <v>0.112</v>
      </c>
      <c r="H205" s="131">
        <v>17</v>
      </c>
      <c r="I205" s="131">
        <v>10</v>
      </c>
      <c r="J205" s="143" t="s">
        <v>1252</v>
      </c>
      <c r="K205" s="27">
        <v>9</v>
      </c>
      <c r="L205" s="27">
        <v>6.0000000000000001E-3</v>
      </c>
      <c r="M205" s="13">
        <v>273</v>
      </c>
      <c r="N205" s="13">
        <v>240</v>
      </c>
      <c r="O205" s="17">
        <v>2E-3</v>
      </c>
      <c r="P205" s="27">
        <v>0</v>
      </c>
      <c r="Q205" s="27">
        <v>6.0000000000000001E-3</v>
      </c>
      <c r="R205" s="13">
        <v>334</v>
      </c>
      <c r="S205" s="13">
        <v>240</v>
      </c>
      <c r="T205" s="133">
        <v>2.9999999999999997E-4</v>
      </c>
      <c r="U205" s="27">
        <v>3.7858999999999997E-2</v>
      </c>
      <c r="V205" s="8">
        <f>IF(AB203="Latest Sag:",-(K205*L205+P205*Q205),-(K205*L205+P205*Q205)+U205)</f>
        <v>-5.3999999999999999E-2</v>
      </c>
      <c r="W205" s="8">
        <f>IF(OR(AC204="",AC204=0),Z204+V205,IF(AB203="Latest Sag:",AA204+U205+V205,AC204+V205))</f>
        <v>0.46489300000000006</v>
      </c>
      <c r="X205" s="33">
        <v>-36.260769000000003</v>
      </c>
      <c r="Y205" s="53">
        <f>IF(OR(ISBLANK(X205),X203=VALUE(20)),,IF(W203="Latest Z20:",ABS(X203-X205-K202*L202-P202*Q202+U204+U205),ABS(X204-X205-K204*L204-P204*Q204+U205)))</f>
        <v>0</v>
      </c>
      <c r="Z205" s="28">
        <v>-67.238264999999998</v>
      </c>
      <c r="AA205" s="28">
        <v>0.481068</v>
      </c>
      <c r="AB205" s="28">
        <v>-1.3768000000000001E-2</v>
      </c>
      <c r="AC205" s="8">
        <f t="shared" ref="AC205" si="480">AB205+AA205</f>
        <v>0.46729999999999999</v>
      </c>
      <c r="AD205" s="35">
        <v>0.45884664911700401</v>
      </c>
      <c r="AE205" s="8">
        <f t="shared" ref="AE205" si="481">IF(AD205="",0,IF(OR(AC205="",AC205=0),W205-AD205,AC205-AD205))</f>
        <v>8.4533508829959803E-3</v>
      </c>
      <c r="AF205" s="58">
        <f t="shared" ref="AF205" si="482">IF(AA205="",(Z205-V205)-Z204,AC205-W205)</f>
        <v>2.406999999999937E-3</v>
      </c>
      <c r="AG205" s="40"/>
      <c r="AH205" s="73"/>
      <c r="AI205" s="40"/>
      <c r="AJ205" s="73"/>
      <c r="AK205" s="40">
        <v>38</v>
      </c>
      <c r="AL205" s="73">
        <v>150</v>
      </c>
      <c r="AM205" s="70"/>
      <c r="AN205" s="74"/>
      <c r="AO205" s="70"/>
      <c r="AP205" s="63"/>
      <c r="AQ205" s="63"/>
      <c r="AR205" s="40"/>
      <c r="AS205" s="40"/>
      <c r="AT205" s="63"/>
      <c r="AU205" s="63"/>
      <c r="AV205" s="142"/>
      <c r="AW205" s="71"/>
      <c r="AX205" s="45"/>
      <c r="AY205" s="45"/>
      <c r="AZ205" s="46"/>
      <c r="BA205" s="152"/>
      <c r="BB205" s="47"/>
      <c r="BC205" s="158">
        <v>25</v>
      </c>
      <c r="BD205" s="158"/>
      <c r="BE205" s="47"/>
      <c r="BF205" s="56"/>
      <c r="BG205" s="49"/>
      <c r="BH205" s="50"/>
      <c r="BI205" s="49"/>
      <c r="BJ205" s="49"/>
      <c r="BK205" s="49"/>
      <c r="BL205" s="49"/>
      <c r="BM205" s="49"/>
      <c r="BN205" s="50"/>
      <c r="BO205" s="49"/>
      <c r="BP205" s="49"/>
      <c r="BQ205" s="50"/>
      <c r="BR205" s="9"/>
    </row>
    <row r="206" spans="1:70" s="7" customFormat="1" x14ac:dyDescent="0.25">
      <c r="A206" s="68" t="s">
        <v>1348</v>
      </c>
      <c r="B206" s="67" t="s">
        <v>1347</v>
      </c>
      <c r="C206" s="52">
        <v>44900.557118055556</v>
      </c>
      <c r="D206" s="16">
        <f>(K206*M206+P206*R206)/(24*60*60)</f>
        <v>1.0185185185185186E-2</v>
      </c>
      <c r="E206" s="26"/>
      <c r="F206" s="14" t="s">
        <v>1251</v>
      </c>
      <c r="G206" s="15">
        <v>0.112</v>
      </c>
      <c r="H206" s="131">
        <v>17</v>
      </c>
      <c r="I206" s="131">
        <v>10</v>
      </c>
      <c r="J206" s="143" t="s">
        <v>1252</v>
      </c>
      <c r="K206" s="27">
        <v>2</v>
      </c>
      <c r="L206" s="27">
        <v>6.0000000000000001E-3</v>
      </c>
      <c r="M206" s="13">
        <v>273</v>
      </c>
      <c r="N206" s="13">
        <v>240</v>
      </c>
      <c r="O206" s="17">
        <v>2E-3</v>
      </c>
      <c r="P206" s="27">
        <v>1</v>
      </c>
      <c r="Q206" s="27">
        <v>6.0000000000000001E-3</v>
      </c>
      <c r="R206" s="13">
        <v>334</v>
      </c>
      <c r="S206" s="13">
        <v>240</v>
      </c>
      <c r="T206" s="133">
        <v>2.9999999999999997E-4</v>
      </c>
      <c r="U206" s="27">
        <v>9.3439999999999999E-3</v>
      </c>
      <c r="V206" s="8">
        <f>IF(AB204="Latest Sag:",-(K206*L206+P206*Q206),-(K206*L206+P206*Q206)+U206)</f>
        <v>-8.6560000000000022E-3</v>
      </c>
      <c r="W206" s="8">
        <f>IF(OR(AC205="",AC205=0),Z205+V206,IF(AB204="Latest Sag:",AA205+U206+V206,AC205+V206))</f>
        <v>0.458644</v>
      </c>
      <c r="X206" s="33">
        <v>-36.305427000000002</v>
      </c>
      <c r="Y206" s="53">
        <f>IF(OR(ISBLANK(X206),X204=VALUE(20)),,IF(W204="Latest Z20:",ABS(X204-X206-K203*L203-P203*Q203+U205+U206),ABS(X205-X206-K205*L205-P205*Q205+U206)))</f>
        <v>1.9999999983106448E-6</v>
      </c>
      <c r="Z206" s="28">
        <v>-67.238236000000001</v>
      </c>
      <c r="AA206" s="28">
        <v>0.481049</v>
      </c>
      <c r="AB206" s="28">
        <v>-2.2346000000000001E-2</v>
      </c>
      <c r="AC206" s="8">
        <f t="shared" ref="AC206" si="483">AB206+AA206</f>
        <v>0.45870300000000003</v>
      </c>
      <c r="AD206" s="35">
        <v>0.45884664911700401</v>
      </c>
      <c r="AE206" s="8">
        <f t="shared" ref="AE206" si="484">IF(AD206="",0,IF(OR(AC206="",AC206=0),W206-AD206,AC206-AD206))</f>
        <v>-1.4364911700398553E-4</v>
      </c>
      <c r="AF206" s="58">
        <f t="shared" ref="AF206" si="485">IF(AA206="",(Z206-V206)-Z205,AC206-W206)</f>
        <v>5.900000000003125E-5</v>
      </c>
      <c r="AG206" s="40"/>
      <c r="AH206" s="73"/>
      <c r="AI206" s="40"/>
      <c r="AJ206" s="73"/>
      <c r="AK206" s="40">
        <v>48</v>
      </c>
      <c r="AL206" s="73">
        <v>150</v>
      </c>
      <c r="AM206" s="70"/>
      <c r="AN206" s="74"/>
      <c r="AO206" s="70"/>
      <c r="AP206" s="63"/>
      <c r="AQ206" s="63"/>
      <c r="AR206" s="40"/>
      <c r="AS206" s="40"/>
      <c r="AT206" s="63"/>
      <c r="AU206" s="63"/>
      <c r="AV206" s="142"/>
      <c r="AW206" s="71"/>
      <c r="AX206" s="45"/>
      <c r="AY206" s="45"/>
      <c r="AZ206" s="46"/>
      <c r="BA206" s="152"/>
      <c r="BB206" s="47"/>
      <c r="BC206" s="158">
        <v>25</v>
      </c>
      <c r="BD206" s="158"/>
      <c r="BE206" s="47"/>
      <c r="BF206" s="56"/>
      <c r="BG206" s="49"/>
      <c r="BH206" s="50"/>
      <c r="BI206" s="49"/>
      <c r="BJ206" s="49"/>
      <c r="BK206" s="49"/>
      <c r="BL206" s="49"/>
      <c r="BM206" s="49"/>
      <c r="BN206" s="50"/>
      <c r="BO206" s="49"/>
      <c r="BP206" s="49"/>
      <c r="BQ206" s="50"/>
      <c r="BR206" s="9"/>
    </row>
    <row r="207" spans="1:70" s="6" customFormat="1" x14ac:dyDescent="0.25">
      <c r="A207" s="170" t="s">
        <v>1155</v>
      </c>
      <c r="B207" s="136"/>
      <c r="C207" s="137">
        <v>44900.588807870372</v>
      </c>
      <c r="D207" s="146">
        <v>2.2799999999999998</v>
      </c>
      <c r="E207" s="139" t="s">
        <v>814</v>
      </c>
      <c r="F207" s="165" t="s">
        <v>1349</v>
      </c>
      <c r="G207" s="22"/>
      <c r="H207" s="134"/>
      <c r="I207" s="134"/>
      <c r="J207" s="145"/>
      <c r="K207" s="29"/>
      <c r="L207" s="29"/>
      <c r="M207" s="1"/>
      <c r="N207" s="1"/>
      <c r="O207" s="3"/>
      <c r="P207" s="29"/>
      <c r="Q207" s="29"/>
      <c r="R207" s="1"/>
      <c r="S207" s="1"/>
      <c r="T207" s="147" t="s">
        <v>903</v>
      </c>
      <c r="U207" s="32" t="s">
        <v>24</v>
      </c>
      <c r="V207" s="24"/>
      <c r="W207" s="25" t="s">
        <v>22</v>
      </c>
      <c r="X207" s="30">
        <v>20</v>
      </c>
      <c r="Y207" s="138"/>
      <c r="Z207" s="30"/>
      <c r="AA207" s="30"/>
      <c r="AB207" s="36" t="s">
        <v>21</v>
      </c>
      <c r="AC207" s="24">
        <f>$AC$206</f>
        <v>0.45870300000000003</v>
      </c>
      <c r="AD207" s="30"/>
      <c r="AE207" s="24"/>
      <c r="AF207" s="24"/>
      <c r="AG207" s="41"/>
      <c r="AH207" s="41"/>
      <c r="AI207" s="41"/>
      <c r="AJ207" s="41"/>
      <c r="AK207" s="41"/>
      <c r="AL207" s="41"/>
      <c r="AM207" s="41"/>
      <c r="AN207" s="41"/>
      <c r="AO207" s="41"/>
      <c r="AP207" s="135"/>
      <c r="AQ207" s="135"/>
      <c r="AR207" s="41"/>
      <c r="AS207" s="41"/>
      <c r="AT207" s="135"/>
      <c r="AU207" s="135"/>
      <c r="AV207" s="29"/>
      <c r="AW207" s="42"/>
      <c r="AX207" s="42"/>
      <c r="AY207" s="42"/>
      <c r="AZ207" s="43"/>
      <c r="BA207" s="151"/>
      <c r="BB207" s="44"/>
      <c r="BC207" s="157">
        <v>26</v>
      </c>
      <c r="BD207" s="157"/>
      <c r="BE207" s="44"/>
      <c r="BF207" s="48"/>
      <c r="BG207" s="48"/>
      <c r="BH207" s="48"/>
      <c r="BI207" s="48"/>
      <c r="BJ207" s="48"/>
      <c r="BK207" s="48"/>
      <c r="BL207" s="48"/>
      <c r="BM207" s="48"/>
      <c r="BN207" s="48"/>
      <c r="BO207" s="48"/>
      <c r="BP207" s="48"/>
      <c r="BQ207" s="48"/>
      <c r="BR207" s="1"/>
    </row>
    <row r="208" spans="1:70" s="7" customFormat="1" x14ac:dyDescent="0.25">
      <c r="A208" s="68" t="s">
        <v>1350</v>
      </c>
      <c r="B208" s="67" t="s">
        <v>1347</v>
      </c>
      <c r="C208" s="52">
        <v>44900.598807870374</v>
      </c>
      <c r="D208" s="16">
        <f>(K208*M208+P208*R208)/(24*60*60)</f>
        <v>0</v>
      </c>
      <c r="E208" s="26"/>
      <c r="F208" s="14" t="s">
        <v>1251</v>
      </c>
      <c r="G208" s="15">
        <v>0.112</v>
      </c>
      <c r="H208" s="131">
        <v>17</v>
      </c>
      <c r="I208" s="131">
        <v>10</v>
      </c>
      <c r="J208" s="143" t="s">
        <v>1252</v>
      </c>
      <c r="K208" s="37"/>
      <c r="L208" s="27">
        <v>6.0000000000000001E-3</v>
      </c>
      <c r="M208" s="13">
        <v>273</v>
      </c>
      <c r="N208" s="13">
        <v>240</v>
      </c>
      <c r="O208" s="17">
        <v>2E-3</v>
      </c>
      <c r="P208" s="37"/>
      <c r="Q208" s="27">
        <v>6.0000000000000001E-3</v>
      </c>
      <c r="R208" s="13">
        <v>334</v>
      </c>
      <c r="S208" s="13">
        <v>240</v>
      </c>
      <c r="T208" s="133">
        <v>2.9999999999999997E-4</v>
      </c>
      <c r="U208" s="27"/>
      <c r="V208" s="8">
        <f>IF(AB206="Latest Sag:",-(K208*L208+P208*Q208),-(K208*L208+P208*Q208)+U208)</f>
        <v>0</v>
      </c>
      <c r="W208" s="8">
        <f>IF(OR(AC207="",AC207=0),Z207+V208,IF(AB206="Latest Sag:",AA207+U208+V208,AC207+V208))</f>
        <v>0.45870300000000003</v>
      </c>
      <c r="X208" s="34"/>
      <c r="Y208" s="53">
        <f>IF(OR(ISBLANK(X208),X206=VALUE(20)),,IF(W206="Latest Z20:",ABS(X206-X208-K205*L205-P205*Q205+U207+U208),ABS(X207-X208-K207*L207-P207*Q207+U208)))</f>
        <v>0</v>
      </c>
      <c r="Z208" s="28">
        <v>-67.241202999999999</v>
      </c>
      <c r="AA208" s="28">
        <v>0.47748499999999999</v>
      </c>
      <c r="AB208" s="28"/>
      <c r="AC208" s="8">
        <f t="shared" ref="AC208" si="486">AB208+AA208</f>
        <v>0.47748499999999999</v>
      </c>
      <c r="AD208" s="35">
        <v>0.45897600347101902</v>
      </c>
      <c r="AE208" s="8">
        <f t="shared" ref="AE208" si="487">IF(AD208="",0,IF(OR(AC208="",AC208=0),W208-AD208,AC208-AD208))</f>
        <v>1.850899652898097E-2</v>
      </c>
      <c r="AF208" s="58">
        <f t="shared" ref="AF208" si="488">IF(AA208="",(Z208-V208)-Z207,AC208-W208)</f>
        <v>1.8781999999999965E-2</v>
      </c>
      <c r="AG208" s="40"/>
      <c r="AH208" s="73"/>
      <c r="AI208" s="40"/>
      <c r="AJ208" s="73"/>
      <c r="AK208" s="40">
        <v>1154</v>
      </c>
      <c r="AL208" s="73">
        <v>150</v>
      </c>
      <c r="AM208" s="70"/>
      <c r="AN208" s="74"/>
      <c r="AO208" s="70"/>
      <c r="AP208" s="63"/>
      <c r="AQ208" s="63"/>
      <c r="AR208" s="40"/>
      <c r="AS208" s="40"/>
      <c r="AT208" s="63"/>
      <c r="AU208" s="63"/>
      <c r="AV208" s="142"/>
      <c r="AW208" s="71"/>
      <c r="AX208" s="45"/>
      <c r="AY208" s="45"/>
      <c r="AZ208" s="46"/>
      <c r="BA208" s="152"/>
      <c r="BB208" s="47"/>
      <c r="BC208" s="158">
        <v>26</v>
      </c>
      <c r="BD208" s="158"/>
      <c r="BE208" s="47"/>
      <c r="BF208" s="56"/>
      <c r="BG208" s="49"/>
      <c r="BH208" s="50"/>
      <c r="BI208" s="49"/>
      <c r="BJ208" s="49"/>
      <c r="BK208" s="49"/>
      <c r="BL208" s="49"/>
      <c r="BM208" s="49"/>
      <c r="BN208" s="50"/>
      <c r="BO208" s="49"/>
      <c r="BP208" s="49"/>
      <c r="BQ208" s="50"/>
      <c r="BR208" s="9"/>
    </row>
    <row r="209" spans="1:70" s="7" customFormat="1" x14ac:dyDescent="0.25">
      <c r="A209" s="68" t="s">
        <v>1351</v>
      </c>
      <c r="B209" s="67" t="s">
        <v>1347</v>
      </c>
      <c r="C209" s="52">
        <v>44900.603009259263</v>
      </c>
      <c r="D209" s="16">
        <f>(K209*M209+P209*R209)/(24*60*60)</f>
        <v>3.1597222222222221E-2</v>
      </c>
      <c r="E209" s="26"/>
      <c r="F209" s="14" t="s">
        <v>1251</v>
      </c>
      <c r="G209" s="15">
        <v>0.112</v>
      </c>
      <c r="H209" s="131">
        <v>17</v>
      </c>
      <c r="I209" s="131">
        <v>10</v>
      </c>
      <c r="J209" s="143" t="s">
        <v>1252</v>
      </c>
      <c r="K209" s="27">
        <v>10</v>
      </c>
      <c r="L209" s="27">
        <v>6.0000000000000001E-3</v>
      </c>
      <c r="M209" s="13">
        <v>273</v>
      </c>
      <c r="N209" s="13">
        <v>240</v>
      </c>
      <c r="O209" s="17">
        <v>2E-3</v>
      </c>
      <c r="P209" s="27">
        <v>0</v>
      </c>
      <c r="Q209" s="27">
        <v>6.0000000000000001E-3</v>
      </c>
      <c r="R209" s="13">
        <v>334</v>
      </c>
      <c r="S209" s="13">
        <v>240</v>
      </c>
      <c r="T209" s="133">
        <v>2.9999999999999997E-4</v>
      </c>
      <c r="U209" s="27">
        <v>4.7697000000000003E-2</v>
      </c>
      <c r="V209" s="8">
        <f>IF(AB207="Latest Sag:",-(K209*L209+P209*Q209),-(K209*L209+P209*Q209)+U209)</f>
        <v>-0.06</v>
      </c>
      <c r="W209" s="8">
        <f>IF(OR(AC208="",AC208=0),Z208+V209,IF(AB207="Latest Sag:",AA208+U209+V209,AC208+V209))</f>
        <v>0.46518200000000004</v>
      </c>
      <c r="X209" s="33">
        <v>-36.255679000000001</v>
      </c>
      <c r="Y209" s="53">
        <f>IF(OR(ISBLANK(X209),X207=VALUE(20)),,IF(W207="Latest Z20:",ABS(X207-X209-K206*L206-P206*Q206+U208+U209),ABS(X208-X209-K208*L208-P208*Q208+U209)))</f>
        <v>0</v>
      </c>
      <c r="Z209" s="28">
        <v>-67.240843999999996</v>
      </c>
      <c r="AA209" s="28">
        <v>0.47749399999999997</v>
      </c>
      <c r="AB209" s="28">
        <v>-1.1916E-2</v>
      </c>
      <c r="AC209" s="8">
        <f t="shared" ref="AC209" si="489">AB209+AA209</f>
        <v>0.46557799999999999</v>
      </c>
      <c r="AD209" s="35">
        <v>0.45897600347101902</v>
      </c>
      <c r="AE209" s="8">
        <f t="shared" ref="AE209" si="490">IF(AD209="",0,IF(OR(AC209="",AC209=0),W209-AD209,AC209-AD209))</f>
        <v>6.601996528980969E-3</v>
      </c>
      <c r="AF209" s="58">
        <f t="shared" ref="AF209" si="491">IF(AA209="",(Z209-V209)-Z208,AC209-W209)</f>
        <v>3.9599999999995195E-4</v>
      </c>
      <c r="AG209" s="40"/>
      <c r="AH209" s="73"/>
      <c r="AI209" s="40"/>
      <c r="AJ209" s="73"/>
      <c r="AK209" s="40">
        <v>50</v>
      </c>
      <c r="AL209" s="73">
        <v>150</v>
      </c>
      <c r="AM209" s="70"/>
      <c r="AN209" s="74"/>
      <c r="AO209" s="70"/>
      <c r="AP209" s="63"/>
      <c r="AQ209" s="63"/>
      <c r="AR209" s="40"/>
      <c r="AS209" s="40"/>
      <c r="AT209" s="63"/>
      <c r="AU209" s="63"/>
      <c r="AV209" s="142"/>
      <c r="AW209" s="71"/>
      <c r="AX209" s="45"/>
      <c r="AY209" s="45"/>
      <c r="AZ209" s="46"/>
      <c r="BA209" s="152"/>
      <c r="BB209" s="47"/>
      <c r="BC209" s="158">
        <v>26</v>
      </c>
      <c r="BD209" s="158"/>
      <c r="BE209" s="47"/>
      <c r="BF209" s="56"/>
      <c r="BG209" s="49"/>
      <c r="BH209" s="50"/>
      <c r="BI209" s="49"/>
      <c r="BJ209" s="49"/>
      <c r="BK209" s="49"/>
      <c r="BL209" s="49"/>
      <c r="BM209" s="49"/>
      <c r="BN209" s="50"/>
      <c r="BO209" s="49"/>
      <c r="BP209" s="49"/>
      <c r="BQ209" s="50"/>
      <c r="BR209" s="9"/>
    </row>
    <row r="210" spans="1:70" s="7" customFormat="1" x14ac:dyDescent="0.25">
      <c r="A210" s="68" t="s">
        <v>1352</v>
      </c>
      <c r="B210" s="67" t="s">
        <v>1347</v>
      </c>
      <c r="C210" s="52">
        <v>44900.645057870373</v>
      </c>
      <c r="D210" s="16">
        <f>(K210*M210+P210*R210)/(24*60*60)</f>
        <v>1.0185185185185186E-2</v>
      </c>
      <c r="E210" s="26"/>
      <c r="F210" s="14" t="s">
        <v>1251</v>
      </c>
      <c r="G210" s="15">
        <v>0.112</v>
      </c>
      <c r="H210" s="131">
        <v>17</v>
      </c>
      <c r="I210" s="131">
        <v>10</v>
      </c>
      <c r="J210" s="143" t="s">
        <v>1252</v>
      </c>
      <c r="K210" s="27">
        <v>2</v>
      </c>
      <c r="L210" s="27">
        <v>6.0000000000000001E-3</v>
      </c>
      <c r="M210" s="13">
        <v>273</v>
      </c>
      <c r="N210" s="13">
        <v>240</v>
      </c>
      <c r="O210" s="17">
        <v>2E-3</v>
      </c>
      <c r="P210" s="27">
        <v>1</v>
      </c>
      <c r="Q210" s="27">
        <v>6.0000000000000001E-3</v>
      </c>
      <c r="R210" s="13">
        <v>334</v>
      </c>
      <c r="S210" s="13">
        <v>240</v>
      </c>
      <c r="T210" s="133">
        <v>2.9999999999999997E-4</v>
      </c>
      <c r="U210" s="27">
        <v>1.1272000000000001E-2</v>
      </c>
      <c r="V210" s="8">
        <f>IF(AB208="Latest Sag:",-(K210*L210+P210*Q210),-(K210*L210+P210*Q210)+U210)</f>
        <v>-6.7280000000000013E-3</v>
      </c>
      <c r="W210" s="8">
        <f>IF(OR(AC209="",AC209=0),Z209+V210,IF(AB208="Latest Sag:",AA209+U210+V210,AC209+V210))</f>
        <v>0.45884999999999998</v>
      </c>
      <c r="X210" s="33">
        <v>-36.304405000000003</v>
      </c>
      <c r="Y210" s="53">
        <f>IF(OR(ISBLANK(X210),X208=VALUE(20)),,IF(W208="Latest Z20:",ABS(X208-X210-K207*L207-P207*Q207+U209+U210),ABS(X209-X210-K209*L209-P209*Q209+U210)))</f>
        <v>1.999999997951557E-6</v>
      </c>
      <c r="Z210" s="28">
        <v>-67.240886000000003</v>
      </c>
      <c r="AA210" s="28">
        <v>0.477497</v>
      </c>
      <c r="AB210" s="28">
        <v>-1.8497E-2</v>
      </c>
      <c r="AC210" s="8">
        <f t="shared" ref="AC210" si="492">AB210+AA210</f>
        <v>0.45900000000000002</v>
      </c>
      <c r="AD210" s="35">
        <v>0.45897600347101902</v>
      </c>
      <c r="AE210" s="8">
        <f t="shared" ref="AE210" si="493">IF(AD210="",0,IF(OR(AC210="",AC210=0),W210-AD210,AC210-AD210))</f>
        <v>2.3996528980996246E-5</v>
      </c>
      <c r="AF210" s="58">
        <f t="shared" ref="AF210" si="494">IF(AA210="",(Z210-V210)-Z209,AC210-W210)</f>
        <v>1.5000000000003899E-4</v>
      </c>
      <c r="AG210" s="40"/>
      <c r="AH210" s="73"/>
      <c r="AI210" s="40"/>
      <c r="AJ210" s="73"/>
      <c r="AK210" s="40">
        <v>59</v>
      </c>
      <c r="AL210" s="73">
        <v>150</v>
      </c>
      <c r="AM210" s="70"/>
      <c r="AN210" s="74"/>
      <c r="AO210" s="70"/>
      <c r="AP210" s="63"/>
      <c r="AQ210" s="63"/>
      <c r="AR210" s="40"/>
      <c r="AS210" s="40"/>
      <c r="AT210" s="63"/>
      <c r="AU210" s="63"/>
      <c r="AV210" s="142"/>
      <c r="AW210" s="71"/>
      <c r="AX210" s="45"/>
      <c r="AY210" s="45"/>
      <c r="AZ210" s="46"/>
      <c r="BA210" s="152"/>
      <c r="BB210" s="47"/>
      <c r="BC210" s="158">
        <v>26</v>
      </c>
      <c r="BD210" s="158">
        <v>14</v>
      </c>
      <c r="BE210" s="47">
        <v>6.5</v>
      </c>
      <c r="BF210" s="56"/>
      <c r="BG210" s="49"/>
      <c r="BH210" s="50"/>
      <c r="BI210" s="49"/>
      <c r="BJ210" s="49"/>
      <c r="BK210" s="49"/>
      <c r="BL210" s="49"/>
      <c r="BM210" s="49"/>
      <c r="BN210" s="50"/>
      <c r="BO210" s="49"/>
      <c r="BP210" s="49"/>
      <c r="BQ210" s="50"/>
      <c r="BR210" s="9"/>
    </row>
    <row r="211" spans="1:70" s="6" customFormat="1" x14ac:dyDescent="0.25">
      <c r="A211" s="170" t="s">
        <v>1155</v>
      </c>
      <c r="B211" s="136"/>
      <c r="C211" s="137">
        <v>44900.679456018515</v>
      </c>
      <c r="D211" s="146">
        <v>2.1800000000000002</v>
      </c>
      <c r="E211" s="139" t="s">
        <v>814</v>
      </c>
      <c r="F211" s="165" t="s">
        <v>1353</v>
      </c>
      <c r="G211" s="22"/>
      <c r="H211" s="134"/>
      <c r="I211" s="134"/>
      <c r="J211" s="145"/>
      <c r="K211" s="29"/>
      <c r="L211" s="29"/>
      <c r="M211" s="1"/>
      <c r="N211" s="1"/>
      <c r="O211" s="3"/>
      <c r="P211" s="29"/>
      <c r="Q211" s="29"/>
      <c r="R211" s="1"/>
      <c r="S211" s="1"/>
      <c r="T211" s="147" t="s">
        <v>903</v>
      </c>
      <c r="U211" s="32" t="s">
        <v>24</v>
      </c>
      <c r="V211" s="24"/>
      <c r="W211" s="25" t="s">
        <v>22</v>
      </c>
      <c r="X211" s="30">
        <v>20</v>
      </c>
      <c r="Y211" s="138"/>
      <c r="Z211" s="30"/>
      <c r="AA211" s="30"/>
      <c r="AB211" s="36" t="s">
        <v>21</v>
      </c>
      <c r="AC211" s="24">
        <f>$AC$210</f>
        <v>0.45900000000000002</v>
      </c>
      <c r="AD211" s="30"/>
      <c r="AE211" s="24"/>
      <c r="AF211" s="24"/>
      <c r="AG211" s="41"/>
      <c r="AH211" s="41"/>
      <c r="AI211" s="41"/>
      <c r="AJ211" s="41"/>
      <c r="AK211" s="41"/>
      <c r="AL211" s="41"/>
      <c r="AM211" s="41"/>
      <c r="AN211" s="41"/>
      <c r="AO211" s="41"/>
      <c r="AP211" s="135"/>
      <c r="AQ211" s="135"/>
      <c r="AR211" s="41"/>
      <c r="AS211" s="41"/>
      <c r="AT211" s="135"/>
      <c r="AU211" s="135"/>
      <c r="AV211" s="29"/>
      <c r="AW211" s="42"/>
      <c r="AX211" s="42"/>
      <c r="AY211" s="42"/>
      <c r="AZ211" s="43"/>
      <c r="BA211" s="151"/>
      <c r="BB211" s="44"/>
      <c r="BC211" s="157">
        <v>27</v>
      </c>
      <c r="BD211" s="157"/>
      <c r="BE211" s="44"/>
      <c r="BF211" s="48"/>
      <c r="BG211" s="48"/>
      <c r="BH211" s="48"/>
      <c r="BI211" s="48"/>
      <c r="BJ211" s="48"/>
      <c r="BK211" s="48"/>
      <c r="BL211" s="48"/>
      <c r="BM211" s="48"/>
      <c r="BN211" s="48"/>
      <c r="BO211" s="48"/>
      <c r="BP211" s="48"/>
      <c r="BQ211" s="48"/>
      <c r="BR211" s="1"/>
    </row>
    <row r="212" spans="1:70" s="7" customFormat="1" x14ac:dyDescent="0.25">
      <c r="A212" s="68" t="s">
        <v>1354</v>
      </c>
      <c r="B212" s="67" t="s">
        <v>1347</v>
      </c>
      <c r="C212" s="52">
        <v>44900.690115740741</v>
      </c>
      <c r="D212" s="16">
        <f>(K212*M212+P212*R212)/(24*60*60)</f>
        <v>0</v>
      </c>
      <c r="E212" s="26"/>
      <c r="F212" s="14" t="s">
        <v>1251</v>
      </c>
      <c r="G212" s="15">
        <v>0.112</v>
      </c>
      <c r="H212" s="131">
        <v>17</v>
      </c>
      <c r="I212" s="131">
        <v>10</v>
      </c>
      <c r="J212" s="143" t="s">
        <v>1252</v>
      </c>
      <c r="K212" s="37"/>
      <c r="L212" s="27">
        <v>6.0000000000000001E-3</v>
      </c>
      <c r="M212" s="13">
        <v>273</v>
      </c>
      <c r="N212" s="13">
        <v>240</v>
      </c>
      <c r="O212" s="17">
        <v>2E-3</v>
      </c>
      <c r="P212" s="37"/>
      <c r="Q212" s="27">
        <v>6.0000000000000001E-3</v>
      </c>
      <c r="R212" s="13">
        <v>334</v>
      </c>
      <c r="S212" s="13">
        <v>240</v>
      </c>
      <c r="T212" s="133">
        <v>2.9999999999999997E-4</v>
      </c>
      <c r="U212" s="27"/>
      <c r="V212" s="8">
        <f>IF(AB210="Latest Sag:",-(K212*L212+P212*Q212),-(K212*L212+P212*Q212)+U212)</f>
        <v>0</v>
      </c>
      <c r="W212" s="8">
        <f>IF(OR(AC211="",AC211=0),Z211+V212,IF(AB210="Latest Sag:",AA211+U212+V212,AC211+V212))</f>
        <v>0.45900000000000002</v>
      </c>
      <c r="X212" s="34"/>
      <c r="Y212" s="53">
        <f>IF(OR(ISBLANK(X212),X210=VALUE(20)),,IF(W210="Latest Z20:",ABS(X210-X212-K209*L209-P209*Q209+U211+U212),ABS(X211-X212-K211*L211-P211*Q211+U212)))</f>
        <v>0</v>
      </c>
      <c r="Z212" s="28">
        <v>-67.241005000000001</v>
      </c>
      <c r="AA212" s="28">
        <v>0.47748299999999999</v>
      </c>
      <c r="AB212" s="28"/>
      <c r="AC212" s="8">
        <f t="shared" ref="AC212" si="495">AB212+AA212</f>
        <v>0.47748299999999999</v>
      </c>
      <c r="AD212" s="35">
        <v>0.45884009625995398</v>
      </c>
      <c r="AE212" s="8">
        <f t="shared" ref="AE212" si="496">IF(AD212="",0,IF(OR(AC212="",AC212=0),W212-AD212,AC212-AD212))</f>
        <v>1.8642903740046013E-2</v>
      </c>
      <c r="AF212" s="58">
        <f t="shared" ref="AF212" si="497">IF(AA212="",(Z212-V212)-Z211,AC212-W212)</f>
        <v>1.8482999999999972E-2</v>
      </c>
      <c r="AG212" s="40"/>
      <c r="AH212" s="73"/>
      <c r="AI212" s="40"/>
      <c r="AJ212" s="73"/>
      <c r="AK212" s="40">
        <v>1158</v>
      </c>
      <c r="AL212" s="73">
        <v>150</v>
      </c>
      <c r="AM212" s="70"/>
      <c r="AN212" s="74"/>
      <c r="AO212" s="70"/>
      <c r="AP212" s="63"/>
      <c r="AQ212" s="63"/>
      <c r="AR212" s="40"/>
      <c r="AS212" s="40"/>
      <c r="AT212" s="63"/>
      <c r="AU212" s="63"/>
      <c r="AV212" s="142"/>
      <c r="AW212" s="71"/>
      <c r="AX212" s="45"/>
      <c r="AY212" s="45"/>
      <c r="AZ212" s="46"/>
      <c r="BA212" s="152"/>
      <c r="BB212" s="47"/>
      <c r="BC212" s="158">
        <v>27</v>
      </c>
      <c r="BD212" s="158"/>
      <c r="BE212" s="47"/>
      <c r="BF212" s="56"/>
      <c r="BG212" s="49"/>
      <c r="BH212" s="50"/>
      <c r="BI212" s="49"/>
      <c r="BJ212" s="49"/>
      <c r="BK212" s="49"/>
      <c r="BL212" s="49"/>
      <c r="BM212" s="49"/>
      <c r="BN212" s="50"/>
      <c r="BO212" s="49"/>
      <c r="BP212" s="49"/>
      <c r="BQ212" s="50"/>
      <c r="BR212" s="9"/>
    </row>
    <row r="213" spans="1:70" s="7" customFormat="1" x14ac:dyDescent="0.25">
      <c r="A213" s="68" t="s">
        <v>1355</v>
      </c>
      <c r="B213" s="67" t="s">
        <v>1347</v>
      </c>
      <c r="C213" s="52">
        <v>44900.704039351855</v>
      </c>
      <c r="D213" s="16">
        <f>(K213*M213+P213*R213)/(24*60*60)</f>
        <v>3.1597222222222221E-2</v>
      </c>
      <c r="E213" s="26"/>
      <c r="F213" s="14" t="s">
        <v>1251</v>
      </c>
      <c r="G213" s="15">
        <v>0.112</v>
      </c>
      <c r="H213" s="131">
        <v>17</v>
      </c>
      <c r="I213" s="131">
        <v>10</v>
      </c>
      <c r="J213" s="143" t="s">
        <v>1252</v>
      </c>
      <c r="K213" s="27">
        <v>10</v>
      </c>
      <c r="L213" s="27">
        <v>6.0000000000000001E-3</v>
      </c>
      <c r="M213" s="13">
        <v>273</v>
      </c>
      <c r="N213" s="13">
        <v>240</v>
      </c>
      <c r="O213" s="17">
        <v>2E-3</v>
      </c>
      <c r="P213" s="27">
        <v>0</v>
      </c>
      <c r="Q213" s="27">
        <v>6.0000000000000001E-3</v>
      </c>
      <c r="R213" s="13">
        <v>334</v>
      </c>
      <c r="S213" s="13">
        <v>240</v>
      </c>
      <c r="T213" s="133">
        <v>2.9999999999999997E-4</v>
      </c>
      <c r="U213" s="27">
        <v>4.7352999999999999E-2</v>
      </c>
      <c r="V213" s="8">
        <f>IF(AB211="Latest Sag:",-(K213*L213+P213*Q213),-(K213*L213+P213*Q213)+U213)</f>
        <v>-0.06</v>
      </c>
      <c r="W213" s="8">
        <f>IF(OR(AC212="",AC212=0),Z212+V213,IF(AB211="Latest Sag:",AA212+U213+V213,AC212+V213))</f>
        <v>0.46483599999999997</v>
      </c>
      <c r="X213" s="33">
        <v>-36.256169</v>
      </c>
      <c r="Y213" s="53">
        <f>IF(OR(ISBLANK(X213),X211=VALUE(20)),,IF(W211="Latest Z20:",ABS(X211-X213-K210*L210-P210*Q210+U212+U213),ABS(X212-X213-K212*L212-P212*Q212+U213)))</f>
        <v>0</v>
      </c>
      <c r="Z213" s="28">
        <v>-67.240939999999995</v>
      </c>
      <c r="AA213" s="28">
        <v>0.47751100000000002</v>
      </c>
      <c r="AB213" s="28">
        <v>-1.2329E-2</v>
      </c>
      <c r="AC213" s="8">
        <f t="shared" ref="AC213" si="498">AB213+AA213</f>
        <v>0.46518200000000004</v>
      </c>
      <c r="AD213" s="35">
        <v>0.45884009625995398</v>
      </c>
      <c r="AE213" s="8">
        <f t="shared" ref="AE213" si="499">IF(AD213="",0,IF(OR(AC213="",AC213=0),W213-AD213,AC213-AD213))</f>
        <v>6.3419037400460621E-3</v>
      </c>
      <c r="AF213" s="58">
        <f t="shared" ref="AF213" si="500">IF(AA213="",(Z213-V213)-Z212,AC213-W213)</f>
        <v>3.4600000000006848E-4</v>
      </c>
      <c r="AG213" s="40"/>
      <c r="AH213" s="73"/>
      <c r="AI213" s="40"/>
      <c r="AJ213" s="73"/>
      <c r="AK213" s="40">
        <v>40</v>
      </c>
      <c r="AL213" s="73">
        <v>150</v>
      </c>
      <c r="AM213" s="70"/>
      <c r="AN213" s="74"/>
      <c r="AO213" s="70"/>
      <c r="AP213" s="63"/>
      <c r="AQ213" s="63"/>
      <c r="AR213" s="40"/>
      <c r="AS213" s="40"/>
      <c r="AT213" s="63"/>
      <c r="AU213" s="63"/>
      <c r="AV213" s="142"/>
      <c r="AW213" s="71"/>
      <c r="AX213" s="45"/>
      <c r="AY213" s="45"/>
      <c r="AZ213" s="46"/>
      <c r="BA213" s="152"/>
      <c r="BB213" s="47"/>
      <c r="BC213" s="158">
        <v>27</v>
      </c>
      <c r="BD213" s="158"/>
      <c r="BE213" s="47"/>
      <c r="BF213" s="56"/>
      <c r="BG213" s="49"/>
      <c r="BH213" s="50"/>
      <c r="BI213" s="49"/>
      <c r="BJ213" s="49"/>
      <c r="BK213" s="49"/>
      <c r="BL213" s="49"/>
      <c r="BM213" s="49"/>
      <c r="BN213" s="50"/>
      <c r="BO213" s="49"/>
      <c r="BP213" s="49"/>
      <c r="BQ213" s="50"/>
      <c r="BR213" s="9"/>
    </row>
    <row r="214" spans="1:70" s="7" customFormat="1" x14ac:dyDescent="0.25">
      <c r="A214" s="68" t="s">
        <v>1357</v>
      </c>
      <c r="B214" s="67" t="s">
        <v>1347</v>
      </c>
      <c r="C214" s="52">
        <v>44900.746122685188</v>
      </c>
      <c r="D214" s="16">
        <f>(K214*M214+P214*R214)/(24*60*60)</f>
        <v>1.0185185185185186E-2</v>
      </c>
      <c r="E214" s="26"/>
      <c r="F214" s="14" t="s">
        <v>1251</v>
      </c>
      <c r="G214" s="15">
        <v>0.112</v>
      </c>
      <c r="H214" s="131">
        <v>17</v>
      </c>
      <c r="I214" s="131">
        <v>10</v>
      </c>
      <c r="J214" s="143" t="s">
        <v>1252</v>
      </c>
      <c r="K214" s="27">
        <v>2</v>
      </c>
      <c r="L214" s="27">
        <v>6.0000000000000001E-3</v>
      </c>
      <c r="M214" s="13">
        <v>273</v>
      </c>
      <c r="N214" s="13">
        <v>240</v>
      </c>
      <c r="O214" s="17">
        <v>2E-3</v>
      </c>
      <c r="P214" s="27">
        <v>1</v>
      </c>
      <c r="Q214" s="27">
        <v>6.0000000000000001E-3</v>
      </c>
      <c r="R214" s="13">
        <v>334</v>
      </c>
      <c r="S214" s="13">
        <v>240</v>
      </c>
      <c r="T214" s="133">
        <v>2.9999999999999997E-4</v>
      </c>
      <c r="U214" s="27">
        <v>1.1526E-2</v>
      </c>
      <c r="V214" s="8">
        <f>IF(AB212="Latest Sag:",-(K214*L214+P214*Q214),-(K214*L214+P214*Q214)+U214)</f>
        <v>-6.4740000000000023E-3</v>
      </c>
      <c r="W214" s="8">
        <f>IF(OR(AC213="",AC213=0),Z213+V214,IF(AB212="Latest Sag:",AA213+U214+V214,AC213+V214))</f>
        <v>0.45870800000000006</v>
      </c>
      <c r="X214" s="33">
        <v>-36.304642999999999</v>
      </c>
      <c r="Y214" s="53">
        <f>IF(OR(ISBLANK(X214),X212=VALUE(20)),,IF(W212="Latest Z20:",ABS(X212-X214-K211*L211-P211*Q211+U213+U214),ABS(X213-X214-K213*L213-P213*Q213+U214)))</f>
        <v>1.2021633688519273E-15</v>
      </c>
      <c r="Z214" s="28">
        <v>-67.240989999999996</v>
      </c>
      <c r="AA214" s="28">
        <v>0.47751300000000002</v>
      </c>
      <c r="AB214" s="28">
        <v>-1.8676000000000002E-2</v>
      </c>
      <c r="AC214" s="8">
        <f t="shared" ref="AC214" si="501">AB214+AA214</f>
        <v>0.45883699999999999</v>
      </c>
      <c r="AD214" s="35">
        <v>0.45884009625995398</v>
      </c>
      <c r="AE214" s="8">
        <f t="shared" ref="AE214" si="502">IF(AD214="",0,IF(OR(AC214="",AC214=0),W214-AD214,AC214-AD214))</f>
        <v>-3.0962599539829938E-6</v>
      </c>
      <c r="AF214" s="58">
        <f t="shared" ref="AF214" si="503">IF(AA214="",(Z214-V214)-Z213,AC214-W214)</f>
        <v>1.2899999999993472E-4</v>
      </c>
      <c r="AG214" s="40"/>
      <c r="AH214" s="73"/>
      <c r="AI214" s="40"/>
      <c r="AJ214" s="73"/>
      <c r="AK214" s="40">
        <v>57</v>
      </c>
      <c r="AL214" s="73">
        <v>150</v>
      </c>
      <c r="AM214" s="70"/>
      <c r="AN214" s="74"/>
      <c r="AO214" s="70"/>
      <c r="AP214" s="63"/>
      <c r="AQ214" s="63"/>
      <c r="AR214" s="40"/>
      <c r="AS214" s="40"/>
      <c r="AT214" s="63"/>
      <c r="AU214" s="63"/>
      <c r="AV214" s="142"/>
      <c r="AW214" s="71"/>
      <c r="AX214" s="45"/>
      <c r="AY214" s="45"/>
      <c r="AZ214" s="46"/>
      <c r="BA214" s="152"/>
      <c r="BB214" s="47"/>
      <c r="BC214" s="158">
        <v>27</v>
      </c>
      <c r="BD214" s="158"/>
      <c r="BE214" s="47"/>
      <c r="BF214" s="56"/>
      <c r="BG214" s="49"/>
      <c r="BH214" s="50"/>
      <c r="BI214" s="49"/>
      <c r="BJ214" s="49"/>
      <c r="BK214" s="49"/>
      <c r="BL214" s="49"/>
      <c r="BM214" s="49"/>
      <c r="BN214" s="50"/>
      <c r="BO214" s="49"/>
      <c r="BP214" s="49"/>
      <c r="BQ214" s="50"/>
      <c r="BR214" s="9"/>
    </row>
    <row r="215" spans="1:70" s="6" customFormat="1" x14ac:dyDescent="0.25">
      <c r="A215" s="170" t="s">
        <v>1155</v>
      </c>
      <c r="B215" s="136"/>
      <c r="C215" s="137">
        <v>44900.769050925926</v>
      </c>
      <c r="D215" s="146">
        <v>2.15</v>
      </c>
      <c r="E215" s="139" t="s">
        <v>814</v>
      </c>
      <c r="F215" s="165" t="s">
        <v>1356</v>
      </c>
      <c r="G215" s="22"/>
      <c r="H215" s="134"/>
      <c r="I215" s="134"/>
      <c r="J215" s="145"/>
      <c r="K215" s="29"/>
      <c r="L215" s="29"/>
      <c r="M215" s="1"/>
      <c r="N215" s="1"/>
      <c r="O215" s="3"/>
      <c r="P215" s="29"/>
      <c r="Q215" s="29"/>
      <c r="R215" s="1"/>
      <c r="S215" s="1"/>
      <c r="T215" s="147" t="s">
        <v>903</v>
      </c>
      <c r="U215" s="32" t="s">
        <v>24</v>
      </c>
      <c r="V215" s="24"/>
      <c r="W215" s="25" t="s">
        <v>22</v>
      </c>
      <c r="X215" s="30">
        <v>20</v>
      </c>
      <c r="Y215" s="138"/>
      <c r="Z215" s="30"/>
      <c r="AA215" s="30"/>
      <c r="AB215" s="36" t="s">
        <v>21</v>
      </c>
      <c r="AC215" s="24">
        <f>$AC$214</f>
        <v>0.45883699999999999</v>
      </c>
      <c r="AD215" s="30"/>
      <c r="AE215" s="24"/>
      <c r="AF215" s="24"/>
      <c r="AG215" s="41"/>
      <c r="AH215" s="41"/>
      <c r="AI215" s="41"/>
      <c r="AJ215" s="41"/>
      <c r="AK215" s="41"/>
      <c r="AL215" s="41"/>
      <c r="AM215" s="41"/>
      <c r="AN215" s="41"/>
      <c r="AO215" s="41"/>
      <c r="AP215" s="135"/>
      <c r="AQ215" s="135"/>
      <c r="AR215" s="41"/>
      <c r="AS215" s="41"/>
      <c r="AT215" s="135"/>
      <c r="AU215" s="135"/>
      <c r="AV215" s="29"/>
      <c r="AW215" s="42"/>
      <c r="AX215" s="42"/>
      <c r="AY215" s="42"/>
      <c r="AZ215" s="43"/>
      <c r="BA215" s="151"/>
      <c r="BB215" s="44"/>
      <c r="BC215" s="157">
        <v>28</v>
      </c>
      <c r="BD215" s="157"/>
      <c r="BE215" s="44"/>
      <c r="BF215" s="48"/>
      <c r="BG215" s="48"/>
      <c r="BH215" s="48"/>
      <c r="BI215" s="48"/>
      <c r="BJ215" s="48"/>
      <c r="BK215" s="48"/>
      <c r="BL215" s="48"/>
      <c r="BM215" s="48"/>
      <c r="BN215" s="48"/>
      <c r="BO215" s="48"/>
      <c r="BP215" s="48"/>
      <c r="BQ215" s="48"/>
      <c r="BR215" s="1"/>
    </row>
    <row r="216" spans="1:70" s="7" customFormat="1" x14ac:dyDescent="0.25">
      <c r="A216" s="68" t="s">
        <v>1358</v>
      </c>
      <c r="B216" s="67" t="s">
        <v>1182</v>
      </c>
      <c r="C216" s="52">
        <v>44900.769120370373</v>
      </c>
      <c r="D216" s="16">
        <f>(K216*M216+P216*R216)/(24*60*60)</f>
        <v>0</v>
      </c>
      <c r="E216" s="26"/>
      <c r="F216" s="14" t="s">
        <v>1251</v>
      </c>
      <c r="G216" s="15">
        <v>0.112</v>
      </c>
      <c r="H216" s="131">
        <v>17</v>
      </c>
      <c r="I216" s="131">
        <v>10</v>
      </c>
      <c r="J216" s="143" t="s">
        <v>1252</v>
      </c>
      <c r="K216" s="37"/>
      <c r="L216" s="27">
        <v>6.0000000000000001E-3</v>
      </c>
      <c r="M216" s="13">
        <v>273</v>
      </c>
      <c r="N216" s="13">
        <v>240</v>
      </c>
      <c r="O216" s="17">
        <v>2E-3</v>
      </c>
      <c r="P216" s="37"/>
      <c r="Q216" s="27">
        <v>6.0000000000000001E-3</v>
      </c>
      <c r="R216" s="13">
        <v>334</v>
      </c>
      <c r="S216" s="13">
        <v>240</v>
      </c>
      <c r="T216" s="133">
        <v>2.9999999999999997E-4</v>
      </c>
      <c r="U216" s="27"/>
      <c r="V216" s="8">
        <f>IF(AB214="Latest Sag:",-(K216*L216+P216*Q216),-(K216*L216+P216*Q216)+U216)</f>
        <v>0</v>
      </c>
      <c r="W216" s="8">
        <f>IF(OR(AC215="",AC215=0),Z215+V216,IF(AB214="Latest Sag:",AA215+U216+V216,AC215+V216))</f>
        <v>0.45883699999999999</v>
      </c>
      <c r="X216" s="34"/>
      <c r="Y216" s="53">
        <f>IF(OR(ISBLANK(X216),X214=VALUE(20)),,IF(W214="Latest Z20:",ABS(X214-X216-K213*L213-P213*Q213+U215+U216),ABS(X215-X216-K215*L215-P215*Q215+U216)))</f>
        <v>0</v>
      </c>
      <c r="Z216" s="28">
        <v>-67.241709999999998</v>
      </c>
      <c r="AA216" s="28">
        <v>0.47752699999999998</v>
      </c>
      <c r="AB216" s="28">
        <v>0.04</v>
      </c>
      <c r="AC216" s="8">
        <f t="shared" ref="AC216" si="504">AB216+AA216</f>
        <v>0.51752699999999996</v>
      </c>
      <c r="AD216" s="35">
        <v>0.45878964146165602</v>
      </c>
      <c r="AE216" s="8">
        <f t="shared" ref="AE216" si="505">IF(AD216="",0,IF(OR(AC216="",AC216=0),W216-AD216,AC216-AD216))</f>
        <v>5.8737358538343942E-2</v>
      </c>
      <c r="AF216" s="58">
        <f t="shared" ref="AF216" si="506">IF(AA216="",(Z216-V216)-Z215,AC216-W216)</f>
        <v>5.8689999999999964E-2</v>
      </c>
      <c r="AG216" s="40"/>
      <c r="AH216" s="73"/>
      <c r="AI216" s="40"/>
      <c r="AJ216" s="73"/>
      <c r="AK216" s="40">
        <v>1019</v>
      </c>
      <c r="AL216" s="73">
        <v>150</v>
      </c>
      <c r="AM216" s="70"/>
      <c r="AN216" s="74"/>
      <c r="AO216" s="70"/>
      <c r="AP216" s="63"/>
      <c r="AQ216" s="63"/>
      <c r="AR216" s="40"/>
      <c r="AS216" s="40"/>
      <c r="AT216" s="63"/>
      <c r="AU216" s="63"/>
      <c r="AV216" s="142"/>
      <c r="AW216" s="71"/>
      <c r="AX216" s="45"/>
      <c r="AY216" s="45"/>
      <c r="AZ216" s="46"/>
      <c r="BA216" s="152"/>
      <c r="BB216" s="47"/>
      <c r="BC216" s="158">
        <v>28</v>
      </c>
      <c r="BD216" s="158"/>
      <c r="BE216" s="47"/>
      <c r="BF216" s="56"/>
      <c r="BG216" s="49"/>
      <c r="BH216" s="50"/>
      <c r="BI216" s="49"/>
      <c r="BJ216" s="49"/>
      <c r="BK216" s="49"/>
      <c r="BL216" s="49"/>
      <c r="BM216" s="49"/>
      <c r="BN216" s="50"/>
      <c r="BO216" s="49"/>
      <c r="BP216" s="49"/>
      <c r="BQ216" s="50"/>
      <c r="BR216" s="9"/>
    </row>
    <row r="217" spans="1:70" s="7" customFormat="1" x14ac:dyDescent="0.25">
      <c r="A217" s="68" t="s">
        <v>1359</v>
      </c>
      <c r="B217" s="67" t="s">
        <v>1182</v>
      </c>
      <c r="C217" s="52">
        <v>44900.78633101852</v>
      </c>
      <c r="D217" s="16">
        <f>(K217*M217+P217*R217)/(24*60*60)</f>
        <v>3.1597222222222221E-2</v>
      </c>
      <c r="E217" s="26"/>
      <c r="F217" s="14" t="s">
        <v>1251</v>
      </c>
      <c r="G217" s="15">
        <v>0.112</v>
      </c>
      <c r="H217" s="131">
        <v>17</v>
      </c>
      <c r="I217" s="131">
        <v>10</v>
      </c>
      <c r="J217" s="143" t="s">
        <v>1252</v>
      </c>
      <c r="K217" s="27">
        <v>10</v>
      </c>
      <c r="L217" s="27">
        <v>6.0000000000000001E-3</v>
      </c>
      <c r="M217" s="13">
        <v>273</v>
      </c>
      <c r="N217" s="13">
        <v>240</v>
      </c>
      <c r="O217" s="17">
        <v>2E-3</v>
      </c>
      <c r="P217" s="27">
        <v>0</v>
      </c>
      <c r="Q217" s="27">
        <v>6.0000000000000001E-3</v>
      </c>
      <c r="R217" s="13">
        <v>334</v>
      </c>
      <c r="S217" s="13">
        <v>240</v>
      </c>
      <c r="T217" s="133">
        <v>2.9999999999999997E-4</v>
      </c>
      <c r="U217" s="27">
        <v>4.7300000000000002E-2</v>
      </c>
      <c r="V217" s="8">
        <f>IF(AB215="Latest Sag:",-(K217*L217+P217*Q217),-(K217*L217+P217*Q217)+U217)</f>
        <v>-0.06</v>
      </c>
      <c r="W217" s="8">
        <f>IF(OR(AC216="",AC216=0),Z216+V217,IF(AB215="Latest Sag:",AA216+U217+V217,AC216+V217))</f>
        <v>0.46482699999999993</v>
      </c>
      <c r="X217" s="33">
        <v>-36.255200000000002</v>
      </c>
      <c r="Y217" s="53">
        <f>IF(OR(ISBLANK(X217),X215=VALUE(20)),,IF(W215="Latest Z20:",ABS(X215-X217-K214*L214-P214*Q214+U216+U217),ABS(X216-X217-K216*L216-P216*Q216+U217)))</f>
        <v>0</v>
      </c>
      <c r="Z217" s="28">
        <v>-67.241851999999994</v>
      </c>
      <c r="AA217" s="28">
        <v>0.47754600000000003</v>
      </c>
      <c r="AB217" s="28">
        <v>-1.0540000000000001E-2</v>
      </c>
      <c r="AC217" s="8">
        <f t="shared" ref="AC217" si="507">AB217+AA217</f>
        <v>0.46700600000000003</v>
      </c>
      <c r="AD217" s="35">
        <v>0.45878964146165602</v>
      </c>
      <c r="AE217" s="8">
        <f t="shared" ref="AE217" si="508">IF(AD217="",0,IF(OR(AC217="",AC217=0),W217-AD217,AC217-AD217))</f>
        <v>8.2163585383440152E-3</v>
      </c>
      <c r="AF217" s="58">
        <f t="shared" ref="AF217" si="509">IF(AA217="",(Z217-V217)-Z216,AC217-W217)</f>
        <v>2.1790000000000975E-3</v>
      </c>
      <c r="AG217" s="40"/>
      <c r="AH217" s="73"/>
      <c r="AI217" s="40"/>
      <c r="AJ217" s="73"/>
      <c r="AK217" s="40">
        <v>42</v>
      </c>
      <c r="AL217" s="73">
        <v>150</v>
      </c>
      <c r="AM217" s="70"/>
      <c r="AN217" s="74"/>
      <c r="AO217" s="70"/>
      <c r="AP217" s="63"/>
      <c r="AQ217" s="63"/>
      <c r="AR217" s="40"/>
      <c r="AS217" s="40"/>
      <c r="AT217" s="63"/>
      <c r="AU217" s="63"/>
      <c r="AV217" s="142"/>
      <c r="AW217" s="71"/>
      <c r="AX217" s="45"/>
      <c r="AY217" s="45"/>
      <c r="AZ217" s="46"/>
      <c r="BA217" s="152"/>
      <c r="BB217" s="47"/>
      <c r="BC217" s="158">
        <v>28</v>
      </c>
      <c r="BD217" s="158"/>
      <c r="BE217" s="47"/>
      <c r="BF217" s="56"/>
      <c r="BG217" s="49"/>
      <c r="BH217" s="50"/>
      <c r="BI217" s="49"/>
      <c r="BJ217" s="49"/>
      <c r="BK217" s="49"/>
      <c r="BL217" s="49"/>
      <c r="BM217" s="49"/>
      <c r="BN217" s="50"/>
      <c r="BO217" s="49"/>
      <c r="BP217" s="49"/>
      <c r="BQ217" s="50"/>
      <c r="BR217" s="9"/>
    </row>
    <row r="218" spans="1:70" s="7" customFormat="1" x14ac:dyDescent="0.25">
      <c r="A218" s="68" t="s">
        <v>1360</v>
      </c>
      <c r="B218" s="67" t="s">
        <v>1182</v>
      </c>
      <c r="C218" s="52">
        <v>44900.826631944445</v>
      </c>
      <c r="D218" s="16">
        <f>(K218*M218+P218*R218)/(24*60*60)</f>
        <v>1.0185185185185186E-2</v>
      </c>
      <c r="E218" s="26"/>
      <c r="F218" s="14" t="s">
        <v>1251</v>
      </c>
      <c r="G218" s="15">
        <v>0.112</v>
      </c>
      <c r="H218" s="131">
        <v>17</v>
      </c>
      <c r="I218" s="131">
        <v>10</v>
      </c>
      <c r="J218" s="143" t="s">
        <v>1252</v>
      </c>
      <c r="K218" s="27">
        <v>2</v>
      </c>
      <c r="L218" s="27">
        <v>6.0000000000000001E-3</v>
      </c>
      <c r="M218" s="13">
        <v>273</v>
      </c>
      <c r="N218" s="13">
        <v>240</v>
      </c>
      <c r="O218" s="17">
        <v>2E-3</v>
      </c>
      <c r="P218" s="27">
        <v>1</v>
      </c>
      <c r="Q218" s="27">
        <v>6.0000000000000001E-3</v>
      </c>
      <c r="R218" s="13">
        <v>334</v>
      </c>
      <c r="S218" s="13">
        <v>240</v>
      </c>
      <c r="T218" s="133">
        <v>2.9999999999999997E-4</v>
      </c>
      <c r="U218" s="27">
        <v>9.5960000000000004E-3</v>
      </c>
      <c r="V218" s="8">
        <f>IF(AB216="Latest Sag:",-(K218*L218+P218*Q218),-(K218*L218+P218*Q218)+U218)</f>
        <v>-8.4040000000000017E-3</v>
      </c>
      <c r="W218" s="8">
        <f>IF(OR(AC217="",AC217=0),Z217+V218,IF(AB216="Latest Sag:",AA217+U218+V218,AC217+V218))</f>
        <v>0.45860200000000001</v>
      </c>
      <c r="X218" s="33">
        <v>-36.305599999999998</v>
      </c>
      <c r="Y218" s="53">
        <f>IF(OR(ISBLANK(X218),X216=VALUE(20)),,IF(W216="Latest Z20:",ABS(X216-X218-K215*L215-P215*Q215+U217+U218),ABS(X217-X218-K217*L217-P217*Q217+U218)))</f>
        <v>4.0000000037718197E-6</v>
      </c>
      <c r="Z218" s="28">
        <v>-67.242007000000001</v>
      </c>
      <c r="AA218" s="28">
        <v>0.47755500000000001</v>
      </c>
      <c r="AB218" s="28">
        <v>-1.8751E-2</v>
      </c>
      <c r="AC218" s="8">
        <f t="shared" ref="AC218" si="510">AB218+AA218</f>
        <v>0.45880399999999999</v>
      </c>
      <c r="AD218" s="35">
        <v>0.45878964146165602</v>
      </c>
      <c r="AE218" s="8">
        <f t="shared" ref="AE218" si="511">IF(AD218="",0,IF(OR(AC218="",AC218=0),W218-AD218,AC218-AD218))</f>
        <v>1.4358538343972604E-5</v>
      </c>
      <c r="AF218" s="58">
        <f t="shared" ref="AF218" si="512">IF(AA218="",(Z218-V218)-Z217,AC218-W218)</f>
        <v>2.0199999999997997E-4</v>
      </c>
      <c r="AG218" s="40"/>
      <c r="AH218" s="73"/>
      <c r="AI218" s="40"/>
      <c r="AJ218" s="73"/>
      <c r="AK218" s="40">
        <v>49</v>
      </c>
      <c r="AL218" s="73">
        <v>150</v>
      </c>
      <c r="AM218" s="70"/>
      <c r="AN218" s="74"/>
      <c r="AO218" s="70"/>
      <c r="AP218" s="63"/>
      <c r="AQ218" s="63"/>
      <c r="AR218" s="40"/>
      <c r="AS218" s="40"/>
      <c r="AT218" s="63"/>
      <c r="AU218" s="63"/>
      <c r="AV218" s="142"/>
      <c r="AW218" s="71"/>
      <c r="AX218" s="45"/>
      <c r="AY218" s="45"/>
      <c r="AZ218" s="46"/>
      <c r="BA218" s="152"/>
      <c r="BB218" s="47"/>
      <c r="BC218" s="158">
        <v>28</v>
      </c>
      <c r="BD218" s="158"/>
      <c r="BE218" s="47"/>
      <c r="BF218" s="56"/>
      <c r="BG218" s="49"/>
      <c r="BH218" s="50"/>
      <c r="BI218" s="49"/>
      <c r="BJ218" s="49"/>
      <c r="BK218" s="49"/>
      <c r="BL218" s="49"/>
      <c r="BM218" s="49"/>
      <c r="BN218" s="50"/>
      <c r="BO218" s="49"/>
      <c r="BP218" s="49"/>
      <c r="BQ218" s="50"/>
      <c r="BR218" s="9"/>
    </row>
    <row r="219" spans="1:70" s="6" customFormat="1" x14ac:dyDescent="0.25">
      <c r="A219" s="170" t="s">
        <v>1155</v>
      </c>
      <c r="B219" s="136"/>
      <c r="C219" s="137">
        <v>44900.853182870371</v>
      </c>
      <c r="D219" s="146">
        <v>2.02</v>
      </c>
      <c r="E219" s="139" t="s">
        <v>814</v>
      </c>
      <c r="F219" s="165" t="s">
        <v>1361</v>
      </c>
      <c r="G219" s="22"/>
      <c r="H219" s="134"/>
      <c r="I219" s="134"/>
      <c r="J219" s="145"/>
      <c r="K219" s="29"/>
      <c r="L219" s="29"/>
      <c r="M219" s="1"/>
      <c r="N219" s="1"/>
      <c r="O219" s="3"/>
      <c r="P219" s="29"/>
      <c r="Q219" s="29"/>
      <c r="R219" s="1"/>
      <c r="S219" s="1"/>
      <c r="T219" s="147" t="s">
        <v>903</v>
      </c>
      <c r="U219" s="32" t="s">
        <v>24</v>
      </c>
      <c r="V219" s="24"/>
      <c r="W219" s="25" t="s">
        <v>22</v>
      </c>
      <c r="X219" s="30">
        <v>20</v>
      </c>
      <c r="Y219" s="138"/>
      <c r="Z219" s="30"/>
      <c r="AA219" s="30"/>
      <c r="AB219" s="36" t="s">
        <v>21</v>
      </c>
      <c r="AC219" s="24">
        <f>$AC$218</f>
        <v>0.45880399999999999</v>
      </c>
      <c r="AD219" s="30"/>
      <c r="AE219" s="24"/>
      <c r="AF219" s="24"/>
      <c r="AG219" s="41"/>
      <c r="AH219" s="41"/>
      <c r="AI219" s="41"/>
      <c r="AJ219" s="41"/>
      <c r="AK219" s="41"/>
      <c r="AL219" s="41"/>
      <c r="AM219" s="41"/>
      <c r="AN219" s="41"/>
      <c r="AO219" s="41"/>
      <c r="AP219" s="135"/>
      <c r="AQ219" s="135"/>
      <c r="AR219" s="41"/>
      <c r="AS219" s="41"/>
      <c r="AT219" s="135"/>
      <c r="AU219" s="135"/>
      <c r="AV219" s="29"/>
      <c r="AW219" s="42"/>
      <c r="AX219" s="42"/>
      <c r="AY219" s="42"/>
      <c r="AZ219" s="43"/>
      <c r="BA219" s="151"/>
      <c r="BB219" s="44"/>
      <c r="BC219" s="157">
        <v>29</v>
      </c>
      <c r="BD219" s="157"/>
      <c r="BE219" s="44"/>
      <c r="BF219" s="48"/>
      <c r="BG219" s="48"/>
      <c r="BH219" s="48"/>
      <c r="BI219" s="48"/>
      <c r="BJ219" s="48"/>
      <c r="BK219" s="48"/>
      <c r="BL219" s="48"/>
      <c r="BM219" s="48"/>
      <c r="BN219" s="48"/>
      <c r="BO219" s="48"/>
      <c r="BP219" s="48"/>
      <c r="BQ219" s="48"/>
      <c r="BR219" s="1"/>
    </row>
    <row r="220" spans="1:70" s="7" customFormat="1" x14ac:dyDescent="0.25">
      <c r="A220" s="68" t="s">
        <v>1362</v>
      </c>
      <c r="B220" s="67" t="s">
        <v>1177</v>
      </c>
      <c r="C220" s="52">
        <v>44900.853275462963</v>
      </c>
      <c r="D220" s="16">
        <f>(K220*M220+P220*R220)/(24*60*60)</f>
        <v>0</v>
      </c>
      <c r="E220" s="26"/>
      <c r="F220" s="14" t="s">
        <v>1251</v>
      </c>
      <c r="G220" s="15">
        <v>0.112</v>
      </c>
      <c r="H220" s="131">
        <v>17</v>
      </c>
      <c r="I220" s="131">
        <v>10</v>
      </c>
      <c r="J220" s="143" t="s">
        <v>1252</v>
      </c>
      <c r="K220" s="37"/>
      <c r="L220" s="27">
        <v>6.0000000000000001E-3</v>
      </c>
      <c r="M220" s="13">
        <v>273</v>
      </c>
      <c r="N220" s="13">
        <v>240</v>
      </c>
      <c r="O220" s="17">
        <v>2E-3</v>
      </c>
      <c r="P220" s="37"/>
      <c r="Q220" s="27">
        <v>6.0000000000000001E-3</v>
      </c>
      <c r="R220" s="13">
        <v>334</v>
      </c>
      <c r="S220" s="13">
        <v>240</v>
      </c>
      <c r="T220" s="133">
        <v>2.9999999999999997E-4</v>
      </c>
      <c r="U220" s="27"/>
      <c r="V220" s="8">
        <f>IF(AB218="Latest Sag:",-(K220*L220+P220*Q220),-(K220*L220+P220*Q220)+U220)</f>
        <v>0</v>
      </c>
      <c r="W220" s="8">
        <f>IF(OR(AC219="",AC219=0),Z219+V220,IF(AB218="Latest Sag:",AA219+U220+V220,AC219+V220))</f>
        <v>0.45880399999999999</v>
      </c>
      <c r="X220" s="34"/>
      <c r="Y220" s="53">
        <f>IF(OR(ISBLANK(X220),X218=VALUE(20)),,IF(W218="Latest Z20:",ABS(X218-X220-K217*L217-P217*Q217+U219+U220),ABS(X219-X220-K219*L219-P219*Q219+U220)))</f>
        <v>0</v>
      </c>
      <c r="Z220" s="28">
        <v>-67.240551999999994</v>
      </c>
      <c r="AA220" s="28">
        <v>0.47764000000000001</v>
      </c>
      <c r="AB220" s="28"/>
      <c r="AC220" s="8">
        <f t="shared" ref="AC220" si="513">AB220+AA220</f>
        <v>0.47764000000000001</v>
      </c>
      <c r="AD220" s="35">
        <v>0.45877387069974601</v>
      </c>
      <c r="AE220" s="8">
        <f t="shared" ref="AE220" si="514">IF(AD220="",0,IF(OR(AC220="",AC220=0),W220-AD220,AC220-AD220))</f>
        <v>1.8866129300253998E-2</v>
      </c>
      <c r="AF220" s="58">
        <f t="shared" ref="AF220" si="515">IF(AA220="",(Z220-V220)-Z219,AC220-W220)</f>
        <v>1.8836000000000019E-2</v>
      </c>
      <c r="AG220" s="40"/>
      <c r="AH220" s="73"/>
      <c r="AI220" s="40"/>
      <c r="AJ220" s="73"/>
      <c r="AK220" s="40">
        <v>1063</v>
      </c>
      <c r="AL220" s="73">
        <v>150</v>
      </c>
      <c r="AM220" s="70"/>
      <c r="AN220" s="74"/>
      <c r="AO220" s="70"/>
      <c r="AP220" s="63"/>
      <c r="AQ220" s="63"/>
      <c r="AR220" s="40"/>
      <c r="AS220" s="40"/>
      <c r="AT220" s="63"/>
      <c r="AU220" s="63"/>
      <c r="AV220" s="142"/>
      <c r="AW220" s="71"/>
      <c r="AX220" s="45"/>
      <c r="AY220" s="45"/>
      <c r="AZ220" s="46"/>
      <c r="BA220" s="152"/>
      <c r="BB220" s="47"/>
      <c r="BC220" s="158">
        <v>29</v>
      </c>
      <c r="BD220" s="158"/>
      <c r="BE220" s="47"/>
      <c r="BF220" s="56"/>
      <c r="BG220" s="49"/>
      <c r="BH220" s="50"/>
      <c r="BI220" s="49"/>
      <c r="BJ220" s="49"/>
      <c r="BK220" s="49"/>
      <c r="BL220" s="49"/>
      <c r="BM220" s="49"/>
      <c r="BN220" s="50"/>
      <c r="BO220" s="49"/>
      <c r="BP220" s="49"/>
      <c r="BQ220" s="50"/>
      <c r="BR220" s="9"/>
    </row>
    <row r="221" spans="1:70" s="7" customFormat="1" x14ac:dyDescent="0.25">
      <c r="A221" s="68" t="s">
        <v>1363</v>
      </c>
      <c r="B221" s="67" t="s">
        <v>1177</v>
      </c>
      <c r="C221" s="52">
        <v>44900.874074074076</v>
      </c>
      <c r="D221" s="16">
        <f>(K221*M221+P221*R221)/(24*60*60)</f>
        <v>3.1597222222222221E-2</v>
      </c>
      <c r="E221" s="26"/>
      <c r="F221" s="14" t="s">
        <v>1251</v>
      </c>
      <c r="G221" s="15">
        <v>0.112</v>
      </c>
      <c r="H221" s="131">
        <v>17</v>
      </c>
      <c r="I221" s="131">
        <v>10</v>
      </c>
      <c r="J221" s="143" t="s">
        <v>1252</v>
      </c>
      <c r="K221" s="27">
        <v>10</v>
      </c>
      <c r="L221" s="27">
        <v>6.0000000000000001E-3</v>
      </c>
      <c r="M221" s="13">
        <v>273</v>
      </c>
      <c r="N221" s="13">
        <v>240</v>
      </c>
      <c r="O221" s="17">
        <v>2E-3</v>
      </c>
      <c r="P221" s="27">
        <v>0</v>
      </c>
      <c r="Q221" s="27">
        <v>6.0000000000000001E-3</v>
      </c>
      <c r="R221" s="13">
        <v>334</v>
      </c>
      <c r="S221" s="13">
        <v>240</v>
      </c>
      <c r="T221" s="133">
        <v>2.9999999999999997E-4</v>
      </c>
      <c r="U221" s="27">
        <v>4.7438000000000001E-2</v>
      </c>
      <c r="V221" s="8">
        <f>IF(AB219="Latest Sag:",-(K221*L221+P221*Q221),-(K221*L221+P221*Q221)+U221)</f>
        <v>-0.06</v>
      </c>
      <c r="W221" s="8">
        <f>IF(OR(AC220="",AC220=0),Z220+V221,IF(AB219="Latest Sag:",AA220+U221+V221,AC220+V221))</f>
        <v>0.46507800000000005</v>
      </c>
      <c r="X221" s="33">
        <v>-36.254604</v>
      </c>
      <c r="Y221" s="53">
        <f>IF(OR(ISBLANK(X221),X219=VALUE(20)),,IF(W219="Latest Z20:",ABS(X219-X221-K218*L218-P218*Q218+U220+U221),ABS(X220-X221-K220*L220-P220*Q220+U221)))</f>
        <v>0</v>
      </c>
      <c r="Z221" s="28">
        <v>-67.239992000000001</v>
      </c>
      <c r="AA221" s="28">
        <v>0.47765999999999997</v>
      </c>
      <c r="AB221" s="28">
        <v>-1.1741E-2</v>
      </c>
      <c r="AC221" s="8">
        <f t="shared" ref="AC221" si="516">AB221+AA221</f>
        <v>0.46591899999999997</v>
      </c>
      <c r="AD221" s="35">
        <v>0.45877387069974601</v>
      </c>
      <c r="AE221" s="8">
        <f t="shared" ref="AE221" si="517">IF(AD221="",0,IF(OR(AC221="",AC221=0),W221-AD221,AC221-AD221))</f>
        <v>7.1451293002539606E-3</v>
      </c>
      <c r="AF221" s="58">
        <f t="shared" ref="AF221" si="518">IF(AA221="",(Z221-V221)-Z220,AC221-W221)</f>
        <v>8.4099999999992514E-4</v>
      </c>
      <c r="AG221" s="40"/>
      <c r="AH221" s="73"/>
      <c r="AI221" s="40"/>
      <c r="AJ221" s="73"/>
      <c r="AK221" s="40">
        <v>56</v>
      </c>
      <c r="AL221" s="73">
        <v>150</v>
      </c>
      <c r="AM221" s="70"/>
      <c r="AN221" s="74"/>
      <c r="AO221" s="70"/>
      <c r="AP221" s="63"/>
      <c r="AQ221" s="63"/>
      <c r="AR221" s="40"/>
      <c r="AS221" s="40"/>
      <c r="AT221" s="63"/>
      <c r="AU221" s="63"/>
      <c r="AV221" s="142"/>
      <c r="AW221" s="71"/>
      <c r="AX221" s="45"/>
      <c r="AY221" s="45"/>
      <c r="AZ221" s="46"/>
      <c r="BA221" s="152"/>
      <c r="BB221" s="47"/>
      <c r="BC221" s="158">
        <v>29</v>
      </c>
      <c r="BD221" s="158"/>
      <c r="BE221" s="47"/>
      <c r="BF221" s="56"/>
      <c r="BG221" s="49"/>
      <c r="BH221" s="50"/>
      <c r="BI221" s="49"/>
      <c r="BJ221" s="49"/>
      <c r="BK221" s="49"/>
      <c r="BL221" s="49"/>
      <c r="BM221" s="49"/>
      <c r="BN221" s="50"/>
      <c r="BO221" s="49"/>
      <c r="BP221" s="49"/>
      <c r="BQ221" s="50"/>
      <c r="BR221" s="9"/>
    </row>
    <row r="222" spans="1:70" s="7" customFormat="1" x14ac:dyDescent="0.25">
      <c r="A222" s="68" t="s">
        <v>1364</v>
      </c>
      <c r="B222" s="67" t="s">
        <v>1177</v>
      </c>
      <c r="C222" s="52">
        <v>44900.920636574076</v>
      </c>
      <c r="D222" s="16">
        <f>(K222*M222+P222*R222)/(24*60*60)</f>
        <v>1.0185185185185186E-2</v>
      </c>
      <c r="E222" s="26"/>
      <c r="F222" s="14" t="s">
        <v>1251</v>
      </c>
      <c r="G222" s="15">
        <v>0.112</v>
      </c>
      <c r="H222" s="131">
        <v>17</v>
      </c>
      <c r="I222" s="131">
        <v>10</v>
      </c>
      <c r="J222" s="143" t="s">
        <v>1252</v>
      </c>
      <c r="K222" s="27">
        <v>2</v>
      </c>
      <c r="L222" s="27">
        <v>6.0000000000000001E-3</v>
      </c>
      <c r="M222" s="13">
        <v>273</v>
      </c>
      <c r="N222" s="13">
        <v>240</v>
      </c>
      <c r="O222" s="17">
        <v>2E-3</v>
      </c>
      <c r="P222" s="27">
        <v>1</v>
      </c>
      <c r="Q222" s="27">
        <v>6.0000000000000001E-3</v>
      </c>
      <c r="R222" s="13">
        <v>334</v>
      </c>
      <c r="S222" s="13">
        <v>240</v>
      </c>
      <c r="T222" s="133">
        <v>2.9999999999999997E-4</v>
      </c>
      <c r="U222" s="27">
        <v>1.0652E-2</v>
      </c>
      <c r="V222" s="8">
        <f>IF(AB220="Latest Sag:",-(K222*L222+P222*Q222),-(K222*L222+P222*Q222)+U222)</f>
        <v>-7.3480000000000021E-3</v>
      </c>
      <c r="W222" s="8">
        <f>IF(OR(AC221="",AC221=0),Z221+V222,IF(AB220="Latest Sag:",AA221+U222+V222,AC221+V222))</f>
        <v>0.45857099999999995</v>
      </c>
      <c r="X222" s="33">
        <v>-36.303952000000002</v>
      </c>
      <c r="Y222" s="53">
        <f>IF(OR(ISBLANK(X222),X220=VALUE(20)),,IF(W220="Latest Z20:",ABS(X220-X222-K219*L219-P219*Q219+U221+U222),ABS(X221-X222-K221*L221-P221*Q221+U222)))</f>
        <v>1.9480944635219544E-15</v>
      </c>
      <c r="Z222" s="28">
        <v>-67.240074000000007</v>
      </c>
      <c r="AA222" s="28">
        <v>0.47766799999999998</v>
      </c>
      <c r="AB222" s="28">
        <v>-1.8914E-2</v>
      </c>
      <c r="AC222" s="8">
        <f t="shared" ref="AC222" si="519">AB222+AA222</f>
        <v>0.458754</v>
      </c>
      <c r="AD222" s="35">
        <v>0.45877387069974601</v>
      </c>
      <c r="AE222" s="8">
        <f t="shared" ref="AE222" si="520">IF(AD222="",0,IF(OR(AC222="",AC222=0),W222-AD222,AC222-AD222))</f>
        <v>-1.9870699746016296E-5</v>
      </c>
      <c r="AF222" s="58">
        <f t="shared" ref="AF222" si="521">IF(AA222="",(Z222-V222)-Z221,AC222-W222)</f>
        <v>1.8300000000004424E-4</v>
      </c>
      <c r="AG222" s="40"/>
      <c r="AH222" s="73"/>
      <c r="AI222" s="40"/>
      <c r="AJ222" s="73"/>
      <c r="AK222" s="40">
        <v>36</v>
      </c>
      <c r="AL222" s="73">
        <v>150</v>
      </c>
      <c r="AM222" s="70"/>
      <c r="AN222" s="74"/>
      <c r="AO222" s="70"/>
      <c r="AP222" s="63"/>
      <c r="AQ222" s="63"/>
      <c r="AR222" s="40"/>
      <c r="AS222" s="40"/>
      <c r="AT222" s="63"/>
      <c r="AU222" s="63"/>
      <c r="AV222" s="142"/>
      <c r="AW222" s="71"/>
      <c r="AX222" s="45"/>
      <c r="AY222" s="45"/>
      <c r="AZ222" s="46"/>
      <c r="BA222" s="152"/>
      <c r="BB222" s="47"/>
      <c r="BC222" s="158">
        <v>29</v>
      </c>
      <c r="BD222" s="158"/>
      <c r="BE222" s="47"/>
      <c r="BF222" s="56"/>
      <c r="BG222" s="49"/>
      <c r="BH222" s="50"/>
      <c r="BI222" s="49"/>
      <c r="BJ222" s="49"/>
      <c r="BK222" s="49"/>
      <c r="BL222" s="49"/>
      <c r="BM222" s="49"/>
      <c r="BN222" s="50"/>
      <c r="BO222" s="49"/>
      <c r="BP222" s="49"/>
      <c r="BQ222" s="50"/>
      <c r="BR222" s="9"/>
    </row>
    <row r="223" spans="1:70" s="6" customFormat="1" x14ac:dyDescent="0.25">
      <c r="A223" s="170" t="s">
        <v>1155</v>
      </c>
      <c r="B223" s="136"/>
      <c r="C223" s="137">
        <v>44900.949189814812</v>
      </c>
      <c r="D223" s="146">
        <v>2.2999999999999998</v>
      </c>
      <c r="E223" s="139" t="s">
        <v>814</v>
      </c>
      <c r="F223" s="165" t="s">
        <v>1365</v>
      </c>
      <c r="G223" s="22"/>
      <c r="H223" s="134"/>
      <c r="I223" s="134"/>
      <c r="J223" s="145"/>
      <c r="K223" s="29"/>
      <c r="L223" s="29"/>
      <c r="M223" s="1"/>
      <c r="N223" s="1"/>
      <c r="O223" s="3"/>
      <c r="P223" s="29"/>
      <c r="Q223" s="29"/>
      <c r="R223" s="1"/>
      <c r="S223" s="1"/>
      <c r="T223" s="147" t="s">
        <v>903</v>
      </c>
      <c r="U223" s="32" t="s">
        <v>24</v>
      </c>
      <c r="V223" s="24"/>
      <c r="W223" s="25" t="s">
        <v>22</v>
      </c>
      <c r="X223" s="30">
        <v>20</v>
      </c>
      <c r="Y223" s="138"/>
      <c r="Z223" s="30"/>
      <c r="AA223" s="30"/>
      <c r="AB223" s="36" t="s">
        <v>21</v>
      </c>
      <c r="AC223" s="24">
        <f>$AC$222</f>
        <v>0.458754</v>
      </c>
      <c r="AD223" s="30"/>
      <c r="AE223" s="24"/>
      <c r="AF223" s="24"/>
      <c r="AG223" s="41"/>
      <c r="AH223" s="41"/>
      <c r="AI223" s="41"/>
      <c r="AJ223" s="41"/>
      <c r="AK223" s="41"/>
      <c r="AL223" s="41"/>
      <c r="AM223" s="41"/>
      <c r="AN223" s="41"/>
      <c r="AO223" s="41"/>
      <c r="AP223" s="135"/>
      <c r="AQ223" s="135"/>
      <c r="AR223" s="41"/>
      <c r="AS223" s="41"/>
      <c r="AT223" s="135"/>
      <c r="AU223" s="135"/>
      <c r="AV223" s="29"/>
      <c r="AW223" s="42"/>
      <c r="AX223" s="42"/>
      <c r="AY223" s="42"/>
      <c r="AZ223" s="43"/>
      <c r="BA223" s="151"/>
      <c r="BB223" s="44"/>
      <c r="BC223" s="157">
        <v>30</v>
      </c>
      <c r="BD223" s="157"/>
      <c r="BE223" s="44"/>
      <c r="BF223" s="48"/>
      <c r="BG223" s="48"/>
      <c r="BH223" s="48"/>
      <c r="BI223" s="48"/>
      <c r="BJ223" s="48"/>
      <c r="BK223" s="48"/>
      <c r="BL223" s="48"/>
      <c r="BM223" s="48"/>
      <c r="BN223" s="48"/>
      <c r="BO223" s="48"/>
      <c r="BP223" s="48"/>
      <c r="BQ223" s="48"/>
      <c r="BR223" s="1"/>
    </row>
    <row r="224" spans="1:70" s="7" customFormat="1" x14ac:dyDescent="0.25">
      <c r="A224" s="68" t="s">
        <v>1366</v>
      </c>
      <c r="B224" s="67" t="s">
        <v>1182</v>
      </c>
      <c r="C224" s="52">
        <v>44900.950104166666</v>
      </c>
      <c r="D224" s="16">
        <f>(K224*M224+P224*R224)/(24*60*60)</f>
        <v>0</v>
      </c>
      <c r="E224" s="26"/>
      <c r="F224" s="14" t="s">
        <v>1251</v>
      </c>
      <c r="G224" s="15">
        <v>0.112</v>
      </c>
      <c r="H224" s="131">
        <v>17</v>
      </c>
      <c r="I224" s="131">
        <v>10</v>
      </c>
      <c r="J224" s="143" t="s">
        <v>1252</v>
      </c>
      <c r="K224" s="37"/>
      <c r="L224" s="27">
        <v>6.0000000000000001E-3</v>
      </c>
      <c r="M224" s="13">
        <v>273</v>
      </c>
      <c r="N224" s="13">
        <v>240</v>
      </c>
      <c r="O224" s="17">
        <v>2E-3</v>
      </c>
      <c r="P224" s="37"/>
      <c r="Q224" s="27">
        <v>6.0000000000000001E-3</v>
      </c>
      <c r="R224" s="13">
        <v>334</v>
      </c>
      <c r="S224" s="13">
        <v>240</v>
      </c>
      <c r="T224" s="133">
        <v>2.9999999999999997E-4</v>
      </c>
      <c r="U224" s="27"/>
      <c r="V224" s="8">
        <f>IF(AB222="Latest Sag:",-(K224*L224+P224*Q224),-(K224*L224+P224*Q224)+U224)</f>
        <v>0</v>
      </c>
      <c r="W224" s="8">
        <f>IF(OR(AC223="",AC223=0),Z223+V224,IF(AB222="Latest Sag:",AA223+U224+V224,AC223+V224))</f>
        <v>0.458754</v>
      </c>
      <c r="X224" s="34"/>
      <c r="Y224" s="53">
        <f>IF(OR(ISBLANK(X224),X222=VALUE(20)),,IF(W222="Latest Z20:",ABS(X222-X224-K221*L221-P221*Q221+U223+U224),ABS(X223-X224-K223*L223-P223*Q223+U224)))</f>
        <v>0</v>
      </c>
      <c r="Z224" s="28">
        <v>-67.239732000000004</v>
      </c>
      <c r="AA224" s="28">
        <v>0.47776099999999999</v>
      </c>
      <c r="AB224" s="28">
        <v>0.04</v>
      </c>
      <c r="AC224" s="8">
        <f t="shared" ref="AC224" si="522">AB224+AA224</f>
        <v>0.51776100000000003</v>
      </c>
      <c r="AD224" s="35">
        <v>0.458812002584782</v>
      </c>
      <c r="AE224" s="8">
        <f t="shared" ref="AE224" si="523">IF(AD224="",0,IF(OR(AC224="",AC224=0),W224-AD224,AC224-AD224))</f>
        <v>5.894899741521803E-2</v>
      </c>
      <c r="AF224" s="58">
        <f t="shared" ref="AF224" si="524">IF(AA224="",(Z224-V224)-Z223,AC224-W224)</f>
        <v>5.9007000000000032E-2</v>
      </c>
      <c r="AG224" s="40"/>
      <c r="AH224" s="73"/>
      <c r="AI224" s="40"/>
      <c r="AJ224" s="73"/>
      <c r="AK224" s="40"/>
      <c r="AL224" s="73">
        <v>150</v>
      </c>
      <c r="AM224" s="70"/>
      <c r="AN224" s="74"/>
      <c r="AO224" s="70"/>
      <c r="AP224" s="63"/>
      <c r="AQ224" s="63"/>
      <c r="AR224" s="40"/>
      <c r="AS224" s="40"/>
      <c r="AT224" s="63"/>
      <c r="AU224" s="63"/>
      <c r="AV224" s="142"/>
      <c r="AW224" s="71"/>
      <c r="AX224" s="45"/>
      <c r="AY224" s="45"/>
      <c r="AZ224" s="46"/>
      <c r="BA224" s="152"/>
      <c r="BB224" s="47"/>
      <c r="BC224" s="158">
        <v>30</v>
      </c>
      <c r="BD224" s="158"/>
      <c r="BE224" s="47"/>
      <c r="BF224" s="56"/>
      <c r="BG224" s="49"/>
      <c r="BH224" s="50"/>
      <c r="BI224" s="49"/>
      <c r="BJ224" s="49"/>
      <c r="BK224" s="49"/>
      <c r="BL224" s="49"/>
      <c r="BM224" s="49"/>
      <c r="BN224" s="50"/>
      <c r="BO224" s="49"/>
      <c r="BP224" s="49"/>
      <c r="BQ224" s="50"/>
      <c r="BR224" s="9"/>
    </row>
    <row r="225" spans="1:70" s="7" customFormat="1" x14ac:dyDescent="0.25">
      <c r="A225" s="68" t="s">
        <v>1367</v>
      </c>
      <c r="B225" s="67" t="s">
        <v>1182</v>
      </c>
      <c r="C225" s="52">
        <v>44900.966539351852</v>
      </c>
      <c r="D225" s="16">
        <f>(K225*M225+P225*R225)/(24*60*60)</f>
        <v>3.1597222222222221E-2</v>
      </c>
      <c r="E225" s="26"/>
      <c r="F225" s="14" t="s">
        <v>1251</v>
      </c>
      <c r="G225" s="15">
        <v>0.112</v>
      </c>
      <c r="H225" s="131">
        <v>17</v>
      </c>
      <c r="I225" s="131">
        <v>10</v>
      </c>
      <c r="J225" s="143" t="s">
        <v>1252</v>
      </c>
      <c r="K225" s="27">
        <v>10</v>
      </c>
      <c r="L225" s="27">
        <v>6.0000000000000001E-3</v>
      </c>
      <c r="M225" s="13">
        <v>273</v>
      </c>
      <c r="N225" s="13">
        <v>240</v>
      </c>
      <c r="O225" s="17">
        <v>2E-3</v>
      </c>
      <c r="P225" s="27">
        <v>0</v>
      </c>
      <c r="Q225" s="27">
        <v>6.0000000000000001E-3</v>
      </c>
      <c r="R225" s="13">
        <v>334</v>
      </c>
      <c r="S225" s="13">
        <v>240</v>
      </c>
      <c r="T225" s="133">
        <v>2.9999999999999997E-4</v>
      </c>
      <c r="U225" s="27">
        <v>4.7045999999999998E-2</v>
      </c>
      <c r="V225" s="8">
        <f>IF(AB223="Latest Sag:",-(K225*L225+P225*Q225),-(K225*L225+P225*Q225)+U225)</f>
        <v>-0.06</v>
      </c>
      <c r="W225" s="8">
        <f>IF(OR(AC224="",AC224=0),Z224+V225,IF(AB223="Latest Sag:",AA224+U225+V225,AC224+V225))</f>
        <v>0.46480700000000003</v>
      </c>
      <c r="X225" s="33">
        <v>-36.253799999999998</v>
      </c>
      <c r="Y225" s="53">
        <f>IF(OR(ISBLANK(X225),X223=VALUE(20)),,IF(W223="Latest Z20:",ABS(X223-X225-K222*L222-P222*Q222+U224+U225),ABS(X224-X225-K224*L224-P224*Q224+U225)))</f>
        <v>0</v>
      </c>
      <c r="Z225" s="28">
        <v>-67.239662999999993</v>
      </c>
      <c r="AA225" s="28">
        <v>0.47778900000000002</v>
      </c>
      <c r="AB225" s="28">
        <v>-1.1424999999999999E-2</v>
      </c>
      <c r="AC225" s="8">
        <f t="shared" ref="AC225" si="525">AB225+AA225</f>
        <v>0.466364</v>
      </c>
      <c r="AD225" s="35">
        <v>0.458812002584782</v>
      </c>
      <c r="AE225" s="8">
        <f t="shared" ref="AE225" si="526">IF(AD225="",0,IF(OR(AC225="",AC225=0),W225-AD225,AC225-AD225))</f>
        <v>7.5519974152180036E-3</v>
      </c>
      <c r="AF225" s="58">
        <f t="shared" ref="AF225" si="527">IF(AA225="",(Z225-V225)-Z224,AC225-W225)</f>
        <v>1.5569999999999751E-3</v>
      </c>
      <c r="AG225" s="40"/>
      <c r="AH225" s="73"/>
      <c r="AI225" s="40"/>
      <c r="AJ225" s="73"/>
      <c r="AK225" s="40">
        <v>42</v>
      </c>
      <c r="AL225" s="73">
        <v>150</v>
      </c>
      <c r="AM225" s="70"/>
      <c r="AN225" s="74"/>
      <c r="AO225" s="70"/>
      <c r="AP225" s="63"/>
      <c r="AQ225" s="63"/>
      <c r="AR225" s="40"/>
      <c r="AS225" s="40"/>
      <c r="AT225" s="63"/>
      <c r="AU225" s="63"/>
      <c r="AV225" s="142"/>
      <c r="AW225" s="71"/>
      <c r="AX225" s="45"/>
      <c r="AY225" s="45"/>
      <c r="AZ225" s="46"/>
      <c r="BA225" s="152"/>
      <c r="BB225" s="47"/>
      <c r="BC225" s="158">
        <v>30</v>
      </c>
      <c r="BD225" s="158"/>
      <c r="BE225" s="47"/>
      <c r="BF225" s="56"/>
      <c r="BG225" s="49"/>
      <c r="BH225" s="50"/>
      <c r="BI225" s="49"/>
      <c r="BJ225" s="49"/>
      <c r="BK225" s="49"/>
      <c r="BL225" s="49"/>
      <c r="BM225" s="49"/>
      <c r="BN225" s="50"/>
      <c r="BO225" s="49"/>
      <c r="BP225" s="49"/>
      <c r="BQ225" s="50"/>
      <c r="BR225" s="9"/>
    </row>
    <row r="226" spans="1:70" s="7" customFormat="1" x14ac:dyDescent="0.25">
      <c r="A226" s="68" t="s">
        <v>1368</v>
      </c>
      <c r="B226" s="67" t="s">
        <v>1182</v>
      </c>
      <c r="C226" s="52">
        <v>44901.007673611108</v>
      </c>
      <c r="D226" s="16">
        <f>(K226*M226+P226*R226)/(24*60*60)</f>
        <v>1.0185185185185186E-2</v>
      </c>
      <c r="E226" s="26"/>
      <c r="F226" s="14" t="s">
        <v>1251</v>
      </c>
      <c r="G226" s="15">
        <v>0.112</v>
      </c>
      <c r="H226" s="131">
        <v>17</v>
      </c>
      <c r="I226" s="131">
        <v>10</v>
      </c>
      <c r="J226" s="143" t="s">
        <v>1252</v>
      </c>
      <c r="K226" s="27">
        <v>2</v>
      </c>
      <c r="L226" s="27">
        <v>6.0000000000000001E-3</v>
      </c>
      <c r="M226" s="13">
        <v>273</v>
      </c>
      <c r="N226" s="13">
        <v>240</v>
      </c>
      <c r="O226" s="17">
        <v>2E-3</v>
      </c>
      <c r="P226" s="27">
        <v>1</v>
      </c>
      <c r="Q226" s="27">
        <v>6.0000000000000001E-3</v>
      </c>
      <c r="R226" s="13">
        <v>334</v>
      </c>
      <c r="S226" s="13">
        <v>240</v>
      </c>
      <c r="T226" s="133">
        <v>2.9999999999999997E-4</v>
      </c>
      <c r="U226" s="27">
        <v>1.0298E-2</v>
      </c>
      <c r="V226" s="8">
        <f>IF(AB224="Latest Sag:",-(K226*L226+P226*Q226),-(K226*L226+P226*Q226)+U226)</f>
        <v>-7.7020000000000022E-3</v>
      </c>
      <c r="W226" s="8">
        <f>IF(OR(AC225="",AC225=0),Z225+V226,IF(AB224="Latest Sag:",AA225+U226+V226,AC225+V226))</f>
        <v>0.45866200000000001</v>
      </c>
      <c r="X226" s="33">
        <v>-36.3035</v>
      </c>
      <c r="Y226" s="53">
        <f>IF(OR(ISBLANK(X226),X224=VALUE(20)),,IF(W224="Latest Z20:",ABS(X224-X226-K223*L223-P223*Q223+U225+U226),ABS(X225-X226-K225*L225-P225*Q225+U226)))</f>
        <v>1.9999999985882005E-6</v>
      </c>
      <c r="Z226" s="28">
        <v>-67.239772000000002</v>
      </c>
      <c r="AA226" s="28">
        <v>0.47778799999999999</v>
      </c>
      <c r="AB226" s="28">
        <v>-1.8936000000000001E-2</v>
      </c>
      <c r="AC226" s="8">
        <f t="shared" ref="AC226" si="528">AB226+AA226</f>
        <v>0.45885199999999998</v>
      </c>
      <c r="AD226" s="35">
        <v>0.458812002584782</v>
      </c>
      <c r="AE226" s="8">
        <f t="shared" ref="AE226" si="529">IF(AD226="",0,IF(OR(AC226="",AC226=0),W226-AD226,AC226-AD226))</f>
        <v>3.9997415217984944E-5</v>
      </c>
      <c r="AF226" s="58">
        <f t="shared" ref="AF226" si="530">IF(AA226="",(Z226-V226)-Z225,AC226-W226)</f>
        <v>1.8999999999996797E-4</v>
      </c>
      <c r="AG226" s="40"/>
      <c r="AH226" s="73"/>
      <c r="AI226" s="40"/>
      <c r="AJ226" s="73"/>
      <c r="AK226" s="40">
        <v>58</v>
      </c>
      <c r="AL226" s="73">
        <v>150</v>
      </c>
      <c r="AM226" s="70"/>
      <c r="AN226" s="74"/>
      <c r="AO226" s="70"/>
      <c r="AP226" s="63"/>
      <c r="AQ226" s="63"/>
      <c r="AR226" s="40"/>
      <c r="AS226" s="40"/>
      <c r="AT226" s="63"/>
      <c r="AU226" s="63"/>
      <c r="AV226" s="142"/>
      <c r="AW226" s="71"/>
      <c r="AX226" s="45"/>
      <c r="AY226" s="45"/>
      <c r="AZ226" s="46"/>
      <c r="BA226" s="152"/>
      <c r="BB226" s="47"/>
      <c r="BC226" s="158">
        <v>30</v>
      </c>
      <c r="BD226" s="158"/>
      <c r="BE226" s="47"/>
      <c r="BF226" s="56"/>
      <c r="BG226" s="49"/>
      <c r="BH226" s="50"/>
      <c r="BI226" s="49"/>
      <c r="BJ226" s="49"/>
      <c r="BK226" s="49"/>
      <c r="BL226" s="49"/>
      <c r="BM226" s="49"/>
      <c r="BN226" s="50"/>
      <c r="BO226" s="49"/>
      <c r="BP226" s="49"/>
      <c r="BQ226" s="50"/>
      <c r="BR226" s="9"/>
    </row>
    <row r="227" spans="1:70" s="6" customFormat="1" x14ac:dyDescent="0.25">
      <c r="A227" s="170" t="s">
        <v>1155</v>
      </c>
      <c r="B227" s="136"/>
      <c r="C227" s="137">
        <v>44901.033032407409</v>
      </c>
      <c r="D227" s="146">
        <v>2.0099999999999998</v>
      </c>
      <c r="E227" s="139" t="s">
        <v>814</v>
      </c>
      <c r="F227" s="165" t="s">
        <v>1369</v>
      </c>
      <c r="G227" s="22"/>
      <c r="H227" s="134"/>
      <c r="I227" s="134"/>
      <c r="J227" s="145"/>
      <c r="K227" s="29"/>
      <c r="L227" s="29"/>
      <c r="M227" s="1"/>
      <c r="N227" s="1"/>
      <c r="O227" s="3"/>
      <c r="P227" s="29"/>
      <c r="Q227" s="29"/>
      <c r="R227" s="1"/>
      <c r="S227" s="1"/>
      <c r="T227" s="147" t="s">
        <v>903</v>
      </c>
      <c r="U227" s="32" t="s">
        <v>24</v>
      </c>
      <c r="V227" s="24"/>
      <c r="W227" s="25" t="s">
        <v>22</v>
      </c>
      <c r="X227" s="30">
        <v>20</v>
      </c>
      <c r="Y227" s="138"/>
      <c r="Z227" s="30"/>
      <c r="AA227" s="30"/>
      <c r="AB227" s="36" t="s">
        <v>21</v>
      </c>
      <c r="AC227" s="24">
        <f>$AC$226</f>
        <v>0.45885199999999998</v>
      </c>
      <c r="AD227" s="30"/>
      <c r="AE227" s="24"/>
      <c r="AF227" s="24"/>
      <c r="AG227" s="41"/>
      <c r="AH227" s="41"/>
      <c r="AI227" s="41"/>
      <c r="AJ227" s="41"/>
      <c r="AK227" s="41"/>
      <c r="AL227" s="41"/>
      <c r="AM227" s="41"/>
      <c r="AN227" s="41"/>
      <c r="AO227" s="41"/>
      <c r="AP227" s="135"/>
      <c r="AQ227" s="135"/>
      <c r="AR227" s="41"/>
      <c r="AS227" s="41"/>
      <c r="AT227" s="135"/>
      <c r="AU227" s="135"/>
      <c r="AV227" s="29"/>
      <c r="AW227" s="42"/>
      <c r="AX227" s="42"/>
      <c r="AY227" s="42"/>
      <c r="AZ227" s="43"/>
      <c r="BA227" s="151"/>
      <c r="BB227" s="44"/>
      <c r="BC227" s="157">
        <v>31</v>
      </c>
      <c r="BD227" s="157"/>
      <c r="BE227" s="44"/>
      <c r="BF227" s="48"/>
      <c r="BG227" s="48"/>
      <c r="BH227" s="48"/>
      <c r="BI227" s="48"/>
      <c r="BJ227" s="48"/>
      <c r="BK227" s="48"/>
      <c r="BL227" s="48"/>
      <c r="BM227" s="48"/>
      <c r="BN227" s="48"/>
      <c r="BO227" s="48"/>
      <c r="BP227" s="48"/>
      <c r="BQ227" s="48"/>
      <c r="BR227" s="1"/>
    </row>
    <row r="228" spans="1:70" s="7" customFormat="1" x14ac:dyDescent="0.25">
      <c r="A228" s="68" t="s">
        <v>1370</v>
      </c>
      <c r="B228" s="67" t="s">
        <v>1177</v>
      </c>
      <c r="C228" s="52">
        <v>44901.033101851855</v>
      </c>
      <c r="D228" s="16">
        <f>(K228*M228+P228*R228)/(24*60*60)</f>
        <v>0</v>
      </c>
      <c r="E228" s="26"/>
      <c r="F228" s="14" t="s">
        <v>1251</v>
      </c>
      <c r="G228" s="15">
        <v>0.112</v>
      </c>
      <c r="H228" s="131">
        <v>17</v>
      </c>
      <c r="I228" s="131">
        <v>10</v>
      </c>
      <c r="J228" s="143" t="s">
        <v>1252</v>
      </c>
      <c r="K228" s="37"/>
      <c r="L228" s="27">
        <v>6.0000000000000001E-3</v>
      </c>
      <c r="M228" s="13">
        <v>273</v>
      </c>
      <c r="N228" s="13">
        <v>240</v>
      </c>
      <c r="O228" s="17">
        <v>2E-3</v>
      </c>
      <c r="P228" s="37"/>
      <c r="Q228" s="27">
        <v>6.0000000000000001E-3</v>
      </c>
      <c r="R228" s="13">
        <v>334</v>
      </c>
      <c r="S228" s="13">
        <v>240</v>
      </c>
      <c r="T228" s="133">
        <v>2.9999999999999997E-4</v>
      </c>
      <c r="U228" s="27"/>
      <c r="V228" s="8">
        <f>IF(AB226="Latest Sag:",-(K228*L228+P228*Q228),-(K228*L228+P228*Q228)+U228)</f>
        <v>0</v>
      </c>
      <c r="W228" s="8">
        <f>IF(OR(AC227="",AC227=0),Z227+V228,IF(AB226="Latest Sag:",AA227+U228+V228,AC227+V228))</f>
        <v>0.45885199999999998</v>
      </c>
      <c r="X228" s="34"/>
      <c r="Y228" s="53">
        <f>IF(OR(ISBLANK(X228),X226=VALUE(20)),,IF(W226="Latest Z20:",ABS(X226-X228-K225*L225-P225*Q225+U227+U228),ABS(X227-X228-K227*L227-P227*Q227+U228)))</f>
        <v>0</v>
      </c>
      <c r="Z228" s="28">
        <v>-67.234047000000004</v>
      </c>
      <c r="AA228" s="28">
        <v>0.481541</v>
      </c>
      <c r="AB228" s="28"/>
      <c r="AC228" s="8">
        <f t="shared" ref="AC228" si="531">AB228+AA228</f>
        <v>0.481541</v>
      </c>
      <c r="AD228" s="35">
        <v>0.458692785229529</v>
      </c>
      <c r="AE228" s="8">
        <f t="shared" ref="AE228" si="532">IF(AD228="",0,IF(OR(AC228="",AC228=0),W228-AD228,AC228-AD228))</f>
        <v>2.2848214770470998E-2</v>
      </c>
      <c r="AF228" s="58">
        <f t="shared" ref="AF228" si="533">IF(AA228="",(Z228-V228)-Z227,AC228-W228)</f>
        <v>2.2689000000000015E-2</v>
      </c>
      <c r="AG228" s="40"/>
      <c r="AH228" s="73"/>
      <c r="AI228" s="40"/>
      <c r="AJ228" s="73"/>
      <c r="AK228" s="40">
        <v>1352</v>
      </c>
      <c r="AL228" s="73">
        <v>150</v>
      </c>
      <c r="AM228" s="70"/>
      <c r="AN228" s="74"/>
      <c r="AO228" s="70"/>
      <c r="AP228" s="63"/>
      <c r="AQ228" s="63"/>
      <c r="AR228" s="40"/>
      <c r="AS228" s="40"/>
      <c r="AT228" s="63"/>
      <c r="AU228" s="63"/>
      <c r="AV228" s="142"/>
      <c r="AW228" s="71"/>
      <c r="AX228" s="45"/>
      <c r="AY228" s="45"/>
      <c r="AZ228" s="46"/>
      <c r="BA228" s="152"/>
      <c r="BB228" s="47"/>
      <c r="BC228" s="158">
        <v>31</v>
      </c>
      <c r="BD228" s="158"/>
      <c r="BE228" s="47"/>
      <c r="BF228" s="56"/>
      <c r="BG228" s="49"/>
      <c r="BH228" s="50"/>
      <c r="BI228" s="49"/>
      <c r="BJ228" s="49"/>
      <c r="BK228" s="49"/>
      <c r="BL228" s="49"/>
      <c r="BM228" s="49"/>
      <c r="BN228" s="50"/>
      <c r="BO228" s="49"/>
      <c r="BP228" s="49"/>
      <c r="BQ228" s="50"/>
      <c r="BR228" s="9"/>
    </row>
    <row r="229" spans="1:70" s="7" customFormat="1" x14ac:dyDescent="0.25">
      <c r="A229" s="68" t="s">
        <v>1371</v>
      </c>
      <c r="B229" s="67" t="s">
        <v>1177</v>
      </c>
      <c r="C229" s="52">
        <v>44901.060671296298</v>
      </c>
      <c r="D229" s="16">
        <f>(K229*M229+P229*R229)/(24*60*60)</f>
        <v>2.5277777777777777E-2</v>
      </c>
      <c r="E229" s="26"/>
      <c r="F229" s="14" t="s">
        <v>1251</v>
      </c>
      <c r="G229" s="15">
        <v>0.112</v>
      </c>
      <c r="H229" s="131">
        <v>17</v>
      </c>
      <c r="I229" s="131">
        <v>10</v>
      </c>
      <c r="J229" s="143" t="s">
        <v>1252</v>
      </c>
      <c r="K229" s="27">
        <v>8</v>
      </c>
      <c r="L229" s="27">
        <v>6.0000000000000001E-3</v>
      </c>
      <c r="M229" s="13">
        <v>273</v>
      </c>
      <c r="N229" s="13">
        <v>240</v>
      </c>
      <c r="O229" s="17">
        <v>2E-3</v>
      </c>
      <c r="P229" s="27">
        <v>0</v>
      </c>
      <c r="Q229" s="27">
        <v>6.0000000000000001E-3</v>
      </c>
      <c r="R229" s="13">
        <v>334</v>
      </c>
      <c r="S229" s="13">
        <v>240</v>
      </c>
      <c r="T229" s="133">
        <v>2.9999999999999997E-4</v>
      </c>
      <c r="U229" s="27">
        <v>3.1548E-2</v>
      </c>
      <c r="V229" s="8">
        <f>IF(AB227="Latest Sag:",-(K229*L229+P229*Q229),-(K229*L229+P229*Q229)+U229)</f>
        <v>-4.8000000000000001E-2</v>
      </c>
      <c r="W229" s="8">
        <f>IF(OR(AC228="",AC228=0),Z228+V229,IF(AB227="Latest Sag:",AA228+U229+V229,AC228+V229))</f>
        <v>0.46508900000000003</v>
      </c>
      <c r="X229" s="33">
        <v>-36.263947999999999</v>
      </c>
      <c r="Y229" s="53">
        <f>IF(OR(ISBLANK(X229),X227=VALUE(20)),,IF(W227="Latest Z20:",ABS(X227-X229-K226*L226-P226*Q226+U228+U229),ABS(X228-X229-K228*L228-P228*Q228+U229)))</f>
        <v>0</v>
      </c>
      <c r="Z229" s="28">
        <v>-67.233564999999999</v>
      </c>
      <c r="AA229" s="28">
        <v>0.48155900000000001</v>
      </c>
      <c r="AB229" s="28">
        <v>-1.5316E-2</v>
      </c>
      <c r="AC229" s="8">
        <f t="shared" ref="AC229" si="534">AB229+AA229</f>
        <v>0.46624300000000002</v>
      </c>
      <c r="AD229" s="35">
        <v>0.458692785229529</v>
      </c>
      <c r="AE229" s="8">
        <f t="shared" ref="AE229" si="535">IF(AD229="",0,IF(OR(AC229="",AC229=0),W229-AD229,AC229-AD229))</f>
        <v>7.5502147704710199E-3</v>
      </c>
      <c r="AF229" s="58">
        <f t="shared" ref="AF229" si="536">IF(AA229="",(Z229-V229)-Z228,AC229-W229)</f>
        <v>1.1539999999999884E-3</v>
      </c>
      <c r="AG229" s="40"/>
      <c r="AH229" s="73"/>
      <c r="AI229" s="40"/>
      <c r="AJ229" s="73"/>
      <c r="AK229" s="40">
        <v>55</v>
      </c>
      <c r="AL229" s="73">
        <v>150</v>
      </c>
      <c r="AM229" s="70"/>
      <c r="AN229" s="74"/>
      <c r="AO229" s="70"/>
      <c r="AP229" s="63"/>
      <c r="AQ229" s="63"/>
      <c r="AR229" s="40"/>
      <c r="AS229" s="40"/>
      <c r="AT229" s="63"/>
      <c r="AU229" s="63"/>
      <c r="AV229" s="142"/>
      <c r="AW229" s="71"/>
      <c r="AX229" s="45"/>
      <c r="AY229" s="45"/>
      <c r="AZ229" s="46"/>
      <c r="BA229" s="152"/>
      <c r="BB229" s="47"/>
      <c r="BC229" s="158">
        <v>31</v>
      </c>
      <c r="BD229" s="158"/>
      <c r="BE229" s="47"/>
      <c r="BF229" s="56"/>
      <c r="BG229" s="49"/>
      <c r="BH229" s="50"/>
      <c r="BI229" s="49"/>
      <c r="BJ229" s="49"/>
      <c r="BK229" s="49"/>
      <c r="BL229" s="49"/>
      <c r="BM229" s="49"/>
      <c r="BN229" s="50"/>
      <c r="BO229" s="49"/>
      <c r="BP229" s="49"/>
      <c r="BQ229" s="50"/>
      <c r="BR229" s="9"/>
    </row>
    <row r="230" spans="1:70" s="7" customFormat="1" x14ac:dyDescent="0.25">
      <c r="A230" s="68" t="s">
        <v>1372</v>
      </c>
      <c r="B230" s="67" t="s">
        <v>1177</v>
      </c>
      <c r="C230" s="52">
        <v>44901.095972222225</v>
      </c>
      <c r="D230" s="16">
        <f>(K230*M230+P230*R230)/(24*60*60)</f>
        <v>1.0185185185185186E-2</v>
      </c>
      <c r="E230" s="26"/>
      <c r="F230" s="14" t="s">
        <v>1251</v>
      </c>
      <c r="G230" s="15">
        <v>0.112</v>
      </c>
      <c r="H230" s="131">
        <v>17</v>
      </c>
      <c r="I230" s="131">
        <v>10</v>
      </c>
      <c r="J230" s="143" t="s">
        <v>1252</v>
      </c>
      <c r="K230" s="27">
        <v>2</v>
      </c>
      <c r="L230" s="27">
        <v>6.0000000000000001E-3</v>
      </c>
      <c r="M230" s="13">
        <v>273</v>
      </c>
      <c r="N230" s="13">
        <v>240</v>
      </c>
      <c r="O230" s="17">
        <v>2E-3</v>
      </c>
      <c r="P230" s="27">
        <v>1</v>
      </c>
      <c r="Q230" s="27">
        <v>6.0000000000000001E-3</v>
      </c>
      <c r="R230" s="13">
        <v>334</v>
      </c>
      <c r="S230" s="13">
        <v>240</v>
      </c>
      <c r="T230" s="133">
        <v>2.9999999999999997E-4</v>
      </c>
      <c r="U230" s="27">
        <v>1.0291E-2</v>
      </c>
      <c r="V230" s="8">
        <f>IF(AB228="Latest Sag:",-(K230*L230+P230*Q230),-(K230*L230+P230*Q230)+U230)</f>
        <v>-7.7090000000000023E-3</v>
      </c>
      <c r="W230" s="8">
        <f>IF(OR(AC229="",AC229=0),Z229+V230,IF(AB228="Latest Sag:",AA229+U230+V230,AC229+V230))</f>
        <v>0.458534</v>
      </c>
      <c r="X230" s="33">
        <v>-36.301658000000003</v>
      </c>
      <c r="Y230" s="53">
        <f>IF(OR(ISBLANK(X230),X228=VALUE(20)),,IF(W228="Latest Z20:",ABS(X228-X230-K227*L227-P227*Q227+U229+U230),ABS(X229-X230-K229*L229-P229*Q229+U230)))</f>
        <v>1.0000000041279072E-6</v>
      </c>
      <c r="Z230" s="28">
        <v>-67.233603000000002</v>
      </c>
      <c r="AA230" s="28">
        <v>0.48154599999999997</v>
      </c>
      <c r="AB230" s="28">
        <v>-2.2884000000000002E-2</v>
      </c>
      <c r="AC230" s="8">
        <f t="shared" ref="AC230" si="537">AB230+AA230</f>
        <v>0.45866199999999996</v>
      </c>
      <c r="AD230" s="35">
        <v>0.458692785229529</v>
      </c>
      <c r="AE230" s="8">
        <f t="shared" ref="AE230" si="538">IF(AD230="",0,IF(OR(AC230="",AC230=0),W230-AD230,AC230-AD230))</f>
        <v>-3.0785229529040059E-5</v>
      </c>
      <c r="AF230" s="58">
        <f t="shared" ref="AF230" si="539">IF(AA230="",(Z230-V230)-Z229,AC230-W230)</f>
        <v>1.2799999999996148E-4</v>
      </c>
      <c r="AG230" s="40"/>
      <c r="AH230" s="73"/>
      <c r="AI230" s="40"/>
      <c r="AJ230" s="73"/>
      <c r="AK230" s="40">
        <v>67</v>
      </c>
      <c r="AL230" s="73">
        <v>150</v>
      </c>
      <c r="AM230" s="70"/>
      <c r="AN230" s="74"/>
      <c r="AO230" s="70"/>
      <c r="AP230" s="63"/>
      <c r="AQ230" s="63"/>
      <c r="AR230" s="40"/>
      <c r="AS230" s="40"/>
      <c r="AT230" s="63"/>
      <c r="AU230" s="63"/>
      <c r="AV230" s="142"/>
      <c r="AW230" s="71"/>
      <c r="AX230" s="45"/>
      <c r="AY230" s="45"/>
      <c r="AZ230" s="46"/>
      <c r="BA230" s="152"/>
      <c r="BB230" s="47"/>
      <c r="BC230" s="158">
        <v>31</v>
      </c>
      <c r="BD230" s="158">
        <v>10</v>
      </c>
      <c r="BE230" s="47">
        <v>14</v>
      </c>
      <c r="BF230" s="56"/>
      <c r="BG230" s="49"/>
      <c r="BH230" s="50"/>
      <c r="BI230" s="49"/>
      <c r="BJ230" s="49"/>
      <c r="BK230" s="49"/>
      <c r="BL230" s="49"/>
      <c r="BM230" s="49"/>
      <c r="BN230" s="50"/>
      <c r="BO230" s="49"/>
      <c r="BP230" s="49"/>
      <c r="BQ230" s="50"/>
      <c r="BR230" s="9"/>
    </row>
    <row r="231" spans="1:70" s="6" customFormat="1" x14ac:dyDescent="0.25">
      <c r="A231" s="170" t="s">
        <v>1155</v>
      </c>
      <c r="B231" s="136"/>
      <c r="C231" s="137">
        <v>44901.134456018517</v>
      </c>
      <c r="D231" s="146">
        <v>2.4300000000000002</v>
      </c>
      <c r="E231" s="139" t="s">
        <v>814</v>
      </c>
      <c r="F231" s="165" t="s">
        <v>1373</v>
      </c>
      <c r="G231" s="22"/>
      <c r="H231" s="134"/>
      <c r="I231" s="134"/>
      <c r="J231" s="145"/>
      <c r="K231" s="29"/>
      <c r="L231" s="29"/>
      <c r="M231" s="1"/>
      <c r="N231" s="1"/>
      <c r="O231" s="3"/>
      <c r="P231" s="29"/>
      <c r="Q231" s="29"/>
      <c r="R231" s="1"/>
      <c r="S231" s="1"/>
      <c r="T231" s="147" t="s">
        <v>903</v>
      </c>
      <c r="U231" s="32" t="s">
        <v>24</v>
      </c>
      <c r="V231" s="24"/>
      <c r="W231" s="25" t="s">
        <v>22</v>
      </c>
      <c r="X231" s="30">
        <v>20</v>
      </c>
      <c r="Y231" s="138"/>
      <c r="Z231" s="30"/>
      <c r="AA231" s="30"/>
      <c r="AB231" s="36" t="s">
        <v>21</v>
      </c>
      <c r="AC231" s="24">
        <f>$AC$230</f>
        <v>0.45866199999999996</v>
      </c>
      <c r="AD231" s="30"/>
      <c r="AE231" s="24"/>
      <c r="AF231" s="24"/>
      <c r="AG231" s="41"/>
      <c r="AH231" s="41"/>
      <c r="AI231" s="41"/>
      <c r="AJ231" s="41"/>
      <c r="AK231" s="41"/>
      <c r="AL231" s="41"/>
      <c r="AM231" s="41"/>
      <c r="AN231" s="41"/>
      <c r="AO231" s="41"/>
      <c r="AP231" s="135"/>
      <c r="AQ231" s="135"/>
      <c r="AR231" s="41"/>
      <c r="AS231" s="41"/>
      <c r="AT231" s="135"/>
      <c r="AU231" s="135"/>
      <c r="AV231" s="29"/>
      <c r="AW231" s="42"/>
      <c r="AX231" s="42"/>
      <c r="AY231" s="42"/>
      <c r="AZ231" s="43"/>
      <c r="BA231" s="151"/>
      <c r="BB231" s="44"/>
      <c r="BC231" s="157">
        <v>32</v>
      </c>
      <c r="BD231" s="157"/>
      <c r="BE231" s="44"/>
      <c r="BF231" s="48"/>
      <c r="BG231" s="48"/>
      <c r="BH231" s="48"/>
      <c r="BI231" s="48"/>
      <c r="BJ231" s="48"/>
      <c r="BK231" s="48"/>
      <c r="BL231" s="48"/>
      <c r="BM231" s="48"/>
      <c r="BN231" s="48"/>
      <c r="BO231" s="48"/>
      <c r="BP231" s="48"/>
      <c r="BQ231" s="48"/>
      <c r="BR231" s="1"/>
    </row>
    <row r="232" spans="1:70" s="7" customFormat="1" x14ac:dyDescent="0.25">
      <c r="A232" s="68" t="s">
        <v>1374</v>
      </c>
      <c r="B232" s="67" t="s">
        <v>1182</v>
      </c>
      <c r="C232" s="52">
        <v>44901.134525462963</v>
      </c>
      <c r="D232" s="16">
        <f>(K232*M232+P232*R232)/(24*60*60)</f>
        <v>0</v>
      </c>
      <c r="E232" s="26"/>
      <c r="F232" s="14" t="s">
        <v>1251</v>
      </c>
      <c r="G232" s="15">
        <v>0.112</v>
      </c>
      <c r="H232" s="131">
        <v>17</v>
      </c>
      <c r="I232" s="131">
        <v>10</v>
      </c>
      <c r="J232" s="143" t="s">
        <v>1252</v>
      </c>
      <c r="K232" s="37"/>
      <c r="L232" s="27">
        <v>6.0000000000000001E-3</v>
      </c>
      <c r="M232" s="13">
        <v>273</v>
      </c>
      <c r="N232" s="13">
        <v>240</v>
      </c>
      <c r="O232" s="17">
        <v>2E-3</v>
      </c>
      <c r="P232" s="37"/>
      <c r="Q232" s="27">
        <v>6.0000000000000001E-3</v>
      </c>
      <c r="R232" s="13">
        <v>334</v>
      </c>
      <c r="S232" s="13">
        <v>240</v>
      </c>
      <c r="T232" s="133">
        <v>2.9999999999999997E-4</v>
      </c>
      <c r="U232" s="27"/>
      <c r="V232" s="8">
        <f>IF(AB230="Latest Sag:",-(K232*L232+P232*Q232),-(K232*L232+P232*Q232)+U232)</f>
        <v>0</v>
      </c>
      <c r="W232" s="8">
        <f>IF(OR(AC231="",AC231=0),Z231+V232,IF(AB230="Latest Sag:",AA231+U232+V232,AC231+V232))</f>
        <v>0.45866199999999996</v>
      </c>
      <c r="X232" s="34"/>
      <c r="Y232" s="53">
        <f>IF(OR(ISBLANK(X232),X230=VALUE(20)),,IF(W230="Latest Z20:",ABS(X230-X232-K229*L229-P229*Q229+U231+U232),ABS(X231-X232-K231*L231-P231*Q231+U232)))</f>
        <v>0</v>
      </c>
      <c r="Z232" s="28">
        <v>-67.236452999999997</v>
      </c>
      <c r="AA232" s="28">
        <v>0.477607</v>
      </c>
      <c r="AB232" s="28">
        <v>0.04</v>
      </c>
      <c r="AC232" s="8">
        <f t="shared" ref="AC232" si="540">AB232+AA232</f>
        <v>0.51760700000000004</v>
      </c>
      <c r="AD232" s="35">
        <v>0.45853711861102198</v>
      </c>
      <c r="AE232" s="8">
        <f t="shared" ref="AE232" si="541">IF(AD232="",0,IF(OR(AC232="",AC232=0),W232-AD232,AC232-AD232))</f>
        <v>5.9069881388978063E-2</v>
      </c>
      <c r="AF232" s="58">
        <f t="shared" ref="AF232" si="542">IF(AA232="",(Z232-V232)-Z231,AC232-W232)</f>
        <v>5.8945000000000081E-2</v>
      </c>
      <c r="AG232" s="40"/>
      <c r="AH232" s="73"/>
      <c r="AI232" s="40"/>
      <c r="AJ232" s="73"/>
      <c r="AK232" s="40">
        <v>1071</v>
      </c>
      <c r="AL232" s="73">
        <v>150</v>
      </c>
      <c r="AM232" s="70"/>
      <c r="AN232" s="74"/>
      <c r="AO232" s="70"/>
      <c r="AP232" s="63"/>
      <c r="AQ232" s="63"/>
      <c r="AR232" s="40"/>
      <c r="AS232" s="40"/>
      <c r="AT232" s="63"/>
      <c r="AU232" s="63"/>
      <c r="AV232" s="142"/>
      <c r="AW232" s="71"/>
      <c r="AX232" s="45"/>
      <c r="AY232" s="45"/>
      <c r="AZ232" s="46"/>
      <c r="BA232" s="152"/>
      <c r="BB232" s="47"/>
      <c r="BC232" s="158">
        <v>32</v>
      </c>
      <c r="BD232" s="158"/>
      <c r="BE232" s="47"/>
      <c r="BF232" s="56"/>
      <c r="BG232" s="49"/>
      <c r="BH232" s="50"/>
      <c r="BI232" s="49"/>
      <c r="BJ232" s="49"/>
      <c r="BK232" s="49"/>
      <c r="BL232" s="49"/>
      <c r="BM232" s="49"/>
      <c r="BN232" s="50"/>
      <c r="BO232" s="49"/>
      <c r="BP232" s="49"/>
      <c r="BQ232" s="50"/>
      <c r="BR232" s="9"/>
    </row>
    <row r="233" spans="1:70" s="7" customFormat="1" x14ac:dyDescent="0.25">
      <c r="A233" s="68" t="s">
        <v>1375</v>
      </c>
      <c r="B233" s="67" t="s">
        <v>1182</v>
      </c>
      <c r="C233" s="52">
        <v>44901.15116898148</v>
      </c>
      <c r="D233" s="16">
        <f>(K233*M233+P233*R233)/(24*60*60)</f>
        <v>3.1597222222222221E-2</v>
      </c>
      <c r="E233" s="26"/>
      <c r="F233" s="14" t="s">
        <v>1251</v>
      </c>
      <c r="G233" s="15">
        <v>0.112</v>
      </c>
      <c r="H233" s="131">
        <v>17</v>
      </c>
      <c r="I233" s="131">
        <v>10</v>
      </c>
      <c r="J233" s="143" t="s">
        <v>1252</v>
      </c>
      <c r="K233" s="27">
        <v>10</v>
      </c>
      <c r="L233" s="27">
        <v>6.0000000000000001E-3</v>
      </c>
      <c r="M233" s="13">
        <v>273</v>
      </c>
      <c r="N233" s="13">
        <v>240</v>
      </c>
      <c r="O233" s="17">
        <v>2E-3</v>
      </c>
      <c r="P233" s="27">
        <v>0</v>
      </c>
      <c r="Q233" s="27">
        <v>6.0000000000000001E-3</v>
      </c>
      <c r="R233" s="13">
        <v>334</v>
      </c>
      <c r="S233" s="13">
        <v>240</v>
      </c>
      <c r="T233" s="133">
        <v>2.9999999999999997E-4</v>
      </c>
      <c r="U233" s="27">
        <v>4.7E-2</v>
      </c>
      <c r="V233" s="8">
        <f>IF(AB231="Latest Sag:",-(K233*L233+P233*Q233),-(K233*L233+P233*Q233)+U233)</f>
        <v>-0.06</v>
      </c>
      <c r="W233" s="8">
        <f>IF(OR(AC232="",AC232=0),Z232+V233,IF(AB231="Latest Sag:",AA232+U233+V233,AC232+V233))</f>
        <v>0.46460700000000005</v>
      </c>
      <c r="X233" s="33">
        <v>-36.251199999999997</v>
      </c>
      <c r="Y233" s="53">
        <f>IF(OR(ISBLANK(X233),X231=VALUE(20)),,IF(W231="Latest Z20:",ABS(X231-X233-K230*L230-P230*Q230+U232+U233),ABS(X232-X233-K232*L232-P232*Q232+U233)))</f>
        <v>0</v>
      </c>
      <c r="Z233" s="28">
        <v>-67.236530000000002</v>
      </c>
      <c r="AA233" s="28">
        <v>0.47759099999999999</v>
      </c>
      <c r="AB233" s="28">
        <v>-1.1828E-2</v>
      </c>
      <c r="AC233" s="8">
        <f t="shared" ref="AC233" si="543">AB233+AA233</f>
        <v>0.46576299999999998</v>
      </c>
      <c r="AD233" s="35">
        <v>0.45853711861102198</v>
      </c>
      <c r="AE233" s="8">
        <f t="shared" ref="AE233" si="544">IF(AD233="",0,IF(OR(AC233="",AC233=0),W233-AD233,AC233-AD233))</f>
        <v>7.225881388978006E-3</v>
      </c>
      <c r="AF233" s="58">
        <f t="shared" ref="AF233" si="545">IF(AA233="",(Z233-V233)-Z232,AC233-W233)</f>
        <v>1.1559999999999349E-3</v>
      </c>
      <c r="AG233" s="40"/>
      <c r="AH233" s="73"/>
      <c r="AI233" s="40"/>
      <c r="AJ233" s="73"/>
      <c r="AK233" s="40">
        <v>53</v>
      </c>
      <c r="AL233" s="73">
        <v>150</v>
      </c>
      <c r="AM233" s="70"/>
      <c r="AN233" s="74"/>
      <c r="AO233" s="70"/>
      <c r="AP233" s="63"/>
      <c r="AQ233" s="63"/>
      <c r="AR233" s="40"/>
      <c r="AS233" s="40"/>
      <c r="AT233" s="63"/>
      <c r="AU233" s="63"/>
      <c r="AV233" s="142"/>
      <c r="AW233" s="71"/>
      <c r="AX233" s="45"/>
      <c r="AY233" s="45"/>
      <c r="AZ233" s="46"/>
      <c r="BA233" s="152"/>
      <c r="BB233" s="47"/>
      <c r="BC233" s="158">
        <v>32</v>
      </c>
      <c r="BD233" s="158"/>
      <c r="BE233" s="47"/>
      <c r="BF233" s="56"/>
      <c r="BG233" s="49"/>
      <c r="BH233" s="50"/>
      <c r="BI233" s="49"/>
      <c r="BJ233" s="49"/>
      <c r="BK233" s="49"/>
      <c r="BL233" s="49"/>
      <c r="BM233" s="49"/>
      <c r="BN233" s="50"/>
      <c r="BO233" s="49"/>
      <c r="BP233" s="49"/>
      <c r="BQ233" s="50"/>
      <c r="BR233" s="9"/>
    </row>
    <row r="234" spans="1:70" s="7" customFormat="1" x14ac:dyDescent="0.25">
      <c r="A234" s="68" t="s">
        <v>1376</v>
      </c>
      <c r="B234" s="67" t="s">
        <v>1182</v>
      </c>
      <c r="C234" s="52">
        <v>44901.192164351851</v>
      </c>
      <c r="D234" s="16">
        <f>(K234*M234+P234*R234)/(24*60*60)</f>
        <v>1.0185185185185186E-2</v>
      </c>
      <c r="E234" s="26"/>
      <c r="F234" s="14" t="s">
        <v>1251</v>
      </c>
      <c r="G234" s="15">
        <v>0.112</v>
      </c>
      <c r="H234" s="131">
        <v>17</v>
      </c>
      <c r="I234" s="131">
        <v>10</v>
      </c>
      <c r="J234" s="143" t="s">
        <v>1252</v>
      </c>
      <c r="K234" s="27">
        <v>2</v>
      </c>
      <c r="L234" s="27">
        <v>6.0000000000000001E-3</v>
      </c>
      <c r="M234" s="13">
        <v>273</v>
      </c>
      <c r="N234" s="13">
        <v>240</v>
      </c>
      <c r="O234" s="17">
        <v>2E-3</v>
      </c>
      <c r="P234" s="27">
        <v>1</v>
      </c>
      <c r="Q234" s="27">
        <v>6.0000000000000001E-3</v>
      </c>
      <c r="R234" s="13">
        <v>334</v>
      </c>
      <c r="S234" s="13">
        <v>240</v>
      </c>
      <c r="T234" s="133">
        <v>2.9999999999999997E-4</v>
      </c>
      <c r="U234" s="27">
        <v>1.06E-2</v>
      </c>
      <c r="V234" s="8">
        <f>IF(AB232="Latest Sag:",-(K234*L234+P234*Q234),-(K234*L234+P234*Q234)+U234)</f>
        <v>-7.4000000000000021E-3</v>
      </c>
      <c r="W234" s="8">
        <f>IF(OR(AC233="",AC233=0),Z233+V234,IF(AB232="Latest Sag:",AA233+U234+V234,AC233+V234))</f>
        <v>0.45836299999999996</v>
      </c>
      <c r="X234" s="33">
        <v>-36.300600000000003</v>
      </c>
      <c r="Y234" s="53">
        <f>IF(OR(ISBLANK(X234),X232=VALUE(20)),,IF(W232="Latest Z20:",ABS(X232-X234-K231*L231-P231*Q231+U233+U234),ABS(X233-X234-K233*L233-P233*Q233+U234)))</f>
        <v>5.6638721490642752E-15</v>
      </c>
      <c r="Z234" s="28">
        <v>-67.236670000000004</v>
      </c>
      <c r="AA234" s="28">
        <v>0.47759099999999999</v>
      </c>
      <c r="AB234" s="28">
        <v>-1.9002000000000002E-2</v>
      </c>
      <c r="AC234" s="8">
        <f t="shared" ref="AC234" si="546">AB234+AA234</f>
        <v>0.45858899999999997</v>
      </c>
      <c r="AD234" s="35">
        <v>0.45853711861102198</v>
      </c>
      <c r="AE234" s="8">
        <f t="shared" ref="AE234" si="547">IF(AD234="",0,IF(OR(AC234="",AC234=0),W234-AD234,AC234-AD234))</f>
        <v>5.1881388977992327E-5</v>
      </c>
      <c r="AF234" s="58">
        <f t="shared" ref="AF234" si="548">IF(AA234="",(Z234-V234)-Z233,AC234-W234)</f>
        <v>2.2600000000000398E-4</v>
      </c>
      <c r="AG234" s="40"/>
      <c r="AH234" s="73"/>
      <c r="AI234" s="40"/>
      <c r="AJ234" s="73"/>
      <c r="AK234" s="40">
        <v>25</v>
      </c>
      <c r="AL234" s="73">
        <v>150</v>
      </c>
      <c r="AM234" s="70"/>
      <c r="AN234" s="74"/>
      <c r="AO234" s="70"/>
      <c r="AP234" s="63"/>
      <c r="AQ234" s="63"/>
      <c r="AR234" s="40"/>
      <c r="AS234" s="40"/>
      <c r="AT234" s="63"/>
      <c r="AU234" s="63"/>
      <c r="AV234" s="142"/>
      <c r="AW234" s="71"/>
      <c r="AX234" s="45"/>
      <c r="AY234" s="45"/>
      <c r="AZ234" s="46"/>
      <c r="BA234" s="152"/>
      <c r="BB234" s="47"/>
      <c r="BC234" s="158">
        <v>32</v>
      </c>
      <c r="BD234" s="158"/>
      <c r="BE234" s="47"/>
      <c r="BF234" s="56"/>
      <c r="BG234" s="49"/>
      <c r="BH234" s="50"/>
      <c r="BI234" s="49"/>
      <c r="BJ234" s="49"/>
      <c r="BK234" s="49"/>
      <c r="BL234" s="49"/>
      <c r="BM234" s="49"/>
      <c r="BN234" s="50"/>
      <c r="BO234" s="49"/>
      <c r="BP234" s="49"/>
      <c r="BQ234" s="50"/>
      <c r="BR234" s="9"/>
    </row>
    <row r="235" spans="1:70" s="6" customFormat="1" x14ac:dyDescent="0.25">
      <c r="A235" s="170" t="s">
        <v>1155</v>
      </c>
      <c r="B235" s="136"/>
      <c r="C235" s="137">
        <v>44901.231192129628</v>
      </c>
      <c r="D235" s="146">
        <v>2.3199999999999998</v>
      </c>
      <c r="E235" s="139" t="s">
        <v>814</v>
      </c>
      <c r="F235" s="165" t="s">
        <v>1377</v>
      </c>
      <c r="G235" s="22"/>
      <c r="H235" s="134"/>
      <c r="I235" s="134"/>
      <c r="J235" s="145"/>
      <c r="K235" s="29"/>
      <c r="L235" s="29"/>
      <c r="M235" s="1"/>
      <c r="N235" s="1"/>
      <c r="O235" s="3"/>
      <c r="P235" s="29"/>
      <c r="Q235" s="29"/>
      <c r="R235" s="1"/>
      <c r="S235" s="1"/>
      <c r="T235" s="147" t="s">
        <v>903</v>
      </c>
      <c r="U235" s="32" t="s">
        <v>24</v>
      </c>
      <c r="V235" s="24"/>
      <c r="W235" s="25" t="s">
        <v>22</v>
      </c>
      <c r="X235" s="30">
        <v>20</v>
      </c>
      <c r="Y235" s="138"/>
      <c r="Z235" s="30"/>
      <c r="AA235" s="30"/>
      <c r="AB235" s="36" t="s">
        <v>21</v>
      </c>
      <c r="AC235" s="24">
        <f>$AC$234</f>
        <v>0.45858899999999997</v>
      </c>
      <c r="AD235" s="30"/>
      <c r="AE235" s="24"/>
      <c r="AF235" s="24"/>
      <c r="AG235" s="41"/>
      <c r="AH235" s="41"/>
      <c r="AI235" s="41"/>
      <c r="AJ235" s="41"/>
      <c r="AK235" s="41"/>
      <c r="AL235" s="41"/>
      <c r="AM235" s="41"/>
      <c r="AN235" s="41"/>
      <c r="AO235" s="41"/>
      <c r="AP235" s="135"/>
      <c r="AQ235" s="135"/>
      <c r="AR235" s="41"/>
      <c r="AS235" s="41"/>
      <c r="AT235" s="135"/>
      <c r="AU235" s="135"/>
      <c r="AV235" s="29"/>
      <c r="AW235" s="42"/>
      <c r="AX235" s="42"/>
      <c r="AY235" s="42"/>
      <c r="AZ235" s="43"/>
      <c r="BA235" s="151"/>
      <c r="BB235" s="44"/>
      <c r="BC235" s="157">
        <v>33</v>
      </c>
      <c r="BD235" s="157"/>
      <c r="BE235" s="44"/>
      <c r="BF235" s="48"/>
      <c r="BG235" s="48"/>
      <c r="BH235" s="48"/>
      <c r="BI235" s="48"/>
      <c r="BJ235" s="48"/>
      <c r="BK235" s="48"/>
      <c r="BL235" s="48"/>
      <c r="BM235" s="48"/>
      <c r="BN235" s="48"/>
      <c r="BO235" s="48"/>
      <c r="BP235" s="48"/>
      <c r="BQ235" s="48"/>
      <c r="BR235" s="1"/>
    </row>
    <row r="236" spans="1:70" s="7" customFormat="1" x14ac:dyDescent="0.25">
      <c r="A236" s="68" t="s">
        <v>1378</v>
      </c>
      <c r="B236" s="67" t="s">
        <v>1177</v>
      </c>
      <c r="C236" s="52">
        <v>44901.231423611112</v>
      </c>
      <c r="D236" s="16">
        <f>(K236*M236+P236*R236)/(24*60*60)</f>
        <v>0</v>
      </c>
      <c r="E236" s="26"/>
      <c r="F236" s="14" t="s">
        <v>1251</v>
      </c>
      <c r="G236" s="15">
        <v>0.112</v>
      </c>
      <c r="H236" s="131">
        <v>17</v>
      </c>
      <c r="I236" s="131">
        <v>10</v>
      </c>
      <c r="J236" s="143" t="s">
        <v>1252</v>
      </c>
      <c r="K236" s="37"/>
      <c r="L236" s="27">
        <v>6.0000000000000001E-3</v>
      </c>
      <c r="M236" s="13">
        <v>273</v>
      </c>
      <c r="N236" s="13">
        <v>240</v>
      </c>
      <c r="O236" s="17">
        <v>2E-3</v>
      </c>
      <c r="P236" s="37"/>
      <c r="Q236" s="27">
        <v>6.0000000000000001E-3</v>
      </c>
      <c r="R236" s="13">
        <v>334</v>
      </c>
      <c r="S236" s="13">
        <v>240</v>
      </c>
      <c r="T236" s="133">
        <v>2.9999999999999997E-4</v>
      </c>
      <c r="U236" s="27"/>
      <c r="V236" s="8">
        <f>IF(AB234="Latest Sag:",-(K236*L236+P236*Q236),-(K236*L236+P236*Q236)+U236)</f>
        <v>0</v>
      </c>
      <c r="W236" s="8">
        <f>IF(OR(AC235="",AC235=0),Z235+V236,IF(AB234="Latest Sag:",AA235+U236+V236,AC235+V236))</f>
        <v>0.45858899999999997</v>
      </c>
      <c r="X236" s="34"/>
      <c r="Y236" s="53">
        <f>IF(OR(ISBLANK(X236),X234=VALUE(20)),,IF(W234="Latest Z20:",ABS(X234-X236-K233*L233-P233*Q233+U235+U236),ABS(X235-X236-K235*L235-P235*Q235+U236)))</f>
        <v>0</v>
      </c>
      <c r="Z236" s="28">
        <v>-67.236001999999999</v>
      </c>
      <c r="AA236" s="28">
        <v>0.47754999999999997</v>
      </c>
      <c r="AB236" s="28"/>
      <c r="AC236" s="8">
        <f t="shared" ref="AC236" si="549">AB236+AA236</f>
        <v>0.47754999999999997</v>
      </c>
      <c r="AD236" s="35">
        <v>0.45850235115172999</v>
      </c>
      <c r="AE236" s="8">
        <f t="shared" ref="AE236" si="550">IF(AD236="",0,IF(OR(AC236="",AC236=0),W236-AD236,AC236-AD236))</f>
        <v>1.9047648848269982E-2</v>
      </c>
      <c r="AF236" s="58">
        <f t="shared" ref="AF236" si="551">IF(AA236="",(Z236-V236)-Z235,AC236-W236)</f>
        <v>1.8961000000000006E-2</v>
      </c>
      <c r="AG236" s="40"/>
      <c r="AH236" s="73"/>
      <c r="AI236" s="40"/>
      <c r="AJ236" s="73"/>
      <c r="AK236" s="40">
        <v>1592</v>
      </c>
      <c r="AL236" s="73">
        <v>150</v>
      </c>
      <c r="AM236" s="70"/>
      <c r="AN236" s="74"/>
      <c r="AO236" s="70"/>
      <c r="AP236" s="63"/>
      <c r="AQ236" s="63"/>
      <c r="AR236" s="40"/>
      <c r="AS236" s="40"/>
      <c r="AT236" s="63"/>
      <c r="AU236" s="63"/>
      <c r="AV236" s="142"/>
      <c r="AW236" s="71"/>
      <c r="AX236" s="45"/>
      <c r="AY236" s="45"/>
      <c r="AZ236" s="46"/>
      <c r="BA236" s="152"/>
      <c r="BB236" s="47"/>
      <c r="BC236" s="158">
        <v>33</v>
      </c>
      <c r="BD236" s="158"/>
      <c r="BE236" s="47"/>
      <c r="BF236" s="56"/>
      <c r="BG236" s="49"/>
      <c r="BH236" s="50"/>
      <c r="BI236" s="49"/>
      <c r="BJ236" s="49"/>
      <c r="BK236" s="49"/>
      <c r="BL236" s="49"/>
      <c r="BM236" s="49"/>
      <c r="BN236" s="50"/>
      <c r="BO236" s="49"/>
      <c r="BP236" s="49"/>
      <c r="BQ236" s="50"/>
      <c r="BR236" s="9"/>
    </row>
    <row r="237" spans="1:70" s="7" customFormat="1" x14ac:dyDescent="0.25">
      <c r="A237" s="68" t="s">
        <v>1379</v>
      </c>
      <c r="B237" s="67" t="s">
        <v>1177</v>
      </c>
      <c r="C237" s="52">
        <v>44901.24255787037</v>
      </c>
      <c r="D237" s="16">
        <f>(K237*M237+P237*R237)/(24*60*60)</f>
        <v>3.1597222222222221E-2</v>
      </c>
      <c r="E237" s="26"/>
      <c r="F237" s="14" t="s">
        <v>1251</v>
      </c>
      <c r="G237" s="15">
        <v>0.112</v>
      </c>
      <c r="H237" s="131">
        <v>17</v>
      </c>
      <c r="I237" s="131">
        <v>10</v>
      </c>
      <c r="J237" s="143" t="s">
        <v>1252</v>
      </c>
      <c r="K237" s="27">
        <v>10</v>
      </c>
      <c r="L237" s="27">
        <v>6.0000000000000001E-3</v>
      </c>
      <c r="M237" s="13">
        <v>273</v>
      </c>
      <c r="N237" s="13">
        <v>240</v>
      </c>
      <c r="O237" s="17">
        <v>2E-3</v>
      </c>
      <c r="P237" s="27">
        <v>0</v>
      </c>
      <c r="Q237" s="27">
        <v>6.0000000000000001E-3</v>
      </c>
      <c r="R237" s="13">
        <v>334</v>
      </c>
      <c r="S237" s="13">
        <v>240</v>
      </c>
      <c r="T237" s="133">
        <v>2.9999999999999997E-4</v>
      </c>
      <c r="U237" s="27">
        <v>4.7015000000000001E-2</v>
      </c>
      <c r="V237" s="8">
        <f>IF(AB235="Latest Sag:",-(K237*L237+P237*Q237),-(K237*L237+P237*Q237)+U237)</f>
        <v>-0.06</v>
      </c>
      <c r="W237" s="8">
        <f>IF(OR(AC236="",AC236=0),Z236+V237,IF(AB235="Latest Sag:",AA236+U237+V237,AC236+V237))</f>
        <v>0.46456499999999995</v>
      </c>
      <c r="X237" s="33">
        <v>-36.250943999999997</v>
      </c>
      <c r="Y237" s="53">
        <f>IF(OR(ISBLANK(X237),X235=VALUE(20)),,IF(W235="Latest Z20:",ABS(X235-X237-K234*L234-P234*Q234+U236+U237),ABS(X236-X237-K236*L236-P236*Q236+U237)))</f>
        <v>0</v>
      </c>
      <c r="Z237" s="28">
        <v>-67.235572000000005</v>
      </c>
      <c r="AA237" s="28">
        <v>0.47756799999999999</v>
      </c>
      <c r="AB237" s="28">
        <v>-1.2433E-2</v>
      </c>
      <c r="AC237" s="8">
        <f t="shared" ref="AC237" si="552">AB237+AA237</f>
        <v>0.46513499999999997</v>
      </c>
      <c r="AD237" s="35">
        <v>0.45850235115172999</v>
      </c>
      <c r="AE237" s="8">
        <f t="shared" ref="AE237" si="553">IF(AD237="",0,IF(OR(AC237="",AC237=0),W237-AD237,AC237-AD237))</f>
        <v>6.632648848269973E-3</v>
      </c>
      <c r="AF237" s="58">
        <f t="shared" ref="AF237" si="554">IF(AA237="",(Z237-V237)-Z236,AC237-W237)</f>
        <v>5.7000000000001494E-4</v>
      </c>
      <c r="AG237" s="40"/>
      <c r="AH237" s="73"/>
      <c r="AI237" s="40"/>
      <c r="AJ237" s="73"/>
      <c r="AK237" s="40">
        <v>30</v>
      </c>
      <c r="AL237" s="73">
        <v>150</v>
      </c>
      <c r="AM237" s="70"/>
      <c r="AN237" s="74"/>
      <c r="AO237" s="70"/>
      <c r="AP237" s="63"/>
      <c r="AQ237" s="63"/>
      <c r="AR237" s="40"/>
      <c r="AS237" s="40"/>
      <c r="AT237" s="63"/>
      <c r="AU237" s="63"/>
      <c r="AV237" s="142"/>
      <c r="AW237" s="71"/>
      <c r="AX237" s="45"/>
      <c r="AY237" s="45"/>
      <c r="AZ237" s="46"/>
      <c r="BA237" s="152"/>
      <c r="BB237" s="47"/>
      <c r="BC237" s="158">
        <v>33</v>
      </c>
      <c r="BD237" s="158"/>
      <c r="BE237" s="47"/>
      <c r="BF237" s="56"/>
      <c r="BG237" s="49"/>
      <c r="BH237" s="50"/>
      <c r="BI237" s="49"/>
      <c r="BJ237" s="49"/>
      <c r="BK237" s="49"/>
      <c r="BL237" s="49"/>
      <c r="BM237" s="49"/>
      <c r="BN237" s="50"/>
      <c r="BO237" s="49"/>
      <c r="BP237" s="49"/>
      <c r="BQ237" s="50"/>
      <c r="BR237" s="9"/>
    </row>
    <row r="238" spans="1:70" s="7" customFormat="1" x14ac:dyDescent="0.25">
      <c r="A238" s="68" t="s">
        <v>1380</v>
      </c>
      <c r="B238" s="67" t="s">
        <v>1347</v>
      </c>
      <c r="C238" s="52">
        <v>44901.283877314818</v>
      </c>
      <c r="D238" s="16">
        <f>(K238*M238+P238*R238)/(24*60*60)</f>
        <v>1.0185185185185186E-2</v>
      </c>
      <c r="E238" s="26"/>
      <c r="F238" s="14" t="s">
        <v>1251</v>
      </c>
      <c r="G238" s="15">
        <v>0.112</v>
      </c>
      <c r="H238" s="131">
        <v>17</v>
      </c>
      <c r="I238" s="131">
        <v>10</v>
      </c>
      <c r="J238" s="143" t="s">
        <v>1252</v>
      </c>
      <c r="K238" s="27">
        <v>2</v>
      </c>
      <c r="L238" s="27">
        <v>6.0000000000000001E-3</v>
      </c>
      <c r="M238" s="13">
        <v>273</v>
      </c>
      <c r="N238" s="13">
        <v>240</v>
      </c>
      <c r="O238" s="17">
        <v>2E-3</v>
      </c>
      <c r="P238" s="27">
        <v>1</v>
      </c>
      <c r="Q238" s="27">
        <v>6.0000000000000001E-3</v>
      </c>
      <c r="R238" s="13">
        <v>334</v>
      </c>
      <c r="S238" s="13">
        <v>240</v>
      </c>
      <c r="T238" s="133">
        <v>2.9999999999999997E-4</v>
      </c>
      <c r="U238" s="27">
        <v>1.1205E-2</v>
      </c>
      <c r="V238" s="8">
        <f>IF(AB236="Latest Sag:",-(K238*L238+P238*Q238),-(K238*L238+P238*Q238)+U238)</f>
        <v>-6.7950000000000024E-3</v>
      </c>
      <c r="W238" s="8">
        <f>IF(OR(AC237="",AC237=0),Z237+V238,IF(AB236="Latest Sag:",AA237+U238+V238,AC237+V238))</f>
        <v>0.45833999999999997</v>
      </c>
      <c r="X238" s="33">
        <v>-36.299740999999997</v>
      </c>
      <c r="Y238" s="53">
        <f>IF(OR(ISBLANK(X238),X236=VALUE(20)),,IF(W236="Latest Z20:",ABS(X236-X238-K235*L235-P235*Q235+U237+U238),ABS(X237-X238-K237*L237-P237*Q237+U238)))</f>
        <v>2.0000000004252727E-6</v>
      </c>
      <c r="Z238" s="28">
        <v>-67.235504000000006</v>
      </c>
      <c r="AA238" s="28">
        <v>0.47758699999999998</v>
      </c>
      <c r="AB238" s="28">
        <v>-1.9136E-2</v>
      </c>
      <c r="AC238" s="8">
        <f t="shared" ref="AC238" si="555">AB238+AA238</f>
        <v>0.458451</v>
      </c>
      <c r="AD238" s="35">
        <v>0.45850235115172999</v>
      </c>
      <c r="AE238" s="8">
        <f t="shared" ref="AE238" si="556">IF(AD238="",0,IF(OR(AC238="",AC238=0),W238-AD238,AC238-AD238))</f>
        <v>-5.1351151729994715E-5</v>
      </c>
      <c r="AF238" s="58">
        <f t="shared" ref="AF238" si="557">IF(AA238="",(Z238-V238)-Z237,AC238-W238)</f>
        <v>1.1100000000002774E-4</v>
      </c>
      <c r="AG238" s="40"/>
      <c r="AH238" s="73"/>
      <c r="AI238" s="40"/>
      <c r="AJ238" s="73"/>
      <c r="AK238" s="40">
        <v>33</v>
      </c>
      <c r="AL238" s="73">
        <v>150</v>
      </c>
      <c r="AM238" s="70"/>
      <c r="AN238" s="74"/>
      <c r="AO238" s="70"/>
      <c r="AP238" s="63"/>
      <c r="AQ238" s="63"/>
      <c r="AR238" s="40"/>
      <c r="AS238" s="40"/>
      <c r="AT238" s="63"/>
      <c r="AU238" s="63"/>
      <c r="AV238" s="142"/>
      <c r="AW238" s="71"/>
      <c r="AX238" s="45"/>
      <c r="AY238" s="45"/>
      <c r="AZ238" s="46"/>
      <c r="BA238" s="152"/>
      <c r="BB238" s="47"/>
      <c r="BC238" s="158">
        <v>33</v>
      </c>
      <c r="BD238" s="158"/>
      <c r="BE238" s="47"/>
      <c r="BF238" s="56"/>
      <c r="BG238" s="49"/>
      <c r="BH238" s="50"/>
      <c r="BI238" s="49"/>
      <c r="BJ238" s="49"/>
      <c r="BK238" s="49"/>
      <c r="BL238" s="49"/>
      <c r="BM238" s="49"/>
      <c r="BN238" s="50"/>
      <c r="BO238" s="49"/>
      <c r="BP238" s="49"/>
      <c r="BQ238" s="50"/>
      <c r="BR238" s="9"/>
    </row>
    <row r="239" spans="1:70" s="6" customFormat="1" x14ac:dyDescent="0.25">
      <c r="A239" s="170" t="s">
        <v>1155</v>
      </c>
      <c r="B239" s="136"/>
      <c r="C239" s="137">
        <v>44901.305520833332</v>
      </c>
      <c r="D239" s="146">
        <v>1.78</v>
      </c>
      <c r="E239" s="139" t="s">
        <v>814</v>
      </c>
      <c r="F239" s="165" t="s">
        <v>1381</v>
      </c>
      <c r="G239" s="22"/>
      <c r="H239" s="134"/>
      <c r="I239" s="134"/>
      <c r="J239" s="145"/>
      <c r="K239" s="29"/>
      <c r="L239" s="29"/>
      <c r="M239" s="1"/>
      <c r="N239" s="1"/>
      <c r="O239" s="3"/>
      <c r="P239" s="29"/>
      <c r="Q239" s="29"/>
      <c r="R239" s="1"/>
      <c r="S239" s="1"/>
      <c r="T239" s="147" t="s">
        <v>903</v>
      </c>
      <c r="U239" s="32" t="s">
        <v>24</v>
      </c>
      <c r="V239" s="24"/>
      <c r="W239" s="25" t="s">
        <v>22</v>
      </c>
      <c r="X239" s="30">
        <v>20</v>
      </c>
      <c r="Y239" s="138"/>
      <c r="Z239" s="30"/>
      <c r="AA239" s="30"/>
      <c r="AB239" s="36" t="s">
        <v>21</v>
      </c>
      <c r="AC239" s="24">
        <f>$AC$238</f>
        <v>0.458451</v>
      </c>
      <c r="AD239" s="30"/>
      <c r="AE239" s="24"/>
      <c r="AF239" s="24"/>
      <c r="AG239" s="41"/>
      <c r="AH239" s="41"/>
      <c r="AI239" s="41"/>
      <c r="AJ239" s="41"/>
      <c r="AK239" s="41"/>
      <c r="AL239" s="41"/>
      <c r="AM239" s="41"/>
      <c r="AN239" s="41"/>
      <c r="AO239" s="41"/>
      <c r="AP239" s="135"/>
      <c r="AQ239" s="135"/>
      <c r="AR239" s="41"/>
      <c r="AS239" s="41"/>
      <c r="AT239" s="135"/>
      <c r="AU239" s="135"/>
      <c r="AV239" s="29"/>
      <c r="AW239" s="42"/>
      <c r="AX239" s="42"/>
      <c r="AY239" s="42"/>
      <c r="AZ239" s="43"/>
      <c r="BA239" s="151"/>
      <c r="BB239" s="44"/>
      <c r="BC239" s="157">
        <v>34</v>
      </c>
      <c r="BD239" s="157"/>
      <c r="BE239" s="44"/>
      <c r="BF239" s="48"/>
      <c r="BG239" s="48"/>
      <c r="BH239" s="48"/>
      <c r="BI239" s="48"/>
      <c r="BJ239" s="48"/>
      <c r="BK239" s="48"/>
      <c r="BL239" s="48"/>
      <c r="BM239" s="48"/>
      <c r="BN239" s="48"/>
      <c r="BO239" s="48"/>
      <c r="BP239" s="48"/>
      <c r="BQ239" s="48"/>
      <c r="BR239" s="1"/>
    </row>
    <row r="240" spans="1:70" s="7" customFormat="1" x14ac:dyDescent="0.25">
      <c r="A240" s="68" t="s">
        <v>1382</v>
      </c>
      <c r="B240" s="67" t="s">
        <v>1347</v>
      </c>
      <c r="C240" s="52">
        <v>44901.314050925925</v>
      </c>
      <c r="D240" s="16">
        <f>(K240*M240+P240*R240)/(24*60*60)</f>
        <v>0</v>
      </c>
      <c r="E240" s="26"/>
      <c r="F240" s="14" t="s">
        <v>1251</v>
      </c>
      <c r="G240" s="15">
        <v>0.112</v>
      </c>
      <c r="H240" s="131">
        <v>17</v>
      </c>
      <c r="I240" s="131">
        <v>10</v>
      </c>
      <c r="J240" s="143" t="s">
        <v>1252</v>
      </c>
      <c r="K240" s="37"/>
      <c r="L240" s="27">
        <v>6.0000000000000001E-3</v>
      </c>
      <c r="M240" s="13">
        <v>273</v>
      </c>
      <c r="N240" s="13">
        <v>240</v>
      </c>
      <c r="O240" s="17">
        <v>2E-3</v>
      </c>
      <c r="P240" s="37"/>
      <c r="Q240" s="27">
        <v>6.0000000000000001E-3</v>
      </c>
      <c r="R240" s="13">
        <v>334</v>
      </c>
      <c r="S240" s="13">
        <v>240</v>
      </c>
      <c r="T240" s="133">
        <v>2.9999999999999997E-4</v>
      </c>
      <c r="U240" s="27"/>
      <c r="V240" s="8">
        <f>IF(AB238="Latest Sag:",-(K240*L240+P240*Q240),-(K240*L240+P240*Q240)+U240)</f>
        <v>0</v>
      </c>
      <c r="W240" s="8">
        <f>IF(OR(AC239="",AC239=0),Z239+V240,IF(AB238="Latest Sag:",AA239+U240+V240,AC239+V240))</f>
        <v>0.458451</v>
      </c>
      <c r="X240" s="34"/>
      <c r="Y240" s="53">
        <f>IF(OR(ISBLANK(X240),X238=VALUE(20)),,IF(W238="Latest Z20:",ABS(X238-X240-K237*L237-P237*Q237+U239+U240),ABS(X239-X240-K239*L239-P239*Q239+U240)))</f>
        <v>0</v>
      </c>
      <c r="Z240" s="28">
        <v>-67.234864000000002</v>
      </c>
      <c r="AA240" s="28">
        <v>0.477572</v>
      </c>
      <c r="AB240" s="28"/>
      <c r="AC240" s="8">
        <f t="shared" ref="AC240" si="558">AB240+AA240</f>
        <v>0.477572</v>
      </c>
      <c r="AD240" s="35">
        <v>0.45855548422985498</v>
      </c>
      <c r="AE240" s="8">
        <f t="shared" ref="AE240" si="559">IF(AD240="",0,IF(OR(AC240="",AC240=0),W240-AD240,AC240-AD240))</f>
        <v>1.9016515770145015E-2</v>
      </c>
      <c r="AF240" s="58">
        <f t="shared" ref="AF240" si="560">IF(AA240="",(Z240-V240)-Z239,AC240-W240)</f>
        <v>1.9120999999999999E-2</v>
      </c>
      <c r="AG240" s="40"/>
      <c r="AH240" s="73"/>
      <c r="AI240" s="40"/>
      <c r="AJ240" s="73"/>
      <c r="AK240" s="40">
        <v>1743</v>
      </c>
      <c r="AL240" s="73">
        <v>150</v>
      </c>
      <c r="AM240" s="70"/>
      <c r="AN240" s="74"/>
      <c r="AO240" s="70"/>
      <c r="AP240" s="63"/>
      <c r="AQ240" s="63"/>
      <c r="AR240" s="40"/>
      <c r="AS240" s="40"/>
      <c r="AT240" s="63"/>
      <c r="AU240" s="63"/>
      <c r="AV240" s="142"/>
      <c r="AW240" s="71"/>
      <c r="AX240" s="45"/>
      <c r="AY240" s="45"/>
      <c r="AZ240" s="46"/>
      <c r="BA240" s="152"/>
      <c r="BB240" s="47"/>
      <c r="BC240" s="158">
        <v>34</v>
      </c>
      <c r="BD240" s="158"/>
      <c r="BE240" s="47"/>
      <c r="BF240" s="56"/>
      <c r="BG240" s="49"/>
      <c r="BH240" s="50"/>
      <c r="BI240" s="49"/>
      <c r="BJ240" s="49"/>
      <c r="BK240" s="49"/>
      <c r="BL240" s="49"/>
      <c r="BM240" s="49"/>
      <c r="BN240" s="50"/>
      <c r="BO240" s="49"/>
      <c r="BP240" s="49"/>
      <c r="BQ240" s="50"/>
      <c r="BR240" s="9"/>
    </row>
    <row r="241" spans="1:70" s="7" customFormat="1" x14ac:dyDescent="0.25">
      <c r="A241" s="68" t="s">
        <v>1383</v>
      </c>
      <c r="B241" s="67" t="s">
        <v>1347</v>
      </c>
      <c r="C241" s="52">
        <v>44901.329722222225</v>
      </c>
      <c r="D241" s="16">
        <f>(K241*M241+P241*R241)/(24*60*60)</f>
        <v>3.1597222222222221E-2</v>
      </c>
      <c r="E241" s="26"/>
      <c r="F241" s="14" t="s">
        <v>1251</v>
      </c>
      <c r="G241" s="15">
        <v>0.112</v>
      </c>
      <c r="H241" s="131">
        <v>17</v>
      </c>
      <c r="I241" s="131">
        <v>10</v>
      </c>
      <c r="J241" s="143" t="s">
        <v>1252</v>
      </c>
      <c r="K241" s="27">
        <v>10</v>
      </c>
      <c r="L241" s="27">
        <v>6.0000000000000001E-3</v>
      </c>
      <c r="M241" s="13">
        <v>273</v>
      </c>
      <c r="N241" s="13">
        <v>240</v>
      </c>
      <c r="O241" s="17">
        <v>2E-3</v>
      </c>
      <c r="P241" s="27">
        <v>0</v>
      </c>
      <c r="Q241" s="27">
        <v>6.0000000000000001E-3</v>
      </c>
      <c r="R241" s="13">
        <v>334</v>
      </c>
      <c r="S241" s="13">
        <v>240</v>
      </c>
      <c r="T241" s="133">
        <v>2.9999999999999997E-4</v>
      </c>
      <c r="U241" s="27">
        <v>4.6986E-2</v>
      </c>
      <c r="V241" s="8">
        <f>IF(AB239="Latest Sag:",-(K241*L241+P241*Q241),-(K241*L241+P241*Q241)+U241)</f>
        <v>-0.06</v>
      </c>
      <c r="W241" s="8">
        <f>IF(OR(AC240="",AC240=0),Z240+V241,IF(AB239="Latest Sag:",AA240+U241+V241,AC240+V241))</f>
        <v>0.46455799999999997</v>
      </c>
      <c r="X241" s="33">
        <v>-36.250444000000002</v>
      </c>
      <c r="Y241" s="53">
        <f>IF(OR(ISBLANK(X241),X239=VALUE(20)),,IF(W239="Latest Z20:",ABS(X239-X241-K238*L238-P238*Q238+U240+U241),ABS(X240-X241-K240*L240-P240*Q240+U241)))</f>
        <v>0</v>
      </c>
      <c r="Z241" s="28">
        <v>-67.234755000000007</v>
      </c>
      <c r="AA241" s="28">
        <v>0.47755399999999998</v>
      </c>
      <c r="AB241" s="28">
        <v>-1.2644000000000001E-2</v>
      </c>
      <c r="AC241" s="8">
        <f t="shared" ref="AC241" si="561">AB241+AA241</f>
        <v>0.46490999999999999</v>
      </c>
      <c r="AD241" s="35">
        <v>0.45855548422985498</v>
      </c>
      <c r="AE241" s="8">
        <f t="shared" ref="AE241" si="562">IF(AD241="",0,IF(OR(AC241="",AC241=0),W241-AD241,AC241-AD241))</f>
        <v>6.3545157701450083E-3</v>
      </c>
      <c r="AF241" s="58">
        <f t="shared" ref="AF241" si="563">IF(AA241="",(Z241-V241)-Z240,AC241-W241)</f>
        <v>3.5200000000001896E-4</v>
      </c>
      <c r="AG241" s="40"/>
      <c r="AH241" s="73"/>
      <c r="AI241" s="40"/>
      <c r="AJ241" s="73"/>
      <c r="AK241" s="40">
        <v>40</v>
      </c>
      <c r="AL241" s="73">
        <v>150</v>
      </c>
      <c r="AM241" s="70"/>
      <c r="AN241" s="74"/>
      <c r="AO241" s="70"/>
      <c r="AP241" s="63"/>
      <c r="AQ241" s="63"/>
      <c r="AR241" s="40"/>
      <c r="AS241" s="40"/>
      <c r="AT241" s="63"/>
      <c r="AU241" s="63"/>
      <c r="AV241" s="142"/>
      <c r="AW241" s="71"/>
      <c r="AX241" s="45"/>
      <c r="AY241" s="45"/>
      <c r="AZ241" s="46"/>
      <c r="BA241" s="152"/>
      <c r="BB241" s="47"/>
      <c r="BC241" s="158">
        <v>34</v>
      </c>
      <c r="BD241" s="158"/>
      <c r="BE241" s="47"/>
      <c r="BF241" s="56"/>
      <c r="BG241" s="49"/>
      <c r="BH241" s="50"/>
      <c r="BI241" s="49"/>
      <c r="BJ241" s="49"/>
      <c r="BK241" s="49"/>
      <c r="BL241" s="49"/>
      <c r="BM241" s="49"/>
      <c r="BN241" s="50"/>
      <c r="BO241" s="49"/>
      <c r="BP241" s="49"/>
      <c r="BQ241" s="50"/>
      <c r="BR241" s="9"/>
    </row>
    <row r="242" spans="1:70" s="7" customFormat="1" x14ac:dyDescent="0.25">
      <c r="A242" s="68" t="s">
        <v>1384</v>
      </c>
      <c r="B242" s="67" t="s">
        <v>1347</v>
      </c>
      <c r="C242" s="52">
        <v>44901.37259259259</v>
      </c>
      <c r="D242" s="16">
        <f>(K242*M242+P242*R242)/(24*60*60)</f>
        <v>1.0185185185185186E-2</v>
      </c>
      <c r="E242" s="26"/>
      <c r="F242" s="14" t="s">
        <v>1251</v>
      </c>
      <c r="G242" s="15">
        <v>0.112</v>
      </c>
      <c r="H242" s="131">
        <v>17</v>
      </c>
      <c r="I242" s="131">
        <v>10</v>
      </c>
      <c r="J242" s="143" t="s">
        <v>1252</v>
      </c>
      <c r="K242" s="27">
        <v>2</v>
      </c>
      <c r="L242" s="27">
        <v>6.0000000000000001E-3</v>
      </c>
      <c r="M242" s="13">
        <v>273</v>
      </c>
      <c r="N242" s="13">
        <v>240</v>
      </c>
      <c r="O242" s="17">
        <v>2E-3</v>
      </c>
      <c r="P242" s="27">
        <v>1</v>
      </c>
      <c r="Q242" s="27">
        <v>6.0000000000000001E-3</v>
      </c>
      <c r="R242" s="13">
        <v>334</v>
      </c>
      <c r="S242" s="13">
        <v>240</v>
      </c>
      <c r="T242" s="133">
        <v>2.9999999999999997E-4</v>
      </c>
      <c r="U242" s="27">
        <v>1.1514E-2</v>
      </c>
      <c r="V242" s="8">
        <f>IF(AB240="Latest Sag:",-(K242*L242+P242*Q242),-(K242*L242+P242*Q242)+U242)</f>
        <v>-6.4860000000000022E-3</v>
      </c>
      <c r="W242" s="8">
        <f>IF(OR(AC241="",AC241=0),Z241+V242,IF(AB240="Latest Sag:",AA241+U242+V242,AC241+V242))</f>
        <v>0.458424</v>
      </c>
      <c r="X242" s="33">
        <v>-36.298929000000001</v>
      </c>
      <c r="Y242" s="53">
        <f>IF(OR(ISBLANK(X242),X240=VALUE(20)),,IF(W240="Latest Z20:",ABS(X240-X242-K239*L239-P239*Q239+U241+U242),ABS(X241-X242-K241*L241-P241*Q241+U242)))</f>
        <v>1.0000000005526422E-6</v>
      </c>
      <c r="Z242" s="28">
        <v>-67.234870999999998</v>
      </c>
      <c r="AA242" s="28">
        <v>0.47755700000000001</v>
      </c>
      <c r="AB242" s="28">
        <v>-1.8963000000000001E-2</v>
      </c>
      <c r="AC242" s="8">
        <f t="shared" ref="AC242" si="564">AB242+AA242</f>
        <v>0.458594</v>
      </c>
      <c r="AD242" s="35">
        <v>0.45855548422985498</v>
      </c>
      <c r="AE242" s="8">
        <f t="shared" ref="AE242" si="565">IF(AD242="",0,IF(OR(AC242="",AC242=0),W242-AD242,AC242-AD242))</f>
        <v>3.8515770145020056E-5</v>
      </c>
      <c r="AF242" s="58">
        <f t="shared" ref="AF242" si="566">IF(AA242="",(Z242-V242)-Z241,AC242-W242)</f>
        <v>1.7000000000000348E-4</v>
      </c>
      <c r="AG242" s="40"/>
      <c r="AH242" s="73"/>
      <c r="AI242" s="40"/>
      <c r="AJ242" s="73"/>
      <c r="AK242" s="40">
        <v>35</v>
      </c>
      <c r="AL242" s="73">
        <v>150</v>
      </c>
      <c r="AM242" s="70"/>
      <c r="AN242" s="74"/>
      <c r="AO242" s="70"/>
      <c r="AP242" s="63"/>
      <c r="AQ242" s="63"/>
      <c r="AR242" s="40"/>
      <c r="AS242" s="40"/>
      <c r="AT242" s="63"/>
      <c r="AU242" s="63"/>
      <c r="AV242" s="142"/>
      <c r="AW242" s="71"/>
      <c r="AX242" s="45"/>
      <c r="AY242" s="45"/>
      <c r="AZ242" s="46"/>
      <c r="BA242" s="152"/>
      <c r="BB242" s="47"/>
      <c r="BC242" s="158">
        <v>34</v>
      </c>
      <c r="BD242" s="158"/>
      <c r="BE242" s="47"/>
      <c r="BF242" s="56"/>
      <c r="BG242" s="49"/>
      <c r="BH242" s="50"/>
      <c r="BI242" s="49"/>
      <c r="BJ242" s="49"/>
      <c r="BK242" s="49"/>
      <c r="BL242" s="49"/>
      <c r="BM242" s="49"/>
      <c r="BN242" s="50"/>
      <c r="BO242" s="49"/>
      <c r="BP242" s="49"/>
      <c r="BQ242" s="50"/>
      <c r="BR242" s="9"/>
    </row>
    <row r="243" spans="1:70" s="6" customFormat="1" x14ac:dyDescent="0.25">
      <c r="A243" s="170" t="s">
        <v>1155</v>
      </c>
      <c r="B243" s="136"/>
      <c r="C243" s="137">
        <v>44901.396145833336</v>
      </c>
      <c r="D243" s="146">
        <v>2.1800000000000002</v>
      </c>
      <c r="E243" s="139" t="s">
        <v>814</v>
      </c>
      <c r="F243" s="165" t="s">
        <v>1385</v>
      </c>
      <c r="G243" s="22"/>
      <c r="H243" s="134"/>
      <c r="I243" s="134"/>
      <c r="J243" s="145"/>
      <c r="K243" s="29"/>
      <c r="L243" s="29"/>
      <c r="M243" s="1"/>
      <c r="N243" s="1"/>
      <c r="O243" s="3"/>
      <c r="P243" s="29"/>
      <c r="Q243" s="29"/>
      <c r="R243" s="1"/>
      <c r="S243" s="1"/>
      <c r="T243" s="147" t="s">
        <v>903</v>
      </c>
      <c r="U243" s="32" t="s">
        <v>24</v>
      </c>
      <c r="V243" s="24"/>
      <c r="W243" s="25" t="s">
        <v>22</v>
      </c>
      <c r="X243" s="30">
        <v>20</v>
      </c>
      <c r="Y243" s="138"/>
      <c r="Z243" s="30"/>
      <c r="AA243" s="30"/>
      <c r="AB243" s="36" t="s">
        <v>21</v>
      </c>
      <c r="AC243" s="24">
        <f>$AC$242</f>
        <v>0.458594</v>
      </c>
      <c r="AD243" s="30"/>
      <c r="AE243" s="24"/>
      <c r="AF243" s="24"/>
      <c r="AG243" s="41"/>
      <c r="AH243" s="41"/>
      <c r="AI243" s="41"/>
      <c r="AJ243" s="41"/>
      <c r="AK243" s="41"/>
      <c r="AL243" s="41"/>
      <c r="AM243" s="41"/>
      <c r="AN243" s="41"/>
      <c r="AO243" s="41"/>
      <c r="AP243" s="135"/>
      <c r="AQ243" s="135"/>
      <c r="AR243" s="41"/>
      <c r="AS243" s="41"/>
      <c r="AT243" s="135"/>
      <c r="AU243" s="135"/>
      <c r="AV243" s="29"/>
      <c r="AW243" s="42"/>
      <c r="AX243" s="42"/>
      <c r="AY243" s="42"/>
      <c r="AZ243" s="43"/>
      <c r="BA243" s="151"/>
      <c r="BB243" s="44"/>
      <c r="BC243" s="157">
        <v>35</v>
      </c>
      <c r="BD243" s="157"/>
      <c r="BE243" s="44"/>
      <c r="BF243" s="48"/>
      <c r="BG243" s="48"/>
      <c r="BH243" s="48"/>
      <c r="BI243" s="48"/>
      <c r="BJ243" s="48"/>
      <c r="BK243" s="48"/>
      <c r="BL243" s="48"/>
      <c r="BM243" s="48"/>
      <c r="BN243" s="48"/>
      <c r="BO243" s="48"/>
      <c r="BP243" s="48"/>
      <c r="BQ243" s="48"/>
      <c r="BR243" s="1"/>
    </row>
    <row r="244" spans="1:70" s="7" customFormat="1" x14ac:dyDescent="0.25">
      <c r="A244" s="68" t="s">
        <v>1386</v>
      </c>
      <c r="B244" s="67" t="s">
        <v>1347</v>
      </c>
      <c r="C244" s="52">
        <v>44901.403587962966</v>
      </c>
      <c r="D244" s="16">
        <f>(K244*M244+P244*R244)/(24*60*60)</f>
        <v>0</v>
      </c>
      <c r="E244" s="26"/>
      <c r="F244" s="14" t="s">
        <v>1251</v>
      </c>
      <c r="G244" s="15">
        <v>0.112</v>
      </c>
      <c r="H244" s="131">
        <v>17</v>
      </c>
      <c r="I244" s="131">
        <v>10</v>
      </c>
      <c r="J244" s="143" t="s">
        <v>1252</v>
      </c>
      <c r="K244" s="37"/>
      <c r="L244" s="27">
        <v>6.0000000000000001E-3</v>
      </c>
      <c r="M244" s="13">
        <v>273</v>
      </c>
      <c r="N244" s="13">
        <v>240</v>
      </c>
      <c r="O244" s="17">
        <v>2E-3</v>
      </c>
      <c r="P244" s="37"/>
      <c r="Q244" s="27">
        <v>6.0000000000000001E-3</v>
      </c>
      <c r="R244" s="13">
        <v>334</v>
      </c>
      <c r="S244" s="13">
        <v>240</v>
      </c>
      <c r="T244" s="133">
        <v>2.9999999999999997E-4</v>
      </c>
      <c r="U244" s="27"/>
      <c r="V244" s="8">
        <f>IF(AB242="Latest Sag:",-(K244*L244+P244*Q244),-(K244*L244+P244*Q244)+U244)</f>
        <v>0</v>
      </c>
      <c r="W244" s="8">
        <f>IF(OR(AC243="",AC243=0),Z243+V244,IF(AB242="Latest Sag:",AA243+U244+V244,AC243+V244))</f>
        <v>0.458594</v>
      </c>
      <c r="X244" s="34"/>
      <c r="Y244" s="53">
        <f>IF(OR(ISBLANK(X244),X242=VALUE(20)),,IF(W242="Latest Z20:",ABS(X242-X244-K241*L241-P241*Q241+U243+U244),ABS(X243-X244-K243*L243-P243*Q243+U244)))</f>
        <v>0</v>
      </c>
      <c r="Z244" s="28">
        <v>-67.239125999999999</v>
      </c>
      <c r="AA244" s="28">
        <v>0.476495</v>
      </c>
      <c r="AB244" s="28"/>
      <c r="AC244" s="8">
        <f t="shared" ref="AC244" si="567">AB244+AA244</f>
        <v>0.476495</v>
      </c>
      <c r="AD244" s="35">
        <v>0.45870410695352898</v>
      </c>
      <c r="AE244" s="8">
        <f t="shared" ref="AE244" si="568">IF(AD244="",0,IF(OR(AC244="",AC244=0),W244-AD244,AC244-AD244))</f>
        <v>1.7790893046471024E-2</v>
      </c>
      <c r="AF244" s="58">
        <f t="shared" ref="AF244" si="569">IF(AA244="",(Z244-V244)-Z243,AC244-W244)</f>
        <v>1.7901E-2</v>
      </c>
      <c r="AG244" s="40"/>
      <c r="AH244" s="73"/>
      <c r="AI244" s="40"/>
      <c r="AJ244" s="73"/>
      <c r="AK244" s="40">
        <v>1371</v>
      </c>
      <c r="AL244" s="73">
        <v>150</v>
      </c>
      <c r="AM244" s="70"/>
      <c r="AN244" s="74"/>
      <c r="AO244" s="70"/>
      <c r="AP244" s="63"/>
      <c r="AQ244" s="63"/>
      <c r="AR244" s="40"/>
      <c r="AS244" s="40"/>
      <c r="AT244" s="63"/>
      <c r="AU244" s="63"/>
      <c r="AV244" s="142"/>
      <c r="AW244" s="71"/>
      <c r="AX244" s="45"/>
      <c r="AY244" s="45"/>
      <c r="AZ244" s="46"/>
      <c r="BA244" s="152"/>
      <c r="BB244" s="47"/>
      <c r="BC244" s="158">
        <v>35</v>
      </c>
      <c r="BD244" s="158"/>
      <c r="BE244" s="47"/>
      <c r="BF244" s="56"/>
      <c r="BG244" s="49"/>
      <c r="BH244" s="50"/>
      <c r="BI244" s="49"/>
      <c r="BJ244" s="49"/>
      <c r="BK244" s="49"/>
      <c r="BL244" s="49"/>
      <c r="BM244" s="49"/>
      <c r="BN244" s="50"/>
      <c r="BO244" s="49"/>
      <c r="BP244" s="49"/>
      <c r="BQ244" s="50"/>
      <c r="BR244" s="9"/>
    </row>
    <row r="245" spans="1:70" s="7" customFormat="1" x14ac:dyDescent="0.25">
      <c r="A245" s="68" t="s">
        <v>1387</v>
      </c>
      <c r="B245" s="67" t="s">
        <v>1347</v>
      </c>
      <c r="C245" s="52">
        <v>44901.419386574074</v>
      </c>
      <c r="D245" s="16">
        <f>(K245*M245+P245*R245)/(24*60*60)</f>
        <v>3.1597222222222221E-2</v>
      </c>
      <c r="E245" s="26"/>
      <c r="F245" s="14" t="s">
        <v>1251</v>
      </c>
      <c r="G245" s="15">
        <v>0.112</v>
      </c>
      <c r="H245" s="131">
        <v>17</v>
      </c>
      <c r="I245" s="131">
        <v>10</v>
      </c>
      <c r="J245" s="143" t="s">
        <v>1252</v>
      </c>
      <c r="K245" s="27">
        <v>10</v>
      </c>
      <c r="L245" s="27">
        <v>6.0000000000000001E-3</v>
      </c>
      <c r="M245" s="13">
        <v>273</v>
      </c>
      <c r="N245" s="13">
        <v>240</v>
      </c>
      <c r="O245" s="17">
        <v>2E-3</v>
      </c>
      <c r="P245" s="27">
        <v>0</v>
      </c>
      <c r="Q245" s="27">
        <v>6.0000000000000001E-3</v>
      </c>
      <c r="R245" s="13">
        <v>334</v>
      </c>
      <c r="S245" s="13">
        <v>240</v>
      </c>
      <c r="T245" s="133">
        <v>2.9999999999999997E-4</v>
      </c>
      <c r="U245" s="27">
        <v>4.8211999999999998E-2</v>
      </c>
      <c r="V245" s="8">
        <f>IF(AB243="Latest Sag:",-(K245*L245+P245*Q245),-(K245*L245+P245*Q245)+U245)</f>
        <v>-0.06</v>
      </c>
      <c r="W245" s="8">
        <f>IF(OR(AC244="",AC244=0),Z244+V245,IF(AB243="Latest Sag:",AA244+U245+V245,AC244+V245))</f>
        <v>0.46470700000000004</v>
      </c>
      <c r="X245" s="33">
        <v>-36.253298000000001</v>
      </c>
      <c r="Y245" s="53">
        <f>IF(OR(ISBLANK(X245),X243=VALUE(20)),,IF(W243="Latest Z20:",ABS(X243-X245-K242*L242-P242*Q242+U244+U245),ABS(X244-X245-K244*L244-P244*Q244+U245)))</f>
        <v>0</v>
      </c>
      <c r="Z245" s="28">
        <v>-67.238974999999996</v>
      </c>
      <c r="AA245" s="28">
        <v>0.476491</v>
      </c>
      <c r="AB245" s="28">
        <v>-1.1269E-2</v>
      </c>
      <c r="AC245" s="8">
        <f t="shared" ref="AC245" si="570">AB245+AA245</f>
        <v>0.46522200000000002</v>
      </c>
      <c r="AD245" s="35">
        <v>0.45870410695352898</v>
      </c>
      <c r="AE245" s="8">
        <f t="shared" ref="AE245" si="571">IF(AD245="",0,IF(OR(AC245="",AC245=0),W245-AD245,AC245-AD245))</f>
        <v>6.5178930464710461E-3</v>
      </c>
      <c r="AF245" s="58">
        <f t="shared" ref="AF245" si="572">IF(AA245="",(Z245-V245)-Z244,AC245-W245)</f>
        <v>5.1499999999998769E-4</v>
      </c>
      <c r="AG245" s="40"/>
      <c r="AH245" s="73"/>
      <c r="AI245" s="40"/>
      <c r="AJ245" s="73"/>
      <c r="AK245" s="40">
        <v>59</v>
      </c>
      <c r="AL245" s="73">
        <v>150</v>
      </c>
      <c r="AM245" s="70"/>
      <c r="AN245" s="74"/>
      <c r="AO245" s="70"/>
      <c r="AP245" s="63"/>
      <c r="AQ245" s="63"/>
      <c r="AR245" s="40"/>
      <c r="AS245" s="40"/>
      <c r="AT245" s="63"/>
      <c r="AU245" s="63"/>
      <c r="AV245" s="142"/>
      <c r="AW245" s="71"/>
      <c r="AX245" s="45"/>
      <c r="AY245" s="45"/>
      <c r="AZ245" s="46"/>
      <c r="BA245" s="152"/>
      <c r="BB245" s="47"/>
      <c r="BC245" s="158">
        <v>35</v>
      </c>
      <c r="BD245" s="158"/>
      <c r="BE245" s="47"/>
      <c r="BF245" s="56"/>
      <c r="BG245" s="49"/>
      <c r="BH245" s="50"/>
      <c r="BI245" s="49"/>
      <c r="BJ245" s="49"/>
      <c r="BK245" s="49"/>
      <c r="BL245" s="49"/>
      <c r="BM245" s="49"/>
      <c r="BN245" s="50"/>
      <c r="BO245" s="49"/>
      <c r="BP245" s="49"/>
      <c r="BQ245" s="50"/>
      <c r="BR245" s="9"/>
    </row>
    <row r="246" spans="1:70" s="7" customFormat="1" x14ac:dyDescent="0.25">
      <c r="A246" s="68" t="s">
        <v>1388</v>
      </c>
      <c r="B246" s="67" t="s">
        <v>1347</v>
      </c>
      <c r="C246" s="52">
        <v>44901.46166666667</v>
      </c>
      <c r="D246" s="16">
        <f>(K246*M246+P246*R246)/(24*60*60)</f>
        <v>1.0185185185185186E-2</v>
      </c>
      <c r="E246" s="26"/>
      <c r="F246" s="14" t="s">
        <v>1251</v>
      </c>
      <c r="G246" s="15">
        <v>0.112</v>
      </c>
      <c r="H246" s="131">
        <v>17</v>
      </c>
      <c r="I246" s="131">
        <v>10</v>
      </c>
      <c r="J246" s="143" t="s">
        <v>1252</v>
      </c>
      <c r="K246" s="27">
        <v>2</v>
      </c>
      <c r="L246" s="27">
        <v>6.0000000000000001E-3</v>
      </c>
      <c r="M246" s="13">
        <v>273</v>
      </c>
      <c r="N246" s="13">
        <v>240</v>
      </c>
      <c r="O246" s="17">
        <v>2E-3</v>
      </c>
      <c r="P246" s="27">
        <v>1</v>
      </c>
      <c r="Q246" s="27">
        <v>6.0000000000000001E-3</v>
      </c>
      <c r="R246" s="13">
        <v>334</v>
      </c>
      <c r="S246" s="13">
        <v>240</v>
      </c>
      <c r="T246" s="133">
        <v>2.9999999999999997E-4</v>
      </c>
      <c r="U246" s="27">
        <v>1.1379E-2</v>
      </c>
      <c r="V246" s="8">
        <f>IF(AB244="Latest Sag:",-(K246*L246+P246*Q246),-(K246*L246+P246*Q246)+U246)</f>
        <v>-6.6210000000000019E-3</v>
      </c>
      <c r="W246" s="8">
        <f>IF(OR(AC245="",AC245=0),Z245+V246,IF(AB244="Latest Sag:",AA245+U246+V246,AC245+V246))</f>
        <v>0.45860100000000004</v>
      </c>
      <c r="X246" s="33">
        <v>-36.301918000000001</v>
      </c>
      <c r="Y246" s="53">
        <f>IF(OR(ISBLANK(X246),X244=VALUE(20)),,IF(W244="Latest Z20:",ABS(X244-X246-K243*L243-P243*Q243+U245+U246),ABS(X245-X246-K245*L245-P245*Q245+U246)))</f>
        <v>1.000000000334067E-6</v>
      </c>
      <c r="Z246" s="28">
        <v>-67.239022000000006</v>
      </c>
      <c r="AA246" s="28">
        <v>0.47647800000000001</v>
      </c>
      <c r="AB246" s="28">
        <v>-1.7808999999999998E-2</v>
      </c>
      <c r="AC246" s="8">
        <f t="shared" ref="AC246" si="573">AB246+AA246</f>
        <v>0.45866899999999999</v>
      </c>
      <c r="AD246" s="35">
        <v>0.45870410695352898</v>
      </c>
      <c r="AE246" s="8">
        <f t="shared" ref="AE246" si="574">IF(AD246="",0,IF(OR(AC246="",AC246=0),W246-AD246,AC246-AD246))</f>
        <v>-3.5106953528984963E-5</v>
      </c>
      <c r="AF246" s="58">
        <f t="shared" ref="AF246" si="575">IF(AA246="",(Z246-V246)-Z245,AC246-W246)</f>
        <v>6.7999999999956984E-5</v>
      </c>
      <c r="AG246" s="40"/>
      <c r="AH246" s="73"/>
      <c r="AI246" s="40"/>
      <c r="AJ246" s="73"/>
      <c r="AK246" s="40">
        <v>53</v>
      </c>
      <c r="AL246" s="73">
        <v>150</v>
      </c>
      <c r="AM246" s="70"/>
      <c r="AN246" s="74"/>
      <c r="AO246" s="70"/>
      <c r="AP246" s="63"/>
      <c r="AQ246" s="63"/>
      <c r="AR246" s="40"/>
      <c r="AS246" s="40"/>
      <c r="AT246" s="63"/>
      <c r="AU246" s="63"/>
      <c r="AV246" s="142"/>
      <c r="AW246" s="71"/>
      <c r="AX246" s="45"/>
      <c r="AY246" s="45"/>
      <c r="AZ246" s="46"/>
      <c r="BA246" s="152"/>
      <c r="BB246" s="47"/>
      <c r="BC246" s="158">
        <v>35</v>
      </c>
      <c r="BD246" s="158"/>
      <c r="BE246" s="47"/>
      <c r="BF246" s="56"/>
      <c r="BG246" s="49"/>
      <c r="BH246" s="50"/>
      <c r="BI246" s="49"/>
      <c r="BJ246" s="49"/>
      <c r="BK246" s="49"/>
      <c r="BL246" s="49"/>
      <c r="BM246" s="49"/>
      <c r="BN246" s="50"/>
      <c r="BO246" s="49"/>
      <c r="BP246" s="49"/>
      <c r="BQ246" s="50"/>
      <c r="BR246" s="9"/>
    </row>
    <row r="247" spans="1:70" s="6" customFormat="1" x14ac:dyDescent="0.25">
      <c r="A247" s="170" t="s">
        <v>1155</v>
      </c>
      <c r="B247" s="136"/>
      <c r="C247" s="137">
        <v>44901.49019675926</v>
      </c>
      <c r="D247" s="146">
        <v>2.2599999999999998</v>
      </c>
      <c r="E247" s="139" t="s">
        <v>814</v>
      </c>
      <c r="F247" s="165" t="s">
        <v>1389</v>
      </c>
      <c r="G247" s="22"/>
      <c r="H247" s="134"/>
      <c r="I247" s="134"/>
      <c r="J247" s="145"/>
      <c r="K247" s="29"/>
      <c r="L247" s="29"/>
      <c r="M247" s="1"/>
      <c r="N247" s="1"/>
      <c r="O247" s="3"/>
      <c r="P247" s="29"/>
      <c r="Q247" s="29"/>
      <c r="R247" s="1"/>
      <c r="S247" s="1"/>
      <c r="T247" s="147" t="s">
        <v>903</v>
      </c>
      <c r="U247" s="32" t="s">
        <v>24</v>
      </c>
      <c r="V247" s="24"/>
      <c r="W247" s="25" t="s">
        <v>22</v>
      </c>
      <c r="X247" s="30">
        <v>20</v>
      </c>
      <c r="Y247" s="138"/>
      <c r="Z247" s="30"/>
      <c r="AA247" s="30"/>
      <c r="AB247" s="36" t="s">
        <v>21</v>
      </c>
      <c r="AC247" s="24">
        <f>$AC$246</f>
        <v>0.45866899999999999</v>
      </c>
      <c r="AD247" s="30"/>
      <c r="AE247" s="24"/>
      <c r="AF247" s="24"/>
      <c r="AG247" s="41"/>
      <c r="AH247" s="41"/>
      <c r="AI247" s="41"/>
      <c r="AJ247" s="41"/>
      <c r="AK247" s="41"/>
      <c r="AL247" s="41"/>
      <c r="AM247" s="41"/>
      <c r="AN247" s="41"/>
      <c r="AO247" s="41"/>
      <c r="AP247" s="135"/>
      <c r="AQ247" s="135"/>
      <c r="AR247" s="41"/>
      <c r="AS247" s="41"/>
      <c r="AT247" s="135"/>
      <c r="AU247" s="135"/>
      <c r="AV247" s="29"/>
      <c r="AW247" s="42"/>
      <c r="AX247" s="42"/>
      <c r="AY247" s="42"/>
      <c r="AZ247" s="43"/>
      <c r="BA247" s="151"/>
      <c r="BB247" s="44"/>
      <c r="BC247" s="157">
        <v>36</v>
      </c>
      <c r="BD247" s="157"/>
      <c r="BE247" s="44"/>
      <c r="BF247" s="48"/>
      <c r="BG247" s="48"/>
      <c r="BH247" s="48"/>
      <c r="BI247" s="48"/>
      <c r="BJ247" s="48"/>
      <c r="BK247" s="48"/>
      <c r="BL247" s="48"/>
      <c r="BM247" s="48"/>
      <c r="BN247" s="48"/>
      <c r="BO247" s="48"/>
      <c r="BP247" s="48"/>
      <c r="BQ247" s="48"/>
      <c r="BR247" s="1"/>
    </row>
    <row r="248" spans="1:70" s="7" customFormat="1" x14ac:dyDescent="0.25">
      <c r="A248" s="68" t="s">
        <v>1390</v>
      </c>
      <c r="B248" s="67" t="s">
        <v>1347</v>
      </c>
      <c r="C248" s="52">
        <v>44901.498564814814</v>
      </c>
      <c r="D248" s="16">
        <f>(K248*M248+P248*R248)/(24*60*60)</f>
        <v>0</v>
      </c>
      <c r="E248" s="26"/>
      <c r="F248" s="14" t="s">
        <v>1251</v>
      </c>
      <c r="G248" s="15">
        <v>0.112</v>
      </c>
      <c r="H248" s="131">
        <v>17</v>
      </c>
      <c r="I248" s="131">
        <v>10</v>
      </c>
      <c r="J248" s="143" t="s">
        <v>1252</v>
      </c>
      <c r="K248" s="37"/>
      <c r="L248" s="27">
        <v>6.0000000000000001E-3</v>
      </c>
      <c r="M248" s="13">
        <v>273</v>
      </c>
      <c r="N248" s="13">
        <v>240</v>
      </c>
      <c r="O248" s="17">
        <v>2E-3</v>
      </c>
      <c r="P248" s="37"/>
      <c r="Q248" s="27">
        <v>6.0000000000000001E-3</v>
      </c>
      <c r="R248" s="13">
        <v>334</v>
      </c>
      <c r="S248" s="13">
        <v>240</v>
      </c>
      <c r="T248" s="133">
        <v>2.9999999999999997E-4</v>
      </c>
      <c r="U248" s="27"/>
      <c r="V248" s="8">
        <f>IF(AB246="Latest Sag:",-(K248*L248+P248*Q248),-(K248*L248+P248*Q248)+U248)</f>
        <v>0</v>
      </c>
      <c r="W248" s="8">
        <f>IF(OR(AC247="",AC247=0),Z247+V248,IF(AB246="Latest Sag:",AA247+U248+V248,AC247+V248))</f>
        <v>0.45866899999999999</v>
      </c>
      <c r="X248" s="34"/>
      <c r="Y248" s="53">
        <f>IF(OR(ISBLANK(X248),X246=VALUE(20)),,IF(W246="Latest Z20:",ABS(X246-X248-K245*L245-P245*Q245+U247+U248),ABS(X247-X248-K247*L247-P247*Q247+U248)))</f>
        <v>0</v>
      </c>
      <c r="Z248" s="28">
        <v>-67.238602999999998</v>
      </c>
      <c r="AA248" s="28">
        <v>0.47661599999999998</v>
      </c>
      <c r="AB248" s="28"/>
      <c r="AC248" s="8">
        <f t="shared" ref="AC248" si="576">AB248+AA248</f>
        <v>0.47661599999999998</v>
      </c>
      <c r="AD248" s="35">
        <v>0.45868296341535503</v>
      </c>
      <c r="AE248" s="8">
        <f t="shared" ref="AE248" si="577">IF(AD248="",0,IF(OR(AC248="",AC248=0),W248-AD248,AC248-AD248))</f>
        <v>1.7933036584644957E-2</v>
      </c>
      <c r="AF248" s="58">
        <f t="shared" ref="AF248" si="578">IF(AA248="",(Z248-V248)-Z247,AC248-W248)</f>
        <v>1.7946999999999991E-2</v>
      </c>
      <c r="AG248" s="40"/>
      <c r="AH248" s="73"/>
      <c r="AI248" s="40"/>
      <c r="AJ248" s="73"/>
      <c r="AK248" s="40">
        <v>1017</v>
      </c>
      <c r="AL248" s="73">
        <v>150</v>
      </c>
      <c r="AM248" s="70"/>
      <c r="AN248" s="74"/>
      <c r="AO248" s="70"/>
      <c r="AP248" s="63"/>
      <c r="AQ248" s="63"/>
      <c r="AR248" s="40"/>
      <c r="AS248" s="40"/>
      <c r="AT248" s="63"/>
      <c r="AU248" s="63"/>
      <c r="AV248" s="142"/>
      <c r="AW248" s="71"/>
      <c r="AX248" s="45"/>
      <c r="AY248" s="45"/>
      <c r="AZ248" s="46"/>
      <c r="BA248" s="152"/>
      <c r="BB248" s="47"/>
      <c r="BC248" s="158">
        <v>36</v>
      </c>
      <c r="BD248" s="158"/>
      <c r="BE248" s="47"/>
      <c r="BF248" s="56"/>
      <c r="BG248" s="49"/>
      <c r="BH248" s="50"/>
      <c r="BI248" s="49"/>
      <c r="BJ248" s="49"/>
      <c r="BK248" s="49"/>
      <c r="BL248" s="49"/>
      <c r="BM248" s="49"/>
      <c r="BN248" s="50"/>
      <c r="BO248" s="49"/>
      <c r="BP248" s="49"/>
      <c r="BQ248" s="50"/>
      <c r="BR248" s="9"/>
    </row>
    <row r="249" spans="1:70" s="7" customFormat="1" x14ac:dyDescent="0.25">
      <c r="A249" s="68" t="s">
        <v>1391</v>
      </c>
      <c r="B249" s="67" t="s">
        <v>1347</v>
      </c>
      <c r="C249" s="52">
        <v>44901.513761574075</v>
      </c>
      <c r="D249" s="16">
        <f>(K249*M249+P249*R249)/(24*60*60)</f>
        <v>3.1597222222222221E-2</v>
      </c>
      <c r="E249" s="26"/>
      <c r="F249" s="14" t="s">
        <v>1251</v>
      </c>
      <c r="G249" s="15">
        <v>0.112</v>
      </c>
      <c r="H249" s="131">
        <v>17</v>
      </c>
      <c r="I249" s="131">
        <v>10</v>
      </c>
      <c r="J249" s="143" t="s">
        <v>1252</v>
      </c>
      <c r="K249" s="27">
        <v>10</v>
      </c>
      <c r="L249" s="27">
        <v>6.0000000000000001E-3</v>
      </c>
      <c r="M249" s="13">
        <v>273</v>
      </c>
      <c r="N249" s="13">
        <v>240</v>
      </c>
      <c r="O249" s="17">
        <v>2E-3</v>
      </c>
      <c r="P249" s="27">
        <v>0</v>
      </c>
      <c r="Q249" s="27">
        <v>6.0000000000000001E-3</v>
      </c>
      <c r="R249" s="13">
        <v>334</v>
      </c>
      <c r="S249" s="13">
        <v>240</v>
      </c>
      <c r="T249" s="133">
        <v>2.9999999999999997E-4</v>
      </c>
      <c r="U249" s="27">
        <v>4.8510999999999999E-2</v>
      </c>
      <c r="V249" s="8">
        <f>IF(AB247="Latest Sag:",-(K249*L249+P249*Q249),-(K249*L249+P249*Q249)+U249)</f>
        <v>-0.06</v>
      </c>
      <c r="W249" s="8">
        <f>IF(OR(AC248="",AC248=0),Z248+V249,IF(AB247="Latest Sag:",AA248+U249+V249,AC248+V249))</f>
        <v>0.46512700000000001</v>
      </c>
      <c r="X249" s="33">
        <v>-36.253005000000002</v>
      </c>
      <c r="Y249" s="53">
        <f>IF(OR(ISBLANK(X249),X247=VALUE(20)),,IF(W247="Latest Z20:",ABS(X247-X249-K246*L246-P246*Q246+U248+U249),ABS(X248-X249-K248*L248-P248*Q248+U249)))</f>
        <v>0</v>
      </c>
      <c r="Z249" s="28">
        <v>-67.238383999999996</v>
      </c>
      <c r="AA249" s="28">
        <v>0.47666199999999997</v>
      </c>
      <c r="AB249" s="28">
        <v>-1.1635E-2</v>
      </c>
      <c r="AC249" s="8">
        <f t="shared" ref="AC249" si="579">AB249+AA249</f>
        <v>0.46502699999999997</v>
      </c>
      <c r="AD249" s="35">
        <v>0.45868296341535503</v>
      </c>
      <c r="AE249" s="8">
        <f t="shared" ref="AE249" si="580">IF(AD249="",0,IF(OR(AC249="",AC249=0),W249-AD249,AC249-AD249))</f>
        <v>6.3440365846449409E-3</v>
      </c>
      <c r="AF249" s="58">
        <f t="shared" ref="AF249" si="581">IF(AA249="",(Z249-V249)-Z248,AC249-W249)</f>
        <v>-1.000000000000445E-4</v>
      </c>
      <c r="AG249" s="40"/>
      <c r="AH249" s="73"/>
      <c r="AI249" s="40"/>
      <c r="AJ249" s="73"/>
      <c r="AK249" s="40">
        <v>64</v>
      </c>
      <c r="AL249" s="73">
        <v>150</v>
      </c>
      <c r="AM249" s="70"/>
      <c r="AN249" s="74"/>
      <c r="AO249" s="70"/>
      <c r="AP249" s="63"/>
      <c r="AQ249" s="63"/>
      <c r="AR249" s="40"/>
      <c r="AS249" s="40"/>
      <c r="AT249" s="63"/>
      <c r="AU249" s="63"/>
      <c r="AV249" s="142"/>
      <c r="AW249" s="71"/>
      <c r="AX249" s="45"/>
      <c r="AY249" s="45"/>
      <c r="AZ249" s="46"/>
      <c r="BA249" s="152"/>
      <c r="BB249" s="47"/>
      <c r="BC249" s="158">
        <v>36</v>
      </c>
      <c r="BD249" s="158"/>
      <c r="BE249" s="47"/>
      <c r="BF249" s="56"/>
      <c r="BG249" s="49"/>
      <c r="BH249" s="50"/>
      <c r="BI249" s="49"/>
      <c r="BJ249" s="49"/>
      <c r="BK249" s="49"/>
      <c r="BL249" s="49"/>
      <c r="BM249" s="49"/>
      <c r="BN249" s="50"/>
      <c r="BO249" s="49"/>
      <c r="BP249" s="49"/>
      <c r="BQ249" s="50"/>
      <c r="BR249" s="9"/>
    </row>
    <row r="250" spans="1:70" s="7" customFormat="1" x14ac:dyDescent="0.25">
      <c r="A250" s="68" t="s">
        <v>1392</v>
      </c>
      <c r="B250" s="67" t="s">
        <v>1347</v>
      </c>
      <c r="C250" s="52">
        <v>44901.555798611109</v>
      </c>
      <c r="D250" s="16">
        <f>(K250*M250+P250*R250)/(24*60*60)</f>
        <v>1.0185185185185186E-2</v>
      </c>
      <c r="E250" s="26"/>
      <c r="F250" s="14" t="s">
        <v>1251</v>
      </c>
      <c r="G250" s="15">
        <v>0.112</v>
      </c>
      <c r="H250" s="131">
        <v>17</v>
      </c>
      <c r="I250" s="131">
        <v>10</v>
      </c>
      <c r="J250" s="143" t="s">
        <v>1252</v>
      </c>
      <c r="K250" s="27">
        <v>2</v>
      </c>
      <c r="L250" s="27">
        <v>6.0000000000000001E-3</v>
      </c>
      <c r="M250" s="13">
        <v>273</v>
      </c>
      <c r="N250" s="13">
        <v>240</v>
      </c>
      <c r="O250" s="17">
        <v>2E-3</v>
      </c>
      <c r="P250" s="27">
        <v>1</v>
      </c>
      <c r="Q250" s="27">
        <v>6.0000000000000001E-3</v>
      </c>
      <c r="R250" s="13">
        <v>334</v>
      </c>
      <c r="S250" s="13">
        <v>240</v>
      </c>
      <c r="T250" s="133">
        <v>2.9999999999999997E-4</v>
      </c>
      <c r="U250" s="27">
        <v>1.1488999999999999E-2</v>
      </c>
      <c r="V250" s="8">
        <f>IF(AB248="Latest Sag:",-(K250*L250+P250*Q250),-(K250*L250+P250*Q250)+U250)</f>
        <v>-6.5110000000000029E-3</v>
      </c>
      <c r="W250" s="8">
        <f>IF(OR(AC249="",AC249=0),Z249+V250,IF(AB248="Latest Sag:",AA249+U250+V250,AC249+V250))</f>
        <v>0.45851599999999998</v>
      </c>
      <c r="X250" s="33">
        <v>-36.301515999999999</v>
      </c>
      <c r="Y250" s="53">
        <f>IF(OR(ISBLANK(X250),X248=VALUE(20)),,IF(W248="Latest Z20:",ABS(X248-X250-K247*L247-P247*Q247+U249+U250),ABS(X249-X250-K249*L249-P249*Q249+U250)))</f>
        <v>2.248201624865942E-15</v>
      </c>
      <c r="Z250" s="28">
        <v>-67.238547999999994</v>
      </c>
      <c r="AA250" s="28">
        <v>0.476634</v>
      </c>
      <c r="AB250" s="28">
        <v>-1.7999000000000001E-2</v>
      </c>
      <c r="AC250" s="8">
        <f t="shared" ref="AC250" si="582">AB250+AA250</f>
        <v>0.45863500000000001</v>
      </c>
      <c r="AD250" s="35">
        <v>0.45868296341535503</v>
      </c>
      <c r="AE250" s="8">
        <f t="shared" ref="AE250" si="583">IF(AD250="",0,IF(OR(AC250="",AC250=0),W250-AD250,AC250-AD250))</f>
        <v>-4.7963415355012362E-5</v>
      </c>
      <c r="AF250" s="58">
        <f t="shared" ref="AF250" si="584">IF(AA250="",(Z250-V250)-Z249,AC250-W250)</f>
        <v>1.1900000000003574E-4</v>
      </c>
      <c r="AG250" s="40"/>
      <c r="AH250" s="73"/>
      <c r="AI250" s="40"/>
      <c r="AJ250" s="73"/>
      <c r="AK250" s="40">
        <v>32</v>
      </c>
      <c r="AL250" s="73">
        <v>150</v>
      </c>
      <c r="AM250" s="70"/>
      <c r="AN250" s="74"/>
      <c r="AO250" s="70"/>
      <c r="AP250" s="63"/>
      <c r="AQ250" s="63"/>
      <c r="AR250" s="40"/>
      <c r="AS250" s="40"/>
      <c r="AT250" s="63"/>
      <c r="AU250" s="63"/>
      <c r="AV250" s="142"/>
      <c r="AW250" s="71"/>
      <c r="AX250" s="45"/>
      <c r="AY250" s="45"/>
      <c r="AZ250" s="46"/>
      <c r="BA250" s="152"/>
      <c r="BB250" s="47"/>
      <c r="BC250" s="158">
        <v>36</v>
      </c>
      <c r="BD250" s="158">
        <v>14</v>
      </c>
      <c r="BE250" s="47">
        <v>9.5</v>
      </c>
      <c r="BF250" s="56"/>
      <c r="BG250" s="49"/>
      <c r="BH250" s="50"/>
      <c r="BI250" s="49"/>
      <c r="BJ250" s="49"/>
      <c r="BK250" s="49"/>
      <c r="BL250" s="49"/>
      <c r="BM250" s="49"/>
      <c r="BN250" s="50"/>
      <c r="BO250" s="49"/>
      <c r="BP250" s="49"/>
      <c r="BQ250" s="50"/>
      <c r="BR250" s="9"/>
    </row>
    <row r="251" spans="1:70" s="6" customFormat="1" x14ac:dyDescent="0.25">
      <c r="A251" s="170" t="s">
        <v>1155</v>
      </c>
      <c r="B251" s="136"/>
      <c r="C251" s="137">
        <v>44901.593414351853</v>
      </c>
      <c r="D251" s="146">
        <v>2.48</v>
      </c>
      <c r="E251" s="139" t="s">
        <v>814</v>
      </c>
      <c r="F251" s="165" t="s">
        <v>1393</v>
      </c>
      <c r="G251" s="22"/>
      <c r="H251" s="134"/>
      <c r="I251" s="134"/>
      <c r="J251" s="145"/>
      <c r="K251" s="29"/>
      <c r="L251" s="29"/>
      <c r="M251" s="1"/>
      <c r="N251" s="1"/>
      <c r="O251" s="3"/>
      <c r="P251" s="29"/>
      <c r="Q251" s="29"/>
      <c r="R251" s="1"/>
      <c r="S251" s="1"/>
      <c r="T251" s="147" t="s">
        <v>903</v>
      </c>
      <c r="U251" s="32" t="s">
        <v>24</v>
      </c>
      <c r="V251" s="24"/>
      <c r="W251" s="25" t="s">
        <v>22</v>
      </c>
      <c r="X251" s="30">
        <v>20</v>
      </c>
      <c r="Y251" s="138"/>
      <c r="Z251" s="30"/>
      <c r="AA251" s="30"/>
      <c r="AB251" s="36" t="s">
        <v>21</v>
      </c>
      <c r="AC251" s="24">
        <f>$AC$250</f>
        <v>0.45863500000000001</v>
      </c>
      <c r="AD251" s="30"/>
      <c r="AE251" s="24"/>
      <c r="AF251" s="24"/>
      <c r="AG251" s="41"/>
      <c r="AH251" s="41"/>
      <c r="AI251" s="41"/>
      <c r="AJ251" s="41"/>
      <c r="AK251" s="41"/>
      <c r="AL251" s="41"/>
      <c r="AM251" s="41"/>
      <c r="AN251" s="41"/>
      <c r="AO251" s="41"/>
      <c r="AP251" s="135"/>
      <c r="AQ251" s="135"/>
      <c r="AR251" s="41"/>
      <c r="AS251" s="41"/>
      <c r="AT251" s="135"/>
      <c r="AU251" s="135"/>
      <c r="AV251" s="29"/>
      <c r="AW251" s="42"/>
      <c r="AX251" s="42"/>
      <c r="AY251" s="42"/>
      <c r="AZ251" s="43"/>
      <c r="BA251" s="151"/>
      <c r="BB251" s="44"/>
      <c r="BC251" s="157">
        <v>37</v>
      </c>
      <c r="BD251" s="157"/>
      <c r="BE251" s="44"/>
      <c r="BF251" s="48"/>
      <c r="BG251" s="48"/>
      <c r="BH251" s="48"/>
      <c r="BI251" s="48"/>
      <c r="BJ251" s="48"/>
      <c r="BK251" s="48"/>
      <c r="BL251" s="48"/>
      <c r="BM251" s="48"/>
      <c r="BN251" s="48"/>
      <c r="BO251" s="48"/>
      <c r="BP251" s="48"/>
      <c r="BQ251" s="48"/>
      <c r="BR251" s="1"/>
    </row>
    <row r="252" spans="1:70" s="7" customFormat="1" x14ac:dyDescent="0.25">
      <c r="A252" s="68" t="s">
        <v>1394</v>
      </c>
      <c r="B252" s="67" t="s">
        <v>1347</v>
      </c>
      <c r="C252" s="52">
        <v>44901.602106481485</v>
      </c>
      <c r="D252" s="16">
        <f>(K252*M252+P252*R252)/(24*60*60)</f>
        <v>0</v>
      </c>
      <c r="E252" s="26"/>
      <c r="F252" s="14" t="s">
        <v>1251</v>
      </c>
      <c r="G252" s="15">
        <v>0.112</v>
      </c>
      <c r="H252" s="131">
        <v>17</v>
      </c>
      <c r="I252" s="131">
        <v>10</v>
      </c>
      <c r="J252" s="143" t="s">
        <v>1252</v>
      </c>
      <c r="K252" s="37"/>
      <c r="L252" s="27">
        <v>6.0000000000000001E-3</v>
      </c>
      <c r="M252" s="13">
        <v>273</v>
      </c>
      <c r="N252" s="13">
        <v>240</v>
      </c>
      <c r="O252" s="17">
        <v>2E-3</v>
      </c>
      <c r="P252" s="37"/>
      <c r="Q252" s="27">
        <v>6.0000000000000001E-3</v>
      </c>
      <c r="R252" s="13">
        <v>334</v>
      </c>
      <c r="S252" s="13">
        <v>240</v>
      </c>
      <c r="T252" s="133">
        <v>2.9999999999999997E-4</v>
      </c>
      <c r="U252" s="27"/>
      <c r="V252" s="8">
        <f>IF(AB250="Latest Sag:",-(K252*L252+P252*Q252),-(K252*L252+P252*Q252)+U252)</f>
        <v>0</v>
      </c>
      <c r="W252" s="8">
        <f>IF(OR(AC251="",AC251=0),Z251+V252,IF(AB250="Latest Sag:",AA251+U252+V252,AC251+V252))</f>
        <v>0.45863500000000001</v>
      </c>
      <c r="X252" s="34"/>
      <c r="Y252" s="53">
        <f>IF(OR(ISBLANK(X252),X250=VALUE(20)),,IF(W250="Latest Z20:",ABS(X250-X252-K249*L249-P249*Q249+U251+U252),ABS(X251-X252-K251*L251-P251*Q251+U252)))</f>
        <v>0</v>
      </c>
      <c r="Z252" s="28">
        <v>-67.243306000000004</v>
      </c>
      <c r="AA252" s="28">
        <v>0.477018</v>
      </c>
      <c r="AB252" s="28"/>
      <c r="AC252" s="8">
        <f t="shared" ref="AC252" si="585">AB252+AA252</f>
        <v>0.477018</v>
      </c>
      <c r="AD252" s="35">
        <v>0.45882247445274199</v>
      </c>
      <c r="AE252" s="8">
        <f t="shared" ref="AE252" si="586">IF(AD252="",0,IF(OR(AC252="",AC252=0),W252-AD252,AC252-AD252))</f>
        <v>1.8195525547258007E-2</v>
      </c>
      <c r="AF252" s="58">
        <f t="shared" ref="AF252" si="587">IF(AA252="",(Z252-V252)-Z251,AC252-W252)</f>
        <v>1.8382999999999983E-2</v>
      </c>
      <c r="AG252" s="40"/>
      <c r="AH252" s="73"/>
      <c r="AI252" s="40"/>
      <c r="AJ252" s="73"/>
      <c r="AK252" s="40">
        <v>1631</v>
      </c>
      <c r="AL252" s="73">
        <v>150</v>
      </c>
      <c r="AM252" s="70"/>
      <c r="AN252" s="74"/>
      <c r="AO252" s="70"/>
      <c r="AP252" s="63"/>
      <c r="AQ252" s="63"/>
      <c r="AR252" s="40"/>
      <c r="AS252" s="40"/>
      <c r="AT252" s="63"/>
      <c r="AU252" s="63"/>
      <c r="AV252" s="142"/>
      <c r="AW252" s="71"/>
      <c r="AX252" s="45"/>
      <c r="AY252" s="45"/>
      <c r="AZ252" s="46"/>
      <c r="BA252" s="152"/>
      <c r="BB252" s="47"/>
      <c r="BC252" s="158">
        <v>37</v>
      </c>
      <c r="BD252" s="158"/>
      <c r="BE252" s="47"/>
      <c r="BF252" s="56"/>
      <c r="BG252" s="49"/>
      <c r="BH252" s="50"/>
      <c r="BI252" s="49"/>
      <c r="BJ252" s="49"/>
      <c r="BK252" s="49"/>
      <c r="BL252" s="49"/>
      <c r="BM252" s="49"/>
      <c r="BN252" s="50"/>
      <c r="BO252" s="49"/>
      <c r="BP252" s="49"/>
      <c r="BQ252" s="50"/>
      <c r="BR252" s="9"/>
    </row>
    <row r="253" spans="1:70" s="7" customFormat="1" x14ac:dyDescent="0.25">
      <c r="A253" s="68" t="s">
        <v>1395</v>
      </c>
      <c r="B253" s="67" t="s">
        <v>1347</v>
      </c>
      <c r="C253" s="52">
        <v>44901.615520833337</v>
      </c>
      <c r="D253" s="16">
        <f>(K253*M253+P253*R253)/(24*60*60)</f>
        <v>3.1597222222222221E-2</v>
      </c>
      <c r="E253" s="26"/>
      <c r="F253" s="14" t="s">
        <v>1251</v>
      </c>
      <c r="G253" s="15">
        <v>0.112</v>
      </c>
      <c r="H253" s="131">
        <v>17</v>
      </c>
      <c r="I253" s="131">
        <v>10</v>
      </c>
      <c r="J253" s="143" t="s">
        <v>1252</v>
      </c>
      <c r="K253" s="27">
        <v>10</v>
      </c>
      <c r="L253" s="27">
        <v>6.0000000000000001E-3</v>
      </c>
      <c r="M253" s="13">
        <v>273</v>
      </c>
      <c r="N253" s="13">
        <v>240</v>
      </c>
      <c r="O253" s="17">
        <v>2E-3</v>
      </c>
      <c r="P253" s="27">
        <v>0</v>
      </c>
      <c r="Q253" s="27">
        <v>6.0000000000000001E-3</v>
      </c>
      <c r="R253" s="13">
        <v>334</v>
      </c>
      <c r="S253" s="13">
        <v>240</v>
      </c>
      <c r="T253" s="133">
        <v>2.9999999999999997E-4</v>
      </c>
      <c r="U253" s="27">
        <v>4.7801000000000003E-2</v>
      </c>
      <c r="V253" s="8">
        <f>IF(AB251="Latest Sag:",-(K253*L253+P253*Q253),-(K253*L253+P253*Q253)+U253)</f>
        <v>-0.06</v>
      </c>
      <c r="W253" s="8">
        <f>IF(OR(AC252="",AC252=0),Z252+V253,IF(AB251="Latest Sag:",AA252+U253+V253,AC252+V253))</f>
        <v>0.46481900000000004</v>
      </c>
      <c r="X253" s="33">
        <v>-36.257672999999997</v>
      </c>
      <c r="Y253" s="53">
        <f>IF(OR(ISBLANK(X253),X251=VALUE(20)),,IF(W251="Latest Z20:",ABS(X251-X253-K250*L250-P250*Q250+U252+U253),ABS(X252-X253-K252*L252-P252*Q252+U253)))</f>
        <v>0</v>
      </c>
      <c r="Z253" s="28">
        <v>-67.243100999999996</v>
      </c>
      <c r="AA253" s="28">
        <v>0.47705599999999998</v>
      </c>
      <c r="AB253" s="28">
        <v>-1.1615E-2</v>
      </c>
      <c r="AC253" s="8">
        <f t="shared" ref="AC253" si="588">AB253+AA253</f>
        <v>0.46544099999999999</v>
      </c>
      <c r="AD253" s="35">
        <v>0.45882247445274199</v>
      </c>
      <c r="AE253" s="8">
        <f t="shared" ref="AE253" si="589">IF(AD253="",0,IF(OR(AC253="",AC253=0),W253-AD253,AC253-AD253))</f>
        <v>6.6185255472580029E-3</v>
      </c>
      <c r="AF253" s="58">
        <f t="shared" ref="AF253" si="590">IF(AA253="",(Z253-V253)-Z252,AC253-W253)</f>
        <v>6.2199999999995592E-4</v>
      </c>
      <c r="AG253" s="40"/>
      <c r="AH253" s="73"/>
      <c r="AI253" s="40"/>
      <c r="AJ253" s="73"/>
      <c r="AK253" s="40">
        <v>37</v>
      </c>
      <c r="AL253" s="73">
        <v>150</v>
      </c>
      <c r="AM253" s="70"/>
      <c r="AN253" s="74"/>
      <c r="AO253" s="70"/>
      <c r="AP253" s="63"/>
      <c r="AQ253" s="63"/>
      <c r="AR253" s="40"/>
      <c r="AS253" s="40"/>
      <c r="AT253" s="63"/>
      <c r="AU253" s="63"/>
      <c r="AV253" s="142"/>
      <c r="AW253" s="71"/>
      <c r="AX253" s="45"/>
      <c r="AY253" s="45"/>
      <c r="AZ253" s="46"/>
      <c r="BA253" s="152"/>
      <c r="BB253" s="47"/>
      <c r="BC253" s="158">
        <v>37</v>
      </c>
      <c r="BD253" s="158"/>
      <c r="BE253" s="47"/>
      <c r="BF253" s="56"/>
      <c r="BG253" s="49"/>
      <c r="BH253" s="50"/>
      <c r="BI253" s="49"/>
      <c r="BJ253" s="49"/>
      <c r="BK253" s="49"/>
      <c r="BL253" s="49"/>
      <c r="BM253" s="49"/>
      <c r="BN253" s="50"/>
      <c r="BO253" s="49"/>
      <c r="BP253" s="49"/>
      <c r="BQ253" s="50"/>
      <c r="BR253" s="9"/>
    </row>
    <row r="254" spans="1:70" s="7" customFormat="1" x14ac:dyDescent="0.25">
      <c r="A254" s="68" t="s">
        <v>1396</v>
      </c>
      <c r="B254" s="67" t="s">
        <v>1347</v>
      </c>
      <c r="C254" s="52">
        <v>44901.658101851855</v>
      </c>
      <c r="D254" s="16">
        <f>(K254*M254+P254*R254)/(24*60*60)</f>
        <v>1.0185185185185186E-2</v>
      </c>
      <c r="E254" s="26"/>
      <c r="F254" s="14" t="s">
        <v>1251</v>
      </c>
      <c r="G254" s="15">
        <v>0.112</v>
      </c>
      <c r="H254" s="131">
        <v>17</v>
      </c>
      <c r="I254" s="131">
        <v>10</v>
      </c>
      <c r="J254" s="143" t="s">
        <v>1252</v>
      </c>
      <c r="K254" s="27">
        <v>2</v>
      </c>
      <c r="L254" s="27">
        <v>6.0000000000000001E-3</v>
      </c>
      <c r="M254" s="13">
        <v>273</v>
      </c>
      <c r="N254" s="13">
        <v>240</v>
      </c>
      <c r="O254" s="17">
        <v>2E-3</v>
      </c>
      <c r="P254" s="27">
        <v>1</v>
      </c>
      <c r="Q254" s="27">
        <v>6.0000000000000001E-3</v>
      </c>
      <c r="R254" s="13">
        <v>334</v>
      </c>
      <c r="S254" s="13">
        <v>240</v>
      </c>
      <c r="T254" s="133">
        <v>2.9999999999999997E-4</v>
      </c>
      <c r="U254" s="27">
        <v>1.1249E-2</v>
      </c>
      <c r="V254" s="8">
        <f>IF(AB252="Latest Sag:",-(K254*L254+P254*Q254),-(K254*L254+P254*Q254)+U254)</f>
        <v>-6.7510000000000018E-3</v>
      </c>
      <c r="W254" s="8">
        <f>IF(OR(AC253="",AC253=0),Z253+V254,IF(AB252="Latest Sag:",AA253+U254+V254,AC253+V254))</f>
        <v>0.45868999999999999</v>
      </c>
      <c r="X254" s="33">
        <v>-36.306424999999997</v>
      </c>
      <c r="Y254" s="53">
        <f>IF(OR(ISBLANK(X254),X252=VALUE(20)),,IF(W252="Latest Z20:",ABS(X252-X254-K251*L251-P251*Q251+U253+U254),ABS(X253-X254-K253*L253-P253*Q253+U254)))</f>
        <v>1.000000000353149E-6</v>
      </c>
      <c r="Z254" s="28">
        <v>-67.243278000000004</v>
      </c>
      <c r="AA254" s="28">
        <v>0.47705399999999998</v>
      </c>
      <c r="AB254" s="28">
        <v>-1.8228999999999999E-2</v>
      </c>
      <c r="AC254" s="8">
        <f t="shared" ref="AC254" si="591">AB254+AA254</f>
        <v>0.45882499999999998</v>
      </c>
      <c r="AD254" s="35">
        <v>0.45882247445274199</v>
      </c>
      <c r="AE254" s="8">
        <f t="shared" ref="AE254" si="592">IF(AD254="",0,IF(OR(AC254="",AC254=0),W254-AD254,AC254-AD254))</f>
        <v>2.5255472579921445E-6</v>
      </c>
      <c r="AF254" s="58">
        <f t="shared" ref="AF254" si="593">IF(AA254="",(Z254-V254)-Z253,AC254-W254)</f>
        <v>1.3499999999999623E-4</v>
      </c>
      <c r="AG254" s="40"/>
      <c r="AH254" s="73"/>
      <c r="AI254" s="40"/>
      <c r="AJ254" s="73"/>
      <c r="AK254" s="40">
        <v>39</v>
      </c>
      <c r="AL254" s="73">
        <v>150</v>
      </c>
      <c r="AM254" s="70"/>
      <c r="AN254" s="74"/>
      <c r="AO254" s="70"/>
      <c r="AP254" s="63"/>
      <c r="AQ254" s="63"/>
      <c r="AR254" s="40"/>
      <c r="AS254" s="40"/>
      <c r="AT254" s="63"/>
      <c r="AU254" s="63"/>
      <c r="AV254" s="142"/>
      <c r="AW254" s="71"/>
      <c r="AX254" s="45"/>
      <c r="AY254" s="45"/>
      <c r="AZ254" s="46"/>
      <c r="BA254" s="152"/>
      <c r="BB254" s="47"/>
      <c r="BC254" s="158">
        <v>37</v>
      </c>
      <c r="BD254" s="158"/>
      <c r="BE254" s="47"/>
      <c r="BF254" s="56"/>
      <c r="BG254" s="49"/>
      <c r="BH254" s="50"/>
      <c r="BI254" s="49"/>
      <c r="BJ254" s="49"/>
      <c r="BK254" s="49"/>
      <c r="BL254" s="49"/>
      <c r="BM254" s="49"/>
      <c r="BN254" s="50"/>
      <c r="BO254" s="49"/>
      <c r="BP254" s="49"/>
      <c r="BQ254" s="50"/>
      <c r="BR254" s="9"/>
    </row>
    <row r="255" spans="1:70" s="6" customFormat="1" x14ac:dyDescent="0.25">
      <c r="A255" s="170" t="s">
        <v>1155</v>
      </c>
      <c r="B255" s="136"/>
      <c r="C255" s="137">
        <v>44901.68141203704</v>
      </c>
      <c r="D255" s="146">
        <v>2.11</v>
      </c>
      <c r="E255" s="139" t="s">
        <v>814</v>
      </c>
      <c r="F255" s="165" t="s">
        <v>1397</v>
      </c>
      <c r="G255" s="22"/>
      <c r="H255" s="134"/>
      <c r="I255" s="134"/>
      <c r="J255" s="145"/>
      <c r="K255" s="29"/>
      <c r="L255" s="29"/>
      <c r="M255" s="1"/>
      <c r="N255" s="1"/>
      <c r="O255" s="3"/>
      <c r="P255" s="29"/>
      <c r="Q255" s="29"/>
      <c r="R255" s="1"/>
      <c r="S255" s="1"/>
      <c r="T255" s="147" t="s">
        <v>903</v>
      </c>
      <c r="U255" s="32" t="s">
        <v>24</v>
      </c>
      <c r="V255" s="24"/>
      <c r="W255" s="25" t="s">
        <v>22</v>
      </c>
      <c r="X255" s="30">
        <v>20</v>
      </c>
      <c r="Y255" s="138"/>
      <c r="Z255" s="30"/>
      <c r="AA255" s="30"/>
      <c r="AB255" s="36" t="s">
        <v>21</v>
      </c>
      <c r="AC255" s="24">
        <f>$AC$254</f>
        <v>0.45882499999999998</v>
      </c>
      <c r="AD255" s="30"/>
      <c r="AE255" s="24"/>
      <c r="AF255" s="24"/>
      <c r="AG255" s="41"/>
      <c r="AH255" s="41"/>
      <c r="AI255" s="41"/>
      <c r="AJ255" s="41"/>
      <c r="AK255" s="41"/>
      <c r="AL255" s="41"/>
      <c r="AM255" s="41"/>
      <c r="AN255" s="41"/>
      <c r="AO255" s="41"/>
      <c r="AP255" s="135"/>
      <c r="AQ255" s="135"/>
      <c r="AR255" s="41"/>
      <c r="AS255" s="41"/>
      <c r="AT255" s="135"/>
      <c r="AU255" s="135"/>
      <c r="AV255" s="29"/>
      <c r="AW255" s="42"/>
      <c r="AX255" s="42"/>
      <c r="AY255" s="42"/>
      <c r="AZ255" s="43"/>
      <c r="BA255" s="151"/>
      <c r="BB255" s="44"/>
      <c r="BC255" s="157">
        <v>38</v>
      </c>
      <c r="BD255" s="157"/>
      <c r="BE255" s="44"/>
      <c r="BF255" s="48"/>
      <c r="BG255" s="48"/>
      <c r="BH255" s="48"/>
      <c r="BI255" s="48"/>
      <c r="BJ255" s="48"/>
      <c r="BK255" s="48"/>
      <c r="BL255" s="48"/>
      <c r="BM255" s="48"/>
      <c r="BN255" s="48"/>
      <c r="BO255" s="48"/>
      <c r="BP255" s="48"/>
      <c r="BQ255" s="48"/>
      <c r="BR255" s="1"/>
    </row>
    <row r="256" spans="1:70" s="7" customFormat="1" x14ac:dyDescent="0.25">
      <c r="A256" s="68" t="s">
        <v>1398</v>
      </c>
      <c r="B256" s="67" t="s">
        <v>1347</v>
      </c>
      <c r="C256" s="52">
        <v>44901.694988425923</v>
      </c>
      <c r="D256" s="16">
        <f>(K256*M256+P256*R256)/(24*60*60)</f>
        <v>0</v>
      </c>
      <c r="E256" s="26"/>
      <c r="F256" s="14" t="s">
        <v>1251</v>
      </c>
      <c r="G256" s="15">
        <v>0.112</v>
      </c>
      <c r="H256" s="131">
        <v>17</v>
      </c>
      <c r="I256" s="131">
        <v>10</v>
      </c>
      <c r="J256" s="143" t="s">
        <v>1252</v>
      </c>
      <c r="K256" s="37"/>
      <c r="L256" s="27">
        <v>6.0000000000000001E-3</v>
      </c>
      <c r="M256" s="13">
        <v>273</v>
      </c>
      <c r="N256" s="13">
        <v>240</v>
      </c>
      <c r="O256" s="17">
        <v>2E-3</v>
      </c>
      <c r="P256" s="37"/>
      <c r="Q256" s="27">
        <v>6.0000000000000001E-3</v>
      </c>
      <c r="R256" s="13">
        <v>334</v>
      </c>
      <c r="S256" s="13">
        <v>240</v>
      </c>
      <c r="T256" s="133">
        <v>2.9999999999999997E-4</v>
      </c>
      <c r="U256" s="27"/>
      <c r="V256" s="8">
        <f>IF(AB254="Latest Sag:",-(K256*L256+P256*Q256),-(K256*L256+P256*Q256)+U256)</f>
        <v>0</v>
      </c>
      <c r="W256" s="8">
        <f>IF(OR(AC255="",AC255=0),Z255+V256,IF(AB254="Latest Sag:",AA255+U256+V256,AC255+V256))</f>
        <v>0.45882499999999998</v>
      </c>
      <c r="X256" s="34"/>
      <c r="Y256" s="53">
        <f>IF(OR(ISBLANK(X256),X254=VALUE(20)),,IF(W254="Latest Z20:",ABS(X254-X256-K253*L253-P253*Q253+U255+U256),ABS(X255-X256-K255*L255-P255*Q255+U256)))</f>
        <v>0</v>
      </c>
      <c r="Z256" s="28">
        <v>-67.242902000000001</v>
      </c>
      <c r="AA256" s="28">
        <v>0.47736600000000001</v>
      </c>
      <c r="AB256" s="28"/>
      <c r="AC256" s="8">
        <f t="shared" ref="AC256" si="594">AB256+AA256</f>
        <v>0.47736600000000001</v>
      </c>
      <c r="AD256" s="35">
        <v>0.45895337717832002</v>
      </c>
      <c r="AE256" s="8">
        <f t="shared" ref="AE256" si="595">IF(AD256="",0,IF(OR(AC256="",AC256=0),W256-AD256,AC256-AD256))</f>
        <v>1.8412622821679991E-2</v>
      </c>
      <c r="AF256" s="58">
        <f t="shared" ref="AF256" si="596">IF(AA256="",(Z256-V256)-Z255,AC256-W256)</f>
        <v>1.854100000000003E-2</v>
      </c>
      <c r="AG256" s="40"/>
      <c r="AH256" s="73"/>
      <c r="AI256" s="40"/>
      <c r="AJ256" s="73"/>
      <c r="AK256" s="40">
        <v>867</v>
      </c>
      <c r="AL256" s="73">
        <v>150</v>
      </c>
      <c r="AM256" s="70"/>
      <c r="AN256" s="74"/>
      <c r="AO256" s="70"/>
      <c r="AP256" s="63"/>
      <c r="AQ256" s="63"/>
      <c r="AR256" s="40"/>
      <c r="AS256" s="40"/>
      <c r="AT256" s="63"/>
      <c r="AU256" s="63"/>
      <c r="AV256" s="142"/>
      <c r="AW256" s="71"/>
      <c r="AX256" s="45"/>
      <c r="AY256" s="45"/>
      <c r="AZ256" s="46"/>
      <c r="BA256" s="152"/>
      <c r="BB256" s="47"/>
      <c r="BC256" s="158">
        <v>38</v>
      </c>
      <c r="BD256" s="158"/>
      <c r="BE256" s="47"/>
      <c r="BF256" s="56"/>
      <c r="BG256" s="49"/>
      <c r="BH256" s="50"/>
      <c r="BI256" s="49"/>
      <c r="BJ256" s="49"/>
      <c r="BK256" s="49"/>
      <c r="BL256" s="49"/>
      <c r="BM256" s="49"/>
      <c r="BN256" s="50"/>
      <c r="BO256" s="49"/>
      <c r="BP256" s="49"/>
      <c r="BQ256" s="50"/>
      <c r="BR256" s="9"/>
    </row>
    <row r="257" spans="1:70" s="7" customFormat="1" x14ac:dyDescent="0.25">
      <c r="A257" s="68" t="s">
        <v>1399</v>
      </c>
      <c r="B257" s="67" t="s">
        <v>1347</v>
      </c>
      <c r="C257" s="52">
        <v>44901.704305555555</v>
      </c>
      <c r="D257" s="16">
        <f>(K257*M257+P257*R257)/(24*60*60)</f>
        <v>3.1597222222222221E-2</v>
      </c>
      <c r="E257" s="26"/>
      <c r="F257" s="14" t="s">
        <v>1251</v>
      </c>
      <c r="G257" s="15">
        <v>0.112</v>
      </c>
      <c r="H257" s="131">
        <v>17</v>
      </c>
      <c r="I257" s="131">
        <v>10</v>
      </c>
      <c r="J257" s="143" t="s">
        <v>1252</v>
      </c>
      <c r="K257" s="27">
        <v>10</v>
      </c>
      <c r="L257" s="27">
        <v>6.0000000000000001E-3</v>
      </c>
      <c r="M257" s="13">
        <v>273</v>
      </c>
      <c r="N257" s="13">
        <v>240</v>
      </c>
      <c r="O257" s="17">
        <v>2E-3</v>
      </c>
      <c r="P257" s="27">
        <v>0</v>
      </c>
      <c r="Q257" s="27">
        <v>6.0000000000000001E-3</v>
      </c>
      <c r="R257" s="13">
        <v>334</v>
      </c>
      <c r="S257" s="13">
        <v>240</v>
      </c>
      <c r="T257" s="133">
        <v>2.9999999999999997E-4</v>
      </c>
      <c r="U257" s="27">
        <v>4.7996999999999998E-2</v>
      </c>
      <c r="V257" s="8">
        <f>IF(AB255="Latest Sag:",-(K257*L257+P257*Q257),-(K257*L257+P257*Q257)+U257)</f>
        <v>-0.06</v>
      </c>
      <c r="W257" s="8">
        <f>IF(OR(AC256="",AC256=0),Z256+V257,IF(AB255="Latest Sag:",AA256+U257+V257,AC256+V257))</f>
        <v>0.46536300000000003</v>
      </c>
      <c r="X257" s="33">
        <v>-36.256331000000003</v>
      </c>
      <c r="Y257" s="53">
        <f>IF(OR(ISBLANK(X257),X255=VALUE(20)),,IF(W255="Latest Z20:",ABS(X255-X257-K254*L254-P254*Q254+U256+U257),ABS(X256-X257-K256*L256-P256*Q256+U257)))</f>
        <v>0</v>
      </c>
      <c r="Z257" s="28">
        <v>-67.242397999999994</v>
      </c>
      <c r="AA257" s="28">
        <v>0.47736699999999999</v>
      </c>
      <c r="AB257" s="28">
        <v>-1.0921E-2</v>
      </c>
      <c r="AC257" s="8">
        <f t="shared" ref="AC257" si="597">AB257+AA257</f>
        <v>0.46644599999999997</v>
      </c>
      <c r="AD257" s="35">
        <v>0.45895337717832002</v>
      </c>
      <c r="AE257" s="8">
        <f t="shared" ref="AE257" si="598">IF(AD257="",0,IF(OR(AC257="",AC257=0),W257-AD257,AC257-AD257))</f>
        <v>7.4926228216799506E-3</v>
      </c>
      <c r="AF257" s="58">
        <f t="shared" ref="AF257" si="599">IF(AA257="",(Z257-V257)-Z256,AC257-W257)</f>
        <v>1.0829999999999451E-3</v>
      </c>
      <c r="AG257" s="40"/>
      <c r="AH257" s="73"/>
      <c r="AI257" s="40"/>
      <c r="AJ257" s="73"/>
      <c r="AK257" s="40">
        <v>50</v>
      </c>
      <c r="AL257" s="73">
        <v>150</v>
      </c>
      <c r="AM257" s="70"/>
      <c r="AN257" s="74"/>
      <c r="AO257" s="70"/>
      <c r="AP257" s="63"/>
      <c r="AQ257" s="63"/>
      <c r="AR257" s="40"/>
      <c r="AS257" s="40"/>
      <c r="AT257" s="63"/>
      <c r="AU257" s="63"/>
      <c r="AV257" s="142"/>
      <c r="AW257" s="71"/>
      <c r="AX257" s="45"/>
      <c r="AY257" s="45"/>
      <c r="AZ257" s="46"/>
      <c r="BA257" s="152"/>
      <c r="BB257" s="47"/>
      <c r="BC257" s="158">
        <v>38</v>
      </c>
      <c r="BD257" s="158"/>
      <c r="BE257" s="47"/>
      <c r="BF257" s="56"/>
      <c r="BG257" s="49"/>
      <c r="BH257" s="50"/>
      <c r="BI257" s="49"/>
      <c r="BJ257" s="49"/>
      <c r="BK257" s="49"/>
      <c r="BL257" s="49"/>
      <c r="BM257" s="49"/>
      <c r="BN257" s="50"/>
      <c r="BO257" s="49"/>
      <c r="BP257" s="49"/>
      <c r="BQ257" s="50"/>
      <c r="BR257" s="9"/>
    </row>
    <row r="258" spans="1:70" s="7" customFormat="1" x14ac:dyDescent="0.25">
      <c r="A258" s="68" t="s">
        <v>1400</v>
      </c>
      <c r="B258" s="67" t="s">
        <v>1347</v>
      </c>
      <c r="C258" s="52">
        <v>44901.745787037034</v>
      </c>
      <c r="D258" s="16">
        <f>(K258*M258+P258*R258)/(24*60*60)</f>
        <v>1.0185185185185186E-2</v>
      </c>
      <c r="E258" s="26"/>
      <c r="F258" s="14" t="s">
        <v>1251</v>
      </c>
      <c r="G258" s="15">
        <v>0.112</v>
      </c>
      <c r="H258" s="131">
        <v>17</v>
      </c>
      <c r="I258" s="131">
        <v>10</v>
      </c>
      <c r="J258" s="143" t="s">
        <v>1252</v>
      </c>
      <c r="K258" s="27">
        <v>2</v>
      </c>
      <c r="L258" s="27">
        <v>6.0000000000000001E-3</v>
      </c>
      <c r="M258" s="13">
        <v>273</v>
      </c>
      <c r="N258" s="13">
        <v>240</v>
      </c>
      <c r="O258" s="17">
        <v>2E-3</v>
      </c>
      <c r="P258" s="27">
        <v>1</v>
      </c>
      <c r="Q258" s="27">
        <v>6.0000000000000001E-3</v>
      </c>
      <c r="R258" s="13">
        <v>334</v>
      </c>
      <c r="S258" s="13">
        <v>240</v>
      </c>
      <c r="T258" s="133">
        <v>2.9999999999999997E-4</v>
      </c>
      <c r="U258" s="27">
        <v>1.0335E-2</v>
      </c>
      <c r="V258" s="8">
        <f>IF(AB256="Latest Sag:",-(K258*L258+P258*Q258),-(K258*L258+P258*Q258)+U258)</f>
        <v>-7.6650000000000017E-3</v>
      </c>
      <c r="W258" s="8">
        <f>IF(OR(AC257="",AC257=0),Z257+V258,IF(AB256="Latest Sag:",AA257+U258+V258,AC257+V258))</f>
        <v>0.45878099999999999</v>
      </c>
      <c r="X258" s="33">
        <v>-36.305995000000003</v>
      </c>
      <c r="Y258" s="53">
        <f>IF(OR(ISBLANK(X258),X256=VALUE(20)),,IF(W256="Latest Z20:",ABS(X256-X258-K255*L255-P255*Q255+U257+U258),ABS(X257-X258-K257*L257-P257*Q257+U258)))</f>
        <v>1.0000000000669196E-6</v>
      </c>
      <c r="Z258" s="28">
        <v>-67.242536999999999</v>
      </c>
      <c r="AA258" s="28">
        <v>0.47739700000000002</v>
      </c>
      <c r="AB258" s="28">
        <v>-1.8430999999999999E-2</v>
      </c>
      <c r="AC258" s="8">
        <f t="shared" ref="AC258" si="600">AB258+AA258</f>
        <v>0.45896600000000004</v>
      </c>
      <c r="AD258" s="35">
        <v>0.45895337717832002</v>
      </c>
      <c r="AE258" s="8">
        <f t="shared" ref="AE258" si="601">IF(AD258="",0,IF(OR(AC258="",AC258=0),W258-AD258,AC258-AD258))</f>
        <v>1.2622821680019491E-5</v>
      </c>
      <c r="AF258" s="58">
        <f t="shared" ref="AF258" si="602">IF(AA258="",(Z258-V258)-Z257,AC258-W258)</f>
        <v>1.8500000000004624E-4</v>
      </c>
      <c r="AG258" s="40"/>
      <c r="AH258" s="73"/>
      <c r="AI258" s="40"/>
      <c r="AJ258" s="73"/>
      <c r="AK258" s="40">
        <v>49</v>
      </c>
      <c r="AL258" s="73">
        <v>150</v>
      </c>
      <c r="AM258" s="70"/>
      <c r="AN258" s="74"/>
      <c r="AO258" s="70"/>
      <c r="AP258" s="63"/>
      <c r="AQ258" s="63"/>
      <c r="AR258" s="40"/>
      <c r="AS258" s="40"/>
      <c r="AT258" s="63"/>
      <c r="AU258" s="63"/>
      <c r="AV258" s="142"/>
      <c r="AW258" s="71"/>
      <c r="AX258" s="45"/>
      <c r="AY258" s="45"/>
      <c r="AZ258" s="46"/>
      <c r="BA258" s="152"/>
      <c r="BB258" s="47"/>
      <c r="BC258" s="158">
        <v>38</v>
      </c>
      <c r="BD258" s="158"/>
      <c r="BE258" s="47"/>
      <c r="BF258" s="56"/>
      <c r="BG258" s="49"/>
      <c r="BH258" s="50"/>
      <c r="BI258" s="49"/>
      <c r="BJ258" s="49"/>
      <c r="BK258" s="49"/>
      <c r="BL258" s="49"/>
      <c r="BM258" s="49"/>
      <c r="BN258" s="50"/>
      <c r="BO258" s="49"/>
      <c r="BP258" s="49"/>
      <c r="BQ258" s="50"/>
      <c r="BR258" s="9"/>
    </row>
    <row r="259" spans="1:70" s="6" customFormat="1" x14ac:dyDescent="0.25">
      <c r="A259" s="170" t="s">
        <v>1155</v>
      </c>
      <c r="B259" s="136"/>
      <c r="C259" s="137">
        <v>44901.767604166664</v>
      </c>
      <c r="D259" s="146">
        <v>2.0699999999999998</v>
      </c>
      <c r="E259" s="139" t="s">
        <v>814</v>
      </c>
      <c r="F259" s="165" t="s">
        <v>1401</v>
      </c>
      <c r="G259" s="22"/>
      <c r="H259" s="134"/>
      <c r="I259" s="134"/>
      <c r="J259" s="145"/>
      <c r="K259" s="29"/>
      <c r="L259" s="29"/>
      <c r="M259" s="1"/>
      <c r="N259" s="1"/>
      <c r="O259" s="3"/>
      <c r="P259" s="29"/>
      <c r="Q259" s="29"/>
      <c r="R259" s="1"/>
      <c r="S259" s="1"/>
      <c r="T259" s="147" t="s">
        <v>903</v>
      </c>
      <c r="U259" s="32" t="s">
        <v>24</v>
      </c>
      <c r="V259" s="24"/>
      <c r="W259" s="25" t="s">
        <v>22</v>
      </c>
      <c r="X259" s="30">
        <v>20</v>
      </c>
      <c r="Y259" s="138"/>
      <c r="Z259" s="30"/>
      <c r="AA259" s="30"/>
      <c r="AB259" s="36" t="s">
        <v>21</v>
      </c>
      <c r="AC259" s="24">
        <f>$AC$258</f>
        <v>0.45896600000000004</v>
      </c>
      <c r="AD259" s="30"/>
      <c r="AE259" s="24"/>
      <c r="AF259" s="24"/>
      <c r="AG259" s="41"/>
      <c r="AH259" s="41"/>
      <c r="AI259" s="41"/>
      <c r="AJ259" s="41"/>
      <c r="AK259" s="41"/>
      <c r="AL259" s="41"/>
      <c r="AM259" s="41"/>
      <c r="AN259" s="41"/>
      <c r="AO259" s="41"/>
      <c r="AP259" s="135"/>
      <c r="AQ259" s="135"/>
      <c r="AR259" s="41"/>
      <c r="AS259" s="41"/>
      <c r="AT259" s="135"/>
      <c r="AU259" s="135"/>
      <c r="AV259" s="29"/>
      <c r="AW259" s="42"/>
      <c r="AX259" s="42"/>
      <c r="AY259" s="42"/>
      <c r="AZ259" s="43"/>
      <c r="BA259" s="151"/>
      <c r="BB259" s="44"/>
      <c r="BC259" s="157">
        <v>39</v>
      </c>
      <c r="BD259" s="157"/>
      <c r="BE259" s="44"/>
      <c r="BF259" s="48"/>
      <c r="BG259" s="48"/>
      <c r="BH259" s="48"/>
      <c r="BI259" s="48"/>
      <c r="BJ259" s="48"/>
      <c r="BK259" s="48"/>
      <c r="BL259" s="48"/>
      <c r="BM259" s="48"/>
      <c r="BN259" s="48"/>
      <c r="BO259" s="48"/>
      <c r="BP259" s="48"/>
      <c r="BQ259" s="48"/>
      <c r="BR259" s="1"/>
    </row>
    <row r="260" spans="1:70" s="7" customFormat="1" x14ac:dyDescent="0.25">
      <c r="A260" s="68" t="s">
        <v>1403</v>
      </c>
      <c r="B260" s="67" t="s">
        <v>1182</v>
      </c>
      <c r="C260" s="52">
        <v>44901.770231481481</v>
      </c>
      <c r="D260" s="16">
        <f>(K260*M260+P260*R260)/(24*60*60)</f>
        <v>0</v>
      </c>
      <c r="E260" s="26" t="s">
        <v>1404</v>
      </c>
      <c r="F260" s="14" t="s">
        <v>1251</v>
      </c>
      <c r="G260" s="15">
        <v>0.112</v>
      </c>
      <c r="H260" s="131">
        <v>17</v>
      </c>
      <c r="I260" s="131">
        <v>10</v>
      </c>
      <c r="J260" s="143" t="s">
        <v>1252</v>
      </c>
      <c r="K260" s="37"/>
      <c r="L260" s="27">
        <v>6.0000000000000001E-3</v>
      </c>
      <c r="M260" s="13">
        <v>273</v>
      </c>
      <c r="N260" s="13">
        <v>240</v>
      </c>
      <c r="O260" s="17">
        <v>2E-3</v>
      </c>
      <c r="P260" s="37"/>
      <c r="Q260" s="27">
        <v>6.0000000000000001E-3</v>
      </c>
      <c r="R260" s="13">
        <v>334</v>
      </c>
      <c r="S260" s="13">
        <v>240</v>
      </c>
      <c r="T260" s="133">
        <v>2.9999999999999997E-4</v>
      </c>
      <c r="U260" s="27"/>
      <c r="V260" s="8">
        <f>IF(AB258="Latest Sag:",-(K260*L260+P260*Q260),-(K260*L260+P260*Q260)+U260)</f>
        <v>0</v>
      </c>
      <c r="W260" s="8">
        <f>IF(OR(AC259="",AC259=0),Z259+V260,IF(AB258="Latest Sag:",AA259+U260+V260,AC259+V260))</f>
        <v>0.45896600000000004</v>
      </c>
      <c r="X260" s="34"/>
      <c r="Y260" s="53">
        <f>IF(OR(ISBLANK(X260),X258=VALUE(20)),,IF(W258="Latest Z20:",ABS(X258-X260-K257*L257-P257*Q257+U259+U260),ABS(X259-X260-K259*L259-P259*Q259+U260)))</f>
        <v>0</v>
      </c>
      <c r="Z260" s="28"/>
      <c r="AA260" s="28"/>
      <c r="AB260" s="28"/>
      <c r="AC260" s="8">
        <f t="shared" ref="AC260" si="603">AB260+AA260</f>
        <v>0</v>
      </c>
      <c r="AD260" s="35"/>
      <c r="AE260" s="8">
        <f t="shared" ref="AE260" si="604">IF(AD260="",0,IF(OR(AC260="",AC260=0),W260-AD260,AC260-AD260))</f>
        <v>0</v>
      </c>
      <c r="AF260" s="58">
        <f t="shared" ref="AF260" si="605">IF(AA260="",(Z260-V260)-Z259,AC260-W260)</f>
        <v>0</v>
      </c>
      <c r="AG260" s="40"/>
      <c r="AH260" s="73"/>
      <c r="AI260" s="40"/>
      <c r="AJ260" s="73"/>
      <c r="AK260" s="40"/>
      <c r="AL260" s="73">
        <v>150</v>
      </c>
      <c r="AM260" s="70"/>
      <c r="AN260" s="74"/>
      <c r="AO260" s="70"/>
      <c r="AP260" s="63"/>
      <c r="AQ260" s="63"/>
      <c r="AR260" s="40"/>
      <c r="AS260" s="40"/>
      <c r="AT260" s="63"/>
      <c r="AU260" s="63"/>
      <c r="AV260" s="142"/>
      <c r="AW260" s="71"/>
      <c r="AX260" s="45"/>
      <c r="AY260" s="45"/>
      <c r="AZ260" s="46"/>
      <c r="BA260" s="152"/>
      <c r="BB260" s="47"/>
      <c r="BC260" s="158">
        <v>39</v>
      </c>
      <c r="BD260" s="158"/>
      <c r="BE260" s="47"/>
      <c r="BF260" s="56"/>
      <c r="BG260" s="49"/>
      <c r="BH260" s="50"/>
      <c r="BI260" s="49"/>
      <c r="BJ260" s="49"/>
      <c r="BK260" s="49"/>
      <c r="BL260" s="49"/>
      <c r="BM260" s="49"/>
      <c r="BN260" s="50"/>
      <c r="BO260" s="49"/>
      <c r="BP260" s="49"/>
      <c r="BQ260" s="50"/>
      <c r="BR260" s="9"/>
    </row>
    <row r="261" spans="1:70" s="6" customFormat="1" x14ac:dyDescent="0.25">
      <c r="A261" s="170" t="s">
        <v>1155</v>
      </c>
      <c r="B261" s="136"/>
      <c r="C261" s="137">
        <v>44901.791481481479</v>
      </c>
      <c r="D261" s="146">
        <v>0.56999999999999995</v>
      </c>
      <c r="E261" s="139" t="s">
        <v>814</v>
      </c>
      <c r="F261" s="165" t="s">
        <v>1405</v>
      </c>
      <c r="G261" s="22"/>
      <c r="H261" s="134"/>
      <c r="I261" s="134"/>
      <c r="J261" s="145"/>
      <c r="K261" s="29"/>
      <c r="L261" s="29"/>
      <c r="M261" s="1"/>
      <c r="N261" s="1"/>
      <c r="O261" s="3"/>
      <c r="P261" s="29"/>
      <c r="Q261" s="29"/>
      <c r="R261" s="1"/>
      <c r="S261" s="1"/>
      <c r="T261" s="147" t="s">
        <v>903</v>
      </c>
      <c r="U261" s="32" t="s">
        <v>24</v>
      </c>
      <c r="V261" s="24"/>
      <c r="W261" s="25" t="s">
        <v>22</v>
      </c>
      <c r="X261" s="30">
        <v>20</v>
      </c>
      <c r="Y261" s="138"/>
      <c r="Z261" s="30"/>
      <c r="AA261" s="30"/>
      <c r="AB261" s="36" t="s">
        <v>21</v>
      </c>
      <c r="AC261" s="24">
        <f>$AC$260</f>
        <v>0</v>
      </c>
      <c r="AD261" s="30"/>
      <c r="AE261" s="24"/>
      <c r="AF261" s="24"/>
      <c r="AG261" s="41"/>
      <c r="AH261" s="41"/>
      <c r="AI261" s="41"/>
      <c r="AJ261" s="41"/>
      <c r="AK261" s="41"/>
      <c r="AL261" s="41"/>
      <c r="AM261" s="41"/>
      <c r="AN261" s="41"/>
      <c r="AO261" s="41"/>
      <c r="AP261" s="135"/>
      <c r="AQ261" s="135"/>
      <c r="AR261" s="41"/>
      <c r="AS261" s="41"/>
      <c r="AT261" s="135"/>
      <c r="AU261" s="135"/>
      <c r="AV261" s="29"/>
      <c r="AW261" s="42"/>
      <c r="AX261" s="42"/>
      <c r="AY261" s="42"/>
      <c r="AZ261" s="43"/>
      <c r="BA261" s="151"/>
      <c r="BB261" s="44"/>
      <c r="BC261" s="157">
        <v>40</v>
      </c>
      <c r="BD261" s="157"/>
      <c r="BE261" s="44"/>
      <c r="BF261" s="48"/>
      <c r="BG261" s="48"/>
      <c r="BH261" s="48"/>
      <c r="BI261" s="48"/>
      <c r="BJ261" s="48"/>
      <c r="BK261" s="48"/>
      <c r="BL261" s="48"/>
      <c r="BM261" s="48"/>
      <c r="BN261" s="48"/>
      <c r="BO261" s="48"/>
      <c r="BP261" s="48"/>
      <c r="BQ261" s="48"/>
      <c r="BR261" s="1"/>
    </row>
    <row r="262" spans="1:70" s="7" customFormat="1" x14ac:dyDescent="0.25">
      <c r="A262" s="68" t="s">
        <v>1402</v>
      </c>
      <c r="B262" s="67" t="s">
        <v>1182</v>
      </c>
      <c r="C262" s="52">
        <v>44901.791562500002</v>
      </c>
      <c r="D262" s="16">
        <f>(K262*M262+P262*R262)/(24*60*60)</f>
        <v>0</v>
      </c>
      <c r="E262" s="26"/>
      <c r="F262" s="14" t="s">
        <v>1251</v>
      </c>
      <c r="G262" s="15">
        <v>0.112</v>
      </c>
      <c r="H262" s="131">
        <v>17</v>
      </c>
      <c r="I262" s="131">
        <v>10</v>
      </c>
      <c r="J262" s="143" t="s">
        <v>1252</v>
      </c>
      <c r="K262" s="37"/>
      <c r="L262" s="27">
        <v>6.0000000000000001E-3</v>
      </c>
      <c r="M262" s="13">
        <v>273</v>
      </c>
      <c r="N262" s="13">
        <v>240</v>
      </c>
      <c r="O262" s="17">
        <v>2E-3</v>
      </c>
      <c r="P262" s="37"/>
      <c r="Q262" s="27">
        <v>6.0000000000000001E-3</v>
      </c>
      <c r="R262" s="13">
        <v>334</v>
      </c>
      <c r="S262" s="13">
        <v>240</v>
      </c>
      <c r="T262" s="133">
        <v>2.9999999999999997E-4</v>
      </c>
      <c r="U262" s="27"/>
      <c r="V262" s="8">
        <f>IF(AB260="Latest Sag:",-(K262*L262+P262*Q262),-(K262*L262+P262*Q262)+U262)</f>
        <v>0</v>
      </c>
      <c r="W262" s="8">
        <f>IF(OR(AC261="",AC261=0),Z261+V262,IF(AB260="Latest Sag:",AA261+U262+V262,AC261+V262))</f>
        <v>0</v>
      </c>
      <c r="X262" s="34"/>
      <c r="Y262" s="53">
        <f>IF(OR(ISBLANK(X262),X260=VALUE(20)),,IF(W260="Latest Z20:",ABS(X260-X262-K259*L259-P259*Q259+U261+U262),ABS(X261-X262-K261*L261-P261*Q261+U262)))</f>
        <v>0</v>
      </c>
      <c r="Z262" s="28">
        <v>-67.243582000000004</v>
      </c>
      <c r="AA262" s="28">
        <v>0.47750199999999998</v>
      </c>
      <c r="AB262" s="28">
        <v>0.04</v>
      </c>
      <c r="AC262" s="8">
        <f t="shared" ref="AC262" si="606">AB262+AA262</f>
        <v>0.51750200000000002</v>
      </c>
      <c r="AD262" s="35">
        <v>0.45883706885181302</v>
      </c>
      <c r="AE262" s="8">
        <f t="shared" ref="AE262" si="607">IF(AD262="",0,IF(OR(AC262="",AC262=0),W262-AD262,AC262-AD262))</f>
        <v>5.8664931148186994E-2</v>
      </c>
      <c r="AF262" s="58">
        <f t="shared" ref="AF262" si="608">IF(AA262="",(Z262-V262)-Z261,AC262-W262)</f>
        <v>0.51750200000000002</v>
      </c>
      <c r="AG262" s="40"/>
      <c r="AH262" s="73"/>
      <c r="AI262" s="40"/>
      <c r="AJ262" s="73"/>
      <c r="AK262" s="40">
        <v>1004</v>
      </c>
      <c r="AL262" s="73">
        <v>150</v>
      </c>
      <c r="AM262" s="70"/>
      <c r="AN262" s="74"/>
      <c r="AO262" s="70"/>
      <c r="AP262" s="63"/>
      <c r="AQ262" s="63"/>
      <c r="AR262" s="40"/>
      <c r="AS262" s="40"/>
      <c r="AT262" s="63"/>
      <c r="AU262" s="63"/>
      <c r="AV262" s="142"/>
      <c r="AW262" s="71"/>
      <c r="AX262" s="45"/>
      <c r="AY262" s="45"/>
      <c r="AZ262" s="46"/>
      <c r="BA262" s="152"/>
      <c r="BB262" s="47"/>
      <c r="BC262" s="158">
        <v>40</v>
      </c>
      <c r="BD262" s="158"/>
      <c r="BE262" s="47"/>
      <c r="BF262" s="56"/>
      <c r="BG262" s="49"/>
      <c r="BH262" s="50"/>
      <c r="BI262" s="49"/>
      <c r="BJ262" s="49"/>
      <c r="BK262" s="49"/>
      <c r="BL262" s="49"/>
      <c r="BM262" s="49"/>
      <c r="BN262" s="50"/>
      <c r="BO262" s="49"/>
      <c r="BP262" s="49"/>
      <c r="BQ262" s="50"/>
      <c r="BR262" s="9"/>
    </row>
    <row r="263" spans="1:70" s="7" customFormat="1" x14ac:dyDescent="0.25">
      <c r="A263" s="68" t="s">
        <v>1406</v>
      </c>
      <c r="B263" s="67" t="s">
        <v>1182</v>
      </c>
      <c r="C263" s="52">
        <v>44901.809236111112</v>
      </c>
      <c r="D263" s="16">
        <f>(K263*M263+P263*R263)/(24*60*60)</f>
        <v>3.1597222222222221E-2</v>
      </c>
      <c r="E263" s="26"/>
      <c r="F263" s="14" t="s">
        <v>1251</v>
      </c>
      <c r="G263" s="15">
        <v>0.112</v>
      </c>
      <c r="H263" s="131">
        <v>17</v>
      </c>
      <c r="I263" s="131">
        <v>10</v>
      </c>
      <c r="J263" s="143" t="s">
        <v>1252</v>
      </c>
      <c r="K263" s="27">
        <v>10</v>
      </c>
      <c r="L263" s="27">
        <v>6.0000000000000001E-3</v>
      </c>
      <c r="M263" s="13">
        <v>273</v>
      </c>
      <c r="N263" s="13">
        <v>240</v>
      </c>
      <c r="O263" s="17">
        <v>2E-3</v>
      </c>
      <c r="P263" s="27">
        <v>0</v>
      </c>
      <c r="Q263" s="27">
        <v>6.0000000000000001E-3</v>
      </c>
      <c r="R263" s="13">
        <v>334</v>
      </c>
      <c r="S263" s="13">
        <v>240</v>
      </c>
      <c r="T263" s="133">
        <v>2.9999999999999997E-4</v>
      </c>
      <c r="U263" s="27">
        <v>4.7329999999999997E-2</v>
      </c>
      <c r="V263" s="8">
        <f>IF(AB261="Latest Sag:",-(K263*L263+P263*Q263),-(K263*L263+P263*Q263)+U263)</f>
        <v>-0.06</v>
      </c>
      <c r="W263" s="8">
        <f>IF(OR(AC262="",AC262=0),Z262+V263,IF(AB261="Latest Sag:",AA262+U263+V263,AC262+V263))</f>
        <v>0.46483199999999997</v>
      </c>
      <c r="X263" s="33">
        <v>-36.256900000000002</v>
      </c>
      <c r="Y263" s="53">
        <f>IF(OR(ISBLANK(X263),X261=VALUE(20)),,IF(W261="Latest Z20:",ABS(X261-X263-K260*L260-P260*Q260+U262+U263),ABS(X262-X263-K262*L262-P262*Q262+U263)))</f>
        <v>0</v>
      </c>
      <c r="Z263" s="28">
        <v>-67.243129999999994</v>
      </c>
      <c r="AA263" s="28">
        <v>0.477491</v>
      </c>
      <c r="AB263" s="28">
        <v>-1.0791E-2</v>
      </c>
      <c r="AC263" s="8">
        <f t="shared" ref="AC263" si="609">AB263+AA263</f>
        <v>0.4667</v>
      </c>
      <c r="AD263" s="35">
        <v>0.45883706885181302</v>
      </c>
      <c r="AE263" s="8">
        <f t="shared" ref="AE263" si="610">IF(AD263="",0,IF(OR(AC263="",AC263=0),W263-AD263,AC263-AD263))</f>
        <v>7.8629311481869801E-3</v>
      </c>
      <c r="AF263" s="58">
        <f t="shared" ref="AF263" si="611">IF(AA263="",(Z263-V263)-Z262,AC263-W263)</f>
        <v>1.8680000000000363E-3</v>
      </c>
      <c r="AG263" s="40"/>
      <c r="AH263" s="73"/>
      <c r="AI263" s="40"/>
      <c r="AJ263" s="73"/>
      <c r="AK263" s="40">
        <v>28</v>
      </c>
      <c r="AL263" s="73">
        <v>150</v>
      </c>
      <c r="AM263" s="70"/>
      <c r="AN263" s="74"/>
      <c r="AO263" s="70"/>
      <c r="AP263" s="63"/>
      <c r="AQ263" s="63"/>
      <c r="AR263" s="40"/>
      <c r="AS263" s="40"/>
      <c r="AT263" s="63"/>
      <c r="AU263" s="63"/>
      <c r="AV263" s="142"/>
      <c r="AW263" s="71"/>
      <c r="AX263" s="45"/>
      <c r="AY263" s="45"/>
      <c r="AZ263" s="46"/>
      <c r="BA263" s="152"/>
      <c r="BB263" s="47"/>
      <c r="BC263" s="158">
        <v>40</v>
      </c>
      <c r="BD263" s="158"/>
      <c r="BE263" s="47"/>
      <c r="BF263" s="56"/>
      <c r="BG263" s="49"/>
      <c r="BH263" s="50"/>
      <c r="BI263" s="49"/>
      <c r="BJ263" s="49"/>
      <c r="BK263" s="49"/>
      <c r="BL263" s="49"/>
      <c r="BM263" s="49"/>
      <c r="BN263" s="50"/>
      <c r="BO263" s="49"/>
      <c r="BP263" s="49"/>
      <c r="BQ263" s="50"/>
      <c r="BR263" s="9"/>
    </row>
    <row r="264" spans="1:70" s="7" customFormat="1" x14ac:dyDescent="0.25">
      <c r="A264" s="68" t="s">
        <v>1407</v>
      </c>
      <c r="B264" s="67" t="s">
        <v>1182</v>
      </c>
      <c r="C264" s="52">
        <v>44901.854166666664</v>
      </c>
      <c r="D264" s="16">
        <f>(K264*M264+P264*R264)/(24*60*60)</f>
        <v>1.0185185185185186E-2</v>
      </c>
      <c r="E264" s="26"/>
      <c r="F264" s="14" t="s">
        <v>1251</v>
      </c>
      <c r="G264" s="15">
        <v>0.112</v>
      </c>
      <c r="H264" s="131">
        <v>17</v>
      </c>
      <c r="I264" s="131">
        <v>10</v>
      </c>
      <c r="J264" s="143" t="s">
        <v>1252</v>
      </c>
      <c r="K264" s="27">
        <v>2</v>
      </c>
      <c r="L264" s="27">
        <v>6.0000000000000001E-3</v>
      </c>
      <c r="M264" s="13">
        <v>273</v>
      </c>
      <c r="N264" s="13">
        <v>240</v>
      </c>
      <c r="O264" s="17">
        <v>2E-3</v>
      </c>
      <c r="P264" s="27">
        <v>1</v>
      </c>
      <c r="Q264" s="27">
        <v>6.0000000000000001E-3</v>
      </c>
      <c r="R264" s="13">
        <v>334</v>
      </c>
      <c r="S264" s="13">
        <v>240</v>
      </c>
      <c r="T264" s="133">
        <v>2.9999999999999997E-4</v>
      </c>
      <c r="U264" s="27">
        <v>9.9590000000000008E-3</v>
      </c>
      <c r="V264" s="8">
        <f>IF(AB262="Latest Sag:",-(K264*L264+P264*Q264),-(K264*L264+P264*Q264)+U264)</f>
        <v>-8.0410000000000013E-3</v>
      </c>
      <c r="W264" s="8">
        <f>IF(OR(AC263="",AC263=0),Z263+V264,IF(AB262="Latest Sag:",AA263+U264+V264,AC263+V264))</f>
        <v>0.45865899999999998</v>
      </c>
      <c r="X264" s="33">
        <v>-36.306891999999998</v>
      </c>
      <c r="Y264" s="53">
        <f>IF(OR(ISBLANK(X264),X262=VALUE(20)),,IF(W262="Latest Z20:",ABS(X262-X264-K261*L261-P261*Q261+U263+U264),ABS(X263-X264-K263*L263-P263*Q263+U264)))</f>
        <v>4.9000000003957336E-5</v>
      </c>
      <c r="Z264" s="28">
        <v>-67.243350000000007</v>
      </c>
      <c r="AA264" s="28">
        <v>0.47745700000000002</v>
      </c>
      <c r="AB264" s="28">
        <v>-1.8654E-2</v>
      </c>
      <c r="AC264" s="8">
        <f t="shared" ref="AC264" si="612">AB264+AA264</f>
        <v>0.45880300000000002</v>
      </c>
      <c r="AD264" s="35">
        <v>0.45883706885181302</v>
      </c>
      <c r="AE264" s="8">
        <f t="shared" ref="AE264" si="613">IF(AD264="",0,IF(OR(AC264="",AC264=0),W264-AD264,AC264-AD264))</f>
        <v>-3.4068851813007228E-5</v>
      </c>
      <c r="AF264" s="58">
        <f t="shared" ref="AF264" si="614">IF(AA264="",(Z264-V264)-Z263,AC264-W264)</f>
        <v>1.4400000000003299E-4</v>
      </c>
      <c r="AG264" s="40"/>
      <c r="AH264" s="73"/>
      <c r="AI264" s="40"/>
      <c r="AJ264" s="73"/>
      <c r="AK264" s="40">
        <v>25</v>
      </c>
      <c r="AL264" s="73">
        <v>150</v>
      </c>
      <c r="AM264" s="70"/>
      <c r="AN264" s="74"/>
      <c r="AO264" s="70"/>
      <c r="AP264" s="63"/>
      <c r="AQ264" s="63"/>
      <c r="AR264" s="40"/>
      <c r="AS264" s="40"/>
      <c r="AT264" s="63"/>
      <c r="AU264" s="63"/>
      <c r="AV264" s="142"/>
      <c r="AW264" s="71"/>
      <c r="AX264" s="45"/>
      <c r="AY264" s="45"/>
      <c r="AZ264" s="46"/>
      <c r="BA264" s="152"/>
      <c r="BB264" s="47"/>
      <c r="BC264" s="158">
        <v>40</v>
      </c>
      <c r="BD264" s="158"/>
      <c r="BE264" s="47"/>
      <c r="BF264" s="56"/>
      <c r="BG264" s="49"/>
      <c r="BH264" s="50"/>
      <c r="BI264" s="49"/>
      <c r="BJ264" s="49"/>
      <c r="BK264" s="49"/>
      <c r="BL264" s="49"/>
      <c r="BM264" s="49"/>
      <c r="BN264" s="50"/>
      <c r="BO264" s="49"/>
      <c r="BP264" s="49"/>
      <c r="BQ264" s="50"/>
      <c r="BR264" s="9"/>
    </row>
    <row r="265" spans="1:70" s="6" customFormat="1" x14ac:dyDescent="0.25">
      <c r="A265" s="170" t="s">
        <v>1155</v>
      </c>
      <c r="B265" s="136"/>
      <c r="C265" s="137">
        <v>44901.895775462966</v>
      </c>
      <c r="D265" s="146">
        <v>2.5</v>
      </c>
      <c r="E265" s="139" t="s">
        <v>814</v>
      </c>
      <c r="F265" s="165" t="s">
        <v>1408</v>
      </c>
      <c r="G265" s="22"/>
      <c r="H265" s="134"/>
      <c r="I265" s="134"/>
      <c r="J265" s="145"/>
      <c r="K265" s="29"/>
      <c r="L265" s="29"/>
      <c r="M265" s="1"/>
      <c r="N265" s="1"/>
      <c r="O265" s="3"/>
      <c r="P265" s="29"/>
      <c r="Q265" s="29"/>
      <c r="R265" s="1"/>
      <c r="S265" s="1"/>
      <c r="T265" s="147" t="s">
        <v>903</v>
      </c>
      <c r="U265" s="32" t="s">
        <v>24</v>
      </c>
      <c r="V265" s="24"/>
      <c r="W265" s="25" t="s">
        <v>22</v>
      </c>
      <c r="X265" s="30">
        <v>20</v>
      </c>
      <c r="Y265" s="138"/>
      <c r="Z265" s="30"/>
      <c r="AA265" s="30"/>
      <c r="AB265" s="36" t="s">
        <v>21</v>
      </c>
      <c r="AC265" s="24">
        <f>$AC$264</f>
        <v>0.45880300000000002</v>
      </c>
      <c r="AD265" s="30"/>
      <c r="AE265" s="24"/>
      <c r="AF265" s="24"/>
      <c r="AG265" s="41"/>
      <c r="AH265" s="41"/>
      <c r="AI265" s="41"/>
      <c r="AJ265" s="41"/>
      <c r="AK265" s="41"/>
      <c r="AL265" s="41"/>
      <c r="AM265" s="41"/>
      <c r="AN265" s="41"/>
      <c r="AO265" s="41"/>
      <c r="AP265" s="135"/>
      <c r="AQ265" s="135"/>
      <c r="AR265" s="41"/>
      <c r="AS265" s="41"/>
      <c r="AT265" s="135"/>
      <c r="AU265" s="135"/>
      <c r="AV265" s="29"/>
      <c r="AW265" s="42"/>
      <c r="AX265" s="42"/>
      <c r="AY265" s="42"/>
      <c r="AZ265" s="43"/>
      <c r="BA265" s="151"/>
      <c r="BB265" s="44"/>
      <c r="BC265" s="157">
        <v>41</v>
      </c>
      <c r="BD265" s="157"/>
      <c r="BE265" s="44"/>
      <c r="BF265" s="48"/>
      <c r="BG265" s="48"/>
      <c r="BH265" s="48"/>
      <c r="BI265" s="48"/>
      <c r="BJ265" s="48"/>
      <c r="BK265" s="48"/>
      <c r="BL265" s="48"/>
      <c r="BM265" s="48"/>
      <c r="BN265" s="48"/>
      <c r="BO265" s="48"/>
      <c r="BP265" s="48"/>
      <c r="BQ265" s="48"/>
      <c r="BR265" s="1"/>
    </row>
    <row r="266" spans="1:70" s="7" customFormat="1" x14ac:dyDescent="0.25">
      <c r="A266" s="68" t="s">
        <v>1409</v>
      </c>
      <c r="B266" s="67" t="s">
        <v>1177</v>
      </c>
      <c r="C266" s="52">
        <v>44901.895879629628</v>
      </c>
      <c r="D266" s="16">
        <f>(K266*M266+P266*R266)/(24*60*60)</f>
        <v>0</v>
      </c>
      <c r="E266" s="26"/>
      <c r="F266" s="14" t="s">
        <v>1251</v>
      </c>
      <c r="G266" s="15">
        <v>0.112</v>
      </c>
      <c r="H266" s="131">
        <v>17</v>
      </c>
      <c r="I266" s="131">
        <v>10</v>
      </c>
      <c r="J266" s="143" t="s">
        <v>1252</v>
      </c>
      <c r="K266" s="37"/>
      <c r="L266" s="27">
        <v>6.0000000000000001E-3</v>
      </c>
      <c r="M266" s="13">
        <v>273</v>
      </c>
      <c r="N266" s="13">
        <v>240</v>
      </c>
      <c r="O266" s="17">
        <v>2E-3</v>
      </c>
      <c r="P266" s="37"/>
      <c r="Q266" s="27">
        <v>6.0000000000000001E-3</v>
      </c>
      <c r="R266" s="13">
        <v>334</v>
      </c>
      <c r="S266" s="13">
        <v>240</v>
      </c>
      <c r="T266" s="133">
        <v>2.9999999999999997E-4</v>
      </c>
      <c r="U266" s="27"/>
      <c r="V266" s="8">
        <f>IF(AB264="Latest Sag:",-(K266*L266+P266*Q266),-(K266*L266+P266*Q266)+U266)</f>
        <v>0</v>
      </c>
      <c r="W266" s="8">
        <f>IF(OR(AC265="",AC265=0),Z265+V266,IF(AB264="Latest Sag:",AA265+U266+V266,AC265+V266))</f>
        <v>0.45880300000000002</v>
      </c>
      <c r="X266" s="34"/>
      <c r="Y266" s="53">
        <f>IF(OR(ISBLANK(X266),X264=VALUE(20)),,IF(W264="Latest Z20:",ABS(X264-X266-K263*L263-P263*Q263+U265+U266),ABS(X265-X266-K265*L265-P265*Q265+U266)))</f>
        <v>0</v>
      </c>
      <c r="Z266" s="28">
        <v>-67.238634000000005</v>
      </c>
      <c r="AA266" s="28">
        <v>0.48130600000000001</v>
      </c>
      <c r="AB266" s="28"/>
      <c r="AC266" s="8">
        <f t="shared" ref="AC266" si="615">AB266+AA266</f>
        <v>0.48130600000000001</v>
      </c>
      <c r="AD266" s="35">
        <v>0.45878422021638299</v>
      </c>
      <c r="AE266" s="8">
        <f t="shared" ref="AE266" si="616">IF(AD266="",0,IF(OR(AC266="",AC266=0),W266-AD266,AC266-AD266))</f>
        <v>2.2521779783617024E-2</v>
      </c>
      <c r="AF266" s="58">
        <f t="shared" ref="AF266" si="617">IF(AA266="",(Z266-V266)-Z265,AC266-W266)</f>
        <v>2.2502999999999995E-2</v>
      </c>
      <c r="AG266" s="40"/>
      <c r="AH266" s="73"/>
      <c r="AI266" s="40"/>
      <c r="AJ266" s="73"/>
      <c r="AK266" s="40">
        <v>2912</v>
      </c>
      <c r="AL266" s="73">
        <v>150</v>
      </c>
      <c r="AM266" s="70"/>
      <c r="AN266" s="74"/>
      <c r="AO266" s="70"/>
      <c r="AP266" s="63"/>
      <c r="AQ266" s="63"/>
      <c r="AR266" s="40"/>
      <c r="AS266" s="40"/>
      <c r="AT266" s="63"/>
      <c r="AU266" s="63"/>
      <c r="AV266" s="142"/>
      <c r="AW266" s="71"/>
      <c r="AX266" s="45"/>
      <c r="AY266" s="45"/>
      <c r="AZ266" s="46"/>
      <c r="BA266" s="152"/>
      <c r="BB266" s="47"/>
      <c r="BC266" s="158">
        <v>41</v>
      </c>
      <c r="BD266" s="158"/>
      <c r="BE266" s="47"/>
      <c r="BF266" s="56"/>
      <c r="BG266" s="49"/>
      <c r="BH266" s="50"/>
      <c r="BI266" s="49"/>
      <c r="BJ266" s="49"/>
      <c r="BK266" s="49"/>
      <c r="BL266" s="49"/>
      <c r="BM266" s="49"/>
      <c r="BN266" s="50"/>
      <c r="BO266" s="49"/>
      <c r="BP266" s="49"/>
      <c r="BQ266" s="50"/>
      <c r="BR266" s="9"/>
    </row>
    <row r="267" spans="1:70" s="7" customFormat="1" x14ac:dyDescent="0.25">
      <c r="A267" s="68" t="s">
        <v>1410</v>
      </c>
      <c r="B267" s="67" t="s">
        <v>1177</v>
      </c>
      <c r="C267" s="52">
        <v>44901.901354166665</v>
      </c>
      <c r="D267" s="16">
        <f>(K267*M267+P267*R267)/(24*60*60)</f>
        <v>2.5277777777777777E-2</v>
      </c>
      <c r="E267" s="26"/>
      <c r="F267" s="14" t="s">
        <v>1251</v>
      </c>
      <c r="G267" s="15">
        <v>0.112</v>
      </c>
      <c r="H267" s="131">
        <v>17</v>
      </c>
      <c r="I267" s="131">
        <v>10</v>
      </c>
      <c r="J267" s="143" t="s">
        <v>1252</v>
      </c>
      <c r="K267" s="27">
        <v>8</v>
      </c>
      <c r="L267" s="27">
        <v>6.0000000000000001E-3</v>
      </c>
      <c r="M267" s="13">
        <v>273</v>
      </c>
      <c r="N267" s="13">
        <v>240</v>
      </c>
      <c r="O267" s="17">
        <v>2E-3</v>
      </c>
      <c r="P267" s="27">
        <v>0</v>
      </c>
      <c r="Q267" s="27">
        <v>6.0000000000000001E-3</v>
      </c>
      <c r="R267" s="13">
        <v>334</v>
      </c>
      <c r="S267" s="13">
        <v>240</v>
      </c>
      <c r="T267" s="133">
        <v>2.9999999999999997E-4</v>
      </c>
      <c r="U267" s="27">
        <v>3.1481000000000002E-2</v>
      </c>
      <c r="V267" s="8">
        <f>IF(AB265="Latest Sag:",-(K267*L267+P267*Q267),-(K267*L267+P267*Q267)+U267)</f>
        <v>-4.8000000000000001E-2</v>
      </c>
      <c r="W267" s="8">
        <f>IF(OR(AC266="",AC266=0),Z266+V267,IF(AB265="Latest Sag:",AA266+U267+V267,AC266+V267))</f>
        <v>0.46478700000000001</v>
      </c>
      <c r="X267" s="33">
        <v>-36.268422000000001</v>
      </c>
      <c r="Y267" s="53">
        <f>IF(OR(ISBLANK(X267),X265=VALUE(20)),,IF(W265="Latest Z20:",ABS(X265-X267-K264*L264-P264*Q264+U266+U267),ABS(X266-X267-K266*L266-P266*Q266+U267)))</f>
        <v>0</v>
      </c>
      <c r="Z267" s="28">
        <v>-67.238161000000005</v>
      </c>
      <c r="AA267" s="28">
        <v>0.48133399999999998</v>
      </c>
      <c r="AB267" s="28">
        <v>-1.5329000000000001E-2</v>
      </c>
      <c r="AC267" s="8">
        <f t="shared" ref="AC267" si="618">AB267+AA267</f>
        <v>0.466005</v>
      </c>
      <c r="AD267" s="35">
        <v>0.45878422021638299</v>
      </c>
      <c r="AE267" s="8">
        <f t="shared" ref="AE267" si="619">IF(AD267="",0,IF(OR(AC267="",AC267=0),W267-AD267,AC267-AD267))</f>
        <v>7.2207797836170151E-3</v>
      </c>
      <c r="AF267" s="58">
        <f t="shared" ref="AF267" si="620">IF(AA267="",(Z267-V267)-Z266,AC267-W267)</f>
        <v>1.2179999999999969E-3</v>
      </c>
      <c r="AG267" s="40"/>
      <c r="AH267" s="73"/>
      <c r="AI267" s="40"/>
      <c r="AJ267" s="73"/>
      <c r="AK267" s="40">
        <v>53</v>
      </c>
      <c r="AL267" s="73">
        <v>150</v>
      </c>
      <c r="AM267" s="70"/>
      <c r="AN267" s="74"/>
      <c r="AO267" s="70"/>
      <c r="AP267" s="63"/>
      <c r="AQ267" s="63"/>
      <c r="AR267" s="40"/>
      <c r="AS267" s="40"/>
      <c r="AT267" s="63"/>
      <c r="AU267" s="63"/>
      <c r="AV267" s="142"/>
      <c r="AW267" s="71"/>
      <c r="AX267" s="45"/>
      <c r="AY267" s="45"/>
      <c r="AZ267" s="46"/>
      <c r="BA267" s="152"/>
      <c r="BB267" s="47"/>
      <c r="BC267" s="158">
        <v>41</v>
      </c>
      <c r="BD267" s="158"/>
      <c r="BE267" s="47"/>
      <c r="BF267" s="56"/>
      <c r="BG267" s="49"/>
      <c r="BH267" s="50"/>
      <c r="BI267" s="49"/>
      <c r="BJ267" s="49"/>
      <c r="BK267" s="49"/>
      <c r="BL267" s="49"/>
      <c r="BM267" s="49"/>
      <c r="BN267" s="50"/>
      <c r="BO267" s="49"/>
      <c r="BP267" s="49"/>
      <c r="BQ267" s="50"/>
      <c r="BR267" s="9"/>
    </row>
    <row r="268" spans="1:70" s="7" customFormat="1" x14ac:dyDescent="0.25">
      <c r="A268" s="68" t="s">
        <v>1411</v>
      </c>
      <c r="B268" s="67" t="s">
        <v>1177</v>
      </c>
      <c r="C268" s="52">
        <v>44901.939756944441</v>
      </c>
      <c r="D268" s="16">
        <f>(K268*M268+P268*R268)/(24*60*60)</f>
        <v>1.0185185185185186E-2</v>
      </c>
      <c r="E268" s="26"/>
      <c r="F268" s="14" t="s">
        <v>1251</v>
      </c>
      <c r="G268" s="15">
        <v>0.112</v>
      </c>
      <c r="H268" s="131">
        <v>17</v>
      </c>
      <c r="I268" s="131">
        <v>10</v>
      </c>
      <c r="J268" s="143" t="s">
        <v>1252</v>
      </c>
      <c r="K268" s="27">
        <v>2</v>
      </c>
      <c r="L268" s="27">
        <v>6.0000000000000001E-3</v>
      </c>
      <c r="M268" s="13">
        <v>273</v>
      </c>
      <c r="N268" s="13">
        <v>240</v>
      </c>
      <c r="O268" s="17">
        <v>2E-3</v>
      </c>
      <c r="P268" s="27">
        <v>1</v>
      </c>
      <c r="Q268" s="27">
        <v>6.0000000000000001E-3</v>
      </c>
      <c r="R268" s="13">
        <v>334</v>
      </c>
      <c r="S268" s="13">
        <v>240</v>
      </c>
      <c r="T268" s="133">
        <v>2.9999999999999997E-4</v>
      </c>
      <c r="U268" s="27">
        <v>1.0670000000000001E-2</v>
      </c>
      <c r="V268" s="8">
        <f>IF(AB266="Latest Sag:",-(K268*L268+P268*Q268),-(K268*L268+P268*Q268)+U268)</f>
        <v>-7.3300000000000014E-3</v>
      </c>
      <c r="W268" s="8">
        <f>IF(OR(AC267="",AC267=0),Z267+V268,IF(AB266="Latest Sag:",AA267+U268+V268,AC267+V268))</f>
        <v>0.458675</v>
      </c>
      <c r="X268" s="33">
        <v>-36.305751999999998</v>
      </c>
      <c r="Y268" s="53">
        <f>IF(OR(ISBLANK(X268),X266=VALUE(20)),,IF(W266="Latest Z20:",ABS(X266-X268-K265*L265-P265*Q265+U267+U268),ABS(X267-X268-K267*L267-P267*Q267+U268)))</f>
        <v>2.8015784137025435E-15</v>
      </c>
      <c r="Z268" s="28">
        <v>-67.238444999999999</v>
      </c>
      <c r="AA268" s="28">
        <v>0.48133900000000002</v>
      </c>
      <c r="AB268" s="28">
        <v>-2.2412999999999999E-2</v>
      </c>
      <c r="AC268" s="8">
        <f t="shared" ref="AC268" si="621">AB268+AA268</f>
        <v>0.458926</v>
      </c>
      <c r="AD268" s="35">
        <v>0.45878422021638299</v>
      </c>
      <c r="AE268" s="8">
        <f t="shared" ref="AE268" si="622">IF(AD268="",0,IF(OR(AC268="",AC268=0),W268-AD268,AC268-AD268))</f>
        <v>1.4177978361701316E-4</v>
      </c>
      <c r="AF268" s="58">
        <f t="shared" ref="AF268" si="623">IF(AA268="",(Z268-V268)-Z267,AC268-W268)</f>
        <v>2.5100000000000122E-4</v>
      </c>
      <c r="AG268" s="40"/>
      <c r="AH268" s="73"/>
      <c r="AI268" s="40"/>
      <c r="AJ268" s="73"/>
      <c r="AK268" s="40">
        <v>29</v>
      </c>
      <c r="AL268" s="73">
        <v>150</v>
      </c>
      <c r="AM268" s="70"/>
      <c r="AN268" s="74"/>
      <c r="AO268" s="70"/>
      <c r="AP268" s="63"/>
      <c r="AQ268" s="63"/>
      <c r="AR268" s="40"/>
      <c r="AS268" s="40"/>
      <c r="AT268" s="63"/>
      <c r="AU268" s="63"/>
      <c r="AV268" s="142"/>
      <c r="AW268" s="71"/>
      <c r="AX268" s="45"/>
      <c r="AY268" s="45"/>
      <c r="AZ268" s="46"/>
      <c r="BA268" s="152"/>
      <c r="BB268" s="47"/>
      <c r="BC268" s="158">
        <v>41</v>
      </c>
      <c r="BD268" s="158"/>
      <c r="BE268" s="47"/>
      <c r="BF268" s="56"/>
      <c r="BG268" s="49"/>
      <c r="BH268" s="50"/>
      <c r="BI268" s="49"/>
      <c r="BJ268" s="49"/>
      <c r="BK268" s="49"/>
      <c r="BL268" s="49"/>
      <c r="BM268" s="49"/>
      <c r="BN268" s="50"/>
      <c r="BO268" s="49"/>
      <c r="BP268" s="49"/>
      <c r="BQ268" s="50"/>
      <c r="BR268" s="9"/>
    </row>
    <row r="269" spans="1:70" s="6" customFormat="1" x14ac:dyDescent="0.25">
      <c r="A269" s="170" t="s">
        <v>1155</v>
      </c>
      <c r="B269" s="136"/>
      <c r="C269" s="137">
        <v>44901.959733796299</v>
      </c>
      <c r="D269" s="146">
        <v>1.53</v>
      </c>
      <c r="E269" s="139" t="s">
        <v>814</v>
      </c>
      <c r="F269" s="165" t="s">
        <v>1412</v>
      </c>
      <c r="G269" s="22"/>
      <c r="H269" s="134"/>
      <c r="I269" s="134"/>
      <c r="J269" s="145"/>
      <c r="K269" s="29"/>
      <c r="L269" s="29"/>
      <c r="M269" s="1"/>
      <c r="N269" s="1"/>
      <c r="O269" s="3"/>
      <c r="P269" s="29"/>
      <c r="Q269" s="29"/>
      <c r="R269" s="1"/>
      <c r="S269" s="1"/>
      <c r="T269" s="147" t="s">
        <v>903</v>
      </c>
      <c r="U269" s="32" t="s">
        <v>24</v>
      </c>
      <c r="V269" s="24"/>
      <c r="W269" s="25" t="s">
        <v>22</v>
      </c>
      <c r="X269" s="30">
        <v>20</v>
      </c>
      <c r="Y269" s="138"/>
      <c r="Z269" s="30"/>
      <c r="AA269" s="30"/>
      <c r="AB269" s="36" t="s">
        <v>21</v>
      </c>
      <c r="AC269" s="24">
        <f>$AC$268</f>
        <v>0.458926</v>
      </c>
      <c r="AD269" s="30"/>
      <c r="AE269" s="24"/>
      <c r="AF269" s="24"/>
      <c r="AG269" s="41"/>
      <c r="AH269" s="41"/>
      <c r="AI269" s="41"/>
      <c r="AJ269" s="41"/>
      <c r="AK269" s="41"/>
      <c r="AL269" s="41"/>
      <c r="AM269" s="41"/>
      <c r="AN269" s="41"/>
      <c r="AO269" s="41"/>
      <c r="AP269" s="135"/>
      <c r="AQ269" s="135"/>
      <c r="AR269" s="41"/>
      <c r="AS269" s="41"/>
      <c r="AT269" s="135"/>
      <c r="AU269" s="135"/>
      <c r="AV269" s="29"/>
      <c r="AW269" s="42"/>
      <c r="AX269" s="42"/>
      <c r="AY269" s="42"/>
      <c r="AZ269" s="43"/>
      <c r="BA269" s="151"/>
      <c r="BB269" s="44"/>
      <c r="BC269" s="157">
        <v>42</v>
      </c>
      <c r="BD269" s="157"/>
      <c r="BE269" s="44"/>
      <c r="BF269" s="48"/>
      <c r="BG269" s="48"/>
      <c r="BH269" s="48"/>
      <c r="BI269" s="48"/>
      <c r="BJ269" s="48"/>
      <c r="BK269" s="48"/>
      <c r="BL269" s="48"/>
      <c r="BM269" s="48"/>
      <c r="BN269" s="48"/>
      <c r="BO269" s="48"/>
      <c r="BP269" s="48"/>
      <c r="BQ269" s="48"/>
      <c r="BR269" s="1"/>
    </row>
    <row r="270" spans="1:70" s="7" customFormat="1" x14ac:dyDescent="0.25">
      <c r="A270" s="68" t="s">
        <v>1413</v>
      </c>
      <c r="B270" s="67" t="s">
        <v>1182</v>
      </c>
      <c r="C270" s="52">
        <v>44901.968449074076</v>
      </c>
      <c r="D270" s="16">
        <f>(K270*M270+P270*R270)/(24*60*60)</f>
        <v>0</v>
      </c>
      <c r="E270" s="26"/>
      <c r="F270" s="14" t="s">
        <v>1251</v>
      </c>
      <c r="G270" s="15">
        <v>0.112</v>
      </c>
      <c r="H270" s="131">
        <v>17</v>
      </c>
      <c r="I270" s="131">
        <v>10</v>
      </c>
      <c r="J270" s="143" t="s">
        <v>1252</v>
      </c>
      <c r="K270" s="37"/>
      <c r="L270" s="27">
        <v>6.0000000000000001E-3</v>
      </c>
      <c r="M270" s="13">
        <v>273</v>
      </c>
      <c r="N270" s="13">
        <v>240</v>
      </c>
      <c r="O270" s="17">
        <v>2E-3</v>
      </c>
      <c r="P270" s="37"/>
      <c r="Q270" s="27">
        <v>6.0000000000000001E-3</v>
      </c>
      <c r="R270" s="13">
        <v>334</v>
      </c>
      <c r="S270" s="13">
        <v>240</v>
      </c>
      <c r="T270" s="133">
        <v>2.9999999999999997E-4</v>
      </c>
      <c r="U270" s="27"/>
      <c r="V270" s="8">
        <f>IF(AB268="Latest Sag:",-(K270*L270+P270*Q270),-(K270*L270+P270*Q270)+U270)</f>
        <v>0</v>
      </c>
      <c r="W270" s="8">
        <f>IF(OR(AC269="",AC269=0),Z269+V270,IF(AB268="Latest Sag:",AA269+U270+V270,AC269+V270))</f>
        <v>0.458926</v>
      </c>
      <c r="X270" s="34"/>
      <c r="Y270" s="53">
        <f>IF(OR(ISBLANK(X270),X268=VALUE(20)),,IF(W268="Latest Z20:",ABS(X268-X270-K267*L267-P267*Q267+U269+U270),ABS(X269-X270-K269*L269-P269*Q269+U270)))</f>
        <v>0</v>
      </c>
      <c r="Z270" s="28">
        <v>-67.239395000000002</v>
      </c>
      <c r="AA270" s="28">
        <v>0.48134700000000002</v>
      </c>
      <c r="AB270" s="28">
        <v>0.03</v>
      </c>
      <c r="AC270" s="8">
        <f t="shared" ref="AC270" si="624">AB270+AA270</f>
        <v>0.511347</v>
      </c>
      <c r="AD270" s="35">
        <v>0.45872587049581598</v>
      </c>
      <c r="AE270" s="8">
        <f t="shared" ref="AE270" si="625">IF(AD270="",0,IF(OR(AC270="",AC270=0),W270-AD270,AC270-AD270))</f>
        <v>5.2621129504184017E-2</v>
      </c>
      <c r="AF270" s="58">
        <f t="shared" ref="AF270" si="626">IF(AA270="",(Z270-V270)-Z269,AC270-W270)</f>
        <v>5.2420999999999995E-2</v>
      </c>
      <c r="AG270" s="40"/>
      <c r="AH270" s="73"/>
      <c r="AI270" s="40"/>
      <c r="AJ270" s="73"/>
      <c r="AK270" s="40">
        <v>2088</v>
      </c>
      <c r="AL270" s="73">
        <v>150</v>
      </c>
      <c r="AM270" s="70"/>
      <c r="AN270" s="74"/>
      <c r="AO270" s="70"/>
      <c r="AP270" s="63"/>
      <c r="AQ270" s="63"/>
      <c r="AR270" s="40"/>
      <c r="AS270" s="40"/>
      <c r="AT270" s="63"/>
      <c r="AU270" s="63"/>
      <c r="AV270" s="142"/>
      <c r="AW270" s="71"/>
      <c r="AX270" s="45"/>
      <c r="AY270" s="45"/>
      <c r="AZ270" s="46"/>
      <c r="BA270" s="152"/>
      <c r="BB270" s="47"/>
      <c r="BC270" s="158">
        <v>42</v>
      </c>
      <c r="BD270" s="158"/>
      <c r="BE270" s="47"/>
      <c r="BF270" s="56"/>
      <c r="BG270" s="49"/>
      <c r="BH270" s="50"/>
      <c r="BI270" s="49"/>
      <c r="BJ270" s="49"/>
      <c r="BK270" s="49"/>
      <c r="BL270" s="49"/>
      <c r="BM270" s="49"/>
      <c r="BN270" s="50"/>
      <c r="BO270" s="49"/>
      <c r="BP270" s="49"/>
      <c r="BQ270" s="50"/>
      <c r="BR270" s="9"/>
    </row>
    <row r="271" spans="1:70" s="7" customFormat="1" x14ac:dyDescent="0.25">
      <c r="A271" s="68" t="s">
        <v>1414</v>
      </c>
      <c r="B271" s="67" t="s">
        <v>1182</v>
      </c>
      <c r="C271" s="52">
        <v>44901.981342592589</v>
      </c>
      <c r="D271" s="16">
        <f>(K271*M271+P271*R271)/(24*60*60)</f>
        <v>2.8437500000000001E-2</v>
      </c>
      <c r="E271" s="26"/>
      <c r="F271" s="14" t="s">
        <v>1251</v>
      </c>
      <c r="G271" s="15">
        <v>0.112</v>
      </c>
      <c r="H271" s="131">
        <v>17</v>
      </c>
      <c r="I271" s="131">
        <v>10</v>
      </c>
      <c r="J271" s="143" t="s">
        <v>1252</v>
      </c>
      <c r="K271" s="27">
        <v>9</v>
      </c>
      <c r="L271" s="27">
        <v>6.0000000000000001E-3</v>
      </c>
      <c r="M271" s="13">
        <v>273</v>
      </c>
      <c r="N271" s="13">
        <v>240</v>
      </c>
      <c r="O271" s="17">
        <v>2E-3</v>
      </c>
      <c r="P271" s="27">
        <v>0</v>
      </c>
      <c r="Q271" s="27">
        <v>6.0000000000000001E-3</v>
      </c>
      <c r="R271" s="13">
        <v>334</v>
      </c>
      <c r="S271" s="13">
        <v>240</v>
      </c>
      <c r="T271" s="133">
        <v>2.9999999999999997E-4</v>
      </c>
      <c r="U271" s="27">
        <v>3.6999999999999998E-2</v>
      </c>
      <c r="V271" s="8">
        <f>IF(AB269="Latest Sag:",-(K271*L271+P271*Q271),-(K271*L271+P271*Q271)+U271)</f>
        <v>-5.3999999999999999E-2</v>
      </c>
      <c r="W271" s="8">
        <f>IF(OR(AC270="",AC270=0),Z270+V271,IF(AB269="Latest Sag:",AA270+U271+V271,AC270+V271))</f>
        <v>0.46434700000000001</v>
      </c>
      <c r="X271" s="33">
        <v>-36.262700000000002</v>
      </c>
      <c r="Y271" s="53">
        <f>IF(OR(ISBLANK(X271),X269=VALUE(20)),,IF(W269="Latest Z20:",ABS(X269-X271-K268*L268-P268*Q268+U270+U271),ABS(X270-X271-K270*L270-P270*Q270+U271)))</f>
        <v>0</v>
      </c>
      <c r="Z271" s="28">
        <v>-67.239123000000006</v>
      </c>
      <c r="AA271" s="28">
        <v>0.48133999999999999</v>
      </c>
      <c r="AB271" s="28">
        <v>-1.478E-2</v>
      </c>
      <c r="AC271" s="8">
        <f t="shared" ref="AC271" si="627">AB271+AA271</f>
        <v>0.46655999999999997</v>
      </c>
      <c r="AD271" s="35">
        <v>0.45872587049581598</v>
      </c>
      <c r="AE271" s="8">
        <f t="shared" ref="AE271" si="628">IF(AD271="",0,IF(OR(AC271="",AC271=0),W271-AD271,AC271-AD271))</f>
        <v>7.8341295041839953E-3</v>
      </c>
      <c r="AF271" s="58">
        <f t="shared" ref="AF271" si="629">IF(AA271="",(Z271-V271)-Z270,AC271-W271)</f>
        <v>2.212999999999965E-3</v>
      </c>
      <c r="AG271" s="40"/>
      <c r="AH271" s="73"/>
      <c r="AI271" s="40"/>
      <c r="AJ271" s="73"/>
      <c r="AK271" s="40">
        <v>50</v>
      </c>
      <c r="AL271" s="73">
        <v>150</v>
      </c>
      <c r="AM271" s="70"/>
      <c r="AN271" s="74"/>
      <c r="AO271" s="70"/>
      <c r="AP271" s="63"/>
      <c r="AQ271" s="63"/>
      <c r="AR271" s="40"/>
      <c r="AS271" s="40"/>
      <c r="AT271" s="63"/>
      <c r="AU271" s="63"/>
      <c r="AV271" s="142"/>
      <c r="AW271" s="71"/>
      <c r="AX271" s="45"/>
      <c r="AY271" s="45"/>
      <c r="AZ271" s="46"/>
      <c r="BA271" s="152"/>
      <c r="BB271" s="47"/>
      <c r="BC271" s="158">
        <v>42</v>
      </c>
      <c r="BD271" s="158"/>
      <c r="BE271" s="47"/>
      <c r="BF271" s="56"/>
      <c r="BG271" s="49"/>
      <c r="BH271" s="50"/>
      <c r="BI271" s="49"/>
      <c r="BJ271" s="49"/>
      <c r="BK271" s="49"/>
      <c r="BL271" s="49"/>
      <c r="BM271" s="49"/>
      <c r="BN271" s="50"/>
      <c r="BO271" s="49"/>
      <c r="BP271" s="49"/>
      <c r="BQ271" s="50"/>
      <c r="BR271" s="9"/>
    </row>
    <row r="272" spans="1:70" s="7" customFormat="1" x14ac:dyDescent="0.25">
      <c r="A272" s="68" t="s">
        <v>1415</v>
      </c>
      <c r="B272" s="67" t="s">
        <v>1182</v>
      </c>
      <c r="C272" s="52">
        <v>44902.018958333334</v>
      </c>
      <c r="D272" s="16">
        <f>(K272*M272+P272*R272)/(24*60*60)</f>
        <v>1.0185185185185186E-2</v>
      </c>
      <c r="E272" s="26"/>
      <c r="F272" s="14" t="s">
        <v>1251</v>
      </c>
      <c r="G272" s="15">
        <v>0.112</v>
      </c>
      <c r="H272" s="131">
        <v>17</v>
      </c>
      <c r="I272" s="131">
        <v>10</v>
      </c>
      <c r="J272" s="143" t="s">
        <v>1252</v>
      </c>
      <c r="K272" s="27">
        <v>2</v>
      </c>
      <c r="L272" s="27">
        <v>6.0000000000000001E-3</v>
      </c>
      <c r="M272" s="13">
        <v>273</v>
      </c>
      <c r="N272" s="13">
        <v>240</v>
      </c>
      <c r="O272" s="17">
        <v>2E-3</v>
      </c>
      <c r="P272" s="27">
        <v>1</v>
      </c>
      <c r="Q272" s="27">
        <v>6.0000000000000001E-3</v>
      </c>
      <c r="R272" s="13">
        <v>334</v>
      </c>
      <c r="S272" s="13">
        <v>240</v>
      </c>
      <c r="T272" s="133">
        <v>2.9999999999999997E-4</v>
      </c>
      <c r="U272" s="27">
        <v>1.0059999999999999E-2</v>
      </c>
      <c r="V272" s="8">
        <f>IF(AB270="Latest Sag:",-(K272*L272+P272*Q272),-(K272*L272+P272*Q272)+U272)</f>
        <v>-7.9400000000000026E-3</v>
      </c>
      <c r="W272" s="8">
        <f>IF(OR(AC271="",AC271=0),Z271+V272,IF(AB270="Latest Sag:",AA271+U272+V272,AC271+V272))</f>
        <v>0.45861999999999997</v>
      </c>
      <c r="X272" s="33">
        <v>-36.306699999999999</v>
      </c>
      <c r="Y272" s="53">
        <f>IF(OR(ISBLANK(X272),X270=VALUE(20)),,IF(W270="Latest Z20:",ABS(X270-X272-K269*L269-P269*Q269+U271+U272),ABS(X271-X272-K271*L271-P271*Q271+U272)))</f>
        <v>5.9999999996930564E-5</v>
      </c>
      <c r="Z272" s="28">
        <v>-67.239385999999996</v>
      </c>
      <c r="AA272" s="28">
        <v>0.48136400000000001</v>
      </c>
      <c r="AB272" s="28">
        <v>-2.2492000000000002E-2</v>
      </c>
      <c r="AC272" s="8">
        <f t="shared" ref="AC272" si="630">AB272+AA272</f>
        <v>0.458872</v>
      </c>
      <c r="AD272" s="35">
        <v>0.45872587049581598</v>
      </c>
      <c r="AE272" s="8">
        <f t="shared" ref="AE272" si="631">IF(AD272="",0,IF(OR(AC272="",AC272=0),W272-AD272,AC272-AD272))</f>
        <v>1.4612950418402271E-4</v>
      </c>
      <c r="AF272" s="58">
        <f t="shared" ref="AF272" si="632">IF(AA272="",(Z272-V272)-Z271,AC272-W272)</f>
        <v>2.5200000000002998E-4</v>
      </c>
      <c r="AG272" s="40"/>
      <c r="AH272" s="73"/>
      <c r="AI272" s="40"/>
      <c r="AJ272" s="73"/>
      <c r="AK272" s="40">
        <v>45</v>
      </c>
      <c r="AL272" s="73">
        <v>150</v>
      </c>
      <c r="AM272" s="70"/>
      <c r="AN272" s="74"/>
      <c r="AO272" s="70"/>
      <c r="AP272" s="63"/>
      <c r="AQ272" s="63"/>
      <c r="AR272" s="40"/>
      <c r="AS272" s="40"/>
      <c r="AT272" s="63"/>
      <c r="AU272" s="63"/>
      <c r="AV272" s="142"/>
      <c r="AW272" s="71"/>
      <c r="AX272" s="45"/>
      <c r="AY272" s="45"/>
      <c r="AZ272" s="46"/>
      <c r="BA272" s="152"/>
      <c r="BB272" s="47"/>
      <c r="BC272" s="158">
        <v>42</v>
      </c>
      <c r="BD272" s="158">
        <v>10</v>
      </c>
      <c r="BE272" s="47">
        <v>13.6</v>
      </c>
      <c r="BF272" s="56"/>
      <c r="BG272" s="49"/>
      <c r="BH272" s="50"/>
      <c r="BI272" s="49"/>
      <c r="BJ272" s="49"/>
      <c r="BK272" s="49"/>
      <c r="BL272" s="49"/>
      <c r="BM272" s="49"/>
      <c r="BN272" s="50"/>
      <c r="BO272" s="49"/>
      <c r="BP272" s="49"/>
      <c r="BQ272" s="50"/>
      <c r="BR272" s="9"/>
    </row>
    <row r="273" spans="1:70" s="6" customFormat="1" x14ac:dyDescent="0.25">
      <c r="A273" s="170" t="s">
        <v>1155</v>
      </c>
      <c r="B273" s="136"/>
      <c r="C273" s="137">
        <v>44902.054039351853</v>
      </c>
      <c r="D273" s="146">
        <v>2.2599999999999998</v>
      </c>
      <c r="E273" s="139" t="s">
        <v>814</v>
      </c>
      <c r="F273" s="165" t="s">
        <v>1416</v>
      </c>
      <c r="G273" s="22"/>
      <c r="H273" s="134"/>
      <c r="I273" s="134"/>
      <c r="J273" s="145"/>
      <c r="K273" s="29"/>
      <c r="L273" s="29"/>
      <c r="M273" s="1"/>
      <c r="N273" s="1"/>
      <c r="O273" s="3"/>
      <c r="P273" s="29"/>
      <c r="Q273" s="29"/>
      <c r="R273" s="1"/>
      <c r="S273" s="1"/>
      <c r="T273" s="147" t="s">
        <v>903</v>
      </c>
      <c r="U273" s="32" t="s">
        <v>24</v>
      </c>
      <c r="V273" s="24"/>
      <c r="W273" s="25" t="s">
        <v>22</v>
      </c>
      <c r="X273" s="30">
        <v>20</v>
      </c>
      <c r="Y273" s="138"/>
      <c r="Z273" s="30"/>
      <c r="AA273" s="30"/>
      <c r="AB273" s="36" t="s">
        <v>21</v>
      </c>
      <c r="AC273" s="24">
        <f>$AC$272</f>
        <v>0.458872</v>
      </c>
      <c r="AD273" s="30"/>
      <c r="AE273" s="24"/>
      <c r="AF273" s="24"/>
      <c r="AG273" s="41"/>
      <c r="AH273" s="41"/>
      <c r="AI273" s="41"/>
      <c r="AJ273" s="41"/>
      <c r="AK273" s="41"/>
      <c r="AL273" s="41"/>
      <c r="AM273" s="41"/>
      <c r="AN273" s="41"/>
      <c r="AO273" s="41"/>
      <c r="AP273" s="135"/>
      <c r="AQ273" s="135"/>
      <c r="AR273" s="41"/>
      <c r="AS273" s="41"/>
      <c r="AT273" s="135"/>
      <c r="AU273" s="135"/>
      <c r="AV273" s="29"/>
      <c r="AW273" s="42"/>
      <c r="AX273" s="42"/>
      <c r="AY273" s="42"/>
      <c r="AZ273" s="43"/>
      <c r="BA273" s="151"/>
      <c r="BB273" s="44"/>
      <c r="BC273" s="157">
        <v>43</v>
      </c>
      <c r="BD273" s="157"/>
      <c r="BE273" s="44"/>
      <c r="BF273" s="48"/>
      <c r="BG273" s="48"/>
      <c r="BH273" s="48"/>
      <c r="BI273" s="48"/>
      <c r="BJ273" s="48"/>
      <c r="BK273" s="48"/>
      <c r="BL273" s="48"/>
      <c r="BM273" s="48"/>
      <c r="BN273" s="48"/>
      <c r="BO273" s="48"/>
      <c r="BP273" s="48"/>
      <c r="BQ273" s="48"/>
      <c r="BR273" s="1"/>
    </row>
    <row r="274" spans="1:70" s="7" customFormat="1" x14ac:dyDescent="0.25">
      <c r="A274" s="68" t="s">
        <v>1417</v>
      </c>
      <c r="B274" s="67" t="s">
        <v>1177</v>
      </c>
      <c r="C274" s="52">
        <v>44902.074560185189</v>
      </c>
      <c r="D274" s="16">
        <f>(K274*M274+P274*R274)/(24*60*60)</f>
        <v>0</v>
      </c>
      <c r="E274" s="26"/>
      <c r="F274" s="14" t="s">
        <v>1251</v>
      </c>
      <c r="G274" s="15">
        <v>0.112</v>
      </c>
      <c r="H274" s="131">
        <v>17</v>
      </c>
      <c r="I274" s="131">
        <v>10</v>
      </c>
      <c r="J274" s="143" t="s">
        <v>1252</v>
      </c>
      <c r="K274" s="37"/>
      <c r="L274" s="27">
        <v>6.0000000000000001E-3</v>
      </c>
      <c r="M274" s="13">
        <v>273</v>
      </c>
      <c r="N274" s="13">
        <v>240</v>
      </c>
      <c r="O274" s="17">
        <v>2E-3</v>
      </c>
      <c r="P274" s="37"/>
      <c r="Q274" s="27">
        <v>6.0000000000000001E-3</v>
      </c>
      <c r="R274" s="13">
        <v>334</v>
      </c>
      <c r="S274" s="13">
        <v>240</v>
      </c>
      <c r="T274" s="133">
        <v>2.9999999999999997E-4</v>
      </c>
      <c r="U274" s="27"/>
      <c r="V274" s="8">
        <f>IF(AB272="Latest Sag:",-(K274*L274+P274*Q274),-(K274*L274+P274*Q274)+U274)</f>
        <v>0</v>
      </c>
      <c r="W274" s="8">
        <f>IF(OR(AC273="",AC273=0),Z273+V274,IF(AB272="Latest Sag:",AA273+U274+V274,AC273+V274))</f>
        <v>0.458872</v>
      </c>
      <c r="X274" s="34"/>
      <c r="Y274" s="53">
        <f>IF(OR(ISBLANK(X274),X272=VALUE(20)),,IF(W272="Latest Z20:",ABS(X272-X274-K271*L271-P271*Q271+U273+U274),ABS(X273-X274-K273*L273-P273*Q273+U274)))</f>
        <v>0</v>
      </c>
      <c r="Z274" s="28">
        <v>-67.241074999999995</v>
      </c>
      <c r="AA274" s="28">
        <v>0.47774100000000003</v>
      </c>
      <c r="AB274" s="28"/>
      <c r="AC274" s="8">
        <f t="shared" ref="AC274" si="633">AB274+AA274</f>
        <v>0.47774100000000003</v>
      </c>
      <c r="AD274" s="35">
        <v>0.458789093391891</v>
      </c>
      <c r="AE274" s="8">
        <f t="shared" ref="AE274" si="634">IF(AD274="",0,IF(OR(AC274="",AC274=0),W274-AD274,AC274-AD274))</f>
        <v>1.8951906608109026E-2</v>
      </c>
      <c r="AF274" s="58">
        <f t="shared" ref="AF274" si="635">IF(AA274="",(Z274-V274)-Z273,AC274-W274)</f>
        <v>1.8869000000000025E-2</v>
      </c>
      <c r="AG274" s="40"/>
      <c r="AH274" s="73"/>
      <c r="AI274" s="40"/>
      <c r="AJ274" s="73"/>
      <c r="AK274" s="40">
        <v>1009</v>
      </c>
      <c r="AL274" s="73">
        <v>150</v>
      </c>
      <c r="AM274" s="70"/>
      <c r="AN274" s="74"/>
      <c r="AO274" s="70"/>
      <c r="AP274" s="63"/>
      <c r="AQ274" s="63"/>
      <c r="AR274" s="40"/>
      <c r="AS274" s="40"/>
      <c r="AT274" s="63"/>
      <c r="AU274" s="63"/>
      <c r="AV274" s="142"/>
      <c r="AW274" s="71"/>
      <c r="AX274" s="45"/>
      <c r="AY274" s="45"/>
      <c r="AZ274" s="46"/>
      <c r="BA274" s="152"/>
      <c r="BB274" s="47"/>
      <c r="BC274" s="158">
        <v>43</v>
      </c>
      <c r="BD274" s="158"/>
      <c r="BE274" s="47"/>
      <c r="BF274" s="56"/>
      <c r="BG274" s="49"/>
      <c r="BH274" s="50"/>
      <c r="BI274" s="49"/>
      <c r="BJ274" s="49"/>
      <c r="BK274" s="49"/>
      <c r="BL274" s="49"/>
      <c r="BM274" s="49"/>
      <c r="BN274" s="50"/>
      <c r="BO274" s="49"/>
      <c r="BP274" s="49"/>
      <c r="BQ274" s="50"/>
      <c r="BR274" s="9"/>
    </row>
    <row r="275" spans="1:70" s="7" customFormat="1" x14ac:dyDescent="0.25">
      <c r="A275" s="68" t="s">
        <v>1418</v>
      </c>
      <c r="B275" s="67" t="s">
        <v>1177</v>
      </c>
      <c r="C275" s="52">
        <v>44902.078321759262</v>
      </c>
      <c r="D275" s="16">
        <f>(K275*M275+P275*R275)/(24*60*60)</f>
        <v>2.8437500000000001E-2</v>
      </c>
      <c r="E275" s="26"/>
      <c r="F275" s="14" t="s">
        <v>1251</v>
      </c>
      <c r="G275" s="15">
        <v>0.112</v>
      </c>
      <c r="H275" s="131">
        <v>17</v>
      </c>
      <c r="I275" s="131">
        <v>10</v>
      </c>
      <c r="J275" s="143" t="s">
        <v>1252</v>
      </c>
      <c r="K275" s="27">
        <v>9</v>
      </c>
      <c r="L275" s="27">
        <v>6.0000000000000001E-3</v>
      </c>
      <c r="M275" s="13">
        <v>273</v>
      </c>
      <c r="N275" s="13">
        <v>240</v>
      </c>
      <c r="O275" s="17">
        <v>2E-3</v>
      </c>
      <c r="P275" s="27">
        <v>0</v>
      </c>
      <c r="Q275" s="27">
        <v>6.0000000000000001E-3</v>
      </c>
      <c r="R275" s="13">
        <v>334</v>
      </c>
      <c r="S275" s="13">
        <v>240</v>
      </c>
      <c r="T275" s="133">
        <v>2.9999999999999997E-4</v>
      </c>
      <c r="U275" s="27">
        <v>4.1515000000000003E-2</v>
      </c>
      <c r="V275" s="8">
        <f>IF(AB273="Latest Sag:",-(K275*L275+P275*Q275),-(K275*L275+P275*Q275)+U275)</f>
        <v>-5.3999999999999999E-2</v>
      </c>
      <c r="W275" s="8">
        <f>IF(OR(AC274="",AC274=0),Z274+V275,IF(AB273="Latest Sag:",AA274+U275+V275,AC274+V275))</f>
        <v>0.46525600000000006</v>
      </c>
      <c r="X275" s="33">
        <v>-36.260835</v>
      </c>
      <c r="Y275" s="53">
        <f>IF(OR(ISBLANK(X275),X273=VALUE(20)),,IF(W273="Latest Z20:",ABS(X273-X275-K272*L272-P272*Q272+U274+U275),ABS(X274-X275-K274*L274-P274*Q274+U275)))</f>
        <v>0</v>
      </c>
      <c r="Z275" s="28">
        <v>-67.240947000000006</v>
      </c>
      <c r="AA275" s="28">
        <v>0.47772199999999998</v>
      </c>
      <c r="AB275" s="28">
        <v>-1.0965000000000001E-2</v>
      </c>
      <c r="AC275" s="8">
        <f t="shared" ref="AC275" si="636">AB275+AA275</f>
        <v>0.46675699999999998</v>
      </c>
      <c r="AD275" s="35">
        <v>0.458789093391891</v>
      </c>
      <c r="AE275" s="8">
        <f t="shared" ref="AE275" si="637">IF(AD275="",0,IF(OR(AC275="",AC275=0),W275-AD275,AC275-AD275))</f>
        <v>7.9679066081089767E-3</v>
      </c>
      <c r="AF275" s="58">
        <f t="shared" ref="AF275" si="638">IF(AA275="",(Z275-V275)-Z274,AC275-W275)</f>
        <v>1.5009999999999191E-3</v>
      </c>
      <c r="AG275" s="40"/>
      <c r="AH275" s="73"/>
      <c r="AI275" s="40"/>
      <c r="AJ275" s="73"/>
      <c r="AK275" s="40">
        <v>58</v>
      </c>
      <c r="AL275" s="73">
        <v>150</v>
      </c>
      <c r="AM275" s="70"/>
      <c r="AN275" s="74"/>
      <c r="AO275" s="70"/>
      <c r="AP275" s="63"/>
      <c r="AQ275" s="63"/>
      <c r="AR275" s="40"/>
      <c r="AS275" s="40"/>
      <c r="AT275" s="63"/>
      <c r="AU275" s="63"/>
      <c r="AV275" s="142"/>
      <c r="AW275" s="71"/>
      <c r="AX275" s="45"/>
      <c r="AY275" s="45"/>
      <c r="AZ275" s="46"/>
      <c r="BA275" s="152"/>
      <c r="BB275" s="47"/>
      <c r="BC275" s="158">
        <v>43</v>
      </c>
      <c r="BD275" s="158"/>
      <c r="BE275" s="47"/>
      <c r="BF275" s="56"/>
      <c r="BG275" s="49"/>
      <c r="BH275" s="50"/>
      <c r="BI275" s="49"/>
      <c r="BJ275" s="49"/>
      <c r="BK275" s="49"/>
      <c r="BL275" s="49"/>
      <c r="BM275" s="49"/>
      <c r="BN275" s="50"/>
      <c r="BO275" s="49"/>
      <c r="BP275" s="49"/>
      <c r="BQ275" s="50"/>
      <c r="BR275" s="9"/>
    </row>
    <row r="276" spans="1:70" s="7" customFormat="1" x14ac:dyDescent="0.25">
      <c r="A276" s="68" t="s">
        <v>1419</v>
      </c>
      <c r="B276" s="67" t="s">
        <v>1177</v>
      </c>
      <c r="C276" s="52">
        <v>44902.120219907411</v>
      </c>
      <c r="D276" s="16">
        <f>(K276*M276+P276*R276)/(24*60*60)</f>
        <v>1.0185185185185186E-2</v>
      </c>
      <c r="E276" s="26"/>
      <c r="F276" s="14" t="s">
        <v>1251</v>
      </c>
      <c r="G276" s="15">
        <v>0.112</v>
      </c>
      <c r="H276" s="131">
        <v>17</v>
      </c>
      <c r="I276" s="131">
        <v>10</v>
      </c>
      <c r="J276" s="143" t="s">
        <v>1252</v>
      </c>
      <c r="K276" s="27">
        <v>2</v>
      </c>
      <c r="L276" s="27">
        <v>6.0000000000000001E-3</v>
      </c>
      <c r="M276" s="13">
        <v>273</v>
      </c>
      <c r="N276" s="13">
        <v>240</v>
      </c>
      <c r="O276" s="17">
        <v>2E-3</v>
      </c>
      <c r="P276" s="27">
        <v>1</v>
      </c>
      <c r="Q276" s="27">
        <v>6.0000000000000001E-3</v>
      </c>
      <c r="R276" s="13">
        <v>334</v>
      </c>
      <c r="S276" s="13">
        <v>240</v>
      </c>
      <c r="T276" s="133">
        <v>2.9999999999999997E-4</v>
      </c>
      <c r="U276" s="27">
        <v>9.8960000000000003E-3</v>
      </c>
      <c r="V276" s="8">
        <f>IF(AB274="Latest Sag:",-(K276*L276+P276*Q276),-(K276*L276+P276*Q276)+U276)</f>
        <v>-8.1040000000000018E-3</v>
      </c>
      <c r="W276" s="8">
        <f>IF(OR(AC275="",AC275=0),Z275+V276,IF(AB274="Latest Sag:",AA275+U276+V276,AC275+V276))</f>
        <v>0.45865299999999998</v>
      </c>
      <c r="X276" s="33">
        <v>-36.304940000000002</v>
      </c>
      <c r="Y276" s="53">
        <f>IF(OR(ISBLANK(X276),X274=VALUE(20)),,IF(W274="Latest Z20:",ABS(X274-X276-K273*L273-P273*Q273+U275+U276),ABS(X275-X276-K275*L275-P275*Q275+U276)))</f>
        <v>1.0000000018380722E-6</v>
      </c>
      <c r="Z276" s="28">
        <v>-67.241197999999997</v>
      </c>
      <c r="AA276" s="28">
        <v>0.47775200000000001</v>
      </c>
      <c r="AB276" s="28">
        <v>-1.882E-2</v>
      </c>
      <c r="AC276" s="8">
        <f t="shared" ref="AC276" si="639">AB276+AA276</f>
        <v>0.45893200000000001</v>
      </c>
      <c r="AD276" s="35">
        <v>0.458789093391891</v>
      </c>
      <c r="AE276" s="8">
        <f t="shared" ref="AE276" si="640">IF(AD276="",0,IF(OR(AC276="",AC276=0),W276-AD276,AC276-AD276))</f>
        <v>1.4290660810900579E-4</v>
      </c>
      <c r="AF276" s="58">
        <f t="shared" ref="AF276" si="641">IF(AA276="",(Z276-V276)-Z275,AC276-W276)</f>
        <v>2.7900000000002922E-4</v>
      </c>
      <c r="AG276" s="40"/>
      <c r="AH276" s="73"/>
      <c r="AI276" s="40"/>
      <c r="AJ276" s="73"/>
      <c r="AK276" s="40">
        <v>52</v>
      </c>
      <c r="AL276" s="73">
        <v>150</v>
      </c>
      <c r="AM276" s="70"/>
      <c r="AN276" s="74"/>
      <c r="AO276" s="70"/>
      <c r="AP276" s="63"/>
      <c r="AQ276" s="63"/>
      <c r="AR276" s="40"/>
      <c r="AS276" s="40"/>
      <c r="AT276" s="63"/>
      <c r="AU276" s="63"/>
      <c r="AV276" s="142"/>
      <c r="AW276" s="71"/>
      <c r="AX276" s="45"/>
      <c r="AY276" s="45"/>
      <c r="AZ276" s="46"/>
      <c r="BA276" s="152"/>
      <c r="BB276" s="47"/>
      <c r="BC276" s="158">
        <v>43</v>
      </c>
      <c r="BD276" s="158"/>
      <c r="BE276" s="47"/>
      <c r="BF276" s="56"/>
      <c r="BG276" s="49"/>
      <c r="BH276" s="50"/>
      <c r="BI276" s="49"/>
      <c r="BJ276" s="49"/>
      <c r="BK276" s="49"/>
      <c r="BL276" s="49"/>
      <c r="BM276" s="49"/>
      <c r="BN276" s="50"/>
      <c r="BO276" s="49"/>
      <c r="BP276" s="49"/>
      <c r="BQ276" s="50"/>
      <c r="BR276" s="9"/>
    </row>
    <row r="277" spans="1:70" s="6" customFormat="1" x14ac:dyDescent="0.25">
      <c r="A277" s="170" t="s">
        <v>1155</v>
      </c>
      <c r="B277" s="136"/>
      <c r="C277" s="137">
        <v>44902.141400462962</v>
      </c>
      <c r="D277" s="146">
        <v>2.1</v>
      </c>
      <c r="E277" s="139" t="s">
        <v>814</v>
      </c>
      <c r="F277" s="165" t="s">
        <v>1420</v>
      </c>
      <c r="G277" s="22"/>
      <c r="H277" s="134"/>
      <c r="I277" s="134"/>
      <c r="J277" s="145"/>
      <c r="K277" s="29"/>
      <c r="L277" s="29"/>
      <c r="M277" s="1"/>
      <c r="N277" s="1"/>
      <c r="O277" s="3"/>
      <c r="P277" s="29"/>
      <c r="Q277" s="29"/>
      <c r="R277" s="1"/>
      <c r="S277" s="1"/>
      <c r="T277" s="147" t="s">
        <v>903</v>
      </c>
      <c r="U277" s="32" t="s">
        <v>24</v>
      </c>
      <c r="V277" s="24"/>
      <c r="W277" s="25" t="s">
        <v>22</v>
      </c>
      <c r="X277" s="30">
        <v>20</v>
      </c>
      <c r="Y277" s="138"/>
      <c r="Z277" s="30"/>
      <c r="AA277" s="30"/>
      <c r="AB277" s="36" t="s">
        <v>21</v>
      </c>
      <c r="AC277" s="24">
        <f>$AC$276</f>
        <v>0.45893200000000001</v>
      </c>
      <c r="AD277" s="30"/>
      <c r="AE277" s="24"/>
      <c r="AF277" s="24"/>
      <c r="AG277" s="41"/>
      <c r="AH277" s="41"/>
      <c r="AI277" s="41"/>
      <c r="AJ277" s="41"/>
      <c r="AK277" s="41"/>
      <c r="AL277" s="41"/>
      <c r="AM277" s="41"/>
      <c r="AN277" s="41"/>
      <c r="AO277" s="41"/>
      <c r="AP277" s="135"/>
      <c r="AQ277" s="135"/>
      <c r="AR277" s="41"/>
      <c r="AS277" s="41"/>
      <c r="AT277" s="135"/>
      <c r="AU277" s="135"/>
      <c r="AV277" s="29"/>
      <c r="AW277" s="42"/>
      <c r="AX277" s="42"/>
      <c r="AY277" s="42"/>
      <c r="AZ277" s="43"/>
      <c r="BA277" s="151"/>
      <c r="BB277" s="44"/>
      <c r="BC277" s="157">
        <v>44</v>
      </c>
      <c r="BD277" s="157"/>
      <c r="BE277" s="44"/>
      <c r="BF277" s="48"/>
      <c r="BG277" s="48"/>
      <c r="BH277" s="48"/>
      <c r="BI277" s="48"/>
      <c r="BJ277" s="48"/>
      <c r="BK277" s="48"/>
      <c r="BL277" s="48"/>
      <c r="BM277" s="48"/>
      <c r="BN277" s="48"/>
      <c r="BO277" s="48"/>
      <c r="BP277" s="48"/>
      <c r="BQ277" s="48"/>
      <c r="BR277" s="1"/>
    </row>
    <row r="278" spans="1:70" s="7" customFormat="1" x14ac:dyDescent="0.25">
      <c r="A278" s="68" t="s">
        <v>1421</v>
      </c>
      <c r="B278" s="67" t="s">
        <v>1182</v>
      </c>
      <c r="C278" s="52">
        <v>44902.141469907408</v>
      </c>
      <c r="D278" s="16">
        <f>(K278*M278+P278*R278)/(24*60*60)</f>
        <v>0</v>
      </c>
      <c r="E278" s="26"/>
      <c r="F278" s="14" t="s">
        <v>1251</v>
      </c>
      <c r="G278" s="15">
        <v>0.112</v>
      </c>
      <c r="H278" s="131">
        <v>17</v>
      </c>
      <c r="I278" s="131">
        <v>10</v>
      </c>
      <c r="J278" s="143" t="s">
        <v>1252</v>
      </c>
      <c r="K278" s="37"/>
      <c r="L278" s="27">
        <v>6.0000000000000001E-3</v>
      </c>
      <c r="M278" s="13">
        <v>273</v>
      </c>
      <c r="N278" s="13">
        <v>240</v>
      </c>
      <c r="O278" s="17">
        <v>2E-3</v>
      </c>
      <c r="P278" s="37"/>
      <c r="Q278" s="27">
        <v>6.0000000000000001E-3</v>
      </c>
      <c r="R278" s="13">
        <v>334</v>
      </c>
      <c r="S278" s="13">
        <v>240</v>
      </c>
      <c r="T278" s="133">
        <v>2.9999999999999997E-4</v>
      </c>
      <c r="U278" s="27"/>
      <c r="V278" s="8">
        <f>IF(AB276="Latest Sag:",-(K278*L278+P278*Q278),-(K278*L278+P278*Q278)+U278)</f>
        <v>0</v>
      </c>
      <c r="W278" s="8">
        <f>IF(OR(AC277="",AC277=0),Z277+V278,IF(AB276="Latest Sag:",AA277+U278+V278,AC277+V278))</f>
        <v>0.45893200000000001</v>
      </c>
      <c r="X278" s="34"/>
      <c r="Y278" s="53">
        <f>IF(OR(ISBLANK(X278),X276=VALUE(20)),,IF(W276="Latest Z20:",ABS(X276-X278-K275*L275-P275*Q275+U277+U278),ABS(X277-X278-K277*L277-P277*Q277+U278)))</f>
        <v>0</v>
      </c>
      <c r="Z278" s="28">
        <v>-67.241510000000005</v>
      </c>
      <c r="AA278" s="28">
        <v>0.47776800000000003</v>
      </c>
      <c r="AB278" s="28">
        <v>0.04</v>
      </c>
      <c r="AC278" s="8">
        <f t="shared" ref="AC278" si="642">AB278+AA278</f>
        <v>0.51776800000000001</v>
      </c>
      <c r="AD278" s="35">
        <v>0.458743666651376</v>
      </c>
      <c r="AE278" s="8">
        <f t="shared" ref="AE278" si="643">IF(AD278="",0,IF(OR(AC278="",AC278=0),W278-AD278,AC278-AD278))</f>
        <v>5.9024333348624003E-2</v>
      </c>
      <c r="AF278" s="58">
        <f t="shared" ref="AF278" si="644">IF(AA278="",(Z278-V278)-Z277,AC278-W278)</f>
        <v>5.8835999999999999E-2</v>
      </c>
      <c r="AG278" s="40"/>
      <c r="AH278" s="73"/>
      <c r="AI278" s="40"/>
      <c r="AJ278" s="73"/>
      <c r="AK278" s="40">
        <v>991</v>
      </c>
      <c r="AL278" s="73">
        <v>150</v>
      </c>
      <c r="AM278" s="70"/>
      <c r="AN278" s="74"/>
      <c r="AO278" s="70"/>
      <c r="AP278" s="63"/>
      <c r="AQ278" s="63"/>
      <c r="AR278" s="40"/>
      <c r="AS278" s="40"/>
      <c r="AT278" s="63"/>
      <c r="AU278" s="63"/>
      <c r="AV278" s="142"/>
      <c r="AW278" s="71"/>
      <c r="AX278" s="45"/>
      <c r="AY278" s="45"/>
      <c r="AZ278" s="46"/>
      <c r="BA278" s="152"/>
      <c r="BB278" s="47"/>
      <c r="BC278" s="158">
        <v>44</v>
      </c>
      <c r="BD278" s="158"/>
      <c r="BE278" s="47"/>
      <c r="BF278" s="56"/>
      <c r="BG278" s="49"/>
      <c r="BH278" s="50"/>
      <c r="BI278" s="49"/>
      <c r="BJ278" s="49"/>
      <c r="BK278" s="49"/>
      <c r="BL278" s="49"/>
      <c r="BM278" s="49"/>
      <c r="BN278" s="50"/>
      <c r="BO278" s="49"/>
      <c r="BP278" s="49"/>
      <c r="BQ278" s="50"/>
      <c r="BR278" s="9"/>
    </row>
    <row r="279" spans="1:70" s="7" customFormat="1" x14ac:dyDescent="0.25">
      <c r="A279" s="68" t="s">
        <v>1422</v>
      </c>
      <c r="B279" s="67" t="s">
        <v>1182</v>
      </c>
      <c r="C279" s="52">
        <v>44902.162766203706</v>
      </c>
      <c r="D279" s="16">
        <f>(K279*M279+P279*R279)/(24*60*60)</f>
        <v>3.1597222222222221E-2</v>
      </c>
      <c r="E279" s="26"/>
      <c r="F279" s="14" t="s">
        <v>1251</v>
      </c>
      <c r="G279" s="15">
        <v>0.112</v>
      </c>
      <c r="H279" s="131">
        <v>17</v>
      </c>
      <c r="I279" s="131">
        <v>10</v>
      </c>
      <c r="J279" s="143" t="s">
        <v>1252</v>
      </c>
      <c r="K279" s="27">
        <v>10</v>
      </c>
      <c r="L279" s="27">
        <v>6.0000000000000001E-3</v>
      </c>
      <c r="M279" s="13">
        <v>273</v>
      </c>
      <c r="N279" s="13">
        <v>240</v>
      </c>
      <c r="O279" s="17">
        <v>2E-3</v>
      </c>
      <c r="P279" s="27">
        <v>0</v>
      </c>
      <c r="Q279" s="27">
        <v>6.0000000000000001E-3</v>
      </c>
      <c r="R279" s="13">
        <v>334</v>
      </c>
      <c r="S279" s="13">
        <v>240</v>
      </c>
      <c r="T279" s="133">
        <v>2.9999999999999997E-4</v>
      </c>
      <c r="U279" s="27">
        <v>4.7E-2</v>
      </c>
      <c r="V279" s="8">
        <f>IF(AB277="Latest Sag:",-(K279*L279+P279*Q279),-(K279*L279+P279*Q279)+U279)</f>
        <v>-0.06</v>
      </c>
      <c r="W279" s="8">
        <f>IF(OR(AC278="",AC278=0),Z278+V279,IF(AB277="Latest Sag:",AA278+U279+V279,AC278+V279))</f>
        <v>0.46476800000000001</v>
      </c>
      <c r="X279" s="33">
        <v>-36.256399999999999</v>
      </c>
      <c r="Y279" s="53">
        <f>IF(OR(ISBLANK(X279),X277=VALUE(20)),,IF(W277="Latest Z20:",ABS(X277-X279-K276*L276-P276*Q276+U278+U279),ABS(X278-X279-K278*L278-P278*Q278+U279)))</f>
        <v>0</v>
      </c>
      <c r="Z279" s="28">
        <v>-67.241399000000001</v>
      </c>
      <c r="AA279" s="28">
        <v>0.47773900000000002</v>
      </c>
      <c r="AB279" s="28">
        <v>-1.2279E-2</v>
      </c>
      <c r="AC279" s="8">
        <f t="shared" ref="AC279" si="645">AB279+AA279</f>
        <v>0.46546000000000004</v>
      </c>
      <c r="AD279" s="35">
        <v>0.458743666651376</v>
      </c>
      <c r="AE279" s="8">
        <f t="shared" ref="AE279" si="646">IF(AD279="",0,IF(OR(AC279="",AC279=0),W279-AD279,AC279-AD279))</f>
        <v>6.7163333486240373E-3</v>
      </c>
      <c r="AF279" s="58">
        <f t="shared" ref="AF279" si="647">IF(AA279="",(Z279-V279)-Z278,AC279-W279)</f>
        <v>6.9200000000002593E-4</v>
      </c>
      <c r="AG279" s="40"/>
      <c r="AH279" s="73"/>
      <c r="AI279" s="40"/>
      <c r="AJ279" s="73"/>
      <c r="AK279" s="40">
        <v>46</v>
      </c>
      <c r="AL279" s="73">
        <v>150</v>
      </c>
      <c r="AM279" s="70"/>
      <c r="AN279" s="74"/>
      <c r="AO279" s="70"/>
      <c r="AP279" s="63"/>
      <c r="AQ279" s="63"/>
      <c r="AR279" s="40"/>
      <c r="AS279" s="40"/>
      <c r="AT279" s="63"/>
      <c r="AU279" s="63"/>
      <c r="AV279" s="142"/>
      <c r="AW279" s="71"/>
      <c r="AX279" s="45"/>
      <c r="AY279" s="45"/>
      <c r="AZ279" s="46"/>
      <c r="BA279" s="152"/>
      <c r="BB279" s="47"/>
      <c r="BC279" s="158">
        <v>44</v>
      </c>
      <c r="BD279" s="158"/>
      <c r="BE279" s="47"/>
      <c r="BF279" s="56"/>
      <c r="BG279" s="49"/>
      <c r="BH279" s="50"/>
      <c r="BI279" s="49"/>
      <c r="BJ279" s="49"/>
      <c r="BK279" s="49"/>
      <c r="BL279" s="49"/>
      <c r="BM279" s="49"/>
      <c r="BN279" s="50"/>
      <c r="BO279" s="49"/>
      <c r="BP279" s="49"/>
      <c r="BQ279" s="50"/>
      <c r="BR279" s="9"/>
    </row>
    <row r="280" spans="1:70" s="7" customFormat="1" x14ac:dyDescent="0.25">
      <c r="A280" s="68" t="s">
        <v>1423</v>
      </c>
      <c r="B280" s="67" t="s">
        <v>1182</v>
      </c>
      <c r="C280" s="52">
        <v>44902.203842592593</v>
      </c>
      <c r="D280" s="16">
        <f>(K280*M280+P280*R280)/(24*60*60)</f>
        <v>1.0185185185185186E-2</v>
      </c>
      <c r="E280" s="26"/>
      <c r="F280" s="14" t="s">
        <v>1251</v>
      </c>
      <c r="G280" s="15">
        <v>0.112</v>
      </c>
      <c r="H280" s="131">
        <v>17</v>
      </c>
      <c r="I280" s="131">
        <v>10</v>
      </c>
      <c r="J280" s="143" t="s">
        <v>1252</v>
      </c>
      <c r="K280" s="27">
        <v>2</v>
      </c>
      <c r="L280" s="27">
        <v>6.0000000000000001E-3</v>
      </c>
      <c r="M280" s="13">
        <v>273</v>
      </c>
      <c r="N280" s="13">
        <v>240</v>
      </c>
      <c r="O280" s="17">
        <v>2E-3</v>
      </c>
      <c r="P280" s="27">
        <v>1</v>
      </c>
      <c r="Q280" s="27">
        <v>6.0000000000000001E-3</v>
      </c>
      <c r="R280" s="13">
        <v>334</v>
      </c>
      <c r="S280" s="13">
        <v>240</v>
      </c>
      <c r="T280" s="133">
        <v>2.9999999999999997E-4</v>
      </c>
      <c r="U280" s="27">
        <v>1.11E-2</v>
      </c>
      <c r="V280" s="8">
        <f>IF(AB278="Latest Sag:",-(K280*L280+P280*Q280),-(K280*L280+P280*Q280)+U280)</f>
        <v>-6.9000000000000016E-3</v>
      </c>
      <c r="W280" s="8">
        <f>IF(OR(AC279="",AC279=0),Z279+V280,IF(AB278="Latest Sag:",AA279+U280+V280,AC279+V280))</f>
        <v>0.45856000000000002</v>
      </c>
      <c r="X280" s="33">
        <v>-36.305300000000003</v>
      </c>
      <c r="Y280" s="53">
        <f>IF(OR(ISBLANK(X280),X278=VALUE(20)),,IF(W278="Latest Z20:",ABS(X278-X280-K277*L277-P277*Q277+U279+U280),ABS(X279-X280-K279*L279-P279*Q279+U280)))</f>
        <v>3.2768926461201886E-15</v>
      </c>
      <c r="Z280" s="28">
        <v>-67.241651000000005</v>
      </c>
      <c r="AA280" s="28">
        <v>0.47776299999999999</v>
      </c>
      <c r="AB280" s="28">
        <v>-1.8914E-2</v>
      </c>
      <c r="AC280" s="8">
        <f t="shared" ref="AC280" si="648">AB280+AA280</f>
        <v>0.45884900000000001</v>
      </c>
      <c r="AD280" s="35">
        <v>0.458743666651376</v>
      </c>
      <c r="AE280" s="8">
        <f t="shared" ref="AE280" si="649">IF(AD280="",0,IF(OR(AC280="",AC280=0),W280-AD280,AC280-AD280))</f>
        <v>1.0533334862400379E-4</v>
      </c>
      <c r="AF280" s="58">
        <f t="shared" ref="AF280" si="650">IF(AA280="",(Z280-V280)-Z279,AC280-W280)</f>
        <v>2.8899999999998371E-4</v>
      </c>
      <c r="AG280" s="40"/>
      <c r="AH280" s="73"/>
      <c r="AI280" s="40"/>
      <c r="AJ280" s="73"/>
      <c r="AK280" s="40">
        <v>58</v>
      </c>
      <c r="AL280" s="73">
        <v>150</v>
      </c>
      <c r="AM280" s="70"/>
      <c r="AN280" s="74"/>
      <c r="AO280" s="70"/>
      <c r="AP280" s="63"/>
      <c r="AQ280" s="63"/>
      <c r="AR280" s="40"/>
      <c r="AS280" s="40"/>
      <c r="AT280" s="63"/>
      <c r="AU280" s="63"/>
      <c r="AV280" s="142"/>
      <c r="AW280" s="71"/>
      <c r="AX280" s="45"/>
      <c r="AY280" s="45"/>
      <c r="AZ280" s="46"/>
      <c r="BA280" s="152"/>
      <c r="BB280" s="47"/>
      <c r="BC280" s="158">
        <v>44</v>
      </c>
      <c r="BD280" s="158"/>
      <c r="BE280" s="47"/>
      <c r="BF280" s="56"/>
      <c r="BG280" s="49"/>
      <c r="BH280" s="50"/>
      <c r="BI280" s="49"/>
      <c r="BJ280" s="49"/>
      <c r="BK280" s="49"/>
      <c r="BL280" s="49"/>
      <c r="BM280" s="49"/>
      <c r="BN280" s="50"/>
      <c r="BO280" s="49"/>
      <c r="BP280" s="49"/>
      <c r="BQ280" s="50"/>
      <c r="BR280" s="9"/>
    </row>
    <row r="281" spans="1:70" s="6" customFormat="1" x14ac:dyDescent="0.25">
      <c r="A281" s="170" t="s">
        <v>1155</v>
      </c>
      <c r="B281" s="136"/>
      <c r="C281" s="137">
        <v>44902.22278935185</v>
      </c>
      <c r="D281" s="146">
        <v>1.95</v>
      </c>
      <c r="E281" s="139" t="s">
        <v>814</v>
      </c>
      <c r="F281" s="165" t="s">
        <v>1424</v>
      </c>
      <c r="G281" s="22"/>
      <c r="H281" s="134"/>
      <c r="I281" s="134"/>
      <c r="J281" s="145"/>
      <c r="K281" s="29"/>
      <c r="L281" s="29"/>
      <c r="M281" s="1"/>
      <c r="N281" s="1"/>
      <c r="O281" s="3"/>
      <c r="P281" s="29"/>
      <c r="Q281" s="29"/>
      <c r="R281" s="1"/>
      <c r="S281" s="1"/>
      <c r="T281" s="147" t="s">
        <v>903</v>
      </c>
      <c r="U281" s="32" t="s">
        <v>24</v>
      </c>
      <c r="V281" s="24"/>
      <c r="W281" s="25" t="s">
        <v>22</v>
      </c>
      <c r="X281" s="30">
        <v>20</v>
      </c>
      <c r="Y281" s="138"/>
      <c r="Z281" s="30"/>
      <c r="AA281" s="30"/>
      <c r="AB281" s="36" t="s">
        <v>21</v>
      </c>
      <c r="AC281" s="24">
        <f>$AC$280</f>
        <v>0.45884900000000001</v>
      </c>
      <c r="AD281" s="30"/>
      <c r="AE281" s="24"/>
      <c r="AF281" s="24"/>
      <c r="AG281" s="41"/>
      <c r="AH281" s="41"/>
      <c r="AI281" s="41"/>
      <c r="AJ281" s="41"/>
      <c r="AK281" s="41"/>
      <c r="AL281" s="41"/>
      <c r="AM281" s="41"/>
      <c r="AN281" s="41"/>
      <c r="AO281" s="41"/>
      <c r="AP281" s="135"/>
      <c r="AQ281" s="135"/>
      <c r="AR281" s="41"/>
      <c r="AS281" s="41"/>
      <c r="AT281" s="135"/>
      <c r="AU281" s="135"/>
      <c r="AV281" s="29"/>
      <c r="AW281" s="42"/>
      <c r="AX281" s="42"/>
      <c r="AY281" s="42"/>
      <c r="AZ281" s="43"/>
      <c r="BA281" s="151"/>
      <c r="BB281" s="44"/>
      <c r="BC281" s="157">
        <v>45</v>
      </c>
      <c r="BD281" s="157"/>
      <c r="BE281" s="44"/>
      <c r="BF281" s="48"/>
      <c r="BG281" s="48"/>
      <c r="BH281" s="48"/>
      <c r="BI281" s="48"/>
      <c r="BJ281" s="48"/>
      <c r="BK281" s="48"/>
      <c r="BL281" s="48"/>
      <c r="BM281" s="48"/>
      <c r="BN281" s="48"/>
      <c r="BO281" s="48"/>
      <c r="BP281" s="48"/>
      <c r="BQ281" s="48"/>
      <c r="BR281" s="1"/>
    </row>
    <row r="282" spans="1:70" s="7" customFormat="1" x14ac:dyDescent="0.25">
      <c r="A282" s="68" t="s">
        <v>1425</v>
      </c>
      <c r="B282" s="67" t="s">
        <v>1182</v>
      </c>
      <c r="C282" s="52">
        <v>44902.229259259257</v>
      </c>
      <c r="D282" s="16">
        <f>(K282*M282+P282*R282)/(24*60*60)</f>
        <v>0</v>
      </c>
      <c r="E282" s="26"/>
      <c r="F282" s="14" t="s">
        <v>1251</v>
      </c>
      <c r="G282" s="15">
        <v>0.112</v>
      </c>
      <c r="H282" s="131">
        <v>17</v>
      </c>
      <c r="I282" s="131">
        <v>10</v>
      </c>
      <c r="J282" s="143" t="s">
        <v>1252</v>
      </c>
      <c r="K282" s="37"/>
      <c r="L282" s="27">
        <v>6.0000000000000001E-3</v>
      </c>
      <c r="M282" s="13">
        <v>273</v>
      </c>
      <c r="N282" s="13">
        <v>240</v>
      </c>
      <c r="O282" s="17">
        <v>2E-3</v>
      </c>
      <c r="P282" s="37"/>
      <c r="Q282" s="27">
        <v>6.0000000000000001E-3</v>
      </c>
      <c r="R282" s="13">
        <v>334</v>
      </c>
      <c r="S282" s="13">
        <v>240</v>
      </c>
      <c r="T282" s="133">
        <v>2.9999999999999997E-4</v>
      </c>
      <c r="U282" s="27"/>
      <c r="V282" s="8">
        <f>IF(AB280="Latest Sag:",-(K282*L282+P282*Q282),-(K282*L282+P282*Q282)+U282)</f>
        <v>0</v>
      </c>
      <c r="W282" s="8">
        <f>IF(OR(AC281="",AC281=0),Z281+V282,IF(AB280="Latest Sag:",AA281+U282+V282,AC281+V282))</f>
        <v>0.45884900000000001</v>
      </c>
      <c r="X282" s="34"/>
      <c r="Y282" s="53">
        <f>IF(OR(ISBLANK(X282),X280=VALUE(20)),,IF(W280="Latest Z20:",ABS(X280-X282-K279*L279-P279*Q279+U281+U282),ABS(X281-X282-K281*L281-P281*Q281+U282)))</f>
        <v>0</v>
      </c>
      <c r="Z282" s="28">
        <v>-67.241270999999998</v>
      </c>
      <c r="AA282" s="28">
        <v>0.47758800000000001</v>
      </c>
      <c r="AB282" s="28">
        <v>0.04</v>
      </c>
      <c r="AC282" s="8">
        <f t="shared" ref="AC282" si="651">AB282+AA282</f>
        <v>0.51758800000000005</v>
      </c>
      <c r="AD282" s="35">
        <v>0.45856353455667898</v>
      </c>
      <c r="AE282" s="8">
        <f t="shared" ref="AE282" si="652">IF(AD282="",0,IF(OR(AC282="",AC282=0),W282-AD282,AC282-AD282))</f>
        <v>5.9024465443321072E-2</v>
      </c>
      <c r="AF282" s="58">
        <f t="shared" ref="AF282" si="653">IF(AA282="",(Z282-V282)-Z281,AC282-W282)</f>
        <v>5.8739000000000041E-2</v>
      </c>
      <c r="AG282" s="40"/>
      <c r="AH282" s="73"/>
      <c r="AI282" s="40"/>
      <c r="AJ282" s="73"/>
      <c r="AK282" s="40">
        <v>754</v>
      </c>
      <c r="AL282" s="73">
        <v>150</v>
      </c>
      <c r="AM282" s="70"/>
      <c r="AN282" s="74"/>
      <c r="AO282" s="70"/>
      <c r="AP282" s="63"/>
      <c r="AQ282" s="63"/>
      <c r="AR282" s="40"/>
      <c r="AS282" s="40"/>
      <c r="AT282" s="63"/>
      <c r="AU282" s="63"/>
      <c r="AV282" s="142"/>
      <c r="AW282" s="71"/>
      <c r="AX282" s="45"/>
      <c r="AY282" s="45"/>
      <c r="AZ282" s="46"/>
      <c r="BA282" s="152"/>
      <c r="BB282" s="47"/>
      <c r="BC282" s="158">
        <v>45</v>
      </c>
      <c r="BD282" s="158"/>
      <c r="BE282" s="47"/>
      <c r="BF282" s="56"/>
      <c r="BG282" s="49"/>
      <c r="BH282" s="50"/>
      <c r="BI282" s="49"/>
      <c r="BJ282" s="49"/>
      <c r="BK282" s="49"/>
      <c r="BL282" s="49"/>
      <c r="BM282" s="49"/>
      <c r="BN282" s="50"/>
      <c r="BO282" s="49"/>
      <c r="BP282" s="49"/>
      <c r="BQ282" s="50"/>
      <c r="BR282" s="9"/>
    </row>
    <row r="283" spans="1:70" s="7" customFormat="1" x14ac:dyDescent="0.25">
      <c r="A283" s="68" t="s">
        <v>1426</v>
      </c>
      <c r="B283" s="67" t="s">
        <v>1427</v>
      </c>
      <c r="C283" s="52">
        <v>44902.243796296294</v>
      </c>
      <c r="D283" s="16">
        <f>(K283*M283+P283*R283)/(24*60*60)</f>
        <v>2.8437500000000001E-2</v>
      </c>
      <c r="E283" s="26"/>
      <c r="F283" s="14" t="s">
        <v>1251</v>
      </c>
      <c r="G283" s="15">
        <v>0.112</v>
      </c>
      <c r="H283" s="131">
        <v>17</v>
      </c>
      <c r="I283" s="131">
        <v>10</v>
      </c>
      <c r="J283" s="143" t="s">
        <v>1252</v>
      </c>
      <c r="K283" s="27">
        <v>9</v>
      </c>
      <c r="L283" s="27">
        <v>6.0000000000000001E-3</v>
      </c>
      <c r="M283" s="13">
        <v>273</v>
      </c>
      <c r="N283" s="13">
        <v>240</v>
      </c>
      <c r="O283" s="17">
        <v>2E-3</v>
      </c>
      <c r="P283" s="27">
        <v>0</v>
      </c>
      <c r="Q283" s="27">
        <v>6.0000000000000001E-3</v>
      </c>
      <c r="R283" s="13">
        <v>334</v>
      </c>
      <c r="S283" s="13">
        <v>240</v>
      </c>
      <c r="T283" s="133">
        <v>2.9999999999999997E-4</v>
      </c>
      <c r="U283" s="27">
        <v>4.1000000000000002E-2</v>
      </c>
      <c r="V283" s="8">
        <f>IF(AB281="Latest Sag:",-(K283*L283+P283*Q283),-(K283*L283+P283*Q283)+U283)</f>
        <v>-5.3999999999999999E-2</v>
      </c>
      <c r="W283" s="8">
        <f>IF(OR(AC282="",AC282=0),Z282+V283,IF(AB281="Latest Sag:",AA282+U283+V283,AC282+V283))</f>
        <v>0.46458800000000006</v>
      </c>
      <c r="X283" s="33">
        <v>-36.261000000000003</v>
      </c>
      <c r="Y283" s="53">
        <f>IF(OR(ISBLANK(X283),X281=VALUE(20)),,IF(W281="Latest Z20:",ABS(X281-X283-K280*L280-P280*Q280+U282+U283),ABS(X282-X283-K282*L282-P282*Q282+U283)))</f>
        <v>0</v>
      </c>
      <c r="Z283" s="28">
        <v>-67.241028</v>
      </c>
      <c r="AA283" s="28">
        <v>0.47759000000000001</v>
      </c>
      <c r="AB283" s="28">
        <v>-1.1046E-2</v>
      </c>
      <c r="AC283" s="8">
        <f t="shared" ref="AC283" si="654">AB283+AA283</f>
        <v>0.46654400000000001</v>
      </c>
      <c r="AD283" s="35">
        <v>0.45856353455667898</v>
      </c>
      <c r="AE283" s="8">
        <f t="shared" ref="AE283" si="655">IF(AD283="",0,IF(OR(AC283="",AC283=0),W283-AD283,AC283-AD283))</f>
        <v>7.9804654433210387E-3</v>
      </c>
      <c r="AF283" s="58">
        <f t="shared" ref="AF283" si="656">IF(AA283="",(Z283-V283)-Z282,AC283-W283)</f>
        <v>1.9559999999999578E-3</v>
      </c>
      <c r="AG283" s="40"/>
      <c r="AH283" s="73"/>
      <c r="AI283" s="40"/>
      <c r="AJ283" s="73"/>
      <c r="AK283" s="40">
        <v>40</v>
      </c>
      <c r="AL283" s="73">
        <v>150</v>
      </c>
      <c r="AM283" s="70"/>
      <c r="AN283" s="74"/>
      <c r="AO283" s="70"/>
      <c r="AP283" s="63"/>
      <c r="AQ283" s="63"/>
      <c r="AR283" s="40"/>
      <c r="AS283" s="40"/>
      <c r="AT283" s="63"/>
      <c r="AU283" s="63"/>
      <c r="AV283" s="142"/>
      <c r="AW283" s="71"/>
      <c r="AX283" s="45"/>
      <c r="AY283" s="45"/>
      <c r="AZ283" s="46"/>
      <c r="BA283" s="152"/>
      <c r="BB283" s="47"/>
      <c r="BC283" s="158">
        <v>45</v>
      </c>
      <c r="BD283" s="158"/>
      <c r="BE283" s="47"/>
      <c r="BF283" s="56"/>
      <c r="BG283" s="49"/>
      <c r="BH283" s="50"/>
      <c r="BI283" s="49"/>
      <c r="BJ283" s="49"/>
      <c r="BK283" s="49"/>
      <c r="BL283" s="49"/>
      <c r="BM283" s="49"/>
      <c r="BN283" s="50"/>
      <c r="BO283" s="49"/>
      <c r="BP283" s="49"/>
      <c r="BQ283" s="50"/>
      <c r="BR283" s="9"/>
    </row>
    <row r="284" spans="1:70" s="7" customFormat="1" x14ac:dyDescent="0.25">
      <c r="A284" s="68" t="s">
        <v>1428</v>
      </c>
      <c r="B284" s="67" t="s">
        <v>1156</v>
      </c>
      <c r="C284" s="52">
        <v>44902.284699074073</v>
      </c>
      <c r="D284" s="16">
        <f>(K284*M284+P284*R284)/(24*60*60)</f>
        <v>1.0185185185185186E-2</v>
      </c>
      <c r="E284" s="26"/>
      <c r="F284" s="14" t="s">
        <v>1251</v>
      </c>
      <c r="G284" s="15">
        <v>0.112</v>
      </c>
      <c r="H284" s="131">
        <v>17</v>
      </c>
      <c r="I284" s="131">
        <v>10</v>
      </c>
      <c r="J284" s="143" t="s">
        <v>1252</v>
      </c>
      <c r="K284" s="27">
        <v>2</v>
      </c>
      <c r="L284" s="27">
        <v>6.0000000000000001E-3</v>
      </c>
      <c r="M284" s="13">
        <v>273</v>
      </c>
      <c r="N284" s="13">
        <v>240</v>
      </c>
      <c r="O284" s="17">
        <v>2E-3</v>
      </c>
      <c r="P284" s="27">
        <v>1</v>
      </c>
      <c r="Q284" s="27">
        <v>6.0000000000000001E-3</v>
      </c>
      <c r="R284" s="13">
        <v>334</v>
      </c>
      <c r="S284" s="13">
        <v>240</v>
      </c>
      <c r="T284" s="133">
        <v>2.9999999999999997E-4</v>
      </c>
      <c r="U284" s="27">
        <v>9.8890000000000002E-3</v>
      </c>
      <c r="V284" s="8">
        <f>IF(AB282="Latest Sag:",-(K284*L284+P284*Q284),-(K284*L284+P284*Q284)+U284)</f>
        <v>-8.1110000000000019E-3</v>
      </c>
      <c r="W284" s="8">
        <f>IF(OR(AC283="",AC283=0),Z283+V284,IF(AB282="Latest Sag:",AA283+U284+V284,AC283+V284))</f>
        <v>0.45843300000000003</v>
      </c>
      <c r="X284" s="33">
        <v>-36.305140000000002</v>
      </c>
      <c r="Y284" s="53">
        <f>IF(OR(ISBLANK(X284),X282=VALUE(20)),,IF(W282="Latest Z20:",ABS(X282-X284-K281*L281-P281*Q281+U283+U284),ABS(X283-X284-K283*L283-P283*Q283+U284)))</f>
        <v>2.8999999998736634E-5</v>
      </c>
      <c r="Z284" s="28">
        <v>-67.241122000000004</v>
      </c>
      <c r="AA284" s="28">
        <v>0.47757899999999998</v>
      </c>
      <c r="AB284" s="28">
        <v>-1.8974999999999999E-2</v>
      </c>
      <c r="AC284" s="8">
        <f t="shared" ref="AC284" si="657">AB284+AA284</f>
        <v>0.45860399999999996</v>
      </c>
      <c r="AD284" s="35">
        <v>0.45856353455667898</v>
      </c>
      <c r="AE284" s="8">
        <f t="shared" ref="AE284" si="658">IF(AD284="",0,IF(OR(AC284="",AC284=0),W284-AD284,AC284-AD284))</f>
        <v>4.0465443320980565E-5</v>
      </c>
      <c r="AF284" s="58">
        <f t="shared" ref="AF284" si="659">IF(AA284="",(Z284-V284)-Z283,AC284-W284)</f>
        <v>1.7099999999992122E-4</v>
      </c>
      <c r="AG284" s="40"/>
      <c r="AH284" s="73"/>
      <c r="AI284" s="40"/>
      <c r="AJ284" s="73"/>
      <c r="AK284" s="40">
        <v>55</v>
      </c>
      <c r="AL284" s="73">
        <v>150</v>
      </c>
      <c r="AM284" s="70"/>
      <c r="AN284" s="74"/>
      <c r="AO284" s="70"/>
      <c r="AP284" s="63"/>
      <c r="AQ284" s="63"/>
      <c r="AR284" s="40"/>
      <c r="AS284" s="40"/>
      <c r="AT284" s="63"/>
      <c r="AU284" s="63"/>
      <c r="AV284" s="142"/>
      <c r="AW284" s="71"/>
      <c r="AX284" s="45">
        <v>-1.76E-4</v>
      </c>
      <c r="AY284" s="45">
        <v>2.13E-4</v>
      </c>
      <c r="AZ284" s="46"/>
      <c r="BA284" s="152"/>
      <c r="BB284" s="47"/>
      <c r="BC284" s="158">
        <v>45</v>
      </c>
      <c r="BD284" s="158"/>
      <c r="BE284" s="47"/>
      <c r="BF284" s="56"/>
      <c r="BG284" s="49"/>
      <c r="BH284" s="50"/>
      <c r="BI284" s="49"/>
      <c r="BJ284" s="49"/>
      <c r="BK284" s="49"/>
      <c r="BL284" s="49"/>
      <c r="BM284" s="49"/>
      <c r="BN284" s="50"/>
      <c r="BO284" s="49"/>
      <c r="BP284" s="49"/>
      <c r="BQ284" s="50"/>
      <c r="BR284" s="9"/>
    </row>
    <row r="285" spans="1:70" s="6" customFormat="1" x14ac:dyDescent="0.25">
      <c r="A285" s="170" t="s">
        <v>1155</v>
      </c>
      <c r="B285" s="136"/>
      <c r="C285" s="137">
        <v>44902.309733796297</v>
      </c>
      <c r="D285" s="146">
        <v>2.09</v>
      </c>
      <c r="E285" s="139" t="s">
        <v>814</v>
      </c>
      <c r="F285" s="165" t="s">
        <v>1429</v>
      </c>
      <c r="G285" s="22"/>
      <c r="H285" s="134"/>
      <c r="I285" s="134"/>
      <c r="J285" s="145"/>
      <c r="K285" s="29"/>
      <c r="L285" s="29"/>
      <c r="M285" s="1"/>
      <c r="N285" s="1"/>
      <c r="O285" s="3"/>
      <c r="P285" s="29"/>
      <c r="Q285" s="29"/>
      <c r="R285" s="1"/>
      <c r="S285" s="1"/>
      <c r="T285" s="147" t="s">
        <v>903</v>
      </c>
      <c r="U285" s="32" t="s">
        <v>24</v>
      </c>
      <c r="V285" s="24"/>
      <c r="W285" s="25" t="s">
        <v>22</v>
      </c>
      <c r="X285" s="30">
        <v>20</v>
      </c>
      <c r="Y285" s="138"/>
      <c r="Z285" s="30"/>
      <c r="AA285" s="30"/>
      <c r="AB285" s="36" t="s">
        <v>21</v>
      </c>
      <c r="AC285" s="24">
        <f>$AC$284</f>
        <v>0.45860399999999996</v>
      </c>
      <c r="AD285" s="30"/>
      <c r="AE285" s="24"/>
      <c r="AF285" s="24"/>
      <c r="AG285" s="41"/>
      <c r="AH285" s="41"/>
      <c r="AI285" s="41"/>
      <c r="AJ285" s="41"/>
      <c r="AK285" s="41"/>
      <c r="AL285" s="41"/>
      <c r="AM285" s="41"/>
      <c r="AN285" s="41"/>
      <c r="AO285" s="41"/>
      <c r="AP285" s="135"/>
      <c r="AQ285" s="135"/>
      <c r="AR285" s="41"/>
      <c r="AS285" s="41"/>
      <c r="AT285" s="135"/>
      <c r="AU285" s="135"/>
      <c r="AV285" s="29"/>
      <c r="AW285" s="42"/>
      <c r="AX285" s="42"/>
      <c r="AY285" s="42"/>
      <c r="AZ285" s="43"/>
      <c r="BA285" s="151"/>
      <c r="BB285" s="44"/>
      <c r="BC285" s="157">
        <v>46</v>
      </c>
      <c r="BD285" s="157"/>
      <c r="BE285" s="44"/>
      <c r="BF285" s="48"/>
      <c r="BG285" s="48"/>
      <c r="BH285" s="48"/>
      <c r="BI285" s="48"/>
      <c r="BJ285" s="48"/>
      <c r="BK285" s="48"/>
      <c r="BL285" s="48"/>
      <c r="BM285" s="48"/>
      <c r="BN285" s="48"/>
      <c r="BO285" s="48"/>
      <c r="BP285" s="48"/>
      <c r="BQ285" s="48"/>
      <c r="BR285" s="1"/>
    </row>
    <row r="286" spans="1:70" s="7" customFormat="1" x14ac:dyDescent="0.25">
      <c r="A286" s="68" t="s">
        <v>1430</v>
      </c>
      <c r="B286" s="67" t="s">
        <v>1156</v>
      </c>
      <c r="C286" s="52">
        <v>44902.309849537036</v>
      </c>
      <c r="D286" s="16">
        <f>(K286*M286+P286*R286)/(24*60*60)</f>
        <v>0</v>
      </c>
      <c r="E286" s="26"/>
      <c r="F286" s="14" t="s">
        <v>1251</v>
      </c>
      <c r="G286" s="15">
        <v>0.112</v>
      </c>
      <c r="H286" s="131">
        <v>17</v>
      </c>
      <c r="I286" s="131">
        <v>10</v>
      </c>
      <c r="J286" s="143" t="s">
        <v>1252</v>
      </c>
      <c r="K286" s="37"/>
      <c r="L286" s="27">
        <v>6.0000000000000001E-3</v>
      </c>
      <c r="M286" s="13">
        <v>273</v>
      </c>
      <c r="N286" s="13">
        <v>240</v>
      </c>
      <c r="O286" s="17">
        <v>2E-3</v>
      </c>
      <c r="P286" s="37"/>
      <c r="Q286" s="27">
        <v>6.0000000000000001E-3</v>
      </c>
      <c r="R286" s="13">
        <v>334</v>
      </c>
      <c r="S286" s="13">
        <v>240</v>
      </c>
      <c r="T286" s="133">
        <v>2.9999999999999997E-4</v>
      </c>
      <c r="U286" s="27"/>
      <c r="V286" s="8">
        <f>IF(AB284="Latest Sag:",-(K286*L286+P286*Q286),-(K286*L286+P286*Q286)+U286)</f>
        <v>0</v>
      </c>
      <c r="W286" s="8">
        <f>IF(OR(AC285="",AC285=0),Z285+V286,IF(AB284="Latest Sag:",AA285+U286+V286,AC285+V286))</f>
        <v>0.45860399999999996</v>
      </c>
      <c r="X286" s="34"/>
      <c r="Y286" s="53">
        <f>IF(OR(ISBLANK(X286),X284=VALUE(20)),,IF(W284="Latest Z20:",ABS(X284-X286-K283*L283-P283*Q283+U285+U286),ABS(X285-X286-K285*L285-P285*Q285+U286)))</f>
        <v>0</v>
      </c>
      <c r="Z286" s="28">
        <v>-67.240163999999993</v>
      </c>
      <c r="AA286" s="28">
        <v>0.47755500000000001</v>
      </c>
      <c r="AB286" s="28">
        <v>4.1270000000000001E-2</v>
      </c>
      <c r="AC286" s="8">
        <f t="shared" ref="AC286" si="660">AB286+AA286</f>
        <v>0.51882499999999998</v>
      </c>
      <c r="AD286" s="35">
        <v>0.45853583245385798</v>
      </c>
      <c r="AE286" s="8">
        <f t="shared" ref="AE286" si="661">IF(AD286="",0,IF(OR(AC286="",AC286=0),W286-AD286,AC286-AD286))</f>
        <v>6.0289167546141997E-2</v>
      </c>
      <c r="AF286" s="58">
        <f t="shared" ref="AF286" si="662">IF(AA286="",(Z286-V286)-Z285,AC286-W286)</f>
        <v>6.0221000000000025E-2</v>
      </c>
      <c r="AG286" s="40"/>
      <c r="AH286" s="73"/>
      <c r="AI286" s="40"/>
      <c r="AJ286" s="73"/>
      <c r="AK286" s="40">
        <v>524</v>
      </c>
      <c r="AL286" s="73">
        <v>150</v>
      </c>
      <c r="AM286" s="70"/>
      <c r="AN286" s="74"/>
      <c r="AO286" s="70"/>
      <c r="AP286" s="63"/>
      <c r="AQ286" s="63"/>
      <c r="AR286" s="40"/>
      <c r="AS286" s="40"/>
      <c r="AT286" s="63"/>
      <c r="AU286" s="63"/>
      <c r="AV286" s="142"/>
      <c r="AW286" s="71"/>
      <c r="AX286" s="45"/>
      <c r="AY286" s="45"/>
      <c r="AZ286" s="46"/>
      <c r="BA286" s="152"/>
      <c r="BB286" s="47"/>
      <c r="BC286" s="158">
        <v>46</v>
      </c>
      <c r="BD286" s="158"/>
      <c r="BE286" s="47"/>
      <c r="BF286" s="56"/>
      <c r="BG286" s="49"/>
      <c r="BH286" s="50"/>
      <c r="BI286" s="49"/>
      <c r="BJ286" s="49"/>
      <c r="BK286" s="49"/>
      <c r="BL286" s="49"/>
      <c r="BM286" s="49"/>
      <c r="BN286" s="50"/>
      <c r="BO286" s="49"/>
      <c r="BP286" s="49"/>
      <c r="BQ286" s="50"/>
      <c r="BR286" s="9"/>
    </row>
    <row r="287" spans="1:70" s="7" customFormat="1" x14ac:dyDescent="0.25">
      <c r="A287" s="68" t="s">
        <v>1431</v>
      </c>
      <c r="B287" s="67" t="s">
        <v>1156</v>
      </c>
      <c r="C287" s="52">
        <v>44902.348668981482</v>
      </c>
      <c r="D287" s="16">
        <f>(K287*M287+P287*R287)/(24*60*60)</f>
        <v>3.1597222222222221E-2</v>
      </c>
      <c r="E287" s="26"/>
      <c r="F287" s="14" t="s">
        <v>1251</v>
      </c>
      <c r="G287" s="15">
        <v>0.112</v>
      </c>
      <c r="H287" s="131">
        <v>17</v>
      </c>
      <c r="I287" s="131">
        <v>10</v>
      </c>
      <c r="J287" s="143" t="s">
        <v>1252</v>
      </c>
      <c r="K287" s="27">
        <v>10</v>
      </c>
      <c r="L287" s="27">
        <v>6.0000000000000001E-3</v>
      </c>
      <c r="M287" s="13">
        <v>273</v>
      </c>
      <c r="N287" s="13">
        <v>240</v>
      </c>
      <c r="O287" s="17">
        <v>2E-3</v>
      </c>
      <c r="P287" s="27">
        <v>0</v>
      </c>
      <c r="Q287" s="27">
        <v>6.0000000000000001E-3</v>
      </c>
      <c r="R287" s="13">
        <v>334</v>
      </c>
      <c r="S287" s="13">
        <v>240</v>
      </c>
      <c r="T287" s="133">
        <v>2.9999999999999997E-4</v>
      </c>
      <c r="U287" s="27">
        <v>4.7327000000000001E-2</v>
      </c>
      <c r="V287" s="8">
        <f>IF(AB285="Latest Sag:",-(K287*L287+P287*Q287),-(K287*L287+P287*Q287)+U287)</f>
        <v>-0.06</v>
      </c>
      <c r="W287" s="8">
        <f>IF(OR(AC286="",AC286=0),Z286+V287,IF(AB285="Latest Sag:",AA286+U287+V287,AC286+V287))</f>
        <v>0.46488199999999996</v>
      </c>
      <c r="X287" s="33">
        <v>-36.254800000000003</v>
      </c>
      <c r="Y287" s="53">
        <f>IF(OR(ISBLANK(X287),X285=VALUE(20)),,IF(W285="Latest Z20:",ABS(X285-X287-K284*L284-P284*Q284+U286+U287),ABS(X286-X287-K286*L286-P286*Q286+U287)))</f>
        <v>0</v>
      </c>
      <c r="Z287" s="28">
        <v>-67.239653000000004</v>
      </c>
      <c r="AA287" s="28">
        <v>0.47759299999999999</v>
      </c>
      <c r="AB287" s="28">
        <v>-1.2213999999999999E-2</v>
      </c>
      <c r="AC287" s="8">
        <f t="shared" ref="AC287" si="663">AB287+AA287</f>
        <v>0.46537899999999999</v>
      </c>
      <c r="AD287" s="35">
        <v>0.45853583245385798</v>
      </c>
      <c r="AE287" s="8">
        <f t="shared" ref="AE287" si="664">IF(AD287="",0,IF(OR(AC287="",AC287=0),W287-AD287,AC287-AD287))</f>
        <v>6.8431675461420038E-3</v>
      </c>
      <c r="AF287" s="58">
        <f t="shared" ref="AF287" si="665">IF(AA287="",(Z287-V287)-Z286,AC287-W287)</f>
        <v>4.970000000000252E-4</v>
      </c>
      <c r="AG287" s="40"/>
      <c r="AH287" s="73"/>
      <c r="AI287" s="40"/>
      <c r="AJ287" s="73"/>
      <c r="AK287" s="40">
        <v>48</v>
      </c>
      <c r="AL287" s="73">
        <v>150</v>
      </c>
      <c r="AM287" s="70"/>
      <c r="AN287" s="74"/>
      <c r="AO287" s="70"/>
      <c r="AP287" s="63"/>
      <c r="AQ287" s="63"/>
      <c r="AR287" s="40"/>
      <c r="AS287" s="40"/>
      <c r="AT287" s="63"/>
      <c r="AU287" s="63"/>
      <c r="AV287" s="142"/>
      <c r="AW287" s="71"/>
      <c r="AX287" s="45"/>
      <c r="AY287" s="45"/>
      <c r="AZ287" s="46"/>
      <c r="BA287" s="152"/>
      <c r="BB287" s="47"/>
      <c r="BC287" s="158">
        <v>46</v>
      </c>
      <c r="BD287" s="158"/>
      <c r="BE287" s="47"/>
      <c r="BF287" s="56"/>
      <c r="BG287" s="49"/>
      <c r="BH287" s="50"/>
      <c r="BI287" s="49"/>
      <c r="BJ287" s="49"/>
      <c r="BK287" s="49"/>
      <c r="BL287" s="49"/>
      <c r="BM287" s="49"/>
      <c r="BN287" s="50"/>
      <c r="BO287" s="49"/>
      <c r="BP287" s="49"/>
      <c r="BQ287" s="50"/>
      <c r="BR287" s="9"/>
    </row>
    <row r="288" spans="1:70" s="7" customFormat="1" x14ac:dyDescent="0.25">
      <c r="A288" s="68" t="s">
        <v>1432</v>
      </c>
      <c r="B288" s="67" t="s">
        <v>1156</v>
      </c>
      <c r="C288" s="52">
        <v>44902.391435185185</v>
      </c>
      <c r="D288" s="16">
        <f>(K288*M288+P288*R288)/(24*60*60)</f>
        <v>1.0185185185185186E-2</v>
      </c>
      <c r="E288" s="26"/>
      <c r="F288" s="14" t="s">
        <v>1251</v>
      </c>
      <c r="G288" s="15">
        <v>0.112</v>
      </c>
      <c r="H288" s="131">
        <v>17</v>
      </c>
      <c r="I288" s="131">
        <v>10</v>
      </c>
      <c r="J288" s="143" t="s">
        <v>1252</v>
      </c>
      <c r="K288" s="27">
        <v>2</v>
      </c>
      <c r="L288" s="27">
        <v>6.0000000000000001E-3</v>
      </c>
      <c r="M288" s="13">
        <v>273</v>
      </c>
      <c r="N288" s="13">
        <v>240</v>
      </c>
      <c r="O288" s="17">
        <v>2E-3</v>
      </c>
      <c r="P288" s="27">
        <v>1</v>
      </c>
      <c r="Q288" s="27">
        <v>6.0000000000000001E-3</v>
      </c>
      <c r="R288" s="13">
        <v>334</v>
      </c>
      <c r="S288" s="13">
        <v>240</v>
      </c>
      <c r="T288" s="133">
        <v>2.9999999999999997E-4</v>
      </c>
      <c r="U288" s="27">
        <v>1.1004999999999999E-2</v>
      </c>
      <c r="V288" s="8">
        <f>IF(AB286="Latest Sag:",-(K288*L288+P288*Q288),-(K288*L288+P288*Q288)+U288)</f>
        <v>-6.995000000000003E-3</v>
      </c>
      <c r="W288" s="8">
        <f>IF(OR(AC287="",AC287=0),Z287+V288,IF(AB286="Latest Sag:",AA287+U288+V288,AC287+V288))</f>
        <v>0.45838399999999996</v>
      </c>
      <c r="X288" s="33">
        <v>-36.303800000000003</v>
      </c>
      <c r="Y288" s="53">
        <f>IF(OR(ISBLANK(X288),X286=VALUE(20)),,IF(W286="Latest Z20:",ABS(X286-X288-K285*L285-P285*Q285+U287+U288),ABS(X287-X288-K287*L287-P287*Q287+U288)))</f>
        <v>4.9999999994897876E-6</v>
      </c>
      <c r="Z288" s="28">
        <v>-67.239830999999995</v>
      </c>
      <c r="AA288" s="28">
        <v>0.477599</v>
      </c>
      <c r="AB288" s="28">
        <v>-1.8960999999999999E-2</v>
      </c>
      <c r="AC288" s="8">
        <f t="shared" ref="AC288" si="666">AB288+AA288</f>
        <v>0.45863799999999999</v>
      </c>
      <c r="AD288" s="35">
        <v>0.45853583245385798</v>
      </c>
      <c r="AE288" s="8">
        <f t="shared" ref="AE288" si="667">IF(AD288="",0,IF(OR(AC288="",AC288=0),W288-AD288,AC288-AD288))</f>
        <v>1.0216754614200685E-4</v>
      </c>
      <c r="AF288" s="58">
        <f t="shared" ref="AF288" si="668">IF(AA288="",(Z288-V288)-Z287,AC288-W288)</f>
        <v>2.5400000000003198E-4</v>
      </c>
      <c r="AG288" s="40"/>
      <c r="AH288" s="73"/>
      <c r="AI288" s="40"/>
      <c r="AJ288" s="73"/>
      <c r="AK288" s="40">
        <v>32</v>
      </c>
      <c r="AL288" s="73">
        <v>150</v>
      </c>
      <c r="AM288" s="70"/>
      <c r="AN288" s="74"/>
      <c r="AO288" s="70"/>
      <c r="AP288" s="63"/>
      <c r="AQ288" s="63"/>
      <c r="AR288" s="40"/>
      <c r="AS288" s="40"/>
      <c r="AT288" s="63"/>
      <c r="AU288" s="63"/>
      <c r="AV288" s="142"/>
      <c r="AW288" s="71"/>
      <c r="AX288" s="45">
        <v>1.13E-4</v>
      </c>
      <c r="AY288" s="45">
        <v>4.6999999999999997E-5</v>
      </c>
      <c r="AZ288" s="46"/>
      <c r="BA288" s="152"/>
      <c r="BB288" s="47"/>
      <c r="BC288" s="158">
        <v>46</v>
      </c>
      <c r="BD288" s="158"/>
      <c r="BE288" s="47"/>
      <c r="BF288" s="56"/>
      <c r="BG288" s="49"/>
      <c r="BH288" s="50"/>
      <c r="BI288" s="49"/>
      <c r="BJ288" s="49"/>
      <c r="BK288" s="49"/>
      <c r="BL288" s="49"/>
      <c r="BM288" s="49"/>
      <c r="BN288" s="50"/>
      <c r="BO288" s="49"/>
      <c r="BP288" s="49"/>
      <c r="BQ288" s="50"/>
      <c r="BR288" s="9"/>
    </row>
    <row r="289" spans="1:70" s="6" customFormat="1" x14ac:dyDescent="0.25">
      <c r="A289" s="170" t="s">
        <v>1155</v>
      </c>
      <c r="B289" s="136"/>
      <c r="C289" s="137">
        <v>44902.415277777778</v>
      </c>
      <c r="D289" s="146">
        <v>2.5299999999999998</v>
      </c>
      <c r="E289" s="139" t="s">
        <v>814</v>
      </c>
      <c r="F289" s="165" t="s">
        <v>1433</v>
      </c>
      <c r="G289" s="22"/>
      <c r="H289" s="134"/>
      <c r="I289" s="134"/>
      <c r="J289" s="145"/>
      <c r="K289" s="29"/>
      <c r="L289" s="29"/>
      <c r="M289" s="1"/>
      <c r="N289" s="1"/>
      <c r="O289" s="3"/>
      <c r="P289" s="29"/>
      <c r="Q289" s="29"/>
      <c r="R289" s="1"/>
      <c r="S289" s="1"/>
      <c r="T289" s="147" t="s">
        <v>903</v>
      </c>
      <c r="U289" s="32" t="s">
        <v>24</v>
      </c>
      <c r="V289" s="24"/>
      <c r="W289" s="25" t="s">
        <v>22</v>
      </c>
      <c r="X289" s="30">
        <v>20</v>
      </c>
      <c r="Y289" s="138"/>
      <c r="Z289" s="30"/>
      <c r="AA289" s="30"/>
      <c r="AB289" s="36" t="s">
        <v>21</v>
      </c>
      <c r="AC289" s="24">
        <f>$AC$288</f>
        <v>0.45863799999999999</v>
      </c>
      <c r="AD289" s="30"/>
      <c r="AE289" s="24"/>
      <c r="AF289" s="24"/>
      <c r="AG289" s="41"/>
      <c r="AH289" s="41"/>
      <c r="AI289" s="41"/>
      <c r="AJ289" s="41"/>
      <c r="AK289" s="41"/>
      <c r="AL289" s="41"/>
      <c r="AM289" s="41"/>
      <c r="AN289" s="41"/>
      <c r="AO289" s="41"/>
      <c r="AP289" s="135"/>
      <c r="AQ289" s="135"/>
      <c r="AR289" s="41"/>
      <c r="AS289" s="41"/>
      <c r="AT289" s="135"/>
      <c r="AU289" s="135"/>
      <c r="AV289" s="29"/>
      <c r="AW289" s="42"/>
      <c r="AX289" s="42"/>
      <c r="AY289" s="42"/>
      <c r="AZ289" s="43"/>
      <c r="BA289" s="151"/>
      <c r="BB289" s="44"/>
      <c r="BC289" s="157">
        <v>47</v>
      </c>
      <c r="BD289" s="157"/>
      <c r="BE289" s="44"/>
      <c r="BF289" s="48"/>
      <c r="BG289" s="48"/>
      <c r="BH289" s="48"/>
      <c r="BI289" s="48"/>
      <c r="BJ289" s="48"/>
      <c r="BK289" s="48"/>
      <c r="BL289" s="48"/>
      <c r="BM289" s="48"/>
      <c r="BN289" s="48"/>
      <c r="BO289" s="48"/>
      <c r="BP289" s="48"/>
      <c r="BQ289" s="48"/>
      <c r="BR289" s="1"/>
    </row>
    <row r="290" spans="1:70" s="7" customFormat="1" x14ac:dyDescent="0.25">
      <c r="A290" s="68" t="s">
        <v>1434</v>
      </c>
      <c r="B290" s="67" t="s">
        <v>1436</v>
      </c>
      <c r="C290" s="52">
        <v>44902.424768518518</v>
      </c>
      <c r="D290" s="16">
        <f>(K290*M290+P290*R290)/(24*60*60)</f>
        <v>0</v>
      </c>
      <c r="E290" s="26"/>
      <c r="F290" s="14" t="s">
        <v>1251</v>
      </c>
      <c r="G290" s="15">
        <v>0.112</v>
      </c>
      <c r="H290" s="131">
        <v>17</v>
      </c>
      <c r="I290" s="131">
        <v>10</v>
      </c>
      <c r="J290" s="143" t="s">
        <v>1252</v>
      </c>
      <c r="K290" s="37"/>
      <c r="L290" s="27">
        <v>6.0000000000000001E-3</v>
      </c>
      <c r="M290" s="13">
        <v>273</v>
      </c>
      <c r="N290" s="13">
        <v>240</v>
      </c>
      <c r="O290" s="17">
        <v>2E-3</v>
      </c>
      <c r="P290" s="37"/>
      <c r="Q290" s="27">
        <v>6.0000000000000001E-3</v>
      </c>
      <c r="R290" s="13">
        <v>334</v>
      </c>
      <c r="S290" s="13">
        <v>240</v>
      </c>
      <c r="T290" s="133">
        <v>2.9999999999999997E-4</v>
      </c>
      <c r="U290" s="27"/>
      <c r="V290" s="8">
        <f>IF(AB288="Latest Sag:",-(K290*L290+P290*Q290),-(K290*L290+P290*Q290)+U290)</f>
        <v>0</v>
      </c>
      <c r="W290" s="8">
        <f>IF(OR(AC289="",AC289=0),Z289+V290,IF(AB288="Latest Sag:",AA289+U290+V290,AC289+V290))</f>
        <v>0.45863799999999999</v>
      </c>
      <c r="X290" s="34"/>
      <c r="Y290" s="53">
        <f>IF(OR(ISBLANK(X290),X288=VALUE(20)),,IF(W288="Latest Z20:",ABS(X288-X290-K287*L287-P287*Q287+U289+U290),ABS(X289-X290-K289*L289-P289*Q289+U290)))</f>
        <v>0</v>
      </c>
      <c r="Z290" s="28">
        <v>-67.239598999999998</v>
      </c>
      <c r="AA290" s="28">
        <v>0.47752099999999997</v>
      </c>
      <c r="AB290" s="28">
        <v>4.2887000000000002E-2</v>
      </c>
      <c r="AC290" s="8">
        <f t="shared" ref="AC290" si="669">AB290+AA290</f>
        <v>0.52040799999999998</v>
      </c>
      <c r="AD290" s="35">
        <v>0.45849820525075202</v>
      </c>
      <c r="AE290" s="8">
        <f t="shared" ref="AE290" si="670">IF(AD290="",0,IF(OR(AC290="",AC290=0),W290-AD290,AC290-AD290))</f>
        <v>6.1909794749247959E-2</v>
      </c>
      <c r="AF290" s="58">
        <f t="shared" ref="AF290" si="671">IF(AA290="",(Z290-V290)-Z289,AC290-W290)</f>
        <v>6.1769999999999992E-2</v>
      </c>
      <c r="AG290" s="40"/>
      <c r="AH290" s="73"/>
      <c r="AI290" s="40"/>
      <c r="AJ290" s="73"/>
      <c r="AK290" s="40">
        <v>919</v>
      </c>
      <c r="AL290" s="73">
        <v>150</v>
      </c>
      <c r="AM290" s="70"/>
      <c r="AN290" s="74"/>
      <c r="AO290" s="70"/>
      <c r="AP290" s="63"/>
      <c r="AQ290" s="63"/>
      <c r="AR290" s="40"/>
      <c r="AS290" s="40"/>
      <c r="AT290" s="63"/>
      <c r="AU290" s="63"/>
      <c r="AV290" s="142"/>
      <c r="AW290" s="71"/>
      <c r="AX290" s="45"/>
      <c r="AY290" s="45"/>
      <c r="AZ290" s="46"/>
      <c r="BA290" s="152"/>
      <c r="BB290" s="47"/>
      <c r="BC290" s="158">
        <v>47</v>
      </c>
      <c r="BD290" s="158"/>
      <c r="BE290" s="47"/>
      <c r="BF290" s="56"/>
      <c r="BG290" s="49"/>
      <c r="BH290" s="50"/>
      <c r="BI290" s="49"/>
      <c r="BJ290" s="49"/>
      <c r="BK290" s="49"/>
      <c r="BL290" s="49"/>
      <c r="BM290" s="49"/>
      <c r="BN290" s="50"/>
      <c r="BO290" s="49"/>
      <c r="BP290" s="49"/>
      <c r="BQ290" s="50"/>
      <c r="BR290" s="9"/>
    </row>
    <row r="291" spans="1:70" s="7" customFormat="1" x14ac:dyDescent="0.25">
      <c r="A291" s="68" t="s">
        <v>1435</v>
      </c>
      <c r="B291" s="67" t="s">
        <v>1436</v>
      </c>
      <c r="C291" s="52">
        <v>44902.441307870373</v>
      </c>
      <c r="D291" s="16">
        <f>(K291*M291+P291*R291)/(24*60*60)</f>
        <v>3.1597222222222221E-2</v>
      </c>
      <c r="E291" s="26"/>
      <c r="F291" s="14" t="s">
        <v>1251</v>
      </c>
      <c r="G291" s="15">
        <v>0.112</v>
      </c>
      <c r="H291" s="131">
        <v>17</v>
      </c>
      <c r="I291" s="131">
        <v>10</v>
      </c>
      <c r="J291" s="143" t="s">
        <v>1252</v>
      </c>
      <c r="K291" s="27">
        <v>10</v>
      </c>
      <c r="L291" s="27">
        <v>6.0000000000000001E-3</v>
      </c>
      <c r="M291" s="13">
        <v>273</v>
      </c>
      <c r="N291" s="13">
        <v>240</v>
      </c>
      <c r="O291" s="17">
        <v>2E-3</v>
      </c>
      <c r="P291" s="27"/>
      <c r="Q291" s="27">
        <v>6.0000000000000001E-3</v>
      </c>
      <c r="R291" s="13">
        <v>334</v>
      </c>
      <c r="S291" s="13">
        <v>240</v>
      </c>
      <c r="T291" s="133">
        <v>2.9999999999999997E-4</v>
      </c>
      <c r="U291" s="27">
        <v>4.6974000000000002E-2</v>
      </c>
      <c r="V291" s="8">
        <f>IF(AB289="Latest Sag:",-(K291*L291+P291*Q291),-(K291*L291+P291*Q291)+U291)</f>
        <v>-0.06</v>
      </c>
      <c r="W291" s="8">
        <f>IF(OR(AC290="",AC290=0),Z290+V291,IF(AB289="Latest Sag:",AA290+U291+V291,AC290+V291))</f>
        <v>0.46449499999999994</v>
      </c>
      <c r="X291" s="33">
        <v>-36.254620000000003</v>
      </c>
      <c r="Y291" s="53">
        <f>IF(OR(ISBLANK(X291),X289=VALUE(20)),,IF(W289="Latest Z20:",ABS(X289-X291-K288*L288-P288*Q288+U290+U291),ABS(X290-X291-K290*L290-P290*Q290+U291)))</f>
        <v>0</v>
      </c>
      <c r="Z291" s="28">
        <v>-67.239210999999997</v>
      </c>
      <c r="AA291" s="28">
        <v>0.47752800000000001</v>
      </c>
      <c r="AB291" s="28">
        <v>-1.2459E-2</v>
      </c>
      <c r="AC291" s="8">
        <f t="shared" ref="AC291" si="672">AB291+AA291</f>
        <v>0.46506900000000001</v>
      </c>
      <c r="AD291" s="35">
        <v>0.45849820525075202</v>
      </c>
      <c r="AE291" s="8">
        <f t="shared" ref="AE291" si="673">IF(AD291="",0,IF(OR(AC291="",AC291=0),W291-AD291,AC291-AD291))</f>
        <v>6.5707947492479879E-3</v>
      </c>
      <c r="AF291" s="58">
        <f t="shared" ref="AF291" si="674">IF(AA291="",(Z291-V291)-Z290,AC291-W291)</f>
        <v>5.7400000000007445E-4</v>
      </c>
      <c r="AG291" s="40"/>
      <c r="AH291" s="73"/>
      <c r="AI291" s="40"/>
      <c r="AJ291" s="73"/>
      <c r="AK291" s="40">
        <v>44</v>
      </c>
      <c r="AL291" s="73">
        <v>150</v>
      </c>
      <c r="AM291" s="70"/>
      <c r="AN291" s="74"/>
      <c r="AO291" s="70"/>
      <c r="AP291" s="63"/>
      <c r="AQ291" s="63"/>
      <c r="AR291" s="40"/>
      <c r="AS291" s="40"/>
      <c r="AT291" s="63"/>
      <c r="AU291" s="63"/>
      <c r="AV291" s="142"/>
      <c r="AW291" s="71"/>
      <c r="AX291" s="45"/>
      <c r="AY291" s="45"/>
      <c r="AZ291" s="46"/>
      <c r="BA291" s="152"/>
      <c r="BB291" s="47"/>
      <c r="BC291" s="158">
        <v>47</v>
      </c>
      <c r="BD291" s="158"/>
      <c r="BE291" s="47"/>
      <c r="BF291" s="56"/>
      <c r="BG291" s="49"/>
      <c r="BH291" s="50"/>
      <c r="BI291" s="49"/>
      <c r="BJ291" s="49"/>
      <c r="BK291" s="49"/>
      <c r="BL291" s="49"/>
      <c r="BM291" s="49"/>
      <c r="BN291" s="50"/>
      <c r="BO291" s="49"/>
      <c r="BP291" s="49"/>
      <c r="BQ291" s="50"/>
      <c r="BR291" s="9"/>
    </row>
    <row r="292" spans="1:70" s="7" customFormat="1" x14ac:dyDescent="0.25">
      <c r="A292" s="68" t="s">
        <v>1437</v>
      </c>
      <c r="B292" s="67" t="s">
        <v>1436</v>
      </c>
      <c r="C292" s="52">
        <v>44902.483680555553</v>
      </c>
      <c r="D292" s="16">
        <f>(K292*M292+P292*R292)/(24*60*60)</f>
        <v>1.0185185185185186E-2</v>
      </c>
      <c r="E292" s="26" t="s">
        <v>1442</v>
      </c>
      <c r="F292" s="14" t="s">
        <v>1251</v>
      </c>
      <c r="G292" s="15">
        <v>0.112</v>
      </c>
      <c r="H292" s="131">
        <v>17</v>
      </c>
      <c r="I292" s="131">
        <v>10</v>
      </c>
      <c r="J292" s="143" t="s">
        <v>1252</v>
      </c>
      <c r="K292" s="27">
        <v>2</v>
      </c>
      <c r="L292" s="27">
        <v>6.0000000000000001E-3</v>
      </c>
      <c r="M292" s="13">
        <v>273</v>
      </c>
      <c r="N292" s="13">
        <v>240</v>
      </c>
      <c r="O292" s="17">
        <v>2E-3</v>
      </c>
      <c r="P292" s="27">
        <v>1</v>
      </c>
      <c r="Q292" s="27">
        <v>6.0000000000000001E-3</v>
      </c>
      <c r="R292" s="13">
        <v>334</v>
      </c>
      <c r="S292" s="13">
        <v>240</v>
      </c>
      <c r="T292" s="133">
        <v>2.9999999999999997E-4</v>
      </c>
      <c r="U292" s="27">
        <v>1.129E-2</v>
      </c>
      <c r="V292" s="8">
        <f>IF(AB290="Latest Sag:",-(K292*L292+P292*Q292),-(K292*L292+P292*Q292)+U292)</f>
        <v>-6.7100000000000024E-3</v>
      </c>
      <c r="W292" s="8">
        <f>IF(OR(AC291="",AC291=0),Z291+V292,IF(AB290="Latest Sag:",AA291+U292+V292,AC291+V292))</f>
        <v>0.45835900000000002</v>
      </c>
      <c r="X292" s="33">
        <v>-36.303319999999999</v>
      </c>
      <c r="Y292" s="53">
        <f>IF(OR(ISBLANK(X292),X290=VALUE(20)),,IF(W290="Latest Z20:",ABS(X290-X292-K289*L289-P289*Q289+U291+U292),ABS(X291-X292-K291*L291-P291*Q291+U292)))</f>
        <v>1.0000000003363221E-5</v>
      </c>
      <c r="Z292" s="28">
        <v>-67.239405000000005</v>
      </c>
      <c r="AA292" s="28">
        <v>0.47750700000000001</v>
      </c>
      <c r="AB292" s="28">
        <v>-1.8977000000000001E-2</v>
      </c>
      <c r="AC292" s="8">
        <f t="shared" ref="AC292" si="675">AB292+AA292</f>
        <v>0.45852999999999999</v>
      </c>
      <c r="AD292" s="35">
        <v>0.45849820525075202</v>
      </c>
      <c r="AE292" s="8">
        <f t="shared" ref="AE292" si="676">IF(AD292="",0,IF(OR(AC292="",AC292=0),W292-AD292,AC292-AD292))</f>
        <v>3.1794749247970877E-5</v>
      </c>
      <c r="AF292" s="58">
        <f t="shared" ref="AF292" si="677">IF(AA292="",(Z292-V292)-Z291,AC292-W292)</f>
        <v>1.7099999999997673E-4</v>
      </c>
      <c r="AG292" s="40"/>
      <c r="AH292" s="73"/>
      <c r="AI292" s="40"/>
      <c r="AJ292" s="73"/>
      <c r="AK292" s="40">
        <v>46</v>
      </c>
      <c r="AL292" s="73">
        <v>150</v>
      </c>
      <c r="AM292" s="70"/>
      <c r="AN292" s="74"/>
      <c r="AO292" s="70"/>
      <c r="AP292" s="63"/>
      <c r="AQ292" s="63"/>
      <c r="AR292" s="40"/>
      <c r="AS292" s="40"/>
      <c r="AT292" s="63"/>
      <c r="AU292" s="63"/>
      <c r="AV292" s="142"/>
      <c r="AW292" s="71"/>
      <c r="AX292" s="45"/>
      <c r="AY292" s="45"/>
      <c r="AZ292" s="46"/>
      <c r="BA292" s="152"/>
      <c r="BB292" s="47"/>
      <c r="BC292" s="158">
        <v>47</v>
      </c>
      <c r="BD292" s="158">
        <v>10</v>
      </c>
      <c r="BE292" s="47">
        <v>29</v>
      </c>
      <c r="BF292" s="56"/>
      <c r="BG292" s="49"/>
      <c r="BH292" s="50"/>
      <c r="BI292" s="49"/>
      <c r="BJ292" s="49"/>
      <c r="BK292" s="49"/>
      <c r="BL292" s="49"/>
      <c r="BM292" s="49"/>
      <c r="BN292" s="50"/>
      <c r="BO292" s="49"/>
      <c r="BP292" s="49"/>
      <c r="BQ292" s="50"/>
      <c r="BR292" s="9"/>
    </row>
    <row r="293" spans="1:70" s="6" customFormat="1" x14ac:dyDescent="0.25">
      <c r="A293" s="1" t="s">
        <v>25</v>
      </c>
      <c r="B293" s="136"/>
      <c r="C293" s="137">
        <v>44902.534780092596</v>
      </c>
      <c r="D293" s="146">
        <v>2.87</v>
      </c>
      <c r="E293" s="139" t="s">
        <v>814</v>
      </c>
      <c r="F293" s="165" t="s">
        <v>1438</v>
      </c>
      <c r="G293" s="22"/>
      <c r="H293" s="134"/>
      <c r="I293" s="134"/>
      <c r="J293" s="145"/>
      <c r="K293" s="29"/>
      <c r="L293" s="29"/>
      <c r="M293" s="1"/>
      <c r="N293" s="1"/>
      <c r="O293" s="3"/>
      <c r="P293" s="29"/>
      <c r="Q293" s="29"/>
      <c r="R293" s="1"/>
      <c r="S293" s="1"/>
      <c r="T293" s="147" t="s">
        <v>903</v>
      </c>
      <c r="U293" s="32" t="s">
        <v>24</v>
      </c>
      <c r="V293" s="24"/>
      <c r="W293" s="25" t="s">
        <v>22</v>
      </c>
      <c r="X293" s="30">
        <v>20</v>
      </c>
      <c r="Y293" s="138"/>
      <c r="Z293" s="30"/>
      <c r="AA293" s="30"/>
      <c r="AB293" s="36" t="s">
        <v>21</v>
      </c>
      <c r="AC293" s="24">
        <f>$AC$292</f>
        <v>0.45852999999999999</v>
      </c>
      <c r="AD293" s="30"/>
      <c r="AE293" s="24"/>
      <c r="AF293" s="24"/>
      <c r="AG293" s="41"/>
      <c r="AH293" s="41"/>
      <c r="AI293" s="41"/>
      <c r="AJ293" s="41"/>
      <c r="AK293" s="41"/>
      <c r="AL293" s="41"/>
      <c r="AM293" s="41"/>
      <c r="AN293" s="41"/>
      <c r="AO293" s="41"/>
      <c r="AP293" s="135"/>
      <c r="AQ293" s="135"/>
      <c r="AR293" s="41"/>
      <c r="AS293" s="41"/>
      <c r="AT293" s="135"/>
      <c r="AU293" s="135"/>
      <c r="AV293" s="29"/>
      <c r="AW293" s="42"/>
      <c r="AX293" s="42"/>
      <c r="AY293" s="42"/>
      <c r="AZ293" s="43"/>
      <c r="BA293" s="151"/>
      <c r="BB293" s="44"/>
      <c r="BC293" s="157">
        <v>48</v>
      </c>
      <c r="BD293" s="157"/>
      <c r="BE293" s="44"/>
      <c r="BF293" s="48"/>
      <c r="BG293" s="48"/>
      <c r="BH293" s="48"/>
      <c r="BI293" s="48"/>
      <c r="BJ293" s="48"/>
      <c r="BK293" s="48"/>
      <c r="BL293" s="48"/>
      <c r="BM293" s="48"/>
      <c r="BN293" s="48"/>
      <c r="BO293" s="48"/>
      <c r="BP293" s="48"/>
      <c r="BQ293" s="48"/>
      <c r="BR293" s="1"/>
    </row>
    <row r="294" spans="1:70" s="7" customFormat="1" x14ac:dyDescent="0.25">
      <c r="A294" s="68" t="s">
        <v>1112</v>
      </c>
      <c r="B294" s="67" t="s">
        <v>1156</v>
      </c>
      <c r="C294" s="52">
        <v>44902.535775462966</v>
      </c>
      <c r="D294" s="16">
        <f>(K294*M294+P294*R294)/(24*60*60)</f>
        <v>0</v>
      </c>
      <c r="E294" s="26" t="s">
        <v>1443</v>
      </c>
      <c r="F294" s="14" t="s">
        <v>1440</v>
      </c>
      <c r="G294" s="15">
        <v>0.11700000000000001</v>
      </c>
      <c r="H294" s="131">
        <v>17</v>
      </c>
      <c r="I294" s="131">
        <v>10</v>
      </c>
      <c r="J294" s="143" t="s">
        <v>1441</v>
      </c>
      <c r="K294" s="37"/>
      <c r="L294" s="27">
        <v>6.0000000000000001E-3</v>
      </c>
      <c r="M294" s="13">
        <v>273</v>
      </c>
      <c r="N294" s="13">
        <v>240</v>
      </c>
      <c r="O294" s="17">
        <v>2E-3</v>
      </c>
      <c r="P294" s="37"/>
      <c r="Q294" s="27">
        <v>6.0000000000000001E-3</v>
      </c>
      <c r="R294" s="13">
        <v>334</v>
      </c>
      <c r="S294" s="13">
        <v>240</v>
      </c>
      <c r="T294" s="133">
        <v>2.9999999999999997E-4</v>
      </c>
      <c r="U294" s="27"/>
      <c r="V294" s="8">
        <f>IF(AB292="Latest Sag:",-(K294*L294+P294*Q294),-(K294*L294+P294*Q294)+U294)</f>
        <v>0</v>
      </c>
      <c r="W294" s="8">
        <f>IF(OR(AC293="",AC293=0),Z293+V294,IF(AB292="Latest Sag:",AA293+U294+V294,AC293+V294))</f>
        <v>0.45852999999999999</v>
      </c>
      <c r="X294" s="34"/>
      <c r="Y294" s="53">
        <f>IF(OR(ISBLANK(X294),X292=VALUE(20)),,IF(W292="Latest Z20:",ABS(X292-X294-K291*L291-P291*Q291+U293+U294),ABS(X293-X294-K293*L293-P293*Q293+U294)))</f>
        <v>0</v>
      </c>
      <c r="Z294" s="28">
        <v>-76.760178999999994</v>
      </c>
      <c r="AA294" s="28"/>
      <c r="AB294" s="28"/>
      <c r="AC294" s="8">
        <f t="shared" ref="AC294" si="678">AB294+AA294</f>
        <v>0</v>
      </c>
      <c r="AD294" s="35"/>
      <c r="AE294" s="8">
        <f t="shared" ref="AE294" si="679">IF(AD294="",0,IF(OR(AC294="",AC294=0),W294-AD294,AC294-AD294))</f>
        <v>0</v>
      </c>
      <c r="AF294" s="58">
        <f t="shared" ref="AF294" si="680">IF(AA294="",(Z294-V294)-Z293,AC294-W294)</f>
        <v>-76.760178999999994</v>
      </c>
      <c r="AG294" s="40"/>
      <c r="AH294" s="73"/>
      <c r="AI294" s="40"/>
      <c r="AJ294" s="73"/>
      <c r="AK294" s="40">
        <v>244</v>
      </c>
      <c r="AL294" s="73">
        <v>350</v>
      </c>
      <c r="AM294" s="70"/>
      <c r="AN294" s="74"/>
      <c r="AO294" s="70"/>
      <c r="AP294" s="63"/>
      <c r="AQ294" s="63"/>
      <c r="AR294" s="40"/>
      <c r="AS294" s="40"/>
      <c r="AT294" s="63"/>
      <c r="AU294" s="63"/>
      <c r="AV294" s="142"/>
      <c r="AW294" s="71">
        <v>0.02</v>
      </c>
      <c r="AX294" s="45"/>
      <c r="AY294" s="45"/>
      <c r="AZ294" s="46"/>
      <c r="BA294" s="152"/>
      <c r="BB294" s="47"/>
      <c r="BC294" s="158">
        <v>48</v>
      </c>
      <c r="BD294" s="158"/>
      <c r="BE294" s="47"/>
      <c r="BF294" s="56"/>
      <c r="BG294" s="49"/>
      <c r="BH294" s="50"/>
      <c r="BI294" s="49"/>
      <c r="BJ294" s="49"/>
      <c r="BK294" s="49"/>
      <c r="BL294" s="49"/>
      <c r="BM294" s="49"/>
      <c r="BN294" s="50"/>
      <c r="BO294" s="49"/>
      <c r="BP294" s="49"/>
      <c r="BQ294" s="50"/>
      <c r="BR294" s="9"/>
    </row>
    <row r="295" spans="1:70" s="7" customFormat="1" x14ac:dyDescent="0.25">
      <c r="A295" s="68" t="s">
        <v>1116</v>
      </c>
      <c r="B295" s="67" t="s">
        <v>1156</v>
      </c>
      <c r="C295" s="52">
        <v>44902.608912037038</v>
      </c>
      <c r="D295" s="16">
        <f>(K295*M295+P295*R295)/(24*60*60)</f>
        <v>9.479166666666667E-3</v>
      </c>
      <c r="E295" s="26"/>
      <c r="F295" s="14" t="s">
        <v>1440</v>
      </c>
      <c r="G295" s="15">
        <v>0.11700000000000001</v>
      </c>
      <c r="H295" s="131">
        <v>17</v>
      </c>
      <c r="I295" s="131">
        <v>10</v>
      </c>
      <c r="J295" s="143" t="s">
        <v>1441</v>
      </c>
      <c r="K295" s="27">
        <v>3</v>
      </c>
      <c r="L295" s="27">
        <v>6.0000000000000001E-3</v>
      </c>
      <c r="M295" s="13">
        <v>273</v>
      </c>
      <c r="N295" s="13">
        <v>240</v>
      </c>
      <c r="O295" s="17">
        <v>2E-3</v>
      </c>
      <c r="P295" s="27">
        <v>0</v>
      </c>
      <c r="Q295" s="27">
        <v>6.0000000000000001E-3</v>
      </c>
      <c r="R295" s="13">
        <v>334</v>
      </c>
      <c r="S295" s="13">
        <v>240</v>
      </c>
      <c r="T295" s="133">
        <v>2.9999999999999997E-4</v>
      </c>
      <c r="U295" s="27">
        <v>0.01</v>
      </c>
      <c r="V295" s="8">
        <f>IF(AB293="Latest Sag:",-(K295*L295+P295*Q295),-(K295*L295+P295*Q295)+U295)</f>
        <v>-1.8000000000000002E-2</v>
      </c>
      <c r="W295" s="8">
        <f>IF(OR(AC294="",AC294=0),Z294+V295,IF(AB293="Latest Sag:",AA294+U295+V295,AC294+V295))</f>
        <v>-76.778178999999994</v>
      </c>
      <c r="X295" s="33">
        <v>-45.698920000000001</v>
      </c>
      <c r="Y295" s="53">
        <f>IF(OR(ISBLANK(X295),X293=VALUE(20)),,IF(W293="Latest Z20:",ABS(X293-X295-K292*L292-P292*Q292+U294+U295),ABS(X294-X295-K294*L294-P294*Q294+U295)))</f>
        <v>0</v>
      </c>
      <c r="Z295" s="28">
        <v>-76.763178999999994</v>
      </c>
      <c r="AA295" s="28"/>
      <c r="AB295" s="28"/>
      <c r="AC295" s="8">
        <f t="shared" ref="AC295" si="681">AB295+AA295</f>
        <v>0</v>
      </c>
      <c r="AD295" s="35"/>
      <c r="AE295" s="8">
        <f t="shared" ref="AE295" si="682">IF(AD295="",0,IF(OR(AC295="",AC295=0),W295-AD295,AC295-AD295))</f>
        <v>0</v>
      </c>
      <c r="AF295" s="58">
        <f t="shared" ref="AF295" si="683">IF(AA295="",(Z295-V295)-Z294,AC295-W295)</f>
        <v>1.5000000000000568E-2</v>
      </c>
      <c r="AG295" s="40"/>
      <c r="AH295" s="73"/>
      <c r="AI295" s="40"/>
      <c r="AJ295" s="73"/>
      <c r="AK295" s="40">
        <v>6563</v>
      </c>
      <c r="AL295" s="73">
        <v>350</v>
      </c>
      <c r="AM295" s="70"/>
      <c r="AN295" s="74"/>
      <c r="AO295" s="70"/>
      <c r="AP295" s="63"/>
      <c r="AQ295" s="63"/>
      <c r="AR295" s="40"/>
      <c r="AS295" s="40"/>
      <c r="AT295" s="63"/>
      <c r="AU295" s="63"/>
      <c r="AV295" s="142"/>
      <c r="AW295" s="71">
        <v>-2E-3</v>
      </c>
      <c r="AX295" s="45">
        <v>-6.6030000000000004E-3</v>
      </c>
      <c r="AY295" s="45"/>
      <c r="AZ295" s="46"/>
      <c r="BA295" s="152"/>
      <c r="BB295" s="47"/>
      <c r="BC295" s="158">
        <v>48</v>
      </c>
      <c r="BD295" s="158"/>
      <c r="BE295" s="47"/>
      <c r="BF295" s="56"/>
      <c r="BG295" s="49"/>
      <c r="BH295" s="50"/>
      <c r="BI295" s="49"/>
      <c r="BJ295" s="49"/>
      <c r="BK295" s="49"/>
      <c r="BL295" s="49"/>
      <c r="BM295" s="49"/>
      <c r="BN295" s="50"/>
      <c r="BO295" s="49"/>
      <c r="BP295" s="49"/>
      <c r="BQ295" s="50"/>
      <c r="BR295" s="9"/>
    </row>
    <row r="296" spans="1:70" s="7" customFormat="1" x14ac:dyDescent="0.25">
      <c r="A296" s="68" t="s">
        <v>1250</v>
      </c>
      <c r="B296" s="67" t="s">
        <v>1156</v>
      </c>
      <c r="C296" s="52">
        <v>44902.627152777779</v>
      </c>
      <c r="D296" s="16">
        <f>(K296*M296+P296*R296)/(24*60*60)</f>
        <v>9.479166666666667E-3</v>
      </c>
      <c r="E296" s="26"/>
      <c r="F296" s="14" t="s">
        <v>1440</v>
      </c>
      <c r="G296" s="15">
        <v>0.11700000000000001</v>
      </c>
      <c r="H296" s="131">
        <v>17</v>
      </c>
      <c r="I296" s="131">
        <v>10</v>
      </c>
      <c r="J296" s="143" t="s">
        <v>1441</v>
      </c>
      <c r="K296" s="27">
        <v>3</v>
      </c>
      <c r="L296" s="27">
        <v>6.0000000000000001E-3</v>
      </c>
      <c r="M296" s="13">
        <v>273</v>
      </c>
      <c r="N296" s="13">
        <v>240</v>
      </c>
      <c r="O296" s="17">
        <v>2E-3</v>
      </c>
      <c r="P296" s="27">
        <v>0</v>
      </c>
      <c r="Q296" s="27">
        <v>6.0000000000000001E-3</v>
      </c>
      <c r="R296" s="13">
        <v>334</v>
      </c>
      <c r="S296" s="13">
        <v>240</v>
      </c>
      <c r="T296" s="133">
        <v>2.9999999999999997E-4</v>
      </c>
      <c r="U296" s="27">
        <v>0.01</v>
      </c>
      <c r="V296" s="8">
        <f>IF(AB294="Latest Sag:",-(K296*L296+P296*Q296),-(K296*L296+P296*Q296)+U296)</f>
        <v>-8.0000000000000019E-3</v>
      </c>
      <c r="W296" s="8">
        <f>IF(OR(AC295="",AC295=0),Z295+V296,IF(AB294="Latest Sag:",AA295+U296+V296,AC295+V296))</f>
        <v>-76.771178999999989</v>
      </c>
      <c r="X296" s="33">
        <v>-45.706919999999997</v>
      </c>
      <c r="Y296" s="53">
        <f>IF(OR(ISBLANK(X296),X294=VALUE(20)),,IF(W294="Latest Z20:",ABS(X294-X296-K293*L293-P293*Q293+U295+U296),ABS(X295-X296-K295*L295-P295*Q295+U296)))</f>
        <v>4.4356879280726957E-15</v>
      </c>
      <c r="Z296" s="28">
        <v>-76.774174000000002</v>
      </c>
      <c r="AA296" s="28"/>
      <c r="AB296" s="28"/>
      <c r="AC296" s="8">
        <f t="shared" ref="AC296" si="684">AB296+AA296</f>
        <v>0</v>
      </c>
      <c r="AD296" s="35"/>
      <c r="AE296" s="8">
        <f t="shared" ref="AE296" si="685">IF(AD296="",0,IF(OR(AC296="",AC296=0),W296-AD296,AC296-AD296))</f>
        <v>0</v>
      </c>
      <c r="AF296" s="58">
        <f t="shared" ref="AF296" si="686">IF(AA296="",(Z296-V296)-Z295,AC296-W296)</f>
        <v>-2.9950000000127375E-3</v>
      </c>
      <c r="AG296" s="40"/>
      <c r="AH296" s="73"/>
      <c r="AI296" s="40"/>
      <c r="AJ296" s="73"/>
      <c r="AK296" s="40">
        <v>572</v>
      </c>
      <c r="AL296" s="73">
        <v>350</v>
      </c>
      <c r="AM296" s="70"/>
      <c r="AN296" s="74"/>
      <c r="AO296" s="70"/>
      <c r="AP296" s="63"/>
      <c r="AQ296" s="63"/>
      <c r="AR296" s="40"/>
      <c r="AS296" s="40"/>
      <c r="AT296" s="63"/>
      <c r="AU296" s="63"/>
      <c r="AV296" s="142"/>
      <c r="AW296" s="71"/>
      <c r="AX296" s="45">
        <v>-3.19E-4</v>
      </c>
      <c r="AY296" s="45">
        <v>7.6400000000000003E-4</v>
      </c>
      <c r="AZ296" s="46"/>
      <c r="BA296" s="152"/>
      <c r="BB296" s="47"/>
      <c r="BC296" s="158">
        <v>48</v>
      </c>
      <c r="BD296" s="158"/>
      <c r="BE296" s="47"/>
      <c r="BF296" s="56"/>
      <c r="BG296" s="49"/>
      <c r="BH296" s="50"/>
      <c r="BI296" s="49"/>
      <c r="BJ296" s="49"/>
      <c r="BK296" s="49"/>
      <c r="BL296" s="49"/>
      <c r="BM296" s="49"/>
      <c r="BN296" s="50"/>
      <c r="BO296" s="49"/>
      <c r="BP296" s="49"/>
      <c r="BQ296" s="50"/>
      <c r="BR296" s="9"/>
    </row>
    <row r="297" spans="1:70" s="7" customFormat="1" x14ac:dyDescent="0.25">
      <c r="A297" s="68" t="s">
        <v>1254</v>
      </c>
      <c r="B297" s="67" t="s">
        <v>1436</v>
      </c>
      <c r="C297" s="52">
        <v>44902.641956018517</v>
      </c>
      <c r="D297" s="16">
        <f>(K297*M297+P297*R297)/(24*60*60)</f>
        <v>9.479166666666667E-3</v>
      </c>
      <c r="E297" s="26" t="s">
        <v>1448</v>
      </c>
      <c r="F297" s="14" t="s">
        <v>1440</v>
      </c>
      <c r="G297" s="15">
        <v>0.11700000000000001</v>
      </c>
      <c r="H297" s="131">
        <v>17</v>
      </c>
      <c r="I297" s="131">
        <v>10</v>
      </c>
      <c r="J297" s="143" t="s">
        <v>1441</v>
      </c>
      <c r="K297" s="27">
        <v>3</v>
      </c>
      <c r="L297" s="27">
        <v>6.0000000000000001E-3</v>
      </c>
      <c r="M297" s="13">
        <v>273</v>
      </c>
      <c r="N297" s="13">
        <v>240</v>
      </c>
      <c r="O297" s="17">
        <v>2E-3</v>
      </c>
      <c r="P297" s="27">
        <v>0</v>
      </c>
      <c r="Q297" s="27">
        <v>6.0000000000000001E-3</v>
      </c>
      <c r="R297" s="13">
        <v>334</v>
      </c>
      <c r="S297" s="13">
        <v>240</v>
      </c>
      <c r="T297" s="133">
        <v>2.9999999999999997E-4</v>
      </c>
      <c r="U297" s="27">
        <v>0.01</v>
      </c>
      <c r="V297" s="8">
        <f>IF(AB295="Latest Sag:",-(K297*L297+P297*Q297),-(K297*L297+P297*Q297)+U297)</f>
        <v>-8.0000000000000019E-3</v>
      </c>
      <c r="W297" s="8">
        <f>IF(OR(AC296="",AC296=0),Z296+V297,IF(AB295="Latest Sag:",AA296+U297+V297,AC296+V297))</f>
        <v>-76.782173999999998</v>
      </c>
      <c r="X297" s="33">
        <v>-45.714919999999999</v>
      </c>
      <c r="Y297" s="53">
        <f>IF(OR(ISBLANK(X297),X295=VALUE(20)),,IF(W295="Latest Z20:",ABS(X295-X297-K294*L294-P294*Q294+U296+U297),ABS(X296-X297-K296*L296-P296*Q296+U297)))</f>
        <v>2.6697394295283061E-15</v>
      </c>
      <c r="Z297" s="28">
        <v>-76.781693000000004</v>
      </c>
      <c r="AA297" s="28"/>
      <c r="AB297" s="28"/>
      <c r="AC297" s="8">
        <f t="shared" ref="AC297" si="687">AB297+AA297</f>
        <v>0</v>
      </c>
      <c r="AD297" s="35"/>
      <c r="AE297" s="8">
        <f t="shared" ref="AE297" si="688">IF(AD297="",0,IF(OR(AC297="",AC297=0),W297-AD297,AC297-AD297))</f>
        <v>0</v>
      </c>
      <c r="AF297" s="58">
        <f t="shared" ref="AF297" si="689">IF(AA297="",(Z297-V297)-Z296,AC297-W297)</f>
        <v>4.8099999999351439E-4</v>
      </c>
      <c r="AG297" s="40"/>
      <c r="AH297" s="73"/>
      <c r="AI297" s="40"/>
      <c r="AJ297" s="73"/>
      <c r="AK297" s="40">
        <v>160</v>
      </c>
      <c r="AL297" s="73">
        <v>350</v>
      </c>
      <c r="AM297" s="70"/>
      <c r="AN297" s="74"/>
      <c r="AO297" s="70"/>
      <c r="AP297" s="63"/>
      <c r="AQ297" s="63"/>
      <c r="AR297" s="40"/>
      <c r="AS297" s="40"/>
      <c r="AT297" s="63"/>
      <c r="AU297" s="63"/>
      <c r="AV297" s="142"/>
      <c r="AW297" s="71"/>
      <c r="AX297" s="45"/>
      <c r="AY297" s="45"/>
      <c r="AZ297" s="46"/>
      <c r="BA297" s="152"/>
      <c r="BB297" s="47"/>
      <c r="BC297" s="158">
        <v>48</v>
      </c>
      <c r="BD297" s="158"/>
      <c r="BE297" s="47"/>
      <c r="BF297" s="56"/>
      <c r="BG297" s="49"/>
      <c r="BH297" s="50"/>
      <c r="BI297" s="49"/>
      <c r="BJ297" s="49"/>
      <c r="BK297" s="49"/>
      <c r="BL297" s="49"/>
      <c r="BM297" s="49"/>
      <c r="BN297" s="50"/>
      <c r="BO297" s="49"/>
      <c r="BP297" s="49"/>
      <c r="BQ297" s="50"/>
      <c r="BR297" s="9"/>
    </row>
    <row r="298" spans="1:70" s="6" customFormat="1" x14ac:dyDescent="0.25">
      <c r="A298" s="170" t="s">
        <v>1155</v>
      </c>
      <c r="B298" s="136"/>
      <c r="C298" s="137">
        <v>44902.654398148145</v>
      </c>
      <c r="D298" s="146">
        <v>2.87</v>
      </c>
      <c r="E298" s="139" t="s">
        <v>814</v>
      </c>
      <c r="F298" s="165" t="s">
        <v>1110</v>
      </c>
      <c r="G298" s="22"/>
      <c r="H298" s="134"/>
      <c r="I298" s="134"/>
      <c r="J298" s="145"/>
      <c r="K298" s="29"/>
      <c r="L298" s="29"/>
      <c r="M298" s="1"/>
      <c r="N298" s="1"/>
      <c r="O298" s="3"/>
      <c r="P298" s="29"/>
      <c r="Q298" s="29"/>
      <c r="R298" s="1"/>
      <c r="S298" s="1"/>
      <c r="T298" s="147" t="s">
        <v>903</v>
      </c>
      <c r="U298" s="32" t="s">
        <v>24</v>
      </c>
      <c r="V298" s="24"/>
      <c r="W298" s="25" t="s">
        <v>22</v>
      </c>
      <c r="X298" s="30">
        <v>20</v>
      </c>
      <c r="Y298" s="138"/>
      <c r="Z298" s="30"/>
      <c r="AA298" s="30"/>
      <c r="AB298" s="36" t="s">
        <v>21</v>
      </c>
      <c r="AC298" s="24">
        <f>$AC$297</f>
        <v>0</v>
      </c>
      <c r="AD298" s="30"/>
      <c r="AE298" s="24"/>
      <c r="AF298" s="24"/>
      <c r="AG298" s="41"/>
      <c r="AH298" s="41"/>
      <c r="AI298" s="41"/>
      <c r="AJ298" s="41"/>
      <c r="AK298" s="41"/>
      <c r="AL298" s="41"/>
      <c r="AM298" s="41"/>
      <c r="AN298" s="41"/>
      <c r="AO298" s="41"/>
      <c r="AP298" s="135"/>
      <c r="AQ298" s="135"/>
      <c r="AR298" s="41"/>
      <c r="AS298" s="41"/>
      <c r="AT298" s="135"/>
      <c r="AU298" s="135"/>
      <c r="AV298" s="29"/>
      <c r="AW298" s="42"/>
      <c r="AX298" s="42"/>
      <c r="AY298" s="42"/>
      <c r="AZ298" s="43"/>
      <c r="BA298" s="151"/>
      <c r="BB298" s="44"/>
      <c r="BC298" s="157">
        <v>0</v>
      </c>
      <c r="BD298" s="157"/>
      <c r="BE298" s="44"/>
      <c r="BF298" s="48"/>
      <c r="BG298" s="48"/>
      <c r="BH298" s="48"/>
      <c r="BI298" s="48"/>
      <c r="BJ298" s="48"/>
      <c r="BK298" s="48"/>
      <c r="BL298" s="48"/>
      <c r="BM298" s="48"/>
      <c r="BN298" s="48"/>
      <c r="BO298" s="48"/>
      <c r="BP298" s="48"/>
      <c r="BQ298" s="48"/>
      <c r="BR298" s="1"/>
    </row>
    <row r="299" spans="1:70" s="7" customFormat="1" x14ac:dyDescent="0.25">
      <c r="A299" s="68" t="s">
        <v>1444</v>
      </c>
      <c r="B299" s="67" t="s">
        <v>1436</v>
      </c>
      <c r="C299" s="52">
        <v>44902.669907407406</v>
      </c>
      <c r="D299" s="16">
        <f>(K299*M299+P299*R299)/(24*60*60)</f>
        <v>0</v>
      </c>
      <c r="E299" s="26" t="s">
        <v>1447</v>
      </c>
      <c r="F299" s="14" t="s">
        <v>1440</v>
      </c>
      <c r="G299" s="15">
        <v>0.11700000000000001</v>
      </c>
      <c r="H299" s="131">
        <v>17</v>
      </c>
      <c r="I299" s="131">
        <v>10</v>
      </c>
      <c r="J299" s="143" t="s">
        <v>1441</v>
      </c>
      <c r="K299" s="37"/>
      <c r="L299" s="27">
        <v>6.0000000000000001E-3</v>
      </c>
      <c r="M299" s="13">
        <v>273</v>
      </c>
      <c r="N299" s="13">
        <v>240</v>
      </c>
      <c r="O299" s="17">
        <v>2E-3</v>
      </c>
      <c r="P299" s="37"/>
      <c r="Q299" s="27">
        <v>6.0000000000000001E-3</v>
      </c>
      <c r="R299" s="13">
        <v>334</v>
      </c>
      <c r="S299" s="13">
        <v>240</v>
      </c>
      <c r="T299" s="133">
        <v>2.9999999999999997E-4</v>
      </c>
      <c r="U299" s="27"/>
      <c r="V299" s="8">
        <f>IF(AB297="Latest Sag:",-(K299*L299+P299*Q299),-(K299*L299+P299*Q299)+U299)</f>
        <v>0</v>
      </c>
      <c r="W299" s="8">
        <f>IF(OR(AC298="",AC298=0),Z298+V299,IF(AB297="Latest Sag:",AA298+U299+V299,AC298+V299))</f>
        <v>0</v>
      </c>
      <c r="X299" s="34"/>
      <c r="Y299" s="53">
        <f>IF(OR(ISBLANK(X299),X297=VALUE(20)),,IF(W297="Latest Z20:",ABS(X297-X299-K296*L296-P296*Q296+U298+U299),ABS(X298-X299-K298*L298-P298*Q298+U299)))</f>
        <v>0</v>
      </c>
      <c r="Z299" s="28">
        <v>-67.240966</v>
      </c>
      <c r="AA299" s="28">
        <v>0.48017399999999999</v>
      </c>
      <c r="AB299" s="28">
        <v>3.7005000000000003E-2</v>
      </c>
      <c r="AC299" s="8">
        <f t="shared" ref="AC299" si="690">AB299+AA299</f>
        <v>0.51717899999999994</v>
      </c>
      <c r="AD299" s="35">
        <v>0.45857267294232601</v>
      </c>
      <c r="AE299" s="8">
        <f t="shared" ref="AE299" si="691">IF(AD299="",0,IF(OR(AC299="",AC299=0),W299-AD299,AC299-AD299))</f>
        <v>5.8606327057673935E-2</v>
      </c>
      <c r="AF299" s="58">
        <f t="shared" ref="AF299" si="692">IF(AA299="",(Z299-V299)-Z298,AC299-W299)</f>
        <v>0.51717899999999994</v>
      </c>
      <c r="AG299" s="40"/>
      <c r="AH299" s="73"/>
      <c r="AI299" s="40"/>
      <c r="AJ299" s="73"/>
      <c r="AK299" s="40">
        <v>1842</v>
      </c>
      <c r="AL299" s="73">
        <v>150</v>
      </c>
      <c r="AM299" s="70"/>
      <c r="AN299" s="74"/>
      <c r="AO299" s="70"/>
      <c r="AP299" s="63"/>
      <c r="AQ299" s="63"/>
      <c r="AR299" s="40"/>
      <c r="AS299" s="40"/>
      <c r="AT299" s="63"/>
      <c r="AU299" s="63"/>
      <c r="AV299" s="142"/>
      <c r="AW299" s="71">
        <v>3.6310000000000001E-3</v>
      </c>
      <c r="AX299" s="45"/>
      <c r="AY299" s="45"/>
      <c r="AZ299" s="46"/>
      <c r="BA299" s="152"/>
      <c r="BB299" s="47"/>
      <c r="BC299" s="158">
        <v>0</v>
      </c>
      <c r="BD299" s="158"/>
      <c r="BE299" s="47"/>
      <c r="BF299" s="56"/>
      <c r="BG299" s="49"/>
      <c r="BH299" s="50"/>
      <c r="BI299" s="49"/>
      <c r="BJ299" s="49"/>
      <c r="BK299" s="49"/>
      <c r="BL299" s="49"/>
      <c r="BM299" s="49"/>
      <c r="BN299" s="50"/>
      <c r="BO299" s="49"/>
      <c r="BP299" s="49"/>
      <c r="BQ299" s="50"/>
      <c r="BR299" s="9"/>
    </row>
    <row r="300" spans="1:70" s="7" customFormat="1" x14ac:dyDescent="0.25">
      <c r="A300" s="68" t="s">
        <v>1445</v>
      </c>
      <c r="B300" s="67" t="s">
        <v>1436</v>
      </c>
      <c r="C300" s="52">
        <v>44902.694884259261</v>
      </c>
      <c r="D300" s="16">
        <f>(K300*M300+P300*R300)/(24*60*60)</f>
        <v>2.5277777777777777E-2</v>
      </c>
      <c r="E300" s="26" t="s">
        <v>1446</v>
      </c>
      <c r="F300" s="14" t="s">
        <v>1440</v>
      </c>
      <c r="G300" s="15">
        <v>0.11700000000000001</v>
      </c>
      <c r="H300" s="131">
        <v>17</v>
      </c>
      <c r="I300" s="131">
        <v>10</v>
      </c>
      <c r="J300" s="143" t="s">
        <v>1441</v>
      </c>
      <c r="K300" s="27">
        <v>8</v>
      </c>
      <c r="L300" s="27">
        <v>6.0000000000000001E-3</v>
      </c>
      <c r="M300" s="13">
        <v>273</v>
      </c>
      <c r="N300" s="13">
        <v>240</v>
      </c>
      <c r="O300" s="17">
        <v>2E-3</v>
      </c>
      <c r="P300" s="27"/>
      <c r="Q300" s="27">
        <v>6.0000000000000001E-3</v>
      </c>
      <c r="R300" s="13">
        <v>334</v>
      </c>
      <c r="S300" s="13">
        <v>240</v>
      </c>
      <c r="T300" s="133">
        <v>2.9999999999999997E-4</v>
      </c>
      <c r="U300" s="27">
        <v>3.8401999999999999E-2</v>
      </c>
      <c r="V300" s="8">
        <f>IF(AB298="Latest Sag:",-(K300*L300+P300*Q300),-(K300*L300+P300*Q300)+U300)</f>
        <v>-4.8000000000000001E-2</v>
      </c>
      <c r="W300" s="8">
        <f>IF(OR(AC299="",AC299=0),Z299+V300,IF(AB298="Latest Sag:",AA299+U300+V300,AC299+V300))</f>
        <v>0.47057600000000005</v>
      </c>
      <c r="X300" s="33">
        <v>-36.152230000000003</v>
      </c>
      <c r="Y300" s="53">
        <f>IF(OR(ISBLANK(X300),X298=VALUE(20)),,IF(W298="Latest Z20:",ABS(X298-X300-K297*L297-P297*Q297+U299+U300),ABS(X299-X300-K299*L299-P299*Q299+U300)))</f>
        <v>0</v>
      </c>
      <c r="Z300" s="28">
        <v>-67.241293999999996</v>
      </c>
      <c r="AA300" s="28">
        <v>0.48009299999999999</v>
      </c>
      <c r="AB300" s="28">
        <v>-8.2249999999999997E-3</v>
      </c>
      <c r="AC300" s="8">
        <f t="shared" ref="AC300" si="693">AB300+AA300</f>
        <v>0.47186800000000001</v>
      </c>
      <c r="AD300" s="35">
        <v>0.45857267294232601</v>
      </c>
      <c r="AE300" s="8">
        <f t="shared" ref="AE300" si="694">IF(AD300="",0,IF(OR(AC300="",AC300=0),W300-AD300,AC300-AD300))</f>
        <v>1.3295327057674E-2</v>
      </c>
      <c r="AF300" s="58">
        <f t="shared" ref="AF300" si="695">IF(AA300="",(Z300-V300)-Z299,AC300-W300)</f>
        <v>1.2919999999999598E-3</v>
      </c>
      <c r="AG300" s="40"/>
      <c r="AH300" s="73"/>
      <c r="AI300" s="40"/>
      <c r="AJ300" s="73"/>
      <c r="AK300" s="40">
        <v>42</v>
      </c>
      <c r="AL300" s="73">
        <v>150</v>
      </c>
      <c r="AM300" s="70"/>
      <c r="AN300" s="74"/>
      <c r="AO300" s="70"/>
      <c r="AP300" s="63"/>
      <c r="AQ300" s="63"/>
      <c r="AR300" s="40"/>
      <c r="AS300" s="40"/>
      <c r="AT300" s="63"/>
      <c r="AU300" s="63"/>
      <c r="AV300" s="142"/>
      <c r="AW300" s="71"/>
      <c r="AX300" s="45">
        <v>-3.21E-4</v>
      </c>
      <c r="AY300" s="45">
        <v>-2.7700000000000001E-4</v>
      </c>
      <c r="AZ300" s="46"/>
      <c r="BA300" s="152"/>
      <c r="BB300" s="47"/>
      <c r="BC300" s="158">
        <v>0</v>
      </c>
      <c r="BD300" s="158"/>
      <c r="BE300" s="47"/>
      <c r="BF300" s="56"/>
      <c r="BG300" s="49"/>
      <c r="BH300" s="50"/>
      <c r="BI300" s="49"/>
      <c r="BJ300" s="49"/>
      <c r="BK300" s="49"/>
      <c r="BL300" s="49"/>
      <c r="BM300" s="49"/>
      <c r="BN300" s="50"/>
      <c r="BO300" s="49"/>
      <c r="BP300" s="49"/>
      <c r="BQ300" s="50"/>
      <c r="BR300" s="9"/>
    </row>
    <row r="301" spans="1:70" s="7" customFormat="1" x14ac:dyDescent="0.25">
      <c r="A301" s="68" t="s">
        <v>1449</v>
      </c>
      <c r="B301" s="67" t="s">
        <v>1451</v>
      </c>
      <c r="C301" s="52">
        <v>44902.745439814818</v>
      </c>
      <c r="D301" s="16">
        <f>(K301*M301+P301*R301)/(24*60*60)</f>
        <v>1.0185185185185186E-2</v>
      </c>
      <c r="E301" s="26" t="s">
        <v>1450</v>
      </c>
      <c r="F301" s="14" t="s">
        <v>1440</v>
      </c>
      <c r="G301" s="15">
        <v>0.11700000000000001</v>
      </c>
      <c r="H301" s="131">
        <v>17</v>
      </c>
      <c r="I301" s="131">
        <v>10</v>
      </c>
      <c r="J301" s="143" t="s">
        <v>1441</v>
      </c>
      <c r="K301" s="27">
        <v>2</v>
      </c>
      <c r="L301" s="27">
        <v>6.0000000000000001E-3</v>
      </c>
      <c r="M301" s="13">
        <v>273</v>
      </c>
      <c r="N301" s="13">
        <v>240</v>
      </c>
      <c r="O301" s="17">
        <v>2E-3</v>
      </c>
      <c r="P301" s="27">
        <v>1</v>
      </c>
      <c r="Q301" s="27">
        <v>6.0000000000000001E-3</v>
      </c>
      <c r="R301" s="13">
        <v>334</v>
      </c>
      <c r="S301" s="13">
        <v>240</v>
      </c>
      <c r="T301" s="133">
        <v>2.9999999999999997E-4</v>
      </c>
      <c r="U301" s="27">
        <v>4.5950000000000001E-3</v>
      </c>
      <c r="V301" s="8">
        <f>IF(AB299="Latest Sag:",-(K301*L301+P301*Q301),-(K301*L301+P301*Q301)+U301)</f>
        <v>-1.3405000000000002E-2</v>
      </c>
      <c r="W301" s="8">
        <f>IF(OR(AC300="",AC300=0),Z300+V301,IF(AB299="Latest Sag:",AA300+U301+V301,AC300+V301))</f>
        <v>0.45846300000000001</v>
      </c>
      <c r="X301" s="33">
        <v>-36.195630000000001</v>
      </c>
      <c r="Y301" s="53">
        <f>IF(OR(ISBLANK(X301),X299=VALUE(20)),,IF(W299="Latest Z20:",ABS(X299-X301-K298*L298-P298*Q298+U300+U301),ABS(X300-X301-K300*L300-P300*Q300+U301)))</f>
        <v>5.0000000016720697E-6</v>
      </c>
      <c r="Z301" s="28">
        <v>-67.240836999999999</v>
      </c>
      <c r="AA301" s="28">
        <v>0.48011300000000001</v>
      </c>
      <c r="AB301" s="28">
        <v>-2.1218000000000001E-2</v>
      </c>
      <c r="AC301" s="8">
        <f t="shared" ref="AC301" si="696">AB301+AA301</f>
        <v>0.458895</v>
      </c>
      <c r="AD301" s="35">
        <v>0.45857267294232601</v>
      </c>
      <c r="AE301" s="8">
        <f t="shared" ref="AE301" si="697">IF(AD301="",0,IF(OR(AC301="",AC301=0),W301-AD301,AC301-AD301))</f>
        <v>3.2232705767398784E-4</v>
      </c>
      <c r="AF301" s="58">
        <f t="shared" ref="AF301" si="698">IF(AA301="",(Z301-V301)-Z300,AC301-W301)</f>
        <v>4.3199999999998795E-4</v>
      </c>
      <c r="AG301" s="40"/>
      <c r="AH301" s="73"/>
      <c r="AI301" s="40"/>
      <c r="AJ301" s="73"/>
      <c r="AK301" s="40">
        <v>34</v>
      </c>
      <c r="AL301" s="73">
        <v>150</v>
      </c>
      <c r="AM301" s="70"/>
      <c r="AN301" s="74"/>
      <c r="AO301" s="70"/>
      <c r="AP301" s="63"/>
      <c r="AQ301" s="63"/>
      <c r="AR301" s="40"/>
      <c r="AS301" s="40"/>
      <c r="AT301" s="63"/>
      <c r="AU301" s="63"/>
      <c r="AV301" s="142"/>
      <c r="AW301" s="71"/>
      <c r="AX301" s="45"/>
      <c r="AY301" s="45"/>
      <c r="AZ301" s="46"/>
      <c r="BA301" s="152"/>
      <c r="BB301" s="47"/>
      <c r="BC301" s="158">
        <v>0</v>
      </c>
      <c r="BD301" s="158"/>
      <c r="BE301" s="47"/>
      <c r="BF301" s="56"/>
      <c r="BG301" s="49"/>
      <c r="BH301" s="50"/>
      <c r="BI301" s="49"/>
      <c r="BJ301" s="49"/>
      <c r="BK301" s="49"/>
      <c r="BL301" s="49"/>
      <c r="BM301" s="49"/>
      <c r="BN301" s="50"/>
      <c r="BO301" s="49"/>
      <c r="BP301" s="49"/>
      <c r="BQ301" s="50"/>
      <c r="BR301" s="9"/>
    </row>
    <row r="302" spans="1:70" s="7" customFormat="1" x14ac:dyDescent="0.25">
      <c r="A302" s="68" t="s">
        <v>1452</v>
      </c>
      <c r="B302" s="67" t="s">
        <v>1318</v>
      </c>
      <c r="C302" s="52">
        <v>44902.765266203707</v>
      </c>
      <c r="D302" s="16">
        <f>(K302*M302+P302*R302)/(24*60*60)</f>
        <v>1.0185185185185186E-2</v>
      </c>
      <c r="E302" s="26" t="s">
        <v>1495</v>
      </c>
      <c r="F302" s="14" t="s">
        <v>1440</v>
      </c>
      <c r="G302" s="15">
        <v>0.11700000000000001</v>
      </c>
      <c r="H302" s="131">
        <v>17</v>
      </c>
      <c r="I302" s="131">
        <v>10</v>
      </c>
      <c r="J302" s="143" t="s">
        <v>1441</v>
      </c>
      <c r="K302" s="27">
        <v>2</v>
      </c>
      <c r="L302" s="27">
        <v>6.0000000000000001E-3</v>
      </c>
      <c r="M302" s="13">
        <v>273</v>
      </c>
      <c r="N302" s="13">
        <v>240</v>
      </c>
      <c r="O302" s="17">
        <v>2E-3</v>
      </c>
      <c r="P302" s="27">
        <v>1</v>
      </c>
      <c r="Q302" s="27">
        <v>6.0000000000000001E-3</v>
      </c>
      <c r="R302" s="13">
        <v>334</v>
      </c>
      <c r="S302" s="13">
        <v>240</v>
      </c>
      <c r="T302" s="133">
        <v>2.9999999999999997E-4</v>
      </c>
      <c r="U302" s="27">
        <v>1.7531000000000001E-2</v>
      </c>
      <c r="V302" s="8">
        <f>IF(AB300="Latest Sag:",-(K302*L302+P302*Q302),-(K302*L302+P302*Q302)+U302)</f>
        <v>-4.6900000000000067E-4</v>
      </c>
      <c r="W302" s="8">
        <f>IF(OR(AC301="",AC301=0),Z301+V302,IF(AB300="Latest Sag:",AA301+U302+V302,AC301+V302))</f>
        <v>0.458426</v>
      </c>
      <c r="X302" s="33">
        <v>-36.196102000000003</v>
      </c>
      <c r="Y302" s="53">
        <f>IF(OR(ISBLANK(X302),X300=VALUE(20)),,IF(W300="Latest Z20:",ABS(X300-X302-K299*L299-P299*Q299+U301+U302),ABS(X301-X302-K301*L301-P301*Q301+U302)))</f>
        <v>3.0000000020256878E-6</v>
      </c>
      <c r="Z302" s="28">
        <v>-67.240909000000002</v>
      </c>
      <c r="AA302" s="28">
        <v>0.480097</v>
      </c>
      <c r="AB302" s="28">
        <v>-2.1770000000000001E-2</v>
      </c>
      <c r="AC302" s="8">
        <f t="shared" ref="AC302" si="699">AB302+AA302</f>
        <v>0.45832699999999998</v>
      </c>
      <c r="AD302" s="35">
        <v>0.45857267294232601</v>
      </c>
      <c r="AE302" s="8">
        <f t="shared" ref="AE302" si="700">IF(AD302="",0,IF(OR(AC302="",AC302=0),W302-AD302,AC302-AD302))</f>
        <v>-2.456729423260251E-4</v>
      </c>
      <c r="AF302" s="58">
        <f t="shared" ref="AF302" si="701">IF(AA302="",(Z302-V302)-Z301,AC302-W302)</f>
        <v>-9.9000000000015742E-5</v>
      </c>
      <c r="AG302" s="40"/>
      <c r="AH302" s="73"/>
      <c r="AI302" s="40"/>
      <c r="AJ302" s="73"/>
      <c r="AK302" s="40">
        <v>34</v>
      </c>
      <c r="AL302" s="73">
        <v>150</v>
      </c>
      <c r="AM302" s="70"/>
      <c r="AN302" s="74"/>
      <c r="AO302" s="70"/>
      <c r="AP302" s="63"/>
      <c r="AQ302" s="63"/>
      <c r="AR302" s="40"/>
      <c r="AS302" s="40"/>
      <c r="AT302" s="63"/>
      <c r="AU302" s="63"/>
      <c r="AV302" s="142"/>
      <c r="AW302" s="71"/>
      <c r="AX302" s="45"/>
      <c r="AY302" s="45"/>
      <c r="AZ302" s="46"/>
      <c r="BA302" s="152"/>
      <c r="BB302" s="47"/>
      <c r="BC302" s="158">
        <v>0</v>
      </c>
      <c r="BD302" s="158">
        <v>14</v>
      </c>
      <c r="BE302" s="47">
        <v>4.5</v>
      </c>
      <c r="BF302" s="56"/>
      <c r="BG302" s="49"/>
      <c r="BH302" s="50"/>
      <c r="BI302" s="49"/>
      <c r="BJ302" s="49"/>
      <c r="BK302" s="49"/>
      <c r="BL302" s="49"/>
      <c r="BM302" s="49"/>
      <c r="BN302" s="50"/>
      <c r="BO302" s="49"/>
      <c r="BP302" s="49"/>
      <c r="BQ302" s="50"/>
      <c r="BR302" s="9"/>
    </row>
    <row r="303" spans="1:70" s="6" customFormat="1" x14ac:dyDescent="0.25">
      <c r="A303" s="170" t="s">
        <v>1155</v>
      </c>
      <c r="B303" s="136"/>
      <c r="C303" s="137">
        <v>44902.812106481484</v>
      </c>
      <c r="D303" s="146">
        <v>3.79</v>
      </c>
      <c r="E303" s="139" t="s">
        <v>814</v>
      </c>
      <c r="F303" s="165" t="s">
        <v>1157</v>
      </c>
      <c r="G303" s="22"/>
      <c r="H303" s="134"/>
      <c r="I303" s="134"/>
      <c r="J303" s="145"/>
      <c r="K303" s="29"/>
      <c r="L303" s="29"/>
      <c r="M303" s="1"/>
      <c r="N303" s="1"/>
      <c r="O303" s="3"/>
      <c r="P303" s="29"/>
      <c r="Q303" s="29"/>
      <c r="R303" s="1"/>
      <c r="S303" s="1"/>
      <c r="T303" s="147" t="s">
        <v>903</v>
      </c>
      <c r="U303" s="32" t="s">
        <v>24</v>
      </c>
      <c r="V303" s="24"/>
      <c r="W303" s="25" t="s">
        <v>22</v>
      </c>
      <c r="X303" s="30">
        <v>20</v>
      </c>
      <c r="Y303" s="138"/>
      <c r="Z303" s="30"/>
      <c r="AA303" s="30"/>
      <c r="AB303" s="36" t="s">
        <v>21</v>
      </c>
      <c r="AC303" s="24">
        <f>$AC$302</f>
        <v>0.45832699999999998</v>
      </c>
      <c r="AD303" s="30"/>
      <c r="AE303" s="24"/>
      <c r="AF303" s="24"/>
      <c r="AG303" s="41"/>
      <c r="AH303" s="41"/>
      <c r="AI303" s="41"/>
      <c r="AJ303" s="41"/>
      <c r="AK303" s="41"/>
      <c r="AL303" s="41"/>
      <c r="AM303" s="41"/>
      <c r="AN303" s="41"/>
      <c r="AO303" s="41"/>
      <c r="AP303" s="135"/>
      <c r="AQ303" s="135"/>
      <c r="AR303" s="41"/>
      <c r="AS303" s="41"/>
      <c r="AT303" s="135"/>
      <c r="AU303" s="135"/>
      <c r="AV303" s="29"/>
      <c r="AW303" s="42"/>
      <c r="AX303" s="42"/>
      <c r="AY303" s="42"/>
      <c r="AZ303" s="43"/>
      <c r="BA303" s="151"/>
      <c r="BB303" s="44"/>
      <c r="BC303" s="157">
        <v>1</v>
      </c>
      <c r="BD303" s="157"/>
      <c r="BE303" s="44"/>
      <c r="BF303" s="48"/>
      <c r="BG303" s="48"/>
      <c r="BH303" s="48"/>
      <c r="BI303" s="48"/>
      <c r="BJ303" s="48"/>
      <c r="BK303" s="48"/>
      <c r="BL303" s="48"/>
      <c r="BM303" s="48"/>
      <c r="BN303" s="48"/>
      <c r="BO303" s="48"/>
      <c r="BP303" s="48"/>
      <c r="BQ303" s="48"/>
      <c r="BR303" s="1"/>
    </row>
    <row r="304" spans="1:70" s="7" customFormat="1" x14ac:dyDescent="0.25">
      <c r="A304" s="68" t="s">
        <v>1453</v>
      </c>
      <c r="B304" s="67" t="s">
        <v>1318</v>
      </c>
      <c r="C304" s="52">
        <v>44902.815949074073</v>
      </c>
      <c r="D304" s="16">
        <f>(K304*M304+P304*R304)/(24*60*60)</f>
        <v>0</v>
      </c>
      <c r="E304" s="26"/>
      <c r="F304" s="14" t="s">
        <v>1440</v>
      </c>
      <c r="G304" s="15">
        <v>0.11700000000000001</v>
      </c>
      <c r="H304" s="131">
        <v>17</v>
      </c>
      <c r="I304" s="131">
        <v>10</v>
      </c>
      <c r="J304" s="143" t="s">
        <v>1441</v>
      </c>
      <c r="K304" s="37"/>
      <c r="L304" s="27">
        <v>6.0000000000000001E-3</v>
      </c>
      <c r="M304" s="13">
        <v>273</v>
      </c>
      <c r="N304" s="13">
        <v>240</v>
      </c>
      <c r="O304" s="17">
        <v>2E-3</v>
      </c>
      <c r="P304" s="37"/>
      <c r="Q304" s="27">
        <v>6.0000000000000001E-3</v>
      </c>
      <c r="R304" s="13">
        <v>334</v>
      </c>
      <c r="S304" s="13">
        <v>240</v>
      </c>
      <c r="T304" s="133">
        <v>2.9999999999999997E-4</v>
      </c>
      <c r="U304" s="27"/>
      <c r="V304" s="8">
        <f>IF(AB302="Latest Sag:",-(K304*L304+P304*Q304),-(K304*L304+P304*Q304)+U304)</f>
        <v>0</v>
      </c>
      <c r="W304" s="8">
        <f>IF(OR(AC303="",AC303=0),Z303+V304,IF(AB302="Latest Sag:",AA303+U304+V304,AC303+V304))</f>
        <v>0.45832699999999998</v>
      </c>
      <c r="X304" s="34"/>
      <c r="Y304" s="53">
        <f>IF(OR(ISBLANK(X304),X302=VALUE(20)),,IF(W302="Latest Z20:",ABS(X302-X304-K301*L301-P301*Q301+U303+U304),ABS(X303-X304-K303*L303-P303*Q303+U304)))</f>
        <v>0</v>
      </c>
      <c r="Z304" s="28">
        <v>-67.238383999999996</v>
      </c>
      <c r="AA304" s="28">
        <v>0.48047800000000002</v>
      </c>
      <c r="AB304" s="28">
        <v>3.7277999999999999E-2</v>
      </c>
      <c r="AC304" s="8">
        <f t="shared" ref="AC304" si="702">AB304+AA304</f>
        <v>0.51775599999999999</v>
      </c>
      <c r="AD304" s="35">
        <v>0.45873429514257502</v>
      </c>
      <c r="AE304" s="8">
        <f t="shared" ref="AE304" si="703">IF(AD304="",0,IF(OR(AC304="",AC304=0),W304-AD304,AC304-AD304))</f>
        <v>5.9021704857424973E-2</v>
      </c>
      <c r="AF304" s="58">
        <f t="shared" ref="AF304" si="704">IF(AA304="",(Z304-V304)-Z303,AC304-W304)</f>
        <v>5.942900000000001E-2</v>
      </c>
      <c r="AG304" s="40"/>
      <c r="AH304" s="73"/>
      <c r="AI304" s="40"/>
      <c r="AJ304" s="73"/>
      <c r="AK304" s="40">
        <v>1964</v>
      </c>
      <c r="AL304" s="73">
        <v>150</v>
      </c>
      <c r="AM304" s="70"/>
      <c r="AN304" s="74"/>
      <c r="AO304" s="70"/>
      <c r="AP304" s="63"/>
      <c r="AQ304" s="63"/>
      <c r="AR304" s="40"/>
      <c r="AS304" s="40"/>
      <c r="AT304" s="63"/>
      <c r="AU304" s="63"/>
      <c r="AV304" s="142"/>
      <c r="AW304" s="71"/>
      <c r="AX304" s="45"/>
      <c r="AY304" s="45"/>
      <c r="AZ304" s="46"/>
      <c r="BA304" s="152"/>
      <c r="BB304" s="47"/>
      <c r="BC304" s="158">
        <v>1</v>
      </c>
      <c r="BD304" s="158"/>
      <c r="BE304" s="47"/>
      <c r="BF304" s="56"/>
      <c r="BG304" s="49"/>
      <c r="BH304" s="50"/>
      <c r="BI304" s="49"/>
      <c r="BJ304" s="49"/>
      <c r="BK304" s="49"/>
      <c r="BL304" s="49"/>
      <c r="BM304" s="49"/>
      <c r="BN304" s="50"/>
      <c r="BO304" s="49"/>
      <c r="BP304" s="49"/>
      <c r="BQ304" s="50"/>
      <c r="BR304" s="9"/>
    </row>
    <row r="305" spans="1:70" s="7" customFormat="1" x14ac:dyDescent="0.25">
      <c r="A305" s="68" t="s">
        <v>1454</v>
      </c>
      <c r="B305" s="67" t="s">
        <v>1318</v>
      </c>
      <c r="C305" s="52">
        <v>44902.832743055558</v>
      </c>
      <c r="D305" s="16">
        <f>(K305*M305+P305*R305)/(24*60*60)</f>
        <v>2.8437500000000001E-2</v>
      </c>
      <c r="E305" s="26"/>
      <c r="F305" s="14" t="s">
        <v>1440</v>
      </c>
      <c r="G305" s="15">
        <v>0.11700000000000001</v>
      </c>
      <c r="H305" s="131">
        <v>17</v>
      </c>
      <c r="I305" s="131">
        <v>10</v>
      </c>
      <c r="J305" s="143" t="s">
        <v>1441</v>
      </c>
      <c r="K305" s="27">
        <v>9</v>
      </c>
      <c r="L305" s="27">
        <v>6.0000000000000001E-3</v>
      </c>
      <c r="M305" s="13">
        <v>273</v>
      </c>
      <c r="N305" s="13">
        <v>240</v>
      </c>
      <c r="O305" s="17">
        <v>2E-3</v>
      </c>
      <c r="P305" s="27"/>
      <c r="Q305" s="27">
        <v>6.0000000000000001E-3</v>
      </c>
      <c r="R305" s="13">
        <v>334</v>
      </c>
      <c r="S305" s="13">
        <v>240</v>
      </c>
      <c r="T305" s="133">
        <v>2.9999999999999997E-4</v>
      </c>
      <c r="U305" s="27">
        <v>3.8259000000000001E-2</v>
      </c>
      <c r="V305" s="8">
        <f>IF(AB303="Latest Sag:",-(K305*L305+P305*Q305),-(K305*L305+P305*Q305)+U305)</f>
        <v>-5.3999999999999999E-2</v>
      </c>
      <c r="W305" s="8">
        <f>IF(OR(AC304="",AC304=0),Z304+V305,IF(AB303="Latest Sag:",AA304+U305+V305,AC304+V305))</f>
        <v>0.46473700000000001</v>
      </c>
      <c r="X305" s="33">
        <v>-36.149065999999998</v>
      </c>
      <c r="Y305" s="53">
        <f>IF(OR(ISBLANK(X305),X303=VALUE(20)),,IF(W303="Latest Z20:",ABS(X303-X305-K302*L302-P302*Q302+U304+U305),ABS(X304-X305-K304*L304-P304*Q304+U305)))</f>
        <v>0</v>
      </c>
      <c r="Z305" s="28">
        <v>-67.238370000000003</v>
      </c>
      <c r="AA305" s="28">
        <v>0.480493</v>
      </c>
      <c r="AB305" s="28">
        <v>-1.3275E-2</v>
      </c>
      <c r="AC305" s="8">
        <f t="shared" ref="AC305" si="705">AB305+AA305</f>
        <v>0.46721800000000002</v>
      </c>
      <c r="AD305" s="35">
        <v>0.45873429514257502</v>
      </c>
      <c r="AE305" s="8">
        <f t="shared" ref="AE305" si="706">IF(AD305="",0,IF(OR(AC305="",AC305=0),W305-AD305,AC305-AD305))</f>
        <v>8.4837048574250007E-3</v>
      </c>
      <c r="AF305" s="58">
        <f t="shared" ref="AF305" si="707">IF(AA305="",(Z305-V305)-Z304,AC305-W305)</f>
        <v>2.481000000000011E-3</v>
      </c>
      <c r="AG305" s="40"/>
      <c r="AH305" s="73"/>
      <c r="AI305" s="40"/>
      <c r="AJ305" s="73"/>
      <c r="AK305" s="40">
        <v>64</v>
      </c>
      <c r="AL305" s="73">
        <v>150</v>
      </c>
      <c r="AM305" s="70"/>
      <c r="AN305" s="74"/>
      <c r="AO305" s="70"/>
      <c r="AP305" s="63"/>
      <c r="AQ305" s="63"/>
      <c r="AR305" s="40"/>
      <c r="AS305" s="40"/>
      <c r="AT305" s="63"/>
      <c r="AU305" s="63"/>
      <c r="AV305" s="142"/>
      <c r="AW305" s="71"/>
      <c r="AX305" s="45"/>
      <c r="AY305" s="45">
        <v>2.4800000000000001E-4</v>
      </c>
      <c r="AZ305" s="46"/>
      <c r="BA305" s="152"/>
      <c r="BB305" s="47"/>
      <c r="BC305" s="158">
        <v>1</v>
      </c>
      <c r="BD305" s="158"/>
      <c r="BE305" s="47"/>
      <c r="BF305" s="56"/>
      <c r="BG305" s="49"/>
      <c r="BH305" s="50"/>
      <c r="BI305" s="49"/>
      <c r="BJ305" s="49"/>
      <c r="BK305" s="49"/>
      <c r="BL305" s="49"/>
      <c r="BM305" s="49"/>
      <c r="BN305" s="50"/>
      <c r="BO305" s="49"/>
      <c r="BP305" s="49"/>
      <c r="BQ305" s="50"/>
      <c r="BR305" s="9"/>
    </row>
    <row r="306" spans="1:70" s="7" customFormat="1" x14ac:dyDescent="0.25">
      <c r="A306" s="68" t="s">
        <v>1455</v>
      </c>
      <c r="B306" s="67" t="s">
        <v>1318</v>
      </c>
      <c r="C306" s="52">
        <v>44902.873657407406</v>
      </c>
      <c r="D306" s="16">
        <f>(K306*M306+P306*R306)/(24*60*60)</f>
        <v>1.0185185185185186E-2</v>
      </c>
      <c r="E306" s="26"/>
      <c r="F306" s="14" t="s">
        <v>1440</v>
      </c>
      <c r="G306" s="15">
        <v>0.11700000000000001</v>
      </c>
      <c r="H306" s="131">
        <v>17</v>
      </c>
      <c r="I306" s="131">
        <v>10</v>
      </c>
      <c r="J306" s="143" t="s">
        <v>1441</v>
      </c>
      <c r="K306" s="27">
        <v>2</v>
      </c>
      <c r="L306" s="27">
        <v>6.0000000000000001E-3</v>
      </c>
      <c r="M306" s="13">
        <v>273</v>
      </c>
      <c r="N306" s="13">
        <v>240</v>
      </c>
      <c r="O306" s="17">
        <v>2E-3</v>
      </c>
      <c r="P306" s="27">
        <v>1</v>
      </c>
      <c r="Q306" s="27">
        <v>6.0000000000000001E-3</v>
      </c>
      <c r="R306" s="13">
        <v>334</v>
      </c>
      <c r="S306" s="13">
        <v>240</v>
      </c>
      <c r="T306" s="133">
        <v>2.9999999999999997E-4</v>
      </c>
      <c r="U306" s="27">
        <v>9.41E-3</v>
      </c>
      <c r="V306" s="8">
        <f>IF(AB304="Latest Sag:",-(K306*L306+P306*Q306),-(K306*L306+P306*Q306)+U306)</f>
        <v>-8.5900000000000021E-3</v>
      </c>
      <c r="W306" s="8">
        <f>IF(OR(AC305="",AC305=0),Z305+V306,IF(AB304="Latest Sag:",AA305+U306+V306,AC305+V306))</f>
        <v>0.45862800000000004</v>
      </c>
      <c r="X306" s="33">
        <v>-36.193657000000002</v>
      </c>
      <c r="Y306" s="53">
        <f>IF(OR(ISBLANK(X306),X304=VALUE(20)),,IF(W304="Latest Z20:",ABS(X304-X306-K303*L303-P303*Q303+U305+U306),ABS(X305-X306-K305*L305-P305*Q305+U306)))</f>
        <v>1.0000000040446405E-6</v>
      </c>
      <c r="Z306" s="28">
        <v>-67.238669999999999</v>
      </c>
      <c r="AA306" s="28">
        <v>0.48052800000000001</v>
      </c>
      <c r="AB306" s="28">
        <v>-2.1520999999999998E-2</v>
      </c>
      <c r="AC306" s="8">
        <f t="shared" ref="AC306" si="708">AB306+AA306</f>
        <v>0.459007</v>
      </c>
      <c r="AD306" s="35">
        <v>0.45873429514257502</v>
      </c>
      <c r="AE306" s="8">
        <f t="shared" ref="AE306" si="709">IF(AD306="",0,IF(OR(AC306="",AC306=0),W306-AD306,AC306-AD306))</f>
        <v>2.7270485742497685E-4</v>
      </c>
      <c r="AF306" s="58">
        <f t="shared" ref="AF306" si="710">IF(AA306="",(Z306-V306)-Z305,AC306-W306)</f>
        <v>3.789999999999627E-4</v>
      </c>
      <c r="AG306" s="40"/>
      <c r="AH306" s="73"/>
      <c r="AI306" s="40"/>
      <c r="AJ306" s="73"/>
      <c r="AK306" s="40">
        <v>36</v>
      </c>
      <c r="AL306" s="73">
        <v>150</v>
      </c>
      <c r="AM306" s="70"/>
      <c r="AN306" s="74"/>
      <c r="AO306" s="70"/>
      <c r="AP306" s="63"/>
      <c r="AQ306" s="63"/>
      <c r="AR306" s="40"/>
      <c r="AS306" s="40"/>
      <c r="AT306" s="63"/>
      <c r="AU306" s="63"/>
      <c r="AV306" s="142"/>
      <c r="AW306" s="71"/>
      <c r="AX306" s="45"/>
      <c r="AY306" s="45"/>
      <c r="AZ306" s="46"/>
      <c r="BA306" s="152"/>
      <c r="BB306" s="47"/>
      <c r="BC306" s="158">
        <v>1</v>
      </c>
      <c r="BD306" s="158"/>
      <c r="BE306" s="47"/>
      <c r="BF306" s="56"/>
      <c r="BG306" s="49"/>
      <c r="BH306" s="50"/>
      <c r="BI306" s="49"/>
      <c r="BJ306" s="49"/>
      <c r="BK306" s="49"/>
      <c r="BL306" s="49"/>
      <c r="BM306" s="49"/>
      <c r="BN306" s="50"/>
      <c r="BO306" s="49"/>
      <c r="BP306" s="49"/>
      <c r="BQ306" s="50"/>
      <c r="BR306" s="9"/>
    </row>
    <row r="307" spans="1:70" s="6" customFormat="1" x14ac:dyDescent="0.25">
      <c r="A307" s="170" t="s">
        <v>1155</v>
      </c>
      <c r="B307" s="136"/>
      <c r="C307" s="137">
        <v>44902.896423611113</v>
      </c>
      <c r="D307" s="146">
        <v>2.02</v>
      </c>
      <c r="E307" s="139" t="s">
        <v>814</v>
      </c>
      <c r="F307" s="165" t="s">
        <v>1171</v>
      </c>
      <c r="G307" s="22"/>
      <c r="H307" s="134"/>
      <c r="I307" s="134"/>
      <c r="J307" s="145"/>
      <c r="K307" s="29"/>
      <c r="L307" s="29"/>
      <c r="M307" s="1"/>
      <c r="N307" s="1"/>
      <c r="O307" s="3"/>
      <c r="P307" s="29"/>
      <c r="Q307" s="29"/>
      <c r="R307" s="1"/>
      <c r="S307" s="1"/>
      <c r="T307" s="147" t="s">
        <v>903</v>
      </c>
      <c r="U307" s="32" t="s">
        <v>24</v>
      </c>
      <c r="V307" s="24"/>
      <c r="W307" s="25" t="s">
        <v>22</v>
      </c>
      <c r="X307" s="30">
        <v>20</v>
      </c>
      <c r="Y307" s="138"/>
      <c r="Z307" s="30"/>
      <c r="AA307" s="30"/>
      <c r="AB307" s="36" t="s">
        <v>21</v>
      </c>
      <c r="AC307" s="24">
        <f>$AC$306</f>
        <v>0.459007</v>
      </c>
      <c r="AD307" s="30"/>
      <c r="AE307" s="24"/>
      <c r="AF307" s="24"/>
      <c r="AG307" s="41"/>
      <c r="AH307" s="41"/>
      <c r="AI307" s="41"/>
      <c r="AJ307" s="41"/>
      <c r="AK307" s="41"/>
      <c r="AL307" s="41"/>
      <c r="AM307" s="41"/>
      <c r="AN307" s="41"/>
      <c r="AO307" s="41"/>
      <c r="AP307" s="135"/>
      <c r="AQ307" s="135"/>
      <c r="AR307" s="41"/>
      <c r="AS307" s="41"/>
      <c r="AT307" s="135"/>
      <c r="AU307" s="135"/>
      <c r="AV307" s="29"/>
      <c r="AW307" s="42"/>
      <c r="AX307" s="42"/>
      <c r="AY307" s="42"/>
      <c r="AZ307" s="43"/>
      <c r="BA307" s="151"/>
      <c r="BB307" s="44"/>
      <c r="BC307" s="157">
        <v>2</v>
      </c>
      <c r="BD307" s="157"/>
      <c r="BE307" s="44"/>
      <c r="BF307" s="48"/>
      <c r="BG307" s="48"/>
      <c r="BH307" s="48"/>
      <c r="BI307" s="48"/>
      <c r="BJ307" s="48"/>
      <c r="BK307" s="48"/>
      <c r="BL307" s="48"/>
      <c r="BM307" s="48"/>
      <c r="BN307" s="48"/>
      <c r="BO307" s="48"/>
      <c r="BP307" s="48"/>
      <c r="BQ307" s="48"/>
      <c r="BR307" s="1"/>
    </row>
    <row r="308" spans="1:70" s="7" customFormat="1" x14ac:dyDescent="0.25">
      <c r="A308" s="68" t="s">
        <v>1456</v>
      </c>
      <c r="B308" s="67" t="s">
        <v>1318</v>
      </c>
      <c r="C308" s="52">
        <v>44902.903645833336</v>
      </c>
      <c r="D308" s="16">
        <f>(K308*M308+P308*R308)/(24*60*60)</f>
        <v>0</v>
      </c>
      <c r="E308" s="26"/>
      <c r="F308" s="14" t="s">
        <v>1440</v>
      </c>
      <c r="G308" s="15">
        <v>0.11700000000000001</v>
      </c>
      <c r="H308" s="131">
        <v>17</v>
      </c>
      <c r="I308" s="131">
        <v>10</v>
      </c>
      <c r="J308" s="143" t="s">
        <v>1441</v>
      </c>
      <c r="K308" s="37"/>
      <c r="L308" s="27">
        <v>6.0000000000000001E-3</v>
      </c>
      <c r="M308" s="13">
        <v>273</v>
      </c>
      <c r="N308" s="13">
        <v>240</v>
      </c>
      <c r="O308" s="17">
        <v>2E-3</v>
      </c>
      <c r="P308" s="37"/>
      <c r="Q308" s="27">
        <v>6.0000000000000001E-3</v>
      </c>
      <c r="R308" s="13">
        <v>334</v>
      </c>
      <c r="S308" s="13">
        <v>240</v>
      </c>
      <c r="T308" s="133">
        <v>2.9999999999999997E-4</v>
      </c>
      <c r="U308" s="27"/>
      <c r="V308" s="8">
        <f>IF(AB306="Latest Sag:",-(K308*L308+P308*Q308),-(K308*L308+P308*Q308)+U308)</f>
        <v>0</v>
      </c>
      <c r="W308" s="8">
        <f>IF(OR(AC307="",AC307=0),Z307+V308,IF(AB306="Latest Sag:",AA307+U308+V308,AC307+V308))</f>
        <v>0.459007</v>
      </c>
      <c r="X308" s="34"/>
      <c r="Y308" s="53">
        <f>IF(OR(ISBLANK(X308),X306=VALUE(20)),,IF(W306="Latest Z20:",ABS(X306-X308-K305*L305-P305*Q305+U307+U308),ABS(X307-X308-K307*L307-P307*Q307+U308)))</f>
        <v>0</v>
      </c>
      <c r="Z308" s="28">
        <v>-67.239459999999994</v>
      </c>
      <c r="AA308" s="28">
        <v>0.47740199999999999</v>
      </c>
      <c r="AB308" s="28">
        <v>4.0363999999999997E-2</v>
      </c>
      <c r="AC308" s="8">
        <f t="shared" ref="AC308" si="711">AB308+AA308</f>
        <v>0.51776599999999995</v>
      </c>
      <c r="AD308" s="35">
        <v>0.45883478016856299</v>
      </c>
      <c r="AE308" s="8">
        <f t="shared" ref="AE308" si="712">IF(AD308="",0,IF(OR(AC308="",AC308=0),W308-AD308,AC308-AD308))</f>
        <v>5.8931219831436954E-2</v>
      </c>
      <c r="AF308" s="58">
        <f t="shared" ref="AF308" si="713">IF(AA308="",(Z308-V308)-Z307,AC308-W308)</f>
        <v>5.875899999999995E-2</v>
      </c>
      <c r="AG308" s="40"/>
      <c r="AH308" s="73"/>
      <c r="AI308" s="40"/>
      <c r="AJ308" s="73"/>
      <c r="AK308" s="40">
        <v>1043</v>
      </c>
      <c r="AL308" s="73">
        <v>150</v>
      </c>
      <c r="AM308" s="70"/>
      <c r="AN308" s="74"/>
      <c r="AO308" s="70"/>
      <c r="AP308" s="63"/>
      <c r="AQ308" s="63"/>
      <c r="AR308" s="40"/>
      <c r="AS308" s="40"/>
      <c r="AT308" s="63"/>
      <c r="AU308" s="63"/>
      <c r="AV308" s="142"/>
      <c r="AW308" s="71"/>
      <c r="AX308" s="45"/>
      <c r="AY308" s="45"/>
      <c r="AZ308" s="46"/>
      <c r="BA308" s="152"/>
      <c r="BB308" s="47"/>
      <c r="BC308" s="158">
        <v>2</v>
      </c>
      <c r="BD308" s="158"/>
      <c r="BE308" s="47"/>
      <c r="BF308" s="56"/>
      <c r="BG308" s="49"/>
      <c r="BH308" s="50"/>
      <c r="BI308" s="49"/>
      <c r="BJ308" s="49"/>
      <c r="BK308" s="49"/>
      <c r="BL308" s="49"/>
      <c r="BM308" s="49"/>
      <c r="BN308" s="50"/>
      <c r="BO308" s="49"/>
      <c r="BP308" s="49"/>
      <c r="BQ308" s="50"/>
      <c r="BR308" s="9"/>
    </row>
    <row r="309" spans="1:70" s="7" customFormat="1" x14ac:dyDescent="0.25">
      <c r="A309" s="68" t="s">
        <v>1457</v>
      </c>
      <c r="B309" s="67" t="s">
        <v>1318</v>
      </c>
      <c r="C309" s="52">
        <v>44902.919976851852</v>
      </c>
      <c r="D309" s="16">
        <f>(K309*M309+P309*R309)/(24*60*60)</f>
        <v>2.8437500000000001E-2</v>
      </c>
      <c r="E309" s="26"/>
      <c r="F309" s="14" t="s">
        <v>1440</v>
      </c>
      <c r="G309" s="15">
        <v>0.11700000000000001</v>
      </c>
      <c r="H309" s="131">
        <v>17</v>
      </c>
      <c r="I309" s="131">
        <v>10</v>
      </c>
      <c r="J309" s="143" t="s">
        <v>1441</v>
      </c>
      <c r="K309" s="27">
        <v>9</v>
      </c>
      <c r="L309" s="27">
        <v>6.0000000000000001E-3</v>
      </c>
      <c r="M309" s="13">
        <v>273</v>
      </c>
      <c r="N309" s="13">
        <v>240</v>
      </c>
      <c r="O309" s="17">
        <v>2E-3</v>
      </c>
      <c r="P309" s="27"/>
      <c r="Q309" s="27">
        <v>6.0000000000000001E-3</v>
      </c>
      <c r="R309" s="13">
        <v>334</v>
      </c>
      <c r="S309" s="13">
        <v>240</v>
      </c>
      <c r="T309" s="133">
        <v>2.9999999999999997E-4</v>
      </c>
      <c r="U309" s="27">
        <v>4.1778000000000003E-2</v>
      </c>
      <c r="V309" s="8">
        <f>IF(AB307="Latest Sag:",-(K309*L309+P309*Q309),-(K309*L309+P309*Q309)+U309)</f>
        <v>-5.3999999999999999E-2</v>
      </c>
      <c r="W309" s="8">
        <f>IF(OR(AC308="",AC308=0),Z308+V309,IF(AB307="Latest Sag:",AA308+U309+V309,AC308+V309))</f>
        <v>0.46517999999999998</v>
      </c>
      <c r="X309" s="33">
        <v>-36.145460999999997</v>
      </c>
      <c r="Y309" s="53">
        <f>IF(OR(ISBLANK(X309),X307=VALUE(20)),,IF(W307="Latest Z20:",ABS(X307-X309-K306*L306-P306*Q306+U308+U309),ABS(X308-X309-K308*L308-P308*Q308+U309)))</f>
        <v>0</v>
      </c>
      <c r="Z309" s="28">
        <v>-67.23912</v>
      </c>
      <c r="AA309" s="28">
        <v>0.47742699999999999</v>
      </c>
      <c r="AB309" s="28">
        <v>-9.0969999999999992E-3</v>
      </c>
      <c r="AC309" s="8">
        <f t="shared" ref="AC309" si="714">AB309+AA309</f>
        <v>0.46832999999999997</v>
      </c>
      <c r="AD309" s="35">
        <v>0.45883478016856299</v>
      </c>
      <c r="AE309" s="8">
        <f t="shared" ref="AE309" si="715">IF(AD309="",0,IF(OR(AC309="",AC309=0),W309-AD309,AC309-AD309))</f>
        <v>9.495219831436974E-3</v>
      </c>
      <c r="AF309" s="58">
        <f t="shared" ref="AF309" si="716">IF(AA309="",(Z309-V309)-Z308,AC309-W309)</f>
        <v>3.1499999999999861E-3</v>
      </c>
      <c r="AG309" s="40"/>
      <c r="AH309" s="73"/>
      <c r="AI309" s="40"/>
      <c r="AJ309" s="73"/>
      <c r="AK309" s="40">
        <v>57</v>
      </c>
      <c r="AL309" s="73">
        <v>150</v>
      </c>
      <c r="AM309" s="70"/>
      <c r="AN309" s="74"/>
      <c r="AO309" s="70"/>
      <c r="AP309" s="63"/>
      <c r="AQ309" s="63"/>
      <c r="AR309" s="40"/>
      <c r="AS309" s="40"/>
      <c r="AT309" s="63"/>
      <c r="AU309" s="63"/>
      <c r="AV309" s="142"/>
      <c r="AW309" s="71"/>
      <c r="AX309" s="45">
        <v>-2.0900000000000001E-4</v>
      </c>
      <c r="AY309" s="45"/>
      <c r="AZ309" s="46"/>
      <c r="BA309" s="152"/>
      <c r="BB309" s="47"/>
      <c r="BC309" s="158">
        <v>2</v>
      </c>
      <c r="BD309" s="158"/>
      <c r="BE309" s="47"/>
      <c r="BF309" s="56"/>
      <c r="BG309" s="49"/>
      <c r="BH309" s="50"/>
      <c r="BI309" s="49"/>
      <c r="BJ309" s="49"/>
      <c r="BK309" s="49"/>
      <c r="BL309" s="49"/>
      <c r="BM309" s="49"/>
      <c r="BN309" s="50"/>
      <c r="BO309" s="49"/>
      <c r="BP309" s="49"/>
      <c r="BQ309" s="50"/>
      <c r="BR309" s="9"/>
    </row>
    <row r="310" spans="1:70" s="7" customFormat="1" x14ac:dyDescent="0.25">
      <c r="A310" s="68" t="s">
        <v>1458</v>
      </c>
      <c r="B310" s="67" t="s">
        <v>1318</v>
      </c>
      <c r="C310" s="52">
        <v>44902.960821759261</v>
      </c>
      <c r="D310" s="16">
        <f>(K310*M310+P310*R310)/(24*60*60)</f>
        <v>1.0185185185185186E-2</v>
      </c>
      <c r="E310" s="26"/>
      <c r="F310" s="14" t="s">
        <v>1440</v>
      </c>
      <c r="G310" s="15">
        <v>0.11700000000000001</v>
      </c>
      <c r="H310" s="131">
        <v>17</v>
      </c>
      <c r="I310" s="131">
        <v>10</v>
      </c>
      <c r="J310" s="143" t="s">
        <v>1441</v>
      </c>
      <c r="K310" s="27">
        <v>2</v>
      </c>
      <c r="L310" s="27">
        <v>6.0000000000000001E-3</v>
      </c>
      <c r="M310" s="13">
        <v>273</v>
      </c>
      <c r="N310" s="13">
        <v>240</v>
      </c>
      <c r="O310" s="17">
        <v>2E-3</v>
      </c>
      <c r="P310" s="27">
        <v>1</v>
      </c>
      <c r="Q310" s="27">
        <v>6.0000000000000001E-3</v>
      </c>
      <c r="R310" s="13">
        <v>334</v>
      </c>
      <c r="S310" s="13">
        <v>240</v>
      </c>
      <c r="T310" s="133">
        <v>2.9999999999999997E-4</v>
      </c>
      <c r="U310" s="27">
        <v>8.2950000000000003E-3</v>
      </c>
      <c r="V310" s="8">
        <f>IF(AB308="Latest Sag:",-(K310*L310+P310*Q310),-(K310*L310+P310*Q310)+U310)</f>
        <v>-9.7050000000000018E-3</v>
      </c>
      <c r="W310" s="8">
        <f>IF(OR(AC309="",AC309=0),Z309+V310,IF(AB308="Latest Sag:",AA309+U310+V310,AC309+V310))</f>
        <v>0.45862499999999995</v>
      </c>
      <c r="X310" s="33">
        <v>-36.191164999999998</v>
      </c>
      <c r="Y310" s="53">
        <f>IF(OR(ISBLANK(X310),X308=VALUE(20)),,IF(W308="Latest Z20:",ABS(X308-X310-K307*L307-P307*Q307+U309+U310),ABS(X309-X310-K309*L309-P309*Q309+U310)))</f>
        <v>9.999999993660913E-7</v>
      </c>
      <c r="Z310" s="28">
        <v>-67.239231000000004</v>
      </c>
      <c r="AA310" s="28">
        <v>0.477435</v>
      </c>
      <c r="AB310" s="28">
        <v>-1.8549E-2</v>
      </c>
      <c r="AC310" s="8">
        <f t="shared" ref="AC310" si="717">AB310+AA310</f>
        <v>0.45888600000000002</v>
      </c>
      <c r="AD310" s="35">
        <v>0.45883478016856299</v>
      </c>
      <c r="AE310" s="8">
        <f t="shared" ref="AE310" si="718">IF(AD310="",0,IF(OR(AC310="",AC310=0),W310-AD310,AC310-AD310))</f>
        <v>5.1219831437021579E-5</v>
      </c>
      <c r="AF310" s="58">
        <f t="shared" ref="AF310" si="719">IF(AA310="",(Z310-V310)-Z309,AC310-W310)</f>
        <v>2.6100000000006673E-4</v>
      </c>
      <c r="AG310" s="40"/>
      <c r="AH310" s="73"/>
      <c r="AI310" s="40"/>
      <c r="AJ310" s="73"/>
      <c r="AK310" s="40">
        <v>61</v>
      </c>
      <c r="AL310" s="73">
        <v>150</v>
      </c>
      <c r="AM310" s="70"/>
      <c r="AN310" s="74"/>
      <c r="AO310" s="70"/>
      <c r="AP310" s="63"/>
      <c r="AQ310" s="63"/>
      <c r="AR310" s="40"/>
      <c r="AS310" s="40"/>
      <c r="AT310" s="63"/>
      <c r="AU310" s="63"/>
      <c r="AV310" s="142"/>
      <c r="AW310" s="71"/>
      <c r="AX310" s="45"/>
      <c r="AY310" s="45"/>
      <c r="AZ310" s="46"/>
      <c r="BA310" s="152"/>
      <c r="BB310" s="47"/>
      <c r="BC310" s="158">
        <v>2</v>
      </c>
      <c r="BD310" s="158"/>
      <c r="BE310" s="47"/>
      <c r="BF310" s="56"/>
      <c r="BG310" s="49"/>
      <c r="BH310" s="50"/>
      <c r="BI310" s="49"/>
      <c r="BJ310" s="49"/>
      <c r="BK310" s="49"/>
      <c r="BL310" s="49"/>
      <c r="BM310" s="49"/>
      <c r="BN310" s="50"/>
      <c r="BO310" s="49"/>
      <c r="BP310" s="49"/>
      <c r="BQ310" s="50"/>
      <c r="BR310" s="9"/>
    </row>
    <row r="311" spans="1:70" s="6" customFormat="1" x14ac:dyDescent="0.25">
      <c r="A311" s="170" t="s">
        <v>1155</v>
      </c>
      <c r="B311" s="136"/>
      <c r="C311" s="137">
        <v>44902.984560185185</v>
      </c>
      <c r="D311" s="146">
        <v>2.12</v>
      </c>
      <c r="E311" s="139" t="s">
        <v>814</v>
      </c>
      <c r="F311" s="165" t="s">
        <v>1175</v>
      </c>
      <c r="G311" s="22"/>
      <c r="H311" s="134"/>
      <c r="I311" s="134"/>
      <c r="J311" s="145"/>
      <c r="K311" s="29"/>
      <c r="L311" s="29"/>
      <c r="M311" s="1"/>
      <c r="N311" s="1"/>
      <c r="O311" s="3"/>
      <c r="P311" s="29"/>
      <c r="Q311" s="29"/>
      <c r="R311" s="1"/>
      <c r="S311" s="1"/>
      <c r="T311" s="147" t="s">
        <v>903</v>
      </c>
      <c r="U311" s="32" t="s">
        <v>24</v>
      </c>
      <c r="V311" s="24"/>
      <c r="W311" s="25" t="s">
        <v>22</v>
      </c>
      <c r="X311" s="30">
        <v>20</v>
      </c>
      <c r="Y311" s="138"/>
      <c r="Z311" s="30"/>
      <c r="AA311" s="30"/>
      <c r="AB311" s="36" t="s">
        <v>21</v>
      </c>
      <c r="AC311" s="24">
        <f>$AC$310</f>
        <v>0.45888600000000002</v>
      </c>
      <c r="AD311" s="30"/>
      <c r="AE311" s="24"/>
      <c r="AF311" s="24"/>
      <c r="AG311" s="41"/>
      <c r="AH311" s="41"/>
      <c r="AI311" s="41"/>
      <c r="AJ311" s="41"/>
      <c r="AK311" s="41"/>
      <c r="AL311" s="41"/>
      <c r="AM311" s="41"/>
      <c r="AN311" s="41"/>
      <c r="AO311" s="41"/>
      <c r="AP311" s="135"/>
      <c r="AQ311" s="135"/>
      <c r="AR311" s="41"/>
      <c r="AS311" s="41"/>
      <c r="AT311" s="135"/>
      <c r="AU311" s="135"/>
      <c r="AV311" s="29"/>
      <c r="AW311" s="42"/>
      <c r="AX311" s="42"/>
      <c r="AY311" s="42"/>
      <c r="AZ311" s="43"/>
      <c r="BA311" s="151"/>
      <c r="BB311" s="44"/>
      <c r="BC311" s="157">
        <v>3</v>
      </c>
      <c r="BD311" s="157"/>
      <c r="BE311" s="44"/>
      <c r="BF311" s="48"/>
      <c r="BG311" s="48"/>
      <c r="BH311" s="48"/>
      <c r="BI311" s="48"/>
      <c r="BJ311" s="48"/>
      <c r="BK311" s="48"/>
      <c r="BL311" s="48"/>
      <c r="BM311" s="48"/>
      <c r="BN311" s="48"/>
      <c r="BO311" s="48"/>
      <c r="BP311" s="48"/>
      <c r="BQ311" s="48"/>
      <c r="BR311" s="1"/>
    </row>
    <row r="312" spans="1:70" s="7" customFormat="1" x14ac:dyDescent="0.25">
      <c r="A312" s="68" t="s">
        <v>1459</v>
      </c>
      <c r="B312" s="67" t="s">
        <v>1318</v>
      </c>
      <c r="C312" s="52">
        <v>44902.991076388891</v>
      </c>
      <c r="D312" s="16">
        <f>(K312*M312+P312*R312)/(24*60*60)</f>
        <v>0</v>
      </c>
      <c r="E312" s="26"/>
      <c r="F312" s="14" t="s">
        <v>1440</v>
      </c>
      <c r="G312" s="15">
        <v>0.11700000000000001</v>
      </c>
      <c r="H312" s="131">
        <v>17</v>
      </c>
      <c r="I312" s="131">
        <v>10</v>
      </c>
      <c r="J312" s="143" t="s">
        <v>1441</v>
      </c>
      <c r="K312" s="37"/>
      <c r="L312" s="27">
        <v>6.0000000000000001E-3</v>
      </c>
      <c r="M312" s="13">
        <v>273</v>
      </c>
      <c r="N312" s="13">
        <v>240</v>
      </c>
      <c r="O312" s="17">
        <v>2E-3</v>
      </c>
      <c r="P312" s="37"/>
      <c r="Q312" s="27">
        <v>6.0000000000000001E-3</v>
      </c>
      <c r="R312" s="13">
        <v>334</v>
      </c>
      <c r="S312" s="13">
        <v>240</v>
      </c>
      <c r="T312" s="133">
        <v>2.9999999999999997E-4</v>
      </c>
      <c r="U312" s="27"/>
      <c r="V312" s="8">
        <f>IF(AB310="Latest Sag:",-(K312*L312+P312*Q312),-(K312*L312+P312*Q312)+U312)</f>
        <v>0</v>
      </c>
      <c r="W312" s="8">
        <f>IF(OR(AC311="",AC311=0),Z311+V312,IF(AB310="Latest Sag:",AA311+U312+V312,AC311+V312))</f>
        <v>0.45888600000000002</v>
      </c>
      <c r="X312" s="34"/>
      <c r="Y312" s="53">
        <f>IF(OR(ISBLANK(X312),X310=VALUE(20)),,IF(W310="Latest Z20:",ABS(X310-X312-K309*L309-P309*Q309+U311+U312),ABS(X311-X312-K311*L311-P311*Q311+U312)))</f>
        <v>0</v>
      </c>
      <c r="Z312" s="28">
        <v>-67.235748999999998</v>
      </c>
      <c r="AA312" s="28">
        <v>0.48114000000000001</v>
      </c>
      <c r="AB312" s="28">
        <v>3.0374000000000002E-2</v>
      </c>
      <c r="AC312" s="8">
        <f t="shared" ref="AC312" si="720">AB312+AA312</f>
        <v>0.51151400000000002</v>
      </c>
      <c r="AD312" s="35">
        <v>0.45883039371842799</v>
      </c>
      <c r="AE312" s="8">
        <f t="shared" ref="AE312" si="721">IF(AD312="",0,IF(OR(AC312="",AC312=0),W312-AD312,AC312-AD312))</f>
        <v>5.2683606281572037E-2</v>
      </c>
      <c r="AF312" s="58">
        <f t="shared" ref="AF312" si="722">IF(AA312="",(Z312-V312)-Z311,AC312-W312)</f>
        <v>5.2628000000000008E-2</v>
      </c>
      <c r="AG312" s="40"/>
      <c r="AH312" s="73"/>
      <c r="AI312" s="40"/>
      <c r="AJ312" s="73"/>
      <c r="AK312" s="40">
        <v>1950</v>
      </c>
      <c r="AL312" s="73">
        <v>150</v>
      </c>
      <c r="AM312" s="70"/>
      <c r="AN312" s="74"/>
      <c r="AO312" s="70"/>
      <c r="AP312" s="63"/>
      <c r="AQ312" s="63"/>
      <c r="AR312" s="40"/>
      <c r="AS312" s="40"/>
      <c r="AT312" s="63"/>
      <c r="AU312" s="63"/>
      <c r="AV312" s="142"/>
      <c r="AW312" s="71"/>
      <c r="AX312" s="45"/>
      <c r="AY312" s="45"/>
      <c r="AZ312" s="46"/>
      <c r="BA312" s="152"/>
      <c r="BB312" s="47"/>
      <c r="BC312" s="158">
        <v>3</v>
      </c>
      <c r="BD312" s="158"/>
      <c r="BE312" s="47"/>
      <c r="BF312" s="56"/>
      <c r="BG312" s="49"/>
      <c r="BH312" s="50"/>
      <c r="BI312" s="49"/>
      <c r="BJ312" s="49"/>
      <c r="BK312" s="49"/>
      <c r="BL312" s="49"/>
      <c r="BM312" s="49"/>
      <c r="BN312" s="50"/>
      <c r="BO312" s="49"/>
      <c r="BP312" s="49"/>
      <c r="BQ312" s="50"/>
      <c r="BR312" s="9"/>
    </row>
    <row r="313" spans="1:70" s="7" customFormat="1" x14ac:dyDescent="0.25">
      <c r="A313" s="68" t="s">
        <v>1460</v>
      </c>
      <c r="B313" s="67" t="s">
        <v>1318</v>
      </c>
      <c r="C313" s="52">
        <v>44903.003495370373</v>
      </c>
      <c r="D313" s="16">
        <f>(K313*M313+P313*R313)/(24*60*60)</f>
        <v>2.5277777777777777E-2</v>
      </c>
      <c r="E313" s="26"/>
      <c r="F313" s="14" t="s">
        <v>1440</v>
      </c>
      <c r="G313" s="15">
        <v>0.11700000000000001</v>
      </c>
      <c r="H313" s="131">
        <v>17</v>
      </c>
      <c r="I313" s="131">
        <v>10</v>
      </c>
      <c r="J313" s="143" t="s">
        <v>1441</v>
      </c>
      <c r="K313" s="27">
        <v>8</v>
      </c>
      <c r="L313" s="27">
        <v>6.0000000000000001E-3</v>
      </c>
      <c r="M313" s="13">
        <v>273</v>
      </c>
      <c r="N313" s="13">
        <v>240</v>
      </c>
      <c r="O313" s="17">
        <v>2E-3</v>
      </c>
      <c r="P313" s="27"/>
      <c r="Q313" s="27">
        <v>6.0000000000000001E-3</v>
      </c>
      <c r="R313" s="13">
        <v>334</v>
      </c>
      <c r="S313" s="13">
        <v>240</v>
      </c>
      <c r="T313" s="133">
        <v>2.9999999999999997E-4</v>
      </c>
      <c r="U313" s="27">
        <v>3.2185999999999999E-2</v>
      </c>
      <c r="V313" s="8">
        <f>IF(AB311="Latest Sag:",-(K313*L313+P313*Q313),-(K313*L313+P313*Q313)+U313)</f>
        <v>-4.8000000000000001E-2</v>
      </c>
      <c r="W313" s="8">
        <f>IF(OR(AC312="",AC312=0),Z312+V313,IF(AB311="Latest Sag:",AA312+U313+V313,AC312+V313))</f>
        <v>0.46532600000000007</v>
      </c>
      <c r="X313" s="33">
        <v>-36.152903000000002</v>
      </c>
      <c r="Y313" s="53">
        <f>IF(OR(ISBLANK(X313),X311=VALUE(20)),,IF(W311="Latest Z20:",ABS(X311-X313-K310*L310-P310*Q310+U312+U313),ABS(X312-X313-K312*L312-P312*Q312+U313)))</f>
        <v>0</v>
      </c>
      <c r="Z313" s="28">
        <v>-67.235286000000002</v>
      </c>
      <c r="AA313" s="28">
        <v>0.48116700000000001</v>
      </c>
      <c r="AB313" s="28">
        <v>-1.4249E-2</v>
      </c>
      <c r="AC313" s="8">
        <f t="shared" ref="AC313" si="723">AB313+AA313</f>
        <v>0.466918</v>
      </c>
      <c r="AD313" s="35">
        <v>0.45883039371842799</v>
      </c>
      <c r="AE313" s="8">
        <f t="shared" ref="AE313" si="724">IF(AD313="",0,IF(OR(AC313="",AC313=0),W313-AD313,AC313-AD313))</f>
        <v>8.0876062815720129E-3</v>
      </c>
      <c r="AF313" s="58">
        <f t="shared" ref="AF313" si="725">IF(AA313="",(Z313-V313)-Z312,AC313-W313)</f>
        <v>1.5919999999999268E-3</v>
      </c>
      <c r="AG313" s="40"/>
      <c r="AH313" s="73"/>
      <c r="AI313" s="40"/>
      <c r="AJ313" s="73"/>
      <c r="AK313" s="40">
        <v>61</v>
      </c>
      <c r="AL313" s="73">
        <v>150</v>
      </c>
      <c r="AM313" s="70"/>
      <c r="AN313" s="74"/>
      <c r="AO313" s="70"/>
      <c r="AP313" s="63"/>
      <c r="AQ313" s="63"/>
      <c r="AR313" s="40"/>
      <c r="AS313" s="40"/>
      <c r="AT313" s="63"/>
      <c r="AU313" s="63"/>
      <c r="AV313" s="142"/>
      <c r="AW313" s="71"/>
      <c r="AX313" s="45"/>
      <c r="AY313" s="45"/>
      <c r="AZ313" s="46"/>
      <c r="BA313" s="152"/>
      <c r="BB313" s="47"/>
      <c r="BC313" s="158">
        <v>3</v>
      </c>
      <c r="BD313" s="158"/>
      <c r="BE313" s="47"/>
      <c r="BF313" s="56"/>
      <c r="BG313" s="49"/>
      <c r="BH313" s="50"/>
      <c r="BI313" s="49"/>
      <c r="BJ313" s="49"/>
      <c r="BK313" s="49"/>
      <c r="BL313" s="49"/>
      <c r="BM313" s="49"/>
      <c r="BN313" s="50"/>
      <c r="BO313" s="49"/>
      <c r="BP313" s="49"/>
      <c r="BQ313" s="50"/>
      <c r="BR313" s="9"/>
    </row>
    <row r="314" spans="1:70" s="7" customFormat="1" x14ac:dyDescent="0.25">
      <c r="A314" s="68" t="s">
        <v>1461</v>
      </c>
      <c r="B314" s="67" t="s">
        <v>1318</v>
      </c>
      <c r="C314" s="52">
        <v>44903.038287037038</v>
      </c>
      <c r="D314" s="16">
        <f>(K314*M314+P314*R314)/(24*60*60)</f>
        <v>1.0185185185185186E-2</v>
      </c>
      <c r="E314" s="26"/>
      <c r="F314" s="14" t="s">
        <v>1440</v>
      </c>
      <c r="G314" s="15">
        <v>0.11700000000000001</v>
      </c>
      <c r="H314" s="131">
        <v>17</v>
      </c>
      <c r="I314" s="131">
        <v>10</v>
      </c>
      <c r="J314" s="143" t="s">
        <v>1441</v>
      </c>
      <c r="K314" s="27">
        <v>2</v>
      </c>
      <c r="L314" s="27">
        <v>6.0000000000000001E-3</v>
      </c>
      <c r="M314" s="13">
        <v>273</v>
      </c>
      <c r="N314" s="13">
        <v>240</v>
      </c>
      <c r="O314" s="17">
        <v>2E-3</v>
      </c>
      <c r="P314" s="27">
        <v>1</v>
      </c>
      <c r="Q314" s="27">
        <v>6.0000000000000001E-3</v>
      </c>
      <c r="R314" s="13">
        <v>334</v>
      </c>
      <c r="S314" s="13">
        <v>240</v>
      </c>
      <c r="T314" s="133">
        <v>2.9999999999999997E-4</v>
      </c>
      <c r="U314" s="27">
        <v>9.8060000000000005E-3</v>
      </c>
      <c r="V314" s="8">
        <f>IF(AB312="Latest Sag:",-(K314*L314+P314*Q314),-(K314*L314+P314*Q314)+U314)</f>
        <v>-8.1940000000000016E-3</v>
      </c>
      <c r="W314" s="8">
        <f>IF(OR(AC313="",AC313=0),Z313+V314,IF(AB312="Latest Sag:",AA313+U314+V314,AC313+V314))</f>
        <v>0.45872400000000002</v>
      </c>
      <c r="X314" s="33">
        <v>-36.191096000000002</v>
      </c>
      <c r="Y314" s="53">
        <f>IF(OR(ISBLANK(X314),X312=VALUE(20)),,IF(W312="Latest Z20:",ABS(X312-X314-K311*L311-P311*Q311+U313+U314),ABS(X313-X314-K313*L313-P313*Q313+U314)))</f>
        <v>1.0000000003011073E-6</v>
      </c>
      <c r="Z314" s="28">
        <v>-67.235498000000007</v>
      </c>
      <c r="AA314" s="28">
        <v>0.48114499999999999</v>
      </c>
      <c r="AB314" s="28">
        <v>-2.2190999999999999E-2</v>
      </c>
      <c r="AC314" s="8">
        <f t="shared" ref="AC314" si="726">AB314+AA314</f>
        <v>0.45895399999999997</v>
      </c>
      <c r="AD314" s="35">
        <v>0.45883039371842799</v>
      </c>
      <c r="AE314" s="8">
        <f t="shared" ref="AE314" si="727">IF(AD314="",0,IF(OR(AC314="",AC314=0),W314-AD314,AC314-AD314))</f>
        <v>1.2360628157198628E-4</v>
      </c>
      <c r="AF314" s="58">
        <f t="shared" ref="AF314" si="728">IF(AA314="",(Z314-V314)-Z313,AC314-W314)</f>
        <v>2.2999999999995246E-4</v>
      </c>
      <c r="AG314" s="40"/>
      <c r="AH314" s="73"/>
      <c r="AI314" s="40"/>
      <c r="AJ314" s="73"/>
      <c r="AK314" s="40">
        <v>62</v>
      </c>
      <c r="AL314" s="73">
        <v>150</v>
      </c>
      <c r="AM314" s="70"/>
      <c r="AN314" s="74"/>
      <c r="AO314" s="70"/>
      <c r="AP314" s="63"/>
      <c r="AQ314" s="63"/>
      <c r="AR314" s="40"/>
      <c r="AS314" s="40"/>
      <c r="AT314" s="63"/>
      <c r="AU314" s="63"/>
      <c r="AV314" s="142"/>
      <c r="AW314" s="71"/>
      <c r="AX314" s="45"/>
      <c r="AY314" s="45"/>
      <c r="AZ314" s="46"/>
      <c r="BA314" s="152"/>
      <c r="BB314" s="47"/>
      <c r="BC314" s="158">
        <v>3</v>
      </c>
      <c r="BD314" s="158"/>
      <c r="BE314" s="47"/>
      <c r="BF314" s="56"/>
      <c r="BG314" s="49"/>
      <c r="BH314" s="50"/>
      <c r="BI314" s="49"/>
      <c r="BJ314" s="49"/>
      <c r="BK314" s="49"/>
      <c r="BL314" s="49"/>
      <c r="BM314" s="49"/>
      <c r="BN314" s="50"/>
      <c r="BO314" s="49"/>
      <c r="BP314" s="49"/>
      <c r="BQ314" s="50"/>
      <c r="BR314" s="9"/>
    </row>
    <row r="315" spans="1:70" s="6" customFormat="1" x14ac:dyDescent="0.25">
      <c r="A315" s="170" t="s">
        <v>1155</v>
      </c>
      <c r="B315" s="136"/>
      <c r="C315" s="137">
        <v>44903.064803240741</v>
      </c>
      <c r="D315" s="146">
        <v>1.93</v>
      </c>
      <c r="E315" s="139" t="s">
        <v>814</v>
      </c>
      <c r="F315" s="165" t="s">
        <v>1179</v>
      </c>
      <c r="G315" s="22"/>
      <c r="H315" s="134"/>
      <c r="I315" s="134"/>
      <c r="J315" s="145"/>
      <c r="K315" s="29"/>
      <c r="L315" s="29"/>
      <c r="M315" s="1"/>
      <c r="N315" s="1"/>
      <c r="O315" s="3"/>
      <c r="P315" s="29"/>
      <c r="Q315" s="29"/>
      <c r="R315" s="1"/>
      <c r="S315" s="1"/>
      <c r="T315" s="147" t="s">
        <v>903</v>
      </c>
      <c r="U315" s="32" t="s">
        <v>24</v>
      </c>
      <c r="V315" s="24"/>
      <c r="W315" s="25" t="s">
        <v>22</v>
      </c>
      <c r="X315" s="30">
        <v>20</v>
      </c>
      <c r="Y315" s="138"/>
      <c r="Z315" s="30"/>
      <c r="AA315" s="30"/>
      <c r="AB315" s="36" t="s">
        <v>21</v>
      </c>
      <c r="AC315" s="24">
        <f>$AC$314</f>
        <v>0.45895399999999997</v>
      </c>
      <c r="AD315" s="30"/>
      <c r="AE315" s="24"/>
      <c r="AF315" s="24"/>
      <c r="AG315" s="41"/>
      <c r="AH315" s="41"/>
      <c r="AI315" s="41"/>
      <c r="AJ315" s="41"/>
      <c r="AK315" s="41"/>
      <c r="AL315" s="41"/>
      <c r="AM315" s="41"/>
      <c r="AN315" s="41"/>
      <c r="AO315" s="41"/>
      <c r="AP315" s="135"/>
      <c r="AQ315" s="135"/>
      <c r="AR315" s="41"/>
      <c r="AS315" s="41"/>
      <c r="AT315" s="135"/>
      <c r="AU315" s="135"/>
      <c r="AV315" s="29"/>
      <c r="AW315" s="42"/>
      <c r="AX315" s="42"/>
      <c r="AY315" s="42"/>
      <c r="AZ315" s="43"/>
      <c r="BA315" s="151"/>
      <c r="BB315" s="44"/>
      <c r="BC315" s="157">
        <v>4</v>
      </c>
      <c r="BD315" s="157"/>
      <c r="BE315" s="44"/>
      <c r="BF315" s="48"/>
      <c r="BG315" s="48"/>
      <c r="BH315" s="48"/>
      <c r="BI315" s="48"/>
      <c r="BJ315" s="48"/>
      <c r="BK315" s="48"/>
      <c r="BL315" s="48"/>
      <c r="BM315" s="48"/>
      <c r="BN315" s="48"/>
      <c r="BO315" s="48"/>
      <c r="BP315" s="48"/>
      <c r="BQ315" s="48"/>
      <c r="BR315" s="1"/>
    </row>
    <row r="316" spans="1:70" s="7" customFormat="1" x14ac:dyDescent="0.25">
      <c r="A316" s="68" t="s">
        <v>1462</v>
      </c>
      <c r="B316" s="67" t="s">
        <v>1318</v>
      </c>
      <c r="C316" s="52">
        <v>44903.06827546296</v>
      </c>
      <c r="D316" s="16">
        <f>(K316*M316+P316*R316)/(24*60*60)</f>
        <v>0</v>
      </c>
      <c r="E316" s="26"/>
      <c r="F316" s="14" t="s">
        <v>1440</v>
      </c>
      <c r="G316" s="15">
        <v>0.11700000000000001</v>
      </c>
      <c r="H316" s="131">
        <v>17</v>
      </c>
      <c r="I316" s="131">
        <v>10</v>
      </c>
      <c r="J316" s="143" t="s">
        <v>1441</v>
      </c>
      <c r="K316" s="37"/>
      <c r="L316" s="27">
        <v>6.0000000000000001E-3</v>
      </c>
      <c r="M316" s="13">
        <v>273</v>
      </c>
      <c r="N316" s="13">
        <v>240</v>
      </c>
      <c r="O316" s="17">
        <v>2E-3</v>
      </c>
      <c r="P316" s="37"/>
      <c r="Q316" s="27">
        <v>6.0000000000000001E-3</v>
      </c>
      <c r="R316" s="13">
        <v>334</v>
      </c>
      <c r="S316" s="13">
        <v>240</v>
      </c>
      <c r="T316" s="133">
        <v>2.9999999999999997E-4</v>
      </c>
      <c r="U316" s="27"/>
      <c r="V316" s="8">
        <f>IF(AB314="Latest Sag:",-(K316*L316+P316*Q316),-(K316*L316+P316*Q316)+U316)</f>
        <v>0</v>
      </c>
      <c r="W316" s="8">
        <f>IF(OR(AC315="",AC315=0),Z315+V316,IF(AB314="Latest Sag:",AA315+U316+V316,AC315+V316))</f>
        <v>0.45895399999999997</v>
      </c>
      <c r="X316" s="34"/>
      <c r="Y316" s="53">
        <f>IF(OR(ISBLANK(X316),X314=VALUE(20)),,IF(W314="Latest Z20:",ABS(X314-X316-K313*L313-P313*Q313+U315+U316),ABS(X315-X316-K315*L315-P315*Q315+U316)))</f>
        <v>0</v>
      </c>
      <c r="Z316" s="28">
        <v>-67.234924000000007</v>
      </c>
      <c r="AA316" s="28">
        <v>0.48145500000000002</v>
      </c>
      <c r="AB316" s="28">
        <v>2.8629000000000002E-2</v>
      </c>
      <c r="AC316" s="8">
        <f t="shared" ref="AC316" si="729">AB316+AA316</f>
        <v>0.51008399999999998</v>
      </c>
      <c r="AD316" s="35">
        <v>0.45891784161707699</v>
      </c>
      <c r="AE316" s="8">
        <f t="shared" ref="AE316" si="730">IF(AD316="",0,IF(OR(AC316="",AC316=0),W316-AD316,AC316-AD316))</f>
        <v>5.1166158382922988E-2</v>
      </c>
      <c r="AF316" s="58">
        <f t="shared" ref="AF316" si="731">IF(AA316="",(Z316-V316)-Z315,AC316-W316)</f>
        <v>5.1130000000000009E-2</v>
      </c>
      <c r="AG316" s="40"/>
      <c r="AH316" s="73"/>
      <c r="AI316" s="40"/>
      <c r="AJ316" s="73"/>
      <c r="AK316" s="40">
        <v>1802</v>
      </c>
      <c r="AL316" s="73">
        <v>150</v>
      </c>
      <c r="AM316" s="70"/>
      <c r="AN316" s="74"/>
      <c r="AO316" s="70"/>
      <c r="AP316" s="63"/>
      <c r="AQ316" s="63"/>
      <c r="AR316" s="40"/>
      <c r="AS316" s="40"/>
      <c r="AT316" s="63"/>
      <c r="AU316" s="63"/>
      <c r="AV316" s="142"/>
      <c r="AW316" s="71"/>
      <c r="AX316" s="45"/>
      <c r="AY316" s="45"/>
      <c r="AZ316" s="46"/>
      <c r="BA316" s="152"/>
      <c r="BB316" s="47"/>
      <c r="BC316" s="158">
        <v>4</v>
      </c>
      <c r="BD316" s="158"/>
      <c r="BE316" s="47"/>
      <c r="BF316" s="56"/>
      <c r="BG316" s="49"/>
      <c r="BH316" s="50"/>
      <c r="BI316" s="49"/>
      <c r="BJ316" s="49"/>
      <c r="BK316" s="49"/>
      <c r="BL316" s="49"/>
      <c r="BM316" s="49"/>
      <c r="BN316" s="50"/>
      <c r="BO316" s="49"/>
      <c r="BP316" s="49"/>
      <c r="BQ316" s="50"/>
      <c r="BR316" s="9"/>
    </row>
    <row r="317" spans="1:70" s="7" customFormat="1" x14ac:dyDescent="0.25">
      <c r="A317" s="68" t="s">
        <v>1463</v>
      </c>
      <c r="B317" s="67" t="s">
        <v>1318</v>
      </c>
      <c r="C317" s="52">
        <v>44903.084178240744</v>
      </c>
      <c r="D317" s="16">
        <f>(K317*M317+P317*R317)/(24*60*60)</f>
        <v>2.5277777777777777E-2</v>
      </c>
      <c r="E317" s="26"/>
      <c r="F317" s="14" t="s">
        <v>1440</v>
      </c>
      <c r="G317" s="15">
        <v>0.11700000000000001</v>
      </c>
      <c r="H317" s="131">
        <v>17</v>
      </c>
      <c r="I317" s="131">
        <v>10</v>
      </c>
      <c r="J317" s="143" t="s">
        <v>1441</v>
      </c>
      <c r="K317" s="27">
        <v>8</v>
      </c>
      <c r="L317" s="27">
        <v>6.0000000000000001E-3</v>
      </c>
      <c r="M317" s="13">
        <v>273</v>
      </c>
      <c r="N317" s="13">
        <v>240</v>
      </c>
      <c r="O317" s="17">
        <v>2E-3</v>
      </c>
      <c r="P317" s="27"/>
      <c r="Q317" s="27">
        <v>6.0000000000000001E-3</v>
      </c>
      <c r="R317" s="13">
        <v>334</v>
      </c>
      <c r="S317" s="13">
        <v>240</v>
      </c>
      <c r="T317" s="133">
        <v>2.9999999999999997E-4</v>
      </c>
      <c r="U317" s="27">
        <v>3.1466000000000001E-2</v>
      </c>
      <c r="V317" s="8">
        <f>IF(AB315="Latest Sag:",-(K317*L317+P317*Q317),-(K317*L317+P317*Q317)+U317)</f>
        <v>-4.8000000000000001E-2</v>
      </c>
      <c r="W317" s="8">
        <f>IF(OR(AC316="",AC316=0),Z316+V317,IF(AB315="Latest Sag:",AA316+U317+V317,AC316+V317))</f>
        <v>0.46492100000000008</v>
      </c>
      <c r="X317" s="33">
        <v>-36.151122000000001</v>
      </c>
      <c r="Y317" s="53">
        <f>IF(OR(ISBLANK(X317),X315=VALUE(20)),,IF(W315="Latest Z20:",ABS(X315-X317-K314*L314-P314*Q314+U316+U317),ABS(X316-X317-K316*L316-P316*Q316+U317)))</f>
        <v>0</v>
      </c>
      <c r="Z317" s="28">
        <v>-67.234606999999997</v>
      </c>
      <c r="AA317" s="28">
        <v>0.48146600000000001</v>
      </c>
      <c r="AB317" s="28">
        <v>-1.3251000000000001E-2</v>
      </c>
      <c r="AC317" s="8">
        <f t="shared" ref="AC317" si="732">AB317+AA317</f>
        <v>0.46821499999999999</v>
      </c>
      <c r="AD317" s="35">
        <v>0.45891784161707699</v>
      </c>
      <c r="AE317" s="8">
        <f t="shared" ref="AE317" si="733">IF(AD317="",0,IF(OR(AC317="",AC317=0),W317-AD317,AC317-AD317))</f>
        <v>9.2971583829229987E-3</v>
      </c>
      <c r="AF317" s="58">
        <f t="shared" ref="AF317" si="734">IF(AA317="",(Z317-V317)-Z316,AC317-W317)</f>
        <v>3.2939999999999081E-3</v>
      </c>
      <c r="AG317" s="40"/>
      <c r="AH317" s="73"/>
      <c r="AI317" s="40"/>
      <c r="AJ317" s="73"/>
      <c r="AK317" s="40">
        <v>126</v>
      </c>
      <c r="AL317" s="73">
        <v>150</v>
      </c>
      <c r="AM317" s="70"/>
      <c r="AN317" s="74"/>
      <c r="AO317" s="70"/>
      <c r="AP317" s="63"/>
      <c r="AQ317" s="63"/>
      <c r="AR317" s="40"/>
      <c r="AS317" s="40"/>
      <c r="AT317" s="63"/>
      <c r="AU317" s="63"/>
      <c r="AV317" s="142"/>
      <c r="AW317" s="71"/>
      <c r="AX317" s="45">
        <v>-2.6699999999999998E-4</v>
      </c>
      <c r="AY317" s="45">
        <v>-1.9900000000000001E-4</v>
      </c>
      <c r="AZ317" s="46"/>
      <c r="BA317" s="152"/>
      <c r="BB317" s="47"/>
      <c r="BC317" s="158">
        <v>4</v>
      </c>
      <c r="BD317" s="158"/>
      <c r="BE317" s="47"/>
      <c r="BF317" s="56"/>
      <c r="BG317" s="49"/>
      <c r="BH317" s="50"/>
      <c r="BI317" s="49"/>
      <c r="BJ317" s="49"/>
      <c r="BK317" s="49"/>
      <c r="BL317" s="49"/>
      <c r="BM317" s="49"/>
      <c r="BN317" s="50"/>
      <c r="BO317" s="49"/>
      <c r="BP317" s="49"/>
      <c r="BQ317" s="50"/>
      <c r="BR317" s="9"/>
    </row>
    <row r="318" spans="1:70" s="7" customFormat="1" x14ac:dyDescent="0.25">
      <c r="A318" s="68" t="s">
        <v>1464</v>
      </c>
      <c r="B318" s="67" t="s">
        <v>1318</v>
      </c>
      <c r="C318" s="52">
        <v>44903.121307870373</v>
      </c>
      <c r="D318" s="16">
        <f>(K318*M318+P318*R318)/(24*60*60)</f>
        <v>1.0185185185185186E-2</v>
      </c>
      <c r="E318" s="26"/>
      <c r="F318" s="14" t="s">
        <v>1440</v>
      </c>
      <c r="G318" s="15">
        <v>0.11700000000000001</v>
      </c>
      <c r="H318" s="131">
        <v>17</v>
      </c>
      <c r="I318" s="131">
        <v>10</v>
      </c>
      <c r="J318" s="143" t="s">
        <v>1441</v>
      </c>
      <c r="K318" s="27">
        <v>2</v>
      </c>
      <c r="L318" s="27">
        <v>6.0000000000000001E-3</v>
      </c>
      <c r="M318" s="13">
        <v>273</v>
      </c>
      <c r="N318" s="13">
        <v>240</v>
      </c>
      <c r="O318" s="17">
        <v>2E-3</v>
      </c>
      <c r="P318" s="27">
        <v>1</v>
      </c>
      <c r="Q318" s="27">
        <v>6.0000000000000001E-3</v>
      </c>
      <c r="R318" s="13">
        <v>334</v>
      </c>
      <c r="S318" s="13">
        <v>240</v>
      </c>
      <c r="T318" s="133">
        <v>2.9999999999999997E-4</v>
      </c>
      <c r="U318" s="27">
        <v>8.6239999999999997E-3</v>
      </c>
      <c r="V318" s="8">
        <f>IF(AB316="Latest Sag:",-(K318*L318+P318*Q318),-(K318*L318+P318*Q318)+U318)</f>
        <v>-9.3760000000000024E-3</v>
      </c>
      <c r="W318" s="8">
        <f>IF(OR(AC317="",AC317=0),Z317+V318,IF(AB316="Latest Sag:",AA317+U318+V318,AC317+V318))</f>
        <v>0.458839</v>
      </c>
      <c r="X318" s="33">
        <v>-36.190496000000003</v>
      </c>
      <c r="Y318" s="53">
        <f>IF(OR(ISBLANK(X318),X316=VALUE(20)),,IF(W316="Latest Z20:",ABS(X316-X318-K315*L315-P315*Q315+U317+U318),ABS(X317-X318-K317*L317-P317*Q317+U318)))</f>
        <v>1.9999999977607374E-6</v>
      </c>
      <c r="Z318" s="28">
        <v>-67.234825999999998</v>
      </c>
      <c r="AA318" s="28">
        <v>0.48145500000000002</v>
      </c>
      <c r="AB318" s="28">
        <v>-2.2341E-2</v>
      </c>
      <c r="AC318" s="8">
        <f t="shared" ref="AC318" si="735">AB318+AA318</f>
        <v>0.45911400000000002</v>
      </c>
      <c r="AD318" s="35">
        <v>0.45891784161707699</v>
      </c>
      <c r="AE318" s="8">
        <f t="shared" ref="AE318" si="736">IF(AD318="",0,IF(OR(AC318="",AC318=0),W318-AD318,AC318-AD318))</f>
        <v>1.9615838292302845E-4</v>
      </c>
      <c r="AF318" s="58">
        <f t="shared" ref="AF318" si="737">IF(AA318="",(Z318-V318)-Z317,AC318-W318)</f>
        <v>2.7500000000002522E-4</v>
      </c>
      <c r="AG318" s="40"/>
      <c r="AH318" s="73"/>
      <c r="AI318" s="40"/>
      <c r="AJ318" s="73"/>
      <c r="AK318" s="40">
        <v>76</v>
      </c>
      <c r="AL318" s="73">
        <v>150</v>
      </c>
      <c r="AM318" s="70"/>
      <c r="AN318" s="74"/>
      <c r="AO318" s="70"/>
      <c r="AP318" s="63"/>
      <c r="AQ318" s="63"/>
      <c r="AR318" s="40"/>
      <c r="AS318" s="40"/>
      <c r="AT318" s="63"/>
      <c r="AU318" s="63"/>
      <c r="AV318" s="142"/>
      <c r="AW318" s="71"/>
      <c r="AX318" s="45"/>
      <c r="AY318" s="45"/>
      <c r="AZ318" s="46"/>
      <c r="BA318" s="152"/>
      <c r="BB318" s="47"/>
      <c r="BC318" s="158">
        <v>4</v>
      </c>
      <c r="BD318" s="158"/>
      <c r="BE318" s="47"/>
      <c r="BF318" s="56"/>
      <c r="BG318" s="49"/>
      <c r="BH318" s="50"/>
      <c r="BI318" s="49"/>
      <c r="BJ318" s="49"/>
      <c r="BK318" s="49"/>
      <c r="BL318" s="49"/>
      <c r="BM318" s="49"/>
      <c r="BN318" s="50"/>
      <c r="BO318" s="49"/>
      <c r="BP318" s="49"/>
      <c r="BQ318" s="50"/>
      <c r="BR318" s="9"/>
    </row>
    <row r="319" spans="1:70" s="6" customFormat="1" x14ac:dyDescent="0.25">
      <c r="A319" s="170" t="s">
        <v>1155</v>
      </c>
      <c r="B319" s="136"/>
      <c r="C319" s="137">
        <v>44903.142974537041</v>
      </c>
      <c r="D319" s="146">
        <v>1.88</v>
      </c>
      <c r="E319" s="139" t="s">
        <v>814</v>
      </c>
      <c r="F319" s="165" t="s">
        <v>1185</v>
      </c>
      <c r="G319" s="22"/>
      <c r="H319" s="134"/>
      <c r="I319" s="134"/>
      <c r="J319" s="145"/>
      <c r="K319" s="29"/>
      <c r="L319" s="29"/>
      <c r="M319" s="1"/>
      <c r="N319" s="1"/>
      <c r="O319" s="3"/>
      <c r="P319" s="29"/>
      <c r="Q319" s="29"/>
      <c r="R319" s="1"/>
      <c r="S319" s="1"/>
      <c r="T319" s="147" t="s">
        <v>903</v>
      </c>
      <c r="U319" s="32" t="s">
        <v>24</v>
      </c>
      <c r="V319" s="24"/>
      <c r="W319" s="25" t="s">
        <v>22</v>
      </c>
      <c r="X319" s="30">
        <v>20</v>
      </c>
      <c r="Y319" s="138"/>
      <c r="Z319" s="30"/>
      <c r="AA319" s="30"/>
      <c r="AB319" s="36" t="s">
        <v>21</v>
      </c>
      <c r="AC319" s="24">
        <f>$AC$318</f>
        <v>0.45911400000000002</v>
      </c>
      <c r="AD319" s="30"/>
      <c r="AE319" s="24"/>
      <c r="AF319" s="24"/>
      <c r="AG319" s="41"/>
      <c r="AH319" s="41"/>
      <c r="AI319" s="41"/>
      <c r="AJ319" s="41"/>
      <c r="AK319" s="41"/>
      <c r="AL319" s="41"/>
      <c r="AM319" s="41"/>
      <c r="AN319" s="41"/>
      <c r="AO319" s="41"/>
      <c r="AP319" s="135"/>
      <c r="AQ319" s="135"/>
      <c r="AR319" s="41"/>
      <c r="AS319" s="41"/>
      <c r="AT319" s="135"/>
      <c r="AU319" s="135"/>
      <c r="AV319" s="29"/>
      <c r="AW319" s="42"/>
      <c r="AX319" s="42"/>
      <c r="AY319" s="42"/>
      <c r="AZ319" s="43"/>
      <c r="BA319" s="151"/>
      <c r="BB319" s="44"/>
      <c r="BC319" s="157">
        <v>5</v>
      </c>
      <c r="BD319" s="157"/>
      <c r="BE319" s="44"/>
      <c r="BF319" s="48"/>
      <c r="BG319" s="48"/>
      <c r="BH319" s="48"/>
      <c r="BI319" s="48"/>
      <c r="BJ319" s="48"/>
      <c r="BK319" s="48"/>
      <c r="BL319" s="48"/>
      <c r="BM319" s="48"/>
      <c r="BN319" s="48"/>
      <c r="BO319" s="48"/>
      <c r="BP319" s="48"/>
      <c r="BQ319" s="48"/>
      <c r="BR319" s="1"/>
    </row>
    <row r="320" spans="1:70" s="7" customFormat="1" x14ac:dyDescent="0.25">
      <c r="A320" s="68" t="s">
        <v>1465</v>
      </c>
      <c r="B320" s="67" t="s">
        <v>1318</v>
      </c>
      <c r="C320" s="52">
        <v>44903.146863425929</v>
      </c>
      <c r="D320" s="16">
        <f>(K320*M320+P320*R320)/(24*60*60)</f>
        <v>0</v>
      </c>
      <c r="E320" s="26"/>
      <c r="F320" s="14" t="s">
        <v>1440</v>
      </c>
      <c r="G320" s="15">
        <v>0.11700000000000001</v>
      </c>
      <c r="H320" s="131">
        <v>17</v>
      </c>
      <c r="I320" s="131">
        <v>10</v>
      </c>
      <c r="J320" s="143" t="s">
        <v>1441</v>
      </c>
      <c r="K320" s="37"/>
      <c r="L320" s="27">
        <v>6.0000000000000001E-3</v>
      </c>
      <c r="M320" s="13">
        <v>273</v>
      </c>
      <c r="N320" s="13">
        <v>240</v>
      </c>
      <c r="O320" s="17">
        <v>2E-3</v>
      </c>
      <c r="P320" s="37"/>
      <c r="Q320" s="27">
        <v>6.0000000000000001E-3</v>
      </c>
      <c r="R320" s="13">
        <v>334</v>
      </c>
      <c r="S320" s="13">
        <v>240</v>
      </c>
      <c r="T320" s="133">
        <v>2.9999999999999997E-4</v>
      </c>
      <c r="U320" s="27"/>
      <c r="V320" s="8">
        <f>IF(AB318="Latest Sag:",-(K320*L320+P320*Q320),-(K320*L320+P320*Q320)+U320)</f>
        <v>0</v>
      </c>
      <c r="W320" s="8">
        <f>IF(OR(AC319="",AC319=0),Z319+V320,IF(AB318="Latest Sag:",AA319+U320+V320,AC319+V320))</f>
        <v>0.45911400000000002</v>
      </c>
      <c r="X320" s="34"/>
      <c r="Y320" s="53">
        <f>IF(OR(ISBLANK(X320),X318=VALUE(20)),,IF(W318="Latest Z20:",ABS(X318-X320-K317*L317-P317*Q317+U319+U320),ABS(X319-X320-K319*L319-P319*Q319+U320)))</f>
        <v>0</v>
      </c>
      <c r="Z320" s="28">
        <v>-67.237782999999993</v>
      </c>
      <c r="AA320" s="28">
        <v>0.47780099999999998</v>
      </c>
      <c r="AB320" s="28">
        <v>3.9123999999999999E-2</v>
      </c>
      <c r="AC320" s="8">
        <f t="shared" ref="AC320" si="738">AB320+AA320</f>
        <v>0.51692499999999997</v>
      </c>
      <c r="AD320" s="35">
        <v>0.45880238087138298</v>
      </c>
      <c r="AE320" s="8">
        <f t="shared" ref="AE320" si="739">IF(AD320="",0,IF(OR(AC320="",AC320=0),W320-AD320,AC320-AD320))</f>
        <v>5.8122619128616992E-2</v>
      </c>
      <c r="AF320" s="58">
        <f t="shared" ref="AF320" si="740">IF(AA320="",(Z320-V320)-Z319,AC320-W320)</f>
        <v>5.7810999999999946E-2</v>
      </c>
      <c r="AG320" s="40"/>
      <c r="AH320" s="73"/>
      <c r="AI320" s="40"/>
      <c r="AJ320" s="73"/>
      <c r="AK320" s="40">
        <v>1208</v>
      </c>
      <c r="AL320" s="73">
        <v>150</v>
      </c>
      <c r="AM320" s="70"/>
      <c r="AN320" s="74"/>
      <c r="AO320" s="70"/>
      <c r="AP320" s="63"/>
      <c r="AQ320" s="63"/>
      <c r="AR320" s="40"/>
      <c r="AS320" s="40"/>
      <c r="AT320" s="63"/>
      <c r="AU320" s="63"/>
      <c r="AV320" s="142"/>
      <c r="AW320" s="71"/>
      <c r="AX320" s="45"/>
      <c r="AY320" s="45"/>
      <c r="AZ320" s="46"/>
      <c r="BA320" s="152"/>
      <c r="BB320" s="47"/>
      <c r="BC320" s="158">
        <v>5</v>
      </c>
      <c r="BD320" s="158"/>
      <c r="BE320" s="47"/>
      <c r="BF320" s="56"/>
      <c r="BG320" s="49"/>
      <c r="BH320" s="50"/>
      <c r="BI320" s="49"/>
      <c r="BJ320" s="49"/>
      <c r="BK320" s="49"/>
      <c r="BL320" s="49"/>
      <c r="BM320" s="49"/>
      <c r="BN320" s="50"/>
      <c r="BO320" s="49"/>
      <c r="BP320" s="49"/>
      <c r="BQ320" s="50"/>
      <c r="BR320" s="9"/>
    </row>
    <row r="321" spans="1:70" s="7" customFormat="1" x14ac:dyDescent="0.25">
      <c r="A321" s="68" t="s">
        <v>1466</v>
      </c>
      <c r="B321" s="67" t="s">
        <v>1318</v>
      </c>
      <c r="C321" s="52">
        <v>44903.164143518516</v>
      </c>
      <c r="D321" s="16">
        <f>(K321*M321+P321*R321)/(24*60*60)</f>
        <v>2.8437500000000001E-2</v>
      </c>
      <c r="E321" s="26" t="s">
        <v>1469</v>
      </c>
      <c r="F321" s="14" t="s">
        <v>1440</v>
      </c>
      <c r="G321" s="15">
        <v>0.11700000000000001</v>
      </c>
      <c r="H321" s="131">
        <v>17</v>
      </c>
      <c r="I321" s="131">
        <v>10</v>
      </c>
      <c r="J321" s="143" t="s">
        <v>1441</v>
      </c>
      <c r="K321" s="27">
        <v>9</v>
      </c>
      <c r="L321" s="27">
        <v>6.0000000000000001E-3</v>
      </c>
      <c r="M321" s="13">
        <v>273</v>
      </c>
      <c r="N321" s="13">
        <v>240</v>
      </c>
      <c r="O321" s="17">
        <v>2E-3</v>
      </c>
      <c r="P321" s="27"/>
      <c r="Q321" s="27">
        <v>6.0000000000000001E-3</v>
      </c>
      <c r="R321" s="13">
        <v>334</v>
      </c>
      <c r="S321" s="13">
        <v>240</v>
      </c>
      <c r="T321" s="133">
        <v>2.9999999999999997E-4</v>
      </c>
      <c r="U321" s="27">
        <v>4.0996999999999999E-2</v>
      </c>
      <c r="V321" s="8">
        <f>IF(AB319="Latest Sag:",-(K321*L321+P321*Q321),-(K321*L321+P321*Q321)+U321)</f>
        <v>-5.3999999999999999E-2</v>
      </c>
      <c r="W321" s="8">
        <f>IF(OR(AC320="",AC320=0),Z320+V321,IF(AB319="Latest Sag:",AA320+U321+V321,AC320+V321))</f>
        <v>0.46479799999999999</v>
      </c>
      <c r="X321" s="33">
        <v>-36.146044000000003</v>
      </c>
      <c r="Y321" s="53">
        <f>IF(OR(ISBLANK(X321),X319=VALUE(20)),,IF(W319="Latest Z20:",ABS(X319-X321-K318*L318-P318*Q318+U320+U321),ABS(X320-X321-K320*L320-P320*Q320+U321)))</f>
        <v>0</v>
      </c>
      <c r="Z321" s="28">
        <v>-67.237722000000005</v>
      </c>
      <c r="AA321" s="28">
        <v>0.47779700000000003</v>
      </c>
      <c r="AB321" s="28">
        <v>-1.1103999999999999E-2</v>
      </c>
      <c r="AC321" s="8">
        <f t="shared" ref="AC321" si="741">AB321+AA321</f>
        <v>0.46669300000000002</v>
      </c>
      <c r="AD321" s="35">
        <v>0.45880238087138298</v>
      </c>
      <c r="AE321" s="8">
        <f t="shared" ref="AE321" si="742">IF(AD321="",0,IF(OR(AC321="",AC321=0),W321-AD321,AC321-AD321))</f>
        <v>7.8906191286170491E-3</v>
      </c>
      <c r="AF321" s="58">
        <f t="shared" ref="AF321" si="743">IF(AA321="",(Z321-V321)-Z320,AC321-W321)</f>
        <v>1.8950000000000355E-3</v>
      </c>
      <c r="AG321" s="40"/>
      <c r="AH321" s="73"/>
      <c r="AI321" s="40"/>
      <c r="AJ321" s="73"/>
      <c r="AK321" s="40">
        <v>98</v>
      </c>
      <c r="AL321" s="73">
        <v>150</v>
      </c>
      <c r="AM321" s="70"/>
      <c r="AN321" s="74"/>
      <c r="AO321" s="70"/>
      <c r="AP321" s="63"/>
      <c r="AQ321" s="63"/>
      <c r="AR321" s="40"/>
      <c r="AS321" s="40"/>
      <c r="AT321" s="63"/>
      <c r="AU321" s="63"/>
      <c r="AV321" s="142"/>
      <c r="AW321" s="71"/>
      <c r="AX321" s="45"/>
      <c r="AY321" s="45"/>
      <c r="AZ321" s="46"/>
      <c r="BA321" s="152"/>
      <c r="BB321" s="47"/>
      <c r="BC321" s="158">
        <v>5</v>
      </c>
      <c r="BD321" s="158"/>
      <c r="BE321" s="47"/>
      <c r="BF321" s="56"/>
      <c r="BG321" s="49"/>
      <c r="BH321" s="50"/>
      <c r="BI321" s="49"/>
      <c r="BJ321" s="49"/>
      <c r="BK321" s="49"/>
      <c r="BL321" s="49"/>
      <c r="BM321" s="49"/>
      <c r="BN321" s="50"/>
      <c r="BO321" s="49"/>
      <c r="BP321" s="49"/>
      <c r="BQ321" s="50"/>
      <c r="BR321" s="9"/>
    </row>
    <row r="322" spans="1:70" s="7" customFormat="1" x14ac:dyDescent="0.25">
      <c r="A322" s="68" t="s">
        <v>1467</v>
      </c>
      <c r="B322" s="67" t="s">
        <v>1318</v>
      </c>
      <c r="C322" s="52">
        <v>44903.202291666668</v>
      </c>
      <c r="D322" s="16">
        <f>(K322*M322+P322*R322)/(24*60*60)</f>
        <v>1.0185185185185186E-2</v>
      </c>
      <c r="E322" s="26" t="s">
        <v>1493</v>
      </c>
      <c r="F322" s="14" t="s">
        <v>1440</v>
      </c>
      <c r="G322" s="15">
        <v>0.11700000000000001</v>
      </c>
      <c r="H322" s="131">
        <v>17</v>
      </c>
      <c r="I322" s="131">
        <v>10</v>
      </c>
      <c r="J322" s="143" t="s">
        <v>1441</v>
      </c>
      <c r="K322" s="27">
        <v>2</v>
      </c>
      <c r="L322" s="27">
        <v>6.0000000000000001E-3</v>
      </c>
      <c r="M322" s="13">
        <v>273</v>
      </c>
      <c r="N322" s="13">
        <v>240</v>
      </c>
      <c r="O322" s="17">
        <v>2E-3</v>
      </c>
      <c r="P322" s="27">
        <v>1</v>
      </c>
      <c r="Q322" s="27">
        <v>6.0000000000000001E-3</v>
      </c>
      <c r="R322" s="13">
        <v>334</v>
      </c>
      <c r="S322" s="13">
        <v>240</v>
      </c>
      <c r="T322" s="133">
        <v>2.9999999999999997E-4</v>
      </c>
      <c r="U322" s="27">
        <v>9.8960000000000003E-3</v>
      </c>
      <c r="V322" s="8">
        <f>IF(AB320="Latest Sag:",-(K322*L322+P322*Q322),-(K322*L322+P322*Q322)+U322)</f>
        <v>-8.1040000000000018E-3</v>
      </c>
      <c r="W322" s="8">
        <f>IF(OR(AC321="",AC321=0),Z321+V322,IF(AB320="Latest Sag:",AA321+U322+V322,AC321+V322))</f>
        <v>0.45858900000000002</v>
      </c>
      <c r="X322" s="33">
        <v>-36.190148000000001</v>
      </c>
      <c r="Y322" s="53">
        <f>IF(OR(ISBLANK(X322),X320=VALUE(20)),,IF(W320="Latest Z20:",ABS(X320-X322-K319*L319-P319*Q319+U321+U322),ABS(X321-X322-K321*L321-P321*Q321+U322)))</f>
        <v>2.742597815519332E-15</v>
      </c>
      <c r="Z322" s="28">
        <v>-67.237931000000003</v>
      </c>
      <c r="AA322" s="28">
        <v>0.477796</v>
      </c>
      <c r="AB322" s="28">
        <v>-1.8957000000000002E-2</v>
      </c>
      <c r="AC322" s="8">
        <f t="shared" ref="AC322" si="744">AB322+AA322</f>
        <v>0.458839</v>
      </c>
      <c r="AD322" s="35">
        <v>0.45880238087138298</v>
      </c>
      <c r="AE322" s="8">
        <f t="shared" ref="AE322" si="745">IF(AD322="",0,IF(OR(AC322="",AC322=0),W322-AD322,AC322-AD322))</f>
        <v>3.6619128617021435E-5</v>
      </c>
      <c r="AF322" s="58">
        <f t="shared" ref="AF322" si="746">IF(AA322="",(Z322-V322)-Z321,AC322-W322)</f>
        <v>2.4999999999997247E-4</v>
      </c>
      <c r="AG322" s="40"/>
      <c r="AH322" s="73"/>
      <c r="AI322" s="40"/>
      <c r="AJ322" s="73"/>
      <c r="AK322" s="40">
        <v>80</v>
      </c>
      <c r="AL322" s="73">
        <v>150</v>
      </c>
      <c r="AM322" s="70"/>
      <c r="AN322" s="74"/>
      <c r="AO322" s="70"/>
      <c r="AP322" s="63"/>
      <c r="AQ322" s="63"/>
      <c r="AR322" s="40"/>
      <c r="AS322" s="40"/>
      <c r="AT322" s="63"/>
      <c r="AU322" s="63"/>
      <c r="AV322" s="142"/>
      <c r="AW322" s="71"/>
      <c r="AX322" s="45"/>
      <c r="AY322" s="45"/>
      <c r="AZ322" s="46"/>
      <c r="BA322" s="152"/>
      <c r="BB322" s="47"/>
      <c r="BC322" s="158">
        <v>5</v>
      </c>
      <c r="BD322" s="158">
        <v>10</v>
      </c>
      <c r="BE322" s="47">
        <v>6.3</v>
      </c>
      <c r="BF322" s="56"/>
      <c r="BG322" s="49"/>
      <c r="BH322" s="50"/>
      <c r="BI322" s="49"/>
      <c r="BJ322" s="49"/>
      <c r="BK322" s="49"/>
      <c r="BL322" s="49"/>
      <c r="BM322" s="49"/>
      <c r="BN322" s="50"/>
      <c r="BO322" s="49"/>
      <c r="BP322" s="49"/>
      <c r="BQ322" s="50"/>
      <c r="BR322" s="9"/>
    </row>
    <row r="323" spans="1:70" s="6" customFormat="1" x14ac:dyDescent="0.25">
      <c r="A323" s="170" t="s">
        <v>1155</v>
      </c>
      <c r="B323" s="136"/>
      <c r="C323" s="137">
        <v>44903.233182870368</v>
      </c>
      <c r="D323" s="146">
        <v>2.16</v>
      </c>
      <c r="E323" s="139" t="s">
        <v>814</v>
      </c>
      <c r="F323" s="165" t="s">
        <v>1191</v>
      </c>
      <c r="G323" s="22"/>
      <c r="H323" s="134"/>
      <c r="I323" s="134"/>
      <c r="J323" s="145"/>
      <c r="K323" s="29"/>
      <c r="L323" s="29"/>
      <c r="M323" s="1"/>
      <c r="N323" s="1"/>
      <c r="O323" s="3"/>
      <c r="P323" s="29"/>
      <c r="Q323" s="29"/>
      <c r="R323" s="1"/>
      <c r="S323" s="1"/>
      <c r="T323" s="147" t="s">
        <v>903</v>
      </c>
      <c r="U323" s="32" t="s">
        <v>24</v>
      </c>
      <c r="V323" s="24"/>
      <c r="W323" s="25" t="s">
        <v>22</v>
      </c>
      <c r="X323" s="30">
        <v>20</v>
      </c>
      <c r="Y323" s="138"/>
      <c r="Z323" s="30"/>
      <c r="AA323" s="30"/>
      <c r="AB323" s="36" t="s">
        <v>21</v>
      </c>
      <c r="AC323" s="24">
        <f>$AC$322</f>
        <v>0.458839</v>
      </c>
      <c r="AD323" s="30"/>
      <c r="AE323" s="24"/>
      <c r="AF323" s="24"/>
      <c r="AG323" s="41"/>
      <c r="AH323" s="41"/>
      <c r="AI323" s="41"/>
      <c r="AJ323" s="41"/>
      <c r="AK323" s="41"/>
      <c r="AL323" s="41"/>
      <c r="AM323" s="41"/>
      <c r="AN323" s="41"/>
      <c r="AO323" s="41"/>
      <c r="AP323" s="135"/>
      <c r="AQ323" s="135"/>
      <c r="AR323" s="41"/>
      <c r="AS323" s="41"/>
      <c r="AT323" s="135"/>
      <c r="AU323" s="135"/>
      <c r="AV323" s="29"/>
      <c r="AW323" s="42"/>
      <c r="AX323" s="42"/>
      <c r="AY323" s="42"/>
      <c r="AZ323" s="43"/>
      <c r="BA323" s="151"/>
      <c r="BB323" s="44"/>
      <c r="BC323" s="157">
        <v>6</v>
      </c>
      <c r="BD323" s="157"/>
      <c r="BE323" s="44"/>
      <c r="BF323" s="48"/>
      <c r="BG323" s="48"/>
      <c r="BH323" s="48"/>
      <c r="BI323" s="48"/>
      <c r="BJ323" s="48"/>
      <c r="BK323" s="48"/>
      <c r="BL323" s="48"/>
      <c r="BM323" s="48"/>
      <c r="BN323" s="48"/>
      <c r="BO323" s="48"/>
      <c r="BP323" s="48"/>
      <c r="BQ323" s="48"/>
      <c r="BR323" s="1"/>
    </row>
    <row r="324" spans="1:70" s="7" customFormat="1" x14ac:dyDescent="0.25">
      <c r="A324" s="68" t="s">
        <v>1468</v>
      </c>
      <c r="B324" s="67" t="s">
        <v>1470</v>
      </c>
      <c r="C324" s="52">
        <v>44903.233275462961</v>
      </c>
      <c r="D324" s="16">
        <f>(K324*M324+P324*R324)/(24*60*60)</f>
        <v>0</v>
      </c>
      <c r="E324" s="26" t="s">
        <v>1472</v>
      </c>
      <c r="F324" s="14" t="s">
        <v>1440</v>
      </c>
      <c r="G324" s="15">
        <v>0.11700000000000001</v>
      </c>
      <c r="H324" s="131">
        <v>17</v>
      </c>
      <c r="I324" s="131">
        <v>10</v>
      </c>
      <c r="J324" s="143" t="s">
        <v>1441</v>
      </c>
      <c r="K324" s="37"/>
      <c r="L324" s="27">
        <v>6.0000000000000001E-3</v>
      </c>
      <c r="M324" s="13">
        <v>273</v>
      </c>
      <c r="N324" s="13">
        <v>240</v>
      </c>
      <c r="O324" s="17">
        <v>2E-3</v>
      </c>
      <c r="P324" s="37"/>
      <c r="Q324" s="27">
        <v>6.0000000000000001E-3</v>
      </c>
      <c r="R324" s="13">
        <v>334</v>
      </c>
      <c r="S324" s="13">
        <v>240</v>
      </c>
      <c r="T324" s="133">
        <v>2.9999999999999997E-4</v>
      </c>
      <c r="U324" s="27"/>
      <c r="V324" s="8">
        <f>IF(AB322="Latest Sag:",-(K324*L324+P324*Q324),-(K324*L324+P324*Q324)+U324)</f>
        <v>0</v>
      </c>
      <c r="W324" s="8">
        <f>IF(OR(AC323="",AC323=0),Z323+V324,IF(AB322="Latest Sag:",AA323+U324+V324,AC323+V324))</f>
        <v>0.458839</v>
      </c>
      <c r="X324" s="34"/>
      <c r="Y324" s="53">
        <f>IF(OR(ISBLANK(X324),X322=VALUE(20)),,IF(W322="Latest Z20:",ABS(X322-X324-K321*L321-P321*Q321+U323+U324),ABS(X323-X324-K323*L323-P323*Q323+U324)))</f>
        <v>0</v>
      </c>
      <c r="Z324" s="28">
        <v>-67.237234000000001</v>
      </c>
      <c r="AA324" s="28">
        <v>0.48114400000000002</v>
      </c>
      <c r="AB324" s="28">
        <v>3.1694E-2</v>
      </c>
      <c r="AC324" s="8">
        <f t="shared" ref="AC324" si="747">AB324+AA324</f>
        <v>0.51283800000000002</v>
      </c>
      <c r="AD324" s="35">
        <v>0.45859658133533099</v>
      </c>
      <c r="AE324" s="8">
        <f t="shared" ref="AE324" si="748">IF(AD324="",0,IF(OR(AC324="",AC324=0),W324-AD324,AC324-AD324))</f>
        <v>5.4241418664669028E-2</v>
      </c>
      <c r="AF324" s="58">
        <f t="shared" ref="AF324" si="749">IF(AA324="",(Z324-V324)-Z323,AC324-W324)</f>
        <v>5.3999000000000019E-2</v>
      </c>
      <c r="AG324" s="40"/>
      <c r="AH324" s="73"/>
      <c r="AI324" s="40"/>
      <c r="AJ324" s="73"/>
      <c r="AK324" s="40">
        <v>2380</v>
      </c>
      <c r="AL324" s="73">
        <v>150</v>
      </c>
      <c r="AM324" s="70"/>
      <c r="AN324" s="74"/>
      <c r="AO324" s="70"/>
      <c r="AP324" s="63"/>
      <c r="AQ324" s="63"/>
      <c r="AR324" s="40"/>
      <c r="AS324" s="40"/>
      <c r="AT324" s="63"/>
      <c r="AU324" s="63"/>
      <c r="AV324" s="142"/>
      <c r="AW324" s="71"/>
      <c r="AX324" s="45"/>
      <c r="AY324" s="45"/>
      <c r="AZ324" s="46"/>
      <c r="BA324" s="152"/>
      <c r="BB324" s="47"/>
      <c r="BC324" s="158">
        <v>6</v>
      </c>
      <c r="BD324" s="158"/>
      <c r="BE324" s="47"/>
      <c r="BF324" s="56"/>
      <c r="BG324" s="49"/>
      <c r="BH324" s="50"/>
      <c r="BI324" s="49"/>
      <c r="BJ324" s="49"/>
      <c r="BK324" s="49"/>
      <c r="BL324" s="49"/>
      <c r="BM324" s="49"/>
      <c r="BN324" s="50"/>
      <c r="BO324" s="49"/>
      <c r="BP324" s="49"/>
      <c r="BQ324" s="50"/>
      <c r="BR324" s="9"/>
    </row>
    <row r="325" spans="1:70" s="7" customFormat="1" x14ac:dyDescent="0.25">
      <c r="A325" s="68" t="s">
        <v>1471</v>
      </c>
      <c r="B325" s="67" t="s">
        <v>1156</v>
      </c>
      <c r="C325" s="52">
        <v>44903.258206018516</v>
      </c>
      <c r="D325" s="16">
        <f>(K325*M325+P325*R325)/(24*60*60)</f>
        <v>2.5277777777777777E-2</v>
      </c>
      <c r="E325" s="26"/>
      <c r="F325" s="14" t="s">
        <v>1440</v>
      </c>
      <c r="G325" s="15">
        <v>0.11700000000000001</v>
      </c>
      <c r="H325" s="131">
        <v>17</v>
      </c>
      <c r="I325" s="131">
        <v>10</v>
      </c>
      <c r="J325" s="143" t="s">
        <v>1441</v>
      </c>
      <c r="K325" s="27">
        <v>8</v>
      </c>
      <c r="L325" s="27">
        <v>6.0000000000000001E-3</v>
      </c>
      <c r="M325" s="13">
        <v>273</v>
      </c>
      <c r="N325" s="13">
        <v>240</v>
      </c>
      <c r="O325" s="17">
        <v>2E-3</v>
      </c>
      <c r="P325" s="27">
        <v>0</v>
      </c>
      <c r="Q325" s="27">
        <v>6.0000000000000001E-3</v>
      </c>
      <c r="R325" s="13">
        <v>334</v>
      </c>
      <c r="S325" s="13">
        <v>240</v>
      </c>
      <c r="T325" s="133">
        <v>2.9999999999999997E-4</v>
      </c>
      <c r="U325" s="27">
        <v>3.1455999999999998E-2</v>
      </c>
      <c r="V325" s="8">
        <f>IF(AB323="Latest Sag:",-(K325*L325+P325*Q325),-(K325*L325+P325*Q325)+U325)</f>
        <v>-4.8000000000000001E-2</v>
      </c>
      <c r="W325" s="8">
        <f>IF(OR(AC324="",AC324=0),Z324+V325,IF(AB323="Latest Sag:",AA324+U325+V325,AC324+V325))</f>
        <v>0.46460000000000007</v>
      </c>
      <c r="X325" s="33">
        <v>-36.154940000000003</v>
      </c>
      <c r="Y325" s="53">
        <f>IF(OR(ISBLANK(X325),X323=VALUE(20)),,IF(W323="Latest Z20:",ABS(X323-X325-K322*L322-P322*Q322+U324+U325),ABS(X324-X325-K324*L324-P324*Q324+U325)))</f>
        <v>0</v>
      </c>
      <c r="Z325" s="28">
        <v>-67.237792999999996</v>
      </c>
      <c r="AA325" s="28">
        <v>0.48111300000000001</v>
      </c>
      <c r="AB325" s="28">
        <v>-1.4383999999999999E-2</v>
      </c>
      <c r="AC325" s="8">
        <f t="shared" ref="AC325" si="750">AB325+AA325</f>
        <v>0.466729</v>
      </c>
      <c r="AD325" s="35">
        <v>0.45859658133533099</v>
      </c>
      <c r="AE325" s="8">
        <f t="shared" ref="AE325" si="751">IF(AD325="",0,IF(OR(AC325="",AC325=0),W325-AD325,AC325-AD325))</f>
        <v>8.1324186646690166E-3</v>
      </c>
      <c r="AF325" s="58">
        <f t="shared" ref="AF325" si="752">IF(AA325="",(Z325-V325)-Z324,AC325-W325)</f>
        <v>2.1289999999999365E-3</v>
      </c>
      <c r="AG325" s="40"/>
      <c r="AH325" s="73"/>
      <c r="AI325" s="40"/>
      <c r="AJ325" s="73"/>
      <c r="AK325" s="40">
        <v>52</v>
      </c>
      <c r="AL325" s="73">
        <v>150</v>
      </c>
      <c r="AM325" s="70"/>
      <c r="AN325" s="74"/>
      <c r="AO325" s="70"/>
      <c r="AP325" s="63"/>
      <c r="AQ325" s="63"/>
      <c r="AR325" s="40"/>
      <c r="AS325" s="40"/>
      <c r="AT325" s="63"/>
      <c r="AU325" s="63"/>
      <c r="AV325" s="142"/>
      <c r="AW325" s="71"/>
      <c r="AX325" s="45">
        <v>3.7300000000000001E-4</v>
      </c>
      <c r="AY325" s="45">
        <v>4.8299999999999998E-4</v>
      </c>
      <c r="AZ325" s="46"/>
      <c r="BA325" s="152"/>
      <c r="BB325" s="47"/>
      <c r="BC325" s="158">
        <v>6</v>
      </c>
      <c r="BD325" s="158"/>
      <c r="BE325" s="47"/>
      <c r="BF325" s="56"/>
      <c r="BG325" s="49"/>
      <c r="BH325" s="50"/>
      <c r="BI325" s="49"/>
      <c r="BJ325" s="49"/>
      <c r="BK325" s="49"/>
      <c r="BL325" s="49"/>
      <c r="BM325" s="49"/>
      <c r="BN325" s="50"/>
      <c r="BO325" s="49"/>
      <c r="BP325" s="49"/>
      <c r="BQ325" s="50"/>
      <c r="BR325" s="9"/>
    </row>
    <row r="326" spans="1:70" s="7" customFormat="1" x14ac:dyDescent="0.25">
      <c r="A326" s="68" t="s">
        <v>1473</v>
      </c>
      <c r="B326" s="67" t="s">
        <v>1156</v>
      </c>
      <c r="C326" s="52">
        <v>44903.307314814818</v>
      </c>
      <c r="D326" s="16">
        <f>(K326*M326+P326*R326)/(24*60*60)</f>
        <v>1.0185185185185186E-2</v>
      </c>
      <c r="E326" s="26" t="s">
        <v>1476</v>
      </c>
      <c r="F326" s="14" t="s">
        <v>1440</v>
      </c>
      <c r="G326" s="15">
        <v>0.11700000000000001</v>
      </c>
      <c r="H326" s="131">
        <v>17</v>
      </c>
      <c r="I326" s="131">
        <v>10</v>
      </c>
      <c r="J326" s="143" t="s">
        <v>1441</v>
      </c>
      <c r="K326" s="27">
        <v>2</v>
      </c>
      <c r="L326" s="27">
        <v>6.0000000000000001E-3</v>
      </c>
      <c r="M326" s="13">
        <v>273</v>
      </c>
      <c r="N326" s="13">
        <v>240</v>
      </c>
      <c r="O326" s="17">
        <v>2E-3</v>
      </c>
      <c r="P326" s="27">
        <v>1</v>
      </c>
      <c r="Q326" s="27">
        <v>6.0000000000000001E-3</v>
      </c>
      <c r="R326" s="13">
        <v>334</v>
      </c>
      <c r="S326" s="13">
        <v>240</v>
      </c>
      <c r="T326" s="133">
        <v>2.9999999999999997E-4</v>
      </c>
      <c r="U326" s="27">
        <v>9.7199999999999995E-3</v>
      </c>
      <c r="V326" s="8">
        <f>IF(AB324="Latest Sag:",-(K326*L326+P326*Q326),-(K326*L326+P326*Q326)+U326)</f>
        <v>-8.2800000000000026E-3</v>
      </c>
      <c r="W326" s="8">
        <f>IF(OR(AC325="",AC325=0),Z325+V326,IF(AB324="Latest Sag:",AA325+U326+V326,AC325+V326))</f>
        <v>0.458449</v>
      </c>
      <c r="X326" s="33">
        <v>-36.193219999999997</v>
      </c>
      <c r="Y326" s="53">
        <f>IF(OR(ISBLANK(X326),X324=VALUE(20)),,IF(W324="Latest Z20:",ABS(X324-X326-K323*L323-P323*Q323+U325+U326),ABS(X325-X326-K325*L325-P325*Q325+U326)))</f>
        <v>6.7931771319251766E-15</v>
      </c>
      <c r="Z326" s="28">
        <v>-67.237885000000006</v>
      </c>
      <c r="AA326" s="28">
        <v>0.481105</v>
      </c>
      <c r="AB326" s="28">
        <v>-2.2164E-2</v>
      </c>
      <c r="AC326" s="8">
        <f t="shared" ref="AC326" si="753">AB326+AA326</f>
        <v>0.45894099999999999</v>
      </c>
      <c r="AD326" s="35">
        <v>0.45859658133533099</v>
      </c>
      <c r="AE326" s="8">
        <f t="shared" ref="AE326" si="754">IF(AD326="",0,IF(OR(AC326="",AC326=0),W326-AD326,AC326-AD326))</f>
        <v>3.4441866466899951E-4</v>
      </c>
      <c r="AF326" s="58">
        <f t="shared" ref="AF326" si="755">IF(AA326="",(Z326-V326)-Z325,AC326-W326)</f>
        <v>4.9199999999999244E-4</v>
      </c>
      <c r="AG326" s="40"/>
      <c r="AH326" s="73"/>
      <c r="AI326" s="40"/>
      <c r="AJ326" s="73"/>
      <c r="AK326" s="40">
        <v>25</v>
      </c>
      <c r="AL326" s="73">
        <v>150</v>
      </c>
      <c r="AM326" s="70"/>
      <c r="AN326" s="74"/>
      <c r="AO326" s="70"/>
      <c r="AP326" s="63"/>
      <c r="AQ326" s="63"/>
      <c r="AR326" s="40"/>
      <c r="AS326" s="40"/>
      <c r="AT326" s="63"/>
      <c r="AU326" s="63"/>
      <c r="AV326" s="142"/>
      <c r="AW326" s="71"/>
      <c r="AX326" s="45"/>
      <c r="AY326" s="45"/>
      <c r="AZ326" s="46"/>
      <c r="BA326" s="152"/>
      <c r="BB326" s="47"/>
      <c r="BC326" s="158">
        <v>6</v>
      </c>
      <c r="BD326" s="158"/>
      <c r="BE326" s="47"/>
      <c r="BF326" s="56"/>
      <c r="BG326" s="49"/>
      <c r="BH326" s="50"/>
      <c r="BI326" s="49"/>
      <c r="BJ326" s="49"/>
      <c r="BK326" s="49"/>
      <c r="BL326" s="49"/>
      <c r="BM326" s="49"/>
      <c r="BN326" s="50"/>
      <c r="BO326" s="49"/>
      <c r="BP326" s="49"/>
      <c r="BQ326" s="50"/>
      <c r="BR326" s="9"/>
    </row>
    <row r="327" spans="1:70" s="7" customFormat="1" x14ac:dyDescent="0.25">
      <c r="A327" s="68" t="s">
        <v>1474</v>
      </c>
      <c r="B327" s="67" t="s">
        <v>1156</v>
      </c>
      <c r="C327" s="52">
        <v>44903.339062500003</v>
      </c>
      <c r="D327" s="16">
        <f>(K327*M327+P327*R327)/(24*60*60)</f>
        <v>1.0185185185185186E-2</v>
      </c>
      <c r="E327" s="26" t="s">
        <v>1477</v>
      </c>
      <c r="F327" s="14" t="s">
        <v>1440</v>
      </c>
      <c r="G327" s="15">
        <v>0.11700000000000001</v>
      </c>
      <c r="H327" s="131">
        <v>17</v>
      </c>
      <c r="I327" s="131">
        <v>10</v>
      </c>
      <c r="J327" s="143" t="s">
        <v>1441</v>
      </c>
      <c r="K327" s="27">
        <v>2</v>
      </c>
      <c r="L327" s="27">
        <v>6.0000000000000001E-3</v>
      </c>
      <c r="M327" s="13">
        <v>273</v>
      </c>
      <c r="N327" s="13">
        <v>240</v>
      </c>
      <c r="O327" s="17">
        <v>2E-3</v>
      </c>
      <c r="P327" s="27">
        <v>1</v>
      </c>
      <c r="Q327" s="27">
        <v>6.0000000000000001E-3</v>
      </c>
      <c r="R327" s="13">
        <v>334</v>
      </c>
      <c r="S327" s="13">
        <v>240</v>
      </c>
      <c r="T327" s="133">
        <v>2.9999999999999997E-4</v>
      </c>
      <c r="U327" s="27">
        <v>1.7950000000000001E-2</v>
      </c>
      <c r="V327" s="8">
        <f>IF(AB325="Latest Sag:",-(K327*L327+P327*Q327),-(K327*L327+P327*Q327)+U327)</f>
        <v>-5.0000000000001432E-5</v>
      </c>
      <c r="W327" s="8">
        <f>IF(OR(AC326="",AC326=0),Z326+V327,IF(AB325="Latest Sag:",AA326+U327+V327,AC326+V327))</f>
        <v>0.45889099999999999</v>
      </c>
      <c r="X327" s="33">
        <v>-36.193269999999998</v>
      </c>
      <c r="Y327" s="53">
        <f>IF(OR(ISBLANK(X327),X325=VALUE(20)),,IF(W325="Latest Z20:",ABS(X325-X327-K324*L324-P324*Q324+U326+U327),ABS(X326-X327-K326*L326-P326*Q326+U327)))</f>
        <v>1.6583956430338276E-15</v>
      </c>
      <c r="Z327" s="28">
        <v>-67.237519000000006</v>
      </c>
      <c r="AA327" s="28">
        <v>0.48111900000000002</v>
      </c>
      <c r="AB327" s="28">
        <v>-2.2161E-2</v>
      </c>
      <c r="AC327" s="8">
        <f t="shared" ref="AC327" si="756">AB327+AA327</f>
        <v>0.45895800000000003</v>
      </c>
      <c r="AD327" s="35">
        <v>0.45859658133533099</v>
      </c>
      <c r="AE327" s="8">
        <f t="shared" ref="AE327" si="757">IF(AD327="",0,IF(OR(AC327="",AC327=0),W327-AD327,AC327-AD327))</f>
        <v>3.6141866466904427E-4</v>
      </c>
      <c r="AF327" s="58">
        <f t="shared" ref="AF327" si="758">IF(AA327="",(Z327-V327)-Z326,AC327-W327)</f>
        <v>6.700000000003925E-5</v>
      </c>
      <c r="AG327" s="40"/>
      <c r="AH327" s="73"/>
      <c r="AI327" s="40"/>
      <c r="AJ327" s="73"/>
      <c r="AK327" s="40">
        <v>23</v>
      </c>
      <c r="AL327" s="73">
        <v>150</v>
      </c>
      <c r="AM327" s="70"/>
      <c r="AN327" s="74"/>
      <c r="AO327" s="70"/>
      <c r="AP327" s="63"/>
      <c r="AQ327" s="63"/>
      <c r="AR327" s="40"/>
      <c r="AS327" s="40"/>
      <c r="AT327" s="63"/>
      <c r="AU327" s="63"/>
      <c r="AV327" s="142"/>
      <c r="AW327" s="71"/>
      <c r="AX327" s="45"/>
      <c r="AY327" s="45"/>
      <c r="AZ327" s="46"/>
      <c r="BA327" s="152"/>
      <c r="BB327" s="47"/>
      <c r="BC327" s="158">
        <v>6</v>
      </c>
      <c r="BD327" s="158"/>
      <c r="BE327" s="47"/>
      <c r="BF327" s="56"/>
      <c r="BG327" s="49"/>
      <c r="BH327" s="50"/>
      <c r="BI327" s="49"/>
      <c r="BJ327" s="49"/>
      <c r="BK327" s="49"/>
      <c r="BL327" s="49"/>
      <c r="BM327" s="49"/>
      <c r="BN327" s="50"/>
      <c r="BO327" s="49"/>
      <c r="BP327" s="49"/>
      <c r="BQ327" s="50"/>
      <c r="BR327" s="9"/>
    </row>
    <row r="328" spans="1:70" s="7" customFormat="1" x14ac:dyDescent="0.25">
      <c r="A328" s="68" t="s">
        <v>1475</v>
      </c>
      <c r="B328" s="67" t="s">
        <v>1156</v>
      </c>
      <c r="C328" s="52">
        <v>44903.359618055554</v>
      </c>
      <c r="D328" s="16">
        <f>(K328*M328+P328*R328)/(24*60*60)</f>
        <v>1.0185185185185186E-2</v>
      </c>
      <c r="E328" s="26" t="s">
        <v>1478</v>
      </c>
      <c r="F328" s="14" t="s">
        <v>1440</v>
      </c>
      <c r="G328" s="15">
        <v>0.11700000000000001</v>
      </c>
      <c r="H328" s="131">
        <v>17</v>
      </c>
      <c r="I328" s="131">
        <v>10</v>
      </c>
      <c r="J328" s="143" t="s">
        <v>1441</v>
      </c>
      <c r="K328" s="27">
        <v>2</v>
      </c>
      <c r="L328" s="27">
        <v>6.0000000000000001E-3</v>
      </c>
      <c r="M328" s="13">
        <v>273</v>
      </c>
      <c r="N328" s="13">
        <v>240</v>
      </c>
      <c r="O328" s="17">
        <v>2E-3</v>
      </c>
      <c r="P328" s="27">
        <v>1</v>
      </c>
      <c r="Q328" s="27">
        <v>6.0000000000000001E-3</v>
      </c>
      <c r="R328" s="13">
        <v>334</v>
      </c>
      <c r="S328" s="13">
        <v>240</v>
      </c>
      <c r="T328" s="133">
        <v>2.9999999999999997E-4</v>
      </c>
      <c r="U328" s="27">
        <v>1.7614999999999999E-2</v>
      </c>
      <c r="V328" s="8">
        <f>IF(AB326="Latest Sag:",-(K328*L328+P328*Q328),-(K328*L328+P328*Q328)+U328)</f>
        <v>-3.850000000000034E-4</v>
      </c>
      <c r="W328" s="8">
        <f>IF(OR(AC327="",AC327=0),Z327+V328,IF(AB326="Latest Sag:",AA327+U328+V328,AC327+V328))</f>
        <v>0.45857300000000001</v>
      </c>
      <c r="X328" s="33">
        <v>-36.193649999999998</v>
      </c>
      <c r="Y328" s="53">
        <f>IF(OR(ISBLANK(X328),X326=VALUE(20)),,IF(W326="Latest Z20:",ABS(X326-X328-K325*L325-P325*Q325+U327+U328),ABS(X327-X328-K327*L327-P327*Q327+U328)))</f>
        <v>5.0000000001784728E-6</v>
      </c>
      <c r="Z328" s="28">
        <v>-67.237477999999996</v>
      </c>
      <c r="AA328" s="28">
        <v>0.48113400000000001</v>
      </c>
      <c r="AB328" s="28">
        <v>-2.2629E-2</v>
      </c>
      <c r="AC328" s="8">
        <f t="shared" ref="AC328" si="759">AB328+AA328</f>
        <v>0.458505</v>
      </c>
      <c r="AD328" s="35">
        <v>0.45859658133533099</v>
      </c>
      <c r="AE328" s="8">
        <f t="shared" ref="AE328" si="760">IF(AD328="",0,IF(OR(AC328="",AC328=0),W328-AD328,AC328-AD328))</f>
        <v>-9.1581335330992442E-5</v>
      </c>
      <c r="AF328" s="58">
        <f t="shared" ref="AF328" si="761">IF(AA328="",(Z328-V328)-Z327,AC328-W328)</f>
        <v>-6.8000000000012495E-5</v>
      </c>
      <c r="AG328" s="40"/>
      <c r="AH328" s="73"/>
      <c r="AI328" s="40"/>
      <c r="AJ328" s="73"/>
      <c r="AK328" s="40">
        <v>25</v>
      </c>
      <c r="AL328" s="73">
        <v>150</v>
      </c>
      <c r="AM328" s="70"/>
      <c r="AN328" s="74"/>
      <c r="AO328" s="70"/>
      <c r="AP328" s="63"/>
      <c r="AQ328" s="63"/>
      <c r="AR328" s="40"/>
      <c r="AS328" s="40"/>
      <c r="AT328" s="63"/>
      <c r="AU328" s="63"/>
      <c r="AV328" s="142"/>
      <c r="AW328" s="71"/>
      <c r="AX328" s="45">
        <v>-1.64E-4</v>
      </c>
      <c r="AY328" s="45">
        <v>-7.0100000000000002E-4</v>
      </c>
      <c r="AZ328" s="46"/>
      <c r="BA328" s="152"/>
      <c r="BB328" s="47"/>
      <c r="BC328" s="158">
        <v>6</v>
      </c>
      <c r="BD328" s="158"/>
      <c r="BE328" s="47"/>
      <c r="BF328" s="56"/>
      <c r="BG328" s="49"/>
      <c r="BH328" s="50"/>
      <c r="BI328" s="49"/>
      <c r="BJ328" s="49"/>
      <c r="BK328" s="49"/>
      <c r="BL328" s="49"/>
      <c r="BM328" s="49"/>
      <c r="BN328" s="50"/>
      <c r="BO328" s="49"/>
      <c r="BP328" s="49"/>
      <c r="BQ328" s="50"/>
      <c r="BR328" s="9"/>
    </row>
    <row r="329" spans="1:70" s="6" customFormat="1" x14ac:dyDescent="0.25">
      <c r="A329" s="170" t="s">
        <v>1155</v>
      </c>
      <c r="B329" s="136"/>
      <c r="C329" s="137">
        <v>44903.382824074077</v>
      </c>
      <c r="D329" s="146">
        <v>3.59</v>
      </c>
      <c r="E329" s="139" t="s">
        <v>814</v>
      </c>
      <c r="F329" s="165" t="s">
        <v>1195</v>
      </c>
      <c r="G329" s="22"/>
      <c r="H329" s="134"/>
      <c r="I329" s="134"/>
      <c r="J329" s="145"/>
      <c r="K329" s="29"/>
      <c r="L329" s="29"/>
      <c r="M329" s="1"/>
      <c r="N329" s="1"/>
      <c r="O329" s="3"/>
      <c r="P329" s="29"/>
      <c r="Q329" s="29"/>
      <c r="R329" s="1"/>
      <c r="S329" s="1"/>
      <c r="T329" s="147" t="s">
        <v>903</v>
      </c>
      <c r="U329" s="32" t="s">
        <v>24</v>
      </c>
      <c r="V329" s="24"/>
      <c r="W329" s="25" t="s">
        <v>22</v>
      </c>
      <c r="X329" s="30">
        <v>20</v>
      </c>
      <c r="Y329" s="138"/>
      <c r="Z329" s="30"/>
      <c r="AA329" s="30"/>
      <c r="AB329" s="36" t="s">
        <v>21</v>
      </c>
      <c r="AC329" s="24">
        <f>$AC$328</f>
        <v>0.458505</v>
      </c>
      <c r="AD329" s="30"/>
      <c r="AE329" s="24"/>
      <c r="AF329" s="24"/>
      <c r="AG329" s="41"/>
      <c r="AH329" s="41"/>
      <c r="AI329" s="41"/>
      <c r="AJ329" s="41"/>
      <c r="AK329" s="41"/>
      <c r="AL329" s="41"/>
      <c r="AM329" s="41"/>
      <c r="AN329" s="41"/>
      <c r="AO329" s="41"/>
      <c r="AP329" s="135"/>
      <c r="AQ329" s="135"/>
      <c r="AR329" s="41"/>
      <c r="AS329" s="41"/>
      <c r="AT329" s="135"/>
      <c r="AU329" s="135"/>
      <c r="AV329" s="29"/>
      <c r="AW329" s="42"/>
      <c r="AX329" s="42"/>
      <c r="AY329" s="42"/>
      <c r="AZ329" s="43"/>
      <c r="BA329" s="151"/>
      <c r="BB329" s="44"/>
      <c r="BC329" s="157">
        <v>7</v>
      </c>
      <c r="BD329" s="157"/>
      <c r="BE329" s="44"/>
      <c r="BF329" s="48"/>
      <c r="BG329" s="48"/>
      <c r="BH329" s="48"/>
      <c r="BI329" s="48"/>
      <c r="BJ329" s="48"/>
      <c r="BK329" s="48"/>
      <c r="BL329" s="48"/>
      <c r="BM329" s="48"/>
      <c r="BN329" s="48"/>
      <c r="BO329" s="48"/>
      <c r="BP329" s="48"/>
      <c r="BQ329" s="48"/>
      <c r="BR329" s="1"/>
    </row>
    <row r="330" spans="1:70" s="7" customFormat="1" x14ac:dyDescent="0.25">
      <c r="A330" s="68" t="s">
        <v>1479</v>
      </c>
      <c r="B330" s="67" t="s">
        <v>1436</v>
      </c>
      <c r="C330" s="52">
        <v>44903.395185185182</v>
      </c>
      <c r="D330" s="16">
        <f>(K330*M330+P330*R330)/(24*60*60)</f>
        <v>0</v>
      </c>
      <c r="E330" s="26"/>
      <c r="F330" s="14" t="s">
        <v>1440</v>
      </c>
      <c r="G330" s="15">
        <v>0.11700000000000001</v>
      </c>
      <c r="H330" s="131">
        <v>17</v>
      </c>
      <c r="I330" s="131">
        <v>10</v>
      </c>
      <c r="J330" s="143" t="s">
        <v>1441</v>
      </c>
      <c r="K330" s="37"/>
      <c r="L330" s="27">
        <v>6.0000000000000001E-3</v>
      </c>
      <c r="M330" s="13">
        <v>273</v>
      </c>
      <c r="N330" s="13">
        <v>240</v>
      </c>
      <c r="O330" s="17">
        <v>2E-3</v>
      </c>
      <c r="P330" s="37"/>
      <c r="Q330" s="27">
        <v>6.0000000000000001E-3</v>
      </c>
      <c r="R330" s="13">
        <v>334</v>
      </c>
      <c r="S330" s="13">
        <v>240</v>
      </c>
      <c r="T330" s="133">
        <v>2.9999999999999997E-4</v>
      </c>
      <c r="U330" s="27"/>
      <c r="V330" s="8">
        <f>IF(AB328="Latest Sag:",-(K330*L330+P330*Q330),-(K330*L330+P330*Q330)+U330)</f>
        <v>0</v>
      </c>
      <c r="W330" s="8">
        <f>IF(OR(AC329="",AC329=0),Z329+V330,IF(AB328="Latest Sag:",AA329+U330+V330,AC329+V330))</f>
        <v>0.458505</v>
      </c>
      <c r="X330" s="34"/>
      <c r="Y330" s="53">
        <f>IF(OR(ISBLANK(X330),X328=VALUE(20)),,IF(W328="Latest Z20:",ABS(X328-X330-K327*L327-P327*Q327+U329+U330),ABS(X329-X330-K329*L329-P329*Q329+U330)))</f>
        <v>0</v>
      </c>
      <c r="Z330" s="28">
        <v>-67.235594000000006</v>
      </c>
      <c r="AA330" s="28">
        <v>0.48094199999999998</v>
      </c>
      <c r="AB330" s="28">
        <v>3.1420999999999998E-2</v>
      </c>
      <c r="AC330" s="8">
        <f t="shared" ref="AC330" si="762">AB330+AA330</f>
        <v>0.51236300000000001</v>
      </c>
      <c r="AD330" s="35">
        <v>0.45851041219246003</v>
      </c>
      <c r="AE330" s="8">
        <f t="shared" ref="AE330" si="763">IF(AD330="",0,IF(OR(AC330="",AC330=0),W330-AD330,AC330-AD330))</f>
        <v>5.3852587807539987E-2</v>
      </c>
      <c r="AF330" s="58">
        <f t="shared" ref="AF330" si="764">IF(AA330="",(Z330-V330)-Z329,AC330-W330)</f>
        <v>5.3858000000000017E-2</v>
      </c>
      <c r="AG330" s="40"/>
      <c r="AH330" s="73"/>
      <c r="AI330" s="40"/>
      <c r="AJ330" s="73"/>
      <c r="AK330" s="40">
        <v>2482</v>
      </c>
      <c r="AL330" s="73">
        <v>150</v>
      </c>
      <c r="AM330" s="70"/>
      <c r="AN330" s="74"/>
      <c r="AO330" s="70"/>
      <c r="AP330" s="63"/>
      <c r="AQ330" s="63"/>
      <c r="AR330" s="40"/>
      <c r="AS330" s="40"/>
      <c r="AT330" s="63"/>
      <c r="AU330" s="63"/>
      <c r="AV330" s="142"/>
      <c r="AW330" s="71"/>
      <c r="AX330" s="45"/>
      <c r="AY330" s="45"/>
      <c r="AZ330" s="46"/>
      <c r="BA330" s="152"/>
      <c r="BB330" s="47"/>
      <c r="BC330" s="158">
        <v>7</v>
      </c>
      <c r="BD330" s="158"/>
      <c r="BE330" s="47"/>
      <c r="BF330" s="56"/>
      <c r="BG330" s="49"/>
      <c r="BH330" s="50"/>
      <c r="BI330" s="49"/>
      <c r="BJ330" s="49"/>
      <c r="BK330" s="49"/>
      <c r="BL330" s="49"/>
      <c r="BM330" s="49"/>
      <c r="BN330" s="50"/>
      <c r="BO330" s="49"/>
      <c r="BP330" s="49"/>
      <c r="BQ330" s="50"/>
      <c r="BR330" s="9"/>
    </row>
    <row r="331" spans="1:70" s="7" customFormat="1" x14ac:dyDescent="0.25">
      <c r="A331" s="68" t="s">
        <v>1480</v>
      </c>
      <c r="B331" s="67" t="s">
        <v>1436</v>
      </c>
      <c r="C331" s="52">
        <v>44903.411793981482</v>
      </c>
      <c r="D331" s="16">
        <f>(K331*M331+P331*R331)/(24*60*60)</f>
        <v>2.5277777777777777E-2</v>
      </c>
      <c r="E331" s="26"/>
      <c r="F331" s="14" t="s">
        <v>1440</v>
      </c>
      <c r="G331" s="15">
        <v>0.11700000000000001</v>
      </c>
      <c r="H331" s="131">
        <v>17</v>
      </c>
      <c r="I331" s="131">
        <v>10</v>
      </c>
      <c r="J331" s="143" t="s">
        <v>1441</v>
      </c>
      <c r="K331" s="27">
        <v>8</v>
      </c>
      <c r="L331" s="27">
        <v>6.0000000000000001E-3</v>
      </c>
      <c r="M331" s="13">
        <v>273</v>
      </c>
      <c r="N331" s="13">
        <v>240</v>
      </c>
      <c r="O331" s="17">
        <v>2E-3</v>
      </c>
      <c r="P331" s="27">
        <v>0</v>
      </c>
      <c r="Q331" s="27">
        <v>6.0000000000000001E-3</v>
      </c>
      <c r="R331" s="13">
        <v>334</v>
      </c>
      <c r="S331" s="13">
        <v>240</v>
      </c>
      <c r="T331" s="133">
        <v>2.9999999999999997E-4</v>
      </c>
      <c r="U331" s="27">
        <v>3.1571000000000002E-2</v>
      </c>
      <c r="V331" s="8">
        <f>IF(AB329="Latest Sag:",-(K331*L331+P331*Q331),-(K331*L331+P331*Q331)+U331)</f>
        <v>-4.8000000000000001E-2</v>
      </c>
      <c r="W331" s="8">
        <f>IF(OR(AC330="",AC330=0),Z330+V331,IF(AB329="Latest Sag:",AA330+U331+V331,AC330+V331))</f>
        <v>0.46451300000000001</v>
      </c>
      <c r="X331" s="33">
        <v>-36.15269</v>
      </c>
      <c r="Y331" s="53">
        <f>IF(OR(ISBLANK(X331),X329=VALUE(20)),,IF(W329="Latest Z20:",ABS(X329-X331-K328*L328-P328*Q328+U330+U331),ABS(X330-X331-K330*L330-P330*Q330+U331)))</f>
        <v>0</v>
      </c>
      <c r="Z331" s="28">
        <v>-67.235055000000003</v>
      </c>
      <c r="AA331" s="28">
        <v>0.48098099999999999</v>
      </c>
      <c r="AB331" s="28">
        <v>-1.4166E-2</v>
      </c>
      <c r="AC331" s="8">
        <f t="shared" ref="AC331" si="765">AB331+AA331</f>
        <v>0.46681499999999998</v>
      </c>
      <c r="AD331" s="35">
        <v>0.45851041219246003</v>
      </c>
      <c r="AE331" s="8">
        <f t="shared" ref="AE331" si="766">IF(AD331="",0,IF(OR(AC331="",AC331=0),W331-AD331,AC331-AD331))</f>
        <v>8.3045878075399537E-3</v>
      </c>
      <c r="AF331" s="58">
        <f t="shared" ref="AF331" si="767">IF(AA331="",(Z331-V331)-Z330,AC331-W331)</f>
        <v>2.3019999999999707E-3</v>
      </c>
      <c r="AG331" s="40"/>
      <c r="AH331" s="73"/>
      <c r="AI331" s="40"/>
      <c r="AJ331" s="73"/>
      <c r="AK331" s="40">
        <v>53</v>
      </c>
      <c r="AL331" s="73">
        <v>150</v>
      </c>
      <c r="AM331" s="70"/>
      <c r="AN331" s="74"/>
      <c r="AO331" s="70"/>
      <c r="AP331" s="63"/>
      <c r="AQ331" s="63"/>
      <c r="AR331" s="40"/>
      <c r="AS331" s="40"/>
      <c r="AT331" s="63"/>
      <c r="AU331" s="63"/>
      <c r="AV331" s="142"/>
      <c r="AW331" s="71"/>
      <c r="AX331" s="45"/>
      <c r="AY331" s="45"/>
      <c r="AZ331" s="46"/>
      <c r="BA331" s="152"/>
      <c r="BB331" s="47"/>
      <c r="BC331" s="158">
        <v>7</v>
      </c>
      <c r="BD331" s="158"/>
      <c r="BE331" s="47"/>
      <c r="BF331" s="56"/>
      <c r="BG331" s="49"/>
      <c r="BH331" s="50"/>
      <c r="BI331" s="49"/>
      <c r="BJ331" s="49"/>
      <c r="BK331" s="49"/>
      <c r="BL331" s="49"/>
      <c r="BM331" s="49"/>
      <c r="BN331" s="50"/>
      <c r="BO331" s="49"/>
      <c r="BP331" s="49"/>
      <c r="BQ331" s="50"/>
      <c r="BR331" s="9"/>
    </row>
    <row r="332" spans="1:70" s="7" customFormat="1" x14ac:dyDescent="0.25">
      <c r="A332" s="68" t="s">
        <v>1481</v>
      </c>
      <c r="B332" s="67" t="s">
        <v>1436</v>
      </c>
      <c r="C332" s="52">
        <v>44903.447384259256</v>
      </c>
      <c r="D332" s="16">
        <f>(K332*M332+P332*R332)/(24*60*60)</f>
        <v>1.0185185185185186E-2</v>
      </c>
      <c r="E332" s="26"/>
      <c r="F332" s="14" t="s">
        <v>1440</v>
      </c>
      <c r="G332" s="15">
        <v>0.11700000000000001</v>
      </c>
      <c r="H332" s="131">
        <v>17</v>
      </c>
      <c r="I332" s="131">
        <v>10</v>
      </c>
      <c r="J332" s="143" t="s">
        <v>1441</v>
      </c>
      <c r="K332" s="27">
        <v>2</v>
      </c>
      <c r="L332" s="27">
        <v>6.0000000000000001E-3</v>
      </c>
      <c r="M332" s="13">
        <v>273</v>
      </c>
      <c r="N332" s="13">
        <v>240</v>
      </c>
      <c r="O332" s="17">
        <v>2E-3</v>
      </c>
      <c r="P332" s="27">
        <v>1</v>
      </c>
      <c r="Q332" s="27">
        <v>6.0000000000000001E-3</v>
      </c>
      <c r="R332" s="13">
        <v>334</v>
      </c>
      <c r="S332" s="13">
        <v>240</v>
      </c>
      <c r="T332" s="133">
        <v>2.9999999999999997E-4</v>
      </c>
      <c r="U332" s="27">
        <v>9.6010000000000002E-3</v>
      </c>
      <c r="V332" s="8">
        <f>IF(AB330="Latest Sag:",-(K332*L332+P332*Q332),-(K332*L332+P332*Q332)+U332)</f>
        <v>-8.399000000000002E-3</v>
      </c>
      <c r="W332" s="8">
        <f>IF(OR(AC331="",AC331=0),Z331+V332,IF(AB330="Latest Sag:",AA331+U332+V332,AC331+V332))</f>
        <v>0.45841599999999999</v>
      </c>
      <c r="X332" s="33">
        <v>-36.191079999999999</v>
      </c>
      <c r="Y332" s="53">
        <f>IF(OR(ISBLANK(X332),X330=VALUE(20)),,IF(W330="Latest Z20:",ABS(X330-X332-K329*L329-P329*Q329+U331+U332),ABS(X331-X332-K331*L331-P331*Q331+U332)))</f>
        <v>9.0000000002986996E-6</v>
      </c>
      <c r="Z332" s="28">
        <v>-67.235225</v>
      </c>
      <c r="AA332" s="28">
        <v>0.48099199999999998</v>
      </c>
      <c r="AB332" s="28">
        <v>-2.2374000000000002E-2</v>
      </c>
      <c r="AC332" s="8">
        <f t="shared" ref="AC332" si="768">AB332+AA332</f>
        <v>0.45861799999999997</v>
      </c>
      <c r="AD332" s="35">
        <v>0.45851041219246003</v>
      </c>
      <c r="AE332" s="8">
        <f t="shared" ref="AE332" si="769">IF(AD332="",0,IF(OR(AC332="",AC332=0),W332-AD332,AC332-AD332))</f>
        <v>1.075878075399439E-4</v>
      </c>
      <c r="AF332" s="58">
        <f t="shared" ref="AF332" si="770">IF(AA332="",(Z332-V332)-Z331,AC332-W332)</f>
        <v>2.0199999999997997E-4</v>
      </c>
      <c r="AG332" s="40"/>
      <c r="AH332" s="73"/>
      <c r="AI332" s="40"/>
      <c r="AJ332" s="73"/>
      <c r="AK332" s="40">
        <v>36</v>
      </c>
      <c r="AL332" s="73">
        <v>150</v>
      </c>
      <c r="AM332" s="70"/>
      <c r="AN332" s="74"/>
      <c r="AO332" s="70"/>
      <c r="AP332" s="63"/>
      <c r="AQ332" s="63"/>
      <c r="AR332" s="40"/>
      <c r="AS332" s="40"/>
      <c r="AT332" s="63"/>
      <c r="AU332" s="63"/>
      <c r="AV332" s="142"/>
      <c r="AW332" s="71"/>
      <c r="AX332" s="45"/>
      <c r="AY332" s="45"/>
      <c r="AZ332" s="46"/>
      <c r="BA332" s="152"/>
      <c r="BB332" s="47"/>
      <c r="BC332" s="158">
        <v>7</v>
      </c>
      <c r="BD332" s="158"/>
      <c r="BE332" s="47"/>
      <c r="BF332" s="56"/>
      <c r="BG332" s="49"/>
      <c r="BH332" s="50"/>
      <c r="BI332" s="49"/>
      <c r="BJ332" s="49"/>
      <c r="BK332" s="49"/>
      <c r="BL332" s="49"/>
      <c r="BM332" s="49"/>
      <c r="BN332" s="50"/>
      <c r="BO332" s="49"/>
      <c r="BP332" s="49"/>
      <c r="BQ332" s="50"/>
      <c r="BR332" s="9"/>
    </row>
    <row r="333" spans="1:70" s="6" customFormat="1" x14ac:dyDescent="0.25">
      <c r="A333" s="170" t="s">
        <v>1155</v>
      </c>
      <c r="B333" s="136"/>
      <c r="C333" s="137">
        <v>44903.472997685189</v>
      </c>
      <c r="D333" s="146">
        <v>2.16</v>
      </c>
      <c r="E333" s="139" t="s">
        <v>814</v>
      </c>
      <c r="F333" s="165" t="s">
        <v>1199</v>
      </c>
      <c r="G333" s="22"/>
      <c r="H333" s="134"/>
      <c r="I333" s="134"/>
      <c r="J333" s="145"/>
      <c r="K333" s="29"/>
      <c r="L333" s="29"/>
      <c r="M333" s="1"/>
      <c r="N333" s="1"/>
      <c r="O333" s="3"/>
      <c r="P333" s="29"/>
      <c r="Q333" s="29"/>
      <c r="R333" s="1"/>
      <c r="S333" s="1"/>
      <c r="T333" s="147" t="s">
        <v>903</v>
      </c>
      <c r="U333" s="32" t="s">
        <v>24</v>
      </c>
      <c r="V333" s="24"/>
      <c r="W333" s="25" t="s">
        <v>22</v>
      </c>
      <c r="X333" s="30">
        <v>20</v>
      </c>
      <c r="Y333" s="138"/>
      <c r="Z333" s="30"/>
      <c r="AA333" s="30"/>
      <c r="AB333" s="36" t="s">
        <v>21</v>
      </c>
      <c r="AC333" s="24">
        <f>$AC$332</f>
        <v>0.45861799999999997</v>
      </c>
      <c r="AD333" s="30"/>
      <c r="AE333" s="24"/>
      <c r="AF333" s="24"/>
      <c r="AG333" s="41"/>
      <c r="AH333" s="41"/>
      <c r="AI333" s="41"/>
      <c r="AJ333" s="41"/>
      <c r="AK333" s="41"/>
      <c r="AL333" s="41"/>
      <c r="AM333" s="41"/>
      <c r="AN333" s="41"/>
      <c r="AO333" s="41"/>
      <c r="AP333" s="135"/>
      <c r="AQ333" s="135"/>
      <c r="AR333" s="41"/>
      <c r="AS333" s="41"/>
      <c r="AT333" s="135"/>
      <c r="AU333" s="135"/>
      <c r="AV333" s="29"/>
      <c r="AW333" s="42"/>
      <c r="AX333" s="42"/>
      <c r="AY333" s="42"/>
      <c r="AZ333" s="43"/>
      <c r="BA333" s="151"/>
      <c r="BB333" s="44"/>
      <c r="BC333" s="157">
        <v>8</v>
      </c>
      <c r="BD333" s="157"/>
      <c r="BE333" s="44"/>
      <c r="BF333" s="48"/>
      <c r="BG333" s="48"/>
      <c r="BH333" s="48"/>
      <c r="BI333" s="48"/>
      <c r="BJ333" s="48"/>
      <c r="BK333" s="48"/>
      <c r="BL333" s="48"/>
      <c r="BM333" s="48"/>
      <c r="BN333" s="48"/>
      <c r="BO333" s="48"/>
      <c r="BP333" s="48"/>
      <c r="BQ333" s="48"/>
      <c r="BR333" s="1"/>
    </row>
    <row r="334" spans="1:70" s="7" customFormat="1" x14ac:dyDescent="0.25">
      <c r="A334" s="68" t="s">
        <v>1482</v>
      </c>
      <c r="B334" s="67" t="s">
        <v>1156</v>
      </c>
      <c r="C334" s="52">
        <v>44903.473460648151</v>
      </c>
      <c r="D334" s="16">
        <f>(K334*M334+P334*R334)/(24*60*60)</f>
        <v>0</v>
      </c>
      <c r="E334" s="26" t="s">
        <v>1483</v>
      </c>
      <c r="F334" s="14" t="s">
        <v>1440</v>
      </c>
      <c r="G334" s="15">
        <v>0.11700000000000001</v>
      </c>
      <c r="H334" s="131">
        <v>17</v>
      </c>
      <c r="I334" s="131">
        <v>10</v>
      </c>
      <c r="J334" s="143" t="s">
        <v>1441</v>
      </c>
      <c r="K334" s="37"/>
      <c r="L334" s="27">
        <v>6.0000000000000001E-3</v>
      </c>
      <c r="M334" s="13">
        <v>273</v>
      </c>
      <c r="N334" s="13">
        <v>240</v>
      </c>
      <c r="O334" s="17">
        <v>2E-3</v>
      </c>
      <c r="P334" s="37"/>
      <c r="Q334" s="27">
        <v>6.0000000000000001E-3</v>
      </c>
      <c r="R334" s="13">
        <v>334</v>
      </c>
      <c r="S334" s="13">
        <v>240</v>
      </c>
      <c r="T334" s="133">
        <v>2.9999999999999997E-4</v>
      </c>
      <c r="U334" s="27"/>
      <c r="V334" s="8">
        <f>IF(AB332="Latest Sag:",-(K334*L334+P334*Q334),-(K334*L334+P334*Q334)+U334)</f>
        <v>0</v>
      </c>
      <c r="W334" s="8">
        <f>IF(OR(AC333="",AC333=0),Z333+V334,IF(AB332="Latest Sag:",AA333+U334+V334,AC333+V334))</f>
        <v>0.45861799999999997</v>
      </c>
      <c r="X334" s="34"/>
      <c r="Y334" s="53">
        <f>IF(OR(ISBLANK(X334),X332=VALUE(20)),,IF(W332="Latest Z20:",ABS(X332-X334-K331*L331-P331*Q331+U333+U334),ABS(X333-X334-K333*L333-P333*Q333+U334)))</f>
        <v>0</v>
      </c>
      <c r="Z334" s="28">
        <v>-67.239473000000004</v>
      </c>
      <c r="AA334" s="28">
        <v>0.47626000000000002</v>
      </c>
      <c r="AB334" s="28">
        <v>4.7794000000000003E-2</v>
      </c>
      <c r="AC334" s="8">
        <f t="shared" ref="AC334" si="771">AB334+AA334</f>
        <v>0.52405400000000002</v>
      </c>
      <c r="AD334" s="35">
        <v>0.458449276802392</v>
      </c>
      <c r="AE334" s="8">
        <f t="shared" ref="AE334" si="772">IF(AD334="",0,IF(OR(AC334="",AC334=0),W334-AD334,AC334-AD334))</f>
        <v>6.5604723197608017E-2</v>
      </c>
      <c r="AF334" s="58">
        <f t="shared" ref="AF334" si="773">IF(AA334="",(Z334-V334)-Z333,AC334-W334)</f>
        <v>6.543600000000005E-2</v>
      </c>
      <c r="AG334" s="40"/>
      <c r="AH334" s="73"/>
      <c r="AI334" s="40"/>
      <c r="AJ334" s="73"/>
      <c r="AK334" s="40">
        <v>859</v>
      </c>
      <c r="AL334" s="73">
        <v>150</v>
      </c>
      <c r="AM334" s="70"/>
      <c r="AN334" s="74"/>
      <c r="AO334" s="70"/>
      <c r="AP334" s="63"/>
      <c r="AQ334" s="63"/>
      <c r="AR334" s="40"/>
      <c r="AS334" s="40"/>
      <c r="AT334" s="63"/>
      <c r="AU334" s="63"/>
      <c r="AV334" s="142"/>
      <c r="AW334" s="71"/>
      <c r="AX334" s="45"/>
      <c r="AY334" s="45">
        <v>6.4999999999999997E-4</v>
      </c>
      <c r="AZ334" s="46"/>
      <c r="BA334" s="152"/>
      <c r="BB334" s="47"/>
      <c r="BC334" s="158">
        <v>8</v>
      </c>
      <c r="BD334" s="158"/>
      <c r="BE334" s="47"/>
      <c r="BF334" s="56"/>
      <c r="BG334" s="49"/>
      <c r="BH334" s="50"/>
      <c r="BI334" s="49"/>
      <c r="BJ334" s="49"/>
      <c r="BK334" s="49"/>
      <c r="BL334" s="49"/>
      <c r="BM334" s="49"/>
      <c r="BN334" s="50"/>
      <c r="BO334" s="49"/>
      <c r="BP334" s="49"/>
      <c r="BQ334" s="50"/>
      <c r="BR334" s="9"/>
    </row>
    <row r="335" spans="1:70" s="7" customFormat="1" x14ac:dyDescent="0.25">
      <c r="A335" s="68" t="s">
        <v>1484</v>
      </c>
      <c r="B335" s="67" t="s">
        <v>1156</v>
      </c>
      <c r="C335" s="52">
        <v>44903.516701388886</v>
      </c>
      <c r="D335" s="16">
        <f>(K335*M335+P335*R335)/(24*60*60)</f>
        <v>3.4756944444444444E-2</v>
      </c>
      <c r="E335" s="26"/>
      <c r="F335" s="14" t="s">
        <v>1440</v>
      </c>
      <c r="G335" s="15">
        <v>0.11700000000000001</v>
      </c>
      <c r="H335" s="131">
        <v>17</v>
      </c>
      <c r="I335" s="131">
        <v>10</v>
      </c>
      <c r="J335" s="143" t="s">
        <v>1441</v>
      </c>
      <c r="K335" s="27">
        <v>11</v>
      </c>
      <c r="L335" s="27">
        <v>6.0000000000000001E-3</v>
      </c>
      <c r="M335" s="13">
        <v>273</v>
      </c>
      <c r="N335" s="13">
        <v>240</v>
      </c>
      <c r="O335" s="17">
        <v>2E-3</v>
      </c>
      <c r="P335" s="27">
        <v>0</v>
      </c>
      <c r="Q335" s="27">
        <v>6.0000000000000001E-3</v>
      </c>
      <c r="R335" s="13">
        <v>334</v>
      </c>
      <c r="S335" s="13">
        <v>240</v>
      </c>
      <c r="T335" s="133">
        <v>2.9999999999999997E-4</v>
      </c>
      <c r="U335" s="27">
        <v>5.4190000000000002E-2</v>
      </c>
      <c r="V335" s="8">
        <f>IF(AB333="Latest Sag:",-(K335*L335+P335*Q335),-(K335*L335+P335*Q335)+U335)</f>
        <v>-6.6000000000000003E-2</v>
      </c>
      <c r="W335" s="8">
        <f>IF(OR(AC334="",AC334=0),Z334+V335,IF(AB333="Latest Sag:",AA334+U335+V335,AC334+V335))</f>
        <v>0.46444999999999997</v>
      </c>
      <c r="X335" s="33">
        <v>-36.13373</v>
      </c>
      <c r="Y335" s="53">
        <f>IF(OR(ISBLANK(X335),X333=VALUE(20)),,IF(W333="Latest Z20:",ABS(X333-X335-K332*L332-P332*Q332+U334+U335),ABS(X334-X335-K334*L334-P334*Q334+U335)))</f>
        <v>0</v>
      </c>
      <c r="Z335" s="28">
        <v>-67.238947999999993</v>
      </c>
      <c r="AA335" s="28">
        <v>0.47627900000000001</v>
      </c>
      <c r="AB335" s="28">
        <v>-8.9110000000000005E-3</v>
      </c>
      <c r="AC335" s="8">
        <f t="shared" ref="AC335" si="774">AB335+AA335</f>
        <v>0.46736800000000001</v>
      </c>
      <c r="AD335" s="35">
        <v>0.458449276802392</v>
      </c>
      <c r="AE335" s="8">
        <f t="shared" ref="AE335" si="775">IF(AD335="",0,IF(OR(AC335="",AC335=0),W335-AD335,AC335-AD335))</f>
        <v>8.9187231976080028E-3</v>
      </c>
      <c r="AF335" s="58">
        <f t="shared" ref="AF335" si="776">IF(AA335="",(Z335-V335)-Z334,AC335-W335)</f>
        <v>2.9180000000000317E-3</v>
      </c>
      <c r="AG335" s="40"/>
      <c r="AH335" s="73"/>
      <c r="AI335" s="40"/>
      <c r="AJ335" s="73"/>
      <c r="AK335" s="40">
        <v>38</v>
      </c>
      <c r="AL335" s="73">
        <v>150</v>
      </c>
      <c r="AM335" s="70"/>
      <c r="AN335" s="74"/>
      <c r="AO335" s="70"/>
      <c r="AP335" s="63"/>
      <c r="AQ335" s="63"/>
      <c r="AR335" s="40"/>
      <c r="AS335" s="40"/>
      <c r="AT335" s="63"/>
      <c r="AU335" s="63"/>
      <c r="AV335" s="142"/>
      <c r="AW335" s="71"/>
      <c r="AX335" s="45">
        <v>3.0499999999999999E-4</v>
      </c>
      <c r="AY335" s="45">
        <v>-2.8400000000000002E-4</v>
      </c>
      <c r="AZ335" s="46"/>
      <c r="BA335" s="152"/>
      <c r="BB335" s="47"/>
      <c r="BC335" s="158">
        <v>8</v>
      </c>
      <c r="BD335" s="158"/>
      <c r="BE335" s="47"/>
      <c r="BF335" s="56"/>
      <c r="BG335" s="49"/>
      <c r="BH335" s="50"/>
      <c r="BI335" s="49"/>
      <c r="BJ335" s="49"/>
      <c r="BK335" s="49"/>
      <c r="BL335" s="49"/>
      <c r="BM335" s="49"/>
      <c r="BN335" s="50"/>
      <c r="BO335" s="49"/>
      <c r="BP335" s="49"/>
      <c r="BQ335" s="50"/>
      <c r="BR335" s="9"/>
    </row>
    <row r="336" spans="1:70" s="7" customFormat="1" x14ac:dyDescent="0.25">
      <c r="A336" s="68" t="s">
        <v>1485</v>
      </c>
      <c r="B336" s="67" t="s">
        <v>1156</v>
      </c>
      <c r="C336" s="52">
        <v>44903.564016203702</v>
      </c>
      <c r="D336" s="16">
        <f>(K336*M336+P336*R336)/(24*60*60)</f>
        <v>1.0185185185185186E-2</v>
      </c>
      <c r="E336" s="26"/>
      <c r="F336" s="14" t="s">
        <v>1440</v>
      </c>
      <c r="G336" s="15">
        <v>0.11700000000000001</v>
      </c>
      <c r="H336" s="131">
        <v>17</v>
      </c>
      <c r="I336" s="131">
        <v>10</v>
      </c>
      <c r="J336" s="143" t="s">
        <v>1441</v>
      </c>
      <c r="K336" s="27">
        <v>2</v>
      </c>
      <c r="L336" s="27">
        <v>6.0000000000000001E-3</v>
      </c>
      <c r="M336" s="13">
        <v>273</v>
      </c>
      <c r="N336" s="13">
        <v>240</v>
      </c>
      <c r="O336" s="17">
        <v>2E-3</v>
      </c>
      <c r="P336" s="27">
        <v>1</v>
      </c>
      <c r="Q336" s="27">
        <v>6.0000000000000001E-3</v>
      </c>
      <c r="R336" s="13">
        <v>334</v>
      </c>
      <c r="S336" s="13">
        <v>240</v>
      </c>
      <c r="T336" s="133">
        <v>2.9999999999999997E-4</v>
      </c>
      <c r="U336" s="27">
        <v>8.9409999999999993E-3</v>
      </c>
      <c r="V336" s="8">
        <f>IF(AB334="Latest Sag:",-(K336*L336+P336*Q336),-(K336*L336+P336*Q336)+U336)</f>
        <v>-9.0590000000000028E-3</v>
      </c>
      <c r="W336" s="8">
        <f>IF(OR(AC335="",AC335=0),Z335+V336,IF(AB334="Latest Sag:",AA335+U336+V336,AC335+V336))</f>
        <v>0.45830900000000002</v>
      </c>
      <c r="X336" s="33">
        <v>-36.19079</v>
      </c>
      <c r="Y336" s="53">
        <f>IF(OR(ISBLANK(X336),X334=VALUE(20)),,IF(W334="Latest Z20:",ABS(X334-X336-K333*L333-P333*Q333+U335+U336),ABS(X335-X336-K335*L335-P335*Q335+U336)))</f>
        <v>9.9999999988477362E-7</v>
      </c>
      <c r="Z336" s="28">
        <v>-67.239062000000004</v>
      </c>
      <c r="AA336" s="28">
        <v>0.47629700000000003</v>
      </c>
      <c r="AB336" s="28">
        <v>-1.7753999999999999E-2</v>
      </c>
      <c r="AC336" s="8">
        <f t="shared" ref="AC336" si="777">AB336+AA336</f>
        <v>0.45854300000000003</v>
      </c>
      <c r="AD336" s="35">
        <v>0.458449276802392</v>
      </c>
      <c r="AE336" s="8">
        <f t="shared" ref="AE336" si="778">IF(AD336="",0,IF(OR(AC336="",AC336=0),W336-AD336,AC336-AD336))</f>
        <v>9.372319760803105E-5</v>
      </c>
      <c r="AF336" s="58">
        <f t="shared" ref="AF336" si="779">IF(AA336="",(Z336-V336)-Z335,AC336-W336)</f>
        <v>2.3400000000001198E-4</v>
      </c>
      <c r="AG336" s="40"/>
      <c r="AH336" s="73"/>
      <c r="AI336" s="40"/>
      <c r="AJ336" s="73"/>
      <c r="AK336" s="40">
        <v>44</v>
      </c>
      <c r="AL336" s="73">
        <v>150</v>
      </c>
      <c r="AM336" s="70"/>
      <c r="AN336" s="74"/>
      <c r="AO336" s="70"/>
      <c r="AP336" s="63"/>
      <c r="AQ336" s="63"/>
      <c r="AR336" s="40"/>
      <c r="AS336" s="40"/>
      <c r="AT336" s="63"/>
      <c r="AU336" s="63"/>
      <c r="AV336" s="142"/>
      <c r="AW336" s="71"/>
      <c r="AX336" s="45"/>
      <c r="AY336" s="45">
        <v>-1.11E-4</v>
      </c>
      <c r="AZ336" s="46"/>
      <c r="BA336" s="152"/>
      <c r="BB336" s="47"/>
      <c r="BC336" s="158">
        <v>8</v>
      </c>
      <c r="BD336" s="158"/>
      <c r="BE336" s="47"/>
      <c r="BF336" s="56"/>
      <c r="BG336" s="49"/>
      <c r="BH336" s="50"/>
      <c r="BI336" s="49"/>
      <c r="BJ336" s="49"/>
      <c r="BK336" s="49"/>
      <c r="BL336" s="49"/>
      <c r="BM336" s="49"/>
      <c r="BN336" s="50"/>
      <c r="BO336" s="49"/>
      <c r="BP336" s="49"/>
      <c r="BQ336" s="50"/>
      <c r="BR336" s="9"/>
    </row>
    <row r="337" spans="1:70" s="6" customFormat="1" x14ac:dyDescent="0.25">
      <c r="A337" s="170" t="s">
        <v>1155</v>
      </c>
      <c r="B337" s="136"/>
      <c r="C337" s="137">
        <v>44903.588229166664</v>
      </c>
      <c r="D337" s="146">
        <v>2.77</v>
      </c>
      <c r="E337" s="139" t="s">
        <v>814</v>
      </c>
      <c r="F337" s="165" t="s">
        <v>1203</v>
      </c>
      <c r="G337" s="22"/>
      <c r="H337" s="134"/>
      <c r="I337" s="134"/>
      <c r="J337" s="145"/>
      <c r="K337" s="29"/>
      <c r="L337" s="29"/>
      <c r="M337" s="1"/>
      <c r="N337" s="1"/>
      <c r="O337" s="3"/>
      <c r="P337" s="29"/>
      <c r="Q337" s="29"/>
      <c r="R337" s="1"/>
      <c r="S337" s="1"/>
      <c r="T337" s="147" t="s">
        <v>903</v>
      </c>
      <c r="U337" s="32" t="s">
        <v>24</v>
      </c>
      <c r="V337" s="24"/>
      <c r="W337" s="25" t="s">
        <v>22</v>
      </c>
      <c r="X337" s="30">
        <v>20</v>
      </c>
      <c r="Y337" s="138"/>
      <c r="Z337" s="30"/>
      <c r="AA337" s="30"/>
      <c r="AB337" s="36" t="s">
        <v>21</v>
      </c>
      <c r="AC337" s="24">
        <f>$AC$336</f>
        <v>0.45854300000000003</v>
      </c>
      <c r="AD337" s="30"/>
      <c r="AE337" s="24"/>
      <c r="AF337" s="24"/>
      <c r="AG337" s="41"/>
      <c r="AH337" s="41"/>
      <c r="AI337" s="41"/>
      <c r="AJ337" s="41"/>
      <c r="AK337" s="41"/>
      <c r="AL337" s="41"/>
      <c r="AM337" s="41"/>
      <c r="AN337" s="41"/>
      <c r="AO337" s="41"/>
      <c r="AP337" s="135"/>
      <c r="AQ337" s="135"/>
      <c r="AR337" s="41"/>
      <c r="AS337" s="41"/>
      <c r="AT337" s="135"/>
      <c r="AU337" s="135"/>
      <c r="AV337" s="29"/>
      <c r="AW337" s="42"/>
      <c r="AX337" s="42"/>
      <c r="AY337" s="42"/>
      <c r="AZ337" s="43"/>
      <c r="BA337" s="151"/>
      <c r="BB337" s="44"/>
      <c r="BC337" s="157">
        <v>9</v>
      </c>
      <c r="BD337" s="157"/>
      <c r="BE337" s="44"/>
      <c r="BF337" s="48"/>
      <c r="BG337" s="48"/>
      <c r="BH337" s="48"/>
      <c r="BI337" s="48"/>
      <c r="BJ337" s="48"/>
      <c r="BK337" s="48"/>
      <c r="BL337" s="48"/>
      <c r="BM337" s="48"/>
      <c r="BN337" s="48"/>
      <c r="BO337" s="48"/>
      <c r="BP337" s="48"/>
      <c r="BQ337" s="48"/>
      <c r="BR337" s="1"/>
    </row>
    <row r="338" spans="1:70" s="7" customFormat="1" x14ac:dyDescent="0.25">
      <c r="A338" s="68" t="s">
        <v>1486</v>
      </c>
      <c r="B338" s="67" t="s">
        <v>1436</v>
      </c>
      <c r="C338" s="52">
        <v>44903.59615740741</v>
      </c>
      <c r="D338" s="16">
        <f>(K338*M338+P338*R338)/(24*60*60)</f>
        <v>0</v>
      </c>
      <c r="E338" s="26"/>
      <c r="F338" s="14" t="s">
        <v>1440</v>
      </c>
      <c r="G338" s="15">
        <v>0.11700000000000001</v>
      </c>
      <c r="H338" s="131">
        <v>17</v>
      </c>
      <c r="I338" s="131">
        <v>10</v>
      </c>
      <c r="J338" s="143" t="s">
        <v>1441</v>
      </c>
      <c r="K338" s="37"/>
      <c r="L338" s="27">
        <v>6.0000000000000001E-3</v>
      </c>
      <c r="M338" s="13">
        <v>273</v>
      </c>
      <c r="N338" s="13">
        <v>240</v>
      </c>
      <c r="O338" s="17">
        <v>2E-3</v>
      </c>
      <c r="P338" s="37"/>
      <c r="Q338" s="27">
        <v>6.0000000000000001E-3</v>
      </c>
      <c r="R338" s="13">
        <v>334</v>
      </c>
      <c r="S338" s="13">
        <v>240</v>
      </c>
      <c r="T338" s="133">
        <v>2.9999999999999997E-4</v>
      </c>
      <c r="U338" s="27"/>
      <c r="V338" s="8">
        <f>IF(AB336="Latest Sag:",-(K338*L338+P338*Q338),-(K338*L338+P338*Q338)+U338)</f>
        <v>0</v>
      </c>
      <c r="W338" s="8">
        <f>IF(OR(AC337="",AC337=0),Z337+V338,IF(AB336="Latest Sag:",AA337+U338+V338,AC337+V338))</f>
        <v>0.45854300000000003</v>
      </c>
      <c r="X338" s="34"/>
      <c r="Y338" s="53">
        <f>IF(OR(ISBLANK(X338),X336=VALUE(20)),,IF(W336="Latest Z20:",ABS(X336-X338-K335*L335-P335*Q335+U337+U338),ABS(X337-X338-K337*L337-P337*Q337+U338)))</f>
        <v>0</v>
      </c>
      <c r="Z338" s="28">
        <v>-67.238045</v>
      </c>
      <c r="AA338" s="28">
        <v>0.476659</v>
      </c>
      <c r="AB338" s="28">
        <v>4.6482999999999997E-2</v>
      </c>
      <c r="AC338" s="8">
        <f t="shared" ref="AC338" si="780">AB338+AA338</f>
        <v>0.523142</v>
      </c>
      <c r="AD338" s="35">
        <v>0.45861852370074602</v>
      </c>
      <c r="AE338" s="8">
        <f t="shared" ref="AE338" si="781">IF(AD338="",0,IF(OR(AC338="",AC338=0),W338-AD338,AC338-AD338))</f>
        <v>6.4523476299253979E-2</v>
      </c>
      <c r="AF338" s="58">
        <f t="shared" ref="AF338" si="782">IF(AA338="",(Z338-V338)-Z337,AC338-W338)</f>
        <v>6.4598999999999962E-2</v>
      </c>
      <c r="AG338" s="40"/>
      <c r="AH338" s="73"/>
      <c r="AI338" s="40"/>
      <c r="AJ338" s="73"/>
      <c r="AK338" s="40">
        <v>1147</v>
      </c>
      <c r="AL338" s="73">
        <v>150</v>
      </c>
      <c r="AM338" s="70"/>
      <c r="AN338" s="74"/>
      <c r="AO338" s="70"/>
      <c r="AP338" s="63"/>
      <c r="AQ338" s="63"/>
      <c r="AR338" s="40"/>
      <c r="AS338" s="40"/>
      <c r="AT338" s="63"/>
      <c r="AU338" s="63"/>
      <c r="AV338" s="142"/>
      <c r="AW338" s="71"/>
      <c r="AX338" s="45"/>
      <c r="AY338" s="45"/>
      <c r="AZ338" s="46"/>
      <c r="BA338" s="152"/>
      <c r="BB338" s="47"/>
      <c r="BC338" s="158">
        <v>9</v>
      </c>
      <c r="BD338" s="158"/>
      <c r="BE338" s="47"/>
      <c r="BF338" s="56"/>
      <c r="BG338" s="49"/>
      <c r="BH338" s="50"/>
      <c r="BI338" s="49"/>
      <c r="BJ338" s="49"/>
      <c r="BK338" s="49"/>
      <c r="BL338" s="49"/>
      <c r="BM338" s="49"/>
      <c r="BN338" s="50"/>
      <c r="BO338" s="49"/>
      <c r="BP338" s="49"/>
      <c r="BQ338" s="50"/>
      <c r="BR338" s="9"/>
    </row>
    <row r="339" spans="1:70" s="7" customFormat="1" x14ac:dyDescent="0.25">
      <c r="A339" s="68" t="s">
        <v>1487</v>
      </c>
      <c r="B339" s="67" t="s">
        <v>1436</v>
      </c>
      <c r="C339" s="52">
        <v>44903.612557870372</v>
      </c>
      <c r="D339" s="16">
        <f>(K339*M339+P339*R339)/(24*60*60)</f>
        <v>3.1597222222222221E-2</v>
      </c>
      <c r="E339" s="26"/>
      <c r="F339" s="14" t="s">
        <v>1440</v>
      </c>
      <c r="G339" s="15">
        <v>0.11700000000000001</v>
      </c>
      <c r="H339" s="131">
        <v>17</v>
      </c>
      <c r="I339" s="131">
        <v>10</v>
      </c>
      <c r="J339" s="143" t="s">
        <v>1441</v>
      </c>
      <c r="K339" s="27">
        <v>10</v>
      </c>
      <c r="L339" s="27">
        <v>6.0000000000000001E-3</v>
      </c>
      <c r="M339" s="13">
        <v>273</v>
      </c>
      <c r="N339" s="13">
        <v>240</v>
      </c>
      <c r="O339" s="17">
        <v>2E-3</v>
      </c>
      <c r="P339" s="27">
        <v>0</v>
      </c>
      <c r="Q339" s="27">
        <v>6.0000000000000001E-3</v>
      </c>
      <c r="R339" s="13">
        <v>334</v>
      </c>
      <c r="S339" s="13">
        <v>240</v>
      </c>
      <c r="T339" s="133">
        <v>2.9999999999999997E-4</v>
      </c>
      <c r="U339" s="27">
        <v>4.7957E-2</v>
      </c>
      <c r="V339" s="8">
        <f>IF(AB337="Latest Sag:",-(K339*L339+P339*Q339),-(K339*L339+P339*Q339)+U339)</f>
        <v>-0.06</v>
      </c>
      <c r="W339" s="8">
        <f>IF(OR(AC338="",AC338=0),Z338+V339,IF(AB337="Latest Sag:",AA338+U339+V339,AC338+V339))</f>
        <v>0.46461599999999997</v>
      </c>
      <c r="X339" s="33">
        <v>-36.13888</v>
      </c>
      <c r="Y339" s="53">
        <f>IF(OR(ISBLANK(X339),X337=VALUE(20)),,IF(W337="Latest Z20:",ABS(X337-X339-K336*L336-P336*Q336+U338+U339),ABS(X338-X339-K338*L338-P338*Q338+U339)))</f>
        <v>0</v>
      </c>
      <c r="Z339" s="28">
        <v>-67.237575000000007</v>
      </c>
      <c r="AA339" s="28">
        <v>0.47671599999999997</v>
      </c>
      <c r="AB339" s="28">
        <v>-9.6740000000000003E-3</v>
      </c>
      <c r="AC339" s="8">
        <f t="shared" ref="AC339" si="783">AB339+AA339</f>
        <v>0.46704199999999996</v>
      </c>
      <c r="AD339" s="35">
        <v>0.45861852370074602</v>
      </c>
      <c r="AE339" s="8">
        <f t="shared" ref="AE339" si="784">IF(AD339="",0,IF(OR(AC339="",AC339=0),W339-AD339,AC339-AD339))</f>
        <v>8.4234762992539403E-3</v>
      </c>
      <c r="AF339" s="58">
        <f t="shared" ref="AF339" si="785">IF(AA339="",(Z339-V339)-Z338,AC339-W339)</f>
        <v>2.4259999999999837E-3</v>
      </c>
      <c r="AG339" s="40"/>
      <c r="AH339" s="73"/>
      <c r="AI339" s="40"/>
      <c r="AJ339" s="73"/>
      <c r="AK339" s="40">
        <v>43</v>
      </c>
      <c r="AL339" s="73">
        <v>150</v>
      </c>
      <c r="AM339" s="70"/>
      <c r="AN339" s="74"/>
      <c r="AO339" s="70"/>
      <c r="AP339" s="63"/>
      <c r="AQ339" s="63"/>
      <c r="AR339" s="40"/>
      <c r="AS339" s="40"/>
      <c r="AT339" s="63"/>
      <c r="AU339" s="63"/>
      <c r="AV339" s="142"/>
      <c r="AW339" s="71"/>
      <c r="AX339" s="45"/>
      <c r="AY339" s="45"/>
      <c r="AZ339" s="46"/>
      <c r="BA339" s="152"/>
      <c r="BB339" s="47"/>
      <c r="BC339" s="158">
        <v>9</v>
      </c>
      <c r="BD339" s="158"/>
      <c r="BE339" s="47"/>
      <c r="BF339" s="56"/>
      <c r="BG339" s="49"/>
      <c r="BH339" s="50"/>
      <c r="BI339" s="49"/>
      <c r="BJ339" s="49"/>
      <c r="BK339" s="49"/>
      <c r="BL339" s="49"/>
      <c r="BM339" s="49"/>
      <c r="BN339" s="50"/>
      <c r="BO339" s="49"/>
      <c r="BP339" s="49"/>
      <c r="BQ339" s="50"/>
      <c r="BR339" s="9"/>
    </row>
    <row r="340" spans="1:70" s="7" customFormat="1" x14ac:dyDescent="0.25">
      <c r="A340" s="68" t="s">
        <v>1488</v>
      </c>
      <c r="B340" s="67" t="s">
        <v>1436</v>
      </c>
      <c r="C340" s="52">
        <v>44903.656388888892</v>
      </c>
      <c r="D340" s="16">
        <f>(K340*M340+P340*R340)/(24*60*60)</f>
        <v>1.0185185185185186E-2</v>
      </c>
      <c r="E340" s="26"/>
      <c r="F340" s="14" t="s">
        <v>1440</v>
      </c>
      <c r="G340" s="15">
        <v>0.11700000000000001</v>
      </c>
      <c r="H340" s="131">
        <v>17</v>
      </c>
      <c r="I340" s="131">
        <v>10</v>
      </c>
      <c r="J340" s="143" t="s">
        <v>1441</v>
      </c>
      <c r="K340" s="27">
        <v>2</v>
      </c>
      <c r="L340" s="27">
        <v>6.0000000000000001E-3</v>
      </c>
      <c r="M340" s="13">
        <v>273</v>
      </c>
      <c r="N340" s="13">
        <v>240</v>
      </c>
      <c r="O340" s="17">
        <v>2E-3</v>
      </c>
      <c r="P340" s="27">
        <v>1</v>
      </c>
      <c r="Q340" s="27">
        <v>6.0000000000000001E-3</v>
      </c>
      <c r="R340" s="13">
        <v>334</v>
      </c>
      <c r="S340" s="13">
        <v>240</v>
      </c>
      <c r="T340" s="133">
        <v>2.9999999999999997E-4</v>
      </c>
      <c r="U340" s="27">
        <v>9.3760000000000007E-3</v>
      </c>
      <c r="V340" s="8">
        <f>IF(AB338="Latest Sag:",-(K340*L340+P340*Q340),-(K340*L340+P340*Q340)+U340)</f>
        <v>-8.6240000000000015E-3</v>
      </c>
      <c r="W340" s="8">
        <f>IF(OR(AC339="",AC339=0),Z339+V340,IF(AB338="Latest Sag:",AA339+U340+V340,AC339+V340))</f>
        <v>0.45841799999999994</v>
      </c>
      <c r="X340" s="33">
        <v>-36.189500000000002</v>
      </c>
      <c r="Y340" s="53">
        <f>IF(OR(ISBLANK(X340),X338=VALUE(20)),,IF(W338="Latest Z20:",ABS(X338-X340-K337*L337-P337*Q337+U339+U340),ABS(X339-X340-K339*L339-P339*Q339+U340)))</f>
        <v>3.9999999978893724E-6</v>
      </c>
      <c r="Z340" s="28">
        <v>-67.237806000000006</v>
      </c>
      <c r="AA340" s="28">
        <v>0.47672199999999998</v>
      </c>
      <c r="AB340" s="28">
        <v>-1.7961000000000001E-2</v>
      </c>
      <c r="AC340" s="8">
        <f t="shared" ref="AC340" si="786">AB340+AA340</f>
        <v>0.45876099999999997</v>
      </c>
      <c r="AD340" s="35">
        <v>0.45861852370074602</v>
      </c>
      <c r="AE340" s="8">
        <f t="shared" ref="AE340" si="787">IF(AD340="",0,IF(OR(AC340="",AC340=0),W340-AD340,AC340-AD340))</f>
        <v>1.4247629925395744E-4</v>
      </c>
      <c r="AF340" s="58">
        <f t="shared" ref="AF340" si="788">IF(AA340="",(Z340-V340)-Z339,AC340-W340)</f>
        <v>3.4300000000003772E-4</v>
      </c>
      <c r="AG340" s="40"/>
      <c r="AH340" s="73"/>
      <c r="AI340" s="40"/>
      <c r="AJ340" s="73"/>
      <c r="AK340" s="40">
        <v>40</v>
      </c>
      <c r="AL340" s="73">
        <v>150</v>
      </c>
      <c r="AM340" s="70"/>
      <c r="AN340" s="74"/>
      <c r="AO340" s="70"/>
      <c r="AP340" s="63"/>
      <c r="AQ340" s="63"/>
      <c r="AR340" s="40"/>
      <c r="AS340" s="40"/>
      <c r="AT340" s="63"/>
      <c r="AU340" s="63"/>
      <c r="AV340" s="142"/>
      <c r="AW340" s="71"/>
      <c r="AX340" s="45"/>
      <c r="AY340" s="45"/>
      <c r="AZ340" s="46"/>
      <c r="BA340" s="152"/>
      <c r="BB340" s="47"/>
      <c r="BC340" s="158">
        <v>9</v>
      </c>
      <c r="BD340" s="158"/>
      <c r="BE340" s="47"/>
      <c r="BF340" s="56"/>
      <c r="BG340" s="49"/>
      <c r="BH340" s="50"/>
      <c r="BI340" s="49"/>
      <c r="BJ340" s="49"/>
      <c r="BK340" s="49"/>
      <c r="BL340" s="49"/>
      <c r="BM340" s="49"/>
      <c r="BN340" s="50"/>
      <c r="BO340" s="49"/>
      <c r="BP340" s="49"/>
      <c r="BQ340" s="50"/>
      <c r="BR340" s="9"/>
    </row>
    <row r="341" spans="1:70" s="6" customFormat="1" x14ac:dyDescent="0.25">
      <c r="A341" s="170" t="s">
        <v>1155</v>
      </c>
      <c r="B341" s="136"/>
      <c r="C341" s="137">
        <v>44903.676944444444</v>
      </c>
      <c r="D341" s="146">
        <v>2.13</v>
      </c>
      <c r="E341" s="139" t="s">
        <v>814</v>
      </c>
      <c r="F341" s="165" t="s">
        <v>1209</v>
      </c>
      <c r="G341" s="22"/>
      <c r="H341" s="134"/>
      <c r="I341" s="134"/>
      <c r="J341" s="145"/>
      <c r="K341" s="29"/>
      <c r="L341" s="29"/>
      <c r="M341" s="1"/>
      <c r="N341" s="1"/>
      <c r="O341" s="3"/>
      <c r="P341" s="29"/>
      <c r="Q341" s="29"/>
      <c r="R341" s="1"/>
      <c r="S341" s="1"/>
      <c r="T341" s="147" t="s">
        <v>903</v>
      </c>
      <c r="U341" s="32" t="s">
        <v>24</v>
      </c>
      <c r="V341" s="24"/>
      <c r="W341" s="25" t="s">
        <v>22</v>
      </c>
      <c r="X341" s="30">
        <v>20</v>
      </c>
      <c r="Y341" s="138"/>
      <c r="Z341" s="30"/>
      <c r="AA341" s="30"/>
      <c r="AB341" s="36" t="s">
        <v>21</v>
      </c>
      <c r="AC341" s="24">
        <f>$AC$340</f>
        <v>0.45876099999999997</v>
      </c>
      <c r="AD341" s="30"/>
      <c r="AE341" s="24"/>
      <c r="AF341" s="24"/>
      <c r="AG341" s="41"/>
      <c r="AH341" s="41"/>
      <c r="AI341" s="41"/>
      <c r="AJ341" s="41"/>
      <c r="AK341" s="41"/>
      <c r="AL341" s="41"/>
      <c r="AM341" s="41"/>
      <c r="AN341" s="41"/>
      <c r="AO341" s="41"/>
      <c r="AP341" s="135"/>
      <c r="AQ341" s="135"/>
      <c r="AR341" s="41"/>
      <c r="AS341" s="41"/>
      <c r="AT341" s="135"/>
      <c r="AU341" s="135"/>
      <c r="AV341" s="29"/>
      <c r="AW341" s="42"/>
      <c r="AX341" s="42"/>
      <c r="AY341" s="42"/>
      <c r="AZ341" s="43"/>
      <c r="BA341" s="151"/>
      <c r="BB341" s="44"/>
      <c r="BC341" s="157">
        <v>10</v>
      </c>
      <c r="BD341" s="157"/>
      <c r="BE341" s="44"/>
      <c r="BF341" s="48"/>
      <c r="BG341" s="48"/>
      <c r="BH341" s="48"/>
      <c r="BI341" s="48"/>
      <c r="BJ341" s="48"/>
      <c r="BK341" s="48"/>
      <c r="BL341" s="48"/>
      <c r="BM341" s="48"/>
      <c r="BN341" s="48"/>
      <c r="BO341" s="48"/>
      <c r="BP341" s="48"/>
      <c r="BQ341" s="48"/>
      <c r="BR341" s="1"/>
    </row>
    <row r="342" spans="1:70" s="7" customFormat="1" x14ac:dyDescent="0.25">
      <c r="A342" s="68" t="s">
        <v>1489</v>
      </c>
      <c r="B342" s="67" t="s">
        <v>1156</v>
      </c>
      <c r="C342" s="52">
        <v>44903.682002314818</v>
      </c>
      <c r="D342" s="16">
        <f>(K342*M342+P342*R342)/(24*60*60)</f>
        <v>0</v>
      </c>
      <c r="E342" s="26"/>
      <c r="F342" s="14" t="s">
        <v>1440</v>
      </c>
      <c r="G342" s="15">
        <v>0.11700000000000001</v>
      </c>
      <c r="H342" s="131">
        <v>17</v>
      </c>
      <c r="I342" s="131">
        <v>10</v>
      </c>
      <c r="J342" s="143" t="s">
        <v>1441</v>
      </c>
      <c r="K342" s="37"/>
      <c r="L342" s="27">
        <v>6.0000000000000001E-3</v>
      </c>
      <c r="M342" s="13">
        <v>273</v>
      </c>
      <c r="N342" s="13">
        <v>240</v>
      </c>
      <c r="O342" s="17">
        <v>2E-3</v>
      </c>
      <c r="P342" s="37"/>
      <c r="Q342" s="27">
        <v>6.0000000000000001E-3</v>
      </c>
      <c r="R342" s="13">
        <v>334</v>
      </c>
      <c r="S342" s="13">
        <v>240</v>
      </c>
      <c r="T342" s="133">
        <v>2.9999999999999997E-4</v>
      </c>
      <c r="U342" s="27"/>
      <c r="V342" s="8">
        <f>IF(AB340="Latest Sag:",-(K342*L342+P342*Q342),-(K342*L342+P342*Q342)+U342)</f>
        <v>0</v>
      </c>
      <c r="W342" s="8">
        <f>IF(OR(AC341="",AC341=0),Z341+V342,IF(AB340="Latest Sag:",AA341+U342+V342,AC341+V342))</f>
        <v>0.45876099999999997</v>
      </c>
      <c r="X342" s="34"/>
      <c r="Y342" s="53">
        <f>IF(OR(ISBLANK(X342),X340=VALUE(20)),,IF(W340="Latest Z20:",ABS(X340-X342-K339*L339-P339*Q339+U341+U342),ABS(X341-X342-K341*L341-P341*Q341+U342)))</f>
        <v>0</v>
      </c>
      <c r="Z342" s="28">
        <v>-67.237387999999996</v>
      </c>
      <c r="AA342" s="28">
        <v>0.47711900000000002</v>
      </c>
      <c r="AB342" s="28">
        <v>4.4505999999999997E-2</v>
      </c>
      <c r="AC342" s="8">
        <f t="shared" ref="AC342" si="789">AB342+AA342</f>
        <v>0.52162500000000001</v>
      </c>
      <c r="AD342" s="35">
        <v>0.45879687143245201</v>
      </c>
      <c r="AE342" s="8">
        <f t="shared" ref="AE342" si="790">IF(AD342="",0,IF(OR(AC342="",AC342=0),W342-AD342,AC342-AD342))</f>
        <v>6.2828128567547992E-2</v>
      </c>
      <c r="AF342" s="58">
        <f t="shared" ref="AF342" si="791">IF(AA342="",(Z342-V342)-Z341,AC342-W342)</f>
        <v>6.2864000000000031E-2</v>
      </c>
      <c r="AG342" s="40"/>
      <c r="AH342" s="73"/>
      <c r="AI342" s="40"/>
      <c r="AJ342" s="73"/>
      <c r="AK342" s="40">
        <v>1249</v>
      </c>
      <c r="AL342" s="73">
        <v>150</v>
      </c>
      <c r="AM342" s="70"/>
      <c r="AN342" s="74"/>
      <c r="AO342" s="70"/>
      <c r="AP342" s="63"/>
      <c r="AQ342" s="63"/>
      <c r="AR342" s="40"/>
      <c r="AS342" s="40"/>
      <c r="AT342" s="63"/>
      <c r="AU342" s="63"/>
      <c r="AV342" s="142"/>
      <c r="AW342" s="71"/>
      <c r="AX342" s="45">
        <v>-1.56E-4</v>
      </c>
      <c r="AY342" s="45">
        <v>-8.0000000000000007E-5</v>
      </c>
      <c r="AZ342" s="46"/>
      <c r="BA342" s="152"/>
      <c r="BB342" s="47"/>
      <c r="BC342" s="158">
        <v>10</v>
      </c>
      <c r="BD342" s="158"/>
      <c r="BE342" s="47"/>
      <c r="BF342" s="56"/>
      <c r="BG342" s="49"/>
      <c r="BH342" s="50"/>
      <c r="BI342" s="49"/>
      <c r="BJ342" s="49"/>
      <c r="BK342" s="49"/>
      <c r="BL342" s="49"/>
      <c r="BM342" s="49"/>
      <c r="BN342" s="50"/>
      <c r="BO342" s="49"/>
      <c r="BP342" s="49"/>
      <c r="BQ342" s="50"/>
      <c r="BR342" s="9"/>
    </row>
    <row r="343" spans="1:70" s="7" customFormat="1" x14ac:dyDescent="0.25">
      <c r="A343" s="68" t="s">
        <v>1490</v>
      </c>
      <c r="B343" s="67" t="s">
        <v>1156</v>
      </c>
      <c r="C343" s="52">
        <v>44903.715219907404</v>
      </c>
      <c r="D343" s="16">
        <f>(K343*M343+P343*R343)/(24*60*60)</f>
        <v>3.1597222222222221E-2</v>
      </c>
      <c r="E343" s="26"/>
      <c r="F343" s="14" t="s">
        <v>1440</v>
      </c>
      <c r="G343" s="15">
        <v>0.11700000000000001</v>
      </c>
      <c r="H343" s="131">
        <v>17</v>
      </c>
      <c r="I343" s="131">
        <v>10</v>
      </c>
      <c r="J343" s="143" t="s">
        <v>1441</v>
      </c>
      <c r="K343" s="27">
        <v>10</v>
      </c>
      <c r="L343" s="27">
        <v>6.0000000000000001E-3</v>
      </c>
      <c r="M343" s="13">
        <v>273</v>
      </c>
      <c r="N343" s="13">
        <v>240</v>
      </c>
      <c r="O343" s="17">
        <v>2E-3</v>
      </c>
      <c r="P343" s="27">
        <v>0</v>
      </c>
      <c r="Q343" s="27">
        <v>6.0000000000000001E-3</v>
      </c>
      <c r="R343" s="13">
        <v>334</v>
      </c>
      <c r="S343" s="13">
        <v>240</v>
      </c>
      <c r="T343" s="133">
        <v>2.9999999999999997E-4</v>
      </c>
      <c r="U343" s="27">
        <v>4.7675000000000002E-2</v>
      </c>
      <c r="V343" s="8">
        <f>IF(AB341="Latest Sag:",-(K343*L343+P343*Q343),-(K343*L343+P343*Q343)+U343)</f>
        <v>-0.06</v>
      </c>
      <c r="W343" s="8">
        <f>IF(OR(AC342="",AC342=0),Z342+V343,IF(AB341="Latest Sag:",AA342+U343+V343,AC342+V343))</f>
        <v>0.46479399999999998</v>
      </c>
      <c r="X343" s="33">
        <v>-36.138570000000001</v>
      </c>
      <c r="Y343" s="53">
        <f>IF(OR(ISBLANK(X343),X341=VALUE(20)),,IF(W341="Latest Z20:",ABS(X341-X343-K340*L340-P340*Q340+U342+U343),ABS(X342-X343-K342*L342-P342*Q342+U343)))</f>
        <v>0</v>
      </c>
      <c r="Z343" s="28">
        <v>-67.236895000000004</v>
      </c>
      <c r="AA343" s="28">
        <v>0.47709800000000002</v>
      </c>
      <c r="AB343" s="28">
        <v>-9.861E-3</v>
      </c>
      <c r="AC343" s="8">
        <f t="shared" ref="AC343" si="792">AB343+AA343</f>
        <v>0.46723700000000001</v>
      </c>
      <c r="AD343" s="35">
        <v>0.45879687143245201</v>
      </c>
      <c r="AE343" s="8">
        <f t="shared" ref="AE343" si="793">IF(AD343="",0,IF(OR(AC343="",AC343=0),W343-AD343,AC343-AD343))</f>
        <v>8.4401285675479998E-3</v>
      </c>
      <c r="AF343" s="58">
        <f t="shared" ref="AF343" si="794">IF(AA343="",(Z343-V343)-Z342,AC343-W343)</f>
        <v>2.4430000000000285E-3</v>
      </c>
      <c r="AG343" s="40"/>
      <c r="AH343" s="73"/>
      <c r="AI343" s="40"/>
      <c r="AJ343" s="73"/>
      <c r="AK343" s="40">
        <v>46</v>
      </c>
      <c r="AL343" s="73">
        <v>150</v>
      </c>
      <c r="AM343" s="70"/>
      <c r="AN343" s="74"/>
      <c r="AO343" s="70"/>
      <c r="AP343" s="63"/>
      <c r="AQ343" s="63"/>
      <c r="AR343" s="40"/>
      <c r="AS343" s="40"/>
      <c r="AT343" s="63"/>
      <c r="AU343" s="63"/>
      <c r="AV343" s="142"/>
      <c r="AW343" s="71"/>
      <c r="AX343" s="45"/>
      <c r="AY343" s="45"/>
      <c r="AZ343" s="46"/>
      <c r="BA343" s="152"/>
      <c r="BB343" s="47"/>
      <c r="BC343" s="158">
        <v>10</v>
      </c>
      <c r="BD343" s="158"/>
      <c r="BE343" s="47"/>
      <c r="BF343" s="56"/>
      <c r="BG343" s="49"/>
      <c r="BH343" s="50"/>
      <c r="BI343" s="49"/>
      <c r="BJ343" s="49"/>
      <c r="BK343" s="49"/>
      <c r="BL343" s="49"/>
      <c r="BM343" s="49"/>
      <c r="BN343" s="50"/>
      <c r="BO343" s="49"/>
      <c r="BP343" s="49"/>
      <c r="BQ343" s="50"/>
      <c r="BR343" s="9"/>
    </row>
    <row r="344" spans="1:70" s="7" customFormat="1" x14ac:dyDescent="0.25">
      <c r="A344" s="68" t="s">
        <v>1491</v>
      </c>
      <c r="B344" s="67" t="s">
        <v>1318</v>
      </c>
      <c r="C344" s="52">
        <v>44903.757037037038</v>
      </c>
      <c r="D344" s="16">
        <f>(K344*M344+P344*R344)/(24*60*60)</f>
        <v>1.0185185185185186E-2</v>
      </c>
      <c r="E344" s="26" t="s">
        <v>1493</v>
      </c>
      <c r="F344" s="14" t="s">
        <v>1440</v>
      </c>
      <c r="G344" s="15">
        <v>0.11700000000000001</v>
      </c>
      <c r="H344" s="131">
        <v>17</v>
      </c>
      <c r="I344" s="131">
        <v>10</v>
      </c>
      <c r="J344" s="143" t="s">
        <v>1441</v>
      </c>
      <c r="K344" s="27">
        <v>2</v>
      </c>
      <c r="L344" s="27">
        <v>6.0000000000000001E-3</v>
      </c>
      <c r="M344" s="13">
        <v>273</v>
      </c>
      <c r="N344" s="13">
        <v>240</v>
      </c>
      <c r="O344" s="17">
        <v>2E-3</v>
      </c>
      <c r="P344" s="27">
        <v>1</v>
      </c>
      <c r="Q344" s="27">
        <v>6.0000000000000001E-3</v>
      </c>
      <c r="R344" s="13">
        <v>334</v>
      </c>
      <c r="S344" s="13">
        <v>240</v>
      </c>
      <c r="T344" s="133">
        <v>2.9999999999999997E-4</v>
      </c>
      <c r="U344" s="27">
        <v>9.3740000000000004E-3</v>
      </c>
      <c r="V344" s="8">
        <f>IF(AB342="Latest Sag:",-(K344*L344+P344*Q344),-(K344*L344+P344*Q344)+U344)</f>
        <v>-8.6260000000000017E-3</v>
      </c>
      <c r="W344" s="8">
        <f>IF(OR(AC343="",AC343=0),Z343+V344,IF(AB342="Latest Sag:",AA343+U344+V344,AC343+V344))</f>
        <v>0.45861099999999999</v>
      </c>
      <c r="X344" s="33">
        <v>-36.189194999999998</v>
      </c>
      <c r="Y344" s="53">
        <f>IF(OR(ISBLANK(X344),X342=VALUE(20)),,IF(W342="Latest Z20:",ABS(X342-X344-K341*L341-P341*Q341+U343+U344),ABS(X343-X344-K343*L343-P343*Q343+U344)))</f>
        <v>1.000000003407997E-6</v>
      </c>
      <c r="Z344" s="28">
        <v>-67.237083999999996</v>
      </c>
      <c r="AA344" s="28">
        <v>0.477103</v>
      </c>
      <c r="AB344" s="28">
        <v>-1.8291999999999999E-2</v>
      </c>
      <c r="AC344" s="8">
        <f t="shared" ref="AC344" si="795">AB344+AA344</f>
        <v>0.45881100000000002</v>
      </c>
      <c r="AD344" s="35">
        <v>0.45879687143245201</v>
      </c>
      <c r="AE344" s="8">
        <f t="shared" ref="AE344" si="796">IF(AD344="",0,IF(OR(AC344="",AC344=0),W344-AD344,AC344-AD344))</f>
        <v>1.4128567548010729E-5</v>
      </c>
      <c r="AF344" s="58">
        <f t="shared" ref="AF344" si="797">IF(AA344="",(Z344-V344)-Z343,AC344-W344)</f>
        <v>2.0000000000003348E-4</v>
      </c>
      <c r="AG344" s="40"/>
      <c r="AH344" s="73"/>
      <c r="AI344" s="40"/>
      <c r="AJ344" s="73"/>
      <c r="AK344" s="40">
        <v>37</v>
      </c>
      <c r="AL344" s="73">
        <v>150</v>
      </c>
      <c r="AM344" s="70"/>
      <c r="AN344" s="74"/>
      <c r="AO344" s="70"/>
      <c r="AP344" s="63"/>
      <c r="AQ344" s="63"/>
      <c r="AR344" s="40"/>
      <c r="AS344" s="40"/>
      <c r="AT344" s="63"/>
      <c r="AU344" s="63"/>
      <c r="AV344" s="142"/>
      <c r="AW344" s="71"/>
      <c r="AX344" s="45"/>
      <c r="AY344" s="45"/>
      <c r="AZ344" s="46"/>
      <c r="BA344" s="152"/>
      <c r="BB344" s="47"/>
      <c r="BC344" s="158">
        <v>10</v>
      </c>
      <c r="BD344" s="158">
        <v>15</v>
      </c>
      <c r="BE344" s="47">
        <v>5.7</v>
      </c>
      <c r="BF344" s="56"/>
      <c r="BG344" s="49"/>
      <c r="BH344" s="50"/>
      <c r="BI344" s="49"/>
      <c r="BJ344" s="49"/>
      <c r="BK344" s="49"/>
      <c r="BL344" s="49"/>
      <c r="BM344" s="49"/>
      <c r="BN344" s="50"/>
      <c r="BO344" s="49"/>
      <c r="BP344" s="49"/>
      <c r="BQ344" s="50"/>
      <c r="BR344" s="9"/>
    </row>
    <row r="345" spans="1:70" s="6" customFormat="1" x14ac:dyDescent="0.25">
      <c r="A345" s="170" t="s">
        <v>1155</v>
      </c>
      <c r="B345" s="136"/>
      <c r="C345" s="137">
        <v>44903.790543981479</v>
      </c>
      <c r="D345" s="146">
        <v>2.73</v>
      </c>
      <c r="E345" s="139" t="s">
        <v>814</v>
      </c>
      <c r="F345" s="165" t="s">
        <v>1213</v>
      </c>
      <c r="G345" s="22"/>
      <c r="H345" s="134"/>
      <c r="I345" s="134"/>
      <c r="J345" s="145"/>
      <c r="K345" s="29"/>
      <c r="L345" s="29"/>
      <c r="M345" s="1"/>
      <c r="N345" s="1"/>
      <c r="O345" s="3"/>
      <c r="P345" s="29"/>
      <c r="Q345" s="29"/>
      <c r="R345" s="1"/>
      <c r="S345" s="1"/>
      <c r="T345" s="147" t="s">
        <v>903</v>
      </c>
      <c r="U345" s="32" t="s">
        <v>24</v>
      </c>
      <c r="V345" s="24"/>
      <c r="W345" s="25" t="s">
        <v>22</v>
      </c>
      <c r="X345" s="30">
        <v>20</v>
      </c>
      <c r="Y345" s="138"/>
      <c r="Z345" s="30"/>
      <c r="AA345" s="30"/>
      <c r="AB345" s="36" t="s">
        <v>21</v>
      </c>
      <c r="AC345" s="24">
        <f>$AC$344</f>
        <v>0.45881100000000002</v>
      </c>
      <c r="AD345" s="30"/>
      <c r="AE345" s="24"/>
      <c r="AF345" s="24"/>
      <c r="AG345" s="41"/>
      <c r="AH345" s="41"/>
      <c r="AI345" s="41"/>
      <c r="AJ345" s="41"/>
      <c r="AK345" s="41"/>
      <c r="AL345" s="41"/>
      <c r="AM345" s="41"/>
      <c r="AN345" s="41"/>
      <c r="AO345" s="41"/>
      <c r="AP345" s="135"/>
      <c r="AQ345" s="135"/>
      <c r="AR345" s="41"/>
      <c r="AS345" s="41"/>
      <c r="AT345" s="135"/>
      <c r="AU345" s="135"/>
      <c r="AV345" s="29"/>
      <c r="AW345" s="42"/>
      <c r="AX345" s="42"/>
      <c r="AY345" s="42"/>
      <c r="AZ345" s="43"/>
      <c r="BA345" s="151"/>
      <c r="BB345" s="44"/>
      <c r="BC345" s="157">
        <v>11</v>
      </c>
      <c r="BD345" s="157"/>
      <c r="BE345" s="44"/>
      <c r="BF345" s="48"/>
      <c r="BG345" s="48"/>
      <c r="BH345" s="48"/>
      <c r="BI345" s="48"/>
      <c r="BJ345" s="48"/>
      <c r="BK345" s="48"/>
      <c r="BL345" s="48"/>
      <c r="BM345" s="48"/>
      <c r="BN345" s="48"/>
      <c r="BO345" s="48"/>
      <c r="BP345" s="48"/>
      <c r="BQ345" s="48"/>
      <c r="BR345" s="1"/>
    </row>
    <row r="346" spans="1:70" s="7" customFormat="1" x14ac:dyDescent="0.25">
      <c r="A346" s="68" t="s">
        <v>1492</v>
      </c>
      <c r="B346" s="67" t="s">
        <v>1318</v>
      </c>
      <c r="C346" s="52">
        <v>44903.795682870368</v>
      </c>
      <c r="D346" s="16">
        <f>(K346*M346+P346*R346)/(24*60*60)</f>
        <v>0</v>
      </c>
      <c r="E346" s="26"/>
      <c r="F346" s="14" t="s">
        <v>1440</v>
      </c>
      <c r="G346" s="15">
        <v>0.11700000000000001</v>
      </c>
      <c r="H346" s="131">
        <v>17</v>
      </c>
      <c r="I346" s="131">
        <v>10</v>
      </c>
      <c r="J346" s="143" t="s">
        <v>1441</v>
      </c>
      <c r="K346" s="37"/>
      <c r="L346" s="27">
        <v>6.0000000000000001E-3</v>
      </c>
      <c r="M346" s="13">
        <v>273</v>
      </c>
      <c r="N346" s="13">
        <v>240</v>
      </c>
      <c r="O346" s="17">
        <v>2E-3</v>
      </c>
      <c r="P346" s="37"/>
      <c r="Q346" s="27">
        <v>6.0000000000000001E-3</v>
      </c>
      <c r="R346" s="13">
        <v>334</v>
      </c>
      <c r="S346" s="13">
        <v>240</v>
      </c>
      <c r="T346" s="133">
        <v>2.9999999999999997E-4</v>
      </c>
      <c r="U346" s="27"/>
      <c r="V346" s="8">
        <f>IF(AB344="Latest Sag:",-(K346*L346+P346*Q346),-(K346*L346+P346*Q346)+U346)</f>
        <v>0</v>
      </c>
      <c r="W346" s="8">
        <f>IF(OR(AC345="",AC345=0),Z345+V346,IF(AB344="Latest Sag:",AA345+U346+V346,AC345+V346))</f>
        <v>0.45881100000000002</v>
      </c>
      <c r="X346" s="34"/>
      <c r="Y346" s="53">
        <f>IF(OR(ISBLANK(X346),X344=VALUE(20)),,IF(W344="Latest Z20:",ABS(X344-X346-K343*L343-P343*Q343+U345+U346),ABS(X345-X346-K345*L345-P345*Q345+U346)))</f>
        <v>0</v>
      </c>
      <c r="Z346" s="28">
        <v>-67.242158000000003</v>
      </c>
      <c r="AA346" s="28">
        <v>0.47723199999999999</v>
      </c>
      <c r="AB346" s="28">
        <v>4.3129000000000001E-2</v>
      </c>
      <c r="AC346" s="8">
        <f t="shared" ref="AC346" si="798">AB346+AA346</f>
        <v>0.52036099999999996</v>
      </c>
      <c r="AD346" s="35">
        <v>0.458746776703434</v>
      </c>
      <c r="AE346" s="8">
        <f t="shared" ref="AE346" si="799">IF(AD346="",0,IF(OR(AC346="",AC346=0),W346-AD346,AC346-AD346))</f>
        <v>6.1614223296565962E-2</v>
      </c>
      <c r="AF346" s="58">
        <f t="shared" ref="AF346" si="800">IF(AA346="",(Z346-V346)-Z345,AC346-W346)</f>
        <v>6.1549999999999938E-2</v>
      </c>
      <c r="AG346" s="40"/>
      <c r="AH346" s="73"/>
      <c r="AI346" s="40"/>
      <c r="AJ346" s="73"/>
      <c r="AK346" s="40">
        <v>1572</v>
      </c>
      <c r="AL346" s="73">
        <v>150</v>
      </c>
      <c r="AM346" s="70"/>
      <c r="AN346" s="74"/>
      <c r="AO346" s="70"/>
      <c r="AP346" s="63"/>
      <c r="AQ346" s="63"/>
      <c r="AR346" s="40"/>
      <c r="AS346" s="40"/>
      <c r="AT346" s="63"/>
      <c r="AU346" s="63"/>
      <c r="AV346" s="142"/>
      <c r="AW346" s="71"/>
      <c r="AX346" s="45"/>
      <c r="AY346" s="45"/>
      <c r="AZ346" s="46"/>
      <c r="BA346" s="152"/>
      <c r="BB346" s="47"/>
      <c r="BC346" s="158">
        <v>11</v>
      </c>
      <c r="BD346" s="158"/>
      <c r="BE346" s="47"/>
      <c r="BF346" s="56"/>
      <c r="BG346" s="49"/>
      <c r="BH346" s="50"/>
      <c r="BI346" s="49"/>
      <c r="BJ346" s="49"/>
      <c r="BK346" s="49"/>
      <c r="BL346" s="49"/>
      <c r="BM346" s="49"/>
      <c r="BN346" s="50"/>
      <c r="BO346" s="49"/>
      <c r="BP346" s="49"/>
      <c r="BQ346" s="50"/>
      <c r="BR346" s="9"/>
    </row>
    <row r="347" spans="1:70" s="7" customFormat="1" x14ac:dyDescent="0.25">
      <c r="A347" s="68" t="s">
        <v>1494</v>
      </c>
      <c r="B347" s="67" t="s">
        <v>1318</v>
      </c>
      <c r="C347" s="52">
        <v>44903.811655092592</v>
      </c>
      <c r="D347" s="16">
        <f>(K347*M347+P347*R347)/(24*60*60)</f>
        <v>3.1597222222222221E-2</v>
      </c>
      <c r="E347" s="26"/>
      <c r="F347" s="14" t="s">
        <v>1440</v>
      </c>
      <c r="G347" s="15">
        <v>0.11700000000000001</v>
      </c>
      <c r="H347" s="131">
        <v>17</v>
      </c>
      <c r="I347" s="131">
        <v>10</v>
      </c>
      <c r="J347" s="143" t="s">
        <v>1441</v>
      </c>
      <c r="K347" s="27">
        <v>10</v>
      </c>
      <c r="L347" s="27">
        <v>6.0000000000000001E-3</v>
      </c>
      <c r="M347" s="13">
        <v>273</v>
      </c>
      <c r="N347" s="13">
        <v>240</v>
      </c>
      <c r="O347" s="17">
        <v>2E-3</v>
      </c>
      <c r="P347" s="27"/>
      <c r="Q347" s="27">
        <v>6.0000000000000001E-3</v>
      </c>
      <c r="R347" s="13">
        <v>334</v>
      </c>
      <c r="S347" s="13">
        <v>240</v>
      </c>
      <c r="T347" s="133">
        <v>2.9999999999999997E-4</v>
      </c>
      <c r="U347" s="27">
        <v>4.7511999999999999E-2</v>
      </c>
      <c r="V347" s="8">
        <f>IF(AB345="Latest Sag:",-(K347*L347+P347*Q347),-(K347*L347+P347*Q347)+U347)</f>
        <v>-0.06</v>
      </c>
      <c r="W347" s="8">
        <f>IF(OR(AC346="",AC346=0),Z346+V347,IF(AB345="Latest Sag:",AA346+U347+V347,AC346+V347))</f>
        <v>0.46474399999999999</v>
      </c>
      <c r="X347" s="33">
        <v>-36.143300000000004</v>
      </c>
      <c r="Y347" s="53">
        <f>IF(OR(ISBLANK(X347),X345=VALUE(20)),,IF(W345="Latest Z20:",ABS(X345-X347-K344*L344-P344*Q344+U346+U347),ABS(X346-X347-K346*L346-P346*Q346+U347)))</f>
        <v>0</v>
      </c>
      <c r="Z347" s="28">
        <v>-67.242457999999999</v>
      </c>
      <c r="AA347" s="28">
        <v>0.47727599999999998</v>
      </c>
      <c r="AB347" s="28">
        <v>-9.1280000000000007E-3</v>
      </c>
      <c r="AC347" s="8">
        <f t="shared" ref="AC347" si="801">AB347+AA347</f>
        <v>0.46814799999999995</v>
      </c>
      <c r="AD347" s="35">
        <v>0.458746776703434</v>
      </c>
      <c r="AE347" s="8">
        <f t="shared" ref="AE347" si="802">IF(AD347="",0,IF(OR(AC347="",AC347=0),W347-AD347,AC347-AD347))</f>
        <v>9.4012232965659526E-3</v>
      </c>
      <c r="AF347" s="58">
        <f t="shared" ref="AF347" si="803">IF(AA347="",(Z347-V347)-Z346,AC347-W347)</f>
        <v>3.4039999999999626E-3</v>
      </c>
      <c r="AG347" s="40"/>
      <c r="AH347" s="73"/>
      <c r="AI347" s="40"/>
      <c r="AJ347" s="73"/>
      <c r="AK347" s="40">
        <v>46</v>
      </c>
      <c r="AL347" s="73">
        <v>150</v>
      </c>
      <c r="AM347" s="70"/>
      <c r="AN347" s="74"/>
      <c r="AO347" s="70"/>
      <c r="AP347" s="63"/>
      <c r="AQ347" s="63"/>
      <c r="AR347" s="40"/>
      <c r="AS347" s="40"/>
      <c r="AT347" s="63"/>
      <c r="AU347" s="63"/>
      <c r="AV347" s="142"/>
      <c r="AW347" s="71"/>
      <c r="AX347" s="45"/>
      <c r="AY347" s="45"/>
      <c r="AZ347" s="46"/>
      <c r="BA347" s="152"/>
      <c r="BB347" s="47"/>
      <c r="BC347" s="158">
        <v>11</v>
      </c>
      <c r="BD347" s="158"/>
      <c r="BE347" s="47"/>
      <c r="BF347" s="56"/>
      <c r="BG347" s="49"/>
      <c r="BH347" s="50"/>
      <c r="BI347" s="49"/>
      <c r="BJ347" s="49"/>
      <c r="BK347" s="49"/>
      <c r="BL347" s="49"/>
      <c r="BM347" s="49"/>
      <c r="BN347" s="50"/>
      <c r="BO347" s="49"/>
      <c r="BP347" s="49"/>
      <c r="BQ347" s="50"/>
      <c r="BR347" s="9"/>
    </row>
    <row r="348" spans="1:70" s="7" customFormat="1" x14ac:dyDescent="0.25">
      <c r="A348" s="68" t="s">
        <v>1496</v>
      </c>
      <c r="B348" s="67" t="s">
        <v>1318</v>
      </c>
      <c r="C348" s="52">
        <v>44903.853414351855</v>
      </c>
      <c r="D348" s="16">
        <f>(K348*M348+P348*R348)/(24*60*60)</f>
        <v>1.0185185185185186E-2</v>
      </c>
      <c r="E348" s="26"/>
      <c r="F348" s="14" t="s">
        <v>1440</v>
      </c>
      <c r="G348" s="15">
        <v>0.11700000000000001</v>
      </c>
      <c r="H348" s="131">
        <v>17</v>
      </c>
      <c r="I348" s="131">
        <v>10</v>
      </c>
      <c r="J348" s="143" t="s">
        <v>1441</v>
      </c>
      <c r="K348" s="27">
        <v>2</v>
      </c>
      <c r="L348" s="27">
        <v>6.0000000000000001E-3</v>
      </c>
      <c r="M348" s="13">
        <v>273</v>
      </c>
      <c r="N348" s="13">
        <v>240</v>
      </c>
      <c r="O348" s="17">
        <v>2E-3</v>
      </c>
      <c r="P348" s="27">
        <v>1</v>
      </c>
      <c r="Q348" s="27">
        <v>6.0000000000000001E-3</v>
      </c>
      <c r="R348" s="13">
        <v>334</v>
      </c>
      <c r="S348" s="13">
        <v>240</v>
      </c>
      <c r="T348" s="133">
        <v>2.9999999999999997E-4</v>
      </c>
      <c r="U348" s="27">
        <v>8.3929999999999994E-3</v>
      </c>
      <c r="V348" s="8">
        <f>IF(AB346="Latest Sag:",-(K348*L348+P348*Q348),-(K348*L348+P348*Q348)+U348)</f>
        <v>-9.6070000000000027E-3</v>
      </c>
      <c r="W348" s="8">
        <f>IF(OR(AC347="",AC347=0),Z347+V348,IF(AB346="Latest Sag:",AA347+U348+V348,AC347+V348))</f>
        <v>0.45854099999999998</v>
      </c>
      <c r="X348" s="33">
        <v>-36.194907000000001</v>
      </c>
      <c r="Y348" s="53">
        <f>IF(OR(ISBLANK(X348),X346=VALUE(20)),,IF(W346="Latest Z20:",ABS(X346-X348-K345*L345-P345*Q345+U347+U348),ABS(X347-X348-K347*L347-P347*Q347+U348)))</f>
        <v>2.9264785039728736E-15</v>
      </c>
      <c r="Z348" s="28">
        <v>-67.242746999999994</v>
      </c>
      <c r="AA348" s="28">
        <v>0.47727599999999998</v>
      </c>
      <c r="AB348" s="28">
        <v>-1.8412999999999999E-2</v>
      </c>
      <c r="AC348" s="8">
        <f t="shared" ref="AC348" si="804">AB348+AA348</f>
        <v>0.45886299999999997</v>
      </c>
      <c r="AD348" s="35">
        <v>0.458746776703434</v>
      </c>
      <c r="AE348" s="8">
        <f t="shared" ref="AE348" si="805">IF(AD348="",0,IF(OR(AC348="",AC348=0),W348-AD348,AC348-AD348))</f>
        <v>1.1622329656596486E-4</v>
      </c>
      <c r="AF348" s="58">
        <f t="shared" ref="AF348" si="806">IF(AA348="",(Z348-V348)-Z347,AC348-W348)</f>
        <v>3.2199999999998896E-4</v>
      </c>
      <c r="AG348" s="40"/>
      <c r="AH348" s="73"/>
      <c r="AI348" s="40"/>
      <c r="AJ348" s="73"/>
      <c r="AK348" s="40">
        <v>47</v>
      </c>
      <c r="AL348" s="73">
        <v>150</v>
      </c>
      <c r="AM348" s="70"/>
      <c r="AN348" s="74"/>
      <c r="AO348" s="70"/>
      <c r="AP348" s="63"/>
      <c r="AQ348" s="63"/>
      <c r="AR348" s="40"/>
      <c r="AS348" s="40"/>
      <c r="AT348" s="63"/>
      <c r="AU348" s="63"/>
      <c r="AV348" s="142"/>
      <c r="AW348" s="71"/>
      <c r="AX348" s="45"/>
      <c r="AY348" s="45"/>
      <c r="AZ348" s="46"/>
      <c r="BA348" s="152"/>
      <c r="BB348" s="47"/>
      <c r="BC348" s="158">
        <v>11</v>
      </c>
      <c r="BD348" s="158"/>
      <c r="BE348" s="47"/>
      <c r="BF348" s="56"/>
      <c r="BG348" s="49"/>
      <c r="BH348" s="50"/>
      <c r="BI348" s="49"/>
      <c r="BJ348" s="49"/>
      <c r="BK348" s="49"/>
      <c r="BL348" s="49"/>
      <c r="BM348" s="49"/>
      <c r="BN348" s="50"/>
      <c r="BO348" s="49"/>
      <c r="BP348" s="49"/>
      <c r="BQ348" s="50"/>
      <c r="BR348" s="9"/>
    </row>
    <row r="349" spans="1:70" s="6" customFormat="1" x14ac:dyDescent="0.25">
      <c r="A349" s="170" t="s">
        <v>1155</v>
      </c>
      <c r="B349" s="136"/>
      <c r="C349" s="137">
        <v>44903.876736111109</v>
      </c>
      <c r="D349" s="146">
        <v>2.0699999999999998</v>
      </c>
      <c r="E349" s="139" t="s">
        <v>814</v>
      </c>
      <c r="F349" s="165" t="s">
        <v>1217</v>
      </c>
      <c r="G349" s="22"/>
      <c r="H349" s="134"/>
      <c r="I349" s="134"/>
      <c r="J349" s="145"/>
      <c r="K349" s="29"/>
      <c r="L349" s="29"/>
      <c r="M349" s="1"/>
      <c r="N349" s="1"/>
      <c r="O349" s="3"/>
      <c r="P349" s="29"/>
      <c r="Q349" s="29"/>
      <c r="R349" s="1"/>
      <c r="S349" s="1"/>
      <c r="T349" s="147" t="s">
        <v>903</v>
      </c>
      <c r="U349" s="32" t="s">
        <v>24</v>
      </c>
      <c r="V349" s="24"/>
      <c r="W349" s="25" t="s">
        <v>22</v>
      </c>
      <c r="X349" s="30">
        <v>20</v>
      </c>
      <c r="Y349" s="138"/>
      <c r="Z349" s="30"/>
      <c r="AA349" s="30"/>
      <c r="AB349" s="36" t="s">
        <v>21</v>
      </c>
      <c r="AC349" s="24">
        <f>$AC$348</f>
        <v>0.45886299999999997</v>
      </c>
      <c r="AD349" s="30"/>
      <c r="AE349" s="24"/>
      <c r="AF349" s="24"/>
      <c r="AG349" s="41"/>
      <c r="AH349" s="41"/>
      <c r="AI349" s="41"/>
      <c r="AJ349" s="41"/>
      <c r="AK349" s="41"/>
      <c r="AL349" s="41"/>
      <c r="AM349" s="41"/>
      <c r="AN349" s="41"/>
      <c r="AO349" s="41"/>
      <c r="AP349" s="135"/>
      <c r="AQ349" s="135"/>
      <c r="AR349" s="41"/>
      <c r="AS349" s="41"/>
      <c r="AT349" s="135"/>
      <c r="AU349" s="135"/>
      <c r="AV349" s="29"/>
      <c r="AW349" s="42"/>
      <c r="AX349" s="42"/>
      <c r="AY349" s="42"/>
      <c r="AZ349" s="43"/>
      <c r="BA349" s="151"/>
      <c r="BB349" s="44"/>
      <c r="BC349" s="157">
        <v>12</v>
      </c>
      <c r="BD349" s="157"/>
      <c r="BE349" s="44"/>
      <c r="BF349" s="48"/>
      <c r="BG349" s="48"/>
      <c r="BH349" s="48"/>
      <c r="BI349" s="48"/>
      <c r="BJ349" s="48"/>
      <c r="BK349" s="48"/>
      <c r="BL349" s="48"/>
      <c r="BM349" s="48"/>
      <c r="BN349" s="48"/>
      <c r="BO349" s="48"/>
      <c r="BP349" s="48"/>
      <c r="BQ349" s="48"/>
      <c r="BR349" s="1"/>
    </row>
    <row r="350" spans="1:70" s="7" customFormat="1" x14ac:dyDescent="0.25">
      <c r="A350" s="68" t="s">
        <v>1497</v>
      </c>
      <c r="B350" s="67" t="s">
        <v>1318</v>
      </c>
      <c r="C350" s="52">
        <v>44903.885775462964</v>
      </c>
      <c r="D350" s="16">
        <f>(K350*M350+P350*R350)/(24*60*60)</f>
        <v>0</v>
      </c>
      <c r="E350" s="26"/>
      <c r="F350" s="14" t="s">
        <v>1440</v>
      </c>
      <c r="G350" s="15">
        <v>0.11700000000000001</v>
      </c>
      <c r="H350" s="131">
        <v>17</v>
      </c>
      <c r="I350" s="131">
        <v>10</v>
      </c>
      <c r="J350" s="143" t="s">
        <v>1441</v>
      </c>
      <c r="K350" s="37"/>
      <c r="L350" s="27">
        <v>6.0000000000000001E-3</v>
      </c>
      <c r="M350" s="13">
        <v>273</v>
      </c>
      <c r="N350" s="13">
        <v>240</v>
      </c>
      <c r="O350" s="17">
        <v>2E-3</v>
      </c>
      <c r="P350" s="37"/>
      <c r="Q350" s="27">
        <v>6.0000000000000001E-3</v>
      </c>
      <c r="R350" s="13">
        <v>334</v>
      </c>
      <c r="S350" s="13">
        <v>240</v>
      </c>
      <c r="T350" s="133">
        <v>2.9999999999999997E-4</v>
      </c>
      <c r="U350" s="27"/>
      <c r="V350" s="8">
        <f>IF(AB348="Latest Sag:",-(K350*L350+P350*Q350),-(K350*L350+P350*Q350)+U350)</f>
        <v>0</v>
      </c>
      <c r="W350" s="8">
        <f>IF(OR(AC349="",AC349=0),Z349+V350,IF(AB348="Latest Sag:",AA349+U350+V350,AC349+V350))</f>
        <v>0.45886299999999997</v>
      </c>
      <c r="X350" s="34"/>
      <c r="Y350" s="53">
        <f>IF(OR(ISBLANK(X350),X348=VALUE(20)),,IF(W348="Latest Z20:",ABS(X348-X350-K347*L347-P347*Q347+U349+U350),ABS(X349-X350-K349*L349-P349*Q349+U350)))</f>
        <v>0</v>
      </c>
      <c r="Z350" s="28">
        <v>-67.242602000000005</v>
      </c>
      <c r="AA350" s="28">
        <v>0.47736699999999999</v>
      </c>
      <c r="AB350" s="28">
        <v>4.1158E-2</v>
      </c>
      <c r="AC350" s="8">
        <f t="shared" ref="AC350" si="807">AB350+AA350</f>
        <v>0.51852500000000001</v>
      </c>
      <c r="AD350" s="35">
        <v>0.45878849337382099</v>
      </c>
      <c r="AE350" s="8">
        <f t="shared" ref="AE350" si="808">IF(AD350="",0,IF(OR(AC350="",AC350=0),W350-AD350,AC350-AD350))</f>
        <v>5.973650662617902E-2</v>
      </c>
      <c r="AF350" s="58">
        <f t="shared" ref="AF350" si="809">IF(AA350="",(Z350-V350)-Z349,AC350-W350)</f>
        <v>5.9662000000000048E-2</v>
      </c>
      <c r="AG350" s="40"/>
      <c r="AH350" s="73"/>
      <c r="AI350" s="40"/>
      <c r="AJ350" s="73"/>
      <c r="AK350" s="40">
        <v>880</v>
      </c>
      <c r="AL350" s="73">
        <v>150</v>
      </c>
      <c r="AM350" s="70"/>
      <c r="AN350" s="74"/>
      <c r="AO350" s="70"/>
      <c r="AP350" s="63"/>
      <c r="AQ350" s="63"/>
      <c r="AR350" s="40"/>
      <c r="AS350" s="40"/>
      <c r="AT350" s="63"/>
      <c r="AU350" s="63"/>
      <c r="AV350" s="142"/>
      <c r="AW350" s="71"/>
      <c r="AX350" s="45"/>
      <c r="AY350" s="45"/>
      <c r="AZ350" s="46"/>
      <c r="BA350" s="152"/>
      <c r="BB350" s="47"/>
      <c r="BC350" s="158">
        <v>12</v>
      </c>
      <c r="BD350" s="158"/>
      <c r="BE350" s="47"/>
      <c r="BF350" s="56"/>
      <c r="BG350" s="49"/>
      <c r="BH350" s="50"/>
      <c r="BI350" s="49"/>
      <c r="BJ350" s="49"/>
      <c r="BK350" s="49"/>
      <c r="BL350" s="49"/>
      <c r="BM350" s="49"/>
      <c r="BN350" s="50"/>
      <c r="BO350" s="49"/>
      <c r="BP350" s="49"/>
      <c r="BQ350" s="50"/>
      <c r="BR350" s="9"/>
    </row>
    <row r="351" spans="1:70" s="7" customFormat="1" x14ac:dyDescent="0.25">
      <c r="A351" s="68" t="s">
        <v>1498</v>
      </c>
      <c r="B351" s="67" t="s">
        <v>1318</v>
      </c>
      <c r="C351" s="52">
        <v>44903.903877314813</v>
      </c>
      <c r="D351" s="16">
        <f>(K351*M351+P351*R351)/(24*60*60)</f>
        <v>3.1597222222222221E-2</v>
      </c>
      <c r="E351" s="26"/>
      <c r="F351" s="14" t="s">
        <v>1440</v>
      </c>
      <c r="G351" s="15">
        <v>0.11700000000000001</v>
      </c>
      <c r="H351" s="131">
        <v>17</v>
      </c>
      <c r="I351" s="131">
        <v>10</v>
      </c>
      <c r="J351" s="143" t="s">
        <v>1441</v>
      </c>
      <c r="K351" s="27">
        <v>10</v>
      </c>
      <c r="L351" s="27">
        <v>6.0000000000000001E-3</v>
      </c>
      <c r="M351" s="13">
        <v>273</v>
      </c>
      <c r="N351" s="13">
        <v>240</v>
      </c>
      <c r="O351" s="17">
        <v>2E-3</v>
      </c>
      <c r="P351" s="27"/>
      <c r="Q351" s="27">
        <v>6.0000000000000001E-3</v>
      </c>
      <c r="R351" s="13">
        <v>334</v>
      </c>
      <c r="S351" s="13">
        <v>240</v>
      </c>
      <c r="T351" s="133">
        <v>2.9999999999999997E-4</v>
      </c>
      <c r="U351" s="27">
        <v>4.7814000000000002E-2</v>
      </c>
      <c r="V351" s="8">
        <f>IF(AB349="Latest Sag:",-(K351*L351+P351*Q351),-(K351*L351+P351*Q351)+U351)</f>
        <v>-0.06</v>
      </c>
      <c r="W351" s="8">
        <f>IF(OR(AC350="",AC350=0),Z350+V351,IF(AB349="Latest Sag:",AA350+U351+V351,AC350+V351))</f>
        <v>0.46518100000000001</v>
      </c>
      <c r="X351" s="33">
        <v>-36.143453999999998</v>
      </c>
      <c r="Y351" s="53">
        <f>IF(OR(ISBLANK(X351),X349=VALUE(20)),,IF(W349="Latest Z20:",ABS(X349-X351-K348*L348-P348*Q348+U350+U351),ABS(X350-X351-K350*L350-P350*Q350+U351)))</f>
        <v>0</v>
      </c>
      <c r="Z351" s="28">
        <v>-67.242479000000003</v>
      </c>
      <c r="AA351" s="28">
        <v>0.47736000000000001</v>
      </c>
      <c r="AB351" s="28">
        <v>-9.3460000000000001E-3</v>
      </c>
      <c r="AC351" s="8">
        <f t="shared" ref="AC351" si="810">AB351+AA351</f>
        <v>0.46801399999999999</v>
      </c>
      <c r="AD351" s="35">
        <v>0.45878849337382099</v>
      </c>
      <c r="AE351" s="8">
        <f t="shared" ref="AE351" si="811">IF(AD351="",0,IF(OR(AC351="",AC351=0),W351-AD351,AC351-AD351))</f>
        <v>9.225506626178992E-3</v>
      </c>
      <c r="AF351" s="58">
        <f t="shared" ref="AF351" si="812">IF(AA351="",(Z351-V351)-Z350,AC351-W351)</f>
        <v>2.8329999999999744E-3</v>
      </c>
      <c r="AG351" s="40"/>
      <c r="AH351" s="73"/>
      <c r="AI351" s="40"/>
      <c r="AJ351" s="73"/>
      <c r="AK351" s="40">
        <v>50</v>
      </c>
      <c r="AL351" s="73">
        <v>150</v>
      </c>
      <c r="AM351" s="70"/>
      <c r="AN351" s="74"/>
      <c r="AO351" s="70"/>
      <c r="AP351" s="63"/>
      <c r="AQ351" s="63"/>
      <c r="AR351" s="40"/>
      <c r="AS351" s="40"/>
      <c r="AT351" s="63"/>
      <c r="AU351" s="63"/>
      <c r="AV351" s="142"/>
      <c r="AW351" s="71"/>
      <c r="AX351" s="45"/>
      <c r="AY351" s="45"/>
      <c r="AZ351" s="46"/>
      <c r="BA351" s="152"/>
      <c r="BB351" s="47"/>
      <c r="BC351" s="158">
        <v>12</v>
      </c>
      <c r="BD351" s="158"/>
      <c r="BE351" s="47"/>
      <c r="BF351" s="56"/>
      <c r="BG351" s="49"/>
      <c r="BH351" s="50"/>
      <c r="BI351" s="49"/>
      <c r="BJ351" s="49"/>
      <c r="BK351" s="49"/>
      <c r="BL351" s="49"/>
      <c r="BM351" s="49"/>
      <c r="BN351" s="50"/>
      <c r="BO351" s="49"/>
      <c r="BP351" s="49"/>
      <c r="BQ351" s="50"/>
      <c r="BR351" s="9"/>
    </row>
    <row r="352" spans="1:70" s="7" customFormat="1" x14ac:dyDescent="0.25">
      <c r="A352" s="68" t="s">
        <v>1499</v>
      </c>
      <c r="B352" s="67" t="s">
        <v>1318</v>
      </c>
      <c r="C352" s="52">
        <v>44903.946018518516</v>
      </c>
      <c r="D352" s="16">
        <f>(K352*M352+P352*R352)/(24*60*60)</f>
        <v>1.0185185185185186E-2</v>
      </c>
      <c r="E352" s="26"/>
      <c r="F352" s="14" t="s">
        <v>1440</v>
      </c>
      <c r="G352" s="15">
        <v>0.11700000000000001</v>
      </c>
      <c r="H352" s="131">
        <v>17</v>
      </c>
      <c r="I352" s="131">
        <v>10</v>
      </c>
      <c r="J352" s="143" t="s">
        <v>1441</v>
      </c>
      <c r="K352" s="27">
        <v>2</v>
      </c>
      <c r="L352" s="27">
        <v>6.0000000000000001E-3</v>
      </c>
      <c r="M352" s="13">
        <v>273</v>
      </c>
      <c r="N352" s="13">
        <v>240</v>
      </c>
      <c r="O352" s="17">
        <v>2E-3</v>
      </c>
      <c r="P352" s="27">
        <v>1</v>
      </c>
      <c r="Q352" s="27">
        <v>6.0000000000000001E-3</v>
      </c>
      <c r="R352" s="13">
        <v>334</v>
      </c>
      <c r="S352" s="13">
        <v>240</v>
      </c>
      <c r="T352" s="133">
        <v>2.9999999999999997E-4</v>
      </c>
      <c r="U352" s="27">
        <v>8.6040000000000005E-3</v>
      </c>
      <c r="V352" s="8">
        <f>IF(AB350="Latest Sag:",-(K352*L352+P352*Q352),-(K352*L352+P352*Q352)+U352)</f>
        <v>-9.3960000000000016E-3</v>
      </c>
      <c r="W352" s="8">
        <f>IF(OR(AC351="",AC351=0),Z351+V352,IF(AB350="Latest Sag:",AA351+U352+V352,AC351+V352))</f>
        <v>0.45861799999999997</v>
      </c>
      <c r="X352" s="33">
        <v>-36.194848999999998</v>
      </c>
      <c r="Y352" s="53">
        <f>IF(OR(ISBLANK(X352),X350=VALUE(20)),,IF(W350="Latest Z20:",ABS(X350-X352-K349*L349-P349*Q349+U351+U352),ABS(X351-X352-K351*L351-P351*Q351+U352)))</f>
        <v>1.0000000005838672E-6</v>
      </c>
      <c r="Z352" s="28">
        <v>-67.242740999999995</v>
      </c>
      <c r="AA352" s="28">
        <v>0.47736800000000001</v>
      </c>
      <c r="AB352" s="28">
        <v>-1.8433999999999999E-2</v>
      </c>
      <c r="AC352" s="8">
        <f t="shared" ref="AC352" si="813">AB352+AA352</f>
        <v>0.45893400000000001</v>
      </c>
      <c r="AD352" s="35">
        <v>0.45878849337382099</v>
      </c>
      <c r="AE352" s="8">
        <f t="shared" ref="AE352" si="814">IF(AD352="",0,IF(OR(AC352="",AC352=0),W352-AD352,AC352-AD352))</f>
        <v>1.45506626179015E-4</v>
      </c>
      <c r="AF352" s="58">
        <f t="shared" ref="AF352" si="815">IF(AA352="",(Z352-V352)-Z351,AC352-W352)</f>
        <v>3.1600000000003847E-4</v>
      </c>
      <c r="AG352" s="40"/>
      <c r="AH352" s="73"/>
      <c r="AI352" s="40"/>
      <c r="AJ352" s="73"/>
      <c r="AK352" s="40">
        <v>46</v>
      </c>
      <c r="AL352" s="73">
        <v>150</v>
      </c>
      <c r="AM352" s="70"/>
      <c r="AN352" s="74"/>
      <c r="AO352" s="70"/>
      <c r="AP352" s="63"/>
      <c r="AQ352" s="63"/>
      <c r="AR352" s="40"/>
      <c r="AS352" s="40"/>
      <c r="AT352" s="63"/>
      <c r="AU352" s="63"/>
      <c r="AV352" s="142"/>
      <c r="AW352" s="71"/>
      <c r="AX352" s="45"/>
      <c r="AY352" s="45"/>
      <c r="AZ352" s="46"/>
      <c r="BA352" s="152"/>
      <c r="BB352" s="47"/>
      <c r="BC352" s="158">
        <v>12</v>
      </c>
      <c r="BD352" s="158"/>
      <c r="BE352" s="47"/>
      <c r="BF352" s="56"/>
      <c r="BG352" s="49"/>
      <c r="BH352" s="50"/>
      <c r="BI352" s="49"/>
      <c r="BJ352" s="49"/>
      <c r="BK352" s="49"/>
      <c r="BL352" s="49"/>
      <c r="BM352" s="49"/>
      <c r="BN352" s="50"/>
      <c r="BO352" s="49"/>
      <c r="BP352" s="49"/>
      <c r="BQ352" s="50"/>
      <c r="BR352" s="9"/>
    </row>
    <row r="353" spans="1:70" s="6" customFormat="1" x14ac:dyDescent="0.25">
      <c r="A353" s="170" t="s">
        <v>1155</v>
      </c>
      <c r="B353" s="136"/>
      <c r="C353" s="137">
        <v>44903.969652777778</v>
      </c>
      <c r="D353" s="146">
        <v>2.23</v>
      </c>
      <c r="E353" s="139" t="s">
        <v>814</v>
      </c>
      <c r="F353" s="165" t="s">
        <v>1223</v>
      </c>
      <c r="G353" s="22"/>
      <c r="H353" s="134"/>
      <c r="I353" s="134"/>
      <c r="J353" s="145"/>
      <c r="K353" s="29"/>
      <c r="L353" s="29"/>
      <c r="M353" s="1"/>
      <c r="N353" s="1"/>
      <c r="O353" s="3"/>
      <c r="P353" s="29"/>
      <c r="Q353" s="29"/>
      <c r="R353" s="1"/>
      <c r="S353" s="1"/>
      <c r="T353" s="147" t="s">
        <v>903</v>
      </c>
      <c r="U353" s="32" t="s">
        <v>24</v>
      </c>
      <c r="V353" s="24"/>
      <c r="W353" s="25" t="s">
        <v>22</v>
      </c>
      <c r="X353" s="30">
        <v>20</v>
      </c>
      <c r="Y353" s="138"/>
      <c r="Z353" s="30"/>
      <c r="AA353" s="30"/>
      <c r="AB353" s="36" t="s">
        <v>21</v>
      </c>
      <c r="AC353" s="24">
        <f>$AC$352</f>
        <v>0.45893400000000001</v>
      </c>
      <c r="AD353" s="30"/>
      <c r="AE353" s="24"/>
      <c r="AF353" s="24"/>
      <c r="AG353" s="41"/>
      <c r="AH353" s="41"/>
      <c r="AI353" s="41"/>
      <c r="AJ353" s="41"/>
      <c r="AK353" s="41"/>
      <c r="AL353" s="41"/>
      <c r="AM353" s="41"/>
      <c r="AN353" s="41"/>
      <c r="AO353" s="41"/>
      <c r="AP353" s="135"/>
      <c r="AQ353" s="135"/>
      <c r="AR353" s="41"/>
      <c r="AS353" s="41"/>
      <c r="AT353" s="135"/>
      <c r="AU353" s="135"/>
      <c r="AV353" s="29"/>
      <c r="AW353" s="42"/>
      <c r="AX353" s="42"/>
      <c r="AY353" s="42"/>
      <c r="AZ353" s="43"/>
      <c r="BA353" s="151"/>
      <c r="BB353" s="44"/>
      <c r="BC353" s="157">
        <v>13</v>
      </c>
      <c r="BD353" s="157"/>
      <c r="BE353" s="44"/>
      <c r="BF353" s="48"/>
      <c r="BG353" s="48"/>
      <c r="BH353" s="48"/>
      <c r="BI353" s="48"/>
      <c r="BJ353" s="48"/>
      <c r="BK353" s="48"/>
      <c r="BL353" s="48"/>
      <c r="BM353" s="48"/>
      <c r="BN353" s="48"/>
      <c r="BO353" s="48"/>
      <c r="BP353" s="48"/>
      <c r="BQ353" s="48"/>
      <c r="BR353" s="1"/>
    </row>
    <row r="354" spans="1:70" s="7" customFormat="1" x14ac:dyDescent="0.25">
      <c r="A354" s="68" t="s">
        <v>1500</v>
      </c>
      <c r="B354" s="67" t="s">
        <v>1318</v>
      </c>
      <c r="C354" s="52">
        <v>44903.976377314815</v>
      </c>
      <c r="D354" s="16">
        <f>(K354*M354+P354*R354)/(24*60*60)</f>
        <v>0</v>
      </c>
      <c r="E354" s="26"/>
      <c r="F354" s="14" t="s">
        <v>1440</v>
      </c>
      <c r="G354" s="15">
        <v>0.11700000000000001</v>
      </c>
      <c r="H354" s="131">
        <v>17</v>
      </c>
      <c r="I354" s="131">
        <v>10</v>
      </c>
      <c r="J354" s="143" t="s">
        <v>1441</v>
      </c>
      <c r="K354" s="37"/>
      <c r="L354" s="27">
        <v>6.0000000000000001E-3</v>
      </c>
      <c r="M354" s="13">
        <v>273</v>
      </c>
      <c r="N354" s="13">
        <v>240</v>
      </c>
      <c r="O354" s="17">
        <v>2E-3</v>
      </c>
      <c r="P354" s="37"/>
      <c r="Q354" s="27">
        <v>6.0000000000000001E-3</v>
      </c>
      <c r="R354" s="13">
        <v>334</v>
      </c>
      <c r="S354" s="13">
        <v>240</v>
      </c>
      <c r="T354" s="133">
        <v>2.9999999999999997E-4</v>
      </c>
      <c r="U354" s="27"/>
      <c r="V354" s="8">
        <f>IF(AB352="Latest Sag:",-(K354*L354+P354*Q354),-(K354*L354+P354*Q354)+U354)</f>
        <v>0</v>
      </c>
      <c r="W354" s="8">
        <f>IF(OR(AC353="",AC353=0),Z353+V354,IF(AB352="Latest Sag:",AA353+U354+V354,AC353+V354))</f>
        <v>0.45893400000000001</v>
      </c>
      <c r="X354" s="34"/>
      <c r="Y354" s="53">
        <f>IF(OR(ISBLANK(X354),X352=VALUE(20)),,IF(W352="Latest Z20:",ABS(X352-X354-K351*L351-P351*Q351+U353+U354),ABS(X353-X354-K353*L353-P353*Q353+U354)))</f>
        <v>0</v>
      </c>
      <c r="Z354" s="28">
        <v>-67.238803000000004</v>
      </c>
      <c r="AA354" s="28">
        <v>0.48039799999999999</v>
      </c>
      <c r="AB354" s="28">
        <v>3.2979000000000001E-2</v>
      </c>
      <c r="AC354" s="8">
        <f t="shared" ref="AC354" si="816">AB354+AA354</f>
        <v>0.51337699999999997</v>
      </c>
      <c r="AD354" s="35">
        <v>0.45869380762628797</v>
      </c>
      <c r="AE354" s="8">
        <f t="shared" ref="AE354" si="817">IF(AD354="",0,IF(OR(AC354="",AC354=0),W354-AD354,AC354-AD354))</f>
        <v>5.4683192373711997E-2</v>
      </c>
      <c r="AF354" s="58">
        <f t="shared" ref="AF354" si="818">IF(AA354="",(Z354-V354)-Z353,AC354-W354)</f>
        <v>5.4442999999999964E-2</v>
      </c>
      <c r="AG354" s="40"/>
      <c r="AH354" s="73"/>
      <c r="AI354" s="40"/>
      <c r="AJ354" s="73"/>
      <c r="AK354" s="40">
        <v>1998</v>
      </c>
      <c r="AL354" s="73">
        <v>150</v>
      </c>
      <c r="AM354" s="70"/>
      <c r="AN354" s="74"/>
      <c r="AO354" s="70"/>
      <c r="AP354" s="63"/>
      <c r="AQ354" s="63"/>
      <c r="AR354" s="40"/>
      <c r="AS354" s="40"/>
      <c r="AT354" s="63"/>
      <c r="AU354" s="63"/>
      <c r="AV354" s="142"/>
      <c r="AW354" s="71"/>
      <c r="AX354" s="45"/>
      <c r="AY354" s="45"/>
      <c r="AZ354" s="46"/>
      <c r="BA354" s="152"/>
      <c r="BB354" s="47"/>
      <c r="BC354" s="158">
        <v>13</v>
      </c>
      <c r="BD354" s="158"/>
      <c r="BE354" s="47"/>
      <c r="BF354" s="56"/>
      <c r="BG354" s="49"/>
      <c r="BH354" s="50"/>
      <c r="BI354" s="49"/>
      <c r="BJ354" s="49"/>
      <c r="BK354" s="49"/>
      <c r="BL354" s="49"/>
      <c r="BM354" s="49"/>
      <c r="BN354" s="50"/>
      <c r="BO354" s="49"/>
      <c r="BP354" s="49"/>
      <c r="BQ354" s="50"/>
      <c r="BR354" s="9"/>
    </row>
    <row r="355" spans="1:70" s="7" customFormat="1" x14ac:dyDescent="0.25">
      <c r="A355" s="68" t="s">
        <v>1501</v>
      </c>
      <c r="B355" s="67" t="s">
        <v>1318</v>
      </c>
      <c r="C355" s="52">
        <v>44903.995023148149</v>
      </c>
      <c r="D355" s="16">
        <f>(K355*M355+P355*R355)/(24*60*60)</f>
        <v>2.8437500000000001E-2</v>
      </c>
      <c r="E355" s="26"/>
      <c r="F355" s="14" t="s">
        <v>1440</v>
      </c>
      <c r="G355" s="15">
        <v>0.11700000000000001</v>
      </c>
      <c r="H355" s="131">
        <v>17</v>
      </c>
      <c r="I355" s="131">
        <v>10</v>
      </c>
      <c r="J355" s="143" t="s">
        <v>1441</v>
      </c>
      <c r="K355" s="27">
        <v>9</v>
      </c>
      <c r="L355" s="27">
        <v>6.0000000000000001E-3</v>
      </c>
      <c r="M355" s="13">
        <v>273</v>
      </c>
      <c r="N355" s="13">
        <v>240</v>
      </c>
      <c r="O355" s="17">
        <v>2E-3</v>
      </c>
      <c r="P355" s="27"/>
      <c r="Q355" s="27">
        <v>6.0000000000000001E-3</v>
      </c>
      <c r="R355" s="13">
        <v>334</v>
      </c>
      <c r="S355" s="13">
        <v>240</v>
      </c>
      <c r="T355" s="133">
        <v>2.9999999999999997E-4</v>
      </c>
      <c r="U355" s="27">
        <v>3.8299E-2</v>
      </c>
      <c r="V355" s="8">
        <f>IF(AB353="Latest Sag:",-(K355*L355+P355*Q355),-(K355*L355+P355*Q355)+U355)</f>
        <v>-5.3999999999999999E-2</v>
      </c>
      <c r="W355" s="8">
        <f>IF(OR(AC354="",AC354=0),Z354+V355,IF(AB353="Latest Sag:",AA354+U355+V355,AC354+V355))</f>
        <v>0.46469699999999997</v>
      </c>
      <c r="X355" s="33">
        <v>-36.149712999999998</v>
      </c>
      <c r="Y355" s="53">
        <f>IF(OR(ISBLANK(X355),X353=VALUE(20)),,IF(W353="Latest Z20:",ABS(X353-X355-K352*L352-P352*Q352+U354+U355),ABS(X354-X355-K354*L354-P354*Q354+U355)))</f>
        <v>0</v>
      </c>
      <c r="Z355" s="28">
        <v>-67.238365000000002</v>
      </c>
      <c r="AA355" s="28">
        <v>0.48042000000000001</v>
      </c>
      <c r="AB355" s="28">
        <v>-1.3691999999999999E-2</v>
      </c>
      <c r="AC355" s="8">
        <f t="shared" ref="AC355" si="819">AB355+AA355</f>
        <v>0.46672800000000003</v>
      </c>
      <c r="AD355" s="35">
        <v>0.45869380762628797</v>
      </c>
      <c r="AE355" s="8">
        <f t="shared" ref="AE355" si="820">IF(AD355="",0,IF(OR(AC355="",AC355=0),W355-AD355,AC355-AD355))</f>
        <v>8.0341923737120569E-3</v>
      </c>
      <c r="AF355" s="58">
        <f t="shared" ref="AF355" si="821">IF(AA355="",(Z355-V355)-Z354,AC355-W355)</f>
        <v>2.0310000000000605E-3</v>
      </c>
      <c r="AG355" s="40"/>
      <c r="AH355" s="73"/>
      <c r="AI355" s="40"/>
      <c r="AJ355" s="73"/>
      <c r="AK355" s="40">
        <v>49</v>
      </c>
      <c r="AL355" s="73">
        <v>150</v>
      </c>
      <c r="AM355" s="70"/>
      <c r="AN355" s="74"/>
      <c r="AO355" s="70"/>
      <c r="AP355" s="63"/>
      <c r="AQ355" s="63"/>
      <c r="AR355" s="40"/>
      <c r="AS355" s="40"/>
      <c r="AT355" s="63"/>
      <c r="AU355" s="63"/>
      <c r="AV355" s="142"/>
      <c r="AW355" s="71"/>
      <c r="AX355" s="45"/>
      <c r="AY355" s="45"/>
      <c r="AZ355" s="46"/>
      <c r="BA355" s="152"/>
      <c r="BB355" s="47"/>
      <c r="BC355" s="158">
        <v>13</v>
      </c>
      <c r="BD355" s="158"/>
      <c r="BE355" s="47"/>
      <c r="BF355" s="56"/>
      <c r="BG355" s="49"/>
      <c r="BH355" s="50"/>
      <c r="BI355" s="49"/>
      <c r="BJ355" s="49"/>
      <c r="BK355" s="49"/>
      <c r="BL355" s="49"/>
      <c r="BM355" s="49"/>
      <c r="BN355" s="50"/>
      <c r="BO355" s="49"/>
      <c r="BP355" s="49"/>
      <c r="BQ355" s="50"/>
      <c r="BR355" s="9"/>
    </row>
    <row r="356" spans="1:70" s="7" customFormat="1" x14ac:dyDescent="0.25">
      <c r="A356" s="68" t="s">
        <v>1502</v>
      </c>
      <c r="B356" s="67" t="s">
        <v>1318</v>
      </c>
      <c r="C356" s="52">
        <v>44904.033553240741</v>
      </c>
      <c r="D356" s="16">
        <f>(K356*M356+P356*R356)/(24*60*60)</f>
        <v>1.0185185185185186E-2</v>
      </c>
      <c r="E356" s="26"/>
      <c r="F356" s="14" t="s">
        <v>1440</v>
      </c>
      <c r="G356" s="15">
        <v>0.11700000000000001</v>
      </c>
      <c r="H356" s="131">
        <v>17</v>
      </c>
      <c r="I356" s="131">
        <v>10</v>
      </c>
      <c r="J356" s="143" t="s">
        <v>1441</v>
      </c>
      <c r="K356" s="27">
        <v>2</v>
      </c>
      <c r="L356" s="27">
        <v>6.0000000000000001E-3</v>
      </c>
      <c r="M356" s="13">
        <v>273</v>
      </c>
      <c r="N356" s="13">
        <v>240</v>
      </c>
      <c r="O356" s="17">
        <v>2E-3</v>
      </c>
      <c r="P356" s="27">
        <v>1</v>
      </c>
      <c r="Q356" s="27">
        <v>6.0000000000000001E-3</v>
      </c>
      <c r="R356" s="13">
        <v>334</v>
      </c>
      <c r="S356" s="13">
        <v>240</v>
      </c>
      <c r="T356" s="133">
        <v>2.9999999999999997E-4</v>
      </c>
      <c r="U356" s="27">
        <v>9.8209999999999999E-3</v>
      </c>
      <c r="V356" s="8">
        <f>IF(AB354="Latest Sag:",-(K356*L356+P356*Q356),-(K356*L356+P356*Q356)+U356)</f>
        <v>-8.1790000000000022E-3</v>
      </c>
      <c r="W356" s="8">
        <f>IF(OR(AC355="",AC355=0),Z355+V356,IF(AB354="Latest Sag:",AA355+U356+V356,AC355+V356))</f>
        <v>0.45854900000000004</v>
      </c>
      <c r="X356" s="33">
        <v>-36.193891999999998</v>
      </c>
      <c r="Y356" s="53">
        <f>IF(OR(ISBLANK(X356),X354=VALUE(20)),,IF(W354="Latest Z20:",ABS(X354-X356-K353*L353-P353*Q353+U355+U356),ABS(X355-X356-K355*L355-P355*Q355+U356)))</f>
        <v>2.5326962749261384E-16</v>
      </c>
      <c r="Z356" s="28">
        <v>-67.238636999999997</v>
      </c>
      <c r="AA356" s="28">
        <v>0.48042699999999999</v>
      </c>
      <c r="AB356" s="28">
        <v>-2.1659999999999999E-2</v>
      </c>
      <c r="AC356" s="8">
        <f t="shared" ref="AC356" si="822">AB356+AA356</f>
        <v>0.45876699999999998</v>
      </c>
      <c r="AD356" s="35">
        <v>0.45869380762628797</v>
      </c>
      <c r="AE356" s="8">
        <f t="shared" ref="AE356" si="823">IF(AD356="",0,IF(OR(AC356="",AC356=0),W356-AD356,AC356-AD356))</f>
        <v>7.3192373712005487E-5</v>
      </c>
      <c r="AF356" s="58">
        <f t="shared" ref="AF356" si="824">IF(AA356="",(Z356-V356)-Z355,AC356-W356)</f>
        <v>2.1799999999994046E-4</v>
      </c>
      <c r="AG356" s="40"/>
      <c r="AH356" s="73"/>
      <c r="AI356" s="40"/>
      <c r="AJ356" s="73"/>
      <c r="AK356" s="40">
        <v>45</v>
      </c>
      <c r="AL356" s="73">
        <v>150</v>
      </c>
      <c r="AM356" s="70"/>
      <c r="AN356" s="74"/>
      <c r="AO356" s="70"/>
      <c r="AP356" s="63"/>
      <c r="AQ356" s="63"/>
      <c r="AR356" s="40"/>
      <c r="AS356" s="40"/>
      <c r="AT356" s="63"/>
      <c r="AU356" s="63"/>
      <c r="AV356" s="142"/>
      <c r="AW356" s="71"/>
      <c r="AX356" s="45"/>
      <c r="AY356" s="45"/>
      <c r="AZ356" s="46"/>
      <c r="BA356" s="152"/>
      <c r="BB356" s="47"/>
      <c r="BC356" s="158">
        <v>13</v>
      </c>
      <c r="BD356" s="158"/>
      <c r="BE356" s="47"/>
      <c r="BF356" s="56"/>
      <c r="BG356" s="49"/>
      <c r="BH356" s="50"/>
      <c r="BI356" s="49"/>
      <c r="BJ356" s="49"/>
      <c r="BK356" s="49"/>
      <c r="BL356" s="49"/>
      <c r="BM356" s="49"/>
      <c r="BN356" s="50"/>
      <c r="BO356" s="49"/>
      <c r="BP356" s="49"/>
      <c r="BQ356" s="50"/>
      <c r="BR356" s="9"/>
    </row>
    <row r="357" spans="1:70" s="6" customFormat="1" x14ac:dyDescent="0.25">
      <c r="A357" s="170" t="s">
        <v>1155</v>
      </c>
      <c r="B357" s="136"/>
      <c r="C357" s="137">
        <v>44904.057037037041</v>
      </c>
      <c r="D357" s="146">
        <v>2.1</v>
      </c>
      <c r="E357" s="139" t="s">
        <v>814</v>
      </c>
      <c r="F357" s="165" t="s">
        <v>1227</v>
      </c>
      <c r="G357" s="22"/>
      <c r="H357" s="134"/>
      <c r="I357" s="134"/>
      <c r="J357" s="145"/>
      <c r="K357" s="29"/>
      <c r="L357" s="29"/>
      <c r="M357" s="1"/>
      <c r="N357" s="1"/>
      <c r="O357" s="3"/>
      <c r="P357" s="29"/>
      <c r="Q357" s="29"/>
      <c r="R357" s="1"/>
      <c r="S357" s="1"/>
      <c r="T357" s="147" t="s">
        <v>903</v>
      </c>
      <c r="U357" s="32" t="s">
        <v>24</v>
      </c>
      <c r="V357" s="24"/>
      <c r="W357" s="25" t="s">
        <v>22</v>
      </c>
      <c r="X357" s="30">
        <v>20</v>
      </c>
      <c r="Y357" s="138"/>
      <c r="Z357" s="30"/>
      <c r="AA357" s="30"/>
      <c r="AB357" s="36" t="s">
        <v>21</v>
      </c>
      <c r="AC357" s="24">
        <f>$AC$356</f>
        <v>0.45876699999999998</v>
      </c>
      <c r="AD357" s="30"/>
      <c r="AE357" s="24"/>
      <c r="AF357" s="24"/>
      <c r="AG357" s="41"/>
      <c r="AH357" s="41"/>
      <c r="AI357" s="41"/>
      <c r="AJ357" s="41"/>
      <c r="AK357" s="41"/>
      <c r="AL357" s="41"/>
      <c r="AM357" s="41"/>
      <c r="AN357" s="41"/>
      <c r="AO357" s="41"/>
      <c r="AP357" s="135"/>
      <c r="AQ357" s="135"/>
      <c r="AR357" s="41"/>
      <c r="AS357" s="41"/>
      <c r="AT357" s="135"/>
      <c r="AU357" s="135"/>
      <c r="AV357" s="29"/>
      <c r="AW357" s="42"/>
      <c r="AX357" s="42"/>
      <c r="AY357" s="42"/>
      <c r="AZ357" s="43"/>
      <c r="BA357" s="151"/>
      <c r="BB357" s="44"/>
      <c r="BC357" s="157">
        <v>14</v>
      </c>
      <c r="BD357" s="157"/>
      <c r="BE357" s="44"/>
      <c r="BF357" s="48"/>
      <c r="BG357" s="48"/>
      <c r="BH357" s="48"/>
      <c r="BI357" s="48"/>
      <c r="BJ357" s="48"/>
      <c r="BK357" s="48"/>
      <c r="BL357" s="48"/>
      <c r="BM357" s="48"/>
      <c r="BN357" s="48"/>
      <c r="BO357" s="48"/>
      <c r="BP357" s="48"/>
      <c r="BQ357" s="48"/>
      <c r="BR357" s="1"/>
    </row>
    <row r="358" spans="1:70" s="7" customFormat="1" x14ac:dyDescent="0.25">
      <c r="A358" s="68" t="s">
        <v>1503</v>
      </c>
      <c r="B358" s="67" t="s">
        <v>1318</v>
      </c>
      <c r="C358" s="52">
        <v>44904.062557870369</v>
      </c>
      <c r="D358" s="16">
        <f>(K358*M358+P358*R358)/(24*60*60)</f>
        <v>0</v>
      </c>
      <c r="E358" s="26"/>
      <c r="F358" s="14" t="s">
        <v>1440</v>
      </c>
      <c r="G358" s="15">
        <v>0.11700000000000001</v>
      </c>
      <c r="H358" s="131">
        <v>17</v>
      </c>
      <c r="I358" s="131">
        <v>10</v>
      </c>
      <c r="J358" s="143" t="s">
        <v>1441</v>
      </c>
      <c r="K358" s="37"/>
      <c r="L358" s="27">
        <v>6.0000000000000001E-3</v>
      </c>
      <c r="M358" s="13">
        <v>273</v>
      </c>
      <c r="N358" s="13">
        <v>240</v>
      </c>
      <c r="O358" s="17">
        <v>2E-3</v>
      </c>
      <c r="P358" s="37"/>
      <c r="Q358" s="27">
        <v>6.0000000000000001E-3</v>
      </c>
      <c r="R358" s="13">
        <v>334</v>
      </c>
      <c r="S358" s="13">
        <v>240</v>
      </c>
      <c r="T358" s="133">
        <v>2.9999999999999997E-4</v>
      </c>
      <c r="U358" s="27"/>
      <c r="V358" s="8">
        <f>IF(AB356="Latest Sag:",-(K358*L358+P358*Q358),-(K358*L358+P358*Q358)+U358)</f>
        <v>0</v>
      </c>
      <c r="W358" s="8">
        <f>IF(OR(AC357="",AC357=0),Z357+V358,IF(AB356="Latest Sag:",AA357+U358+V358,AC357+V358))</f>
        <v>0.45876699999999998</v>
      </c>
      <c r="X358" s="34"/>
      <c r="Y358" s="53">
        <f>IF(OR(ISBLANK(X358),X356=VALUE(20)),,IF(W356="Latest Z20:",ABS(X356-X358-K355*L355-P355*Q355+U357+U358),ABS(X357-X358-K357*L357-P357*Q357+U358)))</f>
        <v>0</v>
      </c>
      <c r="Z358" s="28">
        <v>-67.237711000000004</v>
      </c>
      <c r="AA358" s="28">
        <v>0.48117700000000002</v>
      </c>
      <c r="AB358" s="28">
        <v>3.0672000000000001E-2</v>
      </c>
      <c r="AC358" s="8">
        <f t="shared" ref="AC358" si="825">AB358+AA358</f>
        <v>0.511849</v>
      </c>
      <c r="AD358" s="35">
        <v>0.458786435127579</v>
      </c>
      <c r="AE358" s="8">
        <f t="shared" ref="AE358" si="826">IF(AD358="",0,IF(OR(AC358="",AC358=0),W358-AD358,AC358-AD358))</f>
        <v>5.3062564872421003E-2</v>
      </c>
      <c r="AF358" s="58">
        <f t="shared" ref="AF358" si="827">IF(AA358="",(Z358-V358)-Z357,AC358-W358)</f>
        <v>5.3082000000000018E-2</v>
      </c>
      <c r="AG358" s="40"/>
      <c r="AH358" s="73"/>
      <c r="AI358" s="40"/>
      <c r="AJ358" s="73"/>
      <c r="AK358" s="40">
        <v>2012</v>
      </c>
      <c r="AL358" s="73">
        <v>150</v>
      </c>
      <c r="AM358" s="70"/>
      <c r="AN358" s="74"/>
      <c r="AO358" s="70"/>
      <c r="AP358" s="63"/>
      <c r="AQ358" s="63"/>
      <c r="AR358" s="40"/>
      <c r="AS358" s="40"/>
      <c r="AT358" s="63"/>
      <c r="AU358" s="63"/>
      <c r="AV358" s="142"/>
      <c r="AW358" s="71"/>
      <c r="AX358" s="45"/>
      <c r="AY358" s="45"/>
      <c r="AZ358" s="46"/>
      <c r="BA358" s="152"/>
      <c r="BB358" s="47"/>
      <c r="BC358" s="158">
        <v>14</v>
      </c>
      <c r="BD358" s="158"/>
      <c r="BE358" s="47"/>
      <c r="BF358" s="56"/>
      <c r="BG358" s="49"/>
      <c r="BH358" s="50"/>
      <c r="BI358" s="49"/>
      <c r="BJ358" s="49"/>
      <c r="BK358" s="49"/>
      <c r="BL358" s="49"/>
      <c r="BM358" s="49"/>
      <c r="BN358" s="50"/>
      <c r="BO358" s="49"/>
      <c r="BP358" s="49"/>
      <c r="BQ358" s="50"/>
      <c r="BR358" s="9"/>
    </row>
    <row r="359" spans="1:70" s="7" customFormat="1" x14ac:dyDescent="0.25">
      <c r="A359" s="68" t="s">
        <v>1504</v>
      </c>
      <c r="B359" s="67" t="s">
        <v>1318</v>
      </c>
      <c r="C359" s="52">
        <v>44904.080729166664</v>
      </c>
      <c r="D359" s="16">
        <f>(K359*M359+P359*R359)/(24*60*60)</f>
        <v>2.5277777777777777E-2</v>
      </c>
      <c r="E359" s="26"/>
      <c r="F359" s="14" t="s">
        <v>1440</v>
      </c>
      <c r="G359" s="15">
        <v>0.11700000000000001</v>
      </c>
      <c r="H359" s="131">
        <v>17</v>
      </c>
      <c r="I359" s="131">
        <v>10</v>
      </c>
      <c r="J359" s="143" t="s">
        <v>1441</v>
      </c>
      <c r="K359" s="27">
        <v>8</v>
      </c>
      <c r="L359" s="27">
        <v>6.0000000000000001E-3</v>
      </c>
      <c r="M359" s="13">
        <v>273</v>
      </c>
      <c r="N359" s="13">
        <v>240</v>
      </c>
      <c r="O359" s="17">
        <v>2E-3</v>
      </c>
      <c r="P359" s="27"/>
      <c r="Q359" s="27">
        <v>6.0000000000000001E-3</v>
      </c>
      <c r="R359" s="13">
        <v>334</v>
      </c>
      <c r="S359" s="13">
        <v>240</v>
      </c>
      <c r="T359" s="133">
        <v>2.9999999999999997E-4</v>
      </c>
      <c r="U359" s="27">
        <v>3.1612000000000001E-2</v>
      </c>
      <c r="V359" s="8">
        <f>IF(AB357="Latest Sag:",-(K359*L359+P359*Q359),-(K359*L359+P359*Q359)+U359)</f>
        <v>-4.8000000000000001E-2</v>
      </c>
      <c r="W359" s="8">
        <f>IF(OR(AC358="",AC358=0),Z358+V359,IF(AB357="Latest Sag:",AA358+U359+V359,AC358+V359))</f>
        <v>0.46478900000000006</v>
      </c>
      <c r="X359" s="33">
        <v>-36.155082</v>
      </c>
      <c r="Y359" s="53">
        <f>IF(OR(ISBLANK(X359),X357=VALUE(20)),,IF(W357="Latest Z20:",ABS(X357-X359-K356*L356-P356*Q356+U358+U359),ABS(X358-X359-K358*L358-P358*Q358+U359)))</f>
        <v>0</v>
      </c>
      <c r="Z359" s="28">
        <v>-67.237229999999997</v>
      </c>
      <c r="AA359" s="28">
        <v>0.48117500000000002</v>
      </c>
      <c r="AB359" s="28">
        <v>-1.4282E-2</v>
      </c>
      <c r="AC359" s="8">
        <f t="shared" ref="AC359" si="828">AB359+AA359</f>
        <v>0.466893</v>
      </c>
      <c r="AD359" s="35">
        <v>0.458786435127579</v>
      </c>
      <c r="AE359" s="8">
        <f t="shared" ref="AE359" si="829">IF(AD359="",0,IF(OR(AC359="",AC359=0),W359-AD359,AC359-AD359))</f>
        <v>8.1065648724210071E-3</v>
      </c>
      <c r="AF359" s="58">
        <f t="shared" ref="AF359" si="830">IF(AA359="",(Z359-V359)-Z358,AC359-W359)</f>
        <v>2.1039999999999393E-3</v>
      </c>
      <c r="AG359" s="40"/>
      <c r="AH359" s="73"/>
      <c r="AI359" s="40"/>
      <c r="AJ359" s="73"/>
      <c r="AK359" s="40">
        <v>49</v>
      </c>
      <c r="AL359" s="73">
        <v>150</v>
      </c>
      <c r="AM359" s="70"/>
      <c r="AN359" s="74"/>
      <c r="AO359" s="70"/>
      <c r="AP359" s="63"/>
      <c r="AQ359" s="63"/>
      <c r="AR359" s="40"/>
      <c r="AS359" s="40"/>
      <c r="AT359" s="63"/>
      <c r="AU359" s="63"/>
      <c r="AV359" s="142"/>
      <c r="AW359" s="71"/>
      <c r="AX359" s="45"/>
      <c r="AY359" s="45"/>
      <c r="AZ359" s="46"/>
      <c r="BA359" s="152"/>
      <c r="BB359" s="47"/>
      <c r="BC359" s="158">
        <v>14</v>
      </c>
      <c r="BD359" s="158"/>
      <c r="BE359" s="47"/>
      <c r="BF359" s="56"/>
      <c r="BG359" s="49"/>
      <c r="BH359" s="50"/>
      <c r="BI359" s="49"/>
      <c r="BJ359" s="49"/>
      <c r="BK359" s="49"/>
      <c r="BL359" s="49"/>
      <c r="BM359" s="49"/>
      <c r="BN359" s="50"/>
      <c r="BO359" s="49"/>
      <c r="BP359" s="49"/>
      <c r="BQ359" s="50"/>
      <c r="BR359" s="9"/>
    </row>
    <row r="360" spans="1:70" s="7" customFormat="1" x14ac:dyDescent="0.25">
      <c r="A360" s="68" t="s">
        <v>1505</v>
      </c>
      <c r="B360" s="67" t="s">
        <v>1318</v>
      </c>
      <c r="C360" s="52">
        <v>44904.115983796299</v>
      </c>
      <c r="D360" s="16">
        <f>(K360*M360+P360*R360)/(24*60*60)</f>
        <v>1.0185185185185186E-2</v>
      </c>
      <c r="E360" s="26"/>
      <c r="F360" s="14" t="s">
        <v>1440</v>
      </c>
      <c r="G360" s="15">
        <v>0.11700000000000001</v>
      </c>
      <c r="H360" s="131">
        <v>17</v>
      </c>
      <c r="I360" s="131">
        <v>10</v>
      </c>
      <c r="J360" s="143" t="s">
        <v>1441</v>
      </c>
      <c r="K360" s="27">
        <v>2</v>
      </c>
      <c r="L360" s="27">
        <v>6.0000000000000001E-3</v>
      </c>
      <c r="M360" s="13">
        <v>273</v>
      </c>
      <c r="N360" s="13">
        <v>240</v>
      </c>
      <c r="O360" s="17">
        <v>2E-3</v>
      </c>
      <c r="P360" s="27">
        <v>1</v>
      </c>
      <c r="Q360" s="27">
        <v>6.0000000000000001E-3</v>
      </c>
      <c r="R360" s="13">
        <v>334</v>
      </c>
      <c r="S360" s="13">
        <v>240</v>
      </c>
      <c r="T360" s="133">
        <v>2.9999999999999997E-4</v>
      </c>
      <c r="U360" s="27">
        <v>9.7959999999999992E-3</v>
      </c>
      <c r="V360" s="8">
        <f>IF(AB358="Latest Sag:",-(K360*L360+P360*Q360),-(K360*L360+P360*Q360)+U360)</f>
        <v>-8.204000000000003E-3</v>
      </c>
      <c r="W360" s="8">
        <f>IF(OR(AC359="",AC359=0),Z359+V360,IF(AB358="Latest Sag:",AA359+U360+V360,AC359+V360))</f>
        <v>0.45868900000000001</v>
      </c>
      <c r="X360" s="33">
        <v>-36.193285000000003</v>
      </c>
      <c r="Y360" s="53">
        <f>IF(OR(ISBLANK(X360),X358=VALUE(20)),,IF(W358="Latest Z20:",ABS(X358-X360-K357*L357-P357*Q357+U359+U360),ABS(X359-X360-K359*L359-P359*Q359+U360)))</f>
        <v>9.9999999712829801E-7</v>
      </c>
      <c r="Z360" s="28">
        <v>-67.237485000000007</v>
      </c>
      <c r="AA360" s="28">
        <v>0.48116500000000001</v>
      </c>
      <c r="AB360" s="28">
        <v>-2.2304999999999998E-2</v>
      </c>
      <c r="AC360" s="8">
        <f t="shared" ref="AC360" si="831">AB360+AA360</f>
        <v>0.45885999999999999</v>
      </c>
      <c r="AD360" s="35">
        <v>0.458786435127579</v>
      </c>
      <c r="AE360" s="8">
        <f t="shared" ref="AE360" si="832">IF(AD360="",0,IF(OR(AC360="",AC360=0),W360-AD360,AC360-AD360))</f>
        <v>7.3564872420994742E-5</v>
      </c>
      <c r="AF360" s="58">
        <f t="shared" ref="AF360" si="833">IF(AA360="",(Z360-V360)-Z359,AC360-W360)</f>
        <v>1.7099999999997673E-4</v>
      </c>
      <c r="AG360" s="40"/>
      <c r="AH360" s="73"/>
      <c r="AI360" s="40"/>
      <c r="AJ360" s="73"/>
      <c r="AK360" s="40">
        <v>43</v>
      </c>
      <c r="AL360" s="73">
        <v>150</v>
      </c>
      <c r="AM360" s="70"/>
      <c r="AN360" s="74"/>
      <c r="AO360" s="70"/>
      <c r="AP360" s="63"/>
      <c r="AQ360" s="63"/>
      <c r="AR360" s="40"/>
      <c r="AS360" s="40"/>
      <c r="AT360" s="63"/>
      <c r="AU360" s="63"/>
      <c r="AV360" s="142"/>
      <c r="AW360" s="71"/>
      <c r="AX360" s="45"/>
      <c r="AY360" s="45"/>
      <c r="AZ360" s="46"/>
      <c r="BA360" s="152"/>
      <c r="BB360" s="47"/>
      <c r="BC360" s="158">
        <v>14</v>
      </c>
      <c r="BD360" s="158"/>
      <c r="BE360" s="47"/>
      <c r="BF360" s="56"/>
      <c r="BG360" s="49"/>
      <c r="BH360" s="50"/>
      <c r="BI360" s="49"/>
      <c r="BJ360" s="49"/>
      <c r="BK360" s="49"/>
      <c r="BL360" s="49"/>
      <c r="BM360" s="49"/>
      <c r="BN360" s="50"/>
      <c r="BO360" s="49"/>
      <c r="BP360" s="49"/>
      <c r="BQ360" s="50"/>
      <c r="BR360" s="9"/>
    </row>
    <row r="361" spans="1:70" s="6" customFormat="1" x14ac:dyDescent="0.25">
      <c r="A361" s="170" t="s">
        <v>1155</v>
      </c>
      <c r="B361" s="136"/>
      <c r="C361" s="137">
        <v>44904.137858796297</v>
      </c>
      <c r="D361" s="146">
        <v>1.94</v>
      </c>
      <c r="E361" s="139" t="s">
        <v>814</v>
      </c>
      <c r="F361" s="165" t="s">
        <v>1228</v>
      </c>
      <c r="G361" s="22"/>
      <c r="H361" s="134"/>
      <c r="I361" s="134"/>
      <c r="J361" s="145"/>
      <c r="K361" s="29"/>
      <c r="L361" s="29"/>
      <c r="M361" s="1"/>
      <c r="N361" s="1"/>
      <c r="O361" s="3"/>
      <c r="P361" s="29"/>
      <c r="Q361" s="29"/>
      <c r="R361" s="1"/>
      <c r="S361" s="1"/>
      <c r="T361" s="147" t="s">
        <v>903</v>
      </c>
      <c r="U361" s="32" t="s">
        <v>24</v>
      </c>
      <c r="V361" s="24"/>
      <c r="W361" s="25" t="s">
        <v>22</v>
      </c>
      <c r="X361" s="30">
        <v>20</v>
      </c>
      <c r="Y361" s="138"/>
      <c r="Z361" s="30"/>
      <c r="AA361" s="30"/>
      <c r="AB361" s="36" t="s">
        <v>21</v>
      </c>
      <c r="AC361" s="24">
        <f>$AC$360</f>
        <v>0.45885999999999999</v>
      </c>
      <c r="AD361" s="30"/>
      <c r="AE361" s="24"/>
      <c r="AF361" s="24"/>
      <c r="AG361" s="41"/>
      <c r="AH361" s="41"/>
      <c r="AI361" s="41"/>
      <c r="AJ361" s="41"/>
      <c r="AK361" s="41"/>
      <c r="AL361" s="41"/>
      <c r="AM361" s="41"/>
      <c r="AN361" s="41"/>
      <c r="AO361" s="41"/>
      <c r="AP361" s="135"/>
      <c r="AQ361" s="135"/>
      <c r="AR361" s="41"/>
      <c r="AS361" s="41"/>
      <c r="AT361" s="135"/>
      <c r="AU361" s="135"/>
      <c r="AV361" s="29"/>
      <c r="AW361" s="42"/>
      <c r="AX361" s="42"/>
      <c r="AY361" s="42"/>
      <c r="AZ361" s="43"/>
      <c r="BA361" s="151"/>
      <c r="BB361" s="44"/>
      <c r="BC361" s="157">
        <v>15</v>
      </c>
      <c r="BD361" s="157"/>
      <c r="BE361" s="44"/>
      <c r="BF361" s="48"/>
      <c r="BG361" s="48"/>
      <c r="BH361" s="48"/>
      <c r="BI361" s="48"/>
      <c r="BJ361" s="48"/>
      <c r="BK361" s="48"/>
      <c r="BL361" s="48"/>
      <c r="BM361" s="48"/>
      <c r="BN361" s="48"/>
      <c r="BO361" s="48"/>
      <c r="BP361" s="48"/>
      <c r="BQ361" s="48"/>
      <c r="BR361" s="1"/>
    </row>
    <row r="362" spans="1:70" s="7" customFormat="1" x14ac:dyDescent="0.25">
      <c r="A362" s="68" t="s">
        <v>1506</v>
      </c>
      <c r="B362" s="67" t="s">
        <v>1318</v>
      </c>
      <c r="C362" s="52">
        <v>44904.143113425926</v>
      </c>
      <c r="D362" s="16">
        <f>(K362*M362+P362*R362)/(24*60*60)</f>
        <v>0</v>
      </c>
      <c r="E362" s="26"/>
      <c r="F362" s="14" t="s">
        <v>1440</v>
      </c>
      <c r="G362" s="15">
        <v>0.11700000000000001</v>
      </c>
      <c r="H362" s="131">
        <v>17</v>
      </c>
      <c r="I362" s="131">
        <v>10</v>
      </c>
      <c r="J362" s="143" t="s">
        <v>1441</v>
      </c>
      <c r="K362" s="37"/>
      <c r="L362" s="27">
        <v>6.0000000000000001E-3</v>
      </c>
      <c r="M362" s="13">
        <v>273</v>
      </c>
      <c r="N362" s="13">
        <v>240</v>
      </c>
      <c r="O362" s="17">
        <v>2E-3</v>
      </c>
      <c r="P362" s="37"/>
      <c r="Q362" s="27">
        <v>6.0000000000000001E-3</v>
      </c>
      <c r="R362" s="13">
        <v>334</v>
      </c>
      <c r="S362" s="13">
        <v>240</v>
      </c>
      <c r="T362" s="133">
        <v>2.9999999999999997E-4</v>
      </c>
      <c r="U362" s="27"/>
      <c r="V362" s="8">
        <f>IF(AB360="Latest Sag:",-(K362*L362+P362*Q362),-(K362*L362+P362*Q362)+U362)</f>
        <v>0</v>
      </c>
      <c r="W362" s="8">
        <f>IF(OR(AC361="",AC361=0),Z361+V362,IF(AB360="Latest Sag:",AA361+U362+V362,AC361+V362))</f>
        <v>0.45885999999999999</v>
      </c>
      <c r="X362" s="34"/>
      <c r="Y362" s="53">
        <f>IF(OR(ISBLANK(X362),X360=VALUE(20)),,IF(W360="Latest Z20:",ABS(X360-X362-K359*L359-P359*Q359+U361+U362),ABS(X361-X362-K361*L361-P361*Q361+U362)))</f>
        <v>0</v>
      </c>
      <c r="Z362" s="28">
        <v>-67.240274999999997</v>
      </c>
      <c r="AA362" s="28">
        <v>0.47763899999999998</v>
      </c>
      <c r="AB362" s="28">
        <v>3.9548E-2</v>
      </c>
      <c r="AC362" s="8">
        <f t="shared" ref="AC362" si="834">AB362+AA362</f>
        <v>0.51718699999999995</v>
      </c>
      <c r="AD362" s="35">
        <v>0.45874701938540002</v>
      </c>
      <c r="AE362" s="8">
        <f t="shared" ref="AE362" si="835">IF(AD362="",0,IF(OR(AC362="",AC362=0),W362-AD362,AC362-AD362))</f>
        <v>5.8439980614599929E-2</v>
      </c>
      <c r="AF362" s="58">
        <f t="shared" ref="AF362" si="836">IF(AA362="",(Z362-V362)-Z361,AC362-W362)</f>
        <v>5.8326999999999962E-2</v>
      </c>
      <c r="AG362" s="40"/>
      <c r="AH362" s="73"/>
      <c r="AI362" s="40"/>
      <c r="AJ362" s="73"/>
      <c r="AK362" s="40">
        <v>1353</v>
      </c>
      <c r="AL362" s="73">
        <v>150</v>
      </c>
      <c r="AM362" s="70"/>
      <c r="AN362" s="74"/>
      <c r="AO362" s="70"/>
      <c r="AP362" s="63"/>
      <c r="AQ362" s="63"/>
      <c r="AR362" s="40"/>
      <c r="AS362" s="40"/>
      <c r="AT362" s="63"/>
      <c r="AU362" s="63"/>
      <c r="AV362" s="142"/>
      <c r="AW362" s="71"/>
      <c r="AX362" s="45"/>
      <c r="AY362" s="45"/>
      <c r="AZ362" s="46"/>
      <c r="BA362" s="152"/>
      <c r="BB362" s="47"/>
      <c r="BC362" s="158">
        <v>15</v>
      </c>
      <c r="BD362" s="158"/>
      <c r="BE362" s="47"/>
      <c r="BF362" s="56"/>
      <c r="BG362" s="49"/>
      <c r="BH362" s="50"/>
      <c r="BI362" s="49"/>
      <c r="BJ362" s="49"/>
      <c r="BK362" s="49"/>
      <c r="BL362" s="49"/>
      <c r="BM362" s="49"/>
      <c r="BN362" s="50"/>
      <c r="BO362" s="49"/>
      <c r="BP362" s="49"/>
      <c r="BQ362" s="50"/>
      <c r="BR362" s="9"/>
    </row>
    <row r="363" spans="1:70" s="7" customFormat="1" x14ac:dyDescent="0.25">
      <c r="A363" s="68" t="s">
        <v>1507</v>
      </c>
      <c r="B363" s="67" t="s">
        <v>1318</v>
      </c>
      <c r="C363" s="52">
        <v>44904.15892361111</v>
      </c>
      <c r="D363" s="16">
        <f>(K363*M363+P363*R363)/(24*60*60)</f>
        <v>3.1597222222222221E-2</v>
      </c>
      <c r="E363" s="26" t="s">
        <v>1469</v>
      </c>
      <c r="F363" s="14" t="s">
        <v>1440</v>
      </c>
      <c r="G363" s="15">
        <v>0.11700000000000001</v>
      </c>
      <c r="H363" s="131">
        <v>17</v>
      </c>
      <c r="I363" s="131">
        <v>10</v>
      </c>
      <c r="J363" s="143" t="s">
        <v>1441</v>
      </c>
      <c r="K363" s="27">
        <v>10</v>
      </c>
      <c r="L363" s="27">
        <v>6.0000000000000001E-3</v>
      </c>
      <c r="M363" s="13">
        <v>273</v>
      </c>
      <c r="N363" s="13">
        <v>240</v>
      </c>
      <c r="O363" s="17">
        <v>2E-3</v>
      </c>
      <c r="P363" s="27"/>
      <c r="Q363" s="27">
        <v>6.0000000000000001E-3</v>
      </c>
      <c r="R363" s="13">
        <v>334</v>
      </c>
      <c r="S363" s="13">
        <v>240</v>
      </c>
      <c r="T363" s="133">
        <v>2.9999999999999997E-4</v>
      </c>
      <c r="U363" s="27">
        <v>4.7111E-2</v>
      </c>
      <c r="V363" s="8">
        <f>IF(AB361="Latest Sag:",-(K363*L363+P363*Q363),-(K363*L363+P363*Q363)+U363)</f>
        <v>-0.06</v>
      </c>
      <c r="W363" s="8">
        <f>IF(OR(AC362="",AC362=0),Z362+V363,IF(AB361="Latest Sag:",AA362+U363+V363,AC362+V363))</f>
        <v>0.46474999999999994</v>
      </c>
      <c r="X363" s="33">
        <v>-36.141713000000003</v>
      </c>
      <c r="Y363" s="53">
        <f>IF(OR(ISBLANK(X363),X361=VALUE(20)),,IF(W361="Latest Z20:",ABS(X361-X363-K360*L360-P360*Q360+U362+U363),ABS(X362-X363-K362*L362-P362*Q362+U363)))</f>
        <v>0</v>
      </c>
      <c r="Z363" s="28">
        <v>-67.239817000000002</v>
      </c>
      <c r="AA363" s="28">
        <v>0.47764200000000001</v>
      </c>
      <c r="AB363" s="28">
        <v>-1.0444999999999999E-2</v>
      </c>
      <c r="AC363" s="8">
        <f t="shared" ref="AC363" si="837">AB363+AA363</f>
        <v>0.46719700000000003</v>
      </c>
      <c r="AD363" s="35">
        <v>0.45874701938540002</v>
      </c>
      <c r="AE363" s="8">
        <f t="shared" ref="AE363" si="838">IF(AD363="",0,IF(OR(AC363="",AC363=0),W363-AD363,AC363-AD363))</f>
        <v>8.4499806146000056E-3</v>
      </c>
      <c r="AF363" s="58">
        <f t="shared" ref="AF363" si="839">IF(AA363="",(Z363-V363)-Z362,AC363-W363)</f>
        <v>2.447000000000088E-3</v>
      </c>
      <c r="AG363" s="40"/>
      <c r="AH363" s="73"/>
      <c r="AI363" s="40"/>
      <c r="AJ363" s="73"/>
      <c r="AK363" s="40">
        <v>66</v>
      </c>
      <c r="AL363" s="73">
        <v>150</v>
      </c>
      <c r="AM363" s="70"/>
      <c r="AN363" s="74"/>
      <c r="AO363" s="70"/>
      <c r="AP363" s="63"/>
      <c r="AQ363" s="63"/>
      <c r="AR363" s="40"/>
      <c r="AS363" s="40"/>
      <c r="AT363" s="63"/>
      <c r="AU363" s="63"/>
      <c r="AV363" s="142"/>
      <c r="AW363" s="71"/>
      <c r="AX363" s="45">
        <v>-2.1000000000000001E-4</v>
      </c>
      <c r="AY363" s="45">
        <v>6.5399999999999996E-4</v>
      </c>
      <c r="AZ363" s="46"/>
      <c r="BA363" s="152"/>
      <c r="BB363" s="47"/>
      <c r="BC363" s="158">
        <v>15</v>
      </c>
      <c r="BD363" s="158"/>
      <c r="BE363" s="47"/>
      <c r="BF363" s="56"/>
      <c r="BG363" s="49"/>
      <c r="BH363" s="50"/>
      <c r="BI363" s="49"/>
      <c r="BJ363" s="49"/>
      <c r="BK363" s="49"/>
      <c r="BL363" s="49"/>
      <c r="BM363" s="49"/>
      <c r="BN363" s="50"/>
      <c r="BO363" s="49"/>
      <c r="BP363" s="49"/>
      <c r="BQ363" s="50"/>
      <c r="BR363" s="9"/>
    </row>
    <row r="364" spans="1:70" s="7" customFormat="1" x14ac:dyDescent="0.25">
      <c r="A364" s="68" t="s">
        <v>1508</v>
      </c>
      <c r="B364" s="67" t="s">
        <v>1318</v>
      </c>
      <c r="C364" s="52">
        <v>44904.201874999999</v>
      </c>
      <c r="D364" s="16">
        <f>(K364*M364+P364*R364)/(24*60*60)</f>
        <v>1.0185185185185186E-2</v>
      </c>
      <c r="E364" s="26"/>
      <c r="F364" s="14" t="s">
        <v>1440</v>
      </c>
      <c r="G364" s="15">
        <v>0.11700000000000001</v>
      </c>
      <c r="H364" s="131">
        <v>17</v>
      </c>
      <c r="I364" s="131">
        <v>10</v>
      </c>
      <c r="J364" s="143" t="s">
        <v>1441</v>
      </c>
      <c r="K364" s="27">
        <v>2</v>
      </c>
      <c r="L364" s="27">
        <v>6.0000000000000001E-3</v>
      </c>
      <c r="M364" s="13">
        <v>273</v>
      </c>
      <c r="N364" s="13">
        <v>240</v>
      </c>
      <c r="O364" s="17">
        <v>2E-3</v>
      </c>
      <c r="P364" s="27">
        <v>1</v>
      </c>
      <c r="Q364" s="27">
        <v>6.0000000000000001E-3</v>
      </c>
      <c r="R364" s="13">
        <v>334</v>
      </c>
      <c r="S364" s="13">
        <v>240</v>
      </c>
      <c r="T364" s="133">
        <v>2.9999999999999997E-4</v>
      </c>
      <c r="U364" s="27">
        <v>9.3609999999999995E-3</v>
      </c>
      <c r="V364" s="8">
        <f>IF(AB362="Latest Sag:",-(K364*L364+P364*Q364),-(K364*L364+P364*Q364)+U364)</f>
        <v>-8.6390000000000026E-3</v>
      </c>
      <c r="W364" s="8">
        <f>IF(OR(AC363="",AC363=0),Z363+V364,IF(AB362="Latest Sag:",AA363+U364+V364,AC363+V364))</f>
        <v>0.45855800000000002</v>
      </c>
      <c r="X364" s="33">
        <v>-36.192352999999997</v>
      </c>
      <c r="Y364" s="53">
        <f>IF(OR(ISBLANK(X364),X362=VALUE(20)),,IF(W362="Latest Z20:",ABS(X362-X364-K361*L361-P361*Q361+U363+U364),ABS(X363-X364-K363*L363-P363*Q363+U364)))</f>
        <v>9.9999999424692232E-7</v>
      </c>
      <c r="Z364" s="28">
        <v>-67.240049999999997</v>
      </c>
      <c r="AA364" s="28">
        <v>0.47766700000000001</v>
      </c>
      <c r="AB364" s="28">
        <v>-1.8355E-2</v>
      </c>
      <c r="AC364" s="8">
        <f t="shared" ref="AC364" si="840">AB364+AA364</f>
        <v>0.459312</v>
      </c>
      <c r="AD364" s="35">
        <v>0.45874701938540002</v>
      </c>
      <c r="AE364" s="8">
        <f t="shared" ref="AE364" si="841">IF(AD364="",0,IF(OR(AC364="",AC364=0),W364-AD364,AC364-AD364))</f>
        <v>5.6498061459997473E-4</v>
      </c>
      <c r="AF364" s="58">
        <f t="shared" ref="AF364" si="842">IF(AA364="",(Z364-V364)-Z363,AC364-W364)</f>
        <v>7.5399999999997691E-4</v>
      </c>
      <c r="AG364" s="40"/>
      <c r="AH364" s="73"/>
      <c r="AI364" s="40"/>
      <c r="AJ364" s="73"/>
      <c r="AK364" s="40">
        <v>43</v>
      </c>
      <c r="AL364" s="73">
        <v>150</v>
      </c>
      <c r="AM364" s="70"/>
      <c r="AN364" s="74"/>
      <c r="AO364" s="70"/>
      <c r="AP364" s="63"/>
      <c r="AQ364" s="63"/>
      <c r="AR364" s="40"/>
      <c r="AS364" s="40"/>
      <c r="AT364" s="63"/>
      <c r="AU364" s="63"/>
      <c r="AV364" s="142"/>
      <c r="AW364" s="71"/>
      <c r="AX364" s="45">
        <v>1.63E-4</v>
      </c>
      <c r="AY364" s="45">
        <v>-6.8900000000000005E-4</v>
      </c>
      <c r="AZ364" s="46"/>
      <c r="BA364" s="152"/>
      <c r="BB364" s="47"/>
      <c r="BC364" s="158">
        <v>15</v>
      </c>
      <c r="BD364" s="158"/>
      <c r="BE364" s="47"/>
      <c r="BF364" s="56"/>
      <c r="BG364" s="49"/>
      <c r="BH364" s="50"/>
      <c r="BI364" s="49"/>
      <c r="BJ364" s="49"/>
      <c r="BK364" s="49"/>
      <c r="BL364" s="49"/>
      <c r="BM364" s="49"/>
      <c r="BN364" s="50"/>
      <c r="BO364" s="49"/>
      <c r="BP364" s="49"/>
      <c r="BQ364" s="50"/>
      <c r="BR364" s="9"/>
    </row>
    <row r="365" spans="1:70" s="7" customFormat="1" x14ac:dyDescent="0.25">
      <c r="A365" s="68" t="s">
        <v>1509</v>
      </c>
      <c r="B365" s="67" t="s">
        <v>1318</v>
      </c>
      <c r="C365" s="52">
        <v>44904.223414351851</v>
      </c>
      <c r="D365" s="16">
        <f>(K365*M365+P365*R365)/(24*60*60)</f>
        <v>1.0185185185185186E-2</v>
      </c>
      <c r="E365" s="26"/>
      <c r="F365" s="14" t="s">
        <v>1440</v>
      </c>
      <c r="G365" s="15">
        <v>0.11700000000000001</v>
      </c>
      <c r="H365" s="131">
        <v>17</v>
      </c>
      <c r="I365" s="131">
        <v>10</v>
      </c>
      <c r="J365" s="143" t="s">
        <v>1441</v>
      </c>
      <c r="K365" s="27">
        <v>2</v>
      </c>
      <c r="L365" s="27">
        <v>6.0000000000000001E-3</v>
      </c>
      <c r="M365" s="13">
        <v>273</v>
      </c>
      <c r="N365" s="13">
        <v>240</v>
      </c>
      <c r="O365" s="17">
        <v>2E-3</v>
      </c>
      <c r="P365" s="27">
        <v>1</v>
      </c>
      <c r="Q365" s="27">
        <v>6.0000000000000001E-3</v>
      </c>
      <c r="R365" s="13">
        <v>334</v>
      </c>
      <c r="S365" s="13">
        <v>240</v>
      </c>
      <c r="T365" s="133">
        <v>2.9999999999999997E-4</v>
      </c>
      <c r="U365" s="27">
        <v>1.7249E-2</v>
      </c>
      <c r="V365" s="8">
        <f>IF(AB363="Latest Sag:",-(K365*L365+P365*Q365),-(K365*L365+P365*Q365)+U365)</f>
        <v>-7.5100000000000167E-4</v>
      </c>
      <c r="W365" s="8">
        <f>IF(OR(AC364="",AC364=0),Z364+V365,IF(AB363="Latest Sag:",AA364+U365+V365,AC364+V365))</f>
        <v>0.458561</v>
      </c>
      <c r="X365" s="33">
        <v>-36.193103999999998</v>
      </c>
      <c r="Y365" s="53">
        <f>IF(OR(ISBLANK(X365),X363=VALUE(20)),,IF(W363="Latest Z20:",ABS(X363-X365-K362*L362-P362*Q362+U364+U365),ABS(X364-X365-K364*L364-P364*Q364+U365)))</f>
        <v>1.0547118733938987E-15</v>
      </c>
      <c r="Z365" s="28">
        <v>-67.240714999999994</v>
      </c>
      <c r="AA365" s="28">
        <v>0.47764899999999999</v>
      </c>
      <c r="AB365" s="28">
        <v>-1.8353000000000001E-2</v>
      </c>
      <c r="AC365" s="8">
        <f t="shared" ref="AC365" si="843">AB365+AA365</f>
        <v>0.45929599999999998</v>
      </c>
      <c r="AD365" s="35">
        <v>0.45874701938540002</v>
      </c>
      <c r="AE365" s="8">
        <f t="shared" ref="AE365" si="844">IF(AD365="",0,IF(OR(AC365="",AC365=0),W365-AD365,AC365-AD365))</f>
        <v>5.4898061459995873E-4</v>
      </c>
      <c r="AF365" s="58">
        <f t="shared" ref="AF365" si="845">IF(AA365="",(Z365-V365)-Z364,AC365-W365)</f>
        <v>7.3499999999998566E-4</v>
      </c>
      <c r="AG365" s="40"/>
      <c r="AH365" s="73"/>
      <c r="AI365" s="40"/>
      <c r="AJ365" s="73"/>
      <c r="AK365" s="40">
        <v>35</v>
      </c>
      <c r="AL365" s="73">
        <v>150</v>
      </c>
      <c r="AM365" s="70"/>
      <c r="AN365" s="74"/>
      <c r="AO365" s="70"/>
      <c r="AP365" s="63"/>
      <c r="AQ365" s="63"/>
      <c r="AR365" s="40"/>
      <c r="AS365" s="40"/>
      <c r="AT365" s="63"/>
      <c r="AU365" s="63"/>
      <c r="AV365" s="142"/>
      <c r="AW365" s="71"/>
      <c r="AX365" s="45"/>
      <c r="AY365" s="45"/>
      <c r="AZ365" s="46"/>
      <c r="BA365" s="152"/>
      <c r="BB365" s="47"/>
      <c r="BC365" s="158">
        <v>15</v>
      </c>
      <c r="BD365" s="158"/>
      <c r="BE365" s="47"/>
      <c r="BF365" s="56"/>
      <c r="BG365" s="49"/>
      <c r="BH365" s="50"/>
      <c r="BI365" s="49"/>
      <c r="BJ365" s="49"/>
      <c r="BK365" s="49"/>
      <c r="BL365" s="49"/>
      <c r="BM365" s="49"/>
      <c r="BN365" s="50"/>
      <c r="BO365" s="49"/>
      <c r="BP365" s="49"/>
      <c r="BQ365" s="50"/>
      <c r="BR365" s="9"/>
    </row>
    <row r="366" spans="1:70" s="7" customFormat="1" x14ac:dyDescent="0.25">
      <c r="A366" s="68" t="s">
        <v>1510</v>
      </c>
      <c r="B366" s="67" t="s">
        <v>1318</v>
      </c>
      <c r="C366" s="52">
        <v>44904.245844907404</v>
      </c>
      <c r="D366" s="16">
        <f>(K366*M366+P366*R366)/(24*60*60)</f>
        <v>1.0185185185185186E-2</v>
      </c>
      <c r="E366" s="26"/>
      <c r="F366" s="14" t="s">
        <v>1440</v>
      </c>
      <c r="G366" s="15">
        <v>0.11700000000000001</v>
      </c>
      <c r="H366" s="131">
        <v>17</v>
      </c>
      <c r="I366" s="131">
        <v>10</v>
      </c>
      <c r="J366" s="143" t="s">
        <v>1441</v>
      </c>
      <c r="K366" s="27">
        <v>2</v>
      </c>
      <c r="L366" s="27">
        <v>6.0000000000000001E-3</v>
      </c>
      <c r="M366" s="13">
        <v>273</v>
      </c>
      <c r="N366" s="13">
        <v>240</v>
      </c>
      <c r="O366" s="17">
        <v>2E-3</v>
      </c>
      <c r="P366" s="27">
        <v>1</v>
      </c>
      <c r="Q366" s="27">
        <v>6.0000000000000001E-3</v>
      </c>
      <c r="R366" s="13">
        <v>334</v>
      </c>
      <c r="S366" s="13">
        <v>240</v>
      </c>
      <c r="T366" s="133">
        <v>2.9999999999999997E-4</v>
      </c>
      <c r="U366" s="27">
        <v>1.7425E-2</v>
      </c>
      <c r="V366" s="8">
        <f>IF(AB364="Latest Sag:",-(K366*L366+P366*Q366),-(K366*L366+P366*Q366)+U366)</f>
        <v>-5.7500000000000259E-4</v>
      </c>
      <c r="W366" s="8">
        <f>IF(OR(AC365="",AC365=0),Z365+V366,IF(AB364="Latest Sag:",AA365+U366+V366,AC365+V366))</f>
        <v>0.45872099999999999</v>
      </c>
      <c r="X366" s="33">
        <v>-36.193677999999998</v>
      </c>
      <c r="Y366" s="53">
        <f>IF(OR(ISBLANK(X366),X364=VALUE(20)),,IF(W364="Latest Z20:",ABS(X364-X366-K363*L363-P363*Q363+U365+U366),ABS(X365-X366-K365*L365-P365*Q365+U366)))</f>
        <v>9.999999997060971E-7</v>
      </c>
      <c r="Z366" s="28">
        <v>-67.23997</v>
      </c>
      <c r="AA366" s="28">
        <v>0.47765400000000002</v>
      </c>
      <c r="AB366" s="28">
        <v>-1.9710999999999999E-2</v>
      </c>
      <c r="AC366" s="8">
        <f t="shared" ref="AC366" si="846">AB366+AA366</f>
        <v>0.45794300000000004</v>
      </c>
      <c r="AD366" s="35">
        <v>0.45874701938540002</v>
      </c>
      <c r="AE366" s="8">
        <f t="shared" ref="AE366" si="847">IF(AD366="",0,IF(OR(AC366="",AC366=0),W366-AD366,AC366-AD366))</f>
        <v>-8.0401938539997886E-4</v>
      </c>
      <c r="AF366" s="58">
        <f t="shared" ref="AF366" si="848">IF(AA366="",(Z366-V366)-Z365,AC366-W366)</f>
        <v>-7.779999999999454E-4</v>
      </c>
      <c r="AG366" s="40"/>
      <c r="AH366" s="73"/>
      <c r="AI366" s="40"/>
      <c r="AJ366" s="73"/>
      <c r="AK366" s="40">
        <v>23</v>
      </c>
      <c r="AL366" s="73">
        <v>150</v>
      </c>
      <c r="AM366" s="70"/>
      <c r="AN366" s="74"/>
      <c r="AO366" s="70"/>
      <c r="AP366" s="63"/>
      <c r="AQ366" s="63"/>
      <c r="AR366" s="40"/>
      <c r="AS366" s="40"/>
      <c r="AT366" s="63"/>
      <c r="AU366" s="63"/>
      <c r="AV366" s="142"/>
      <c r="AW366" s="71"/>
      <c r="AX366" s="45"/>
      <c r="AY366" s="45"/>
      <c r="AZ366" s="46"/>
      <c r="BA366" s="152"/>
      <c r="BB366" s="47"/>
      <c r="BC366" s="158">
        <v>15</v>
      </c>
      <c r="BD366" s="158">
        <v>14</v>
      </c>
      <c r="BE366" s="47">
        <v>7.2</v>
      </c>
      <c r="BF366" s="56"/>
      <c r="BG366" s="49"/>
      <c r="BH366" s="50"/>
      <c r="BI366" s="49"/>
      <c r="BJ366" s="49"/>
      <c r="BK366" s="49"/>
      <c r="BL366" s="49"/>
      <c r="BM366" s="49"/>
      <c r="BN366" s="50"/>
      <c r="BO366" s="49"/>
      <c r="BP366" s="49"/>
      <c r="BQ366" s="50"/>
      <c r="BR366" s="9"/>
    </row>
    <row r="367" spans="1:70" s="6" customFormat="1" x14ac:dyDescent="0.25">
      <c r="A367" s="170" t="s">
        <v>1155</v>
      </c>
      <c r="B367" s="136"/>
      <c r="C367" s="137">
        <v>44904.285555555558</v>
      </c>
      <c r="D367" s="146">
        <v>3.54</v>
      </c>
      <c r="E367" s="139" t="s">
        <v>814</v>
      </c>
      <c r="F367" s="165" t="s">
        <v>1232</v>
      </c>
      <c r="G367" s="22"/>
      <c r="H367" s="134"/>
      <c r="I367" s="134"/>
      <c r="J367" s="145"/>
      <c r="K367" s="29"/>
      <c r="L367" s="29"/>
      <c r="M367" s="1"/>
      <c r="N367" s="1"/>
      <c r="O367" s="3"/>
      <c r="P367" s="29"/>
      <c r="Q367" s="29"/>
      <c r="R367" s="1"/>
      <c r="S367" s="1"/>
      <c r="T367" s="147" t="s">
        <v>903</v>
      </c>
      <c r="U367" s="32" t="s">
        <v>24</v>
      </c>
      <c r="V367" s="24"/>
      <c r="W367" s="25" t="s">
        <v>22</v>
      </c>
      <c r="X367" s="30">
        <v>20</v>
      </c>
      <c r="Y367" s="138"/>
      <c r="Z367" s="30"/>
      <c r="AA367" s="30"/>
      <c r="AB367" s="36" t="s">
        <v>21</v>
      </c>
      <c r="AC367" s="24">
        <f>$AC$366</f>
        <v>0.45794300000000004</v>
      </c>
      <c r="AD367" s="30"/>
      <c r="AE367" s="24"/>
      <c r="AF367" s="24"/>
      <c r="AG367" s="41"/>
      <c r="AH367" s="41"/>
      <c r="AI367" s="41"/>
      <c r="AJ367" s="41"/>
      <c r="AK367" s="41"/>
      <c r="AL367" s="41"/>
      <c r="AM367" s="41"/>
      <c r="AN367" s="41"/>
      <c r="AO367" s="41"/>
      <c r="AP367" s="135"/>
      <c r="AQ367" s="135"/>
      <c r="AR367" s="41"/>
      <c r="AS367" s="41"/>
      <c r="AT367" s="135"/>
      <c r="AU367" s="135"/>
      <c r="AV367" s="29"/>
      <c r="AW367" s="42"/>
      <c r="AX367" s="42"/>
      <c r="AY367" s="42"/>
      <c r="AZ367" s="43"/>
      <c r="BA367" s="151"/>
      <c r="BB367" s="44"/>
      <c r="BC367" s="157">
        <v>16</v>
      </c>
      <c r="BD367" s="157"/>
      <c r="BE367" s="44"/>
      <c r="BF367" s="48"/>
      <c r="BG367" s="48"/>
      <c r="BH367" s="48"/>
      <c r="BI367" s="48"/>
      <c r="BJ367" s="48"/>
      <c r="BK367" s="48"/>
      <c r="BL367" s="48"/>
      <c r="BM367" s="48"/>
      <c r="BN367" s="48"/>
      <c r="BO367" s="48"/>
      <c r="BP367" s="48"/>
      <c r="BQ367" s="48"/>
      <c r="BR367" s="1"/>
    </row>
    <row r="368" spans="1:70" s="7" customFormat="1" x14ac:dyDescent="0.25">
      <c r="A368" s="68" t="s">
        <v>1511</v>
      </c>
      <c r="B368" s="67" t="s">
        <v>1347</v>
      </c>
      <c r="C368" s="52">
        <v>44904.294120370374</v>
      </c>
      <c r="D368" s="16">
        <f>(K368*M368+P368*R368)/(24*60*60)</f>
        <v>0</v>
      </c>
      <c r="E368" s="26"/>
      <c r="F368" s="14" t="s">
        <v>1440</v>
      </c>
      <c r="G368" s="15">
        <v>0.11700000000000001</v>
      </c>
      <c r="H368" s="131">
        <v>17</v>
      </c>
      <c r="I368" s="131">
        <v>10</v>
      </c>
      <c r="J368" s="143" t="s">
        <v>1441</v>
      </c>
      <c r="K368" s="37"/>
      <c r="L368" s="27">
        <v>6.0000000000000001E-3</v>
      </c>
      <c r="M368" s="13">
        <v>273</v>
      </c>
      <c r="N368" s="13">
        <v>240</v>
      </c>
      <c r="O368" s="17">
        <v>2E-3</v>
      </c>
      <c r="P368" s="37"/>
      <c r="Q368" s="27">
        <v>6.0000000000000001E-3</v>
      </c>
      <c r="R368" s="13">
        <v>334</v>
      </c>
      <c r="S368" s="13">
        <v>240</v>
      </c>
      <c r="T368" s="133">
        <v>2.9999999999999997E-4</v>
      </c>
      <c r="U368" s="27"/>
      <c r="V368" s="8">
        <f>IF(AB366="Latest Sag:",-(K368*L368+P368*Q368),-(K368*L368+P368*Q368)+U368)</f>
        <v>0</v>
      </c>
      <c r="W368" s="8">
        <f>IF(OR(AC367="",AC367=0),Z367+V368,IF(AB366="Latest Sag:",AA367+U368+V368,AC367+V368))</f>
        <v>0.45794300000000004</v>
      </c>
      <c r="X368" s="34"/>
      <c r="Y368" s="53">
        <f>IF(OR(ISBLANK(X368),X366=VALUE(20)),,IF(W366="Latest Z20:",ABS(X366-X368-K365*L365-P365*Q365+U367+U368),ABS(X367-X368-K367*L367-P367*Q367+U368)))</f>
        <v>0</v>
      </c>
      <c r="Z368" s="28">
        <v>-67.238625999999996</v>
      </c>
      <c r="AA368" s="28">
        <v>0.47756999999999999</v>
      </c>
      <c r="AB368" s="28"/>
      <c r="AC368" s="8">
        <f t="shared" ref="AC368" si="849">AB368+AA368</f>
        <v>0.47756999999999999</v>
      </c>
      <c r="AD368" s="35">
        <v>0.45864262758610702</v>
      </c>
      <c r="AE368" s="8">
        <f t="shared" ref="AE368" si="850">IF(AD368="",0,IF(OR(AC368="",AC368=0),W368-AD368,AC368-AD368))</f>
        <v>1.8927372413892973E-2</v>
      </c>
      <c r="AF368" s="58">
        <f t="shared" ref="AF368" si="851">IF(AA368="",(Z368-V368)-Z367,AC368-W368)</f>
        <v>1.962699999999995E-2</v>
      </c>
      <c r="AG368" s="40"/>
      <c r="AH368" s="73"/>
      <c r="AI368" s="40"/>
      <c r="AJ368" s="73"/>
      <c r="AK368" s="40">
        <v>1406</v>
      </c>
      <c r="AL368" s="73">
        <v>150</v>
      </c>
      <c r="AM368" s="70"/>
      <c r="AN368" s="74"/>
      <c r="AO368" s="70"/>
      <c r="AP368" s="63"/>
      <c r="AQ368" s="63"/>
      <c r="AR368" s="40"/>
      <c r="AS368" s="40"/>
      <c r="AT368" s="63"/>
      <c r="AU368" s="63"/>
      <c r="AV368" s="142"/>
      <c r="AW368" s="71"/>
      <c r="AX368" s="45"/>
      <c r="AY368" s="45"/>
      <c r="AZ368" s="46"/>
      <c r="BA368" s="152"/>
      <c r="BB368" s="47"/>
      <c r="BC368" s="158">
        <v>16</v>
      </c>
      <c r="BD368" s="158"/>
      <c r="BE368" s="47"/>
      <c r="BF368" s="56"/>
      <c r="BG368" s="49"/>
      <c r="BH368" s="50"/>
      <c r="BI368" s="49"/>
      <c r="BJ368" s="49"/>
      <c r="BK368" s="49"/>
      <c r="BL368" s="49"/>
      <c r="BM368" s="49"/>
      <c r="BN368" s="50"/>
      <c r="BO368" s="49"/>
      <c r="BP368" s="49"/>
      <c r="BQ368" s="50"/>
      <c r="BR368" s="9"/>
    </row>
    <row r="369" spans="1:70" s="7" customFormat="1" x14ac:dyDescent="0.25">
      <c r="A369" s="68" t="s">
        <v>1512</v>
      </c>
      <c r="B369" s="67" t="s">
        <v>1347</v>
      </c>
      <c r="C369" s="52">
        <v>44904.308576388888</v>
      </c>
      <c r="D369" s="16">
        <f>(K369*M369+P369*R369)/(24*60*60)</f>
        <v>2.8437500000000001E-2</v>
      </c>
      <c r="E369" s="26"/>
      <c r="F369" s="14" t="s">
        <v>1440</v>
      </c>
      <c r="G369" s="15">
        <v>0.11700000000000001</v>
      </c>
      <c r="H369" s="131">
        <v>17</v>
      </c>
      <c r="I369" s="131">
        <v>10</v>
      </c>
      <c r="J369" s="143" t="s">
        <v>1441</v>
      </c>
      <c r="K369" s="27">
        <v>9</v>
      </c>
      <c r="L369" s="27">
        <v>6.0000000000000001E-3</v>
      </c>
      <c r="M369" s="13">
        <v>273</v>
      </c>
      <c r="N369" s="13">
        <v>240</v>
      </c>
      <c r="O369" s="17">
        <v>2E-3</v>
      </c>
      <c r="P369" s="27">
        <v>0</v>
      </c>
      <c r="Q369" s="27">
        <v>6.0000000000000001E-3</v>
      </c>
      <c r="R369" s="13">
        <v>334</v>
      </c>
      <c r="S369" s="13">
        <v>240</v>
      </c>
      <c r="T369" s="133">
        <v>2.9999999999999997E-4</v>
      </c>
      <c r="U369" s="27">
        <v>4.1313999999999997E-2</v>
      </c>
      <c r="V369" s="8">
        <f>IF(AB367="Latest Sag:",-(K369*L369+P369*Q369),-(K369*L369+P369*Q369)+U369)</f>
        <v>-5.3999999999999999E-2</v>
      </c>
      <c r="W369" s="8">
        <f>IF(OR(AC368="",AC368=0),Z368+V369,IF(AB367="Latest Sag:",AA368+U369+V369,AC368+V369))</f>
        <v>0.46488400000000002</v>
      </c>
      <c r="X369" s="33">
        <v>-36.146465999999997</v>
      </c>
      <c r="Y369" s="53">
        <f>IF(OR(ISBLANK(X369),X367=VALUE(20)),,IF(W367="Latest Z20:",ABS(X367-X369-K366*L366-P366*Q366+U368+U369),ABS(X368-X369-K368*L368-P368*Q368+U369)))</f>
        <v>0</v>
      </c>
      <c r="Z369" s="28">
        <v>-67.238523999999998</v>
      </c>
      <c r="AA369" s="28">
        <v>0.47754999999999997</v>
      </c>
      <c r="AB369" s="28">
        <v>-1.0125E-2</v>
      </c>
      <c r="AC369" s="8">
        <f t="shared" ref="AC369" si="852">AB369+AA369</f>
        <v>0.46742499999999998</v>
      </c>
      <c r="AD369" s="35">
        <v>0.45864262758610702</v>
      </c>
      <c r="AE369" s="8">
        <f t="shared" ref="AE369" si="853">IF(AD369="",0,IF(OR(AC369="",AC369=0),W369-AD369,AC369-AD369))</f>
        <v>8.7823724138929582E-3</v>
      </c>
      <c r="AF369" s="58">
        <f t="shared" ref="AF369" si="854">IF(AA369="",(Z369-V369)-Z368,AC369-W369)</f>
        <v>2.54099999999996E-3</v>
      </c>
      <c r="AG369" s="40"/>
      <c r="AH369" s="73"/>
      <c r="AI369" s="40"/>
      <c r="AJ369" s="73"/>
      <c r="AK369" s="40">
        <v>61</v>
      </c>
      <c r="AL369" s="73">
        <v>150</v>
      </c>
      <c r="AM369" s="70"/>
      <c r="AN369" s="74"/>
      <c r="AO369" s="70"/>
      <c r="AP369" s="63"/>
      <c r="AQ369" s="63"/>
      <c r="AR369" s="40"/>
      <c r="AS369" s="40"/>
      <c r="AT369" s="63"/>
      <c r="AU369" s="63"/>
      <c r="AV369" s="142"/>
      <c r="AW369" s="71"/>
      <c r="AX369" s="45"/>
      <c r="AY369" s="45"/>
      <c r="AZ369" s="46"/>
      <c r="BA369" s="152"/>
      <c r="BB369" s="47"/>
      <c r="BC369" s="158">
        <v>16</v>
      </c>
      <c r="BD369" s="158"/>
      <c r="BE369" s="47"/>
      <c r="BF369" s="56"/>
      <c r="BG369" s="49"/>
      <c r="BH369" s="50"/>
      <c r="BI369" s="49"/>
      <c r="BJ369" s="49"/>
      <c r="BK369" s="49"/>
      <c r="BL369" s="49"/>
      <c r="BM369" s="49"/>
      <c r="BN369" s="50"/>
      <c r="BO369" s="49"/>
      <c r="BP369" s="49"/>
      <c r="BQ369" s="50"/>
      <c r="BR369" s="9"/>
    </row>
    <row r="370" spans="1:70" s="7" customFormat="1" x14ac:dyDescent="0.25">
      <c r="A370" s="68" t="s">
        <v>1513</v>
      </c>
      <c r="B370" s="67" t="s">
        <v>1347</v>
      </c>
      <c r="C370" s="52">
        <v>44904.347581018519</v>
      </c>
      <c r="D370" s="16">
        <f>(K370*M370+P370*R370)/(24*60*60)</f>
        <v>1.0185185185185186E-2</v>
      </c>
      <c r="E370" s="26"/>
      <c r="F370" s="14" t="s">
        <v>1440</v>
      </c>
      <c r="G370" s="15">
        <v>0.11700000000000001</v>
      </c>
      <c r="H370" s="131">
        <v>17</v>
      </c>
      <c r="I370" s="131">
        <v>10</v>
      </c>
      <c r="J370" s="143" t="s">
        <v>1441</v>
      </c>
      <c r="K370" s="27">
        <v>2</v>
      </c>
      <c r="L370" s="27">
        <v>6.0000000000000001E-3</v>
      </c>
      <c r="M370" s="13">
        <v>273</v>
      </c>
      <c r="N370" s="13">
        <v>240</v>
      </c>
      <c r="O370" s="17">
        <v>2E-3</v>
      </c>
      <c r="P370" s="27">
        <v>1</v>
      </c>
      <c r="Q370" s="27">
        <v>6.0000000000000001E-3</v>
      </c>
      <c r="R370" s="13">
        <v>334</v>
      </c>
      <c r="S370" s="13">
        <v>240</v>
      </c>
      <c r="T370" s="133">
        <v>2.9999999999999997E-4</v>
      </c>
      <c r="U370" s="27">
        <v>9.0410000000000004E-3</v>
      </c>
      <c r="V370" s="8">
        <f>IF(AB368="Latest Sag:",-(K370*L370+P370*Q370),-(K370*L370+P370*Q370)+U370)</f>
        <v>-8.9590000000000017E-3</v>
      </c>
      <c r="W370" s="8">
        <f>IF(OR(AC369="",AC369=0),Z369+V370,IF(AB368="Latest Sag:",AA369+U370+V370,AC369+V370))</f>
        <v>0.45846599999999998</v>
      </c>
      <c r="X370" s="33">
        <v>-36.191426</v>
      </c>
      <c r="Y370" s="53">
        <f>IF(OR(ISBLANK(X370),X368=VALUE(20)),,IF(W368="Latest Z20:",ABS(X368-X370-K367*L367-P367*Q367+U369+U370),ABS(X369-X370-K369*L369-P369*Q369+U370)))</f>
        <v>1.0000000032206469E-6</v>
      </c>
      <c r="Z370" s="28">
        <v>-67.238687999999996</v>
      </c>
      <c r="AA370" s="28">
        <v>0.47758200000000001</v>
      </c>
      <c r="AB370" s="28">
        <v>-1.8818000000000001E-2</v>
      </c>
      <c r="AC370" s="8">
        <f t="shared" ref="AC370" si="855">AB370+AA370</f>
        <v>0.45876400000000001</v>
      </c>
      <c r="AD370" s="35">
        <v>0.45864262758610702</v>
      </c>
      <c r="AE370" s="8">
        <f t="shared" ref="AE370" si="856">IF(AD370="",0,IF(OR(AC370="",AC370=0),W370-AD370,AC370-AD370))</f>
        <v>1.2137241389298392E-4</v>
      </c>
      <c r="AF370" s="58">
        <f t="shared" ref="AF370" si="857">IF(AA370="",(Z370-V370)-Z369,AC370-W370)</f>
        <v>2.9800000000002047E-4</v>
      </c>
      <c r="AG370" s="40"/>
      <c r="AH370" s="73"/>
      <c r="AI370" s="40"/>
      <c r="AJ370" s="73"/>
      <c r="AK370" s="40">
        <v>58</v>
      </c>
      <c r="AL370" s="73">
        <v>150</v>
      </c>
      <c r="AM370" s="70"/>
      <c r="AN370" s="74"/>
      <c r="AO370" s="70"/>
      <c r="AP370" s="63"/>
      <c r="AQ370" s="63"/>
      <c r="AR370" s="40"/>
      <c r="AS370" s="40"/>
      <c r="AT370" s="63"/>
      <c r="AU370" s="63"/>
      <c r="AV370" s="142"/>
      <c r="AW370" s="71"/>
      <c r="AX370" s="45"/>
      <c r="AY370" s="45"/>
      <c r="AZ370" s="46"/>
      <c r="BA370" s="152"/>
      <c r="BB370" s="47"/>
      <c r="BC370" s="158">
        <v>16</v>
      </c>
      <c r="BD370" s="158"/>
      <c r="BE370" s="47"/>
      <c r="BF370" s="56"/>
      <c r="BG370" s="49"/>
      <c r="BH370" s="50"/>
      <c r="BI370" s="49"/>
      <c r="BJ370" s="49"/>
      <c r="BK370" s="49"/>
      <c r="BL370" s="49"/>
      <c r="BM370" s="49"/>
      <c r="BN370" s="50"/>
      <c r="BO370" s="49"/>
      <c r="BP370" s="49"/>
      <c r="BQ370" s="50"/>
      <c r="BR370" s="9"/>
    </row>
    <row r="371" spans="1:70" s="6" customFormat="1" x14ac:dyDescent="0.25">
      <c r="A371" s="170" t="s">
        <v>1155</v>
      </c>
      <c r="B371" s="136"/>
      <c r="C371" s="137">
        <v>44904.374756944446</v>
      </c>
      <c r="D371" s="146">
        <v>2.14</v>
      </c>
      <c r="E371" s="139" t="s">
        <v>814</v>
      </c>
      <c r="F371" s="165" t="s">
        <v>1239</v>
      </c>
      <c r="G371" s="22"/>
      <c r="H371" s="134"/>
      <c r="I371" s="134"/>
      <c r="J371" s="145"/>
      <c r="K371" s="29"/>
      <c r="L371" s="29"/>
      <c r="M371" s="1"/>
      <c r="N371" s="1"/>
      <c r="O371" s="3"/>
      <c r="P371" s="29"/>
      <c r="Q371" s="29"/>
      <c r="R371" s="1"/>
      <c r="S371" s="1"/>
      <c r="T371" s="147" t="s">
        <v>903</v>
      </c>
      <c r="U371" s="32" t="s">
        <v>24</v>
      </c>
      <c r="V371" s="24"/>
      <c r="W371" s="25" t="s">
        <v>22</v>
      </c>
      <c r="X371" s="30">
        <v>20</v>
      </c>
      <c r="Y371" s="138"/>
      <c r="Z371" s="30"/>
      <c r="AA371" s="30"/>
      <c r="AB371" s="36" t="s">
        <v>21</v>
      </c>
      <c r="AC371" s="24">
        <f>$AC$370</f>
        <v>0.45876400000000001</v>
      </c>
      <c r="AD371" s="30"/>
      <c r="AE371" s="24"/>
      <c r="AF371" s="24"/>
      <c r="AG371" s="41"/>
      <c r="AH371" s="41"/>
      <c r="AI371" s="41"/>
      <c r="AJ371" s="41"/>
      <c r="AK371" s="41"/>
      <c r="AL371" s="41"/>
      <c r="AM371" s="41"/>
      <c r="AN371" s="41"/>
      <c r="AO371" s="41"/>
      <c r="AP371" s="135"/>
      <c r="AQ371" s="135"/>
      <c r="AR371" s="41"/>
      <c r="AS371" s="41"/>
      <c r="AT371" s="135"/>
      <c r="AU371" s="135"/>
      <c r="AV371" s="29"/>
      <c r="AW371" s="42"/>
      <c r="AX371" s="42"/>
      <c r="AY371" s="42"/>
      <c r="AZ371" s="43"/>
      <c r="BA371" s="151"/>
      <c r="BB371" s="44"/>
      <c r="BC371" s="157">
        <v>17</v>
      </c>
      <c r="BD371" s="157"/>
      <c r="BE371" s="44"/>
      <c r="BF371" s="48"/>
      <c r="BG371" s="48"/>
      <c r="BH371" s="48"/>
      <c r="BI371" s="48"/>
      <c r="BJ371" s="48"/>
      <c r="BK371" s="48"/>
      <c r="BL371" s="48"/>
      <c r="BM371" s="48"/>
      <c r="BN371" s="48"/>
      <c r="BO371" s="48"/>
      <c r="BP371" s="48"/>
      <c r="BQ371" s="48"/>
      <c r="BR371" s="1"/>
    </row>
    <row r="372" spans="1:70" s="7" customFormat="1" x14ac:dyDescent="0.25">
      <c r="A372" s="68" t="s">
        <v>1514</v>
      </c>
      <c r="B372" s="67" t="s">
        <v>1347</v>
      </c>
      <c r="C372" s="52">
        <v>44904.383819444447</v>
      </c>
      <c r="D372" s="16">
        <f>(K372*M372+P372*R372)/(24*60*60)</f>
        <v>0</v>
      </c>
      <c r="E372" s="26"/>
      <c r="F372" s="14" t="s">
        <v>1440</v>
      </c>
      <c r="G372" s="15">
        <v>0.11700000000000001</v>
      </c>
      <c r="H372" s="131">
        <v>17</v>
      </c>
      <c r="I372" s="131">
        <v>10</v>
      </c>
      <c r="J372" s="143" t="s">
        <v>1441</v>
      </c>
      <c r="K372" s="37"/>
      <c r="L372" s="27">
        <v>6.0000000000000001E-3</v>
      </c>
      <c r="M372" s="13">
        <v>273</v>
      </c>
      <c r="N372" s="13">
        <v>240</v>
      </c>
      <c r="O372" s="17">
        <v>2E-3</v>
      </c>
      <c r="P372" s="37"/>
      <c r="Q372" s="27">
        <v>6.0000000000000001E-3</v>
      </c>
      <c r="R372" s="13">
        <v>334</v>
      </c>
      <c r="S372" s="13">
        <v>240</v>
      </c>
      <c r="T372" s="133">
        <v>2.9999999999999997E-4</v>
      </c>
      <c r="U372" s="27"/>
      <c r="V372" s="8">
        <f>IF(AB370="Latest Sag:",-(K372*L372+P372*Q372),-(K372*L372+P372*Q372)+U372)</f>
        <v>0</v>
      </c>
      <c r="W372" s="8">
        <f>IF(OR(AC371="",AC371=0),Z371+V372,IF(AB370="Latest Sag:",AA371+U372+V372,AC371+V372))</f>
        <v>0.45876400000000001</v>
      </c>
      <c r="X372" s="34"/>
      <c r="Y372" s="53">
        <f>IF(OR(ISBLANK(X372),X370=VALUE(20)),,IF(W370="Latest Z20:",ABS(X370-X372-K369*L369-P369*Q369+U371+U372),ABS(X371-X372-K371*L371-P371*Q371+U372)))</f>
        <v>0</v>
      </c>
      <c r="Z372" s="28">
        <v>-67.238409000000004</v>
      </c>
      <c r="AA372" s="28">
        <v>0.477578</v>
      </c>
      <c r="AB372" s="28"/>
      <c r="AC372" s="8">
        <f t="shared" ref="AC372" si="858">AB372+AA372</f>
        <v>0.477578</v>
      </c>
      <c r="AD372" s="35">
        <v>0.45867058383626402</v>
      </c>
      <c r="AE372" s="8">
        <f t="shared" ref="AE372" si="859">IF(AD372="",0,IF(OR(AC372="",AC372=0),W372-AD372,AC372-AD372))</f>
        <v>1.8907416163735979E-2</v>
      </c>
      <c r="AF372" s="58">
        <f t="shared" ref="AF372" si="860">IF(AA372="",(Z372-V372)-Z371,AC372-W372)</f>
        <v>1.8813999999999997E-2</v>
      </c>
      <c r="AG372" s="40"/>
      <c r="AH372" s="73"/>
      <c r="AI372" s="40"/>
      <c r="AJ372" s="73"/>
      <c r="AK372" s="40">
        <v>702</v>
      </c>
      <c r="AL372" s="73">
        <v>150</v>
      </c>
      <c r="AM372" s="70"/>
      <c r="AN372" s="74"/>
      <c r="AO372" s="70"/>
      <c r="AP372" s="63"/>
      <c r="AQ372" s="63"/>
      <c r="AR372" s="40"/>
      <c r="AS372" s="40"/>
      <c r="AT372" s="63"/>
      <c r="AU372" s="63"/>
      <c r="AV372" s="142"/>
      <c r="AW372" s="71"/>
      <c r="AX372" s="45"/>
      <c r="AY372" s="45"/>
      <c r="AZ372" s="46"/>
      <c r="BA372" s="152"/>
      <c r="BB372" s="47"/>
      <c r="BC372" s="158">
        <v>17</v>
      </c>
      <c r="BD372" s="158"/>
      <c r="BE372" s="47"/>
      <c r="BF372" s="56"/>
      <c r="BG372" s="49"/>
      <c r="BH372" s="50"/>
      <c r="BI372" s="49"/>
      <c r="BJ372" s="49"/>
      <c r="BK372" s="49"/>
      <c r="BL372" s="49"/>
      <c r="BM372" s="49"/>
      <c r="BN372" s="50"/>
      <c r="BO372" s="49"/>
      <c r="BP372" s="49"/>
      <c r="BQ372" s="50"/>
      <c r="BR372" s="9"/>
    </row>
    <row r="373" spans="1:70" s="7" customFormat="1" x14ac:dyDescent="0.25">
      <c r="A373" s="68" t="s">
        <v>1515</v>
      </c>
      <c r="B373" s="67" t="s">
        <v>1347</v>
      </c>
      <c r="C373" s="52">
        <v>44904.399143518516</v>
      </c>
      <c r="D373" s="16">
        <f>(K373*M373+P373*R373)/(24*60*60)</f>
        <v>3.1597222222222221E-2</v>
      </c>
      <c r="E373" s="26"/>
      <c r="F373" s="14" t="s">
        <v>1440</v>
      </c>
      <c r="G373" s="15">
        <v>0.11700000000000001</v>
      </c>
      <c r="H373" s="131">
        <v>17</v>
      </c>
      <c r="I373" s="131">
        <v>10</v>
      </c>
      <c r="J373" s="143" t="s">
        <v>1441</v>
      </c>
      <c r="K373" s="27">
        <v>10</v>
      </c>
      <c r="L373" s="27">
        <v>6.0000000000000001E-3</v>
      </c>
      <c r="M373" s="13">
        <v>273</v>
      </c>
      <c r="N373" s="13">
        <v>240</v>
      </c>
      <c r="O373" s="17">
        <v>2E-3</v>
      </c>
      <c r="P373" s="27">
        <v>0</v>
      </c>
      <c r="Q373" s="27">
        <v>6.0000000000000001E-3</v>
      </c>
      <c r="R373" s="13">
        <v>334</v>
      </c>
      <c r="S373" s="13">
        <v>240</v>
      </c>
      <c r="T373" s="133">
        <v>2.9999999999999997E-4</v>
      </c>
      <c r="U373" s="27">
        <v>4.7087999999999998E-2</v>
      </c>
      <c r="V373" s="8">
        <f>IF(AB371="Latest Sag:",-(K373*L373+P373*Q373),-(K373*L373+P373*Q373)+U373)</f>
        <v>-0.06</v>
      </c>
      <c r="W373" s="8">
        <f>IF(OR(AC372="",AC372=0),Z372+V373,IF(AB371="Latest Sag:",AA372+U373+V373,AC372+V373))</f>
        <v>0.46466599999999997</v>
      </c>
      <c r="X373" s="33">
        <v>-36.140506000000002</v>
      </c>
      <c r="Y373" s="53">
        <f>IF(OR(ISBLANK(X373),X371=VALUE(20)),,IF(W371="Latest Z20:",ABS(X371-X373-K370*L370-P370*Q370+U372+U373),ABS(X372-X373-K372*L372-P372*Q372+U373)))</f>
        <v>0</v>
      </c>
      <c r="Z373" s="28">
        <v>-67.238214999999997</v>
      </c>
      <c r="AA373" s="28">
        <v>0.477572</v>
      </c>
      <c r="AB373" s="28">
        <v>-1.0521000000000001E-2</v>
      </c>
      <c r="AC373" s="8">
        <f t="shared" ref="AC373" si="861">AB373+AA373</f>
        <v>0.46705099999999999</v>
      </c>
      <c r="AD373" s="35">
        <v>0.45867058383626402</v>
      </c>
      <c r="AE373" s="8">
        <f t="shared" ref="AE373" si="862">IF(AD373="",0,IF(OR(AC373="",AC373=0),W373-AD373,AC373-AD373))</f>
        <v>8.3804161637359709E-3</v>
      </c>
      <c r="AF373" s="58">
        <f t="shared" ref="AF373" si="863">IF(AA373="",(Z373-V373)-Z372,AC373-W373)</f>
        <v>2.385000000000026E-3</v>
      </c>
      <c r="AG373" s="40"/>
      <c r="AH373" s="73"/>
      <c r="AI373" s="40"/>
      <c r="AJ373" s="73"/>
      <c r="AK373" s="40">
        <v>43</v>
      </c>
      <c r="AL373" s="73">
        <v>150</v>
      </c>
      <c r="AM373" s="70"/>
      <c r="AN373" s="74"/>
      <c r="AO373" s="70"/>
      <c r="AP373" s="63"/>
      <c r="AQ373" s="63"/>
      <c r="AR373" s="40"/>
      <c r="AS373" s="40"/>
      <c r="AT373" s="63"/>
      <c r="AU373" s="63"/>
      <c r="AV373" s="142"/>
      <c r="AW373" s="71"/>
      <c r="AX373" s="45"/>
      <c r="AY373" s="45"/>
      <c r="AZ373" s="46"/>
      <c r="BA373" s="152"/>
      <c r="BB373" s="47"/>
      <c r="BC373" s="158">
        <v>17</v>
      </c>
      <c r="BD373" s="158"/>
      <c r="BE373" s="47"/>
      <c r="BF373" s="56"/>
      <c r="BG373" s="49"/>
      <c r="BH373" s="50"/>
      <c r="BI373" s="49"/>
      <c r="BJ373" s="49"/>
      <c r="BK373" s="49"/>
      <c r="BL373" s="49"/>
      <c r="BM373" s="49"/>
      <c r="BN373" s="50"/>
      <c r="BO373" s="49"/>
      <c r="BP373" s="49"/>
      <c r="BQ373" s="50"/>
      <c r="BR373" s="9"/>
    </row>
    <row r="374" spans="1:70" s="7" customFormat="1" x14ac:dyDescent="0.25">
      <c r="A374" s="68" t="s">
        <v>1516</v>
      </c>
      <c r="B374" s="67" t="s">
        <v>1347</v>
      </c>
      <c r="C374" s="52">
        <v>44904.441180555557</v>
      </c>
      <c r="D374" s="16">
        <f>(K374*M374+P374*R374)/(24*60*60)</f>
        <v>1.0185185185185186E-2</v>
      </c>
      <c r="E374" s="26"/>
      <c r="F374" s="14" t="s">
        <v>1440</v>
      </c>
      <c r="G374" s="15">
        <v>0.11700000000000001</v>
      </c>
      <c r="H374" s="131">
        <v>17</v>
      </c>
      <c r="I374" s="131">
        <v>10</v>
      </c>
      <c r="J374" s="143" t="s">
        <v>1441</v>
      </c>
      <c r="K374" s="27">
        <v>2</v>
      </c>
      <c r="L374" s="27">
        <v>6.0000000000000001E-3</v>
      </c>
      <c r="M374" s="13">
        <v>273</v>
      </c>
      <c r="N374" s="13">
        <v>240</v>
      </c>
      <c r="O374" s="17">
        <v>2E-3</v>
      </c>
      <c r="P374" s="27">
        <v>1</v>
      </c>
      <c r="Q374" s="27">
        <v>6.0000000000000001E-3</v>
      </c>
      <c r="R374" s="13">
        <v>334</v>
      </c>
      <c r="S374" s="13">
        <v>240</v>
      </c>
      <c r="T374" s="133">
        <v>2.9999999999999997E-4</v>
      </c>
      <c r="U374" s="27">
        <v>9.4450000000000003E-3</v>
      </c>
      <c r="V374" s="8">
        <f>IF(AB372="Latest Sag:",-(K374*L374+P374*Q374),-(K374*L374+P374*Q374)+U374)</f>
        <v>-8.5550000000000018E-3</v>
      </c>
      <c r="W374" s="8">
        <f>IF(OR(AC373="",AC373=0),Z373+V374,IF(AB372="Latest Sag:",AA373+U374+V374,AC373+V374))</f>
        <v>0.45849600000000001</v>
      </c>
      <c r="X374" s="33">
        <v>-36.191060999999998</v>
      </c>
      <c r="Y374" s="53">
        <f>IF(OR(ISBLANK(X374),X372=VALUE(20)),,IF(W372="Latest Z20:",ABS(X372-X374-K371*L371-P371*Q371+U373+U374),ABS(X373-X374-K373*L373-P373*Q373+U374)))</f>
        <v>4.3107878378023656E-15</v>
      </c>
      <c r="Z374" s="28">
        <v>-67.238353000000004</v>
      </c>
      <c r="AA374" s="28">
        <v>0.47756500000000002</v>
      </c>
      <c r="AB374" s="28">
        <v>-1.8876E-2</v>
      </c>
      <c r="AC374" s="8">
        <f t="shared" ref="AC374" si="864">AB374+AA374</f>
        <v>0.45868900000000001</v>
      </c>
      <c r="AD374" s="35">
        <v>0.45867058383626402</v>
      </c>
      <c r="AE374" s="8">
        <f t="shared" ref="AE374" si="865">IF(AD374="",0,IF(OR(AC374="",AC374=0),W374-AD374,AC374-AD374))</f>
        <v>1.841616373599031E-5</v>
      </c>
      <c r="AF374" s="58">
        <f t="shared" ref="AF374" si="866">IF(AA374="",(Z374-V374)-Z373,AC374-W374)</f>
        <v>1.9299999999999873E-4</v>
      </c>
      <c r="AG374" s="40"/>
      <c r="AH374" s="73"/>
      <c r="AI374" s="40"/>
      <c r="AJ374" s="73"/>
      <c r="AK374" s="40">
        <v>41</v>
      </c>
      <c r="AL374" s="73">
        <v>150</v>
      </c>
      <c r="AM374" s="70"/>
      <c r="AN374" s="74"/>
      <c r="AO374" s="70"/>
      <c r="AP374" s="63"/>
      <c r="AQ374" s="63"/>
      <c r="AR374" s="40"/>
      <c r="AS374" s="40"/>
      <c r="AT374" s="63"/>
      <c r="AU374" s="63"/>
      <c r="AV374" s="142"/>
      <c r="AW374" s="71"/>
      <c r="AX374" s="45"/>
      <c r="AY374" s="45"/>
      <c r="AZ374" s="46"/>
      <c r="BA374" s="152"/>
      <c r="BB374" s="47"/>
      <c r="BC374" s="158">
        <v>17</v>
      </c>
      <c r="BD374" s="158"/>
      <c r="BE374" s="47"/>
      <c r="BF374" s="56"/>
      <c r="BG374" s="49"/>
      <c r="BH374" s="50"/>
      <c r="BI374" s="49"/>
      <c r="BJ374" s="49"/>
      <c r="BK374" s="49"/>
      <c r="BL374" s="49"/>
      <c r="BM374" s="49"/>
      <c r="BN374" s="50"/>
      <c r="BO374" s="49"/>
      <c r="BP374" s="49"/>
      <c r="BQ374" s="50"/>
      <c r="BR374" s="9"/>
    </row>
    <row r="375" spans="1:70" s="6" customFormat="1" x14ac:dyDescent="0.25">
      <c r="A375" s="170" t="s">
        <v>1155</v>
      </c>
      <c r="B375" s="136"/>
      <c r="C375" s="137">
        <v>44904.474594907406</v>
      </c>
      <c r="D375" s="146">
        <v>2.4</v>
      </c>
      <c r="E375" s="139" t="s">
        <v>814</v>
      </c>
      <c r="F375" s="165" t="s">
        <v>1244</v>
      </c>
      <c r="G375" s="22"/>
      <c r="H375" s="134"/>
      <c r="I375" s="134"/>
      <c r="J375" s="145"/>
      <c r="K375" s="29"/>
      <c r="L375" s="29"/>
      <c r="M375" s="1"/>
      <c r="N375" s="1"/>
      <c r="O375" s="3"/>
      <c r="P375" s="29"/>
      <c r="Q375" s="29"/>
      <c r="R375" s="1"/>
      <c r="S375" s="1"/>
      <c r="T375" s="147" t="s">
        <v>903</v>
      </c>
      <c r="U375" s="32" t="s">
        <v>24</v>
      </c>
      <c r="V375" s="24"/>
      <c r="W375" s="25" t="s">
        <v>22</v>
      </c>
      <c r="X375" s="30">
        <v>20</v>
      </c>
      <c r="Y375" s="138"/>
      <c r="Z375" s="30"/>
      <c r="AA375" s="30"/>
      <c r="AB375" s="36" t="s">
        <v>21</v>
      </c>
      <c r="AC375" s="24">
        <f>$AC$374</f>
        <v>0.45868900000000001</v>
      </c>
      <c r="AD375" s="30"/>
      <c r="AE375" s="24"/>
      <c r="AF375" s="24"/>
      <c r="AG375" s="41"/>
      <c r="AH375" s="41"/>
      <c r="AI375" s="41"/>
      <c r="AJ375" s="41"/>
      <c r="AK375" s="41"/>
      <c r="AL375" s="41"/>
      <c r="AM375" s="41"/>
      <c r="AN375" s="41"/>
      <c r="AO375" s="41"/>
      <c r="AP375" s="135"/>
      <c r="AQ375" s="135"/>
      <c r="AR375" s="41"/>
      <c r="AS375" s="41"/>
      <c r="AT375" s="135"/>
      <c r="AU375" s="135"/>
      <c r="AV375" s="29"/>
      <c r="AW375" s="42"/>
      <c r="AX375" s="42"/>
      <c r="AY375" s="42"/>
      <c r="AZ375" s="43"/>
      <c r="BA375" s="151"/>
      <c r="BB375" s="44"/>
      <c r="BC375" s="157">
        <v>18</v>
      </c>
      <c r="BD375" s="157"/>
      <c r="BE375" s="44"/>
      <c r="BF375" s="48"/>
      <c r="BG375" s="48"/>
      <c r="BH375" s="48"/>
      <c r="BI375" s="48"/>
      <c r="BJ375" s="48"/>
      <c r="BK375" s="48"/>
      <c r="BL375" s="48"/>
      <c r="BM375" s="48"/>
      <c r="BN375" s="48"/>
      <c r="BO375" s="48"/>
      <c r="BP375" s="48"/>
      <c r="BQ375" s="48"/>
      <c r="BR375" s="1"/>
    </row>
    <row r="376" spans="1:70" s="7" customFormat="1" x14ac:dyDescent="0.25">
      <c r="A376" s="68" t="s">
        <v>1517</v>
      </c>
      <c r="B376" s="67" t="s">
        <v>1347</v>
      </c>
      <c r="C376" s="52">
        <v>44904.475185185183</v>
      </c>
      <c r="D376" s="16">
        <f>(K376*M376+P376*R376)/(24*60*60)</f>
        <v>0</v>
      </c>
      <c r="E376" s="26"/>
      <c r="F376" s="14" t="s">
        <v>1440</v>
      </c>
      <c r="G376" s="15">
        <v>0.11700000000000001</v>
      </c>
      <c r="H376" s="131">
        <v>17</v>
      </c>
      <c r="I376" s="131">
        <v>10</v>
      </c>
      <c r="J376" s="143" t="s">
        <v>1441</v>
      </c>
      <c r="K376" s="37"/>
      <c r="L376" s="27">
        <v>6.0000000000000001E-3</v>
      </c>
      <c r="M376" s="13">
        <v>273</v>
      </c>
      <c r="N376" s="13">
        <v>240</v>
      </c>
      <c r="O376" s="17">
        <v>2E-3</v>
      </c>
      <c r="P376" s="37"/>
      <c r="Q376" s="27">
        <v>6.0000000000000001E-3</v>
      </c>
      <c r="R376" s="13">
        <v>334</v>
      </c>
      <c r="S376" s="13">
        <v>240</v>
      </c>
      <c r="T376" s="133">
        <v>2.9999999999999997E-4</v>
      </c>
      <c r="U376" s="27"/>
      <c r="V376" s="8">
        <f>IF(AB374="Latest Sag:",-(K376*L376+P376*Q376),-(K376*L376+P376*Q376)+U376)</f>
        <v>0</v>
      </c>
      <c r="W376" s="8">
        <f>IF(OR(AC375="",AC375=0),Z375+V376,IF(AB374="Latest Sag:",AA375+U376+V376,AC375+V376))</f>
        <v>0.45868900000000001</v>
      </c>
      <c r="X376" s="34"/>
      <c r="Y376" s="53">
        <f>IF(OR(ISBLANK(X376),X374=VALUE(20)),,IF(W374="Latest Z20:",ABS(X374-X376-K373*L373-P373*Q373+U375+U376),ABS(X375-X376-K375*L375-P375*Q375+U376)))</f>
        <v>0</v>
      </c>
      <c r="Z376" s="28">
        <v>-67.237717000000004</v>
      </c>
      <c r="AA376" s="28">
        <v>0.47731600000000002</v>
      </c>
      <c r="AB376" s="28"/>
      <c r="AC376" s="8">
        <f t="shared" ref="AC376" si="867">AB376+AA376</f>
        <v>0.47731600000000002</v>
      </c>
      <c r="AD376" s="35">
        <v>0.458555529327898</v>
      </c>
      <c r="AE376" s="8">
        <f t="shared" ref="AE376" si="868">IF(AD376="",0,IF(OR(AC376="",AC376=0),W376-AD376,AC376-AD376))</f>
        <v>1.8760470672102014E-2</v>
      </c>
      <c r="AF376" s="58">
        <f t="shared" ref="AF376" si="869">IF(AA376="",(Z376-V376)-Z375,AC376-W376)</f>
        <v>1.8627000000000005E-2</v>
      </c>
      <c r="AG376" s="40"/>
      <c r="AH376" s="73"/>
      <c r="AI376" s="40"/>
      <c r="AJ376" s="73"/>
      <c r="AK376" s="40">
        <v>1301</v>
      </c>
      <c r="AL376" s="73">
        <v>150</v>
      </c>
      <c r="AM376" s="70"/>
      <c r="AN376" s="74"/>
      <c r="AO376" s="70"/>
      <c r="AP376" s="63"/>
      <c r="AQ376" s="63"/>
      <c r="AR376" s="40"/>
      <c r="AS376" s="40"/>
      <c r="AT376" s="63"/>
      <c r="AU376" s="63"/>
      <c r="AV376" s="142"/>
      <c r="AW376" s="71"/>
      <c r="AX376" s="45"/>
      <c r="AY376" s="45"/>
      <c r="AZ376" s="46"/>
      <c r="BA376" s="152"/>
      <c r="BB376" s="47"/>
      <c r="BC376" s="158">
        <v>18</v>
      </c>
      <c r="BD376" s="158"/>
      <c r="BE376" s="47"/>
      <c r="BF376" s="56"/>
      <c r="BG376" s="49"/>
      <c r="BH376" s="50"/>
      <c r="BI376" s="49"/>
      <c r="BJ376" s="49"/>
      <c r="BK376" s="49"/>
      <c r="BL376" s="49"/>
      <c r="BM376" s="49"/>
      <c r="BN376" s="50"/>
      <c r="BO376" s="49"/>
      <c r="BP376" s="49"/>
      <c r="BQ376" s="50"/>
      <c r="BR376" s="9"/>
    </row>
    <row r="377" spans="1:70" s="7" customFormat="1" x14ac:dyDescent="0.25">
      <c r="A377" s="68" t="s">
        <v>1518</v>
      </c>
      <c r="B377" s="67" t="s">
        <v>1347</v>
      </c>
      <c r="C377" s="52">
        <v>44904.489502314813</v>
      </c>
      <c r="D377" s="16">
        <f>(K377*M377+P377*R377)/(24*60*60)</f>
        <v>3.1597222222222221E-2</v>
      </c>
      <c r="E377" s="26"/>
      <c r="F377" s="14" t="s">
        <v>1440</v>
      </c>
      <c r="G377" s="15">
        <v>0.11700000000000001</v>
      </c>
      <c r="H377" s="131">
        <v>17</v>
      </c>
      <c r="I377" s="131">
        <v>10</v>
      </c>
      <c r="J377" s="143" t="s">
        <v>1441</v>
      </c>
      <c r="K377" s="27">
        <v>10</v>
      </c>
      <c r="L377" s="27">
        <v>6.0000000000000001E-3</v>
      </c>
      <c r="M377" s="13">
        <v>273</v>
      </c>
      <c r="N377" s="13">
        <v>240</v>
      </c>
      <c r="O377" s="17">
        <v>2E-3</v>
      </c>
      <c r="P377" s="27">
        <v>0</v>
      </c>
      <c r="Q377" s="27">
        <v>6.0000000000000001E-3</v>
      </c>
      <c r="R377" s="13">
        <v>334</v>
      </c>
      <c r="S377" s="13">
        <v>240</v>
      </c>
      <c r="T377" s="133">
        <v>2.9999999999999997E-4</v>
      </c>
      <c r="U377" s="27">
        <v>4.7239999999999997E-2</v>
      </c>
      <c r="V377" s="8">
        <f>IF(AB375="Latest Sag:",-(K377*L377+P377*Q377),-(K377*L377+P377*Q377)+U377)</f>
        <v>-0.06</v>
      </c>
      <c r="W377" s="8">
        <f>IF(OR(AC376="",AC376=0),Z376+V377,IF(AB375="Latest Sag:",AA376+U377+V377,AC376+V377))</f>
        <v>0.46455600000000002</v>
      </c>
      <c r="X377" s="33">
        <v>-36.139042000000003</v>
      </c>
      <c r="Y377" s="53">
        <f>IF(OR(ISBLANK(X377),X375=VALUE(20)),,IF(W375="Latest Z20:",ABS(X375-X377-K374*L374-P374*Q374+U376+U377),ABS(X376-X377-K376*L376-P376*Q376+U377)))</f>
        <v>0</v>
      </c>
      <c r="Z377" s="28">
        <v>-67.237519000000006</v>
      </c>
      <c r="AA377" s="28">
        <v>0.47733199999999998</v>
      </c>
      <c r="AB377" s="28">
        <v>-9.6489999999999996E-3</v>
      </c>
      <c r="AC377" s="8">
        <f t="shared" ref="AC377" si="870">AB377+AA377</f>
        <v>0.46768299999999996</v>
      </c>
      <c r="AD377" s="35">
        <v>0.458555529327898</v>
      </c>
      <c r="AE377" s="8">
        <f t="shared" ref="AE377" si="871">IF(AD377="",0,IF(OR(AC377="",AC377=0),W377-AD377,AC377-AD377))</f>
        <v>9.1274706721019561E-3</v>
      </c>
      <c r="AF377" s="58">
        <f t="shared" ref="AF377" si="872">IF(AA377="",(Z377-V377)-Z376,AC377-W377)</f>
        <v>3.1269999999999354E-3</v>
      </c>
      <c r="AG377" s="40"/>
      <c r="AH377" s="73"/>
      <c r="AI377" s="40"/>
      <c r="AJ377" s="73"/>
      <c r="AK377" s="40">
        <v>47</v>
      </c>
      <c r="AL377" s="73">
        <v>150</v>
      </c>
      <c r="AM377" s="70"/>
      <c r="AN377" s="74"/>
      <c r="AO377" s="70"/>
      <c r="AP377" s="63"/>
      <c r="AQ377" s="63"/>
      <c r="AR377" s="40"/>
      <c r="AS377" s="40"/>
      <c r="AT377" s="63"/>
      <c r="AU377" s="63"/>
      <c r="AV377" s="142"/>
      <c r="AW377" s="71"/>
      <c r="AX377" s="45"/>
      <c r="AY377" s="45"/>
      <c r="AZ377" s="46"/>
      <c r="BA377" s="152"/>
      <c r="BB377" s="47"/>
      <c r="BC377" s="158">
        <v>18</v>
      </c>
      <c r="BD377" s="158"/>
      <c r="BE377" s="47"/>
      <c r="BF377" s="56"/>
      <c r="BG377" s="49"/>
      <c r="BH377" s="50"/>
      <c r="BI377" s="49"/>
      <c r="BJ377" s="49"/>
      <c r="BK377" s="49"/>
      <c r="BL377" s="49"/>
      <c r="BM377" s="49"/>
      <c r="BN377" s="50"/>
      <c r="BO377" s="49"/>
      <c r="BP377" s="49"/>
      <c r="BQ377" s="50"/>
      <c r="BR377" s="9"/>
    </row>
    <row r="378" spans="1:70" s="7" customFormat="1" x14ac:dyDescent="0.25">
      <c r="A378" s="68" t="s">
        <v>1519</v>
      </c>
      <c r="B378" s="67" t="s">
        <v>1347</v>
      </c>
      <c r="C378" s="52">
        <v>44904.531736111108</v>
      </c>
      <c r="D378" s="16">
        <f>(K378*M378+P378*R378)/(24*60*60)</f>
        <v>1.0185185185185186E-2</v>
      </c>
      <c r="E378" s="26" t="s">
        <v>1520</v>
      </c>
      <c r="F378" s="14" t="s">
        <v>1440</v>
      </c>
      <c r="G378" s="15">
        <v>0.11700000000000001</v>
      </c>
      <c r="H378" s="131">
        <v>17</v>
      </c>
      <c r="I378" s="131">
        <v>10</v>
      </c>
      <c r="J378" s="143" t="s">
        <v>1441</v>
      </c>
      <c r="K378" s="27">
        <v>2</v>
      </c>
      <c r="L378" s="27">
        <v>6.0000000000000001E-3</v>
      </c>
      <c r="M378" s="13">
        <v>273</v>
      </c>
      <c r="N378" s="13">
        <v>240</v>
      </c>
      <c r="O378" s="17">
        <v>2E-3</v>
      </c>
      <c r="P378" s="27">
        <v>1</v>
      </c>
      <c r="Q378" s="27">
        <v>6.0000000000000001E-3</v>
      </c>
      <c r="R378" s="13">
        <v>334</v>
      </c>
      <c r="S378" s="13">
        <v>240</v>
      </c>
      <c r="T378" s="133">
        <v>2.9999999999999997E-4</v>
      </c>
      <c r="U378" s="27">
        <v>8.7390000000000002E-3</v>
      </c>
      <c r="V378" s="8">
        <f>IF(AB376="Latest Sag:",-(K378*L378+P378*Q378),-(K378*L378+P378*Q378)+U378)</f>
        <v>-9.2610000000000019E-3</v>
      </c>
      <c r="W378" s="8">
        <f>IF(OR(AC377="",AC377=0),Z377+V378,IF(AB376="Latest Sag:",AA377+U378+V378,AC377+V378))</f>
        <v>0.45842199999999994</v>
      </c>
      <c r="X378" s="33">
        <v>-36.190303999999998</v>
      </c>
      <c r="Y378" s="53">
        <f>IF(OR(ISBLANK(X378),X376=VALUE(20)),,IF(W376="Latest Z20:",ABS(X376-X378-K375*L375-P375*Q375+U377+U378),ABS(X377-X378-K377*L377-P377*Q377+U378)))</f>
        <v>9.9999999414804308E-7</v>
      </c>
      <c r="Z378" s="28">
        <v>-67.237644000000003</v>
      </c>
      <c r="AA378" s="28">
        <v>0.47734700000000002</v>
      </c>
      <c r="AB378" s="28">
        <v>-1.8710999999999998E-2</v>
      </c>
      <c r="AC378" s="8">
        <f t="shared" ref="AC378" si="873">AB378+AA378</f>
        <v>0.45863600000000004</v>
      </c>
      <c r="AD378" s="35">
        <v>0.458555529327898</v>
      </c>
      <c r="AE378" s="8">
        <f t="shared" ref="AE378" si="874">IF(AD378="",0,IF(OR(AC378="",AC378=0),W378-AD378,AC378-AD378))</f>
        <v>8.0470672102039842E-5</v>
      </c>
      <c r="AF378" s="58">
        <f t="shared" ref="AF378" si="875">IF(AA378="",(Z378-V378)-Z377,AC378-W378)</f>
        <v>2.14000000000103E-4</v>
      </c>
      <c r="AG378" s="40"/>
      <c r="AH378" s="73"/>
      <c r="AI378" s="40"/>
      <c r="AJ378" s="73"/>
      <c r="AK378" s="40">
        <v>48</v>
      </c>
      <c r="AL378" s="73">
        <v>150</v>
      </c>
      <c r="AM378" s="70"/>
      <c r="AN378" s="74"/>
      <c r="AO378" s="70"/>
      <c r="AP378" s="63"/>
      <c r="AQ378" s="63"/>
      <c r="AR378" s="40"/>
      <c r="AS378" s="40"/>
      <c r="AT378" s="63"/>
      <c r="AU378" s="63"/>
      <c r="AV378" s="142"/>
      <c r="AW378" s="71"/>
      <c r="AX378" s="45"/>
      <c r="AY378" s="45"/>
      <c r="AZ378" s="46"/>
      <c r="BA378" s="152"/>
      <c r="BB378" s="47"/>
      <c r="BC378" s="158">
        <v>18</v>
      </c>
      <c r="BD378" s="158"/>
      <c r="BE378" s="47"/>
      <c r="BF378" s="56"/>
      <c r="BG378" s="49"/>
      <c r="BH378" s="50"/>
      <c r="BI378" s="49"/>
      <c r="BJ378" s="49"/>
      <c r="BK378" s="49"/>
      <c r="BL378" s="49"/>
      <c r="BM378" s="49"/>
      <c r="BN378" s="50"/>
      <c r="BO378" s="49"/>
      <c r="BP378" s="49"/>
      <c r="BQ378" s="50"/>
      <c r="BR378" s="9"/>
    </row>
    <row r="379" spans="1:70" s="6" customFormat="1" x14ac:dyDescent="0.25">
      <c r="A379" s="170" t="s">
        <v>1155</v>
      </c>
      <c r="B379" s="136"/>
      <c r="C379" s="137">
        <v>44904.57503472222</v>
      </c>
      <c r="D379" s="146">
        <v>2.41</v>
      </c>
      <c r="E379" s="139" t="s">
        <v>814</v>
      </c>
      <c r="F379" s="165" t="s">
        <v>1249</v>
      </c>
      <c r="G379" s="22"/>
      <c r="H379" s="134"/>
      <c r="I379" s="134"/>
      <c r="J379" s="145"/>
      <c r="K379" s="29"/>
      <c r="L379" s="29"/>
      <c r="M379" s="1"/>
      <c r="N379" s="1"/>
      <c r="O379" s="3"/>
      <c r="P379" s="29"/>
      <c r="Q379" s="29"/>
      <c r="R379" s="1"/>
      <c r="S379" s="1"/>
      <c r="T379" s="147" t="s">
        <v>903</v>
      </c>
      <c r="U379" s="32" t="s">
        <v>24</v>
      </c>
      <c r="V379" s="24"/>
      <c r="W379" s="25" t="s">
        <v>22</v>
      </c>
      <c r="X379" s="30">
        <v>20</v>
      </c>
      <c r="Y379" s="138"/>
      <c r="Z379" s="30"/>
      <c r="AA379" s="30"/>
      <c r="AB379" s="36" t="s">
        <v>21</v>
      </c>
      <c r="AC379" s="24">
        <f>$AC$378</f>
        <v>0.45863600000000004</v>
      </c>
      <c r="AD379" s="30"/>
      <c r="AE379" s="24"/>
      <c r="AF379" s="24"/>
      <c r="AG379" s="41"/>
      <c r="AH379" s="41"/>
      <c r="AI379" s="41"/>
      <c r="AJ379" s="41"/>
      <c r="AK379" s="41"/>
      <c r="AL379" s="41"/>
      <c r="AM379" s="41"/>
      <c r="AN379" s="41"/>
      <c r="AO379" s="41"/>
      <c r="AP379" s="135"/>
      <c r="AQ379" s="135"/>
      <c r="AR379" s="41"/>
      <c r="AS379" s="41"/>
      <c r="AT379" s="135"/>
      <c r="AU379" s="135"/>
      <c r="AV379" s="29"/>
      <c r="AW379" s="42"/>
      <c r="AX379" s="42"/>
      <c r="AY379" s="42"/>
      <c r="AZ379" s="43"/>
      <c r="BA379" s="151"/>
      <c r="BB379" s="44"/>
      <c r="BC379" s="157">
        <v>19</v>
      </c>
      <c r="BD379" s="157"/>
      <c r="BE379" s="44"/>
      <c r="BF379" s="48"/>
      <c r="BG379" s="48"/>
      <c r="BH379" s="48"/>
      <c r="BI379" s="48"/>
      <c r="BJ379" s="48"/>
      <c r="BK379" s="48"/>
      <c r="BL379" s="48"/>
      <c r="BM379" s="48"/>
      <c r="BN379" s="48"/>
      <c r="BO379" s="48"/>
      <c r="BP379" s="48"/>
      <c r="BQ379" s="48"/>
      <c r="BR379" s="1"/>
    </row>
    <row r="380" spans="1:70" s="7" customFormat="1" x14ac:dyDescent="0.25">
      <c r="A380" s="68" t="s">
        <v>1521</v>
      </c>
      <c r="B380" s="67" t="s">
        <v>1347</v>
      </c>
      <c r="C380" s="52">
        <v>44904.582025462965</v>
      </c>
      <c r="D380" s="16">
        <f>(K380*M380+P380*R380)/(24*60*60)</f>
        <v>0</v>
      </c>
      <c r="E380" s="26"/>
      <c r="F380" s="14" t="s">
        <v>1440</v>
      </c>
      <c r="G380" s="15">
        <v>0.11700000000000001</v>
      </c>
      <c r="H380" s="131">
        <v>17</v>
      </c>
      <c r="I380" s="131">
        <v>10</v>
      </c>
      <c r="J380" s="143" t="s">
        <v>1441</v>
      </c>
      <c r="K380" s="37"/>
      <c r="L380" s="27">
        <v>6.0000000000000001E-3</v>
      </c>
      <c r="M380" s="13">
        <v>273</v>
      </c>
      <c r="N380" s="13">
        <v>240</v>
      </c>
      <c r="O380" s="17">
        <v>2E-3</v>
      </c>
      <c r="P380" s="37"/>
      <c r="Q380" s="27">
        <v>6.0000000000000001E-3</v>
      </c>
      <c r="R380" s="13">
        <v>334</v>
      </c>
      <c r="S380" s="13">
        <v>240</v>
      </c>
      <c r="T380" s="133">
        <v>2.9999999999999997E-4</v>
      </c>
      <c r="U380" s="27"/>
      <c r="V380" s="8">
        <f>IF(AB378="Latest Sag:",-(K380*L380+P380*Q380),-(K380*L380+P380*Q380)+U380)</f>
        <v>0</v>
      </c>
      <c r="W380" s="8">
        <f>IF(OR(AC379="",AC379=0),Z379+V380,IF(AB378="Latest Sag:",AA379+U380+V380,AC379+V380))</f>
        <v>0.45863600000000004</v>
      </c>
      <c r="X380" s="34"/>
      <c r="Y380" s="53">
        <f>IF(OR(ISBLANK(X380),X378=VALUE(20)),,IF(W378="Latest Z20:",ABS(X378-X380-K377*L377-P377*Q377+U379+U380),ABS(X379-X380-K379*L379-P379*Q379+U380)))</f>
        <v>0</v>
      </c>
      <c r="Z380" s="28">
        <v>-67.237582000000003</v>
      </c>
      <c r="AA380" s="28">
        <v>0.477329</v>
      </c>
      <c r="AB380" s="28"/>
      <c r="AC380" s="8">
        <f t="shared" ref="AC380" si="876">AB380+AA380</f>
        <v>0.477329</v>
      </c>
      <c r="AD380" s="35">
        <v>0.45849340226412499</v>
      </c>
      <c r="AE380" s="8">
        <f t="shared" ref="AE380" si="877">IF(AD380="",0,IF(OR(AC380="",AC380=0),W380-AD380,AC380-AD380))</f>
        <v>1.8835597735875009E-2</v>
      </c>
      <c r="AF380" s="58">
        <f t="shared" ref="AF380" si="878">IF(AA380="",(Z380-V380)-Z379,AC380-W380)</f>
        <v>1.869299999999996E-2</v>
      </c>
      <c r="AG380" s="40"/>
      <c r="AH380" s="73"/>
      <c r="AI380" s="40"/>
      <c r="AJ380" s="73"/>
      <c r="AK380" s="40">
        <v>916</v>
      </c>
      <c r="AL380" s="73">
        <v>150</v>
      </c>
      <c r="AM380" s="70"/>
      <c r="AN380" s="74"/>
      <c r="AO380" s="70"/>
      <c r="AP380" s="63"/>
      <c r="AQ380" s="63"/>
      <c r="AR380" s="40"/>
      <c r="AS380" s="40"/>
      <c r="AT380" s="63"/>
      <c r="AU380" s="63"/>
      <c r="AV380" s="142"/>
      <c r="AW380" s="71"/>
      <c r="AX380" s="45"/>
      <c r="AY380" s="45"/>
      <c r="AZ380" s="46"/>
      <c r="BA380" s="152"/>
      <c r="BB380" s="47"/>
      <c r="BC380" s="158">
        <v>19</v>
      </c>
      <c r="BD380" s="158"/>
      <c r="BE380" s="47"/>
      <c r="BF380" s="56"/>
      <c r="BG380" s="49"/>
      <c r="BH380" s="50"/>
      <c r="BI380" s="49"/>
      <c r="BJ380" s="49"/>
      <c r="BK380" s="49"/>
      <c r="BL380" s="49"/>
      <c r="BM380" s="49"/>
      <c r="BN380" s="50"/>
      <c r="BO380" s="49"/>
      <c r="BP380" s="49"/>
      <c r="BQ380" s="50"/>
      <c r="BR380" s="9"/>
    </row>
    <row r="381" spans="1:70" s="7" customFormat="1" x14ac:dyDescent="0.25">
      <c r="A381" s="68" t="s">
        <v>1522</v>
      </c>
      <c r="B381" s="67" t="s">
        <v>1347</v>
      </c>
      <c r="C381" s="52">
        <v>44904.595914351848</v>
      </c>
      <c r="D381" s="16">
        <f>(K381*M381+P381*R381)/(24*60*60)</f>
        <v>3.1597222222222221E-2</v>
      </c>
      <c r="E381" s="26"/>
      <c r="F381" s="14" t="s">
        <v>1440</v>
      </c>
      <c r="G381" s="15">
        <v>0.11700000000000001</v>
      </c>
      <c r="H381" s="131">
        <v>17</v>
      </c>
      <c r="I381" s="131">
        <v>10</v>
      </c>
      <c r="J381" s="143" t="s">
        <v>1441</v>
      </c>
      <c r="K381" s="27">
        <v>10</v>
      </c>
      <c r="L381" s="27">
        <v>6.0000000000000001E-3</v>
      </c>
      <c r="M381" s="13">
        <v>273</v>
      </c>
      <c r="N381" s="13">
        <v>240</v>
      </c>
      <c r="O381" s="17">
        <v>2E-3</v>
      </c>
      <c r="P381" s="27">
        <v>0</v>
      </c>
      <c r="Q381" s="27">
        <v>6.0000000000000001E-3</v>
      </c>
      <c r="R381" s="13">
        <v>334</v>
      </c>
      <c r="S381" s="13">
        <v>240</v>
      </c>
      <c r="T381" s="133">
        <v>2.9999999999999997E-4</v>
      </c>
      <c r="U381" s="27">
        <v>4.7160000000000001E-2</v>
      </c>
      <c r="V381" s="8">
        <f>IF(AB379="Latest Sag:",-(K381*L381+P381*Q381),-(K381*L381+P381*Q381)+U381)</f>
        <v>-0.06</v>
      </c>
      <c r="W381" s="8">
        <f>IF(OR(AC380="",AC380=0),Z380+V381,IF(AB379="Latest Sag:",AA380+U381+V381,AC380+V381))</f>
        <v>0.46448899999999999</v>
      </c>
      <c r="X381" s="33">
        <v>-36.139217000000002</v>
      </c>
      <c r="Y381" s="53">
        <f>IF(OR(ISBLANK(X381),X379=VALUE(20)),,IF(W379="Latest Z20:",ABS(X379-X381-K378*L378-P378*Q378+U380+U381),ABS(X380-X381-K380*L380-P380*Q380+U381)))</f>
        <v>0</v>
      </c>
      <c r="Z381" s="28">
        <v>-67.237222000000003</v>
      </c>
      <c r="AA381" s="28">
        <v>0.47732599999999997</v>
      </c>
      <c r="AB381" s="28">
        <v>-1.0189E-2</v>
      </c>
      <c r="AC381" s="8">
        <f t="shared" ref="AC381" si="879">AB381+AA381</f>
        <v>0.46713699999999997</v>
      </c>
      <c r="AD381" s="35">
        <v>0.45849340226412499</v>
      </c>
      <c r="AE381" s="8">
        <f t="shared" ref="AE381" si="880">IF(AD381="",0,IF(OR(AC381="",AC381=0),W381-AD381,AC381-AD381))</f>
        <v>8.6435977358749749E-3</v>
      </c>
      <c r="AF381" s="58">
        <f t="shared" ref="AF381" si="881">IF(AA381="",(Z381-V381)-Z380,AC381-W381)</f>
        <v>2.6479999999999837E-3</v>
      </c>
      <c r="AG381" s="40"/>
      <c r="AH381" s="73"/>
      <c r="AI381" s="40"/>
      <c r="AJ381" s="73"/>
      <c r="AK381" s="40">
        <v>42</v>
      </c>
      <c r="AL381" s="73">
        <v>150</v>
      </c>
      <c r="AM381" s="70"/>
      <c r="AN381" s="74"/>
      <c r="AO381" s="70"/>
      <c r="AP381" s="63"/>
      <c r="AQ381" s="63"/>
      <c r="AR381" s="40"/>
      <c r="AS381" s="40"/>
      <c r="AT381" s="63"/>
      <c r="AU381" s="63"/>
      <c r="AV381" s="142"/>
      <c r="AW381" s="71"/>
      <c r="AX381" s="45"/>
      <c r="AY381" s="45"/>
      <c r="AZ381" s="46"/>
      <c r="BA381" s="152"/>
      <c r="BB381" s="47"/>
      <c r="BC381" s="158">
        <v>19</v>
      </c>
      <c r="BD381" s="158"/>
      <c r="BE381" s="47"/>
      <c r="BF381" s="56"/>
      <c r="BG381" s="49"/>
      <c r="BH381" s="50"/>
      <c r="BI381" s="49"/>
      <c r="BJ381" s="49"/>
      <c r="BK381" s="49"/>
      <c r="BL381" s="49"/>
      <c r="BM381" s="49"/>
      <c r="BN381" s="50"/>
      <c r="BO381" s="49"/>
      <c r="BP381" s="49"/>
      <c r="BQ381" s="50"/>
      <c r="BR381" s="9"/>
    </row>
    <row r="382" spans="1:70" s="7" customFormat="1" x14ac:dyDescent="0.25">
      <c r="A382" s="68" t="s">
        <v>1523</v>
      </c>
      <c r="B382" s="67" t="s">
        <v>1347</v>
      </c>
      <c r="C382" s="52">
        <v>44904.638298611113</v>
      </c>
      <c r="D382" s="16">
        <f>(K382*M382+P382*R382)/(24*60*60)</f>
        <v>1.0185185185185186E-2</v>
      </c>
      <c r="E382" s="26"/>
      <c r="F382" s="14" t="s">
        <v>1440</v>
      </c>
      <c r="G382" s="15">
        <v>0.11700000000000001</v>
      </c>
      <c r="H382" s="131">
        <v>17</v>
      </c>
      <c r="I382" s="131">
        <v>10</v>
      </c>
      <c r="J382" s="143" t="s">
        <v>1441</v>
      </c>
      <c r="K382" s="27">
        <v>2</v>
      </c>
      <c r="L382" s="27">
        <v>6.0000000000000001E-3</v>
      </c>
      <c r="M382" s="13">
        <v>273</v>
      </c>
      <c r="N382" s="13">
        <v>240</v>
      </c>
      <c r="O382" s="17">
        <v>2E-3</v>
      </c>
      <c r="P382" s="27">
        <v>1</v>
      </c>
      <c r="Q382" s="27">
        <v>6.0000000000000001E-3</v>
      </c>
      <c r="R382" s="13">
        <v>334</v>
      </c>
      <c r="S382" s="13">
        <v>240</v>
      </c>
      <c r="T382" s="133">
        <v>2.9999999999999997E-4</v>
      </c>
      <c r="U382" s="27">
        <v>9.195E-3</v>
      </c>
      <c r="V382" s="8">
        <f>IF(AB380="Latest Sag:",-(K382*L382+P382*Q382),-(K382*L382+P382*Q382)+U382)</f>
        <v>-8.8050000000000021E-3</v>
      </c>
      <c r="W382" s="8">
        <f>IF(OR(AC381="",AC381=0),Z381+V382,IF(AB380="Latest Sag:",AA381+U382+V382,AC381+V382))</f>
        <v>0.45833199999999996</v>
      </c>
      <c r="X382" s="33">
        <v>-36.190021000000002</v>
      </c>
      <c r="Y382" s="53">
        <f>IF(OR(ISBLANK(X382),X380=VALUE(20)),,IF(W380="Latest Z20:",ABS(X380-X382-K379*L379-P379*Q379+U381+U382),ABS(X381-X382-K381*L381-P381*Q381+U382)))</f>
        <v>1.0000000005925408E-6</v>
      </c>
      <c r="Z382" s="28">
        <v>-67.237363000000002</v>
      </c>
      <c r="AA382" s="28">
        <v>0.477327</v>
      </c>
      <c r="AB382" s="28">
        <v>-1.8800999999999998E-2</v>
      </c>
      <c r="AC382" s="8">
        <f t="shared" ref="AC382" si="882">AB382+AA382</f>
        <v>0.45852599999999999</v>
      </c>
      <c r="AD382" s="35">
        <v>0.45849340226412499</v>
      </c>
      <c r="AE382" s="8">
        <f t="shared" ref="AE382" si="883">IF(AD382="",0,IF(OR(AC382="",AC382=0),W382-AD382,AC382-AD382))</f>
        <v>3.2597735874995148E-5</v>
      </c>
      <c r="AF382" s="58">
        <f t="shared" ref="AF382" si="884">IF(AA382="",(Z382-V382)-Z381,AC382-W382)</f>
        <v>1.9400000000002748E-4</v>
      </c>
      <c r="AG382" s="40"/>
      <c r="AH382" s="73"/>
      <c r="AI382" s="40"/>
      <c r="AJ382" s="73"/>
      <c r="AK382" s="40">
        <v>38</v>
      </c>
      <c r="AL382" s="73">
        <v>150</v>
      </c>
      <c r="AM382" s="70"/>
      <c r="AN382" s="74"/>
      <c r="AO382" s="70"/>
      <c r="AP382" s="63"/>
      <c r="AQ382" s="63"/>
      <c r="AR382" s="40"/>
      <c r="AS382" s="40"/>
      <c r="AT382" s="63"/>
      <c r="AU382" s="63"/>
      <c r="AV382" s="142"/>
      <c r="AW382" s="71"/>
      <c r="AX382" s="45"/>
      <c r="AY382" s="45"/>
      <c r="AZ382" s="46"/>
      <c r="BA382" s="152"/>
      <c r="BB382" s="47"/>
      <c r="BC382" s="158">
        <v>19</v>
      </c>
      <c r="BD382" s="158"/>
      <c r="BE382" s="47"/>
      <c r="BF382" s="56"/>
      <c r="BG382" s="49"/>
      <c r="BH382" s="50"/>
      <c r="BI382" s="49"/>
      <c r="BJ382" s="49"/>
      <c r="BK382" s="49"/>
      <c r="BL382" s="49"/>
      <c r="BM382" s="49"/>
      <c r="BN382" s="50"/>
      <c r="BO382" s="49"/>
      <c r="BP382" s="49"/>
      <c r="BQ382" s="50"/>
      <c r="BR382" s="9"/>
    </row>
    <row r="383" spans="1:70" s="6" customFormat="1" x14ac:dyDescent="0.25">
      <c r="A383" s="170" t="s">
        <v>1155</v>
      </c>
      <c r="B383" s="136"/>
      <c r="C383" s="137">
        <v>44904.668865740743</v>
      </c>
      <c r="D383" s="146">
        <v>2.25</v>
      </c>
      <c r="E383" s="139" t="s">
        <v>814</v>
      </c>
      <c r="F383" s="165" t="s">
        <v>1324</v>
      </c>
      <c r="G383" s="22"/>
      <c r="H383" s="134"/>
      <c r="I383" s="134"/>
      <c r="J383" s="145"/>
      <c r="K383" s="29"/>
      <c r="L383" s="29"/>
      <c r="M383" s="1"/>
      <c r="N383" s="1"/>
      <c r="O383" s="3"/>
      <c r="P383" s="29"/>
      <c r="Q383" s="29"/>
      <c r="R383" s="1"/>
      <c r="S383" s="1"/>
      <c r="T383" s="147" t="s">
        <v>903</v>
      </c>
      <c r="U383" s="32" t="s">
        <v>24</v>
      </c>
      <c r="V383" s="24"/>
      <c r="W383" s="25" t="s">
        <v>22</v>
      </c>
      <c r="X383" s="30">
        <v>20</v>
      </c>
      <c r="Y383" s="138"/>
      <c r="Z383" s="30"/>
      <c r="AA383" s="30"/>
      <c r="AB383" s="36" t="s">
        <v>21</v>
      </c>
      <c r="AC383" s="24">
        <f>$AC$382</f>
        <v>0.45852599999999999</v>
      </c>
      <c r="AD383" s="30"/>
      <c r="AE383" s="24"/>
      <c r="AF383" s="24"/>
      <c r="AG383" s="41"/>
      <c r="AH383" s="41"/>
      <c r="AI383" s="41"/>
      <c r="AJ383" s="41"/>
      <c r="AK383" s="41"/>
      <c r="AL383" s="41"/>
      <c r="AM383" s="41"/>
      <c r="AN383" s="41"/>
      <c r="AO383" s="41"/>
      <c r="AP383" s="135"/>
      <c r="AQ383" s="135"/>
      <c r="AR383" s="41"/>
      <c r="AS383" s="41"/>
      <c r="AT383" s="135"/>
      <c r="AU383" s="135"/>
      <c r="AV383" s="29"/>
      <c r="AW383" s="42"/>
      <c r="AX383" s="42"/>
      <c r="AY383" s="42"/>
      <c r="AZ383" s="43"/>
      <c r="BA383" s="151"/>
      <c r="BB383" s="44"/>
      <c r="BC383" s="157">
        <v>20</v>
      </c>
      <c r="BD383" s="157"/>
      <c r="BE383" s="44"/>
      <c r="BF383" s="48"/>
      <c r="BG383" s="48"/>
      <c r="BH383" s="48"/>
      <c r="BI383" s="48"/>
      <c r="BJ383" s="48"/>
      <c r="BK383" s="48"/>
      <c r="BL383" s="48"/>
      <c r="BM383" s="48"/>
      <c r="BN383" s="48"/>
      <c r="BO383" s="48"/>
      <c r="BP383" s="48"/>
      <c r="BQ383" s="48"/>
      <c r="BR383" s="1"/>
    </row>
    <row r="384" spans="1:70" s="7" customFormat="1" x14ac:dyDescent="0.25">
      <c r="A384" s="68" t="s">
        <v>1524</v>
      </c>
      <c r="B384" s="67" t="s">
        <v>1347</v>
      </c>
      <c r="C384" s="52">
        <v>44904.669803240744</v>
      </c>
      <c r="D384" s="16">
        <f>(K384*M384+P384*R384)/(24*60*60)</f>
        <v>0</v>
      </c>
      <c r="E384" s="26"/>
      <c r="F384" s="14" t="s">
        <v>1440</v>
      </c>
      <c r="G384" s="15">
        <v>0.11700000000000001</v>
      </c>
      <c r="H384" s="131">
        <v>17</v>
      </c>
      <c r="I384" s="131">
        <v>10</v>
      </c>
      <c r="J384" s="143" t="s">
        <v>1441</v>
      </c>
      <c r="K384" s="37"/>
      <c r="L384" s="27">
        <v>6.0000000000000001E-3</v>
      </c>
      <c r="M384" s="13">
        <v>273</v>
      </c>
      <c r="N384" s="13">
        <v>240</v>
      </c>
      <c r="O384" s="17">
        <v>2E-3</v>
      </c>
      <c r="P384" s="37"/>
      <c r="Q384" s="27">
        <v>6.0000000000000001E-3</v>
      </c>
      <c r="R384" s="13">
        <v>334</v>
      </c>
      <c r="S384" s="13">
        <v>240</v>
      </c>
      <c r="T384" s="133">
        <v>2.9999999999999997E-4</v>
      </c>
      <c r="U384" s="27"/>
      <c r="V384" s="8">
        <f>IF(AB382="Latest Sag:",-(K384*L384+P384*Q384),-(K384*L384+P384*Q384)+U384)</f>
        <v>0</v>
      </c>
      <c r="W384" s="8">
        <f>IF(OR(AC383="",AC383=0),Z383+V384,IF(AB382="Latest Sag:",AA383+U384+V384,AC383+V384))</f>
        <v>0.45852599999999999</v>
      </c>
      <c r="X384" s="34"/>
      <c r="Y384" s="53">
        <f>IF(OR(ISBLANK(X384),X382=VALUE(20)),,IF(W382="Latest Z20:",ABS(X382-X384-K381*L381-P381*Q381+U383+U384),ABS(X383-X384-K383*L383-P383*Q383+U384)))</f>
        <v>0</v>
      </c>
      <c r="Z384" s="28">
        <v>-67.240685999999997</v>
      </c>
      <c r="AA384" s="28">
        <v>0.47631000000000001</v>
      </c>
      <c r="AB384" s="28"/>
      <c r="AC384" s="8">
        <f t="shared" ref="AC384" si="885">AB384+AA384</f>
        <v>0.47631000000000001</v>
      </c>
      <c r="AD384" s="35">
        <v>0.45839168585909901</v>
      </c>
      <c r="AE384" s="8">
        <f t="shared" ref="AE384" si="886">IF(AD384="",0,IF(OR(AC384="",AC384=0),W384-AD384,AC384-AD384))</f>
        <v>1.7918314140901004E-2</v>
      </c>
      <c r="AF384" s="58">
        <f t="shared" ref="AF384" si="887">IF(AA384="",(Z384-V384)-Z383,AC384-W384)</f>
        <v>1.7784000000000022E-2</v>
      </c>
      <c r="AG384" s="40"/>
      <c r="AH384" s="73"/>
      <c r="AI384" s="40"/>
      <c r="AJ384" s="73"/>
      <c r="AK384" s="40">
        <v>935</v>
      </c>
      <c r="AL384" s="73">
        <v>150</v>
      </c>
      <c r="AM384" s="70"/>
      <c r="AN384" s="74"/>
      <c r="AO384" s="70"/>
      <c r="AP384" s="63"/>
      <c r="AQ384" s="63"/>
      <c r="AR384" s="40"/>
      <c r="AS384" s="40"/>
      <c r="AT384" s="63"/>
      <c r="AU384" s="63"/>
      <c r="AV384" s="142"/>
      <c r="AW384" s="71"/>
      <c r="AX384" s="45"/>
      <c r="AY384" s="45"/>
      <c r="AZ384" s="46"/>
      <c r="BA384" s="152"/>
      <c r="BB384" s="47"/>
      <c r="BC384" s="158">
        <v>20</v>
      </c>
      <c r="BD384" s="158"/>
      <c r="BE384" s="47"/>
      <c r="BF384" s="56"/>
      <c r="BG384" s="49"/>
      <c r="BH384" s="50"/>
      <c r="BI384" s="49"/>
      <c r="BJ384" s="49"/>
      <c r="BK384" s="49"/>
      <c r="BL384" s="49"/>
      <c r="BM384" s="49"/>
      <c r="BN384" s="50"/>
      <c r="BO384" s="49"/>
      <c r="BP384" s="49"/>
      <c r="BQ384" s="50"/>
      <c r="BR384" s="9"/>
    </row>
    <row r="385" spans="1:70" s="7" customFormat="1" x14ac:dyDescent="0.25">
      <c r="A385" s="68" t="s">
        <v>1525</v>
      </c>
      <c r="B385" s="67" t="s">
        <v>1347</v>
      </c>
      <c r="C385" s="52">
        <v>44904.687534722223</v>
      </c>
      <c r="D385" s="16">
        <f>(K385*M385+P385*R385)/(24*60*60)</f>
        <v>3.4756944444444444E-2</v>
      </c>
      <c r="E385" s="26"/>
      <c r="F385" s="14" t="s">
        <v>1440</v>
      </c>
      <c r="G385" s="15">
        <v>0.11700000000000001</v>
      </c>
      <c r="H385" s="131">
        <v>17</v>
      </c>
      <c r="I385" s="131">
        <v>10</v>
      </c>
      <c r="J385" s="143" t="s">
        <v>1441</v>
      </c>
      <c r="K385" s="27">
        <v>11</v>
      </c>
      <c r="L385" s="27">
        <v>6.0000000000000001E-3</v>
      </c>
      <c r="M385" s="13">
        <v>273</v>
      </c>
      <c r="N385" s="13">
        <v>240</v>
      </c>
      <c r="O385" s="17">
        <v>2E-3</v>
      </c>
      <c r="P385" s="27">
        <v>0</v>
      </c>
      <c r="Q385" s="27">
        <v>6.0000000000000001E-3</v>
      </c>
      <c r="R385" s="13">
        <v>334</v>
      </c>
      <c r="S385" s="13">
        <v>240</v>
      </c>
      <c r="T385" s="133">
        <v>2.9999999999999997E-4</v>
      </c>
      <c r="U385" s="27">
        <v>5.4085000000000001E-2</v>
      </c>
      <c r="V385" s="8">
        <f>IF(AB383="Latest Sag:",-(K385*L385+P385*Q385),-(K385*L385+P385*Q385)+U385)</f>
        <v>-6.6000000000000003E-2</v>
      </c>
      <c r="W385" s="8">
        <f>IF(OR(AC384="",AC384=0),Z384+V385,IF(AB383="Latest Sag:",AA384+U385+V385,AC384+V385))</f>
        <v>0.46439500000000006</v>
      </c>
      <c r="X385" s="33">
        <v>-36.135987999999998</v>
      </c>
      <c r="Y385" s="53">
        <f>IF(OR(ISBLANK(X385),X383=VALUE(20)),,IF(W383="Latest Z20:",ABS(X383-X385-K382*L382-P382*Q382+U384+U385),ABS(X384-X385-K384*L384-P384*Q384+U385)))</f>
        <v>0</v>
      </c>
      <c r="Z385" s="28">
        <v>-67.240632000000005</v>
      </c>
      <c r="AA385" s="28">
        <v>0.47614400000000001</v>
      </c>
      <c r="AB385" s="28">
        <v>-9.4820000000000008E-3</v>
      </c>
      <c r="AC385" s="8">
        <f t="shared" ref="AC385" si="888">AB385+AA385</f>
        <v>0.46666200000000002</v>
      </c>
      <c r="AD385" s="35">
        <v>0.45839168585909901</v>
      </c>
      <c r="AE385" s="8">
        <f t="shared" ref="AE385" si="889">IF(AD385="",0,IF(OR(AC385="",AC385=0),W385-AD385,AC385-AD385))</f>
        <v>8.2703141409010139E-3</v>
      </c>
      <c r="AF385" s="58">
        <f t="shared" ref="AF385" si="890">IF(AA385="",(Z385-V385)-Z384,AC385-W385)</f>
        <v>2.2669999999999635E-3</v>
      </c>
      <c r="AG385" s="40"/>
      <c r="AH385" s="73"/>
      <c r="AI385" s="40"/>
      <c r="AJ385" s="73"/>
      <c r="AK385" s="40">
        <v>30</v>
      </c>
      <c r="AL385" s="73">
        <v>150</v>
      </c>
      <c r="AM385" s="70"/>
      <c r="AN385" s="74"/>
      <c r="AO385" s="70"/>
      <c r="AP385" s="63"/>
      <c r="AQ385" s="63"/>
      <c r="AR385" s="40"/>
      <c r="AS385" s="40"/>
      <c r="AT385" s="63"/>
      <c r="AU385" s="63"/>
      <c r="AV385" s="142"/>
      <c r="AW385" s="71"/>
      <c r="AX385" s="45"/>
      <c r="AY385" s="45"/>
      <c r="AZ385" s="46"/>
      <c r="BA385" s="152"/>
      <c r="BB385" s="47"/>
      <c r="BC385" s="158">
        <v>20</v>
      </c>
      <c r="BD385" s="158"/>
      <c r="BE385" s="47"/>
      <c r="BF385" s="56"/>
      <c r="BG385" s="49"/>
      <c r="BH385" s="50"/>
      <c r="BI385" s="49"/>
      <c r="BJ385" s="49"/>
      <c r="BK385" s="49"/>
      <c r="BL385" s="49"/>
      <c r="BM385" s="49"/>
      <c r="BN385" s="50"/>
      <c r="BO385" s="49"/>
      <c r="BP385" s="49"/>
      <c r="BQ385" s="50"/>
      <c r="BR385" s="9"/>
    </row>
    <row r="386" spans="1:70" s="7" customFormat="1" x14ac:dyDescent="0.25">
      <c r="A386" s="68" t="s">
        <v>1526</v>
      </c>
      <c r="B386" s="67" t="s">
        <v>1347</v>
      </c>
      <c r="C386" s="52">
        <v>44904.733043981483</v>
      </c>
      <c r="D386" s="16">
        <f>(K386*M386+P386*R386)/(24*60*60)</f>
        <v>1.0185185185185186E-2</v>
      </c>
      <c r="E386" s="26"/>
      <c r="F386" s="14" t="s">
        <v>1440</v>
      </c>
      <c r="G386" s="15">
        <v>0.11700000000000001</v>
      </c>
      <c r="H386" s="131">
        <v>17</v>
      </c>
      <c r="I386" s="131">
        <v>10</v>
      </c>
      <c r="J386" s="143" t="s">
        <v>1441</v>
      </c>
      <c r="K386" s="27">
        <v>2</v>
      </c>
      <c r="L386" s="27">
        <v>6.0000000000000001E-3</v>
      </c>
      <c r="M386" s="13">
        <v>273</v>
      </c>
      <c r="N386" s="13">
        <v>240</v>
      </c>
      <c r="O386" s="17">
        <v>2E-3</v>
      </c>
      <c r="P386" s="27">
        <v>1</v>
      </c>
      <c r="Q386" s="27">
        <v>6.0000000000000001E-3</v>
      </c>
      <c r="R386" s="13">
        <v>334</v>
      </c>
      <c r="S386" s="13">
        <v>240</v>
      </c>
      <c r="T386" s="133">
        <v>2.9999999999999997E-4</v>
      </c>
      <c r="U386" s="27">
        <v>9.6019999999999994E-3</v>
      </c>
      <c r="V386" s="8">
        <f>IF(AB384="Latest Sag:",-(K386*L386+P386*Q386),-(K386*L386+P386*Q386)+U386)</f>
        <v>-8.3980000000000027E-3</v>
      </c>
      <c r="W386" s="8">
        <f>IF(OR(AC385="",AC385=0),Z385+V386,IF(AB384="Latest Sag:",AA385+U386+V386,AC385+V386))</f>
        <v>0.458264</v>
      </c>
      <c r="X386" s="33">
        <v>-36.192386999999997</v>
      </c>
      <c r="Y386" s="53">
        <f>IF(OR(ISBLANK(X386),X384=VALUE(20)),,IF(W384="Latest Z20:",ABS(X384-X386-K383*L383-P383*Q383+U385+U386),ABS(X385-X386-K385*L385-P385*Q385+U386)))</f>
        <v>9.9999999897404379E-7</v>
      </c>
      <c r="Z386" s="28">
        <v>-67.240734000000003</v>
      </c>
      <c r="AA386" s="28">
        <v>0.476128</v>
      </c>
      <c r="AB386" s="28">
        <v>-1.7728000000000001E-2</v>
      </c>
      <c r="AC386" s="8">
        <f t="shared" ref="AC386" si="891">AB386+AA386</f>
        <v>0.45839999999999997</v>
      </c>
      <c r="AD386" s="35">
        <v>0.45839168585909901</v>
      </c>
      <c r="AE386" s="8">
        <f t="shared" ref="AE386" si="892">IF(AD386="",0,IF(OR(AC386="",AC386=0),W386-AD386,AC386-AD386))</f>
        <v>8.3141409009668266E-6</v>
      </c>
      <c r="AF386" s="58">
        <f t="shared" ref="AF386" si="893">IF(AA386="",(Z386-V386)-Z385,AC386-W386)</f>
        <v>1.3599999999996948E-4</v>
      </c>
      <c r="AG386" s="40"/>
      <c r="AH386" s="73"/>
      <c r="AI386" s="40"/>
      <c r="AJ386" s="73"/>
      <c r="AK386" s="40">
        <v>36</v>
      </c>
      <c r="AL386" s="73">
        <v>150</v>
      </c>
      <c r="AM386" s="70"/>
      <c r="AN386" s="74"/>
      <c r="AO386" s="70"/>
      <c r="AP386" s="63"/>
      <c r="AQ386" s="63"/>
      <c r="AR386" s="40"/>
      <c r="AS386" s="40"/>
      <c r="AT386" s="63"/>
      <c r="AU386" s="63"/>
      <c r="AV386" s="142"/>
      <c r="AW386" s="71"/>
      <c r="AX386" s="45"/>
      <c r="AY386" s="45"/>
      <c r="AZ386" s="46"/>
      <c r="BA386" s="152"/>
      <c r="BB386" s="47"/>
      <c r="BC386" s="158">
        <v>20</v>
      </c>
      <c r="BD386" s="158">
        <v>14</v>
      </c>
      <c r="BE386" s="47">
        <v>6.8</v>
      </c>
      <c r="BF386" s="56"/>
      <c r="BG386" s="49"/>
      <c r="BH386" s="50"/>
      <c r="BI386" s="49"/>
      <c r="BJ386" s="49"/>
      <c r="BK386" s="49"/>
      <c r="BL386" s="49"/>
      <c r="BM386" s="49"/>
      <c r="BN386" s="50"/>
      <c r="BO386" s="49"/>
      <c r="BP386" s="49"/>
      <c r="BQ386" s="50"/>
      <c r="BR386" s="9"/>
    </row>
    <row r="387" spans="1:70" s="6" customFormat="1" x14ac:dyDescent="0.25">
      <c r="A387" s="170" t="s">
        <v>1155</v>
      </c>
      <c r="B387" s="136"/>
      <c r="C387" s="137">
        <v>44904.765057870369</v>
      </c>
      <c r="D387" s="146">
        <v>2.31</v>
      </c>
      <c r="E387" s="139" t="s">
        <v>814</v>
      </c>
      <c r="F387" s="165" t="s">
        <v>1328</v>
      </c>
      <c r="G387" s="22"/>
      <c r="H387" s="134"/>
      <c r="I387" s="134"/>
      <c r="J387" s="145"/>
      <c r="K387" s="29"/>
      <c r="L387" s="29"/>
      <c r="M387" s="1"/>
      <c r="N387" s="1"/>
      <c r="O387" s="3"/>
      <c r="P387" s="29"/>
      <c r="Q387" s="29"/>
      <c r="R387" s="1"/>
      <c r="S387" s="1"/>
      <c r="T387" s="147" t="s">
        <v>903</v>
      </c>
      <c r="U387" s="32" t="s">
        <v>24</v>
      </c>
      <c r="V387" s="24"/>
      <c r="W387" s="25" t="s">
        <v>22</v>
      </c>
      <c r="X387" s="30">
        <v>20</v>
      </c>
      <c r="Y387" s="138"/>
      <c r="Z387" s="30"/>
      <c r="AA387" s="30"/>
      <c r="AB387" s="36" t="s">
        <v>21</v>
      </c>
      <c r="AC387" s="24">
        <f>$AC$386</f>
        <v>0.45839999999999997</v>
      </c>
      <c r="AD387" s="30"/>
      <c r="AE387" s="24"/>
      <c r="AF387" s="24"/>
      <c r="AG387" s="41"/>
      <c r="AH387" s="41"/>
      <c r="AI387" s="41"/>
      <c r="AJ387" s="41"/>
      <c r="AK387" s="41"/>
      <c r="AL387" s="41"/>
      <c r="AM387" s="41"/>
      <c r="AN387" s="41"/>
      <c r="AO387" s="41"/>
      <c r="AP387" s="135"/>
      <c r="AQ387" s="135"/>
      <c r="AR387" s="41"/>
      <c r="AS387" s="41"/>
      <c r="AT387" s="135"/>
      <c r="AU387" s="135"/>
      <c r="AV387" s="29"/>
      <c r="AW387" s="42"/>
      <c r="AX387" s="42"/>
      <c r="AY387" s="42"/>
      <c r="AZ387" s="43"/>
      <c r="BA387" s="151"/>
      <c r="BB387" s="44"/>
      <c r="BC387" s="157">
        <v>21</v>
      </c>
      <c r="BD387" s="157"/>
      <c r="BE387" s="44"/>
      <c r="BF387" s="48"/>
      <c r="BG387" s="48"/>
      <c r="BH387" s="48"/>
      <c r="BI387" s="48"/>
      <c r="BJ387" s="48"/>
      <c r="BK387" s="48"/>
      <c r="BL387" s="48"/>
      <c r="BM387" s="48"/>
      <c r="BN387" s="48"/>
      <c r="BO387" s="48"/>
      <c r="BP387" s="48"/>
      <c r="BQ387" s="48"/>
      <c r="BR387" s="1"/>
    </row>
    <row r="388" spans="1:70" s="7" customFormat="1" x14ac:dyDescent="0.25">
      <c r="A388" s="68" t="s">
        <v>1527</v>
      </c>
      <c r="B388" s="67" t="s">
        <v>1182</v>
      </c>
      <c r="C388" s="52">
        <v>44904.767222222225</v>
      </c>
      <c r="D388" s="16">
        <f>(K388*M388+P388*R388)/(24*60*60)</f>
        <v>0</v>
      </c>
      <c r="E388" s="26"/>
      <c r="F388" s="14" t="s">
        <v>1440</v>
      </c>
      <c r="G388" s="15">
        <v>0.11700000000000001</v>
      </c>
      <c r="H388" s="131">
        <v>17</v>
      </c>
      <c r="I388" s="131">
        <v>10</v>
      </c>
      <c r="J388" s="143" t="s">
        <v>1441</v>
      </c>
      <c r="K388" s="37"/>
      <c r="L388" s="27">
        <v>6.0000000000000001E-3</v>
      </c>
      <c r="M388" s="13">
        <v>273</v>
      </c>
      <c r="N388" s="13">
        <v>240</v>
      </c>
      <c r="O388" s="17">
        <v>2E-3</v>
      </c>
      <c r="P388" s="37"/>
      <c r="Q388" s="27">
        <v>6.0000000000000001E-3</v>
      </c>
      <c r="R388" s="13">
        <v>334</v>
      </c>
      <c r="S388" s="13">
        <v>240</v>
      </c>
      <c r="T388" s="133">
        <v>2.9999999999999997E-4</v>
      </c>
      <c r="U388" s="27"/>
      <c r="V388" s="8">
        <f>IF(AB386="Latest Sag:",-(K388*L388+P388*Q388),-(K388*L388+P388*Q388)+U388)</f>
        <v>0</v>
      </c>
      <c r="W388" s="8">
        <f>IF(OR(AC387="",AC387=0),Z387+V388,IF(AB386="Latest Sag:",AA387+U388+V388,AC387+V388))</f>
        <v>0.45839999999999997</v>
      </c>
      <c r="X388" s="34"/>
      <c r="Y388" s="53">
        <f>IF(OR(ISBLANK(X388),X386=VALUE(20)),,IF(W386="Latest Z20:",ABS(X386-X388-K385*L385-P385*Q385+U387+U388),ABS(X387-X388-K387*L387-P387*Q387+U388)))</f>
        <v>0</v>
      </c>
      <c r="Z388" s="28">
        <v>-67.242419999999996</v>
      </c>
      <c r="AA388" s="28">
        <v>0.47660000000000002</v>
      </c>
      <c r="AB388" s="28">
        <v>4.4999999999999998E-2</v>
      </c>
      <c r="AC388" s="8">
        <f t="shared" ref="AC388" si="894">AB388+AA388</f>
        <v>0.52160000000000006</v>
      </c>
      <c r="AD388" s="35">
        <v>0.45855266114008703</v>
      </c>
      <c r="AE388" s="8">
        <f t="shared" ref="AE388" si="895">IF(AD388="",0,IF(OR(AC388="",AC388=0),W388-AD388,AC388-AD388))</f>
        <v>6.3047338859913038E-2</v>
      </c>
      <c r="AF388" s="58">
        <f t="shared" ref="AF388" si="896">IF(AA388="",(Z388-V388)-Z387,AC388-W388)</f>
        <v>6.3200000000000089E-2</v>
      </c>
      <c r="AG388" s="40"/>
      <c r="AH388" s="73"/>
      <c r="AI388" s="40"/>
      <c r="AJ388" s="73"/>
      <c r="AK388" s="40">
        <v>1205</v>
      </c>
      <c r="AL388" s="73">
        <v>150</v>
      </c>
      <c r="AM388" s="70"/>
      <c r="AN388" s="74"/>
      <c r="AO388" s="70"/>
      <c r="AP388" s="63"/>
      <c r="AQ388" s="63"/>
      <c r="AR388" s="40"/>
      <c r="AS388" s="40"/>
      <c r="AT388" s="63"/>
      <c r="AU388" s="63"/>
      <c r="AV388" s="142"/>
      <c r="AW388" s="71"/>
      <c r="AX388" s="45"/>
      <c r="AY388" s="45"/>
      <c r="AZ388" s="46"/>
      <c r="BA388" s="152"/>
      <c r="BB388" s="47"/>
      <c r="BC388" s="158">
        <v>21</v>
      </c>
      <c r="BD388" s="158"/>
      <c r="BE388" s="47"/>
      <c r="BF388" s="56"/>
      <c r="BG388" s="49"/>
      <c r="BH388" s="50"/>
      <c r="BI388" s="49"/>
      <c r="BJ388" s="49"/>
      <c r="BK388" s="49"/>
      <c r="BL388" s="49"/>
      <c r="BM388" s="49"/>
      <c r="BN388" s="50"/>
      <c r="BO388" s="49"/>
      <c r="BP388" s="49"/>
      <c r="BQ388" s="50"/>
      <c r="BR388" s="9"/>
    </row>
    <row r="389" spans="1:70" s="7" customFormat="1" x14ac:dyDescent="0.25">
      <c r="A389" s="68" t="s">
        <v>1528</v>
      </c>
      <c r="B389" s="67" t="s">
        <v>1182</v>
      </c>
      <c r="C389" s="52">
        <v>44904.7815625</v>
      </c>
      <c r="D389" s="16">
        <f>(K389*M389+P389*R389)/(24*60*60)</f>
        <v>3.1597222222222221E-2</v>
      </c>
      <c r="E389" s="26"/>
      <c r="F389" s="14" t="s">
        <v>1440</v>
      </c>
      <c r="G389" s="15">
        <v>0.11700000000000001</v>
      </c>
      <c r="H389" s="131">
        <v>17</v>
      </c>
      <c r="I389" s="131">
        <v>10</v>
      </c>
      <c r="J389" s="143" t="s">
        <v>1441</v>
      </c>
      <c r="K389" s="27">
        <v>10</v>
      </c>
      <c r="L389" s="27">
        <v>6.0000000000000001E-3</v>
      </c>
      <c r="M389" s="13">
        <v>273</v>
      </c>
      <c r="N389" s="13">
        <v>240</v>
      </c>
      <c r="O389" s="17">
        <v>2E-3</v>
      </c>
      <c r="P389" s="27">
        <v>0</v>
      </c>
      <c r="Q389" s="27">
        <v>6.0000000000000001E-3</v>
      </c>
      <c r="R389" s="13">
        <v>334</v>
      </c>
      <c r="S389" s="13">
        <v>240</v>
      </c>
      <c r="T389" s="133">
        <v>2.9999999999999997E-4</v>
      </c>
      <c r="U389" s="27">
        <v>4.8000000000000001E-2</v>
      </c>
      <c r="V389" s="8">
        <f>IF(AB387="Latest Sag:",-(K389*L389+P389*Q389),-(K389*L389+P389*Q389)+U389)</f>
        <v>-0.06</v>
      </c>
      <c r="W389" s="8">
        <f>IF(OR(AC388="",AC388=0),Z388+V389,IF(AB387="Latest Sag:",AA388+U389+V389,AC388+V389))</f>
        <v>0.46460000000000007</v>
      </c>
      <c r="X389" s="33">
        <v>-36.141800000000003</v>
      </c>
      <c r="Y389" s="53">
        <f>IF(OR(ISBLANK(X389),X387=VALUE(20)),,IF(W387="Latest Z20:",ABS(X387-X389-K386*L386-P386*Q386+U388+U389),ABS(X388-X389-K388*L388-P388*Q388+U389)))</f>
        <v>0</v>
      </c>
      <c r="Z389" s="28">
        <v>-67.242265000000003</v>
      </c>
      <c r="AA389" s="28">
        <v>0.47659400000000002</v>
      </c>
      <c r="AB389" s="28">
        <v>-7.8740000000000008E-3</v>
      </c>
      <c r="AC389" s="8">
        <f t="shared" ref="AC389" si="897">AB389+AA389</f>
        <v>0.46872000000000003</v>
      </c>
      <c r="AD389" s="35">
        <v>0.45855266114008703</v>
      </c>
      <c r="AE389" s="8">
        <f t="shared" ref="AE389" si="898">IF(AD389="",0,IF(OR(AC389="",AC389=0),W389-AD389,AC389-AD389))</f>
        <v>1.0167338859913E-2</v>
      </c>
      <c r="AF389" s="58">
        <f t="shared" ref="AF389" si="899">IF(AA389="",(Z389-V389)-Z388,AC389-W389)</f>
        <v>4.119999999999957E-3</v>
      </c>
      <c r="AG389" s="40"/>
      <c r="AH389" s="73"/>
      <c r="AI389" s="40"/>
      <c r="AJ389" s="73"/>
      <c r="AK389" s="40">
        <v>57</v>
      </c>
      <c r="AL389" s="73">
        <v>150</v>
      </c>
      <c r="AM389" s="70"/>
      <c r="AN389" s="74"/>
      <c r="AO389" s="70"/>
      <c r="AP389" s="63"/>
      <c r="AQ389" s="63"/>
      <c r="AR389" s="40"/>
      <c r="AS389" s="40"/>
      <c r="AT389" s="63"/>
      <c r="AU389" s="63"/>
      <c r="AV389" s="142"/>
      <c r="AW389" s="71"/>
      <c r="AX389" s="45"/>
      <c r="AY389" s="45"/>
      <c r="AZ389" s="46"/>
      <c r="BA389" s="152"/>
      <c r="BB389" s="47"/>
      <c r="BC389" s="158">
        <v>21</v>
      </c>
      <c r="BD389" s="158"/>
      <c r="BE389" s="47"/>
      <c r="BF389" s="56"/>
      <c r="BG389" s="49"/>
      <c r="BH389" s="50"/>
      <c r="BI389" s="49"/>
      <c r="BJ389" s="49"/>
      <c r="BK389" s="49"/>
      <c r="BL389" s="49"/>
      <c r="BM389" s="49"/>
      <c r="BN389" s="50"/>
      <c r="BO389" s="49"/>
      <c r="BP389" s="49"/>
      <c r="BQ389" s="50"/>
      <c r="BR389" s="9"/>
    </row>
    <row r="390" spans="1:70" s="7" customFormat="1" x14ac:dyDescent="0.25">
      <c r="A390" s="68" t="s">
        <v>1529</v>
      </c>
      <c r="B390" s="67" t="s">
        <v>1182</v>
      </c>
      <c r="C390" s="52">
        <v>44904.823182870372</v>
      </c>
      <c r="D390" s="16">
        <f>(K390*M390+P390*R390)/(24*60*60)</f>
        <v>1.0185185185185186E-2</v>
      </c>
      <c r="E390" s="26"/>
      <c r="F390" s="14" t="s">
        <v>1440</v>
      </c>
      <c r="G390" s="15">
        <v>0.11700000000000001</v>
      </c>
      <c r="H390" s="131">
        <v>17</v>
      </c>
      <c r="I390" s="131">
        <v>10</v>
      </c>
      <c r="J390" s="143" t="s">
        <v>1441</v>
      </c>
      <c r="K390" s="27">
        <v>2</v>
      </c>
      <c r="L390" s="27">
        <v>6.0000000000000001E-3</v>
      </c>
      <c r="M390" s="13">
        <v>273</v>
      </c>
      <c r="N390" s="13">
        <v>240</v>
      </c>
      <c r="O390" s="17">
        <v>2E-3</v>
      </c>
      <c r="P390" s="27">
        <v>1</v>
      </c>
      <c r="Q390" s="27">
        <v>6.0000000000000001E-3</v>
      </c>
      <c r="R390" s="13">
        <v>334</v>
      </c>
      <c r="S390" s="13">
        <v>240</v>
      </c>
      <c r="T390" s="133">
        <v>2.9999999999999997E-4</v>
      </c>
      <c r="U390" s="27">
        <v>7.6569999999999997E-3</v>
      </c>
      <c r="V390" s="8">
        <f>IF(AB388="Latest Sag:",-(K390*L390+P390*Q390),-(K390*L390+P390*Q390)+U390)</f>
        <v>-1.0343000000000001E-2</v>
      </c>
      <c r="W390" s="8">
        <f>IF(OR(AC389="",AC389=0),Z389+V390,IF(AB388="Latest Sag:",AA389+U390+V390,AC389+V390))</f>
        <v>0.45837700000000003</v>
      </c>
      <c r="X390" s="33">
        <v>-36.194099999999999</v>
      </c>
      <c r="Y390" s="53">
        <f>IF(OR(ISBLANK(X390),X388=VALUE(20)),,IF(W388="Latest Z20:",ABS(X388-X390-K387*L387-P387*Q387+U389+U390),ABS(X389-X390-K389*L389-P389*Q389+U390)))</f>
        <v>4.3000000004647827E-5</v>
      </c>
      <c r="Z390" s="28">
        <v>-67.242467000000005</v>
      </c>
      <c r="AA390" s="28">
        <v>0.47658899999999998</v>
      </c>
      <c r="AB390" s="28">
        <v>-1.7999999999999999E-2</v>
      </c>
      <c r="AC390" s="8">
        <f t="shared" ref="AC390" si="900">AB390+AA390</f>
        <v>0.45858899999999997</v>
      </c>
      <c r="AD390" s="35">
        <v>0.45855266114008703</v>
      </c>
      <c r="AE390" s="8">
        <f t="shared" ref="AE390" si="901">IF(AD390="",0,IF(OR(AC390="",AC390=0),W390-AD390,AC390-AD390))</f>
        <v>3.6338859912943278E-5</v>
      </c>
      <c r="AF390" s="58">
        <f t="shared" ref="AF390" si="902">IF(AA390="",(Z390-V390)-Z389,AC390-W390)</f>
        <v>2.1199999999993446E-4</v>
      </c>
      <c r="AG390" s="40"/>
      <c r="AH390" s="73"/>
      <c r="AI390" s="40"/>
      <c r="AJ390" s="73"/>
      <c r="AK390" s="40">
        <v>35</v>
      </c>
      <c r="AL390" s="73">
        <v>150</v>
      </c>
      <c r="AM390" s="70"/>
      <c r="AN390" s="74"/>
      <c r="AO390" s="70"/>
      <c r="AP390" s="63"/>
      <c r="AQ390" s="63"/>
      <c r="AR390" s="40"/>
      <c r="AS390" s="40"/>
      <c r="AT390" s="63"/>
      <c r="AU390" s="63"/>
      <c r="AV390" s="142"/>
      <c r="AW390" s="71"/>
      <c r="AX390" s="45"/>
      <c r="AY390" s="45"/>
      <c r="AZ390" s="46"/>
      <c r="BA390" s="152"/>
      <c r="BB390" s="47"/>
      <c r="BC390" s="158">
        <v>21</v>
      </c>
      <c r="BD390" s="158"/>
      <c r="BE390" s="47"/>
      <c r="BF390" s="56"/>
      <c r="BG390" s="49"/>
      <c r="BH390" s="50"/>
      <c r="BI390" s="49"/>
      <c r="BJ390" s="49"/>
      <c r="BK390" s="49"/>
      <c r="BL390" s="49"/>
      <c r="BM390" s="49"/>
      <c r="BN390" s="50"/>
      <c r="BO390" s="49"/>
      <c r="BP390" s="49"/>
      <c r="BQ390" s="50"/>
      <c r="BR390" s="9"/>
    </row>
    <row r="391" spans="1:70" s="6" customFormat="1" x14ac:dyDescent="0.25">
      <c r="A391" s="170" t="s">
        <v>1155</v>
      </c>
      <c r="B391" s="136"/>
      <c r="C391" s="137">
        <v>44904.846631944441</v>
      </c>
      <c r="D391" s="146">
        <v>1.96</v>
      </c>
      <c r="E391" s="139" t="s">
        <v>814</v>
      </c>
      <c r="F391" s="165" t="s">
        <v>1332</v>
      </c>
      <c r="G391" s="22"/>
      <c r="H391" s="134"/>
      <c r="I391" s="134"/>
      <c r="J391" s="145"/>
      <c r="K391" s="29"/>
      <c r="L391" s="29"/>
      <c r="M391" s="1"/>
      <c r="N391" s="1"/>
      <c r="O391" s="3"/>
      <c r="P391" s="29"/>
      <c r="Q391" s="29"/>
      <c r="R391" s="1"/>
      <c r="S391" s="1"/>
      <c r="T391" s="147" t="s">
        <v>903</v>
      </c>
      <c r="U391" s="32" t="s">
        <v>24</v>
      </c>
      <c r="V391" s="24"/>
      <c r="W391" s="25" t="s">
        <v>22</v>
      </c>
      <c r="X391" s="30">
        <v>20</v>
      </c>
      <c r="Y391" s="138"/>
      <c r="Z391" s="30"/>
      <c r="AA391" s="30"/>
      <c r="AB391" s="36" t="s">
        <v>21</v>
      </c>
      <c r="AC391" s="24">
        <f>$AC$390</f>
        <v>0.45858899999999997</v>
      </c>
      <c r="AD391" s="30"/>
      <c r="AE391" s="24"/>
      <c r="AF391" s="24"/>
      <c r="AG391" s="41"/>
      <c r="AH391" s="41"/>
      <c r="AI391" s="41"/>
      <c r="AJ391" s="41"/>
      <c r="AK391" s="41"/>
      <c r="AL391" s="41"/>
      <c r="AM391" s="41"/>
      <c r="AN391" s="41"/>
      <c r="AO391" s="41"/>
      <c r="AP391" s="135"/>
      <c r="AQ391" s="135"/>
      <c r="AR391" s="41"/>
      <c r="AS391" s="41"/>
      <c r="AT391" s="135"/>
      <c r="AU391" s="135"/>
      <c r="AV391" s="29"/>
      <c r="AW391" s="42"/>
      <c r="AX391" s="42"/>
      <c r="AY391" s="42"/>
      <c r="AZ391" s="43"/>
      <c r="BA391" s="151"/>
      <c r="BB391" s="44"/>
      <c r="BC391" s="157">
        <v>22</v>
      </c>
      <c r="BD391" s="157"/>
      <c r="BE391" s="44"/>
      <c r="BF391" s="48"/>
      <c r="BG391" s="48"/>
      <c r="BH391" s="48"/>
      <c r="BI391" s="48"/>
      <c r="BJ391" s="48"/>
      <c r="BK391" s="48"/>
      <c r="BL391" s="48"/>
      <c r="BM391" s="48"/>
      <c r="BN391" s="48"/>
      <c r="BO391" s="48"/>
      <c r="BP391" s="48"/>
      <c r="BQ391" s="48"/>
      <c r="BR391" s="1"/>
    </row>
    <row r="392" spans="1:70" s="7" customFormat="1" x14ac:dyDescent="0.25">
      <c r="A392" s="68" t="s">
        <v>1530</v>
      </c>
      <c r="B392" s="67" t="s">
        <v>1182</v>
      </c>
      <c r="C392" s="52">
        <v>44904.855983796297</v>
      </c>
      <c r="D392" s="16">
        <f>(K392*M392+P392*R392)/(24*60*60)</f>
        <v>0</v>
      </c>
      <c r="E392" s="26"/>
      <c r="F392" s="14" t="s">
        <v>1440</v>
      </c>
      <c r="G392" s="15">
        <v>0.11700000000000001</v>
      </c>
      <c r="H392" s="131">
        <v>17</v>
      </c>
      <c r="I392" s="131">
        <v>10</v>
      </c>
      <c r="J392" s="143" t="s">
        <v>1441</v>
      </c>
      <c r="K392" s="37"/>
      <c r="L392" s="27">
        <v>6.0000000000000001E-3</v>
      </c>
      <c r="M392" s="13">
        <v>273</v>
      </c>
      <c r="N392" s="13">
        <v>240</v>
      </c>
      <c r="O392" s="17">
        <v>2E-3</v>
      </c>
      <c r="P392" s="37"/>
      <c r="Q392" s="27">
        <v>6.0000000000000001E-3</v>
      </c>
      <c r="R392" s="13">
        <v>334</v>
      </c>
      <c r="S392" s="13">
        <v>240</v>
      </c>
      <c r="T392" s="133">
        <v>2.9999999999999997E-4</v>
      </c>
      <c r="U392" s="27"/>
      <c r="V392" s="8">
        <f>IF(AB390="Latest Sag:",-(K392*L392+P392*Q392),-(K392*L392+P392*Q392)+U392)</f>
        <v>0</v>
      </c>
      <c r="W392" s="8">
        <f>IF(OR(AC391="",AC391=0),Z391+V392,IF(AB390="Latest Sag:",AA391+U392+V392,AC391+V392))</f>
        <v>0.45858899999999997</v>
      </c>
      <c r="X392" s="34"/>
      <c r="Y392" s="53">
        <f>IF(OR(ISBLANK(X392),X390=VALUE(20)),,IF(W390="Latest Z20:",ABS(X390-X392-K389*L389-P389*Q389+U391+U392),ABS(X391-X392-K391*L391-P391*Q391+U392)))</f>
        <v>0</v>
      </c>
      <c r="Z392" s="28">
        <v>-67.242863</v>
      </c>
      <c r="AA392" s="28">
        <v>0.476914</v>
      </c>
      <c r="AB392" s="28">
        <v>4.4999999999999998E-2</v>
      </c>
      <c r="AC392" s="8">
        <f t="shared" ref="AC392" si="903">AB392+AA392</f>
        <v>0.52191399999999999</v>
      </c>
      <c r="AD392" s="35">
        <v>0.45868592925685497</v>
      </c>
      <c r="AE392" s="8">
        <f t="shared" ref="AE392" si="904">IF(AD392="",0,IF(OR(AC392="",AC392=0),W392-AD392,AC392-AD392))</f>
        <v>6.3228070743145015E-2</v>
      </c>
      <c r="AF392" s="58">
        <f t="shared" ref="AF392" si="905">IF(AA392="",(Z392-V392)-Z391,AC392-W392)</f>
        <v>6.332500000000002E-2</v>
      </c>
      <c r="AG392" s="40"/>
      <c r="AH392" s="73"/>
      <c r="AI392" s="40"/>
      <c r="AJ392" s="73"/>
      <c r="AK392" s="40">
        <v>1608</v>
      </c>
      <c r="AL392" s="73">
        <v>150</v>
      </c>
      <c r="AM392" s="70"/>
      <c r="AN392" s="74"/>
      <c r="AO392" s="70"/>
      <c r="AP392" s="63"/>
      <c r="AQ392" s="63"/>
      <c r="AR392" s="40"/>
      <c r="AS392" s="40"/>
      <c r="AT392" s="63"/>
      <c r="AU392" s="63"/>
      <c r="AV392" s="142"/>
      <c r="AW392" s="71"/>
      <c r="AX392" s="45"/>
      <c r="AY392" s="45"/>
      <c r="AZ392" s="46"/>
      <c r="BA392" s="152"/>
      <c r="BB392" s="47"/>
      <c r="BC392" s="158">
        <v>22</v>
      </c>
      <c r="BD392" s="158"/>
      <c r="BE392" s="47"/>
      <c r="BF392" s="56"/>
      <c r="BG392" s="49"/>
      <c r="BH392" s="50"/>
      <c r="BI392" s="49"/>
      <c r="BJ392" s="49"/>
      <c r="BK392" s="49"/>
      <c r="BL392" s="49"/>
      <c r="BM392" s="49"/>
      <c r="BN392" s="50"/>
      <c r="BO392" s="49"/>
      <c r="BP392" s="49"/>
      <c r="BQ392" s="50"/>
      <c r="BR392" s="9"/>
    </row>
    <row r="393" spans="1:70" s="7" customFormat="1" x14ac:dyDescent="0.25">
      <c r="A393" s="68" t="s">
        <v>1531</v>
      </c>
      <c r="B393" s="67" t="s">
        <v>1182</v>
      </c>
      <c r="C393" s="52">
        <v>44904.869803240741</v>
      </c>
      <c r="D393" s="16">
        <f>(K393*M393+P393*R393)/(24*60*60)</f>
        <v>3.1597222222222221E-2</v>
      </c>
      <c r="E393" s="26"/>
      <c r="F393" s="14" t="s">
        <v>1440</v>
      </c>
      <c r="G393" s="15">
        <v>0.11700000000000001</v>
      </c>
      <c r="H393" s="131">
        <v>17</v>
      </c>
      <c r="I393" s="131">
        <v>10</v>
      </c>
      <c r="J393" s="143" t="s">
        <v>1441</v>
      </c>
      <c r="K393" s="27">
        <v>10</v>
      </c>
      <c r="L393" s="27">
        <v>6.0000000000000001E-3</v>
      </c>
      <c r="M393" s="13">
        <v>273</v>
      </c>
      <c r="N393" s="13">
        <v>240</v>
      </c>
      <c r="O393" s="17">
        <v>2E-3</v>
      </c>
      <c r="P393" s="27">
        <v>0</v>
      </c>
      <c r="Q393" s="27">
        <v>6.0000000000000001E-3</v>
      </c>
      <c r="R393" s="13">
        <v>334</v>
      </c>
      <c r="S393" s="13">
        <v>240</v>
      </c>
      <c r="T393" s="133">
        <v>2.9999999999999997E-4</v>
      </c>
      <c r="U393" s="27">
        <v>4.7E-2</v>
      </c>
      <c r="V393" s="8">
        <f>IF(AB391="Latest Sag:",-(K393*L393+P393*Q393),-(K393*L393+P393*Q393)+U393)</f>
        <v>-0.06</v>
      </c>
      <c r="W393" s="8">
        <f>IF(OR(AC392="",AC392=0),Z392+V393,IF(AB391="Latest Sag:",AA392+U393+V393,AC392+V393))</f>
        <v>0.46391399999999999</v>
      </c>
      <c r="X393" s="33">
        <v>-36.142400000000002</v>
      </c>
      <c r="Y393" s="53">
        <f>IF(OR(ISBLANK(X393),X391=VALUE(20)),,IF(W391="Latest Z20:",ABS(X391-X393-K390*L390-P390*Q390+U392+U393),ABS(X392-X393-K392*L392-P392*Q392+U393)))</f>
        <v>0</v>
      </c>
      <c r="Z393" s="28">
        <v>-67.242400000000004</v>
      </c>
      <c r="AA393" s="28">
        <v>0.47695500000000002</v>
      </c>
      <c r="AB393" s="28">
        <v>-8.5529999999999998E-3</v>
      </c>
      <c r="AC393" s="8">
        <f t="shared" ref="AC393" si="906">AB393+AA393</f>
        <v>0.46840200000000004</v>
      </c>
      <c r="AD393" s="35">
        <v>0.45868592925685497</v>
      </c>
      <c r="AE393" s="8">
        <f t="shared" ref="AE393" si="907">IF(AD393="",0,IF(OR(AC393="",AC393=0),W393-AD393,AC393-AD393))</f>
        <v>9.7160707431450666E-3</v>
      </c>
      <c r="AF393" s="58">
        <f t="shared" ref="AF393" si="908">IF(AA393="",(Z393-V393)-Z392,AC393-W393)</f>
        <v>4.4880000000000475E-3</v>
      </c>
      <c r="AG393" s="40"/>
      <c r="AH393" s="73"/>
      <c r="AI393" s="40"/>
      <c r="AJ393" s="73"/>
      <c r="AK393" s="40">
        <v>51</v>
      </c>
      <c r="AL393" s="73">
        <v>150</v>
      </c>
      <c r="AM393" s="70"/>
      <c r="AN393" s="74"/>
      <c r="AO393" s="70"/>
      <c r="AP393" s="63"/>
      <c r="AQ393" s="63"/>
      <c r="AR393" s="40"/>
      <c r="AS393" s="40"/>
      <c r="AT393" s="63"/>
      <c r="AU393" s="63"/>
      <c r="AV393" s="142"/>
      <c r="AW393" s="71"/>
      <c r="AX393" s="45"/>
      <c r="AY393" s="45"/>
      <c r="AZ393" s="46"/>
      <c r="BA393" s="152"/>
      <c r="BB393" s="47"/>
      <c r="BC393" s="158">
        <v>22</v>
      </c>
      <c r="BD393" s="158"/>
      <c r="BE393" s="47"/>
      <c r="BF393" s="56"/>
      <c r="BG393" s="49"/>
      <c r="BH393" s="50"/>
      <c r="BI393" s="49"/>
      <c r="BJ393" s="49"/>
      <c r="BK393" s="49"/>
      <c r="BL393" s="49"/>
      <c r="BM393" s="49"/>
      <c r="BN393" s="50"/>
      <c r="BO393" s="49"/>
      <c r="BP393" s="49"/>
      <c r="BQ393" s="50"/>
      <c r="BR393" s="9"/>
    </row>
    <row r="394" spans="1:70" s="7" customFormat="1" x14ac:dyDescent="0.25">
      <c r="A394" s="68" t="s">
        <v>1532</v>
      </c>
      <c r="B394" s="67" t="s">
        <v>1182</v>
      </c>
      <c r="C394" s="52">
        <v>44904.910868055558</v>
      </c>
      <c r="D394" s="16">
        <f>(K394*M394+P394*R394)/(24*60*60)</f>
        <v>1.0185185185185186E-2</v>
      </c>
      <c r="E394" s="26"/>
      <c r="F394" s="14" t="s">
        <v>1440</v>
      </c>
      <c r="G394" s="15">
        <v>0.11700000000000001</v>
      </c>
      <c r="H394" s="131">
        <v>17</v>
      </c>
      <c r="I394" s="131">
        <v>10</v>
      </c>
      <c r="J394" s="143" t="s">
        <v>1441</v>
      </c>
      <c r="K394" s="27">
        <v>2</v>
      </c>
      <c r="L394" s="27">
        <v>6.0000000000000001E-3</v>
      </c>
      <c r="M394" s="13">
        <v>273</v>
      </c>
      <c r="N394" s="13">
        <v>240</v>
      </c>
      <c r="O394" s="17">
        <v>2E-3</v>
      </c>
      <c r="P394" s="27">
        <v>1</v>
      </c>
      <c r="Q394" s="27">
        <v>6.0000000000000001E-3</v>
      </c>
      <c r="R394" s="13">
        <v>334</v>
      </c>
      <c r="S394" s="13">
        <v>240</v>
      </c>
      <c r="T394" s="133">
        <v>2.9999999999999997E-4</v>
      </c>
      <c r="U394" s="27">
        <v>8.1060000000000004E-3</v>
      </c>
      <c r="V394" s="8">
        <f>IF(AB392="Latest Sag:",-(K394*L394+P394*Q394),-(K394*L394+P394*Q394)+U394)</f>
        <v>-9.8940000000000018E-3</v>
      </c>
      <c r="W394" s="8">
        <f>IF(OR(AC393="",AC393=0),Z393+V394,IF(AB392="Latest Sag:",AA393+U394+V394,AC393+V394))</f>
        <v>0.45850800000000003</v>
      </c>
      <c r="X394" s="33">
        <v>-36.194299999999998</v>
      </c>
      <c r="Y394" s="53">
        <f>IF(OR(ISBLANK(X394),X392=VALUE(20)),,IF(W392="Latest Z20:",ABS(X392-X394-K391*L391-P391*Q391+U393+U394),ABS(X393-X394-K393*L393-P393*Q393+U394)))</f>
        <v>5.9999999962850187E-6</v>
      </c>
      <c r="Z394" s="28">
        <v>-67.242502000000002</v>
      </c>
      <c r="AA394" s="28">
        <v>0.47694199999999998</v>
      </c>
      <c r="AB394" s="28">
        <v>-1.8249999999999999E-2</v>
      </c>
      <c r="AC394" s="8">
        <f t="shared" ref="AC394" si="909">AB394+AA394</f>
        <v>0.45869199999999999</v>
      </c>
      <c r="AD394" s="35">
        <v>0.45868592925685497</v>
      </c>
      <c r="AE394" s="8">
        <f t="shared" ref="AE394" si="910">IF(AD394="",0,IF(OR(AC394="",AC394=0),W394-AD394,AC394-AD394))</f>
        <v>6.0707431450146565E-6</v>
      </c>
      <c r="AF394" s="58">
        <f t="shared" ref="AF394" si="911">IF(AA394="",(Z394-V394)-Z393,AC394-W394)</f>
        <v>1.8399999999996197E-4</v>
      </c>
      <c r="AG394" s="40"/>
      <c r="AH394" s="73"/>
      <c r="AI394" s="40"/>
      <c r="AJ394" s="73"/>
      <c r="AK394" s="40">
        <v>24</v>
      </c>
      <c r="AL394" s="73">
        <v>150</v>
      </c>
      <c r="AM394" s="70"/>
      <c r="AN394" s="74"/>
      <c r="AO394" s="70"/>
      <c r="AP394" s="63"/>
      <c r="AQ394" s="63"/>
      <c r="AR394" s="40"/>
      <c r="AS394" s="40"/>
      <c r="AT394" s="63"/>
      <c r="AU394" s="63"/>
      <c r="AV394" s="142"/>
      <c r="AW394" s="71"/>
      <c r="AX394" s="45"/>
      <c r="AY394" s="45"/>
      <c r="AZ394" s="46"/>
      <c r="BA394" s="152"/>
      <c r="BB394" s="47"/>
      <c r="BC394" s="158">
        <v>22</v>
      </c>
      <c r="BD394" s="158"/>
      <c r="BE394" s="47"/>
      <c r="BF394" s="56"/>
      <c r="BG394" s="49"/>
      <c r="BH394" s="50"/>
      <c r="BI394" s="49"/>
      <c r="BJ394" s="49"/>
      <c r="BK394" s="49"/>
      <c r="BL394" s="49"/>
      <c r="BM394" s="49"/>
      <c r="BN394" s="50"/>
      <c r="BO394" s="49"/>
      <c r="BP394" s="49"/>
      <c r="BQ394" s="50"/>
      <c r="BR394" s="9"/>
    </row>
    <row r="395" spans="1:70" s="6" customFormat="1" x14ac:dyDescent="0.25">
      <c r="A395" s="170" t="s">
        <v>1155</v>
      </c>
      <c r="B395" s="136"/>
      <c r="C395" s="137">
        <v>44904.929791666669</v>
      </c>
      <c r="D395" s="146">
        <v>2</v>
      </c>
      <c r="E395" s="139" t="s">
        <v>814</v>
      </c>
      <c r="F395" s="165" t="s">
        <v>1336</v>
      </c>
      <c r="G395" s="22"/>
      <c r="H395" s="134"/>
      <c r="I395" s="134"/>
      <c r="J395" s="145"/>
      <c r="K395" s="29"/>
      <c r="L395" s="29"/>
      <c r="M395" s="1"/>
      <c r="N395" s="1"/>
      <c r="O395" s="3"/>
      <c r="P395" s="29"/>
      <c r="Q395" s="29"/>
      <c r="R395" s="1"/>
      <c r="S395" s="1"/>
      <c r="T395" s="147" t="s">
        <v>903</v>
      </c>
      <c r="U395" s="32" t="s">
        <v>24</v>
      </c>
      <c r="V395" s="24"/>
      <c r="W395" s="25" t="s">
        <v>22</v>
      </c>
      <c r="X395" s="30">
        <v>20</v>
      </c>
      <c r="Y395" s="138"/>
      <c r="Z395" s="30"/>
      <c r="AA395" s="30"/>
      <c r="AB395" s="36" t="s">
        <v>21</v>
      </c>
      <c r="AC395" s="24">
        <f>$AC$394</f>
        <v>0.45869199999999999</v>
      </c>
      <c r="AD395" s="30"/>
      <c r="AE395" s="24"/>
      <c r="AF395" s="24"/>
      <c r="AG395" s="41"/>
      <c r="AH395" s="41"/>
      <c r="AI395" s="41"/>
      <c r="AJ395" s="41"/>
      <c r="AK395" s="41"/>
      <c r="AL395" s="41"/>
      <c r="AM395" s="41"/>
      <c r="AN395" s="41"/>
      <c r="AO395" s="41"/>
      <c r="AP395" s="135"/>
      <c r="AQ395" s="135"/>
      <c r="AR395" s="41"/>
      <c r="AS395" s="41"/>
      <c r="AT395" s="135"/>
      <c r="AU395" s="135"/>
      <c r="AV395" s="29"/>
      <c r="AW395" s="42"/>
      <c r="AX395" s="42"/>
      <c r="AY395" s="42"/>
      <c r="AZ395" s="43"/>
      <c r="BA395" s="151"/>
      <c r="BB395" s="44"/>
      <c r="BC395" s="157">
        <v>23</v>
      </c>
      <c r="BD395" s="157"/>
      <c r="BE395" s="44"/>
      <c r="BF395" s="48"/>
      <c r="BG395" s="48"/>
      <c r="BH395" s="48"/>
      <c r="BI395" s="48"/>
      <c r="BJ395" s="48"/>
      <c r="BK395" s="48"/>
      <c r="BL395" s="48"/>
      <c r="BM395" s="48"/>
      <c r="BN395" s="48"/>
      <c r="BO395" s="48"/>
      <c r="BP395" s="48"/>
      <c r="BQ395" s="48"/>
      <c r="BR395" s="1"/>
    </row>
    <row r="396" spans="1:70" s="7" customFormat="1" x14ac:dyDescent="0.25">
      <c r="A396" s="68" t="s">
        <v>1533</v>
      </c>
      <c r="B396" s="67" t="s">
        <v>1182</v>
      </c>
      <c r="C396" s="52">
        <v>44904.935659722221</v>
      </c>
      <c r="D396" s="16">
        <f>(K396*M396+P396*R396)/(24*60*60)</f>
        <v>0</v>
      </c>
      <c r="E396" s="26"/>
      <c r="F396" s="14" t="s">
        <v>1440</v>
      </c>
      <c r="G396" s="15">
        <v>0.11700000000000001</v>
      </c>
      <c r="H396" s="131">
        <v>17</v>
      </c>
      <c r="I396" s="131">
        <v>10</v>
      </c>
      <c r="J396" s="143" t="s">
        <v>1441</v>
      </c>
      <c r="K396" s="37"/>
      <c r="L396" s="27">
        <v>6.0000000000000001E-3</v>
      </c>
      <c r="M396" s="13">
        <v>273</v>
      </c>
      <c r="N396" s="13">
        <v>240</v>
      </c>
      <c r="O396" s="17">
        <v>2E-3</v>
      </c>
      <c r="P396" s="37"/>
      <c r="Q396" s="27">
        <v>6.0000000000000001E-3</v>
      </c>
      <c r="R396" s="13">
        <v>334</v>
      </c>
      <c r="S396" s="13">
        <v>240</v>
      </c>
      <c r="T396" s="133">
        <v>2.9999999999999997E-4</v>
      </c>
      <c r="U396" s="27"/>
      <c r="V396" s="8">
        <f>IF(AB394="Latest Sag:",-(K396*L396+P396*Q396),-(K396*L396+P396*Q396)+U396)</f>
        <v>0</v>
      </c>
      <c r="W396" s="8">
        <f>IF(OR(AC395="",AC395=0),Z395+V396,IF(AB394="Latest Sag:",AA395+U396+V396,AC395+V396))</f>
        <v>0.45869199999999999</v>
      </c>
      <c r="X396" s="34"/>
      <c r="Y396" s="53">
        <f>IF(OR(ISBLANK(X396),X394=VALUE(20)),,IF(W394="Latest Z20:",ABS(X394-X396-K393*L393-P393*Q393+U395+U396),ABS(X395-X396-K395*L395-P395*Q395+U396)))</f>
        <v>0</v>
      </c>
      <c r="Z396" s="28">
        <v>-67.239181000000002</v>
      </c>
      <c r="AA396" s="28">
        <v>0.48047099999999998</v>
      </c>
      <c r="AB396" s="28">
        <v>3.4000000000000002E-2</v>
      </c>
      <c r="AC396" s="8">
        <f t="shared" ref="AC396" si="912">AB396+AA396</f>
        <v>0.51447100000000001</v>
      </c>
      <c r="AD396" s="35">
        <v>0.45870767983295901</v>
      </c>
      <c r="AE396" s="8">
        <f t="shared" ref="AE396" si="913">IF(AD396="",0,IF(OR(AC396="",AC396=0),W396-AD396,AC396-AD396))</f>
        <v>5.5763320167040997E-2</v>
      </c>
      <c r="AF396" s="58">
        <f t="shared" ref="AF396" si="914">IF(AA396="",(Z396-V396)-Z395,AC396-W396)</f>
        <v>5.5779000000000023E-2</v>
      </c>
      <c r="AG396" s="40"/>
      <c r="AH396" s="73"/>
      <c r="AI396" s="40"/>
      <c r="AJ396" s="73"/>
      <c r="AK396" s="40">
        <v>2353</v>
      </c>
      <c r="AL396" s="73">
        <v>150</v>
      </c>
      <c r="AM396" s="70"/>
      <c r="AN396" s="74"/>
      <c r="AO396" s="70"/>
      <c r="AP396" s="63"/>
      <c r="AQ396" s="63"/>
      <c r="AR396" s="40"/>
      <c r="AS396" s="40"/>
      <c r="AT396" s="63"/>
      <c r="AU396" s="63"/>
      <c r="AV396" s="142"/>
      <c r="AW396" s="71"/>
      <c r="AX396" s="45"/>
      <c r="AY396" s="45"/>
      <c r="AZ396" s="46"/>
      <c r="BA396" s="152"/>
      <c r="BB396" s="47"/>
      <c r="BC396" s="158">
        <v>23</v>
      </c>
      <c r="BD396" s="158"/>
      <c r="BE396" s="47"/>
      <c r="BF396" s="56"/>
      <c r="BG396" s="49"/>
      <c r="BH396" s="50"/>
      <c r="BI396" s="49"/>
      <c r="BJ396" s="49"/>
      <c r="BK396" s="49"/>
      <c r="BL396" s="49"/>
      <c r="BM396" s="49"/>
      <c r="BN396" s="50"/>
      <c r="BO396" s="49"/>
      <c r="BP396" s="49"/>
      <c r="BQ396" s="50"/>
      <c r="BR396" s="9"/>
    </row>
    <row r="397" spans="1:70" s="7" customFormat="1" x14ac:dyDescent="0.25">
      <c r="A397" s="68" t="s">
        <v>1534</v>
      </c>
      <c r="B397" s="67" t="s">
        <v>1182</v>
      </c>
      <c r="C397" s="52">
        <v>44904.95107638889</v>
      </c>
      <c r="D397" s="16">
        <f>(K397*M397+P397*R397)/(24*60*60)</f>
        <v>2.8437500000000001E-2</v>
      </c>
      <c r="E397" s="26"/>
      <c r="F397" s="14" t="s">
        <v>1440</v>
      </c>
      <c r="G397" s="15">
        <v>0.11700000000000001</v>
      </c>
      <c r="H397" s="131">
        <v>17</v>
      </c>
      <c r="I397" s="131">
        <v>10</v>
      </c>
      <c r="J397" s="143" t="s">
        <v>1441</v>
      </c>
      <c r="K397" s="27">
        <v>9</v>
      </c>
      <c r="L397" s="27">
        <v>6.0000000000000001E-3</v>
      </c>
      <c r="M397" s="13">
        <v>273</v>
      </c>
      <c r="N397" s="13">
        <v>240</v>
      </c>
      <c r="O397" s="17">
        <v>2E-3</v>
      </c>
      <c r="P397" s="27">
        <v>0</v>
      </c>
      <c r="Q397" s="27">
        <v>6.0000000000000001E-3</v>
      </c>
      <c r="R397" s="13">
        <v>334</v>
      </c>
      <c r="S397" s="13">
        <v>240</v>
      </c>
      <c r="T397" s="133">
        <v>2.9999999999999997E-4</v>
      </c>
      <c r="U397" s="27">
        <v>3.8240000000000003E-2</v>
      </c>
      <c r="V397" s="8">
        <f>IF(AB395="Latest Sag:",-(K397*L397+P397*Q397),-(K397*L397+P397*Q397)+U397)</f>
        <v>-5.3999999999999999E-2</v>
      </c>
      <c r="W397" s="8">
        <f>IF(OR(AC396="",AC396=0),Z396+V397,IF(AB395="Latest Sag:",AA396+U397+V397,AC396+V397))</f>
        <v>0.46471100000000004</v>
      </c>
      <c r="X397" s="33">
        <v>-36.148000000000003</v>
      </c>
      <c r="Y397" s="53">
        <f>IF(OR(ISBLANK(X397),X395=VALUE(20)),,IF(W395="Latest Z20:",ABS(X395-X397-K394*L394-P394*Q394+U396+U397),ABS(X396-X397-K396*L396-P396*Q396+U397)))</f>
        <v>0</v>
      </c>
      <c r="Z397" s="28">
        <v>-67.238902999999993</v>
      </c>
      <c r="AA397" s="28">
        <v>0.48050799999999999</v>
      </c>
      <c r="AB397" s="28">
        <v>-1.1681E-2</v>
      </c>
      <c r="AC397" s="8">
        <f t="shared" ref="AC397" si="915">AB397+AA397</f>
        <v>0.46882699999999999</v>
      </c>
      <c r="AD397" s="35">
        <v>0.45870767983295901</v>
      </c>
      <c r="AE397" s="8">
        <f t="shared" ref="AE397" si="916">IF(AD397="",0,IF(OR(AC397="",AC397=0),W397-AD397,AC397-AD397))</f>
        <v>1.0119320167040979E-2</v>
      </c>
      <c r="AF397" s="58">
        <f t="shared" ref="AF397" si="917">IF(AA397="",(Z397-V397)-Z396,AC397-W397)</f>
        <v>4.115999999999953E-3</v>
      </c>
      <c r="AG397" s="40"/>
      <c r="AH397" s="73"/>
      <c r="AI397" s="40"/>
      <c r="AJ397" s="73"/>
      <c r="AK397" s="40">
        <v>40</v>
      </c>
      <c r="AL397" s="73">
        <v>150</v>
      </c>
      <c r="AM397" s="70"/>
      <c r="AN397" s="74"/>
      <c r="AO397" s="70"/>
      <c r="AP397" s="63"/>
      <c r="AQ397" s="63"/>
      <c r="AR397" s="40"/>
      <c r="AS397" s="40"/>
      <c r="AT397" s="63"/>
      <c r="AU397" s="63"/>
      <c r="AV397" s="142"/>
      <c r="AW397" s="71"/>
      <c r="AX397" s="45"/>
      <c r="AY397" s="45"/>
      <c r="AZ397" s="46"/>
      <c r="BA397" s="152"/>
      <c r="BB397" s="47"/>
      <c r="BC397" s="158">
        <v>23</v>
      </c>
      <c r="BD397" s="158"/>
      <c r="BE397" s="47"/>
      <c r="BF397" s="56"/>
      <c r="BG397" s="49"/>
      <c r="BH397" s="50"/>
      <c r="BI397" s="49"/>
      <c r="BJ397" s="49"/>
      <c r="BK397" s="49"/>
      <c r="BL397" s="49"/>
      <c r="BM397" s="49"/>
      <c r="BN397" s="50"/>
      <c r="BO397" s="49"/>
      <c r="BP397" s="49"/>
      <c r="BQ397" s="50"/>
      <c r="BR397" s="9"/>
    </row>
    <row r="398" spans="1:70" s="7" customFormat="1" x14ac:dyDescent="0.25">
      <c r="A398" s="68" t="s">
        <v>1535</v>
      </c>
      <c r="B398" s="67" t="s">
        <v>1182</v>
      </c>
      <c r="C398" s="52">
        <v>44904.988796296297</v>
      </c>
      <c r="D398" s="16">
        <f>(K398*M398+P398*R398)/(24*60*60)</f>
        <v>1.0185185185185186E-2</v>
      </c>
      <c r="E398" s="26"/>
      <c r="F398" s="14" t="s">
        <v>1440</v>
      </c>
      <c r="G398" s="15">
        <v>0.11700000000000001</v>
      </c>
      <c r="H398" s="131">
        <v>17</v>
      </c>
      <c r="I398" s="131">
        <v>10</v>
      </c>
      <c r="J398" s="143" t="s">
        <v>1441</v>
      </c>
      <c r="K398" s="27">
        <v>2</v>
      </c>
      <c r="L398" s="27">
        <v>6.0000000000000001E-3</v>
      </c>
      <c r="M398" s="13">
        <v>273</v>
      </c>
      <c r="N398" s="13">
        <v>240</v>
      </c>
      <c r="O398" s="17">
        <v>2E-3</v>
      </c>
      <c r="P398" s="27">
        <v>1</v>
      </c>
      <c r="Q398" s="27">
        <v>6.0000000000000001E-3</v>
      </c>
      <c r="R398" s="13">
        <v>334</v>
      </c>
      <c r="S398" s="13">
        <v>240</v>
      </c>
      <c r="T398" s="133">
        <v>2.9999999999999997E-4</v>
      </c>
      <c r="U398" s="27">
        <v>7.77E-3</v>
      </c>
      <c r="V398" s="8">
        <f>IF(AB396="Latest Sag:",-(K398*L398+P398*Q398),-(K398*L398+P398*Q398)+U398)</f>
        <v>-1.0230000000000003E-2</v>
      </c>
      <c r="W398" s="8">
        <f>IF(OR(AC397="",AC397=0),Z397+V398,IF(AB396="Latest Sag:",AA397+U398+V398,AC397+V398))</f>
        <v>0.45859699999999998</v>
      </c>
      <c r="X398" s="33">
        <v>-36.194200000000002</v>
      </c>
      <c r="Y398" s="53">
        <f>IF(OR(ISBLANK(X398),X396=VALUE(20)),,IF(W396="Latest Z20:",ABS(X396-X398-K395*L395-P395*Q395+U397+U398),ABS(X397-X398-K397*L397-P397*Q397+U398)))</f>
        <v>3.0000000001090786E-5</v>
      </c>
      <c r="Z398" s="28">
        <v>-67.239045000000004</v>
      </c>
      <c r="AA398" s="28">
        <v>0.48051100000000002</v>
      </c>
      <c r="AB398" s="28">
        <v>-2.1700000000000001E-2</v>
      </c>
      <c r="AC398" s="8">
        <f t="shared" ref="AC398" si="918">AB398+AA398</f>
        <v>0.45881100000000002</v>
      </c>
      <c r="AD398" s="35">
        <v>0.45870767983295901</v>
      </c>
      <c r="AE398" s="8">
        <f t="shared" ref="AE398" si="919">IF(AD398="",0,IF(OR(AC398="",AC398=0),W398-AD398,AC398-AD398))</f>
        <v>1.0332016704100999E-4</v>
      </c>
      <c r="AF398" s="58">
        <f t="shared" ref="AF398" si="920">IF(AA398="",(Z398-V398)-Z397,AC398-W398)</f>
        <v>2.1400000000004749E-4</v>
      </c>
      <c r="AG398" s="40"/>
      <c r="AH398" s="73"/>
      <c r="AI398" s="40"/>
      <c r="AJ398" s="73"/>
      <c r="AK398" s="40">
        <v>40</v>
      </c>
      <c r="AL398" s="73">
        <v>150</v>
      </c>
      <c r="AM398" s="70"/>
      <c r="AN398" s="74"/>
      <c r="AO398" s="70"/>
      <c r="AP398" s="63"/>
      <c r="AQ398" s="63"/>
      <c r="AR398" s="40"/>
      <c r="AS398" s="40"/>
      <c r="AT398" s="63"/>
      <c r="AU398" s="63"/>
      <c r="AV398" s="142"/>
      <c r="AW398" s="71"/>
      <c r="AX398" s="45"/>
      <c r="AY398" s="45"/>
      <c r="AZ398" s="46"/>
      <c r="BA398" s="152"/>
      <c r="BB398" s="47"/>
      <c r="BC398" s="158">
        <v>23</v>
      </c>
      <c r="BD398" s="158"/>
      <c r="BE398" s="47"/>
      <c r="BF398" s="56"/>
      <c r="BG398" s="49"/>
      <c r="BH398" s="50"/>
      <c r="BI398" s="49"/>
      <c r="BJ398" s="49"/>
      <c r="BK398" s="49"/>
      <c r="BL398" s="49"/>
      <c r="BM398" s="49"/>
      <c r="BN398" s="50"/>
      <c r="BO398" s="49"/>
      <c r="BP398" s="49"/>
      <c r="BQ398" s="50"/>
      <c r="BR398" s="9"/>
    </row>
    <row r="399" spans="1:70" s="6" customFormat="1" x14ac:dyDescent="0.25">
      <c r="A399" s="170" t="s">
        <v>1155</v>
      </c>
      <c r="B399" s="136"/>
      <c r="C399" s="137">
        <v>44905.007175925923</v>
      </c>
      <c r="D399" s="146">
        <v>1.86</v>
      </c>
      <c r="E399" s="139" t="s">
        <v>814</v>
      </c>
      <c r="F399" s="165" t="s">
        <v>1340</v>
      </c>
      <c r="G399" s="22"/>
      <c r="H399" s="134"/>
      <c r="I399" s="134"/>
      <c r="J399" s="145"/>
      <c r="K399" s="29"/>
      <c r="L399" s="29"/>
      <c r="M399" s="1"/>
      <c r="N399" s="1"/>
      <c r="O399" s="3"/>
      <c r="P399" s="29"/>
      <c r="Q399" s="29"/>
      <c r="R399" s="1"/>
      <c r="S399" s="1"/>
      <c r="T399" s="147" t="s">
        <v>903</v>
      </c>
      <c r="U399" s="32" t="s">
        <v>24</v>
      </c>
      <c r="V399" s="24"/>
      <c r="W399" s="25" t="s">
        <v>22</v>
      </c>
      <c r="X399" s="30">
        <v>20</v>
      </c>
      <c r="Y399" s="138"/>
      <c r="Z399" s="30"/>
      <c r="AA399" s="30"/>
      <c r="AB399" s="36" t="s">
        <v>21</v>
      </c>
      <c r="AC399" s="24">
        <f>$AC$398</f>
        <v>0.45881100000000002</v>
      </c>
      <c r="AD399" s="30"/>
      <c r="AE399" s="24"/>
      <c r="AF399" s="24"/>
      <c r="AG399" s="41"/>
      <c r="AH399" s="41"/>
      <c r="AI399" s="41"/>
      <c r="AJ399" s="41"/>
      <c r="AK399" s="41"/>
      <c r="AL399" s="41"/>
      <c r="AM399" s="41"/>
      <c r="AN399" s="41"/>
      <c r="AO399" s="41"/>
      <c r="AP399" s="135"/>
      <c r="AQ399" s="135"/>
      <c r="AR399" s="41"/>
      <c r="AS399" s="41"/>
      <c r="AT399" s="135"/>
      <c r="AU399" s="135"/>
      <c r="AV399" s="29"/>
      <c r="AW399" s="42"/>
      <c r="AX399" s="42"/>
      <c r="AY399" s="42"/>
      <c r="AZ399" s="43"/>
      <c r="BA399" s="151"/>
      <c r="BB399" s="44"/>
      <c r="BC399" s="157">
        <v>24</v>
      </c>
      <c r="BD399" s="157"/>
      <c r="BE399" s="44"/>
      <c r="BF399" s="48"/>
      <c r="BG399" s="48"/>
      <c r="BH399" s="48"/>
      <c r="BI399" s="48"/>
      <c r="BJ399" s="48"/>
      <c r="BK399" s="48"/>
      <c r="BL399" s="48"/>
      <c r="BM399" s="48"/>
      <c r="BN399" s="48"/>
      <c r="BO399" s="48"/>
      <c r="BP399" s="48"/>
      <c r="BQ399" s="48"/>
      <c r="BR399" s="1"/>
    </row>
    <row r="400" spans="1:70" s="7" customFormat="1" x14ac:dyDescent="0.25">
      <c r="A400" s="68" t="s">
        <v>1536</v>
      </c>
      <c r="B400" s="67" t="s">
        <v>1182</v>
      </c>
      <c r="C400" s="52">
        <v>44905.010578703703</v>
      </c>
      <c r="D400" s="16">
        <f>(K400*M400+P400*R400)/(24*60*60)</f>
        <v>0</v>
      </c>
      <c r="E400" s="26"/>
      <c r="F400" s="14" t="s">
        <v>1440</v>
      </c>
      <c r="G400" s="15">
        <v>0.11700000000000001</v>
      </c>
      <c r="H400" s="131">
        <v>17</v>
      </c>
      <c r="I400" s="131">
        <v>10</v>
      </c>
      <c r="J400" s="143" t="s">
        <v>1441</v>
      </c>
      <c r="K400" s="37"/>
      <c r="L400" s="27">
        <v>6.0000000000000001E-3</v>
      </c>
      <c r="M400" s="13">
        <v>273</v>
      </c>
      <c r="N400" s="13">
        <v>240</v>
      </c>
      <c r="O400" s="17">
        <v>2E-3</v>
      </c>
      <c r="P400" s="37"/>
      <c r="Q400" s="27">
        <v>6.0000000000000001E-3</v>
      </c>
      <c r="R400" s="13">
        <v>334</v>
      </c>
      <c r="S400" s="13">
        <v>240</v>
      </c>
      <c r="T400" s="133">
        <v>2.9999999999999997E-4</v>
      </c>
      <c r="U400" s="27"/>
      <c r="V400" s="8">
        <f>IF(AB398="Latest Sag:",-(K400*L400+P400*Q400),-(K400*L400+P400*Q400)+U400)</f>
        <v>0</v>
      </c>
      <c r="W400" s="8">
        <f>IF(OR(AC399="",AC399=0),Z399+V400,IF(AB398="Latest Sag:",AA399+U400+V400,AC399+V400))</f>
        <v>0.45881100000000002</v>
      </c>
      <c r="X400" s="34"/>
      <c r="Y400" s="53">
        <f>IF(OR(ISBLANK(X400),X398=VALUE(20)),,IF(W398="Latest Z20:",ABS(X398-X400-K397*L397-P397*Q397+U399+U400),ABS(X399-X400-K399*L399-P399*Q399+U400)))</f>
        <v>0</v>
      </c>
      <c r="Z400" s="28">
        <v>-67.242697000000007</v>
      </c>
      <c r="AA400" s="28">
        <v>0.477294</v>
      </c>
      <c r="AB400" s="28">
        <v>0.04</v>
      </c>
      <c r="AC400" s="8">
        <f t="shared" ref="AC400" si="921">AB400+AA400</f>
        <v>0.51729400000000003</v>
      </c>
      <c r="AD400" s="35">
        <v>0.458739547260685</v>
      </c>
      <c r="AE400" s="8">
        <f t="shared" ref="AE400" si="922">IF(AD400="",0,IF(OR(AC400="",AC400=0),W400-AD400,AC400-AD400))</f>
        <v>5.8554452739315033E-2</v>
      </c>
      <c r="AF400" s="58">
        <f t="shared" ref="AF400" si="923">IF(AA400="",(Z400-V400)-Z399,AC400-W400)</f>
        <v>5.8483000000000007E-2</v>
      </c>
      <c r="AG400" s="40"/>
      <c r="AH400" s="73"/>
      <c r="AI400" s="40"/>
      <c r="AJ400" s="73"/>
      <c r="AK400" s="40">
        <v>1486</v>
      </c>
      <c r="AL400" s="73">
        <v>150</v>
      </c>
      <c r="AM400" s="70"/>
      <c r="AN400" s="74"/>
      <c r="AO400" s="70"/>
      <c r="AP400" s="63"/>
      <c r="AQ400" s="63"/>
      <c r="AR400" s="40"/>
      <c r="AS400" s="40"/>
      <c r="AT400" s="63"/>
      <c r="AU400" s="63"/>
      <c r="AV400" s="142"/>
      <c r="AW400" s="71"/>
      <c r="AX400" s="45"/>
      <c r="AY400" s="45"/>
      <c r="AZ400" s="46"/>
      <c r="BA400" s="152"/>
      <c r="BB400" s="47"/>
      <c r="BC400" s="158">
        <v>24</v>
      </c>
      <c r="BD400" s="158"/>
      <c r="BE400" s="47"/>
      <c r="BF400" s="56"/>
      <c r="BG400" s="49"/>
      <c r="BH400" s="50"/>
      <c r="BI400" s="49"/>
      <c r="BJ400" s="49"/>
      <c r="BK400" s="49"/>
      <c r="BL400" s="49"/>
      <c r="BM400" s="49"/>
      <c r="BN400" s="50"/>
      <c r="BO400" s="49"/>
      <c r="BP400" s="49"/>
      <c r="BQ400" s="50"/>
      <c r="BR400" s="9"/>
    </row>
    <row r="401" spans="1:70" s="7" customFormat="1" x14ac:dyDescent="0.25">
      <c r="A401" s="68" t="s">
        <v>1537</v>
      </c>
      <c r="B401" s="67" t="s">
        <v>1182</v>
      </c>
      <c r="C401" s="52">
        <v>44905.025694444441</v>
      </c>
      <c r="D401" s="16">
        <f>(K401*M401+P401*R401)/(24*60*60)</f>
        <v>3.1597222222222221E-2</v>
      </c>
      <c r="E401" s="26"/>
      <c r="F401" s="14" t="s">
        <v>1440</v>
      </c>
      <c r="G401" s="15">
        <v>0.11700000000000001</v>
      </c>
      <c r="H401" s="131">
        <v>17</v>
      </c>
      <c r="I401" s="131">
        <v>10</v>
      </c>
      <c r="J401" s="143" t="s">
        <v>1441</v>
      </c>
      <c r="K401" s="27">
        <v>10</v>
      </c>
      <c r="L401" s="27">
        <v>6.0000000000000001E-3</v>
      </c>
      <c r="M401" s="13">
        <v>273</v>
      </c>
      <c r="N401" s="13">
        <v>240</v>
      </c>
      <c r="O401" s="17">
        <v>2E-3</v>
      </c>
      <c r="P401" s="27">
        <v>0</v>
      </c>
      <c r="Q401" s="27">
        <v>6.0000000000000001E-3</v>
      </c>
      <c r="R401" s="13">
        <v>334</v>
      </c>
      <c r="S401" s="13">
        <v>240</v>
      </c>
      <c r="T401" s="133">
        <v>2.9999999999999997E-4</v>
      </c>
      <c r="U401" s="27">
        <v>4.7E-2</v>
      </c>
      <c r="V401" s="8">
        <f>IF(AB399="Latest Sag:",-(K401*L401+P401*Q401),-(K401*L401+P401*Q401)+U401)</f>
        <v>-0.06</v>
      </c>
      <c r="W401" s="8">
        <f>IF(OR(AC400="",AC400=0),Z400+V401,IF(AB399="Latest Sag:",AA400+U401+V401,AC400+V401))</f>
        <v>0.46429400000000004</v>
      </c>
      <c r="X401" s="33">
        <v>-36.142699999999998</v>
      </c>
      <c r="Y401" s="53">
        <f>IF(OR(ISBLANK(X401),X399=VALUE(20)),,IF(W399="Latest Z20:",ABS(X399-X401-K398*L398-P398*Q398+U400+U401),ABS(X400-X401-K400*L400-P400*Q400+U401)))</f>
        <v>0</v>
      </c>
      <c r="Z401" s="28">
        <v>-67.242366000000004</v>
      </c>
      <c r="AA401" s="28">
        <v>0.47728900000000002</v>
      </c>
      <c r="AB401" s="28">
        <v>-9.1129999999999996E-3</v>
      </c>
      <c r="AC401" s="8">
        <f t="shared" ref="AC401" si="924">AB401+AA401</f>
        <v>0.46817600000000004</v>
      </c>
      <c r="AD401" s="35">
        <v>0.458739547260685</v>
      </c>
      <c r="AE401" s="8">
        <f t="shared" ref="AE401" si="925">IF(AD401="",0,IF(OR(AC401="",AC401=0),W401-AD401,AC401-AD401))</f>
        <v>9.4364527393150377E-3</v>
      </c>
      <c r="AF401" s="58">
        <f t="shared" ref="AF401" si="926">IF(AA401="",(Z401-V401)-Z400,AC401-W401)</f>
        <v>3.8819999999999966E-3</v>
      </c>
      <c r="AG401" s="40"/>
      <c r="AH401" s="73"/>
      <c r="AI401" s="40"/>
      <c r="AJ401" s="73"/>
      <c r="AK401" s="40">
        <v>42</v>
      </c>
      <c r="AL401" s="73">
        <v>150</v>
      </c>
      <c r="AM401" s="70"/>
      <c r="AN401" s="74"/>
      <c r="AO401" s="70"/>
      <c r="AP401" s="63"/>
      <c r="AQ401" s="63"/>
      <c r="AR401" s="40"/>
      <c r="AS401" s="40"/>
      <c r="AT401" s="63"/>
      <c r="AU401" s="63"/>
      <c r="AV401" s="142"/>
      <c r="AW401" s="71"/>
      <c r="AX401" s="45"/>
      <c r="AY401" s="45"/>
      <c r="AZ401" s="46"/>
      <c r="BA401" s="152"/>
      <c r="BB401" s="47"/>
      <c r="BC401" s="158">
        <v>24</v>
      </c>
      <c r="BD401" s="158"/>
      <c r="BE401" s="47"/>
      <c r="BF401" s="56"/>
      <c r="BG401" s="49"/>
      <c r="BH401" s="50"/>
      <c r="BI401" s="49"/>
      <c r="BJ401" s="49"/>
      <c r="BK401" s="49"/>
      <c r="BL401" s="49"/>
      <c r="BM401" s="49"/>
      <c r="BN401" s="50"/>
      <c r="BO401" s="49"/>
      <c r="BP401" s="49"/>
      <c r="BQ401" s="50"/>
      <c r="BR401" s="9"/>
    </row>
    <row r="402" spans="1:70" s="7" customFormat="1" x14ac:dyDescent="0.25">
      <c r="A402" s="68" t="s">
        <v>1538</v>
      </c>
      <c r="B402" s="67" t="s">
        <v>1182</v>
      </c>
      <c r="C402" s="52">
        <v>44905.067060185182</v>
      </c>
      <c r="D402" s="16">
        <f>(K402*M402+P402*R402)/(24*60*60)</f>
        <v>1.0185185185185186E-2</v>
      </c>
      <c r="E402" s="26"/>
      <c r="F402" s="14" t="s">
        <v>1440</v>
      </c>
      <c r="G402" s="15">
        <v>0.11700000000000001</v>
      </c>
      <c r="H402" s="131">
        <v>17</v>
      </c>
      <c r="I402" s="131">
        <v>10</v>
      </c>
      <c r="J402" s="143" t="s">
        <v>1441</v>
      </c>
      <c r="K402" s="27">
        <v>2</v>
      </c>
      <c r="L402" s="27">
        <v>6.0000000000000001E-3</v>
      </c>
      <c r="M402" s="13">
        <v>273</v>
      </c>
      <c r="N402" s="13">
        <v>240</v>
      </c>
      <c r="O402" s="17">
        <v>2E-3</v>
      </c>
      <c r="P402" s="27">
        <v>1</v>
      </c>
      <c r="Q402" s="27">
        <v>6.0000000000000001E-3</v>
      </c>
      <c r="R402" s="13">
        <v>334</v>
      </c>
      <c r="S402" s="13">
        <v>240</v>
      </c>
      <c r="T402" s="133">
        <v>2.9999999999999997E-4</v>
      </c>
      <c r="U402" s="27">
        <v>8.3920000000000002E-3</v>
      </c>
      <c r="V402" s="8">
        <f>IF(AB400="Latest Sag:",-(K402*L402+P402*Q402),-(K402*L402+P402*Q402)+U402)</f>
        <v>-9.608000000000002E-3</v>
      </c>
      <c r="W402" s="8">
        <f>IF(OR(AC401="",AC401=0),Z401+V402,IF(AB400="Latest Sag:",AA401+U402+V402,AC401+V402))</f>
        <v>0.45856800000000003</v>
      </c>
      <c r="X402" s="33">
        <v>-36.194299999999998</v>
      </c>
      <c r="Y402" s="53">
        <f>IF(OR(ISBLANK(X402),X400=VALUE(20)),,IF(W400="Latest Z20:",ABS(X400-X402-K399*L399-P399*Q399+U401+U402),ABS(X401-X402-K401*L401-P401*Q401+U402)))</f>
        <v>7.9999999994632975E-6</v>
      </c>
      <c r="Z402" s="28">
        <v>-67.242510999999993</v>
      </c>
      <c r="AA402" s="28">
        <v>0.47730099999999998</v>
      </c>
      <c r="AB402" s="28">
        <v>-1.8522E-2</v>
      </c>
      <c r="AC402" s="8">
        <f t="shared" ref="AC402" si="927">AB402+AA402</f>
        <v>0.45877899999999999</v>
      </c>
      <c r="AD402" s="35">
        <v>0.458739547260685</v>
      </c>
      <c r="AE402" s="8">
        <f t="shared" ref="AE402" si="928">IF(AD402="",0,IF(OR(AC402="",AC402=0),W402-AD402,AC402-AD402))</f>
        <v>3.945273931499349E-5</v>
      </c>
      <c r="AF402" s="58">
        <f t="shared" ref="AF402" si="929">IF(AA402="",(Z402-V402)-Z401,AC402-W402)</f>
        <v>2.1099999999996122E-4</v>
      </c>
      <c r="AG402" s="40"/>
      <c r="AH402" s="73"/>
      <c r="AI402" s="40"/>
      <c r="AJ402" s="73"/>
      <c r="AK402" s="40">
        <v>43</v>
      </c>
      <c r="AL402" s="73">
        <v>150</v>
      </c>
      <c r="AM402" s="70"/>
      <c r="AN402" s="74"/>
      <c r="AO402" s="70"/>
      <c r="AP402" s="63"/>
      <c r="AQ402" s="63"/>
      <c r="AR402" s="40"/>
      <c r="AS402" s="40"/>
      <c r="AT402" s="63"/>
      <c r="AU402" s="63"/>
      <c r="AV402" s="142"/>
      <c r="AW402" s="71"/>
      <c r="AX402" s="45"/>
      <c r="AY402" s="45"/>
      <c r="AZ402" s="46"/>
      <c r="BA402" s="152"/>
      <c r="BB402" s="47"/>
      <c r="BC402" s="158">
        <v>24</v>
      </c>
      <c r="BD402" s="158"/>
      <c r="BE402" s="47"/>
      <c r="BF402" s="56"/>
      <c r="BG402" s="49"/>
      <c r="BH402" s="50"/>
      <c r="BI402" s="49"/>
      <c r="BJ402" s="49"/>
      <c r="BK402" s="49"/>
      <c r="BL402" s="49"/>
      <c r="BM402" s="49"/>
      <c r="BN402" s="50"/>
      <c r="BO402" s="49"/>
      <c r="BP402" s="49"/>
      <c r="BQ402" s="50"/>
      <c r="BR402" s="9"/>
    </row>
    <row r="403" spans="1:70" s="6" customFormat="1" x14ac:dyDescent="0.25">
      <c r="A403" s="170" t="s">
        <v>1155</v>
      </c>
      <c r="B403" s="136"/>
      <c r="C403" s="137">
        <v>44905.086215277777</v>
      </c>
      <c r="D403" s="146">
        <v>1.9</v>
      </c>
      <c r="E403" s="139" t="s">
        <v>814</v>
      </c>
      <c r="F403" s="165" t="s">
        <v>1344</v>
      </c>
      <c r="G403" s="22"/>
      <c r="H403" s="134"/>
      <c r="I403" s="134"/>
      <c r="J403" s="145"/>
      <c r="K403" s="29"/>
      <c r="L403" s="29"/>
      <c r="M403" s="1"/>
      <c r="N403" s="1"/>
      <c r="O403" s="3"/>
      <c r="P403" s="29"/>
      <c r="Q403" s="29"/>
      <c r="R403" s="1"/>
      <c r="S403" s="1"/>
      <c r="T403" s="147" t="s">
        <v>903</v>
      </c>
      <c r="U403" s="32" t="s">
        <v>24</v>
      </c>
      <c r="V403" s="24"/>
      <c r="W403" s="25" t="s">
        <v>22</v>
      </c>
      <c r="X403" s="30">
        <v>20</v>
      </c>
      <c r="Y403" s="138"/>
      <c r="Z403" s="30"/>
      <c r="AA403" s="30"/>
      <c r="AB403" s="36" t="s">
        <v>21</v>
      </c>
      <c r="AC403" s="24">
        <f>$AC$402</f>
        <v>0.45877899999999999</v>
      </c>
      <c r="AD403" s="30"/>
      <c r="AE403" s="24"/>
      <c r="AF403" s="24"/>
      <c r="AG403" s="41"/>
      <c r="AH403" s="41"/>
      <c r="AI403" s="41"/>
      <c r="AJ403" s="41"/>
      <c r="AK403" s="41"/>
      <c r="AL403" s="41"/>
      <c r="AM403" s="41"/>
      <c r="AN403" s="41"/>
      <c r="AO403" s="41"/>
      <c r="AP403" s="135"/>
      <c r="AQ403" s="135"/>
      <c r="AR403" s="41"/>
      <c r="AS403" s="41"/>
      <c r="AT403" s="135"/>
      <c r="AU403" s="135"/>
      <c r="AV403" s="29"/>
      <c r="AW403" s="42"/>
      <c r="AX403" s="42"/>
      <c r="AY403" s="42"/>
      <c r="AZ403" s="43"/>
      <c r="BA403" s="151"/>
      <c r="BB403" s="44"/>
      <c r="BC403" s="157">
        <v>25</v>
      </c>
      <c r="BD403" s="157"/>
      <c r="BE403" s="44"/>
      <c r="BF403" s="48"/>
      <c r="BG403" s="48"/>
      <c r="BH403" s="48"/>
      <c r="BI403" s="48"/>
      <c r="BJ403" s="48"/>
      <c r="BK403" s="48"/>
      <c r="BL403" s="48"/>
      <c r="BM403" s="48"/>
      <c r="BN403" s="48"/>
      <c r="BO403" s="48"/>
      <c r="BP403" s="48"/>
      <c r="BQ403" s="48"/>
      <c r="BR403" s="1"/>
    </row>
    <row r="404" spans="1:70" s="7" customFormat="1" x14ac:dyDescent="0.25">
      <c r="A404" s="68" t="s">
        <v>1539</v>
      </c>
      <c r="B404" s="67" t="s">
        <v>1182</v>
      </c>
      <c r="C404" s="52">
        <v>44905.091249999998</v>
      </c>
      <c r="D404" s="16">
        <f>(K404*M404+P404*R404)/(24*60*60)</f>
        <v>0</v>
      </c>
      <c r="E404" s="26"/>
      <c r="F404" s="14" t="s">
        <v>1440</v>
      </c>
      <c r="G404" s="15">
        <v>0.11700000000000001</v>
      </c>
      <c r="H404" s="131">
        <v>17</v>
      </c>
      <c r="I404" s="131">
        <v>10</v>
      </c>
      <c r="J404" s="143" t="s">
        <v>1441</v>
      </c>
      <c r="K404" s="37"/>
      <c r="L404" s="27">
        <v>6.0000000000000001E-3</v>
      </c>
      <c r="M404" s="13">
        <v>273</v>
      </c>
      <c r="N404" s="13">
        <v>240</v>
      </c>
      <c r="O404" s="17">
        <v>2E-3</v>
      </c>
      <c r="P404" s="37"/>
      <c r="Q404" s="27">
        <v>6.0000000000000001E-3</v>
      </c>
      <c r="R404" s="13">
        <v>334</v>
      </c>
      <c r="S404" s="13">
        <v>240</v>
      </c>
      <c r="T404" s="133">
        <v>2.9999999999999997E-4</v>
      </c>
      <c r="U404" s="27"/>
      <c r="V404" s="8">
        <f>IF(AB402="Latest Sag:",-(K404*L404+P404*Q404),-(K404*L404+P404*Q404)+U404)</f>
        <v>0</v>
      </c>
      <c r="W404" s="8">
        <f>IF(OR(AC403="",AC403=0),Z403+V404,IF(AB402="Latest Sag:",AA403+U404+V404,AC403+V404))</f>
        <v>0.45877899999999999</v>
      </c>
      <c r="X404" s="34"/>
      <c r="Y404" s="53">
        <f>IF(OR(ISBLANK(X404),X402=VALUE(20)),,IF(W402="Latest Z20:",ABS(X402-X404-K401*L401-P401*Q401+U403+U404),ABS(X403-X404-K403*L403-P403*Q403+U404)))</f>
        <v>0</v>
      </c>
      <c r="Z404" s="28">
        <v>-67.242403999999993</v>
      </c>
      <c r="AA404" s="28">
        <v>0.47736899999999999</v>
      </c>
      <c r="AB404" s="28">
        <v>0.04</v>
      </c>
      <c r="AC404" s="8">
        <f t="shared" ref="AC404" si="930">AB404+AA404</f>
        <v>0.51736899999999997</v>
      </c>
      <c r="AD404" s="35">
        <v>0.45862599209615801</v>
      </c>
      <c r="AE404" s="8">
        <f t="shared" ref="AE404" si="931">IF(AD404="",0,IF(OR(AC404="",AC404=0),W404-AD404,AC404-AD404))</f>
        <v>5.8743007903841959E-2</v>
      </c>
      <c r="AF404" s="58">
        <f t="shared" ref="AF404" si="932">IF(AA404="",(Z404-V404)-Z403,AC404-W404)</f>
        <v>5.8589999999999975E-2</v>
      </c>
      <c r="AG404" s="40"/>
      <c r="AH404" s="73"/>
      <c r="AI404" s="40"/>
      <c r="AJ404" s="73"/>
      <c r="AK404" s="40">
        <v>2194</v>
      </c>
      <c r="AL404" s="73">
        <v>150</v>
      </c>
      <c r="AM404" s="70"/>
      <c r="AN404" s="74"/>
      <c r="AO404" s="70"/>
      <c r="AP404" s="63"/>
      <c r="AQ404" s="63"/>
      <c r="AR404" s="40"/>
      <c r="AS404" s="40"/>
      <c r="AT404" s="63"/>
      <c r="AU404" s="63"/>
      <c r="AV404" s="142"/>
      <c r="AW404" s="71"/>
      <c r="AX404" s="45"/>
      <c r="AY404" s="45"/>
      <c r="AZ404" s="46"/>
      <c r="BA404" s="152"/>
      <c r="BB404" s="47"/>
      <c r="BC404" s="158">
        <v>25</v>
      </c>
      <c r="BD404" s="158"/>
      <c r="BE404" s="47"/>
      <c r="BF404" s="56"/>
      <c r="BG404" s="49"/>
      <c r="BH404" s="50"/>
      <c r="BI404" s="49"/>
      <c r="BJ404" s="49"/>
      <c r="BK404" s="49"/>
      <c r="BL404" s="49"/>
      <c r="BM404" s="49"/>
      <c r="BN404" s="50"/>
      <c r="BO404" s="49"/>
      <c r="BP404" s="49"/>
      <c r="BQ404" s="50"/>
      <c r="BR404" s="9"/>
    </row>
    <row r="405" spans="1:70" s="7" customFormat="1" x14ac:dyDescent="0.25">
      <c r="A405" s="68" t="s">
        <v>1540</v>
      </c>
      <c r="B405" s="67" t="s">
        <v>1182</v>
      </c>
      <c r="C405" s="52">
        <v>44905.10800925926</v>
      </c>
      <c r="D405" s="16">
        <f>(K405*M405+P405*R405)/(24*60*60)</f>
        <v>3.1597222222222221E-2</v>
      </c>
      <c r="E405" s="26"/>
      <c r="F405" s="14" t="s">
        <v>1440</v>
      </c>
      <c r="G405" s="15">
        <v>0.11700000000000001</v>
      </c>
      <c r="H405" s="131">
        <v>17</v>
      </c>
      <c r="I405" s="131">
        <v>10</v>
      </c>
      <c r="J405" s="143" t="s">
        <v>1441</v>
      </c>
      <c r="K405" s="27">
        <v>10</v>
      </c>
      <c r="L405" s="27">
        <v>6.0000000000000001E-3</v>
      </c>
      <c r="M405" s="13">
        <v>273</v>
      </c>
      <c r="N405" s="13">
        <v>240</v>
      </c>
      <c r="O405" s="17">
        <v>2E-3</v>
      </c>
      <c r="P405" s="27">
        <v>0</v>
      </c>
      <c r="Q405" s="27">
        <v>6.0000000000000001E-3</v>
      </c>
      <c r="R405" s="13">
        <v>334</v>
      </c>
      <c r="S405" s="13">
        <v>240</v>
      </c>
      <c r="T405" s="133">
        <v>2.9999999999999997E-4</v>
      </c>
      <c r="U405" s="27">
        <v>4.7E-2</v>
      </c>
      <c r="V405" s="8">
        <f>IF(AB403="Latest Sag:",-(K405*L405+P405*Q405),-(K405*L405+P405*Q405)+U405)</f>
        <v>-0.06</v>
      </c>
      <c r="W405" s="8">
        <f>IF(OR(AC404="",AC404=0),Z404+V405,IF(AB403="Latest Sag:",AA404+U405+V405,AC404+V405))</f>
        <v>0.46436899999999998</v>
      </c>
      <c r="X405" s="33">
        <v>-36.142299999999999</v>
      </c>
      <c r="Y405" s="53">
        <f>IF(OR(ISBLANK(X405),X403=VALUE(20)),,IF(W403="Latest Z20:",ABS(X403-X405-K402*L402-P402*Q402+U404+U405),ABS(X404-X405-K404*L404-P404*Q404+U405)))</f>
        <v>0</v>
      </c>
      <c r="Z405" s="28">
        <v>-67.242023000000003</v>
      </c>
      <c r="AA405" s="28">
        <v>0.47735</v>
      </c>
      <c r="AB405" s="28">
        <v>-9.0699999999999999E-3</v>
      </c>
      <c r="AC405" s="8">
        <f t="shared" ref="AC405" si="933">AB405+AA405</f>
        <v>0.46827999999999997</v>
      </c>
      <c r="AD405" s="35">
        <v>0.45862599209615801</v>
      </c>
      <c r="AE405" s="8">
        <f t="shared" ref="AE405" si="934">IF(AD405="",0,IF(OR(AC405="",AC405=0),W405-AD405,AC405-AD405))</f>
        <v>9.6540079038419657E-3</v>
      </c>
      <c r="AF405" s="58">
        <f t="shared" ref="AF405" si="935">IF(AA405="",(Z405-V405)-Z404,AC405-W405)</f>
        <v>3.9109999999999978E-3</v>
      </c>
      <c r="AG405" s="40"/>
      <c r="AH405" s="73"/>
      <c r="AI405" s="40"/>
      <c r="AJ405" s="73"/>
      <c r="AK405" s="40">
        <v>61</v>
      </c>
      <c r="AL405" s="73">
        <v>150</v>
      </c>
      <c r="AM405" s="70"/>
      <c r="AN405" s="74"/>
      <c r="AO405" s="70"/>
      <c r="AP405" s="63"/>
      <c r="AQ405" s="63"/>
      <c r="AR405" s="40"/>
      <c r="AS405" s="40"/>
      <c r="AT405" s="63"/>
      <c r="AU405" s="63"/>
      <c r="AV405" s="142"/>
      <c r="AW405" s="71"/>
      <c r="AX405" s="45"/>
      <c r="AY405" s="45"/>
      <c r="AZ405" s="46"/>
      <c r="BA405" s="152"/>
      <c r="BB405" s="47"/>
      <c r="BC405" s="158">
        <v>25</v>
      </c>
      <c r="BD405" s="158"/>
      <c r="BE405" s="47"/>
      <c r="BF405" s="56"/>
      <c r="BG405" s="49"/>
      <c r="BH405" s="50"/>
      <c r="BI405" s="49"/>
      <c r="BJ405" s="49"/>
      <c r="BK405" s="49"/>
      <c r="BL405" s="49"/>
      <c r="BM405" s="49"/>
      <c r="BN405" s="50"/>
      <c r="BO405" s="49"/>
      <c r="BP405" s="49"/>
      <c r="BQ405" s="50"/>
      <c r="BR405" s="9"/>
    </row>
    <row r="406" spans="1:70" s="7" customFormat="1" x14ac:dyDescent="0.25">
      <c r="A406" s="68" t="s">
        <v>1541</v>
      </c>
      <c r="B406" s="67" t="s">
        <v>1182</v>
      </c>
      <c r="C406" s="52">
        <v>44905.148726851854</v>
      </c>
      <c r="D406" s="16">
        <f>(K406*M406+P406*R406)/(24*60*60)</f>
        <v>1.0185185185185186E-2</v>
      </c>
      <c r="E406" s="26"/>
      <c r="F406" s="14" t="s">
        <v>1440</v>
      </c>
      <c r="G406" s="15">
        <v>0.11700000000000001</v>
      </c>
      <c r="H406" s="131">
        <v>17</v>
      </c>
      <c r="I406" s="131">
        <v>10</v>
      </c>
      <c r="J406" s="143" t="s">
        <v>1441</v>
      </c>
      <c r="K406" s="27">
        <v>2</v>
      </c>
      <c r="L406" s="27">
        <v>6.0000000000000001E-3</v>
      </c>
      <c r="M406" s="13">
        <v>273</v>
      </c>
      <c r="N406" s="13">
        <v>240</v>
      </c>
      <c r="O406" s="17">
        <v>2E-3</v>
      </c>
      <c r="P406" s="27">
        <v>1</v>
      </c>
      <c r="Q406" s="27">
        <v>6.0000000000000001E-3</v>
      </c>
      <c r="R406" s="13">
        <v>334</v>
      </c>
      <c r="S406" s="13">
        <v>240</v>
      </c>
      <c r="T406" s="133">
        <v>2.9999999999999997E-4</v>
      </c>
      <c r="U406" s="27">
        <v>8.2159999999999993E-3</v>
      </c>
      <c r="V406" s="8">
        <f>IF(AB404="Latest Sag:",-(K406*L406+P406*Q406),-(K406*L406+P406*Q406)+U406)</f>
        <v>-9.7840000000000028E-3</v>
      </c>
      <c r="W406" s="8">
        <f>IF(OR(AC405="",AC405=0),Z405+V406,IF(AB404="Latest Sag:",AA405+U406+V406,AC405+V406))</f>
        <v>0.45849599999999996</v>
      </c>
      <c r="X406" s="33">
        <v>-36.194099999999999</v>
      </c>
      <c r="Y406" s="53">
        <f>IF(OR(ISBLANK(X406),X404=VALUE(20)),,IF(W404="Latest Z20:",ABS(X404-X406-K403*L403-P403*Q403+U405+U406),ABS(X405-X406-K405*L405-P405*Q405+U406)))</f>
        <v>1.6000000000069778E-5</v>
      </c>
      <c r="Z406" s="28">
        <v>-67.242135000000005</v>
      </c>
      <c r="AA406" s="28">
        <v>0.47736600000000001</v>
      </c>
      <c r="AB406" s="28">
        <v>-1.8638999999999999E-2</v>
      </c>
      <c r="AC406" s="8">
        <f t="shared" ref="AC406" si="936">AB406+AA406</f>
        <v>0.458727</v>
      </c>
      <c r="AD406" s="35">
        <v>0.45862599209615801</v>
      </c>
      <c r="AE406" s="8">
        <f t="shared" ref="AE406" si="937">IF(AD406="",0,IF(OR(AC406="",AC406=0),W406-AD406,AC406-AD406))</f>
        <v>1.0100790384198755E-4</v>
      </c>
      <c r="AF406" s="58">
        <f t="shared" ref="AF406" si="938">IF(AA406="",(Z406-V406)-Z405,AC406-W406)</f>
        <v>2.3100000000003673E-4</v>
      </c>
      <c r="AG406" s="40"/>
      <c r="AH406" s="73"/>
      <c r="AI406" s="40"/>
      <c r="AJ406" s="73"/>
      <c r="AK406" s="40">
        <v>63</v>
      </c>
      <c r="AL406" s="73">
        <v>150</v>
      </c>
      <c r="AM406" s="70"/>
      <c r="AN406" s="74"/>
      <c r="AO406" s="70"/>
      <c r="AP406" s="63"/>
      <c r="AQ406" s="63"/>
      <c r="AR406" s="40"/>
      <c r="AS406" s="40"/>
      <c r="AT406" s="63"/>
      <c r="AU406" s="63"/>
      <c r="AV406" s="142"/>
      <c r="AW406" s="71"/>
      <c r="AX406" s="45"/>
      <c r="AY406" s="45"/>
      <c r="AZ406" s="46"/>
      <c r="BA406" s="152"/>
      <c r="BB406" s="47"/>
      <c r="BC406" s="158">
        <v>25</v>
      </c>
      <c r="BD406" s="158">
        <v>14</v>
      </c>
      <c r="BE406" s="47">
        <v>8.6</v>
      </c>
      <c r="BF406" s="56"/>
      <c r="BG406" s="49"/>
      <c r="BH406" s="50"/>
      <c r="BI406" s="49"/>
      <c r="BJ406" s="49"/>
      <c r="BK406" s="49"/>
      <c r="BL406" s="49"/>
      <c r="BM406" s="49"/>
      <c r="BN406" s="50"/>
      <c r="BO406" s="49"/>
      <c r="BP406" s="49"/>
      <c r="BQ406" s="50"/>
      <c r="BR406" s="9"/>
    </row>
    <row r="407" spans="1:70" s="6" customFormat="1" x14ac:dyDescent="0.25">
      <c r="A407" s="170" t="s">
        <v>1155</v>
      </c>
      <c r="B407" s="136"/>
      <c r="C407" s="137">
        <v>44905.173750000002</v>
      </c>
      <c r="D407" s="146">
        <v>2.1</v>
      </c>
      <c r="E407" s="139" t="s">
        <v>814</v>
      </c>
      <c r="F407" s="165" t="s">
        <v>1349</v>
      </c>
      <c r="G407" s="22"/>
      <c r="H407" s="134"/>
      <c r="I407" s="134"/>
      <c r="J407" s="145"/>
      <c r="K407" s="29"/>
      <c r="L407" s="29"/>
      <c r="M407" s="1"/>
      <c r="N407" s="1"/>
      <c r="O407" s="3"/>
      <c r="P407" s="29"/>
      <c r="Q407" s="29"/>
      <c r="R407" s="1"/>
      <c r="S407" s="1"/>
      <c r="T407" s="147" t="s">
        <v>903</v>
      </c>
      <c r="U407" s="32" t="s">
        <v>24</v>
      </c>
      <c r="V407" s="24"/>
      <c r="W407" s="25" t="s">
        <v>22</v>
      </c>
      <c r="X407" s="30">
        <v>20</v>
      </c>
      <c r="Y407" s="138"/>
      <c r="Z407" s="30"/>
      <c r="AA407" s="30"/>
      <c r="AB407" s="36" t="s">
        <v>21</v>
      </c>
      <c r="AC407" s="24">
        <f>$AC$406</f>
        <v>0.458727</v>
      </c>
      <c r="AD407" s="30"/>
      <c r="AE407" s="24"/>
      <c r="AF407" s="24"/>
      <c r="AG407" s="41"/>
      <c r="AH407" s="41"/>
      <c r="AI407" s="41"/>
      <c r="AJ407" s="41"/>
      <c r="AK407" s="41"/>
      <c r="AL407" s="41"/>
      <c r="AM407" s="41"/>
      <c r="AN407" s="41"/>
      <c r="AO407" s="41"/>
      <c r="AP407" s="135"/>
      <c r="AQ407" s="135"/>
      <c r="AR407" s="41"/>
      <c r="AS407" s="41"/>
      <c r="AT407" s="135"/>
      <c r="AU407" s="135"/>
      <c r="AV407" s="29"/>
      <c r="AW407" s="42"/>
      <c r="AX407" s="42"/>
      <c r="AY407" s="42"/>
      <c r="AZ407" s="43"/>
      <c r="BA407" s="151"/>
      <c r="BB407" s="44"/>
      <c r="BC407" s="157">
        <v>26</v>
      </c>
      <c r="BD407" s="157"/>
      <c r="BE407" s="44"/>
      <c r="BF407" s="48"/>
      <c r="BG407" s="48"/>
      <c r="BH407" s="48"/>
      <c r="BI407" s="48"/>
      <c r="BJ407" s="48"/>
      <c r="BK407" s="48"/>
      <c r="BL407" s="48"/>
      <c r="BM407" s="48"/>
      <c r="BN407" s="48"/>
      <c r="BO407" s="48"/>
      <c r="BP407" s="48"/>
      <c r="BQ407" s="48"/>
      <c r="BR407" s="1"/>
    </row>
    <row r="408" spans="1:70" s="7" customFormat="1" x14ac:dyDescent="0.25">
      <c r="A408" s="68" t="s">
        <v>1542</v>
      </c>
      <c r="B408" s="67" t="s">
        <v>1543</v>
      </c>
      <c r="C408" s="52">
        <v>44905.175717592596</v>
      </c>
      <c r="D408" s="16">
        <f>(K408*M408+P408*R408)/(24*60*60)</f>
        <v>0</v>
      </c>
      <c r="E408" s="26"/>
      <c r="F408" s="14" t="s">
        <v>1440</v>
      </c>
      <c r="G408" s="15">
        <v>0.11700000000000001</v>
      </c>
      <c r="H408" s="131">
        <v>17</v>
      </c>
      <c r="I408" s="131">
        <v>10</v>
      </c>
      <c r="J408" s="143" t="s">
        <v>1441</v>
      </c>
      <c r="K408" s="37"/>
      <c r="L408" s="27">
        <v>6.0000000000000001E-3</v>
      </c>
      <c r="M408" s="13">
        <v>273</v>
      </c>
      <c r="N408" s="13">
        <v>240</v>
      </c>
      <c r="O408" s="17">
        <v>2E-3</v>
      </c>
      <c r="P408" s="37"/>
      <c r="Q408" s="27">
        <v>6.0000000000000001E-3</v>
      </c>
      <c r="R408" s="13">
        <v>334</v>
      </c>
      <c r="S408" s="13">
        <v>240</v>
      </c>
      <c r="T408" s="133">
        <v>2.9999999999999997E-4</v>
      </c>
      <c r="U408" s="27"/>
      <c r="V408" s="8">
        <f>IF(AB406="Latest Sag:",-(K408*L408+P408*Q408),-(K408*L408+P408*Q408)+U408)</f>
        <v>0</v>
      </c>
      <c r="W408" s="8">
        <f>IF(OR(AC407="",AC407=0),Z407+V408,IF(AB406="Latest Sag:",AA407+U408+V408,AC407+V408))</f>
        <v>0.458727</v>
      </c>
      <c r="X408" s="34"/>
      <c r="Y408" s="53">
        <f>IF(OR(ISBLANK(X408),X406=VALUE(20)),,IF(W406="Latest Z20:",ABS(X406-X408-K405*L405-P405*Q405+U407+U408),ABS(X407-X408-K407*L407-P407*Q407+U408)))</f>
        <v>0</v>
      </c>
      <c r="Z408" s="28">
        <v>-67.242292000000006</v>
      </c>
      <c r="AA408" s="28">
        <v>0.47747099999999998</v>
      </c>
      <c r="AB408" s="28">
        <v>4.1000000000000002E-2</v>
      </c>
      <c r="AC408" s="8">
        <f t="shared" ref="AC408" si="939">AB408+AA408</f>
        <v>0.51847100000000002</v>
      </c>
      <c r="AD408" s="35">
        <v>0.458662808098662</v>
      </c>
      <c r="AE408" s="8">
        <f t="shared" ref="AE408" si="940">IF(AD408="",0,IF(OR(AC408="",AC408=0),W408-AD408,AC408-AD408))</f>
        <v>5.9808191901338015E-2</v>
      </c>
      <c r="AF408" s="58">
        <f t="shared" ref="AF408" si="941">IF(AA408="",(Z408-V408)-Z407,AC408-W408)</f>
        <v>5.9744000000000019E-2</v>
      </c>
      <c r="AG408" s="40"/>
      <c r="AH408" s="73"/>
      <c r="AI408" s="40"/>
      <c r="AJ408" s="73"/>
      <c r="AK408" s="40">
        <v>1171</v>
      </c>
      <c r="AL408" s="73">
        <v>150</v>
      </c>
      <c r="AM408" s="70"/>
      <c r="AN408" s="74"/>
      <c r="AO408" s="70"/>
      <c r="AP408" s="63"/>
      <c r="AQ408" s="63"/>
      <c r="AR408" s="40"/>
      <c r="AS408" s="40"/>
      <c r="AT408" s="63"/>
      <c r="AU408" s="63"/>
      <c r="AV408" s="142"/>
      <c r="AW408" s="71"/>
      <c r="AX408" s="45"/>
      <c r="AY408" s="45"/>
      <c r="AZ408" s="46"/>
      <c r="BA408" s="152"/>
      <c r="BB408" s="47"/>
      <c r="BC408" s="158">
        <v>26</v>
      </c>
      <c r="BD408" s="158"/>
      <c r="BE408" s="47"/>
      <c r="BF408" s="56"/>
      <c r="BG408" s="49"/>
      <c r="BH408" s="50"/>
      <c r="BI408" s="49"/>
      <c r="BJ408" s="49"/>
      <c r="BK408" s="49"/>
      <c r="BL408" s="49"/>
      <c r="BM408" s="49"/>
      <c r="BN408" s="50"/>
      <c r="BO408" s="49"/>
      <c r="BP408" s="49"/>
      <c r="BQ408" s="50"/>
      <c r="BR408" s="9"/>
    </row>
    <row r="409" spans="1:70" s="7" customFormat="1" x14ac:dyDescent="0.25">
      <c r="A409" s="68" t="s">
        <v>1544</v>
      </c>
      <c r="B409" s="67" t="s">
        <v>1543</v>
      </c>
      <c r="C409" s="52">
        <v>44905.199386574073</v>
      </c>
      <c r="D409" s="16">
        <f>(K409*M409+P409*R409)/(24*60*60)</f>
        <v>3.1597222222222221E-2</v>
      </c>
      <c r="E409" s="26"/>
      <c r="F409" s="14" t="s">
        <v>1440</v>
      </c>
      <c r="G409" s="15">
        <v>0.11700000000000001</v>
      </c>
      <c r="H409" s="131">
        <v>17</v>
      </c>
      <c r="I409" s="131">
        <v>10</v>
      </c>
      <c r="J409" s="143" t="s">
        <v>1441</v>
      </c>
      <c r="K409" s="27">
        <v>10</v>
      </c>
      <c r="L409" s="27">
        <v>6.0000000000000001E-3</v>
      </c>
      <c r="M409" s="13">
        <v>273</v>
      </c>
      <c r="N409" s="13">
        <v>240</v>
      </c>
      <c r="O409" s="17">
        <v>2E-3</v>
      </c>
      <c r="P409" s="27"/>
      <c r="Q409" s="27">
        <v>6.0000000000000001E-3</v>
      </c>
      <c r="R409" s="13">
        <v>334</v>
      </c>
      <c r="S409" s="13">
        <v>240</v>
      </c>
      <c r="T409" s="133">
        <v>2.9999999999999997E-4</v>
      </c>
      <c r="U409" s="27">
        <v>4.7189000000000002E-2</v>
      </c>
      <c r="V409" s="8">
        <f>IF(AB407="Latest Sag:",-(K409*L409+P409*Q409),-(K409*L409+P409*Q409)+U409)</f>
        <v>-0.06</v>
      </c>
      <c r="W409" s="8">
        <f>IF(OR(AC408="",AC408=0),Z408+V409,IF(AB407="Latest Sag:",AA408+U409+V409,AC408+V409))</f>
        <v>0.46466000000000002</v>
      </c>
      <c r="X409" s="33">
        <v>-36.143645999999997</v>
      </c>
      <c r="Y409" s="53">
        <f>IF(OR(ISBLANK(X409),X407=VALUE(20)),,IF(W407="Latest Z20:",ABS(X407-X409-K406*L406-P406*Q406+U408+U409),ABS(X408-X409-K408*L408-P408*Q408+U409)))</f>
        <v>0</v>
      </c>
      <c r="Z409" s="28">
        <v>-67.242180000000005</v>
      </c>
      <c r="AA409" s="28">
        <v>0.47750599999999999</v>
      </c>
      <c r="AB409" s="28">
        <v>-9.9299999999999996E-3</v>
      </c>
      <c r="AC409" s="8">
        <f t="shared" ref="AC409" si="942">AB409+AA409</f>
        <v>0.46757599999999999</v>
      </c>
      <c r="AD409" s="35">
        <v>0.458662808098662</v>
      </c>
      <c r="AE409" s="8">
        <f t="shared" ref="AE409" si="943">IF(AD409="",0,IF(OR(AC409="",AC409=0),W409-AD409,AC409-AD409))</f>
        <v>8.9131919013379912E-3</v>
      </c>
      <c r="AF409" s="58">
        <f t="shared" ref="AF409" si="944">IF(AA409="",(Z409-V409)-Z408,AC409-W409)</f>
        <v>2.9159999999999742E-3</v>
      </c>
      <c r="AG409" s="40"/>
      <c r="AH409" s="73"/>
      <c r="AI409" s="40"/>
      <c r="AJ409" s="73"/>
      <c r="AK409" s="40">
        <v>44</v>
      </c>
      <c r="AL409" s="73">
        <v>150</v>
      </c>
      <c r="AM409" s="70"/>
      <c r="AN409" s="74"/>
      <c r="AO409" s="70"/>
      <c r="AP409" s="63"/>
      <c r="AQ409" s="63"/>
      <c r="AR409" s="40"/>
      <c r="AS409" s="40"/>
      <c r="AT409" s="63"/>
      <c r="AU409" s="63"/>
      <c r="AV409" s="142"/>
      <c r="AW409" s="71"/>
      <c r="AX409" s="45"/>
      <c r="AY409" s="45"/>
      <c r="AZ409" s="46"/>
      <c r="BA409" s="152"/>
      <c r="BB409" s="47"/>
      <c r="BC409" s="158">
        <v>26</v>
      </c>
      <c r="BD409" s="158"/>
      <c r="BE409" s="47"/>
      <c r="BF409" s="56"/>
      <c r="BG409" s="49"/>
      <c r="BH409" s="50"/>
      <c r="BI409" s="49"/>
      <c r="BJ409" s="49"/>
      <c r="BK409" s="49"/>
      <c r="BL409" s="49"/>
      <c r="BM409" s="49"/>
      <c r="BN409" s="50"/>
      <c r="BO409" s="49"/>
      <c r="BP409" s="49"/>
      <c r="BQ409" s="50"/>
      <c r="BR409" s="9"/>
    </row>
    <row r="410" spans="1:70" s="7" customFormat="1" x14ac:dyDescent="0.25">
      <c r="A410" s="68" t="s">
        <v>1545</v>
      </c>
      <c r="B410" s="67" t="s">
        <v>1543</v>
      </c>
      <c r="C410" s="52">
        <v>44905.240590277775</v>
      </c>
      <c r="D410" s="16">
        <f>(K410*M410+P410*R410)/(24*60*60)</f>
        <v>1.0185185185185186E-2</v>
      </c>
      <c r="E410" s="26"/>
      <c r="F410" s="14" t="s">
        <v>1440</v>
      </c>
      <c r="G410" s="15">
        <v>0.11700000000000001</v>
      </c>
      <c r="H410" s="131">
        <v>17</v>
      </c>
      <c r="I410" s="131">
        <v>10</v>
      </c>
      <c r="J410" s="143" t="s">
        <v>1441</v>
      </c>
      <c r="K410" s="27">
        <v>2</v>
      </c>
      <c r="L410" s="27">
        <v>6.0000000000000001E-3</v>
      </c>
      <c r="M410" s="13">
        <v>273</v>
      </c>
      <c r="N410" s="13">
        <v>240</v>
      </c>
      <c r="O410" s="17">
        <v>2E-3</v>
      </c>
      <c r="P410" s="27">
        <v>1</v>
      </c>
      <c r="Q410" s="27">
        <v>6.0000000000000001E-3</v>
      </c>
      <c r="R410" s="13">
        <v>334</v>
      </c>
      <c r="S410" s="13">
        <v>240</v>
      </c>
      <c r="T410" s="133">
        <v>2.9999999999999997E-4</v>
      </c>
      <c r="U410" s="27">
        <v>8.8970000000000004E-3</v>
      </c>
      <c r="V410" s="8">
        <f>IF(AB408="Latest Sag:",-(K410*L410+P410*Q410),-(K410*L410+P410*Q410)+U410)</f>
        <v>-9.1030000000000017E-3</v>
      </c>
      <c r="W410" s="8">
        <f>IF(OR(AC409="",AC409=0),Z409+V410,IF(AB408="Latest Sag:",AA409+U410+V410,AC409+V410))</f>
        <v>0.45847299999999996</v>
      </c>
      <c r="X410" s="33">
        <v>-36.194749999999999</v>
      </c>
      <c r="Y410" s="53">
        <f>IF(OR(ISBLANK(X410),X408=VALUE(20)),,IF(W408="Latest Z20:",ABS(X408-X410-K407*L407-P407*Q407+U409+U410),ABS(X409-X410-K409*L409-P409*Q409+U410)))</f>
        <v>1.0000000022613448E-6</v>
      </c>
      <c r="Z410" s="28">
        <v>-67.242267999999996</v>
      </c>
      <c r="AA410" s="28">
        <v>0.47749599999999998</v>
      </c>
      <c r="AB410" s="28">
        <v>-1.8821999999999998E-2</v>
      </c>
      <c r="AC410" s="8">
        <f t="shared" ref="AC410" si="945">AB410+AA410</f>
        <v>0.45867399999999997</v>
      </c>
      <c r="AD410" s="35">
        <v>0.458662808098662</v>
      </c>
      <c r="AE410" s="8">
        <f t="shared" ref="AE410" si="946">IF(AD410="",0,IF(OR(AC410="",AC410=0),W410-AD410,AC410-AD410))</f>
        <v>1.1191901337970211E-5</v>
      </c>
      <c r="AF410" s="58">
        <f t="shared" ref="AF410" si="947">IF(AA410="",(Z410-V410)-Z409,AC410-W410)</f>
        <v>2.0100000000000673E-4</v>
      </c>
      <c r="AG410" s="40"/>
      <c r="AH410" s="73"/>
      <c r="AI410" s="40"/>
      <c r="AJ410" s="73"/>
      <c r="AK410" s="40">
        <v>30</v>
      </c>
      <c r="AL410" s="73">
        <v>150</v>
      </c>
      <c r="AM410" s="70"/>
      <c r="AN410" s="74"/>
      <c r="AO410" s="70"/>
      <c r="AP410" s="63"/>
      <c r="AQ410" s="63"/>
      <c r="AR410" s="40"/>
      <c r="AS410" s="40"/>
      <c r="AT410" s="63"/>
      <c r="AU410" s="63"/>
      <c r="AV410" s="142"/>
      <c r="AW410" s="71"/>
      <c r="AX410" s="45"/>
      <c r="AY410" s="45"/>
      <c r="AZ410" s="46"/>
      <c r="BA410" s="152"/>
      <c r="BB410" s="47"/>
      <c r="BC410" s="158">
        <v>26</v>
      </c>
      <c r="BD410" s="158"/>
      <c r="BE410" s="47"/>
      <c r="BF410" s="56"/>
      <c r="BG410" s="49"/>
      <c r="BH410" s="50"/>
      <c r="BI410" s="49"/>
      <c r="BJ410" s="49"/>
      <c r="BK410" s="49"/>
      <c r="BL410" s="49"/>
      <c r="BM410" s="49"/>
      <c r="BN410" s="50"/>
      <c r="BO410" s="49"/>
      <c r="BP410" s="49"/>
      <c r="BQ410" s="50"/>
      <c r="BR410" s="9"/>
    </row>
    <row r="411" spans="1:70" s="6" customFormat="1" x14ac:dyDescent="0.25">
      <c r="A411" s="170" t="s">
        <v>1155</v>
      </c>
      <c r="B411" s="136"/>
      <c r="C411" s="137">
        <v>44905.270277777781</v>
      </c>
      <c r="D411" s="146">
        <v>2.3199999999999998</v>
      </c>
      <c r="E411" s="139" t="s">
        <v>814</v>
      </c>
      <c r="F411" s="165" t="s">
        <v>1353</v>
      </c>
      <c r="G411" s="22"/>
      <c r="H411" s="134"/>
      <c r="I411" s="134"/>
      <c r="J411" s="145"/>
      <c r="K411" s="29"/>
      <c r="L411" s="29"/>
      <c r="M411" s="1"/>
      <c r="N411" s="1"/>
      <c r="O411" s="3"/>
      <c r="P411" s="29"/>
      <c r="Q411" s="29"/>
      <c r="R411" s="1"/>
      <c r="S411" s="1"/>
      <c r="T411" s="147" t="s">
        <v>903</v>
      </c>
      <c r="U411" s="32" t="s">
        <v>24</v>
      </c>
      <c r="V411" s="24"/>
      <c r="W411" s="25" t="s">
        <v>22</v>
      </c>
      <c r="X411" s="30">
        <v>20</v>
      </c>
      <c r="Y411" s="138"/>
      <c r="Z411" s="30"/>
      <c r="AA411" s="30"/>
      <c r="AB411" s="36" t="s">
        <v>21</v>
      </c>
      <c r="AC411" s="24">
        <f>$AC$410</f>
        <v>0.45867399999999997</v>
      </c>
      <c r="AD411" s="30"/>
      <c r="AE411" s="24"/>
      <c r="AF411" s="24"/>
      <c r="AG411" s="41"/>
      <c r="AH411" s="41"/>
      <c r="AI411" s="41"/>
      <c r="AJ411" s="41"/>
      <c r="AK411" s="41"/>
      <c r="AL411" s="41"/>
      <c r="AM411" s="41"/>
      <c r="AN411" s="41"/>
      <c r="AO411" s="41"/>
      <c r="AP411" s="135"/>
      <c r="AQ411" s="135"/>
      <c r="AR411" s="41"/>
      <c r="AS411" s="41"/>
      <c r="AT411" s="135"/>
      <c r="AU411" s="135"/>
      <c r="AV411" s="29"/>
      <c r="AW411" s="42"/>
      <c r="AX411" s="42"/>
      <c r="AY411" s="42"/>
      <c r="AZ411" s="43"/>
      <c r="BA411" s="151"/>
      <c r="BB411" s="44"/>
      <c r="BC411" s="157">
        <v>27</v>
      </c>
      <c r="BD411" s="157"/>
      <c r="BE411" s="44"/>
      <c r="BF411" s="48"/>
      <c r="BG411" s="48"/>
      <c r="BH411" s="48"/>
      <c r="BI411" s="48"/>
      <c r="BJ411" s="48"/>
      <c r="BK411" s="48"/>
      <c r="BL411" s="48"/>
      <c r="BM411" s="48"/>
      <c r="BN411" s="48"/>
      <c r="BO411" s="48"/>
      <c r="BP411" s="48"/>
      <c r="BQ411" s="48"/>
      <c r="BR411" s="1"/>
    </row>
    <row r="412" spans="1:70" s="7" customFormat="1" x14ac:dyDescent="0.25">
      <c r="A412" s="68" t="s">
        <v>1546</v>
      </c>
      <c r="B412" s="67" t="s">
        <v>1347</v>
      </c>
      <c r="C412" s="52">
        <v>44905.272245370368</v>
      </c>
      <c r="D412" s="16">
        <f>(K412*M412+P412*R412)/(24*60*60)</f>
        <v>0</v>
      </c>
      <c r="E412" s="26"/>
      <c r="F412" s="14" t="s">
        <v>1440</v>
      </c>
      <c r="G412" s="15">
        <v>0.11700000000000001</v>
      </c>
      <c r="H412" s="131">
        <v>17</v>
      </c>
      <c r="I412" s="131">
        <v>10</v>
      </c>
      <c r="J412" s="143" t="s">
        <v>1441</v>
      </c>
      <c r="K412" s="37"/>
      <c r="L412" s="27">
        <v>6.0000000000000001E-3</v>
      </c>
      <c r="M412" s="13">
        <v>273</v>
      </c>
      <c r="N412" s="13">
        <v>240</v>
      </c>
      <c r="O412" s="17">
        <v>2E-3</v>
      </c>
      <c r="P412" s="37"/>
      <c r="Q412" s="27">
        <v>6.0000000000000001E-3</v>
      </c>
      <c r="R412" s="13">
        <v>334</v>
      </c>
      <c r="S412" s="13">
        <v>240</v>
      </c>
      <c r="T412" s="133">
        <v>2.9999999999999997E-4</v>
      </c>
      <c r="U412" s="27"/>
      <c r="V412" s="8">
        <f>IF(AB410="Latest Sag:",-(K412*L412+P412*Q412),-(K412*L412+P412*Q412)+U412)</f>
        <v>0</v>
      </c>
      <c r="W412" s="8">
        <f>IF(OR(AC411="",AC411=0),Z411+V412,IF(AB410="Latest Sag:",AA411+U412+V412,AC411+V412))</f>
        <v>0.45867399999999997</v>
      </c>
      <c r="X412" s="34"/>
      <c r="Y412" s="53">
        <f>IF(OR(ISBLANK(X412),X410=VALUE(20)),,IF(W410="Latest Z20:",ABS(X410-X412-K409*L409-P409*Q409+U411+U412),ABS(X411-X412-K411*L411-P411*Q411+U412)))</f>
        <v>0</v>
      </c>
      <c r="Z412" s="28">
        <v>-67.240836999999999</v>
      </c>
      <c r="AA412" s="28">
        <v>0.47759800000000002</v>
      </c>
      <c r="AB412" s="28"/>
      <c r="AC412" s="8">
        <f t="shared" ref="AC412" si="948">AB412+AA412</f>
        <v>0.47759800000000002</v>
      </c>
      <c r="AD412" s="35">
        <v>0.45874871066501999</v>
      </c>
      <c r="AE412" s="8">
        <f t="shared" ref="AE412" si="949">IF(AD412="",0,IF(OR(AC412="",AC412=0),W412-AD412,AC412-AD412))</f>
        <v>1.8849289334980035E-2</v>
      </c>
      <c r="AF412" s="58">
        <f t="shared" ref="AF412" si="950">IF(AA412="",(Z412-V412)-Z411,AC412-W412)</f>
        <v>1.8924000000000052E-2</v>
      </c>
      <c r="AG412" s="40"/>
      <c r="AH412" s="73"/>
      <c r="AI412" s="40"/>
      <c r="AJ412" s="73"/>
      <c r="AK412" s="40">
        <v>884</v>
      </c>
      <c r="AL412" s="73">
        <v>150</v>
      </c>
      <c r="AM412" s="70"/>
      <c r="AN412" s="74"/>
      <c r="AO412" s="70"/>
      <c r="AP412" s="63"/>
      <c r="AQ412" s="63"/>
      <c r="AR412" s="40"/>
      <c r="AS412" s="40"/>
      <c r="AT412" s="63"/>
      <c r="AU412" s="63"/>
      <c r="AV412" s="142"/>
      <c r="AW412" s="71"/>
      <c r="AX412" s="45"/>
      <c r="AY412" s="45"/>
      <c r="AZ412" s="46"/>
      <c r="BA412" s="152"/>
      <c r="BB412" s="47"/>
      <c r="BC412" s="158">
        <v>27</v>
      </c>
      <c r="BD412" s="158"/>
      <c r="BE412" s="47"/>
      <c r="BF412" s="56"/>
      <c r="BG412" s="49"/>
      <c r="BH412" s="50"/>
      <c r="BI412" s="49"/>
      <c r="BJ412" s="49"/>
      <c r="BK412" s="49"/>
      <c r="BL412" s="49"/>
      <c r="BM412" s="49"/>
      <c r="BN412" s="50"/>
      <c r="BO412" s="49"/>
      <c r="BP412" s="49"/>
      <c r="BQ412" s="50"/>
      <c r="BR412" s="9"/>
    </row>
    <row r="413" spans="1:70" s="7" customFormat="1" x14ac:dyDescent="0.25">
      <c r="A413" s="68" t="s">
        <v>1547</v>
      </c>
      <c r="B413" s="67" t="s">
        <v>1347</v>
      </c>
      <c r="C413" s="52">
        <v>44905.284629629627</v>
      </c>
      <c r="D413" s="16">
        <f>(K413*M413+P413*R413)/(24*60*60)</f>
        <v>3.1597222222222221E-2</v>
      </c>
      <c r="E413" s="26"/>
      <c r="F413" s="14" t="s">
        <v>1440</v>
      </c>
      <c r="G413" s="15">
        <v>0.11700000000000001</v>
      </c>
      <c r="H413" s="131">
        <v>17</v>
      </c>
      <c r="I413" s="131">
        <v>10</v>
      </c>
      <c r="J413" s="143" t="s">
        <v>1441</v>
      </c>
      <c r="K413" s="27">
        <v>10</v>
      </c>
      <c r="L413" s="27">
        <v>6.0000000000000001E-3</v>
      </c>
      <c r="M413" s="13">
        <v>273</v>
      </c>
      <c r="N413" s="13">
        <v>240</v>
      </c>
      <c r="O413" s="17">
        <v>2E-3</v>
      </c>
      <c r="P413" s="27">
        <v>0</v>
      </c>
      <c r="Q413" s="27">
        <v>6.0000000000000001E-3</v>
      </c>
      <c r="R413" s="13">
        <v>334</v>
      </c>
      <c r="S413" s="13">
        <v>240</v>
      </c>
      <c r="T413" s="133">
        <v>2.9999999999999997E-4</v>
      </c>
      <c r="U413" s="27">
        <v>4.7143999999999998E-2</v>
      </c>
      <c r="V413" s="8">
        <f>IF(AB411="Latest Sag:",-(K413*L413+P413*Q413),-(K413*L413+P413*Q413)+U413)</f>
        <v>-0.06</v>
      </c>
      <c r="W413" s="8">
        <f>IF(OR(AC412="",AC412=0),Z412+V413,IF(AB411="Latest Sag:",AA412+U413+V413,AC412+V413))</f>
        <v>0.46474200000000004</v>
      </c>
      <c r="X413" s="33">
        <v>-36.141981999999999</v>
      </c>
      <c r="Y413" s="53">
        <f>IF(OR(ISBLANK(X413),X411=VALUE(20)),,IF(W411="Latest Z20:",ABS(X411-X413-K410*L410-P410*Q410+U412+U413),ABS(X412-X413-K412*L412-P412*Q412+U413)))</f>
        <v>0</v>
      </c>
      <c r="Z413" s="28">
        <v>-67.240798999999996</v>
      </c>
      <c r="AA413" s="28">
        <v>0.47764000000000001</v>
      </c>
      <c r="AB413" s="28">
        <v>-9.7210000000000005E-3</v>
      </c>
      <c r="AC413" s="8">
        <f t="shared" ref="AC413" si="951">AB413+AA413</f>
        <v>0.46791900000000003</v>
      </c>
      <c r="AD413" s="35">
        <v>0.45874871066501999</v>
      </c>
      <c r="AE413" s="8">
        <f t="shared" ref="AE413" si="952">IF(AD413="",0,IF(OR(AC413="",AC413=0),W413-AD413,AC413-AD413))</f>
        <v>9.1702893349800418E-3</v>
      </c>
      <c r="AF413" s="58">
        <f t="shared" ref="AF413" si="953">IF(AA413="",(Z413-V413)-Z412,AC413-W413)</f>
        <v>3.1769999999999854E-3</v>
      </c>
      <c r="AG413" s="40"/>
      <c r="AH413" s="73"/>
      <c r="AI413" s="40"/>
      <c r="AJ413" s="73"/>
      <c r="AK413" s="40">
        <v>49</v>
      </c>
      <c r="AL413" s="73">
        <v>150</v>
      </c>
      <c r="AM413" s="70"/>
      <c r="AN413" s="74"/>
      <c r="AO413" s="70"/>
      <c r="AP413" s="63"/>
      <c r="AQ413" s="63"/>
      <c r="AR413" s="40"/>
      <c r="AS413" s="40"/>
      <c r="AT413" s="63"/>
      <c r="AU413" s="63"/>
      <c r="AV413" s="142"/>
      <c r="AW413" s="71"/>
      <c r="AX413" s="45"/>
      <c r="AY413" s="45"/>
      <c r="AZ413" s="46"/>
      <c r="BA413" s="152"/>
      <c r="BB413" s="47"/>
      <c r="BC413" s="158">
        <v>27</v>
      </c>
      <c r="BD413" s="158"/>
      <c r="BE413" s="47"/>
      <c r="BF413" s="56"/>
      <c r="BG413" s="49"/>
      <c r="BH413" s="50"/>
      <c r="BI413" s="49"/>
      <c r="BJ413" s="49"/>
      <c r="BK413" s="49"/>
      <c r="BL413" s="49"/>
      <c r="BM413" s="49"/>
      <c r="BN413" s="50"/>
      <c r="BO413" s="49"/>
      <c r="BP413" s="49"/>
      <c r="BQ413" s="50"/>
      <c r="BR413" s="9"/>
    </row>
    <row r="414" spans="1:70" s="7" customFormat="1" x14ac:dyDescent="0.25">
      <c r="A414" s="68" t="s">
        <v>1548</v>
      </c>
      <c r="B414" s="67" t="s">
        <v>1347</v>
      </c>
      <c r="C414" s="52">
        <v>44905.327766203707</v>
      </c>
      <c r="D414" s="16">
        <f>(K414*M414+P414*R414)/(24*60*60)</f>
        <v>1.0185185185185186E-2</v>
      </c>
      <c r="E414" s="26"/>
      <c r="F414" s="14" t="s">
        <v>1440</v>
      </c>
      <c r="G414" s="15">
        <v>0.11700000000000001</v>
      </c>
      <c r="H414" s="131">
        <v>17</v>
      </c>
      <c r="I414" s="131">
        <v>10</v>
      </c>
      <c r="J414" s="143" t="s">
        <v>1441</v>
      </c>
      <c r="K414" s="27">
        <v>2</v>
      </c>
      <c r="L414" s="27">
        <v>6.0000000000000001E-3</v>
      </c>
      <c r="M414" s="13">
        <v>273</v>
      </c>
      <c r="N414" s="13">
        <v>240</v>
      </c>
      <c r="O414" s="17">
        <v>2E-3</v>
      </c>
      <c r="P414" s="27">
        <v>1</v>
      </c>
      <c r="Q414" s="27">
        <v>6.0000000000000001E-3</v>
      </c>
      <c r="R414" s="13">
        <v>334</v>
      </c>
      <c r="S414" s="13">
        <v>240</v>
      </c>
      <c r="T414" s="133">
        <v>2.9999999999999997E-4</v>
      </c>
      <c r="U414" s="27">
        <v>8.6289999999999995E-3</v>
      </c>
      <c r="V414" s="8">
        <f>IF(AB412="Latest Sag:",-(K414*L414+P414*Q414),-(K414*L414+P414*Q414)+U414)</f>
        <v>-9.3710000000000026E-3</v>
      </c>
      <c r="W414" s="8">
        <f>IF(OR(AC413="",AC413=0),Z413+V414,IF(AB412="Latest Sag:",AA413+U414+V414,AC413+V414))</f>
        <v>0.45854800000000001</v>
      </c>
      <c r="X414" s="33">
        <v>-36.193353000000002</v>
      </c>
      <c r="Y414" s="53">
        <f>IF(OR(ISBLANK(X414),X412=VALUE(20)),,IF(W412="Latest Z20:",ABS(X412-X414-K411*L411-P411*Q411+U413+U414),ABS(X413-X414-K413*L413-P413*Q413+U414)))</f>
        <v>3.1658703436576729E-15</v>
      </c>
      <c r="Z414" s="28">
        <v>-67.240857000000005</v>
      </c>
      <c r="AA414" s="28">
        <v>0.47759800000000002</v>
      </c>
      <c r="AB414" s="28">
        <v>-1.8870000000000001E-2</v>
      </c>
      <c r="AC414" s="8">
        <f t="shared" ref="AC414" si="954">AB414+AA414</f>
        <v>0.45872800000000002</v>
      </c>
      <c r="AD414" s="35">
        <v>0.45874871066501999</v>
      </c>
      <c r="AE414" s="8">
        <f t="shared" ref="AE414" si="955">IF(AD414="",0,IF(OR(AC414="",AC414=0),W414-AD414,AC414-AD414))</f>
        <v>-2.0710665019962882E-5</v>
      </c>
      <c r="AF414" s="58">
        <f t="shared" ref="AF414" si="956">IF(AA414="",(Z414-V414)-Z413,AC414-W414)</f>
        <v>1.8000000000001348E-4</v>
      </c>
      <c r="AG414" s="40"/>
      <c r="AH414" s="73"/>
      <c r="AI414" s="40"/>
      <c r="AJ414" s="73"/>
      <c r="AK414" s="40">
        <v>48</v>
      </c>
      <c r="AL414" s="73">
        <v>150</v>
      </c>
      <c r="AM414" s="70"/>
      <c r="AN414" s="74"/>
      <c r="AO414" s="70"/>
      <c r="AP414" s="63"/>
      <c r="AQ414" s="63"/>
      <c r="AR414" s="40"/>
      <c r="AS414" s="40"/>
      <c r="AT414" s="63"/>
      <c r="AU414" s="63"/>
      <c r="AV414" s="142"/>
      <c r="AW414" s="71"/>
      <c r="AX414" s="45"/>
      <c r="AY414" s="45"/>
      <c r="AZ414" s="46"/>
      <c r="BA414" s="152"/>
      <c r="BB414" s="47"/>
      <c r="BC414" s="158">
        <v>27</v>
      </c>
      <c r="BD414" s="158"/>
      <c r="BE414" s="47"/>
      <c r="BF414" s="56"/>
      <c r="BG414" s="49"/>
      <c r="BH414" s="50"/>
      <c r="BI414" s="49"/>
      <c r="BJ414" s="49"/>
      <c r="BK414" s="49"/>
      <c r="BL414" s="49"/>
      <c r="BM414" s="49"/>
      <c r="BN414" s="50"/>
      <c r="BO414" s="49"/>
      <c r="BP414" s="49"/>
      <c r="BQ414" s="50"/>
      <c r="BR414" s="9"/>
    </row>
    <row r="415" spans="1:70" s="6" customFormat="1" x14ac:dyDescent="0.25">
      <c r="A415" s="170" t="s">
        <v>1155</v>
      </c>
      <c r="B415" s="136"/>
      <c r="C415" s="137">
        <v>44905.350659722222</v>
      </c>
      <c r="D415" s="146">
        <v>1.93</v>
      </c>
      <c r="E415" s="139" t="s">
        <v>814</v>
      </c>
      <c r="F415" s="165" t="s">
        <v>1356</v>
      </c>
      <c r="G415" s="22"/>
      <c r="H415" s="134"/>
      <c r="I415" s="134"/>
      <c r="J415" s="145"/>
      <c r="K415" s="29"/>
      <c r="L415" s="29"/>
      <c r="M415" s="1"/>
      <c r="N415" s="1"/>
      <c r="O415" s="3"/>
      <c r="P415" s="29"/>
      <c r="Q415" s="29"/>
      <c r="R415" s="1"/>
      <c r="S415" s="1"/>
      <c r="T415" s="147" t="s">
        <v>903</v>
      </c>
      <c r="U415" s="32" t="s">
        <v>24</v>
      </c>
      <c r="V415" s="24"/>
      <c r="W415" s="25" t="s">
        <v>22</v>
      </c>
      <c r="X415" s="30">
        <v>20</v>
      </c>
      <c r="Y415" s="138"/>
      <c r="Z415" s="30"/>
      <c r="AA415" s="30"/>
      <c r="AB415" s="36" t="s">
        <v>21</v>
      </c>
      <c r="AC415" s="24">
        <f>$AC$414</f>
        <v>0.45872800000000002</v>
      </c>
      <c r="AD415" s="30"/>
      <c r="AE415" s="24"/>
      <c r="AF415" s="24"/>
      <c r="AG415" s="41"/>
      <c r="AH415" s="41"/>
      <c r="AI415" s="41"/>
      <c r="AJ415" s="41"/>
      <c r="AK415" s="41"/>
      <c r="AL415" s="41"/>
      <c r="AM415" s="41"/>
      <c r="AN415" s="41"/>
      <c r="AO415" s="41"/>
      <c r="AP415" s="135"/>
      <c r="AQ415" s="135"/>
      <c r="AR415" s="41"/>
      <c r="AS415" s="41"/>
      <c r="AT415" s="135"/>
      <c r="AU415" s="135"/>
      <c r="AV415" s="29"/>
      <c r="AW415" s="42"/>
      <c r="AX415" s="42"/>
      <c r="AY415" s="42"/>
      <c r="AZ415" s="43"/>
      <c r="BA415" s="151"/>
      <c r="BB415" s="44"/>
      <c r="BC415" s="157">
        <v>28</v>
      </c>
      <c r="BD415" s="157"/>
      <c r="BE415" s="44"/>
      <c r="BF415" s="48"/>
      <c r="BG415" s="48"/>
      <c r="BH415" s="48"/>
      <c r="BI415" s="48"/>
      <c r="BJ415" s="48"/>
      <c r="BK415" s="48"/>
      <c r="BL415" s="48"/>
      <c r="BM415" s="48"/>
      <c r="BN415" s="48"/>
      <c r="BO415" s="48"/>
      <c r="BP415" s="48"/>
      <c r="BQ415" s="48"/>
      <c r="BR415" s="1"/>
    </row>
    <row r="416" spans="1:70" s="7" customFormat="1" x14ac:dyDescent="0.25">
      <c r="A416" s="68" t="s">
        <v>1549</v>
      </c>
      <c r="B416" s="67" t="s">
        <v>1347</v>
      </c>
      <c r="C416" s="52">
        <v>44905.356712962966</v>
      </c>
      <c r="D416" s="16">
        <f>(K416*M416+P416*R416)/(24*60*60)</f>
        <v>0</v>
      </c>
      <c r="E416" s="26"/>
      <c r="F416" s="14" t="s">
        <v>1440</v>
      </c>
      <c r="G416" s="15">
        <v>0.11700000000000001</v>
      </c>
      <c r="H416" s="131">
        <v>17</v>
      </c>
      <c r="I416" s="131">
        <v>10</v>
      </c>
      <c r="J416" s="143" t="s">
        <v>1441</v>
      </c>
      <c r="K416" s="37"/>
      <c r="L416" s="27">
        <v>6.0000000000000001E-3</v>
      </c>
      <c r="M416" s="13">
        <v>273</v>
      </c>
      <c r="N416" s="13">
        <v>240</v>
      </c>
      <c r="O416" s="17">
        <v>2E-3</v>
      </c>
      <c r="P416" s="37"/>
      <c r="Q416" s="27">
        <v>6.0000000000000001E-3</v>
      </c>
      <c r="R416" s="13">
        <v>334</v>
      </c>
      <c r="S416" s="13">
        <v>240</v>
      </c>
      <c r="T416" s="133">
        <v>2.9999999999999997E-4</v>
      </c>
      <c r="U416" s="27"/>
      <c r="V416" s="8">
        <f>IF(AB414="Latest Sag:",-(K416*L416+P416*Q416),-(K416*L416+P416*Q416)+U416)</f>
        <v>0</v>
      </c>
      <c r="W416" s="8">
        <f>IF(OR(AC415="",AC415=0),Z415+V416,IF(AB414="Latest Sag:",AA415+U416+V416,AC415+V416))</f>
        <v>0.45872800000000002</v>
      </c>
      <c r="X416" s="34"/>
      <c r="Y416" s="53">
        <f>IF(OR(ISBLANK(X416),X414=VALUE(20)),,IF(W414="Latest Z20:",ABS(X414-X416-K413*L413-P413*Q413+U415+U416),ABS(X415-X416-K415*L415-P415*Q415+U416)))</f>
        <v>0</v>
      </c>
      <c r="Z416" s="28">
        <v>-67.240584999999996</v>
      </c>
      <c r="AA416" s="28">
        <v>0.47758899999999999</v>
      </c>
      <c r="AB416" s="28"/>
      <c r="AC416" s="8">
        <f t="shared" ref="AC416" si="957">AB416+AA416</f>
        <v>0.47758899999999999</v>
      </c>
      <c r="AD416" s="35">
        <v>0.45870254453634901</v>
      </c>
      <c r="AE416" s="8">
        <f t="shared" ref="AE416" si="958">IF(AD416="",0,IF(OR(AC416="",AC416=0),W416-AD416,AC416-AD416))</f>
        <v>1.8886455463650975E-2</v>
      </c>
      <c r="AF416" s="58">
        <f t="shared" ref="AF416" si="959">IF(AA416="",(Z416-V416)-Z415,AC416-W416)</f>
        <v>1.8860999999999961E-2</v>
      </c>
      <c r="AG416" s="40"/>
      <c r="AH416" s="73"/>
      <c r="AI416" s="40"/>
      <c r="AJ416" s="73"/>
      <c r="AK416" s="40">
        <v>1098</v>
      </c>
      <c r="AL416" s="73">
        <v>150</v>
      </c>
      <c r="AM416" s="70"/>
      <c r="AN416" s="74"/>
      <c r="AO416" s="70"/>
      <c r="AP416" s="63"/>
      <c r="AQ416" s="63"/>
      <c r="AR416" s="40"/>
      <c r="AS416" s="40"/>
      <c r="AT416" s="63"/>
      <c r="AU416" s="63"/>
      <c r="AV416" s="142"/>
      <c r="AW416" s="71"/>
      <c r="AX416" s="45"/>
      <c r="AY416" s="45"/>
      <c r="AZ416" s="46"/>
      <c r="BA416" s="152"/>
      <c r="BB416" s="47"/>
      <c r="BC416" s="158">
        <v>28</v>
      </c>
      <c r="BD416" s="158"/>
      <c r="BE416" s="47"/>
      <c r="BF416" s="56"/>
      <c r="BG416" s="49"/>
      <c r="BH416" s="50"/>
      <c r="BI416" s="49"/>
      <c r="BJ416" s="49"/>
      <c r="BK416" s="49"/>
      <c r="BL416" s="49"/>
      <c r="BM416" s="49"/>
      <c r="BN416" s="50"/>
      <c r="BO416" s="49"/>
      <c r="BP416" s="49"/>
      <c r="BQ416" s="50"/>
      <c r="BR416" s="9"/>
    </row>
    <row r="417" spans="1:70" s="7" customFormat="1" x14ac:dyDescent="0.25">
      <c r="A417" s="68" t="s">
        <v>1550</v>
      </c>
      <c r="B417" s="67" t="s">
        <v>1347</v>
      </c>
      <c r="C417" s="52">
        <v>44905.37128472222</v>
      </c>
      <c r="D417" s="16">
        <f>(K417*M417+P417*R417)/(24*60*60)</f>
        <v>3.1597222222222221E-2</v>
      </c>
      <c r="E417" s="26"/>
      <c r="F417" s="14" t="s">
        <v>1440</v>
      </c>
      <c r="G417" s="15">
        <v>0.11700000000000001</v>
      </c>
      <c r="H417" s="131">
        <v>17</v>
      </c>
      <c r="I417" s="131">
        <v>10</v>
      </c>
      <c r="J417" s="143" t="s">
        <v>1441</v>
      </c>
      <c r="K417" s="27">
        <v>10</v>
      </c>
      <c r="L417" s="27">
        <v>6.0000000000000001E-3</v>
      </c>
      <c r="M417" s="13">
        <v>273</v>
      </c>
      <c r="N417" s="13">
        <v>240</v>
      </c>
      <c r="O417" s="17">
        <v>2E-3</v>
      </c>
      <c r="P417" s="27">
        <v>0</v>
      </c>
      <c r="Q417" s="27">
        <v>6.0000000000000001E-3</v>
      </c>
      <c r="R417" s="13">
        <v>334</v>
      </c>
      <c r="S417" s="13">
        <v>240</v>
      </c>
      <c r="T417" s="133">
        <v>2.9999999999999997E-4</v>
      </c>
      <c r="U417" s="27">
        <v>4.7111E-2</v>
      </c>
      <c r="V417" s="8">
        <f>IF(AB415="Latest Sag:",-(K417*L417+P417*Q417),-(K417*L417+P417*Q417)+U417)</f>
        <v>-0.06</v>
      </c>
      <c r="W417" s="8">
        <f>IF(OR(AC416="",AC416=0),Z416+V417,IF(AB415="Latest Sag:",AA416+U417+V417,AC416+V417))</f>
        <v>0.46469999999999995</v>
      </c>
      <c r="X417" s="33">
        <v>-36.142333000000001</v>
      </c>
      <c r="Y417" s="53">
        <f>IF(OR(ISBLANK(X417),X415=VALUE(20)),,IF(W415="Latest Z20:",ABS(X415-X417-K414*L414-P414*Q414+U416+U417),ABS(X416-X417-K416*L416-P416*Q416+U417)))</f>
        <v>0</v>
      </c>
      <c r="Z417" s="28">
        <v>-67.240302</v>
      </c>
      <c r="AA417" s="28">
        <v>0.47760000000000002</v>
      </c>
      <c r="AB417" s="28">
        <v>-1.0625000000000001E-2</v>
      </c>
      <c r="AC417" s="8">
        <f t="shared" ref="AC417" si="960">AB417+AA417</f>
        <v>0.46697500000000003</v>
      </c>
      <c r="AD417" s="35">
        <v>0.45870254453634901</v>
      </c>
      <c r="AE417" s="8">
        <f t="shared" ref="AE417" si="961">IF(AD417="",0,IF(OR(AC417="",AC417=0),W417-AD417,AC417-AD417))</f>
        <v>8.2724554636510184E-3</v>
      </c>
      <c r="AF417" s="58">
        <f t="shared" ref="AF417" si="962">IF(AA417="",(Z417-V417)-Z416,AC417-W417)</f>
        <v>2.2750000000000825E-3</v>
      </c>
      <c r="AG417" s="40"/>
      <c r="AH417" s="73"/>
      <c r="AI417" s="40"/>
      <c r="AJ417" s="73"/>
      <c r="AK417" s="40">
        <v>51</v>
      </c>
      <c r="AL417" s="73">
        <v>150</v>
      </c>
      <c r="AM417" s="70"/>
      <c r="AN417" s="74"/>
      <c r="AO417" s="70"/>
      <c r="AP417" s="63"/>
      <c r="AQ417" s="63"/>
      <c r="AR417" s="40"/>
      <c r="AS417" s="40"/>
      <c r="AT417" s="63"/>
      <c r="AU417" s="63"/>
      <c r="AV417" s="142"/>
      <c r="AW417" s="71"/>
      <c r="AX417" s="45"/>
      <c r="AY417" s="45"/>
      <c r="AZ417" s="46"/>
      <c r="BA417" s="152"/>
      <c r="BB417" s="47"/>
      <c r="BC417" s="158">
        <v>28</v>
      </c>
      <c r="BD417" s="158"/>
      <c r="BE417" s="47"/>
      <c r="BF417" s="56"/>
      <c r="BG417" s="49"/>
      <c r="BH417" s="50"/>
      <c r="BI417" s="49"/>
      <c r="BJ417" s="49"/>
      <c r="BK417" s="49"/>
      <c r="BL417" s="49"/>
      <c r="BM417" s="49"/>
      <c r="BN417" s="50"/>
      <c r="BO417" s="49"/>
      <c r="BP417" s="49"/>
      <c r="BQ417" s="50"/>
      <c r="BR417" s="9"/>
    </row>
    <row r="418" spans="1:70" s="7" customFormat="1" x14ac:dyDescent="0.25">
      <c r="A418" s="68" t="s">
        <v>1551</v>
      </c>
      <c r="B418" s="67" t="s">
        <v>1347</v>
      </c>
      <c r="C418" s="52">
        <v>44905.414085648146</v>
      </c>
      <c r="D418" s="16">
        <f>(K418*M418+P418*R418)/(24*60*60)</f>
        <v>1.0185185185185186E-2</v>
      </c>
      <c r="E418" s="26"/>
      <c r="F418" s="14" t="s">
        <v>1440</v>
      </c>
      <c r="G418" s="15">
        <v>0.11700000000000001</v>
      </c>
      <c r="H418" s="131">
        <v>17</v>
      </c>
      <c r="I418" s="131">
        <v>10</v>
      </c>
      <c r="J418" s="143" t="s">
        <v>1441</v>
      </c>
      <c r="K418" s="27">
        <v>2</v>
      </c>
      <c r="L418" s="27">
        <v>6.0000000000000001E-3</v>
      </c>
      <c r="M418" s="13">
        <v>273</v>
      </c>
      <c r="N418" s="13">
        <v>240</v>
      </c>
      <c r="O418" s="17">
        <v>2E-3</v>
      </c>
      <c r="P418" s="27">
        <v>1</v>
      </c>
      <c r="Q418" s="27">
        <v>6.0000000000000001E-3</v>
      </c>
      <c r="R418" s="13">
        <v>334</v>
      </c>
      <c r="S418" s="13">
        <v>240</v>
      </c>
      <c r="T418" s="133">
        <v>2.9999999999999997E-4</v>
      </c>
      <c r="U418" s="27">
        <v>9.5230000000000002E-3</v>
      </c>
      <c r="V418" s="8">
        <f>IF(AB416="Latest Sag:",-(K418*L418+P418*Q418),-(K418*L418+P418*Q418)+U418)</f>
        <v>-8.4770000000000019E-3</v>
      </c>
      <c r="W418" s="8">
        <f>IF(OR(AC417="",AC417=0),Z417+V418,IF(AB416="Latest Sag:",AA417+U418+V418,AC417+V418))</f>
        <v>0.45849800000000002</v>
      </c>
      <c r="X418" s="33">
        <v>-36.192808999999997</v>
      </c>
      <c r="Y418" s="53">
        <f>IF(OR(ISBLANK(X418),X416=VALUE(20)),,IF(W416="Latest Z20:",ABS(X416-X418-K415*L415-P415*Q415+U417+U418),ABS(X417-X418-K417*L417-P417*Q417+U418)))</f>
        <v>1.0000000038069834E-6</v>
      </c>
      <c r="Z418" s="28">
        <v>-67.240302999999997</v>
      </c>
      <c r="AA418" s="28">
        <v>0.47761100000000001</v>
      </c>
      <c r="AB418" s="28">
        <v>-1.8946000000000001E-2</v>
      </c>
      <c r="AC418" s="8">
        <f t="shared" ref="AC418" si="963">AB418+AA418</f>
        <v>0.45866499999999999</v>
      </c>
      <c r="AD418" s="35">
        <v>0.45870254453634901</v>
      </c>
      <c r="AE418" s="8">
        <f t="shared" ref="AE418" si="964">IF(AD418="",0,IF(OR(AC418="",AC418=0),W418-AD418,AC418-AD418))</f>
        <v>-3.7544536349021218E-5</v>
      </c>
      <c r="AF418" s="58">
        <f t="shared" ref="AF418" si="965">IF(AA418="",(Z418-V418)-Z417,AC418-W418)</f>
        <v>1.6699999999997273E-4</v>
      </c>
      <c r="AG418" s="40"/>
      <c r="AH418" s="73"/>
      <c r="AI418" s="40"/>
      <c r="AJ418" s="73"/>
      <c r="AK418" s="40">
        <v>33</v>
      </c>
      <c r="AL418" s="73">
        <v>150</v>
      </c>
      <c r="AM418" s="70"/>
      <c r="AN418" s="74"/>
      <c r="AO418" s="70"/>
      <c r="AP418" s="63"/>
      <c r="AQ418" s="63"/>
      <c r="AR418" s="40"/>
      <c r="AS418" s="40"/>
      <c r="AT418" s="63"/>
      <c r="AU418" s="63"/>
      <c r="AV418" s="142"/>
      <c r="AW418" s="71"/>
      <c r="AX418" s="45"/>
      <c r="AY418" s="45"/>
      <c r="AZ418" s="46"/>
      <c r="BA418" s="152"/>
      <c r="BB418" s="47"/>
      <c r="BC418" s="158">
        <v>28</v>
      </c>
      <c r="BD418" s="158"/>
      <c r="BE418" s="47"/>
      <c r="BF418" s="56"/>
      <c r="BG418" s="49"/>
      <c r="BH418" s="50"/>
      <c r="BI418" s="49"/>
      <c r="BJ418" s="49"/>
      <c r="BK418" s="49"/>
      <c r="BL418" s="49"/>
      <c r="BM418" s="49"/>
      <c r="BN418" s="50"/>
      <c r="BO418" s="49"/>
      <c r="BP418" s="49"/>
      <c r="BQ418" s="50"/>
      <c r="BR418" s="9"/>
    </row>
    <row r="419" spans="1:70" s="6" customFormat="1" x14ac:dyDescent="0.25">
      <c r="A419" s="170" t="s">
        <v>1155</v>
      </c>
      <c r="B419" s="136"/>
      <c r="C419" s="137">
        <v>44905.440289351849</v>
      </c>
      <c r="D419" s="146">
        <v>2.15</v>
      </c>
      <c r="E419" s="139" t="s">
        <v>814</v>
      </c>
      <c r="F419" s="165" t="s">
        <v>1361</v>
      </c>
      <c r="G419" s="22"/>
      <c r="H419" s="134"/>
      <c r="I419" s="134"/>
      <c r="J419" s="145"/>
      <c r="K419" s="29"/>
      <c r="L419" s="29"/>
      <c r="M419" s="1"/>
      <c r="N419" s="1"/>
      <c r="O419" s="3"/>
      <c r="P419" s="29"/>
      <c r="Q419" s="29"/>
      <c r="R419" s="1"/>
      <c r="S419" s="1"/>
      <c r="T419" s="147" t="s">
        <v>903</v>
      </c>
      <c r="U419" s="32" t="s">
        <v>24</v>
      </c>
      <c r="V419" s="24"/>
      <c r="W419" s="25" t="s">
        <v>22</v>
      </c>
      <c r="X419" s="30">
        <v>20</v>
      </c>
      <c r="Y419" s="138"/>
      <c r="Z419" s="30"/>
      <c r="AA419" s="30"/>
      <c r="AB419" s="36" t="s">
        <v>21</v>
      </c>
      <c r="AC419" s="24">
        <f>$AC$418</f>
        <v>0.45866499999999999</v>
      </c>
      <c r="AD419" s="30"/>
      <c r="AE419" s="24"/>
      <c r="AF419" s="24"/>
      <c r="AG419" s="41"/>
      <c r="AH419" s="41"/>
      <c r="AI419" s="41"/>
      <c r="AJ419" s="41"/>
      <c r="AK419" s="41"/>
      <c r="AL419" s="41"/>
      <c r="AM419" s="41"/>
      <c r="AN419" s="41"/>
      <c r="AO419" s="41"/>
      <c r="AP419" s="135"/>
      <c r="AQ419" s="135"/>
      <c r="AR419" s="41"/>
      <c r="AS419" s="41"/>
      <c r="AT419" s="135"/>
      <c r="AU419" s="135"/>
      <c r="AV419" s="29"/>
      <c r="AW419" s="42"/>
      <c r="AX419" s="42"/>
      <c r="AY419" s="42"/>
      <c r="AZ419" s="43"/>
      <c r="BA419" s="151"/>
      <c r="BB419" s="44"/>
      <c r="BC419" s="157">
        <v>29</v>
      </c>
      <c r="BD419" s="157"/>
      <c r="BE419" s="44"/>
      <c r="BF419" s="48"/>
      <c r="BG419" s="48"/>
      <c r="BH419" s="48"/>
      <c r="BI419" s="48"/>
      <c r="BJ419" s="48"/>
      <c r="BK419" s="48"/>
      <c r="BL419" s="48"/>
      <c r="BM419" s="48"/>
      <c r="BN419" s="48"/>
      <c r="BO419" s="48"/>
      <c r="BP419" s="48"/>
      <c r="BQ419" s="48"/>
      <c r="BR419" s="1"/>
    </row>
    <row r="420" spans="1:70" s="7" customFormat="1" x14ac:dyDescent="0.25">
      <c r="A420" s="68" t="s">
        <v>1552</v>
      </c>
      <c r="B420" s="67" t="s">
        <v>1347</v>
      </c>
      <c r="C420" s="52">
        <v>44905.447256944448</v>
      </c>
      <c r="D420" s="16">
        <f>(K420*M420+P420*R420)/(24*60*60)</f>
        <v>0</v>
      </c>
      <c r="E420" s="26"/>
      <c r="F420" s="14" t="s">
        <v>1440</v>
      </c>
      <c r="G420" s="15">
        <v>0.11700000000000001</v>
      </c>
      <c r="H420" s="131">
        <v>17</v>
      </c>
      <c r="I420" s="131">
        <v>10</v>
      </c>
      <c r="J420" s="143" t="s">
        <v>1441</v>
      </c>
      <c r="K420" s="37"/>
      <c r="L420" s="27">
        <v>6.0000000000000001E-3</v>
      </c>
      <c r="M420" s="13">
        <v>273</v>
      </c>
      <c r="N420" s="13">
        <v>240</v>
      </c>
      <c r="O420" s="17">
        <v>2E-3</v>
      </c>
      <c r="P420" s="37"/>
      <c r="Q420" s="27">
        <v>6.0000000000000001E-3</v>
      </c>
      <c r="R420" s="13">
        <v>334</v>
      </c>
      <c r="S420" s="13">
        <v>240</v>
      </c>
      <c r="T420" s="133">
        <v>2.9999999999999997E-4</v>
      </c>
      <c r="U420" s="27"/>
      <c r="V420" s="8">
        <f>IF(AB418="Latest Sag:",-(K420*L420+P420*Q420),-(K420*L420+P420*Q420)+U420)</f>
        <v>0</v>
      </c>
      <c r="W420" s="8">
        <f>IF(OR(AC419="",AC419=0),Z419+V420,IF(AB418="Latest Sag:",AA419+U420+V420,AC419+V420))</f>
        <v>0.45866499999999999</v>
      </c>
      <c r="X420" s="34"/>
      <c r="Y420" s="53">
        <f>IF(OR(ISBLANK(X420),X418=VALUE(20)),,IF(W418="Latest Z20:",ABS(X418-X420-K417*L417-P417*Q417+U419+U420),ABS(X419-X420-K419*L419-P419*Q419+U420)))</f>
        <v>0</v>
      </c>
      <c r="Z420" s="28">
        <v>-67.236394000000004</v>
      </c>
      <c r="AA420" s="28">
        <v>0.48089999999999999</v>
      </c>
      <c r="AB420" s="28"/>
      <c r="AC420" s="8">
        <f t="shared" ref="AC420" si="966">AB420+AA420</f>
        <v>0.48089999999999999</v>
      </c>
      <c r="AD420" s="35">
        <v>0.45868776350227503</v>
      </c>
      <c r="AE420" s="8">
        <f t="shared" ref="AE420" si="967">IF(AD420="",0,IF(OR(AC420="",AC420=0),W420-AD420,AC420-AD420))</f>
        <v>2.2212236497724969E-2</v>
      </c>
      <c r="AF420" s="58">
        <f t="shared" ref="AF420" si="968">IF(AA420="",(Z420-V420)-Z419,AC420-W420)</f>
        <v>2.2235000000000005E-2</v>
      </c>
      <c r="AG420" s="40"/>
      <c r="AH420" s="73"/>
      <c r="AI420" s="40"/>
      <c r="AJ420" s="73"/>
      <c r="AK420" s="40">
        <v>2374</v>
      </c>
      <c r="AL420" s="73">
        <v>150</v>
      </c>
      <c r="AM420" s="70"/>
      <c r="AN420" s="74"/>
      <c r="AO420" s="70"/>
      <c r="AP420" s="63"/>
      <c r="AQ420" s="63"/>
      <c r="AR420" s="40"/>
      <c r="AS420" s="40"/>
      <c r="AT420" s="63"/>
      <c r="AU420" s="63"/>
      <c r="AV420" s="142"/>
      <c r="AW420" s="71"/>
      <c r="AX420" s="45"/>
      <c r="AY420" s="45"/>
      <c r="AZ420" s="46"/>
      <c r="BA420" s="152"/>
      <c r="BB420" s="47"/>
      <c r="BC420" s="158">
        <v>29</v>
      </c>
      <c r="BD420" s="158"/>
      <c r="BE420" s="47"/>
      <c r="BF420" s="56"/>
      <c r="BG420" s="49"/>
      <c r="BH420" s="50"/>
      <c r="BI420" s="49"/>
      <c r="BJ420" s="49"/>
      <c r="BK420" s="49"/>
      <c r="BL420" s="49"/>
      <c r="BM420" s="49"/>
      <c r="BN420" s="50"/>
      <c r="BO420" s="49"/>
      <c r="BP420" s="49"/>
      <c r="BQ420" s="50"/>
      <c r="BR420" s="9"/>
    </row>
    <row r="421" spans="1:70" s="7" customFormat="1" x14ac:dyDescent="0.25">
      <c r="A421" s="68" t="s">
        <v>1553</v>
      </c>
      <c r="B421" s="67" t="s">
        <v>1347</v>
      </c>
      <c r="C421" s="52">
        <v>44905.460787037038</v>
      </c>
      <c r="D421" s="16">
        <f>(K421*M421+P421*R421)/(24*60*60)</f>
        <v>2.8437500000000001E-2</v>
      </c>
      <c r="E421" s="26"/>
      <c r="F421" s="14" t="s">
        <v>1440</v>
      </c>
      <c r="G421" s="15">
        <v>0.11700000000000001</v>
      </c>
      <c r="H421" s="131">
        <v>17</v>
      </c>
      <c r="I421" s="131">
        <v>10</v>
      </c>
      <c r="J421" s="143" t="s">
        <v>1441</v>
      </c>
      <c r="K421" s="27">
        <v>9</v>
      </c>
      <c r="L421" s="27">
        <v>6.0000000000000001E-3</v>
      </c>
      <c r="M421" s="13">
        <v>273</v>
      </c>
      <c r="N421" s="13">
        <v>240</v>
      </c>
      <c r="O421" s="17">
        <v>2E-3</v>
      </c>
      <c r="P421" s="27">
        <v>0</v>
      </c>
      <c r="Q421" s="27">
        <v>6.0000000000000001E-3</v>
      </c>
      <c r="R421" s="13">
        <v>334</v>
      </c>
      <c r="S421" s="13">
        <v>240</v>
      </c>
      <c r="T421" s="133">
        <v>2.9999999999999997E-4</v>
      </c>
      <c r="U421" s="27">
        <v>3.7964999999999999E-2</v>
      </c>
      <c r="V421" s="8">
        <f>IF(AB419="Latest Sag:",-(K421*L421+P421*Q421),-(K421*L421+P421*Q421)+U421)</f>
        <v>-5.3999999999999999E-2</v>
      </c>
      <c r="W421" s="8">
        <f>IF(OR(AC420="",AC420=0),Z420+V421,IF(AB419="Latest Sag:",AA420+U421+V421,AC420+V421))</f>
        <v>0.46486500000000003</v>
      </c>
      <c r="X421" s="33">
        <v>-36.147018000000003</v>
      </c>
      <c r="Y421" s="53">
        <f>IF(OR(ISBLANK(X421),X419=VALUE(20)),,IF(W419="Latest Z20:",ABS(X419-X421-K418*L418-P418*Q418+U420+U421),ABS(X420-X421-K420*L420-P420*Q420+U421)))</f>
        <v>0</v>
      </c>
      <c r="Z421" s="28">
        <v>-67.236165999999997</v>
      </c>
      <c r="AA421" s="28">
        <v>0.48091699999999998</v>
      </c>
      <c r="AB421" s="28">
        <v>-1.349E-2</v>
      </c>
      <c r="AC421" s="8">
        <f t="shared" ref="AC421" si="969">AB421+AA421</f>
        <v>0.46742699999999998</v>
      </c>
      <c r="AD421" s="35">
        <v>0.45868776350227503</v>
      </c>
      <c r="AE421" s="8">
        <f t="shared" ref="AE421" si="970">IF(AD421="",0,IF(OR(AC421="",AC421=0),W421-AD421,AC421-AD421))</f>
        <v>8.7392364977249559E-3</v>
      </c>
      <c r="AF421" s="58">
        <f t="shared" ref="AF421" si="971">IF(AA421="",(Z421-V421)-Z420,AC421-W421)</f>
        <v>2.5619999999999532E-3</v>
      </c>
      <c r="AG421" s="40"/>
      <c r="AH421" s="73"/>
      <c r="AI421" s="40"/>
      <c r="AJ421" s="73"/>
      <c r="AK421" s="40">
        <v>66</v>
      </c>
      <c r="AL421" s="73">
        <v>150</v>
      </c>
      <c r="AM421" s="70"/>
      <c r="AN421" s="74"/>
      <c r="AO421" s="70"/>
      <c r="AP421" s="63"/>
      <c r="AQ421" s="63"/>
      <c r="AR421" s="40"/>
      <c r="AS421" s="40"/>
      <c r="AT421" s="63"/>
      <c r="AU421" s="63"/>
      <c r="AV421" s="142"/>
      <c r="AW421" s="71"/>
      <c r="AX421" s="45"/>
      <c r="AY421" s="45"/>
      <c r="AZ421" s="46"/>
      <c r="BA421" s="152"/>
      <c r="BB421" s="47"/>
      <c r="BC421" s="158">
        <v>29</v>
      </c>
      <c r="BD421" s="158"/>
      <c r="BE421" s="47"/>
      <c r="BF421" s="56"/>
      <c r="BG421" s="49"/>
      <c r="BH421" s="50"/>
      <c r="BI421" s="49"/>
      <c r="BJ421" s="49"/>
      <c r="BK421" s="49"/>
      <c r="BL421" s="49"/>
      <c r="BM421" s="49"/>
      <c r="BN421" s="50"/>
      <c r="BO421" s="49"/>
      <c r="BP421" s="49"/>
      <c r="BQ421" s="50"/>
      <c r="BR421" s="9"/>
    </row>
    <row r="422" spans="1:70" s="7" customFormat="1" x14ac:dyDescent="0.25">
      <c r="A422" s="68" t="s">
        <v>1554</v>
      </c>
      <c r="B422" s="67" t="s">
        <v>1347</v>
      </c>
      <c r="C422" s="52">
        <v>44905.499293981484</v>
      </c>
      <c r="D422" s="16">
        <f>(K422*M422+P422*R422)/(24*60*60)</f>
        <v>1.0185185185185186E-2</v>
      </c>
      <c r="E422" s="26"/>
      <c r="F422" s="14" t="s">
        <v>1440</v>
      </c>
      <c r="G422" s="15">
        <v>0.11700000000000001</v>
      </c>
      <c r="H422" s="131">
        <v>17</v>
      </c>
      <c r="I422" s="131">
        <v>10</v>
      </c>
      <c r="J422" s="143" t="s">
        <v>1441</v>
      </c>
      <c r="K422" s="27">
        <v>2</v>
      </c>
      <c r="L422" s="27">
        <v>6.0000000000000001E-3</v>
      </c>
      <c r="M422" s="13">
        <v>273</v>
      </c>
      <c r="N422" s="13">
        <v>240</v>
      </c>
      <c r="O422" s="17">
        <v>2E-3</v>
      </c>
      <c r="P422" s="27">
        <v>1</v>
      </c>
      <c r="Q422" s="27">
        <v>6.0000000000000001E-3</v>
      </c>
      <c r="R422" s="13">
        <v>334</v>
      </c>
      <c r="S422" s="13">
        <v>240</v>
      </c>
      <c r="T422" s="133">
        <v>2.9999999999999997E-4</v>
      </c>
      <c r="U422" s="27">
        <v>9.1439999999999994E-3</v>
      </c>
      <c r="V422" s="8">
        <f>IF(AB420="Latest Sag:",-(K422*L422+P422*Q422),-(K422*L422+P422*Q422)+U422)</f>
        <v>-8.8560000000000028E-3</v>
      </c>
      <c r="W422" s="8">
        <f>IF(OR(AC421="",AC421=0),Z421+V422,IF(AB420="Latest Sag:",AA421+U422+V422,AC421+V422))</f>
        <v>0.45857099999999995</v>
      </c>
      <c r="X422" s="33">
        <v>-36.191871999999996</v>
      </c>
      <c r="Y422" s="53">
        <f>IF(OR(ISBLANK(X422),X420=VALUE(20)),,IF(W420="Latest Z20:",ABS(X420-X422-K419*L419-P419*Q419+U421+U422),ABS(X421-X422-K421*L421-P421*Q421+U422)))</f>
        <v>2.0000000062678214E-6</v>
      </c>
      <c r="Z422" s="28">
        <v>-67.236226000000002</v>
      </c>
      <c r="AA422" s="28">
        <v>0.48091800000000001</v>
      </c>
      <c r="AB422" s="28">
        <v>-2.2178E-2</v>
      </c>
      <c r="AC422" s="8">
        <f t="shared" ref="AC422" si="972">AB422+AA422</f>
        <v>0.45874000000000004</v>
      </c>
      <c r="AD422" s="35">
        <v>0.45868776350227503</v>
      </c>
      <c r="AE422" s="8">
        <f t="shared" ref="AE422" si="973">IF(AD422="",0,IF(OR(AC422="",AC422=0),W422-AD422,AC422-AD422))</f>
        <v>5.2236497725011155E-5</v>
      </c>
      <c r="AF422" s="58">
        <f t="shared" ref="AF422" si="974">IF(AA422="",(Z422-V422)-Z421,AC422-W422)</f>
        <v>1.6900000000008575E-4</v>
      </c>
      <c r="AG422" s="40"/>
      <c r="AH422" s="73"/>
      <c r="AI422" s="40"/>
      <c r="AJ422" s="73"/>
      <c r="AK422" s="40">
        <v>39</v>
      </c>
      <c r="AL422" s="73">
        <v>150</v>
      </c>
      <c r="AM422" s="70"/>
      <c r="AN422" s="74"/>
      <c r="AO422" s="70"/>
      <c r="AP422" s="63"/>
      <c r="AQ422" s="63"/>
      <c r="AR422" s="40"/>
      <c r="AS422" s="40"/>
      <c r="AT422" s="63"/>
      <c r="AU422" s="63"/>
      <c r="AV422" s="142"/>
      <c r="AW422" s="71"/>
      <c r="AX422" s="45"/>
      <c r="AY422" s="45"/>
      <c r="AZ422" s="46"/>
      <c r="BA422" s="152"/>
      <c r="BB422" s="47"/>
      <c r="BC422" s="158">
        <v>29</v>
      </c>
      <c r="BD422" s="158"/>
      <c r="BE422" s="47"/>
      <c r="BF422" s="56"/>
      <c r="BG422" s="49"/>
      <c r="BH422" s="50"/>
      <c r="BI422" s="49"/>
      <c r="BJ422" s="49"/>
      <c r="BK422" s="49"/>
      <c r="BL422" s="49"/>
      <c r="BM422" s="49"/>
      <c r="BN422" s="50"/>
      <c r="BO422" s="49"/>
      <c r="BP422" s="49"/>
      <c r="BQ422" s="50"/>
      <c r="BR422" s="9"/>
    </row>
    <row r="423" spans="1:70" s="6" customFormat="1" x14ac:dyDescent="0.25">
      <c r="A423" s="170" t="s">
        <v>1155</v>
      </c>
      <c r="B423" s="136"/>
      <c r="C423" s="137">
        <v>44905.526122685187</v>
      </c>
      <c r="D423" s="146">
        <v>2.06</v>
      </c>
      <c r="E423" s="139" t="s">
        <v>814</v>
      </c>
      <c r="F423" s="165" t="s">
        <v>1365</v>
      </c>
      <c r="G423" s="22"/>
      <c r="H423" s="134"/>
      <c r="I423" s="134"/>
      <c r="J423" s="145"/>
      <c r="K423" s="29"/>
      <c r="L423" s="29"/>
      <c r="M423" s="1"/>
      <c r="N423" s="1"/>
      <c r="O423" s="3"/>
      <c r="P423" s="29"/>
      <c r="Q423" s="29"/>
      <c r="R423" s="1"/>
      <c r="S423" s="1"/>
      <c r="T423" s="147" t="s">
        <v>903</v>
      </c>
      <c r="U423" s="32" t="s">
        <v>24</v>
      </c>
      <c r="V423" s="24"/>
      <c r="W423" s="25" t="s">
        <v>22</v>
      </c>
      <c r="X423" s="30">
        <v>20</v>
      </c>
      <c r="Y423" s="138"/>
      <c r="Z423" s="30"/>
      <c r="AA423" s="30"/>
      <c r="AB423" s="36" t="s">
        <v>21</v>
      </c>
      <c r="AC423" s="24">
        <f>$AC$422</f>
        <v>0.45874000000000004</v>
      </c>
      <c r="AD423" s="30"/>
      <c r="AE423" s="24"/>
      <c r="AF423" s="24"/>
      <c r="AG423" s="41"/>
      <c r="AH423" s="41"/>
      <c r="AI423" s="41"/>
      <c r="AJ423" s="41"/>
      <c r="AK423" s="41"/>
      <c r="AL423" s="41"/>
      <c r="AM423" s="41"/>
      <c r="AN423" s="41"/>
      <c r="AO423" s="41"/>
      <c r="AP423" s="135"/>
      <c r="AQ423" s="135"/>
      <c r="AR423" s="41"/>
      <c r="AS423" s="41"/>
      <c r="AT423" s="135"/>
      <c r="AU423" s="135"/>
      <c r="AV423" s="29"/>
      <c r="AW423" s="42"/>
      <c r="AX423" s="42"/>
      <c r="AY423" s="42"/>
      <c r="AZ423" s="43"/>
      <c r="BA423" s="151"/>
      <c r="BB423" s="44"/>
      <c r="BC423" s="157">
        <v>30</v>
      </c>
      <c r="BD423" s="157"/>
      <c r="BE423" s="44"/>
      <c r="BF423" s="48"/>
      <c r="BG423" s="48"/>
      <c r="BH423" s="48"/>
      <c r="BI423" s="48"/>
      <c r="BJ423" s="48"/>
      <c r="BK423" s="48"/>
      <c r="BL423" s="48"/>
      <c r="BM423" s="48"/>
      <c r="BN423" s="48"/>
      <c r="BO423" s="48"/>
      <c r="BP423" s="48"/>
      <c r="BQ423" s="48"/>
      <c r="BR423" s="1"/>
    </row>
    <row r="424" spans="1:70" s="7" customFormat="1" x14ac:dyDescent="0.25">
      <c r="A424" s="68" t="s">
        <v>1555</v>
      </c>
      <c r="B424" s="67" t="s">
        <v>1347</v>
      </c>
      <c r="C424" s="52">
        <v>44905.533043981479</v>
      </c>
      <c r="D424" s="16">
        <f>(K424*M424+P424*R424)/(24*60*60)</f>
        <v>0</v>
      </c>
      <c r="E424" s="26"/>
      <c r="F424" s="14" t="s">
        <v>1440</v>
      </c>
      <c r="G424" s="15">
        <v>0.11700000000000001</v>
      </c>
      <c r="H424" s="131">
        <v>17</v>
      </c>
      <c r="I424" s="131">
        <v>10</v>
      </c>
      <c r="J424" s="143" t="s">
        <v>1441</v>
      </c>
      <c r="K424" s="37"/>
      <c r="L424" s="27">
        <v>6.0000000000000001E-3</v>
      </c>
      <c r="M424" s="13">
        <v>273</v>
      </c>
      <c r="N424" s="13">
        <v>240</v>
      </c>
      <c r="O424" s="17">
        <v>2E-3</v>
      </c>
      <c r="P424" s="37"/>
      <c r="Q424" s="27">
        <v>6.0000000000000001E-3</v>
      </c>
      <c r="R424" s="13">
        <v>334</v>
      </c>
      <c r="S424" s="13">
        <v>240</v>
      </c>
      <c r="T424" s="133">
        <v>2.9999999999999997E-4</v>
      </c>
      <c r="U424" s="27"/>
      <c r="V424" s="8">
        <f>IF(AB422="Latest Sag:",-(K424*L424+P424*Q424),-(K424*L424+P424*Q424)+U424)</f>
        <v>0</v>
      </c>
      <c r="W424" s="8">
        <f>IF(OR(AC423="",AC423=0),Z423+V424,IF(AB422="Latest Sag:",AA423+U424+V424,AC423+V424))</f>
        <v>0.45874000000000004</v>
      </c>
      <c r="X424" s="34"/>
      <c r="Y424" s="53">
        <f>IF(OR(ISBLANK(X424),X422=VALUE(20)),,IF(W422="Latest Z20:",ABS(X422-X424-K421*L421-P421*Q421+U423+U424),ABS(X423-X424-K423*L423-P423*Q423+U424)))</f>
        <v>0</v>
      </c>
      <c r="Z424" s="28">
        <v>-67.238383999999996</v>
      </c>
      <c r="AA424" s="28">
        <v>0.47743099999999999</v>
      </c>
      <c r="AB424" s="28"/>
      <c r="AC424" s="8">
        <f t="shared" ref="AC424" si="975">AB424+AA424</f>
        <v>0.47743099999999999</v>
      </c>
      <c r="AD424" s="35">
        <v>0.45855584025440099</v>
      </c>
      <c r="AE424" s="8">
        <f t="shared" ref="AE424" si="976">IF(AD424="",0,IF(OR(AC424="",AC424=0),W424-AD424,AC424-AD424))</f>
        <v>1.8875159745599002E-2</v>
      </c>
      <c r="AF424" s="58">
        <f t="shared" ref="AF424" si="977">IF(AA424="",(Z424-V424)-Z423,AC424-W424)</f>
        <v>1.8690999999999958E-2</v>
      </c>
      <c r="AG424" s="40"/>
      <c r="AH424" s="73"/>
      <c r="AI424" s="40"/>
      <c r="AJ424" s="73"/>
      <c r="AK424" s="40">
        <v>602</v>
      </c>
      <c r="AL424" s="73">
        <v>150</v>
      </c>
      <c r="AM424" s="70"/>
      <c r="AN424" s="74"/>
      <c r="AO424" s="70"/>
      <c r="AP424" s="63"/>
      <c r="AQ424" s="63"/>
      <c r="AR424" s="40"/>
      <c r="AS424" s="40"/>
      <c r="AT424" s="63"/>
      <c r="AU424" s="63"/>
      <c r="AV424" s="142"/>
      <c r="AW424" s="71"/>
      <c r="AX424" s="45"/>
      <c r="AY424" s="45"/>
      <c r="AZ424" s="46"/>
      <c r="BA424" s="152"/>
      <c r="BB424" s="47"/>
      <c r="BC424" s="158">
        <v>30</v>
      </c>
      <c r="BD424" s="158"/>
      <c r="BE424" s="47"/>
      <c r="BF424" s="56"/>
      <c r="BG424" s="49"/>
      <c r="BH424" s="50"/>
      <c r="BI424" s="49"/>
      <c r="BJ424" s="49"/>
      <c r="BK424" s="49"/>
      <c r="BL424" s="49"/>
      <c r="BM424" s="49"/>
      <c r="BN424" s="50"/>
      <c r="BO424" s="49"/>
      <c r="BP424" s="49"/>
      <c r="BQ424" s="50"/>
      <c r="BR424" s="9"/>
    </row>
    <row r="425" spans="1:70" s="7" customFormat="1" x14ac:dyDescent="0.25">
      <c r="A425" s="68" t="s">
        <v>1556</v>
      </c>
      <c r="B425" s="67" t="s">
        <v>1347</v>
      </c>
      <c r="C425" s="52">
        <v>44905.548379629632</v>
      </c>
      <c r="D425" s="16">
        <f>(K425*M425+P425*R425)/(24*60*60)</f>
        <v>3.1597222222222221E-2</v>
      </c>
      <c r="E425" s="26"/>
      <c r="F425" s="14" t="s">
        <v>1440</v>
      </c>
      <c r="G425" s="15">
        <v>0.11700000000000001</v>
      </c>
      <c r="H425" s="131">
        <v>17</v>
      </c>
      <c r="I425" s="131">
        <v>10</v>
      </c>
      <c r="J425" s="143" t="s">
        <v>1441</v>
      </c>
      <c r="K425" s="27">
        <v>10</v>
      </c>
      <c r="L425" s="27">
        <v>6.0000000000000001E-3</v>
      </c>
      <c r="M425" s="13">
        <v>273</v>
      </c>
      <c r="N425" s="13">
        <v>240</v>
      </c>
      <c r="O425" s="17">
        <v>2E-3</v>
      </c>
      <c r="P425" s="27">
        <v>0</v>
      </c>
      <c r="Q425" s="27">
        <v>6.0000000000000001E-3</v>
      </c>
      <c r="R425" s="13">
        <v>334</v>
      </c>
      <c r="S425" s="13">
        <v>240</v>
      </c>
      <c r="T425" s="133">
        <v>2.9999999999999997E-4</v>
      </c>
      <c r="U425" s="27">
        <v>4.7386999999999999E-2</v>
      </c>
      <c r="V425" s="8">
        <f>IF(AB423="Latest Sag:",-(K425*L425+P425*Q425),-(K425*L425+P425*Q425)+U425)</f>
        <v>-0.06</v>
      </c>
      <c r="W425" s="8">
        <f>IF(OR(AC424="",AC424=0),Z424+V425,IF(AB423="Latest Sag:",AA424+U425+V425,AC424+V425))</f>
        <v>0.46481800000000001</v>
      </c>
      <c r="X425" s="33">
        <v>-36.139806</v>
      </c>
      <c r="Y425" s="53">
        <f>IF(OR(ISBLANK(X425),X423=VALUE(20)),,IF(W423="Latest Z20:",ABS(X423-X425-K422*L422-P422*Q422+U424+U425),ABS(X424-X425-K424*L424-P424*Q424+U425)))</f>
        <v>0</v>
      </c>
      <c r="Z425" s="28">
        <v>-67.238265999999996</v>
      </c>
      <c r="AA425" s="28">
        <v>0.47741400000000001</v>
      </c>
      <c r="AB425" s="28">
        <v>-1.0236E-2</v>
      </c>
      <c r="AC425" s="8">
        <f t="shared" ref="AC425" si="978">AB425+AA425</f>
        <v>0.46717799999999998</v>
      </c>
      <c r="AD425" s="35">
        <v>0.45855584025440099</v>
      </c>
      <c r="AE425" s="8">
        <f t="shared" ref="AE425" si="979">IF(AD425="",0,IF(OR(AC425="",AC425=0),W425-AD425,AC425-AD425))</f>
        <v>8.6221597455989896E-3</v>
      </c>
      <c r="AF425" s="58">
        <f t="shared" ref="AF425" si="980">IF(AA425="",(Z425-V425)-Z424,AC425-W425)</f>
        <v>2.3599999999999732E-3</v>
      </c>
      <c r="AG425" s="40"/>
      <c r="AH425" s="73"/>
      <c r="AI425" s="40"/>
      <c r="AJ425" s="73"/>
      <c r="AK425" s="40">
        <v>47</v>
      </c>
      <c r="AL425" s="73">
        <v>150</v>
      </c>
      <c r="AM425" s="70"/>
      <c r="AN425" s="74"/>
      <c r="AO425" s="70"/>
      <c r="AP425" s="63"/>
      <c r="AQ425" s="63"/>
      <c r="AR425" s="40"/>
      <c r="AS425" s="40"/>
      <c r="AT425" s="63"/>
      <c r="AU425" s="63"/>
      <c r="AV425" s="142"/>
      <c r="AW425" s="71"/>
      <c r="AX425" s="45"/>
      <c r="AY425" s="45"/>
      <c r="AZ425" s="46"/>
      <c r="BA425" s="152"/>
      <c r="BB425" s="47"/>
      <c r="BC425" s="158">
        <v>30</v>
      </c>
      <c r="BD425" s="158"/>
      <c r="BE425" s="47"/>
      <c r="BF425" s="56"/>
      <c r="BG425" s="49"/>
      <c r="BH425" s="50"/>
      <c r="BI425" s="49"/>
      <c r="BJ425" s="49"/>
      <c r="BK425" s="49"/>
      <c r="BL425" s="49"/>
      <c r="BM425" s="49"/>
      <c r="BN425" s="50"/>
      <c r="BO425" s="49"/>
      <c r="BP425" s="49"/>
      <c r="BQ425" s="50"/>
      <c r="BR425" s="9"/>
    </row>
    <row r="426" spans="1:70" s="7" customFormat="1" x14ac:dyDescent="0.25">
      <c r="A426" s="68" t="s">
        <v>1557</v>
      </c>
      <c r="B426" s="67" t="s">
        <v>1347</v>
      </c>
      <c r="C426" s="52">
        <v>44905.59134259259</v>
      </c>
      <c r="D426" s="16">
        <f>(K426*M426+P426*R426)/(24*60*60)</f>
        <v>1.0185185185185186E-2</v>
      </c>
      <c r="E426" s="26"/>
      <c r="F426" s="14" t="s">
        <v>1440</v>
      </c>
      <c r="G426" s="15">
        <v>0.11700000000000001</v>
      </c>
      <c r="H426" s="131">
        <v>17</v>
      </c>
      <c r="I426" s="131">
        <v>10</v>
      </c>
      <c r="J426" s="143" t="s">
        <v>1441</v>
      </c>
      <c r="K426" s="27">
        <v>2</v>
      </c>
      <c r="L426" s="27">
        <v>6.0000000000000001E-3</v>
      </c>
      <c r="M426" s="13">
        <v>273</v>
      </c>
      <c r="N426" s="13">
        <v>240</v>
      </c>
      <c r="O426" s="17">
        <v>2E-3</v>
      </c>
      <c r="P426" s="27">
        <v>1</v>
      </c>
      <c r="Q426" s="27">
        <v>6.0000000000000001E-3</v>
      </c>
      <c r="R426" s="13">
        <v>334</v>
      </c>
      <c r="S426" s="13">
        <v>240</v>
      </c>
      <c r="T426" s="133">
        <v>2.9999999999999997E-4</v>
      </c>
      <c r="U426" s="27">
        <v>9.1660000000000005E-3</v>
      </c>
      <c r="V426" s="8">
        <f>IF(AB424="Latest Sag:",-(K426*L426+P426*Q426),-(K426*L426+P426*Q426)+U426)</f>
        <v>-8.8340000000000016E-3</v>
      </c>
      <c r="W426" s="8">
        <f>IF(OR(AC425="",AC425=0),Z425+V426,IF(AB424="Latest Sag:",AA425+U426+V426,AC425+V426))</f>
        <v>0.45834399999999997</v>
      </c>
      <c r="X426" s="33">
        <v>-36.190640999999999</v>
      </c>
      <c r="Y426" s="53">
        <f>IF(OR(ISBLANK(X426),X424=VALUE(20)),,IF(W424="Latest Z20:",ABS(X424-X426-K423*L423-P423*Q423+U425+U426),ABS(X425-X426-K425*L425-P425*Q425+U426)))</f>
        <v>9.999999993001718E-7</v>
      </c>
      <c r="Z426" s="28">
        <v>-67.238232999999994</v>
      </c>
      <c r="AA426" s="28">
        <v>0.47739599999999999</v>
      </c>
      <c r="AB426" s="28">
        <v>-1.8981999999999999E-2</v>
      </c>
      <c r="AC426" s="8">
        <f t="shared" ref="AC426" si="981">AB426+AA426</f>
        <v>0.45841399999999999</v>
      </c>
      <c r="AD426" s="35">
        <v>0.45855584025440099</v>
      </c>
      <c r="AE426" s="8">
        <f t="shared" ref="AE426" si="982">IF(AD426="",0,IF(OR(AC426="",AC426=0),W426-AD426,AC426-AD426))</f>
        <v>-1.4184025440100445E-4</v>
      </c>
      <c r="AF426" s="58">
        <f t="shared" ref="AF426" si="983">IF(AA426="",(Z426-V426)-Z425,AC426-W426)</f>
        <v>7.0000000000014495E-5</v>
      </c>
      <c r="AG426" s="40"/>
      <c r="AH426" s="73"/>
      <c r="AI426" s="40"/>
      <c r="AJ426" s="73"/>
      <c r="AK426" s="40">
        <v>53</v>
      </c>
      <c r="AL426" s="73">
        <v>150</v>
      </c>
      <c r="AM426" s="70"/>
      <c r="AN426" s="74"/>
      <c r="AO426" s="70"/>
      <c r="AP426" s="63"/>
      <c r="AQ426" s="63"/>
      <c r="AR426" s="40"/>
      <c r="AS426" s="40"/>
      <c r="AT426" s="63"/>
      <c r="AU426" s="63"/>
      <c r="AV426" s="142"/>
      <c r="AW426" s="71"/>
      <c r="AX426" s="45"/>
      <c r="AY426" s="45"/>
      <c r="AZ426" s="46"/>
      <c r="BA426" s="152"/>
      <c r="BB426" s="47"/>
      <c r="BC426" s="158">
        <v>30</v>
      </c>
      <c r="BD426" s="158">
        <v>10</v>
      </c>
      <c r="BE426" s="47">
        <v>18.600000000000001</v>
      </c>
      <c r="BF426" s="56"/>
      <c r="BG426" s="49"/>
      <c r="BH426" s="50"/>
      <c r="BI426" s="49"/>
      <c r="BJ426" s="49"/>
      <c r="BK426" s="49"/>
      <c r="BL426" s="49"/>
      <c r="BM426" s="49"/>
      <c r="BN426" s="50"/>
      <c r="BO426" s="49"/>
      <c r="BP426" s="49"/>
      <c r="BQ426" s="50"/>
      <c r="BR426" s="9"/>
    </row>
    <row r="427" spans="1:70" s="6" customFormat="1" x14ac:dyDescent="0.25">
      <c r="A427" s="170" t="s">
        <v>1155</v>
      </c>
      <c r="B427" s="136"/>
      <c r="C427" s="137">
        <v>44905.639120370368</v>
      </c>
      <c r="D427" s="146">
        <v>2.71</v>
      </c>
      <c r="E427" s="139" t="s">
        <v>814</v>
      </c>
      <c r="F427" s="165" t="s">
        <v>1369</v>
      </c>
      <c r="G427" s="22"/>
      <c r="H427" s="134"/>
      <c r="I427" s="134"/>
      <c r="J427" s="145"/>
      <c r="K427" s="29"/>
      <c r="L427" s="29"/>
      <c r="M427" s="1"/>
      <c r="N427" s="1"/>
      <c r="O427" s="3"/>
      <c r="P427" s="29"/>
      <c r="Q427" s="29"/>
      <c r="R427" s="1"/>
      <c r="S427" s="1"/>
      <c r="T427" s="147" t="s">
        <v>903</v>
      </c>
      <c r="U427" s="32" t="s">
        <v>24</v>
      </c>
      <c r="V427" s="24"/>
      <c r="W427" s="25" t="s">
        <v>22</v>
      </c>
      <c r="X427" s="30">
        <v>20</v>
      </c>
      <c r="Y427" s="138"/>
      <c r="Z427" s="30"/>
      <c r="AA427" s="30"/>
      <c r="AB427" s="36" t="s">
        <v>21</v>
      </c>
      <c r="AC427" s="24">
        <f>$AC$426</f>
        <v>0.45841399999999999</v>
      </c>
      <c r="AD427" s="30"/>
      <c r="AE427" s="24"/>
      <c r="AF427" s="24"/>
      <c r="AG427" s="41"/>
      <c r="AH427" s="41"/>
      <c r="AI427" s="41"/>
      <c r="AJ427" s="41"/>
      <c r="AK427" s="41"/>
      <c r="AL427" s="41"/>
      <c r="AM427" s="41"/>
      <c r="AN427" s="41"/>
      <c r="AO427" s="41"/>
      <c r="AP427" s="135"/>
      <c r="AQ427" s="135"/>
      <c r="AR427" s="41"/>
      <c r="AS427" s="41"/>
      <c r="AT427" s="135"/>
      <c r="AU427" s="135"/>
      <c r="AV427" s="29"/>
      <c r="AW427" s="42"/>
      <c r="AX427" s="42"/>
      <c r="AY427" s="42"/>
      <c r="AZ427" s="43"/>
      <c r="BA427" s="151"/>
      <c r="BB427" s="44"/>
      <c r="BC427" s="157">
        <v>31</v>
      </c>
      <c r="BD427" s="157"/>
      <c r="BE427" s="44"/>
      <c r="BF427" s="48"/>
      <c r="BG427" s="48"/>
      <c r="BH427" s="48"/>
      <c r="BI427" s="48"/>
      <c r="BJ427" s="48"/>
      <c r="BK427" s="48"/>
      <c r="BL427" s="48"/>
      <c r="BM427" s="48"/>
      <c r="BN427" s="48"/>
      <c r="BO427" s="48"/>
      <c r="BP427" s="48"/>
      <c r="BQ427" s="48"/>
      <c r="BR427" s="1"/>
    </row>
    <row r="428" spans="1:70" s="7" customFormat="1" x14ac:dyDescent="0.25">
      <c r="A428" s="68" t="s">
        <v>1558</v>
      </c>
      <c r="B428" s="67" t="s">
        <v>1347</v>
      </c>
      <c r="C428" s="52">
        <v>44905.648333333331</v>
      </c>
      <c r="D428" s="16">
        <f>(K428*M428+P428*R428)/(24*60*60)</f>
        <v>0</v>
      </c>
      <c r="E428" s="26"/>
      <c r="F428" s="14" t="s">
        <v>1440</v>
      </c>
      <c r="G428" s="15">
        <v>0.11700000000000001</v>
      </c>
      <c r="H428" s="131">
        <v>17</v>
      </c>
      <c r="I428" s="131">
        <v>10</v>
      </c>
      <c r="J428" s="143" t="s">
        <v>1441</v>
      </c>
      <c r="K428" s="37"/>
      <c r="L428" s="27">
        <v>6.0000000000000001E-3</v>
      </c>
      <c r="M428" s="13">
        <v>273</v>
      </c>
      <c r="N428" s="13">
        <v>240</v>
      </c>
      <c r="O428" s="17">
        <v>2E-3</v>
      </c>
      <c r="P428" s="37"/>
      <c r="Q428" s="27">
        <v>6.0000000000000001E-3</v>
      </c>
      <c r="R428" s="13">
        <v>334</v>
      </c>
      <c r="S428" s="13">
        <v>240</v>
      </c>
      <c r="T428" s="133">
        <v>2.9999999999999997E-4</v>
      </c>
      <c r="U428" s="27"/>
      <c r="V428" s="8">
        <f>IF(AB426="Latest Sag:",-(K428*L428+P428*Q428),-(K428*L428+P428*Q428)+U428)</f>
        <v>0</v>
      </c>
      <c r="W428" s="8">
        <f>IF(OR(AC427="",AC427=0),Z427+V428,IF(AB426="Latest Sag:",AA427+U428+V428,AC427+V428))</f>
        <v>0.45841399999999999</v>
      </c>
      <c r="X428" s="34"/>
      <c r="Y428" s="53">
        <f>IF(OR(ISBLANK(X428),X426=VALUE(20)),,IF(W426="Latest Z20:",ABS(X426-X428-K425*L425-P425*Q425+U427+U428),ABS(X427-X428-K427*L427-P427*Q427+U428)))</f>
        <v>0</v>
      </c>
      <c r="Z428" s="28">
        <v>-67.238989000000004</v>
      </c>
      <c r="AA428" s="28">
        <v>0.47740300000000002</v>
      </c>
      <c r="AB428" s="28"/>
      <c r="AC428" s="8">
        <f t="shared" ref="AC428" si="984">AB428+AA428</f>
        <v>0.47740300000000002</v>
      </c>
      <c r="AD428" s="35">
        <v>0.45860494211129199</v>
      </c>
      <c r="AE428" s="8">
        <f t="shared" ref="AE428" si="985">IF(AD428="",0,IF(OR(AC428="",AC428=0),W428-AD428,AC428-AD428))</f>
        <v>1.8798057888708031E-2</v>
      </c>
      <c r="AF428" s="58">
        <f t="shared" ref="AF428" si="986">IF(AA428="",(Z428-V428)-Z427,AC428-W428)</f>
        <v>1.8989000000000034E-2</v>
      </c>
      <c r="AG428" s="40"/>
      <c r="AH428" s="73"/>
      <c r="AI428" s="40"/>
      <c r="AJ428" s="73"/>
      <c r="AK428" s="40">
        <v>687</v>
      </c>
      <c r="AL428" s="73">
        <v>150</v>
      </c>
      <c r="AM428" s="70"/>
      <c r="AN428" s="74"/>
      <c r="AO428" s="70"/>
      <c r="AP428" s="63"/>
      <c r="AQ428" s="63"/>
      <c r="AR428" s="40"/>
      <c r="AS428" s="40"/>
      <c r="AT428" s="63"/>
      <c r="AU428" s="63"/>
      <c r="AV428" s="142"/>
      <c r="AW428" s="71"/>
      <c r="AX428" s="45"/>
      <c r="AY428" s="45"/>
      <c r="AZ428" s="46"/>
      <c r="BA428" s="152"/>
      <c r="BB428" s="47"/>
      <c r="BC428" s="158">
        <v>31</v>
      </c>
      <c r="BD428" s="158"/>
      <c r="BE428" s="47"/>
      <c r="BF428" s="56"/>
      <c r="BG428" s="49"/>
      <c r="BH428" s="50"/>
      <c r="BI428" s="49"/>
      <c r="BJ428" s="49"/>
      <c r="BK428" s="49"/>
      <c r="BL428" s="49"/>
      <c r="BM428" s="49"/>
      <c r="BN428" s="50"/>
      <c r="BO428" s="49"/>
      <c r="BP428" s="49"/>
      <c r="BQ428" s="50"/>
      <c r="BR428" s="9"/>
    </row>
    <row r="429" spans="1:70" s="7" customFormat="1" x14ac:dyDescent="0.25">
      <c r="A429" s="68" t="s">
        <v>1559</v>
      </c>
      <c r="B429" s="67" t="s">
        <v>1347</v>
      </c>
      <c r="C429" s="52">
        <v>44905.661400462966</v>
      </c>
      <c r="D429" s="16">
        <f>(K429*M429+P429*R429)/(24*60*60)</f>
        <v>3.1597222222222221E-2</v>
      </c>
      <c r="E429" s="26"/>
      <c r="F429" s="14" t="s">
        <v>1440</v>
      </c>
      <c r="G429" s="15">
        <v>0.11700000000000001</v>
      </c>
      <c r="H429" s="131">
        <v>17</v>
      </c>
      <c r="I429" s="131">
        <v>10</v>
      </c>
      <c r="J429" s="143" t="s">
        <v>1441</v>
      </c>
      <c r="K429" s="27">
        <v>10</v>
      </c>
      <c r="L429" s="27">
        <v>6.0000000000000001E-3</v>
      </c>
      <c r="M429" s="13">
        <v>273</v>
      </c>
      <c r="N429" s="13">
        <v>240</v>
      </c>
      <c r="O429" s="17">
        <v>2E-3</v>
      </c>
      <c r="P429" s="27">
        <v>0</v>
      </c>
      <c r="Q429" s="27">
        <v>6.0000000000000001E-3</v>
      </c>
      <c r="R429" s="13">
        <v>334</v>
      </c>
      <c r="S429" s="13">
        <v>240</v>
      </c>
      <c r="T429" s="133">
        <v>2.9999999999999997E-4</v>
      </c>
      <c r="U429" s="27">
        <v>4.7195000000000001E-2</v>
      </c>
      <c r="V429" s="8">
        <f>IF(AB427="Latest Sag:",-(K429*L429+P429*Q429),-(K429*L429+P429*Q429)+U429)</f>
        <v>-0.06</v>
      </c>
      <c r="W429" s="8">
        <f>IF(OR(AC428="",AC428=0),Z428+V429,IF(AB427="Latest Sag:",AA428+U429+V429,AC428+V429))</f>
        <v>0.46459800000000001</v>
      </c>
      <c r="X429" s="33">
        <v>-36.140407000000003</v>
      </c>
      <c r="Y429" s="53">
        <f>IF(OR(ISBLANK(X429),X427=VALUE(20)),,IF(W427="Latest Z20:",ABS(X427-X429-K426*L426-P426*Q426+U428+U429),ABS(X428-X429-K428*L428-P428*Q428+U429)))</f>
        <v>0</v>
      </c>
      <c r="Z429" s="28">
        <v>-67.239109999999997</v>
      </c>
      <c r="AA429" s="28">
        <v>0.47740199999999999</v>
      </c>
      <c r="AB429" s="28">
        <v>-9.5910000000000006E-3</v>
      </c>
      <c r="AC429" s="8">
        <f t="shared" ref="AC429" si="987">AB429+AA429</f>
        <v>0.46781099999999998</v>
      </c>
      <c r="AD429" s="35">
        <v>0.45860494211129199</v>
      </c>
      <c r="AE429" s="8">
        <f t="shared" ref="AE429" si="988">IF(AD429="",0,IF(OR(AC429="",AC429=0),W429-AD429,AC429-AD429))</f>
        <v>9.2060578887079858E-3</v>
      </c>
      <c r="AF429" s="58">
        <f t="shared" ref="AF429" si="989">IF(AA429="",(Z429-V429)-Z428,AC429-W429)</f>
        <v>3.2129999999999659E-3</v>
      </c>
      <c r="AG429" s="40"/>
      <c r="AH429" s="73"/>
      <c r="AI429" s="40"/>
      <c r="AJ429" s="73"/>
      <c r="AK429" s="40">
        <v>51</v>
      </c>
      <c r="AL429" s="73">
        <v>150</v>
      </c>
      <c r="AM429" s="70"/>
      <c r="AN429" s="74"/>
      <c r="AO429" s="70"/>
      <c r="AP429" s="63"/>
      <c r="AQ429" s="63"/>
      <c r="AR429" s="40"/>
      <c r="AS429" s="40"/>
      <c r="AT429" s="63"/>
      <c r="AU429" s="63"/>
      <c r="AV429" s="142"/>
      <c r="AW429" s="71"/>
      <c r="AX429" s="45"/>
      <c r="AY429" s="45"/>
      <c r="AZ429" s="46"/>
      <c r="BA429" s="152"/>
      <c r="BB429" s="47"/>
      <c r="BC429" s="158">
        <v>31</v>
      </c>
      <c r="BD429" s="158"/>
      <c r="BE429" s="47"/>
      <c r="BF429" s="56"/>
      <c r="BG429" s="49"/>
      <c r="BH429" s="50"/>
      <c r="BI429" s="49"/>
      <c r="BJ429" s="49"/>
      <c r="BK429" s="49"/>
      <c r="BL429" s="49"/>
      <c r="BM429" s="49"/>
      <c r="BN429" s="50"/>
      <c r="BO429" s="49"/>
      <c r="BP429" s="49"/>
      <c r="BQ429" s="50"/>
      <c r="BR429" s="9"/>
    </row>
    <row r="430" spans="1:70" s="7" customFormat="1" x14ac:dyDescent="0.25">
      <c r="A430" s="68" t="s">
        <v>1560</v>
      </c>
      <c r="B430" s="67" t="s">
        <v>1347</v>
      </c>
      <c r="C430" s="52">
        <v>44905.704027777778</v>
      </c>
      <c r="D430" s="16">
        <f>(K430*M430+P430*R430)/(24*60*60)</f>
        <v>1.0185185185185186E-2</v>
      </c>
      <c r="E430" s="26"/>
      <c r="F430" s="14" t="s">
        <v>1440</v>
      </c>
      <c r="G430" s="15">
        <v>0.11700000000000001</v>
      </c>
      <c r="H430" s="131">
        <v>17</v>
      </c>
      <c r="I430" s="131">
        <v>10</v>
      </c>
      <c r="J430" s="143" t="s">
        <v>1441</v>
      </c>
      <c r="K430" s="27">
        <v>2</v>
      </c>
      <c r="L430" s="27">
        <v>6.0000000000000001E-3</v>
      </c>
      <c r="M430" s="13">
        <v>273</v>
      </c>
      <c r="N430" s="13">
        <v>240</v>
      </c>
      <c r="O430" s="17">
        <v>2E-3</v>
      </c>
      <c r="P430" s="27">
        <v>1</v>
      </c>
      <c r="Q430" s="27">
        <v>6.0000000000000001E-3</v>
      </c>
      <c r="R430" s="13">
        <v>334</v>
      </c>
      <c r="S430" s="13">
        <v>240</v>
      </c>
      <c r="T430" s="133">
        <v>2.9999999999999997E-4</v>
      </c>
      <c r="U430" s="27">
        <v>8.633E-3</v>
      </c>
      <c r="V430" s="8">
        <f>IF(AB428="Latest Sag:",-(K430*L430+P430*Q430),-(K430*L430+P430*Q430)+U430)</f>
        <v>-9.3670000000000021E-3</v>
      </c>
      <c r="W430" s="8">
        <f>IF(OR(AC429="",AC429=0),Z429+V430,IF(AB428="Latest Sag:",AA429+U430+V430,AC429+V430))</f>
        <v>0.45844399999999996</v>
      </c>
      <c r="X430" s="33">
        <v>-36.191775</v>
      </c>
      <c r="Y430" s="53">
        <f>IF(OR(ISBLANK(X430),X428=VALUE(20)),,IF(W428="Latest Z20:",ABS(X428-X430-K427*L427-P427*Q427+U429+U430),ABS(X429-X430-K429*L429-P429*Q429+U430)))</f>
        <v>9.9999999652981841E-7</v>
      </c>
      <c r="Z430" s="28">
        <v>-67.239189999999994</v>
      </c>
      <c r="AA430" s="28">
        <v>0.47743099999999999</v>
      </c>
      <c r="AB430" s="28">
        <v>-1.8728999999999999E-2</v>
      </c>
      <c r="AC430" s="8">
        <f t="shared" ref="AC430" si="990">AB430+AA430</f>
        <v>0.458702</v>
      </c>
      <c r="AD430" s="35">
        <v>0.45860494211129199</v>
      </c>
      <c r="AE430" s="8">
        <f t="shared" ref="AE430" si="991">IF(AD430="",0,IF(OR(AC430="",AC430=0),W430-AD430,AC430-AD430))</f>
        <v>9.7057888708007578E-5</v>
      </c>
      <c r="AF430" s="58">
        <f t="shared" ref="AF430" si="992">IF(AA430="",(Z430-V430)-Z429,AC430-W430)</f>
        <v>2.5800000000003598E-4</v>
      </c>
      <c r="AG430" s="40"/>
      <c r="AH430" s="73"/>
      <c r="AI430" s="40"/>
      <c r="AJ430" s="73"/>
      <c r="AK430" s="40">
        <v>45</v>
      </c>
      <c r="AL430" s="73">
        <v>150</v>
      </c>
      <c r="AM430" s="70"/>
      <c r="AN430" s="74"/>
      <c r="AO430" s="70"/>
      <c r="AP430" s="63"/>
      <c r="AQ430" s="63"/>
      <c r="AR430" s="40"/>
      <c r="AS430" s="40"/>
      <c r="AT430" s="63"/>
      <c r="AU430" s="63"/>
      <c r="AV430" s="142"/>
      <c r="AW430" s="71"/>
      <c r="AX430" s="45"/>
      <c r="AY430" s="45"/>
      <c r="AZ430" s="46"/>
      <c r="BA430" s="152"/>
      <c r="BB430" s="47"/>
      <c r="BC430" s="158">
        <v>31</v>
      </c>
      <c r="BD430" s="158"/>
      <c r="BE430" s="47"/>
      <c r="BF430" s="56"/>
      <c r="BG430" s="49"/>
      <c r="BH430" s="50"/>
      <c r="BI430" s="49"/>
      <c r="BJ430" s="49"/>
      <c r="BK430" s="49"/>
      <c r="BL430" s="49"/>
      <c r="BM430" s="49"/>
      <c r="BN430" s="50"/>
      <c r="BO430" s="49"/>
      <c r="BP430" s="49"/>
      <c r="BQ430" s="50"/>
      <c r="BR430" s="9"/>
    </row>
    <row r="431" spans="1:70" s="6" customFormat="1" x14ac:dyDescent="0.25">
      <c r="A431" s="170" t="s">
        <v>1155</v>
      </c>
      <c r="B431" s="136"/>
      <c r="C431" s="137">
        <v>44905.725613425922</v>
      </c>
      <c r="D431" s="146">
        <v>2.08</v>
      </c>
      <c r="E431" s="139" t="s">
        <v>814</v>
      </c>
      <c r="F431" s="165" t="s">
        <v>1373</v>
      </c>
      <c r="G431" s="22"/>
      <c r="H431" s="134"/>
      <c r="I431" s="134"/>
      <c r="J431" s="145"/>
      <c r="K431" s="29"/>
      <c r="L431" s="29"/>
      <c r="M431" s="1"/>
      <c r="N431" s="1"/>
      <c r="O431" s="3"/>
      <c r="P431" s="29"/>
      <c r="Q431" s="29"/>
      <c r="R431" s="1"/>
      <c r="S431" s="1"/>
      <c r="T431" s="147" t="s">
        <v>903</v>
      </c>
      <c r="U431" s="32" t="s">
        <v>24</v>
      </c>
      <c r="V431" s="24"/>
      <c r="W431" s="25" t="s">
        <v>22</v>
      </c>
      <c r="X431" s="30">
        <v>20</v>
      </c>
      <c r="Y431" s="138"/>
      <c r="Z431" s="30"/>
      <c r="AA431" s="30"/>
      <c r="AB431" s="36" t="s">
        <v>21</v>
      </c>
      <c r="AC431" s="24">
        <f>$AC$430</f>
        <v>0.458702</v>
      </c>
      <c r="AD431" s="30"/>
      <c r="AE431" s="24"/>
      <c r="AF431" s="24"/>
      <c r="AG431" s="41"/>
      <c r="AH431" s="41"/>
      <c r="AI431" s="41"/>
      <c r="AJ431" s="41"/>
      <c r="AK431" s="41"/>
      <c r="AL431" s="41"/>
      <c r="AM431" s="41"/>
      <c r="AN431" s="41"/>
      <c r="AO431" s="41"/>
      <c r="AP431" s="135"/>
      <c r="AQ431" s="135"/>
      <c r="AR431" s="41"/>
      <c r="AS431" s="41"/>
      <c r="AT431" s="135"/>
      <c r="AU431" s="135"/>
      <c r="AV431" s="29"/>
      <c r="AW431" s="42"/>
      <c r="AX431" s="42"/>
      <c r="AY431" s="42"/>
      <c r="AZ431" s="43"/>
      <c r="BA431" s="151"/>
      <c r="BB431" s="44"/>
      <c r="BC431" s="157">
        <v>32</v>
      </c>
      <c r="BD431" s="157"/>
      <c r="BE431" s="44"/>
      <c r="BF431" s="48"/>
      <c r="BG431" s="48"/>
      <c r="BH431" s="48"/>
      <c r="BI431" s="48"/>
      <c r="BJ431" s="48"/>
      <c r="BK431" s="48"/>
      <c r="BL431" s="48"/>
      <c r="BM431" s="48"/>
      <c r="BN431" s="48"/>
      <c r="BO431" s="48"/>
      <c r="BP431" s="48"/>
      <c r="BQ431" s="48"/>
      <c r="BR431" s="1"/>
    </row>
    <row r="432" spans="1:70" s="7" customFormat="1" x14ac:dyDescent="0.25">
      <c r="A432" s="68" t="s">
        <v>1561</v>
      </c>
      <c r="B432" s="67" t="s">
        <v>1347</v>
      </c>
      <c r="C432" s="52">
        <v>44905.731851851851</v>
      </c>
      <c r="D432" s="16">
        <f>(K432*M432+P432*R432)/(24*60*60)</f>
        <v>0</v>
      </c>
      <c r="E432" s="26"/>
      <c r="F432" s="14" t="s">
        <v>1440</v>
      </c>
      <c r="G432" s="15">
        <v>0.11700000000000001</v>
      </c>
      <c r="H432" s="131">
        <v>17</v>
      </c>
      <c r="I432" s="131">
        <v>10</v>
      </c>
      <c r="J432" s="143" t="s">
        <v>1441</v>
      </c>
      <c r="K432" s="37"/>
      <c r="L432" s="27">
        <v>6.0000000000000001E-3</v>
      </c>
      <c r="M432" s="13">
        <v>273</v>
      </c>
      <c r="N432" s="13">
        <v>240</v>
      </c>
      <c r="O432" s="17">
        <v>2E-3</v>
      </c>
      <c r="P432" s="37"/>
      <c r="Q432" s="27">
        <v>6.0000000000000001E-3</v>
      </c>
      <c r="R432" s="13">
        <v>334</v>
      </c>
      <c r="S432" s="13">
        <v>240</v>
      </c>
      <c r="T432" s="133">
        <v>2.9999999999999997E-4</v>
      </c>
      <c r="U432" s="27"/>
      <c r="V432" s="8">
        <f>IF(AB430="Latest Sag:",-(K432*L432+P432*Q432),-(K432*L432+P432*Q432)+U432)</f>
        <v>0</v>
      </c>
      <c r="W432" s="8">
        <f>IF(OR(AC431="",AC431=0),Z431+V432,IF(AB430="Latest Sag:",AA431+U432+V432,AC431+V432))</f>
        <v>0.458702</v>
      </c>
      <c r="X432" s="34"/>
      <c r="Y432" s="53">
        <f>IF(OR(ISBLANK(X432),X430=VALUE(20)),,IF(W430="Latest Z20:",ABS(X430-X432-K429*L429-P429*Q429+U431+U432),ABS(X431-X432-K431*L431-P431*Q431+U432)))</f>
        <v>0</v>
      </c>
      <c r="Z432" s="28">
        <v>-67.238927000000004</v>
      </c>
      <c r="AA432" s="28">
        <v>0.477302</v>
      </c>
      <c r="AB432" s="28"/>
      <c r="AC432" s="8">
        <f t="shared" ref="AC432" si="993">AB432+AA432</f>
        <v>0.477302</v>
      </c>
      <c r="AD432" s="35">
        <v>0.45860488497799801</v>
      </c>
      <c r="AE432" s="8">
        <f t="shared" ref="AE432" si="994">IF(AD432="",0,IF(OR(AC432="",AC432=0),W432-AD432,AC432-AD432))</f>
        <v>1.8697115022001998E-2</v>
      </c>
      <c r="AF432" s="58">
        <f t="shared" ref="AF432" si="995">IF(AA432="",(Z432-V432)-Z431,AC432-W432)</f>
        <v>1.8600000000000005E-2</v>
      </c>
      <c r="AG432" s="40"/>
      <c r="AH432" s="73"/>
      <c r="AI432" s="40"/>
      <c r="AJ432" s="73"/>
      <c r="AK432" s="40">
        <v>968</v>
      </c>
      <c r="AL432" s="73">
        <v>150</v>
      </c>
      <c r="AM432" s="70"/>
      <c r="AN432" s="74"/>
      <c r="AO432" s="70"/>
      <c r="AP432" s="63"/>
      <c r="AQ432" s="63"/>
      <c r="AR432" s="40"/>
      <c r="AS432" s="40"/>
      <c r="AT432" s="63"/>
      <c r="AU432" s="63"/>
      <c r="AV432" s="142"/>
      <c r="AW432" s="71"/>
      <c r="AX432" s="45"/>
      <c r="AY432" s="45"/>
      <c r="AZ432" s="46"/>
      <c r="BA432" s="152"/>
      <c r="BB432" s="47"/>
      <c r="BC432" s="158">
        <v>32</v>
      </c>
      <c r="BD432" s="158"/>
      <c r="BE432" s="47"/>
      <c r="BF432" s="56"/>
      <c r="BG432" s="49"/>
      <c r="BH432" s="50"/>
      <c r="BI432" s="49"/>
      <c r="BJ432" s="49"/>
      <c r="BK432" s="49"/>
      <c r="BL432" s="49"/>
      <c r="BM432" s="49"/>
      <c r="BN432" s="50"/>
      <c r="BO432" s="49"/>
      <c r="BP432" s="49"/>
      <c r="BQ432" s="50"/>
      <c r="BR432" s="9"/>
    </row>
    <row r="433" spans="1:70" s="7" customFormat="1" x14ac:dyDescent="0.25">
      <c r="A433" s="68" t="s">
        <v>1562</v>
      </c>
      <c r="B433" s="67" t="s">
        <v>1563</v>
      </c>
      <c r="C433" s="52">
        <v>44905.746504629627</v>
      </c>
      <c r="D433" s="16">
        <f>(K433*M433+P433*R433)/(24*60*60)</f>
        <v>3.1597222222222221E-2</v>
      </c>
      <c r="E433" s="26"/>
      <c r="F433" s="14" t="s">
        <v>1440</v>
      </c>
      <c r="G433" s="15">
        <v>0.11700000000000001</v>
      </c>
      <c r="H433" s="131">
        <v>17</v>
      </c>
      <c r="I433" s="131">
        <v>10</v>
      </c>
      <c r="J433" s="143" t="s">
        <v>1441</v>
      </c>
      <c r="K433" s="27">
        <v>10</v>
      </c>
      <c r="L433" s="27">
        <v>6.0000000000000001E-3</v>
      </c>
      <c r="M433" s="13">
        <v>273</v>
      </c>
      <c r="N433" s="13">
        <v>240</v>
      </c>
      <c r="O433" s="17">
        <v>2E-3</v>
      </c>
      <c r="P433" s="27">
        <v>0</v>
      </c>
      <c r="Q433" s="27">
        <v>6.0000000000000001E-3</v>
      </c>
      <c r="R433" s="13">
        <v>334</v>
      </c>
      <c r="S433" s="13">
        <v>240</v>
      </c>
      <c r="T433" s="133">
        <v>2.9999999999999997E-4</v>
      </c>
      <c r="U433" s="27">
        <v>4.7299000000000001E-2</v>
      </c>
      <c r="V433" s="8">
        <f>IF(AB431="Latest Sag:",-(K433*L433+P433*Q433),-(K433*L433+P433*Q433)+U433)</f>
        <v>-0.06</v>
      </c>
      <c r="W433" s="8">
        <f>IF(OR(AC432="",AC432=0),Z432+V433,IF(AB431="Latest Sag:",AA432+U433+V433,AC432+V433))</f>
        <v>0.46460099999999999</v>
      </c>
      <c r="X433" s="33">
        <v>-36.140208000000001</v>
      </c>
      <c r="Y433" s="53">
        <f>IF(OR(ISBLANK(X433),X431=VALUE(20)),,IF(W431="Latest Z20:",ABS(X431-X433-K430*L430-P430*Q430+U432+U433),ABS(X432-X433-K432*L432-P432*Q432+U433)))</f>
        <v>0</v>
      </c>
      <c r="Z433" s="28">
        <v>-67.238742000000002</v>
      </c>
      <c r="AA433" s="28">
        <v>0.47727999999999998</v>
      </c>
      <c r="AB433" s="28">
        <v>-9.8860000000000007E-3</v>
      </c>
      <c r="AC433" s="8">
        <f t="shared" ref="AC433" si="996">AB433+AA433</f>
        <v>0.46739399999999998</v>
      </c>
      <c r="AD433" s="35">
        <v>0.45860488497799801</v>
      </c>
      <c r="AE433" s="8">
        <f t="shared" ref="AE433" si="997">IF(AD433="",0,IF(OR(AC433="",AC433=0),W433-AD433,AC433-AD433))</f>
        <v>8.7891150220019698E-3</v>
      </c>
      <c r="AF433" s="58">
        <f t="shared" ref="AF433" si="998">IF(AA433="",(Z433-V433)-Z432,AC433-W433)</f>
        <v>2.7929999999999899E-3</v>
      </c>
      <c r="AG433" s="40"/>
      <c r="AH433" s="73"/>
      <c r="AI433" s="40"/>
      <c r="AJ433" s="73"/>
      <c r="AK433" s="40">
        <v>56</v>
      </c>
      <c r="AL433" s="73">
        <v>150</v>
      </c>
      <c r="AM433" s="70"/>
      <c r="AN433" s="74"/>
      <c r="AO433" s="70"/>
      <c r="AP433" s="63"/>
      <c r="AQ433" s="63"/>
      <c r="AR433" s="40"/>
      <c r="AS433" s="40"/>
      <c r="AT433" s="63"/>
      <c r="AU433" s="63"/>
      <c r="AV433" s="142"/>
      <c r="AW433" s="71"/>
      <c r="AX433" s="45"/>
      <c r="AY433" s="45"/>
      <c r="AZ433" s="46"/>
      <c r="BA433" s="152"/>
      <c r="BB433" s="47"/>
      <c r="BC433" s="158">
        <v>32</v>
      </c>
      <c r="BD433" s="158"/>
      <c r="BE433" s="47"/>
      <c r="BF433" s="56"/>
      <c r="BG433" s="49"/>
      <c r="BH433" s="50"/>
      <c r="BI433" s="49"/>
      <c r="BJ433" s="49"/>
      <c r="BK433" s="49"/>
      <c r="BL433" s="49"/>
      <c r="BM433" s="49"/>
      <c r="BN433" s="50"/>
      <c r="BO433" s="49"/>
      <c r="BP433" s="49"/>
      <c r="BQ433" s="50"/>
      <c r="BR433" s="9"/>
    </row>
    <row r="434" spans="1:70" s="7" customFormat="1" x14ac:dyDescent="0.25">
      <c r="A434" s="68" t="s">
        <v>1564</v>
      </c>
      <c r="B434" s="67" t="s">
        <v>1543</v>
      </c>
      <c r="C434" s="52">
        <v>44905.78837962963</v>
      </c>
      <c r="D434" s="16">
        <f>(K434*M434+P434*R434)/(24*60*60)</f>
        <v>1.0185185185185186E-2</v>
      </c>
      <c r="E434" s="26"/>
      <c r="F434" s="14" t="s">
        <v>1440</v>
      </c>
      <c r="G434" s="15">
        <v>0.11700000000000001</v>
      </c>
      <c r="H434" s="131">
        <v>17</v>
      </c>
      <c r="I434" s="131">
        <v>10</v>
      </c>
      <c r="J434" s="143" t="s">
        <v>1441</v>
      </c>
      <c r="K434" s="27">
        <v>2</v>
      </c>
      <c r="L434" s="27">
        <v>6.0000000000000001E-3</v>
      </c>
      <c r="M434" s="13">
        <v>273</v>
      </c>
      <c r="N434" s="13">
        <v>240</v>
      </c>
      <c r="O434" s="17">
        <v>2E-3</v>
      </c>
      <c r="P434" s="27">
        <v>1</v>
      </c>
      <c r="Q434" s="27">
        <v>6.0000000000000001E-3</v>
      </c>
      <c r="R434" s="13">
        <v>334</v>
      </c>
      <c r="S434" s="13">
        <v>240</v>
      </c>
      <c r="T434" s="133">
        <v>2.9999999999999997E-4</v>
      </c>
      <c r="U434" s="27">
        <v>9.0170000000000007E-3</v>
      </c>
      <c r="V434" s="8">
        <f>IF(AB432="Latest Sag:",-(K434*L434+P434*Q434),-(K434*L434+P434*Q434)+U434)</f>
        <v>-8.9830000000000014E-3</v>
      </c>
      <c r="W434" s="8">
        <f>IF(OR(AC433="",AC433=0),Z433+V434,IF(AB432="Latest Sag:",AA433+U434+V434,AC433+V434))</f>
        <v>0.45841099999999996</v>
      </c>
      <c r="X434" s="33">
        <v>-36.191189999999999</v>
      </c>
      <c r="Y434" s="53">
        <f>IF(OR(ISBLANK(X434),X432=VALUE(20)),,IF(W432="Latest Z20:",ABS(X432-X434-K431*L431-P431*Q431+U433+U434),ABS(X433-X434-K433*L433-P433*Q433+U434)))</f>
        <v>1.0000000023567546E-6</v>
      </c>
      <c r="Z434" s="28">
        <v>-67.238771</v>
      </c>
      <c r="AA434" s="28">
        <v>0.47731600000000002</v>
      </c>
      <c r="AB434" s="28">
        <v>-1.8720000000000001E-2</v>
      </c>
      <c r="AC434" s="8">
        <f t="shared" ref="AC434" si="999">AB434+AA434</f>
        <v>0.458596</v>
      </c>
      <c r="AD434" s="35">
        <v>0.45860488497799801</v>
      </c>
      <c r="AE434" s="8">
        <f t="shared" ref="AE434" si="1000">IF(AD434="",0,IF(OR(AC434="",AC434=0),W434-AD434,AC434-AD434))</f>
        <v>-8.8849779980026966E-6</v>
      </c>
      <c r="AF434" s="58">
        <f t="shared" ref="AF434" si="1001">IF(AA434="",(Z434-V434)-Z433,AC434-W434)</f>
        <v>1.8500000000004624E-4</v>
      </c>
      <c r="AG434" s="40"/>
      <c r="AH434" s="73"/>
      <c r="AI434" s="40"/>
      <c r="AJ434" s="73"/>
      <c r="AK434" s="40">
        <v>23</v>
      </c>
      <c r="AL434" s="73">
        <v>150</v>
      </c>
      <c r="AM434" s="70"/>
      <c r="AN434" s="74"/>
      <c r="AO434" s="70"/>
      <c r="AP434" s="63"/>
      <c r="AQ434" s="63"/>
      <c r="AR434" s="40"/>
      <c r="AS434" s="40"/>
      <c r="AT434" s="63"/>
      <c r="AU434" s="63"/>
      <c r="AV434" s="142"/>
      <c r="AW434" s="71"/>
      <c r="AX434" s="45"/>
      <c r="AY434" s="45"/>
      <c r="AZ434" s="46"/>
      <c r="BA434" s="152"/>
      <c r="BB434" s="47"/>
      <c r="BC434" s="158">
        <v>32</v>
      </c>
      <c r="BD434" s="158"/>
      <c r="BE434" s="47"/>
      <c r="BF434" s="56"/>
      <c r="BG434" s="49"/>
      <c r="BH434" s="50"/>
      <c r="BI434" s="49"/>
      <c r="BJ434" s="49"/>
      <c r="BK434" s="49"/>
      <c r="BL434" s="49"/>
      <c r="BM434" s="49"/>
      <c r="BN434" s="50"/>
      <c r="BO434" s="49"/>
      <c r="BP434" s="49"/>
      <c r="BQ434" s="50"/>
      <c r="BR434" s="9"/>
    </row>
    <row r="435" spans="1:70" s="6" customFormat="1" x14ac:dyDescent="0.25">
      <c r="A435" s="170" t="s">
        <v>1155</v>
      </c>
      <c r="B435" s="136"/>
      <c r="C435" s="137">
        <v>44905.819907407407</v>
      </c>
      <c r="D435" s="146">
        <v>2.2599999999999998</v>
      </c>
      <c r="E435" s="139" t="s">
        <v>814</v>
      </c>
      <c r="F435" s="165" t="s">
        <v>1377</v>
      </c>
      <c r="G435" s="22"/>
      <c r="H435" s="134"/>
      <c r="I435" s="134"/>
      <c r="J435" s="145"/>
      <c r="K435" s="29"/>
      <c r="L435" s="29"/>
      <c r="M435" s="1"/>
      <c r="N435" s="1"/>
      <c r="O435" s="3"/>
      <c r="P435" s="29"/>
      <c r="Q435" s="29"/>
      <c r="R435" s="1"/>
      <c r="S435" s="1"/>
      <c r="T435" s="147" t="s">
        <v>903</v>
      </c>
      <c r="U435" s="32" t="s">
        <v>24</v>
      </c>
      <c r="V435" s="24"/>
      <c r="W435" s="25" t="s">
        <v>22</v>
      </c>
      <c r="X435" s="30">
        <v>20</v>
      </c>
      <c r="Y435" s="138"/>
      <c r="Z435" s="30"/>
      <c r="AA435" s="30"/>
      <c r="AB435" s="36" t="s">
        <v>21</v>
      </c>
      <c r="AC435" s="24">
        <f>$AC$434</f>
        <v>0.458596</v>
      </c>
      <c r="AD435" s="30"/>
      <c r="AE435" s="24"/>
      <c r="AF435" s="24"/>
      <c r="AG435" s="41"/>
      <c r="AH435" s="41"/>
      <c r="AI435" s="41"/>
      <c r="AJ435" s="41"/>
      <c r="AK435" s="41"/>
      <c r="AL435" s="41"/>
      <c r="AM435" s="41"/>
      <c r="AN435" s="41"/>
      <c r="AO435" s="41"/>
      <c r="AP435" s="135"/>
      <c r="AQ435" s="135"/>
      <c r="AR435" s="41"/>
      <c r="AS435" s="41"/>
      <c r="AT435" s="135"/>
      <c r="AU435" s="135"/>
      <c r="AV435" s="29"/>
      <c r="AW435" s="42"/>
      <c r="AX435" s="42"/>
      <c r="AY435" s="42"/>
      <c r="AZ435" s="43"/>
      <c r="BA435" s="151"/>
      <c r="BB435" s="44"/>
      <c r="BC435" s="157">
        <v>33</v>
      </c>
      <c r="BD435" s="157"/>
      <c r="BE435" s="44"/>
      <c r="BF435" s="48"/>
      <c r="BG435" s="48"/>
      <c r="BH435" s="48"/>
      <c r="BI435" s="48"/>
      <c r="BJ435" s="48"/>
      <c r="BK435" s="48"/>
      <c r="BL435" s="48"/>
      <c r="BM435" s="48"/>
      <c r="BN435" s="48"/>
      <c r="BO435" s="48"/>
      <c r="BP435" s="48"/>
      <c r="BQ435" s="48"/>
      <c r="BR435" s="1"/>
    </row>
    <row r="436" spans="1:70" s="7" customFormat="1" x14ac:dyDescent="0.25">
      <c r="A436" s="68" t="s">
        <v>1565</v>
      </c>
      <c r="B436" s="67" t="s">
        <v>1182</v>
      </c>
      <c r="C436" s="52">
        <v>44905.826261574075</v>
      </c>
      <c r="D436" s="16">
        <f>(K436*M436+P436*R436)/(24*60*60)</f>
        <v>0</v>
      </c>
      <c r="E436" s="26"/>
      <c r="F436" s="14" t="s">
        <v>1440</v>
      </c>
      <c r="G436" s="15">
        <v>0.11700000000000001</v>
      </c>
      <c r="H436" s="131">
        <v>17</v>
      </c>
      <c r="I436" s="131">
        <v>10</v>
      </c>
      <c r="J436" s="143" t="s">
        <v>1441</v>
      </c>
      <c r="K436" s="37"/>
      <c r="L436" s="27">
        <v>6.0000000000000001E-3</v>
      </c>
      <c r="M436" s="13">
        <v>273</v>
      </c>
      <c r="N436" s="13">
        <v>240</v>
      </c>
      <c r="O436" s="17">
        <v>2E-3</v>
      </c>
      <c r="P436" s="37"/>
      <c r="Q436" s="27">
        <v>6.0000000000000001E-3</v>
      </c>
      <c r="R436" s="13">
        <v>334</v>
      </c>
      <c r="S436" s="13">
        <v>240</v>
      </c>
      <c r="T436" s="133">
        <v>2.9999999999999997E-4</v>
      </c>
      <c r="U436" s="27"/>
      <c r="V436" s="8">
        <f>IF(AB434="Latest Sag:",-(K436*L436+P436*Q436),-(K436*L436+P436*Q436)+U436)</f>
        <v>0</v>
      </c>
      <c r="W436" s="8">
        <f>IF(OR(AC435="",AC435=0),Z435+V436,IF(AB434="Latest Sag:",AA435+U436+V436,AC435+V436))</f>
        <v>0.458596</v>
      </c>
      <c r="X436" s="34"/>
      <c r="Y436" s="53">
        <f>IF(OR(ISBLANK(X436),X434=VALUE(20)),,IF(W434="Latest Z20:",ABS(X434-X436-K433*L433-P433*Q433+U435+U436),ABS(X435-X436-K435*L435-P435*Q435+U436)))</f>
        <v>0</v>
      </c>
      <c r="Z436" s="28">
        <v>-67.242125000000001</v>
      </c>
      <c r="AA436" s="28">
        <v>0.47636499999999998</v>
      </c>
      <c r="AB436" s="28">
        <v>4.58E-2</v>
      </c>
      <c r="AC436" s="8">
        <f t="shared" ref="AC436" si="1002">AB436+AA436</f>
        <v>0.52216499999999999</v>
      </c>
      <c r="AD436" s="35">
        <v>0.45847917078032702</v>
      </c>
      <c r="AE436" s="8">
        <f t="shared" ref="AE436" si="1003">IF(AD436="",0,IF(OR(AC436="",AC436=0),W436-AD436,AC436-AD436))</f>
        <v>6.3685829219672974E-2</v>
      </c>
      <c r="AF436" s="58">
        <f t="shared" ref="AF436" si="1004">IF(AA436="",(Z436-V436)-Z435,AC436-W436)</f>
        <v>6.3568999999999987E-2</v>
      </c>
      <c r="AG436" s="40"/>
      <c r="AH436" s="73"/>
      <c r="AI436" s="40"/>
      <c r="AJ436" s="73"/>
      <c r="AK436" s="40">
        <v>794</v>
      </c>
      <c r="AL436" s="73">
        <v>150</v>
      </c>
      <c r="AM436" s="70"/>
      <c r="AN436" s="74"/>
      <c r="AO436" s="70"/>
      <c r="AP436" s="63"/>
      <c r="AQ436" s="63"/>
      <c r="AR436" s="40"/>
      <c r="AS436" s="40"/>
      <c r="AT436" s="63"/>
      <c r="AU436" s="63"/>
      <c r="AV436" s="142"/>
      <c r="AW436" s="71"/>
      <c r="AX436" s="45"/>
      <c r="AY436" s="45"/>
      <c r="AZ436" s="46"/>
      <c r="BA436" s="152"/>
      <c r="BB436" s="47"/>
      <c r="BC436" s="158">
        <v>33</v>
      </c>
      <c r="BD436" s="158"/>
      <c r="BE436" s="47"/>
      <c r="BF436" s="56"/>
      <c r="BG436" s="49"/>
      <c r="BH436" s="50"/>
      <c r="BI436" s="49"/>
      <c r="BJ436" s="49"/>
      <c r="BK436" s="49"/>
      <c r="BL436" s="49"/>
      <c r="BM436" s="49"/>
      <c r="BN436" s="50"/>
      <c r="BO436" s="49"/>
      <c r="BP436" s="49"/>
      <c r="BQ436" s="50"/>
      <c r="BR436" s="9"/>
    </row>
    <row r="437" spans="1:70" s="7" customFormat="1" x14ac:dyDescent="0.25">
      <c r="A437" s="68" t="s">
        <v>1566</v>
      </c>
      <c r="B437" s="67" t="s">
        <v>1182</v>
      </c>
      <c r="C437" s="52">
        <v>44905.842928240738</v>
      </c>
      <c r="D437" s="16">
        <f>(K437*M437+P437*R437)/(24*60*60)</f>
        <v>3.4756944444444444E-2</v>
      </c>
      <c r="E437" s="26"/>
      <c r="F437" s="14" t="s">
        <v>1440</v>
      </c>
      <c r="G437" s="15">
        <v>0.11700000000000001</v>
      </c>
      <c r="H437" s="131">
        <v>17</v>
      </c>
      <c r="I437" s="131">
        <v>10</v>
      </c>
      <c r="J437" s="143" t="s">
        <v>1441</v>
      </c>
      <c r="K437" s="27">
        <v>11</v>
      </c>
      <c r="L437" s="27">
        <v>6.0000000000000001E-3</v>
      </c>
      <c r="M437" s="13">
        <v>273</v>
      </c>
      <c r="N437" s="13">
        <v>240</v>
      </c>
      <c r="O437" s="17">
        <v>2E-3</v>
      </c>
      <c r="P437" s="27">
        <v>0</v>
      </c>
      <c r="Q437" s="27">
        <v>6.0000000000000001E-3</v>
      </c>
      <c r="R437" s="13">
        <v>334</v>
      </c>
      <c r="S437" s="13">
        <v>240</v>
      </c>
      <c r="T437" s="133">
        <v>2.9999999999999997E-4</v>
      </c>
      <c r="U437" s="27">
        <v>5.4110999999999999E-2</v>
      </c>
      <c r="V437" s="8">
        <f>IF(AB435="Latest Sag:",-(K437*L437+P437*Q437),-(K437*L437+P437*Q437)+U437)</f>
        <v>-6.6000000000000003E-2</v>
      </c>
      <c r="W437" s="8">
        <f>IF(OR(AC436="",AC436=0),Z436+V437,IF(AB435="Latest Sag:",AA436+U437+V437,AC436+V437))</f>
        <v>0.46447599999999994</v>
      </c>
      <c r="X437" s="33">
        <v>-36.136800000000001</v>
      </c>
      <c r="Y437" s="53">
        <f>IF(OR(ISBLANK(X437),X435=VALUE(20)),,IF(W435="Latest Z20:",ABS(X435-X437-K434*L434-P434*Q434+U436+U437),ABS(X436-X437-K436*L436-P436*Q436+U437)))</f>
        <v>0</v>
      </c>
      <c r="Z437" s="28">
        <v>-67.242189999999994</v>
      </c>
      <c r="AA437" s="28">
        <v>0.47636400000000001</v>
      </c>
      <c r="AB437" s="28">
        <v>-9.1170000000000001E-3</v>
      </c>
      <c r="AC437" s="8">
        <f t="shared" ref="AC437" si="1005">AB437+AA437</f>
        <v>0.46724700000000002</v>
      </c>
      <c r="AD437" s="35">
        <v>0.45847917078032702</v>
      </c>
      <c r="AE437" s="8">
        <f t="shared" ref="AE437" si="1006">IF(AD437="",0,IF(OR(AC437="",AC437=0),W437-AD437,AC437-AD437))</f>
        <v>8.7678292196730068E-3</v>
      </c>
      <c r="AF437" s="58">
        <f t="shared" ref="AF437" si="1007">IF(AA437="",(Z437-V437)-Z436,AC437-W437)</f>
        <v>2.771000000000079E-3</v>
      </c>
      <c r="AG437" s="40"/>
      <c r="AH437" s="73"/>
      <c r="AI437" s="40"/>
      <c r="AJ437" s="73"/>
      <c r="AK437" s="40">
        <v>48</v>
      </c>
      <c r="AL437" s="73">
        <v>150</v>
      </c>
      <c r="AM437" s="70"/>
      <c r="AN437" s="74"/>
      <c r="AO437" s="70"/>
      <c r="AP437" s="63"/>
      <c r="AQ437" s="63"/>
      <c r="AR437" s="40"/>
      <c r="AS437" s="40"/>
      <c r="AT437" s="63"/>
      <c r="AU437" s="63"/>
      <c r="AV437" s="142"/>
      <c r="AW437" s="71"/>
      <c r="AX437" s="45"/>
      <c r="AY437" s="45"/>
      <c r="AZ437" s="46"/>
      <c r="BA437" s="152"/>
      <c r="BB437" s="47"/>
      <c r="BC437" s="158">
        <v>33</v>
      </c>
      <c r="BD437" s="158"/>
      <c r="BE437" s="47"/>
      <c r="BF437" s="56"/>
      <c r="BG437" s="49"/>
      <c r="BH437" s="50"/>
      <c r="BI437" s="49"/>
      <c r="BJ437" s="49"/>
      <c r="BK437" s="49"/>
      <c r="BL437" s="49"/>
      <c r="BM437" s="49"/>
      <c r="BN437" s="50"/>
      <c r="BO437" s="49"/>
      <c r="BP437" s="49"/>
      <c r="BQ437" s="50"/>
      <c r="BR437" s="9"/>
    </row>
    <row r="438" spans="1:70" s="7" customFormat="1" x14ac:dyDescent="0.25">
      <c r="A438" s="68" t="s">
        <v>1567</v>
      </c>
      <c r="B438" s="67" t="s">
        <v>1182</v>
      </c>
      <c r="C438" s="52">
        <v>44905.887118055558</v>
      </c>
      <c r="D438" s="16">
        <f>(K438*M438+P438*R438)/(24*60*60)</f>
        <v>1.0185185185185186E-2</v>
      </c>
      <c r="E438" s="26"/>
      <c r="F438" s="14" t="s">
        <v>1440</v>
      </c>
      <c r="G438" s="15">
        <v>0.11700000000000001</v>
      </c>
      <c r="H438" s="131">
        <v>17</v>
      </c>
      <c r="I438" s="131">
        <v>10</v>
      </c>
      <c r="J438" s="143" t="s">
        <v>1441</v>
      </c>
      <c r="K438" s="27">
        <v>2</v>
      </c>
      <c r="L438" s="27">
        <v>6.0000000000000001E-3</v>
      </c>
      <c r="M438" s="13">
        <v>273</v>
      </c>
      <c r="N438" s="13">
        <v>240</v>
      </c>
      <c r="O438" s="17">
        <v>2E-3</v>
      </c>
      <c r="P438" s="27">
        <v>1</v>
      </c>
      <c r="Q438" s="27">
        <v>6.0000000000000001E-3</v>
      </c>
      <c r="R438" s="13">
        <v>334</v>
      </c>
      <c r="S438" s="13">
        <v>240</v>
      </c>
      <c r="T438" s="133">
        <v>2.9999999999999997E-4</v>
      </c>
      <c r="U438" s="27">
        <v>9.0880000000000006E-3</v>
      </c>
      <c r="V438" s="8">
        <f>IF(AB436="Latest Sag:",-(K438*L438+P438*Q438),-(K438*L438+P438*Q438)+U438)</f>
        <v>-8.9120000000000015E-3</v>
      </c>
      <c r="W438" s="8">
        <f>IF(OR(AC437="",AC437=0),Z437+V438,IF(AB436="Latest Sag:",AA437+U438+V438,AC437+V438))</f>
        <v>0.45833500000000005</v>
      </c>
      <c r="X438" s="33">
        <v>-36.1937</v>
      </c>
      <c r="Y438" s="53">
        <f>IF(OR(ISBLANK(X438),X436=VALUE(20)),,IF(W436="Latest Z20:",ABS(X436-X438-K435*L435-P435*Q435+U437+U438),ABS(X437-X438-K437*L437-P437*Q437+U438)))</f>
        <v>1.2000000001162123E-5</v>
      </c>
      <c r="Z438" s="28">
        <v>-67.242293000000004</v>
      </c>
      <c r="AA438" s="28">
        <v>0.47634500000000002</v>
      </c>
      <c r="AB438" s="28">
        <v>-1.7909999999999999E-2</v>
      </c>
      <c r="AC438" s="8">
        <f t="shared" ref="AC438" si="1008">AB438+AA438</f>
        <v>0.45843500000000004</v>
      </c>
      <c r="AD438" s="35">
        <v>0.45847917078032702</v>
      </c>
      <c r="AE438" s="8">
        <f t="shared" ref="AE438" si="1009">IF(AD438="",0,IF(OR(AC438="",AC438=0),W438-AD438,AC438-AD438))</f>
        <v>-4.4170780326979742E-5</v>
      </c>
      <c r="AF438" s="58">
        <f t="shared" ref="AF438" si="1010">IF(AA438="",(Z438-V438)-Z437,AC438-W438)</f>
        <v>9.9999999999988987E-5</v>
      </c>
      <c r="AG438" s="40"/>
      <c r="AH438" s="73"/>
      <c r="AI438" s="40"/>
      <c r="AJ438" s="73"/>
      <c r="AK438" s="40">
        <v>48</v>
      </c>
      <c r="AL438" s="73">
        <v>150</v>
      </c>
      <c r="AM438" s="70"/>
      <c r="AN438" s="74"/>
      <c r="AO438" s="70"/>
      <c r="AP438" s="63"/>
      <c r="AQ438" s="63"/>
      <c r="AR438" s="40"/>
      <c r="AS438" s="40"/>
      <c r="AT438" s="63"/>
      <c r="AU438" s="63"/>
      <c r="AV438" s="142"/>
      <c r="AW438" s="71"/>
      <c r="AX438" s="45"/>
      <c r="AY438" s="45"/>
      <c r="AZ438" s="46"/>
      <c r="BA438" s="152"/>
      <c r="BB438" s="47"/>
      <c r="BC438" s="158">
        <v>33</v>
      </c>
      <c r="BD438" s="158"/>
      <c r="BE438" s="47"/>
      <c r="BF438" s="56"/>
      <c r="BG438" s="49"/>
      <c r="BH438" s="50"/>
      <c r="BI438" s="49"/>
      <c r="BJ438" s="49"/>
      <c r="BK438" s="49"/>
      <c r="BL438" s="49"/>
      <c r="BM438" s="49"/>
      <c r="BN438" s="50"/>
      <c r="BO438" s="49"/>
      <c r="BP438" s="49"/>
      <c r="BQ438" s="50"/>
      <c r="BR438" s="9"/>
    </row>
    <row r="439" spans="1:70" s="6" customFormat="1" x14ac:dyDescent="0.25">
      <c r="A439" s="170" t="s">
        <v>1155</v>
      </c>
      <c r="B439" s="136"/>
      <c r="C439" s="137">
        <v>44905.913506944446</v>
      </c>
      <c r="D439" s="146">
        <v>2.25</v>
      </c>
      <c r="E439" s="139" t="s">
        <v>814</v>
      </c>
      <c r="F439" s="165" t="s">
        <v>1381</v>
      </c>
      <c r="G439" s="22"/>
      <c r="H439" s="134"/>
      <c r="I439" s="134"/>
      <c r="J439" s="145"/>
      <c r="K439" s="29"/>
      <c r="L439" s="29"/>
      <c r="M439" s="1"/>
      <c r="N439" s="1"/>
      <c r="O439" s="3"/>
      <c r="P439" s="29"/>
      <c r="Q439" s="29"/>
      <c r="R439" s="1"/>
      <c r="S439" s="1"/>
      <c r="T439" s="147" t="s">
        <v>903</v>
      </c>
      <c r="U439" s="32" t="s">
        <v>24</v>
      </c>
      <c r="V439" s="24"/>
      <c r="W439" s="25" t="s">
        <v>22</v>
      </c>
      <c r="X439" s="30">
        <v>20</v>
      </c>
      <c r="Y439" s="138"/>
      <c r="Z439" s="30"/>
      <c r="AA439" s="30"/>
      <c r="AB439" s="36" t="s">
        <v>21</v>
      </c>
      <c r="AC439" s="24">
        <f>$AC$438</f>
        <v>0.45843500000000004</v>
      </c>
      <c r="AD439" s="30"/>
      <c r="AE439" s="24"/>
      <c r="AF439" s="24"/>
      <c r="AG439" s="41"/>
      <c r="AH439" s="41"/>
      <c r="AI439" s="41"/>
      <c r="AJ439" s="41"/>
      <c r="AK439" s="41"/>
      <c r="AL439" s="41"/>
      <c r="AM439" s="41"/>
      <c r="AN439" s="41"/>
      <c r="AO439" s="41"/>
      <c r="AP439" s="135"/>
      <c r="AQ439" s="135"/>
      <c r="AR439" s="41"/>
      <c r="AS439" s="41"/>
      <c r="AT439" s="135"/>
      <c r="AU439" s="135"/>
      <c r="AV439" s="29"/>
      <c r="AW439" s="42"/>
      <c r="AX439" s="42"/>
      <c r="AY439" s="42"/>
      <c r="AZ439" s="43"/>
      <c r="BA439" s="151"/>
      <c r="BB439" s="44"/>
      <c r="BC439" s="157">
        <v>34</v>
      </c>
      <c r="BD439" s="157"/>
      <c r="BE439" s="44"/>
      <c r="BF439" s="48"/>
      <c r="BG439" s="48"/>
      <c r="BH439" s="48"/>
      <c r="BI439" s="48"/>
      <c r="BJ439" s="48"/>
      <c r="BK439" s="48"/>
      <c r="BL439" s="48"/>
      <c r="BM439" s="48"/>
      <c r="BN439" s="48"/>
      <c r="BO439" s="48"/>
      <c r="BP439" s="48"/>
      <c r="BQ439" s="48"/>
      <c r="BR439" s="1"/>
    </row>
    <row r="440" spans="1:70" s="7" customFormat="1" x14ac:dyDescent="0.25">
      <c r="A440" s="68" t="s">
        <v>1568</v>
      </c>
      <c r="B440" s="67" t="s">
        <v>1543</v>
      </c>
      <c r="C440" s="52">
        <v>44905.913587962961</v>
      </c>
      <c r="D440" s="16">
        <f>(K440*M440+P440*R440)/(24*60*60)</f>
        <v>0</v>
      </c>
      <c r="E440" s="26"/>
      <c r="F440" s="14" t="s">
        <v>1440</v>
      </c>
      <c r="G440" s="15">
        <v>0.11700000000000001</v>
      </c>
      <c r="H440" s="131">
        <v>17</v>
      </c>
      <c r="I440" s="131">
        <v>10</v>
      </c>
      <c r="J440" s="143" t="s">
        <v>1441</v>
      </c>
      <c r="K440" s="37"/>
      <c r="L440" s="27">
        <v>6.0000000000000001E-3</v>
      </c>
      <c r="M440" s="13">
        <v>273</v>
      </c>
      <c r="N440" s="13">
        <v>240</v>
      </c>
      <c r="O440" s="17">
        <v>2E-3</v>
      </c>
      <c r="P440" s="37"/>
      <c r="Q440" s="27">
        <v>6.0000000000000001E-3</v>
      </c>
      <c r="R440" s="13">
        <v>334</v>
      </c>
      <c r="S440" s="13">
        <v>240</v>
      </c>
      <c r="T440" s="133">
        <v>2.9999999999999997E-4</v>
      </c>
      <c r="U440" s="27"/>
      <c r="V440" s="8">
        <f>IF(AB438="Latest Sag:",-(K440*L440+P440*Q440),-(K440*L440+P440*Q440)+U440)</f>
        <v>0</v>
      </c>
      <c r="W440" s="8">
        <f>IF(OR(AC439="",AC439=0),Z439+V440,IF(AB438="Latest Sag:",AA439+U440+V440,AC439+V440))</f>
        <v>0.45843500000000004</v>
      </c>
      <c r="X440" s="34"/>
      <c r="Y440" s="53">
        <f>IF(OR(ISBLANK(X440),X438=VALUE(20)),,IF(W438="Latest Z20:",ABS(X438-X440-K437*L437-P437*Q437+U439+U440),ABS(X439-X440-K439*L439-P439*Q439+U440)))</f>
        <v>0</v>
      </c>
      <c r="Z440" s="28">
        <v>-67.241885999999994</v>
      </c>
      <c r="AA440" s="28">
        <v>0.47672599999999998</v>
      </c>
      <c r="AB440" s="28">
        <v>4.4999999999999998E-2</v>
      </c>
      <c r="AC440" s="8">
        <f t="shared" ref="AC440" si="1011">AB440+AA440</f>
        <v>0.52172600000000002</v>
      </c>
      <c r="AD440" s="35">
        <v>0.45859953621910399</v>
      </c>
      <c r="AE440" s="8">
        <f t="shared" ref="AE440" si="1012">IF(AD440="",0,IF(OR(AC440="",AC440=0),W440-AD440,AC440-AD440))</f>
        <v>6.3126463780896036E-2</v>
      </c>
      <c r="AF440" s="58">
        <f t="shared" ref="AF440" si="1013">IF(AA440="",(Z440-V440)-Z439,AC440-W440)</f>
        <v>6.3290999999999986E-2</v>
      </c>
      <c r="AG440" s="40"/>
      <c r="AH440" s="73"/>
      <c r="AI440" s="40"/>
      <c r="AJ440" s="73"/>
      <c r="AK440" s="40">
        <v>946</v>
      </c>
      <c r="AL440" s="73">
        <v>150</v>
      </c>
      <c r="AM440" s="70"/>
      <c r="AN440" s="74"/>
      <c r="AO440" s="70"/>
      <c r="AP440" s="63"/>
      <c r="AQ440" s="63"/>
      <c r="AR440" s="40"/>
      <c r="AS440" s="40"/>
      <c r="AT440" s="63"/>
      <c r="AU440" s="63"/>
      <c r="AV440" s="142"/>
      <c r="AW440" s="71"/>
      <c r="AX440" s="45"/>
      <c r="AY440" s="45"/>
      <c r="AZ440" s="46"/>
      <c r="BA440" s="152"/>
      <c r="BB440" s="47"/>
      <c r="BC440" s="158">
        <v>34</v>
      </c>
      <c r="BD440" s="158"/>
      <c r="BE440" s="47"/>
      <c r="BF440" s="56"/>
      <c r="BG440" s="49"/>
      <c r="BH440" s="50"/>
      <c r="BI440" s="49"/>
      <c r="BJ440" s="49"/>
      <c r="BK440" s="49"/>
      <c r="BL440" s="49"/>
      <c r="BM440" s="49"/>
      <c r="BN440" s="50"/>
      <c r="BO440" s="49"/>
      <c r="BP440" s="49"/>
      <c r="BQ440" s="50"/>
      <c r="BR440" s="9"/>
    </row>
    <row r="441" spans="1:70" s="7" customFormat="1" x14ac:dyDescent="0.25">
      <c r="A441" s="68" t="s">
        <v>1569</v>
      </c>
      <c r="B441" s="67" t="s">
        <v>1543</v>
      </c>
      <c r="C441" s="52">
        <v>44905.935717592591</v>
      </c>
      <c r="D441" s="16">
        <f>(K441*M441+P441*R441)/(24*60*60)</f>
        <v>3.1597222222222221E-2</v>
      </c>
      <c r="E441" s="26"/>
      <c r="F441" s="14" t="s">
        <v>1440</v>
      </c>
      <c r="G441" s="15">
        <v>0.11700000000000001</v>
      </c>
      <c r="H441" s="131">
        <v>17</v>
      </c>
      <c r="I441" s="131">
        <v>10</v>
      </c>
      <c r="J441" s="143" t="s">
        <v>1441</v>
      </c>
      <c r="K441" s="27">
        <v>10</v>
      </c>
      <c r="L441" s="27">
        <v>6.0000000000000001E-3</v>
      </c>
      <c r="M441" s="13">
        <v>273</v>
      </c>
      <c r="N441" s="13">
        <v>240</v>
      </c>
      <c r="O441" s="17">
        <v>2E-3</v>
      </c>
      <c r="P441" s="27"/>
      <c r="Q441" s="27">
        <v>6.0000000000000001E-3</v>
      </c>
      <c r="R441" s="13">
        <v>334</v>
      </c>
      <c r="S441" s="13">
        <v>240</v>
      </c>
      <c r="T441" s="133">
        <v>2.9999999999999997E-4</v>
      </c>
      <c r="U441" s="27">
        <v>4.7870000000000003E-2</v>
      </c>
      <c r="V441" s="8">
        <f>IF(AB439="Latest Sag:",-(K441*L441+P441*Q441),-(K441*L441+P441*Q441)+U441)</f>
        <v>-0.06</v>
      </c>
      <c r="W441" s="8">
        <f>IF(OR(AC440="",AC440=0),Z440+V441,IF(AB439="Latest Sag:",AA440+U441+V441,AC440+V441))</f>
        <v>0.46459599999999995</v>
      </c>
      <c r="X441" s="33">
        <v>-36.141511999999999</v>
      </c>
      <c r="Y441" s="53">
        <f>IF(OR(ISBLANK(X441),X439=VALUE(20)),,IF(W439="Latest Z20:",ABS(X439-X441-K438*L438-P438*Q438+U440+U441),ABS(X440-X441-K440*L440-P440*Q440+U441)))</f>
        <v>0</v>
      </c>
      <c r="Z441" s="28">
        <v>-67.241619999999998</v>
      </c>
      <c r="AA441" s="28">
        <v>0.47674499999999997</v>
      </c>
      <c r="AB441" s="28">
        <v>-8.5660000000000007E-3</v>
      </c>
      <c r="AC441" s="8">
        <f t="shared" ref="AC441" si="1014">AB441+AA441</f>
        <v>0.46817899999999996</v>
      </c>
      <c r="AD441" s="35">
        <v>0.45859953621910399</v>
      </c>
      <c r="AE441" s="8">
        <f t="shared" ref="AE441" si="1015">IF(AD441="",0,IF(OR(AC441="",AC441=0),W441-AD441,AC441-AD441))</f>
        <v>9.5794637808959693E-3</v>
      </c>
      <c r="AF441" s="58">
        <f t="shared" ref="AF441" si="1016">IF(AA441="",(Z441-V441)-Z440,AC441-W441)</f>
        <v>3.5830000000000028E-3</v>
      </c>
      <c r="AG441" s="40"/>
      <c r="AH441" s="73"/>
      <c r="AI441" s="40"/>
      <c r="AJ441" s="73"/>
      <c r="AK441" s="40">
        <v>61</v>
      </c>
      <c r="AL441" s="73">
        <v>150</v>
      </c>
      <c r="AM441" s="70"/>
      <c r="AN441" s="74"/>
      <c r="AO441" s="70"/>
      <c r="AP441" s="63"/>
      <c r="AQ441" s="63"/>
      <c r="AR441" s="40"/>
      <c r="AS441" s="40"/>
      <c r="AT441" s="63"/>
      <c r="AU441" s="63"/>
      <c r="AV441" s="142"/>
      <c r="AW441" s="71"/>
      <c r="AX441" s="45"/>
      <c r="AY441" s="45"/>
      <c r="AZ441" s="46"/>
      <c r="BA441" s="152"/>
      <c r="BB441" s="47"/>
      <c r="BC441" s="158">
        <v>34</v>
      </c>
      <c r="BD441" s="158"/>
      <c r="BE441" s="47"/>
      <c r="BF441" s="56"/>
      <c r="BG441" s="49"/>
      <c r="BH441" s="50"/>
      <c r="BI441" s="49"/>
      <c r="BJ441" s="49"/>
      <c r="BK441" s="49"/>
      <c r="BL441" s="49"/>
      <c r="BM441" s="49"/>
      <c r="BN441" s="50"/>
      <c r="BO441" s="49"/>
      <c r="BP441" s="49"/>
      <c r="BQ441" s="50"/>
      <c r="BR441" s="9"/>
    </row>
    <row r="442" spans="1:70" s="7" customFormat="1" x14ac:dyDescent="0.25">
      <c r="A442" s="68" t="s">
        <v>1570</v>
      </c>
      <c r="B442" s="67" t="s">
        <v>1543</v>
      </c>
      <c r="C442" s="52">
        <v>44905.981319444443</v>
      </c>
      <c r="D442" s="16">
        <f>(K442*M442+P442*R442)/(24*60*60)</f>
        <v>1.0185185185185186E-2</v>
      </c>
      <c r="E442" s="26"/>
      <c r="F442" s="14" t="s">
        <v>1440</v>
      </c>
      <c r="G442" s="15">
        <v>0.11700000000000001</v>
      </c>
      <c r="H442" s="131">
        <v>17</v>
      </c>
      <c r="I442" s="131">
        <v>10</v>
      </c>
      <c r="J442" s="143" t="s">
        <v>1441</v>
      </c>
      <c r="K442" s="27">
        <v>2</v>
      </c>
      <c r="L442" s="27">
        <v>6.0000000000000001E-3</v>
      </c>
      <c r="M442" s="13">
        <v>273</v>
      </c>
      <c r="N442" s="13">
        <v>240</v>
      </c>
      <c r="O442" s="17">
        <v>2E-3</v>
      </c>
      <c r="P442" s="27">
        <v>1</v>
      </c>
      <c r="Q442" s="27">
        <v>6.0000000000000001E-3</v>
      </c>
      <c r="R442" s="13">
        <v>334</v>
      </c>
      <c r="S442" s="13">
        <v>240</v>
      </c>
      <c r="T442" s="133">
        <v>2.9999999999999997E-4</v>
      </c>
      <c r="U442" s="27">
        <v>8.2229999999999994E-3</v>
      </c>
      <c r="V442" s="8">
        <f>IF(AB440="Latest Sag:",-(K442*L442+P442*Q442),-(K442*L442+P442*Q442)+U442)</f>
        <v>-9.7770000000000027E-3</v>
      </c>
      <c r="W442" s="8">
        <f>IF(OR(AC441="",AC441=0),Z441+V442,IF(AB440="Latest Sag:",AA441+U442+V442,AC441+V442))</f>
        <v>0.45840199999999998</v>
      </c>
      <c r="X442" s="33">
        <v>-36.193289999999998</v>
      </c>
      <c r="Y442" s="53">
        <f>IF(OR(ISBLANK(X442),X440=VALUE(20)),,IF(W440="Latest Z20:",ABS(X440-X442-K439*L439-P439*Q439+U441+U442),ABS(X441-X442-K441*L441-P441*Q441+U442)))</f>
        <v>9.9999999877108114E-7</v>
      </c>
      <c r="Z442" s="28">
        <v>-67.241703000000001</v>
      </c>
      <c r="AA442" s="28">
        <v>0.476713</v>
      </c>
      <c r="AB442" s="28">
        <v>-1.8096999999999999E-2</v>
      </c>
      <c r="AC442" s="8">
        <f t="shared" ref="AC442" si="1017">AB442+AA442</f>
        <v>0.45861600000000002</v>
      </c>
      <c r="AD442" s="35">
        <v>0.45859953621910399</v>
      </c>
      <c r="AE442" s="8">
        <f t="shared" ref="AE442" si="1018">IF(AD442="",0,IF(OR(AC442="",AC442=0),W442-AD442,AC442-AD442))</f>
        <v>1.6463780896036617E-5</v>
      </c>
      <c r="AF442" s="58">
        <f t="shared" ref="AF442" si="1019">IF(AA442="",(Z442-V442)-Z441,AC442-W442)</f>
        <v>2.1400000000004749E-4</v>
      </c>
      <c r="AG442" s="40"/>
      <c r="AH442" s="73"/>
      <c r="AI442" s="40"/>
      <c r="AJ442" s="73"/>
      <c r="AK442" s="40">
        <v>63</v>
      </c>
      <c r="AL442" s="73">
        <v>150</v>
      </c>
      <c r="AM442" s="70"/>
      <c r="AN442" s="74"/>
      <c r="AO442" s="70"/>
      <c r="AP442" s="63"/>
      <c r="AQ442" s="63"/>
      <c r="AR442" s="40"/>
      <c r="AS442" s="40"/>
      <c r="AT442" s="63"/>
      <c r="AU442" s="63"/>
      <c r="AV442" s="142"/>
      <c r="AW442" s="71"/>
      <c r="AX442" s="45"/>
      <c r="AY442" s="45"/>
      <c r="AZ442" s="46"/>
      <c r="BA442" s="152"/>
      <c r="BB442" s="47"/>
      <c r="BC442" s="158">
        <v>34</v>
      </c>
      <c r="BD442" s="158"/>
      <c r="BE442" s="47"/>
      <c r="BF442" s="56"/>
      <c r="BG442" s="49"/>
      <c r="BH442" s="50"/>
      <c r="BI442" s="49"/>
      <c r="BJ442" s="49"/>
      <c r="BK442" s="49"/>
      <c r="BL442" s="49"/>
      <c r="BM442" s="49"/>
      <c r="BN442" s="50"/>
      <c r="BO442" s="49"/>
      <c r="BP442" s="49"/>
      <c r="BQ442" s="50"/>
      <c r="BR442" s="9"/>
    </row>
    <row r="443" spans="1:70" s="6" customFormat="1" x14ac:dyDescent="0.25">
      <c r="A443" s="170" t="s">
        <v>1155</v>
      </c>
      <c r="B443" s="136"/>
      <c r="C443" s="137">
        <v>44906.003368055557</v>
      </c>
      <c r="D443" s="146">
        <v>2.16</v>
      </c>
      <c r="E443" s="139" t="s">
        <v>814</v>
      </c>
      <c r="F443" s="165" t="s">
        <v>1385</v>
      </c>
      <c r="G443" s="22"/>
      <c r="H443" s="134"/>
      <c r="I443" s="134"/>
      <c r="J443" s="145"/>
      <c r="K443" s="29"/>
      <c r="L443" s="29"/>
      <c r="M443" s="1"/>
      <c r="N443" s="1"/>
      <c r="O443" s="3"/>
      <c r="P443" s="29"/>
      <c r="Q443" s="29"/>
      <c r="R443" s="1"/>
      <c r="S443" s="1"/>
      <c r="T443" s="147" t="s">
        <v>903</v>
      </c>
      <c r="U443" s="32" t="s">
        <v>24</v>
      </c>
      <c r="V443" s="24"/>
      <c r="W443" s="25" t="s">
        <v>22</v>
      </c>
      <c r="X443" s="30">
        <v>20</v>
      </c>
      <c r="Y443" s="138"/>
      <c r="Z443" s="30"/>
      <c r="AA443" s="30"/>
      <c r="AB443" s="36" t="s">
        <v>21</v>
      </c>
      <c r="AC443" s="24">
        <f>$AC$442</f>
        <v>0.45861600000000002</v>
      </c>
      <c r="AD443" s="30"/>
      <c r="AE443" s="24"/>
      <c r="AF443" s="24"/>
      <c r="AG443" s="41"/>
      <c r="AH443" s="41"/>
      <c r="AI443" s="41"/>
      <c r="AJ443" s="41"/>
      <c r="AK443" s="41"/>
      <c r="AL443" s="41"/>
      <c r="AM443" s="41"/>
      <c r="AN443" s="41"/>
      <c r="AO443" s="41"/>
      <c r="AP443" s="135"/>
      <c r="AQ443" s="135"/>
      <c r="AR443" s="41"/>
      <c r="AS443" s="41"/>
      <c r="AT443" s="135"/>
      <c r="AU443" s="135"/>
      <c r="AV443" s="29"/>
      <c r="AW443" s="42"/>
      <c r="AX443" s="42"/>
      <c r="AY443" s="42"/>
      <c r="AZ443" s="43"/>
      <c r="BA443" s="151"/>
      <c r="BB443" s="44"/>
      <c r="BC443" s="157">
        <v>35</v>
      </c>
      <c r="BD443" s="157"/>
      <c r="BE443" s="44"/>
      <c r="BF443" s="48"/>
      <c r="BG443" s="48"/>
      <c r="BH443" s="48"/>
      <c r="BI443" s="48"/>
      <c r="BJ443" s="48"/>
      <c r="BK443" s="48"/>
      <c r="BL443" s="48"/>
      <c r="BM443" s="48"/>
      <c r="BN443" s="48"/>
      <c r="BO443" s="48"/>
      <c r="BP443" s="48"/>
      <c r="BQ443" s="48"/>
      <c r="BR443" s="1"/>
    </row>
    <row r="444" spans="1:70" s="7" customFormat="1" x14ac:dyDescent="0.25">
      <c r="A444" s="68" t="s">
        <v>1571</v>
      </c>
      <c r="B444" s="67" t="s">
        <v>1182</v>
      </c>
      <c r="C444" s="52">
        <v>44906.004965277774</v>
      </c>
      <c r="D444" s="16">
        <f>(K444*M444+P444*R444)/(24*60*60)</f>
        <v>0</v>
      </c>
      <c r="E444" s="26"/>
      <c r="F444" s="14" t="s">
        <v>1440</v>
      </c>
      <c r="G444" s="15">
        <v>0.11700000000000001</v>
      </c>
      <c r="H444" s="131">
        <v>17</v>
      </c>
      <c r="I444" s="131">
        <v>10</v>
      </c>
      <c r="J444" s="143" t="s">
        <v>1441</v>
      </c>
      <c r="K444" s="37"/>
      <c r="L444" s="27">
        <v>6.0000000000000001E-3</v>
      </c>
      <c r="M444" s="13">
        <v>273</v>
      </c>
      <c r="N444" s="13">
        <v>240</v>
      </c>
      <c r="O444" s="17">
        <v>2E-3</v>
      </c>
      <c r="P444" s="37"/>
      <c r="Q444" s="27">
        <v>6.0000000000000001E-3</v>
      </c>
      <c r="R444" s="13">
        <v>334</v>
      </c>
      <c r="S444" s="13">
        <v>240</v>
      </c>
      <c r="T444" s="133">
        <v>2.9999999999999997E-4</v>
      </c>
      <c r="U444" s="27"/>
      <c r="V444" s="8">
        <f>IF(AB442="Latest Sag:",-(K444*L444+P444*Q444),-(K444*L444+P444*Q444)+U444)</f>
        <v>0</v>
      </c>
      <c r="W444" s="8">
        <f>IF(OR(AC443="",AC443=0),Z443+V444,IF(AB442="Latest Sag:",AA443+U444+V444,AC443+V444))</f>
        <v>0.45861600000000002</v>
      </c>
      <c r="X444" s="34"/>
      <c r="Y444" s="53">
        <f>IF(OR(ISBLANK(X444),X442=VALUE(20)),,IF(W442="Latest Z20:",ABS(X442-X444-K441*L441-P441*Q441+U443+U444),ABS(X443-X444-K443*L443-P443*Q443+U444)))</f>
        <v>0</v>
      </c>
      <c r="Z444" s="28">
        <v>-67.242025999999996</v>
      </c>
      <c r="AA444" s="28">
        <v>0.47705799999999998</v>
      </c>
      <c r="AB444" s="28"/>
      <c r="AC444" s="8">
        <f t="shared" ref="AC444" si="1020">AB444+AA444</f>
        <v>0.47705799999999998</v>
      </c>
      <c r="AD444" s="35">
        <v>0.45869338538277299</v>
      </c>
      <c r="AE444" s="8">
        <f t="shared" ref="AE444" si="1021">IF(AD444="",0,IF(OR(AC444="",AC444=0),W444-AD444,AC444-AD444))</f>
        <v>1.8364614617226993E-2</v>
      </c>
      <c r="AF444" s="58">
        <f t="shared" ref="AF444" si="1022">IF(AA444="",(Z444-V444)-Z443,AC444-W444)</f>
        <v>1.8441999999999958E-2</v>
      </c>
      <c r="AG444" s="40"/>
      <c r="AH444" s="73"/>
      <c r="AI444" s="40"/>
      <c r="AJ444" s="73"/>
      <c r="AK444" s="40">
        <v>2347</v>
      </c>
      <c r="AL444" s="73">
        <v>150</v>
      </c>
      <c r="AM444" s="70"/>
      <c r="AN444" s="74"/>
      <c r="AO444" s="70"/>
      <c r="AP444" s="63"/>
      <c r="AQ444" s="63"/>
      <c r="AR444" s="40"/>
      <c r="AS444" s="40"/>
      <c r="AT444" s="63"/>
      <c r="AU444" s="63"/>
      <c r="AV444" s="142"/>
      <c r="AW444" s="71"/>
      <c r="AX444" s="45"/>
      <c r="AY444" s="45"/>
      <c r="AZ444" s="46"/>
      <c r="BA444" s="152"/>
      <c r="BB444" s="47"/>
      <c r="BC444" s="158">
        <v>35</v>
      </c>
      <c r="BD444" s="158"/>
      <c r="BE444" s="47"/>
      <c r="BF444" s="56"/>
      <c r="BG444" s="49"/>
      <c r="BH444" s="50"/>
      <c r="BI444" s="49"/>
      <c r="BJ444" s="49"/>
      <c r="BK444" s="49"/>
      <c r="BL444" s="49"/>
      <c r="BM444" s="49"/>
      <c r="BN444" s="50"/>
      <c r="BO444" s="49"/>
      <c r="BP444" s="49"/>
      <c r="BQ444" s="50"/>
      <c r="BR444" s="9"/>
    </row>
    <row r="445" spans="1:70" s="7" customFormat="1" x14ac:dyDescent="0.25">
      <c r="A445" s="68" t="s">
        <v>1572</v>
      </c>
      <c r="B445" s="67" t="s">
        <v>1182</v>
      </c>
      <c r="C445" s="52">
        <v>44906.018761574072</v>
      </c>
      <c r="D445" s="16">
        <f>(K445*M445+P445*R445)/(24*60*60)</f>
        <v>3.1597222222222221E-2</v>
      </c>
      <c r="E445" s="26"/>
      <c r="F445" s="14" t="s">
        <v>1440</v>
      </c>
      <c r="G445" s="15">
        <v>0.11700000000000001</v>
      </c>
      <c r="H445" s="131">
        <v>17</v>
      </c>
      <c r="I445" s="131">
        <v>10</v>
      </c>
      <c r="J445" s="143" t="s">
        <v>1441</v>
      </c>
      <c r="K445" s="27">
        <v>10</v>
      </c>
      <c r="L445" s="27">
        <v>6.0000000000000001E-3</v>
      </c>
      <c r="M445" s="13">
        <v>273</v>
      </c>
      <c r="N445" s="13">
        <v>240</v>
      </c>
      <c r="O445" s="17">
        <v>2E-3</v>
      </c>
      <c r="P445" s="27">
        <v>0</v>
      </c>
      <c r="Q445" s="27">
        <v>6.0000000000000001E-3</v>
      </c>
      <c r="R445" s="13">
        <v>334</v>
      </c>
      <c r="S445" s="13">
        <v>240</v>
      </c>
      <c r="T445" s="133">
        <v>2.9999999999999997E-4</v>
      </c>
      <c r="U445" s="27">
        <v>4.7681000000000001E-2</v>
      </c>
      <c r="V445" s="8">
        <f>IF(AB443="Latest Sag:",-(K445*L445+P445*Q445),-(K445*L445+P445*Q445)+U445)</f>
        <v>-0.06</v>
      </c>
      <c r="W445" s="8">
        <f>IF(OR(AC444="",AC444=0),Z444+V445,IF(AB443="Latest Sag:",AA444+U445+V445,AC444+V445))</f>
        <v>0.46473899999999996</v>
      </c>
      <c r="X445" s="33">
        <v>-36.141300000000001</v>
      </c>
      <c r="Y445" s="53">
        <f>IF(OR(ISBLANK(X445),X443=VALUE(20)),,IF(W443="Latest Z20:",ABS(X443-X445-K442*L442-P442*Q442+U444+U445),ABS(X444-X445-K444*L444-P444*Q444+U445)))</f>
        <v>0</v>
      </c>
      <c r="Z445" s="28">
        <v>-67.241746000000006</v>
      </c>
      <c r="AA445" s="28">
        <v>0.47704000000000002</v>
      </c>
      <c r="AB445" s="28">
        <v>-8.4399999999999996E-3</v>
      </c>
      <c r="AC445" s="8">
        <f t="shared" ref="AC445" si="1023">AB445+AA445</f>
        <v>0.46860000000000002</v>
      </c>
      <c r="AD445" s="35">
        <v>0.45869338538277299</v>
      </c>
      <c r="AE445" s="8">
        <f t="shared" ref="AE445" si="1024">IF(AD445="",0,IF(OR(AC445="",AC445=0),W445-AD445,AC445-AD445))</f>
        <v>9.9066146172270275E-3</v>
      </c>
      <c r="AF445" s="58">
        <f t="shared" ref="AF445" si="1025">IF(AA445="",(Z445-V445)-Z444,AC445-W445)</f>
        <v>3.8610000000000588E-3</v>
      </c>
      <c r="AG445" s="40"/>
      <c r="AH445" s="73"/>
      <c r="AI445" s="40"/>
      <c r="AJ445" s="73"/>
      <c r="AK445" s="40">
        <v>40</v>
      </c>
      <c r="AL445" s="73">
        <v>150</v>
      </c>
      <c r="AM445" s="70"/>
      <c r="AN445" s="74"/>
      <c r="AO445" s="70"/>
      <c r="AP445" s="63"/>
      <c r="AQ445" s="63"/>
      <c r="AR445" s="40"/>
      <c r="AS445" s="40"/>
      <c r="AT445" s="63"/>
      <c r="AU445" s="63"/>
      <c r="AV445" s="142"/>
      <c r="AW445" s="71"/>
      <c r="AX445" s="45"/>
      <c r="AY445" s="45"/>
      <c r="AZ445" s="46"/>
      <c r="BA445" s="152"/>
      <c r="BB445" s="47"/>
      <c r="BC445" s="158">
        <v>35</v>
      </c>
      <c r="BD445" s="158"/>
      <c r="BE445" s="47"/>
      <c r="BF445" s="56"/>
      <c r="BG445" s="49"/>
      <c r="BH445" s="50"/>
      <c r="BI445" s="49"/>
      <c r="BJ445" s="49"/>
      <c r="BK445" s="49"/>
      <c r="BL445" s="49"/>
      <c r="BM445" s="49"/>
      <c r="BN445" s="50"/>
      <c r="BO445" s="49"/>
      <c r="BP445" s="49"/>
      <c r="BQ445" s="50"/>
      <c r="BR445" s="9"/>
    </row>
    <row r="446" spans="1:70" s="7" customFormat="1" x14ac:dyDescent="0.25">
      <c r="A446" s="68" t="s">
        <v>1573</v>
      </c>
      <c r="B446" s="67" t="s">
        <v>1182</v>
      </c>
      <c r="C446" s="52">
        <v>44906.060578703706</v>
      </c>
      <c r="D446" s="16">
        <f>(K446*M446+P446*R446)/(24*60*60)</f>
        <v>1.0185185185185186E-2</v>
      </c>
      <c r="E446" s="26"/>
      <c r="F446" s="14" t="s">
        <v>1440</v>
      </c>
      <c r="G446" s="15">
        <v>0.11700000000000001</v>
      </c>
      <c r="H446" s="131">
        <v>17</v>
      </c>
      <c r="I446" s="131">
        <v>10</v>
      </c>
      <c r="J446" s="143" t="s">
        <v>1441</v>
      </c>
      <c r="K446" s="27">
        <v>2</v>
      </c>
      <c r="L446" s="27">
        <v>6.0000000000000001E-3</v>
      </c>
      <c r="M446" s="13">
        <v>273</v>
      </c>
      <c r="N446" s="13">
        <v>240</v>
      </c>
      <c r="O446" s="17">
        <v>2E-3</v>
      </c>
      <c r="P446" s="27">
        <v>1</v>
      </c>
      <c r="Q446" s="27">
        <v>6.0000000000000001E-3</v>
      </c>
      <c r="R446" s="13">
        <v>334</v>
      </c>
      <c r="S446" s="13">
        <v>240</v>
      </c>
      <c r="T446" s="133">
        <v>2.9999999999999997E-4</v>
      </c>
      <c r="U446" s="27">
        <v>7.927E-3</v>
      </c>
      <c r="V446" s="8">
        <f>IF(AB444="Latest Sag:",-(K446*L446+P446*Q446),-(K446*L446+P446*Q446)+U446)</f>
        <v>-1.0073000000000002E-2</v>
      </c>
      <c r="W446" s="8">
        <f>IF(OR(AC445="",AC445=0),Z445+V446,IF(AB444="Latest Sag:",AA445+U446+V446,AC445+V446))</f>
        <v>0.45852700000000002</v>
      </c>
      <c r="X446" s="33">
        <v>-36.193399999999997</v>
      </c>
      <c r="Y446" s="53">
        <f>IF(OR(ISBLANK(X446),X444=VALUE(20)),,IF(W444="Latest Z20:",ABS(X444-X446-K443*L443-P443*Q443+U445+U446),ABS(X445-X446-K445*L445-P445*Q445+U446)))</f>
        <v>2.6999999995818563E-5</v>
      </c>
      <c r="Z446" s="28">
        <v>-67.241995000000003</v>
      </c>
      <c r="AA446" s="28">
        <v>0.47705999999999998</v>
      </c>
      <c r="AB446" s="28">
        <v>-1.8289E-2</v>
      </c>
      <c r="AC446" s="8">
        <f t="shared" ref="AC446" si="1026">AB446+AA446</f>
        <v>0.45877099999999998</v>
      </c>
      <c r="AD446" s="35">
        <v>0.45869338538277299</v>
      </c>
      <c r="AE446" s="8">
        <f t="shared" ref="AE446" si="1027">IF(AD446="",0,IF(OR(AC446="",AC446=0),W446-AD446,AC446-AD446))</f>
        <v>7.7614617226995364E-5</v>
      </c>
      <c r="AF446" s="58">
        <f t="shared" ref="AF446" si="1028">IF(AA446="",(Z446-V446)-Z445,AC446-W446)</f>
        <v>2.4399999999996647E-4</v>
      </c>
      <c r="AG446" s="40"/>
      <c r="AH446" s="73"/>
      <c r="AI446" s="40"/>
      <c r="AJ446" s="73"/>
      <c r="AK446" s="40">
        <v>64</v>
      </c>
      <c r="AL446" s="73">
        <v>150</v>
      </c>
      <c r="AM446" s="70"/>
      <c r="AN446" s="74"/>
      <c r="AO446" s="70"/>
      <c r="AP446" s="63"/>
      <c r="AQ446" s="63"/>
      <c r="AR446" s="40"/>
      <c r="AS446" s="40"/>
      <c r="AT446" s="63"/>
      <c r="AU446" s="63"/>
      <c r="AV446" s="142"/>
      <c r="AW446" s="71"/>
      <c r="AX446" s="45"/>
      <c r="AY446" s="45"/>
      <c r="AZ446" s="46"/>
      <c r="BA446" s="152"/>
      <c r="BB446" s="47"/>
      <c r="BC446" s="158">
        <v>35</v>
      </c>
      <c r="BD446" s="158">
        <v>10</v>
      </c>
      <c r="BE446" s="47">
        <v>19.399999999999999</v>
      </c>
      <c r="BF446" s="56"/>
      <c r="BG446" s="49"/>
      <c r="BH446" s="50"/>
      <c r="BI446" s="49"/>
      <c r="BJ446" s="49"/>
      <c r="BK446" s="49"/>
      <c r="BL446" s="49"/>
      <c r="BM446" s="49"/>
      <c r="BN446" s="50"/>
      <c r="BO446" s="49"/>
      <c r="BP446" s="49"/>
      <c r="BQ446" s="50"/>
      <c r="BR446" s="9"/>
    </row>
    <row r="447" spans="1:70" s="6" customFormat="1" x14ac:dyDescent="0.25">
      <c r="A447" s="170" t="s">
        <v>1155</v>
      </c>
      <c r="B447" s="136"/>
      <c r="C447" s="137">
        <v>44906.099930555552</v>
      </c>
      <c r="D447" s="146">
        <v>2.3199999999999998</v>
      </c>
      <c r="E447" s="139" t="s">
        <v>814</v>
      </c>
      <c r="F447" s="165" t="s">
        <v>1389</v>
      </c>
      <c r="G447" s="22"/>
      <c r="H447" s="134"/>
      <c r="I447" s="134"/>
      <c r="J447" s="145"/>
      <c r="K447" s="29"/>
      <c r="L447" s="29"/>
      <c r="M447" s="1"/>
      <c r="N447" s="1"/>
      <c r="O447" s="3"/>
      <c r="P447" s="29"/>
      <c r="Q447" s="29"/>
      <c r="R447" s="1"/>
      <c r="S447" s="1"/>
      <c r="T447" s="147" t="s">
        <v>903</v>
      </c>
      <c r="U447" s="32" t="s">
        <v>24</v>
      </c>
      <c r="V447" s="24"/>
      <c r="W447" s="25" t="s">
        <v>22</v>
      </c>
      <c r="X447" s="30">
        <v>20</v>
      </c>
      <c r="Y447" s="138"/>
      <c r="Z447" s="30"/>
      <c r="AA447" s="30"/>
      <c r="AB447" s="36" t="s">
        <v>21</v>
      </c>
      <c r="AC447" s="24">
        <f>$AC$446</f>
        <v>0.45877099999999998</v>
      </c>
      <c r="AD447" s="30"/>
      <c r="AE447" s="24"/>
      <c r="AF447" s="24"/>
      <c r="AG447" s="41"/>
      <c r="AH447" s="41"/>
      <c r="AI447" s="41"/>
      <c r="AJ447" s="41"/>
      <c r="AK447" s="41"/>
      <c r="AL447" s="41"/>
      <c r="AM447" s="41"/>
      <c r="AN447" s="41"/>
      <c r="AO447" s="41"/>
      <c r="AP447" s="135"/>
      <c r="AQ447" s="135"/>
      <c r="AR447" s="41"/>
      <c r="AS447" s="41"/>
      <c r="AT447" s="135"/>
      <c r="AU447" s="135"/>
      <c r="AV447" s="29"/>
      <c r="AW447" s="42"/>
      <c r="AX447" s="42"/>
      <c r="AY447" s="42"/>
      <c r="AZ447" s="43"/>
      <c r="BA447" s="151"/>
      <c r="BB447" s="44"/>
      <c r="BC447" s="157">
        <v>36</v>
      </c>
      <c r="BD447" s="157"/>
      <c r="BE447" s="44"/>
      <c r="BF447" s="48"/>
      <c r="BG447" s="48"/>
      <c r="BH447" s="48"/>
      <c r="BI447" s="48"/>
      <c r="BJ447" s="48"/>
      <c r="BK447" s="48"/>
      <c r="BL447" s="48"/>
      <c r="BM447" s="48"/>
      <c r="BN447" s="48"/>
      <c r="BO447" s="48"/>
      <c r="BP447" s="48"/>
      <c r="BQ447" s="48"/>
      <c r="BR447" s="1"/>
    </row>
    <row r="448" spans="1:70" s="7" customFormat="1" x14ac:dyDescent="0.25">
      <c r="A448" s="68" t="s">
        <v>1574</v>
      </c>
      <c r="B448" s="67" t="s">
        <v>1543</v>
      </c>
      <c r="C448" s="52">
        <v>44906.103252314817</v>
      </c>
      <c r="D448" s="16">
        <f>(K448*M448+P448*R448)/(24*60*60)</f>
        <v>0</v>
      </c>
      <c r="E448" s="26"/>
      <c r="F448" s="14" t="s">
        <v>1440</v>
      </c>
      <c r="G448" s="15">
        <v>0.11700000000000001</v>
      </c>
      <c r="H448" s="131">
        <v>17</v>
      </c>
      <c r="I448" s="131">
        <v>10</v>
      </c>
      <c r="J448" s="143" t="s">
        <v>1441</v>
      </c>
      <c r="K448" s="37"/>
      <c r="L448" s="27">
        <v>6.0000000000000001E-3</v>
      </c>
      <c r="M448" s="13">
        <v>273</v>
      </c>
      <c r="N448" s="13">
        <v>240</v>
      </c>
      <c r="O448" s="17">
        <v>2E-3</v>
      </c>
      <c r="P448" s="37"/>
      <c r="Q448" s="27">
        <v>6.0000000000000001E-3</v>
      </c>
      <c r="R448" s="13">
        <v>334</v>
      </c>
      <c r="S448" s="13">
        <v>240</v>
      </c>
      <c r="T448" s="133">
        <v>2.9999999999999997E-4</v>
      </c>
      <c r="U448" s="27"/>
      <c r="V448" s="8">
        <f>IF(AB446="Latest Sag:",-(K448*L448+P448*Q448),-(K448*L448+P448*Q448)+U448)</f>
        <v>0</v>
      </c>
      <c r="W448" s="8">
        <f>IF(OR(AC447="",AC447=0),Z447+V448,IF(AB446="Latest Sag:",AA447+U448+V448,AC447+V448))</f>
        <v>0.45877099999999998</v>
      </c>
      <c r="X448" s="34"/>
      <c r="Y448" s="53">
        <f>IF(OR(ISBLANK(X448),X446=VALUE(20)),,IF(W446="Latest Z20:",ABS(X446-X448-K445*L445-P445*Q445+U447+U448),ABS(X447-X448-K447*L447-P447*Q447+U448)))</f>
        <v>0</v>
      </c>
      <c r="Z448" s="28">
        <v>-67.240930000000006</v>
      </c>
      <c r="AA448" s="28">
        <v>0.47725200000000001</v>
      </c>
      <c r="AB448" s="28"/>
      <c r="AC448" s="8">
        <f t="shared" ref="AC448" si="1029">AB448+AA448</f>
        <v>0.47725200000000001</v>
      </c>
      <c r="AD448" s="35">
        <v>0.45873333157950202</v>
      </c>
      <c r="AE448" s="8">
        <f t="shared" ref="AE448" si="1030">IF(AD448="",0,IF(OR(AC448="",AC448=0),W448-AD448,AC448-AD448))</f>
        <v>1.8518668420497986E-2</v>
      </c>
      <c r="AF448" s="58">
        <f t="shared" ref="AF448" si="1031">IF(AA448="",(Z448-V448)-Z447,AC448-W448)</f>
        <v>1.8481000000000025E-2</v>
      </c>
      <c r="AG448" s="40"/>
      <c r="AH448" s="73"/>
      <c r="AI448" s="40"/>
      <c r="AJ448" s="73"/>
      <c r="AK448" s="40">
        <v>1547</v>
      </c>
      <c r="AL448" s="73">
        <v>150</v>
      </c>
      <c r="AM448" s="70"/>
      <c r="AN448" s="74"/>
      <c r="AO448" s="70"/>
      <c r="AP448" s="63"/>
      <c r="AQ448" s="63"/>
      <c r="AR448" s="40"/>
      <c r="AS448" s="40"/>
      <c r="AT448" s="63"/>
      <c r="AU448" s="63"/>
      <c r="AV448" s="142"/>
      <c r="AW448" s="71"/>
      <c r="AX448" s="45"/>
      <c r="AY448" s="45"/>
      <c r="AZ448" s="46"/>
      <c r="BA448" s="152"/>
      <c r="BB448" s="47"/>
      <c r="BC448" s="158">
        <v>36</v>
      </c>
      <c r="BD448" s="158"/>
      <c r="BE448" s="47"/>
      <c r="BF448" s="56"/>
      <c r="BG448" s="49"/>
      <c r="BH448" s="50"/>
      <c r="BI448" s="49"/>
      <c r="BJ448" s="49"/>
      <c r="BK448" s="49"/>
      <c r="BL448" s="49"/>
      <c r="BM448" s="49"/>
      <c r="BN448" s="50"/>
      <c r="BO448" s="49"/>
      <c r="BP448" s="49"/>
      <c r="BQ448" s="50"/>
      <c r="BR448" s="9"/>
    </row>
    <row r="449" spans="1:70" s="7" customFormat="1" x14ac:dyDescent="0.25">
      <c r="A449" s="68" t="s">
        <v>1575</v>
      </c>
      <c r="B449" s="67" t="s">
        <v>1543</v>
      </c>
      <c r="C449" s="52">
        <v>44906.126180555555</v>
      </c>
      <c r="D449" s="16">
        <f>(K449*M449+P449*R449)/(24*60*60)</f>
        <v>3.1597222222222221E-2</v>
      </c>
      <c r="E449" s="26"/>
      <c r="F449" s="14" t="s">
        <v>1440</v>
      </c>
      <c r="G449" s="15">
        <v>0.11700000000000001</v>
      </c>
      <c r="H449" s="131">
        <v>17</v>
      </c>
      <c r="I449" s="131">
        <v>10</v>
      </c>
      <c r="J449" s="143" t="s">
        <v>1441</v>
      </c>
      <c r="K449" s="27">
        <v>10</v>
      </c>
      <c r="L449" s="27">
        <v>6.0000000000000001E-3</v>
      </c>
      <c r="M449" s="13">
        <v>273</v>
      </c>
      <c r="N449" s="13">
        <v>240</v>
      </c>
      <c r="O449" s="17">
        <v>2E-3</v>
      </c>
      <c r="P449" s="27"/>
      <c r="Q449" s="27">
        <v>6.0000000000000001E-3</v>
      </c>
      <c r="R449" s="13">
        <v>334</v>
      </c>
      <c r="S449" s="13">
        <v>240</v>
      </c>
      <c r="T449" s="133">
        <v>2.9999999999999997E-4</v>
      </c>
      <c r="U449" s="27">
        <v>4.7477999999999999E-2</v>
      </c>
      <c r="V449" s="8">
        <f>IF(AB447="Latest Sag:",-(K449*L449+P449*Q449),-(K449*L449+P449*Q449)+U449)</f>
        <v>-0.06</v>
      </c>
      <c r="W449" s="8">
        <f>IF(OR(AC448="",AC448=0),Z448+V449,IF(AB447="Latest Sag:",AA448+U449+V449,AC448+V449))</f>
        <v>0.46473000000000003</v>
      </c>
      <c r="X449" s="33">
        <v>-36.140185000000002</v>
      </c>
      <c r="Y449" s="53">
        <f>IF(OR(ISBLANK(X449),X447=VALUE(20)),,IF(W447="Latest Z20:",ABS(X447-X449-K446*L446-P446*Q446+U448+U449),ABS(X448-X449-K448*L448-P448*Q448+U449)))</f>
        <v>0</v>
      </c>
      <c r="Z449" s="28">
        <v>-67.240756000000005</v>
      </c>
      <c r="AA449" s="28">
        <v>0.47725699999999999</v>
      </c>
      <c r="AB449" s="28">
        <v>-7.8519999999999996E-3</v>
      </c>
      <c r="AC449" s="8">
        <f t="shared" ref="AC449" si="1032">AB449+AA449</f>
        <v>0.46940499999999996</v>
      </c>
      <c r="AD449" s="35">
        <v>0.45873333157950202</v>
      </c>
      <c r="AE449" s="8">
        <f t="shared" ref="AE449" si="1033">IF(AD449="",0,IF(OR(AC449="",AC449=0),W449-AD449,AC449-AD449))</f>
        <v>1.0671668420497937E-2</v>
      </c>
      <c r="AF449" s="58">
        <f t="shared" ref="AF449" si="1034">IF(AA449="",(Z449-V449)-Z448,AC449-W449)</f>
        <v>4.6749999999999292E-3</v>
      </c>
      <c r="AG449" s="40"/>
      <c r="AH449" s="73"/>
      <c r="AI449" s="40"/>
      <c r="AJ449" s="73"/>
      <c r="AK449" s="40">
        <v>61</v>
      </c>
      <c r="AL449" s="73">
        <v>150</v>
      </c>
      <c r="AM449" s="70"/>
      <c r="AN449" s="74"/>
      <c r="AO449" s="70"/>
      <c r="AP449" s="63"/>
      <c r="AQ449" s="63"/>
      <c r="AR449" s="40"/>
      <c r="AS449" s="40"/>
      <c r="AT449" s="63"/>
      <c r="AU449" s="63"/>
      <c r="AV449" s="142"/>
      <c r="AW449" s="71"/>
      <c r="AX449" s="45"/>
      <c r="AY449" s="45"/>
      <c r="AZ449" s="46"/>
      <c r="BA449" s="152"/>
      <c r="BB449" s="47"/>
      <c r="BC449" s="158">
        <v>36</v>
      </c>
      <c r="BD449" s="158"/>
      <c r="BE449" s="47"/>
      <c r="BF449" s="56"/>
      <c r="BG449" s="49"/>
      <c r="BH449" s="50"/>
      <c r="BI449" s="49"/>
      <c r="BJ449" s="49"/>
      <c r="BK449" s="49"/>
      <c r="BL449" s="49"/>
      <c r="BM449" s="49"/>
      <c r="BN449" s="50"/>
      <c r="BO449" s="49"/>
      <c r="BP449" s="49"/>
      <c r="BQ449" s="50"/>
      <c r="BR449" s="9"/>
    </row>
    <row r="450" spans="1:70" s="7" customFormat="1" x14ac:dyDescent="0.25">
      <c r="A450" s="68" t="s">
        <v>1576</v>
      </c>
      <c r="B450" s="67" t="s">
        <v>1543</v>
      </c>
      <c r="C450" s="52">
        <v>44906.167349537034</v>
      </c>
      <c r="D450" s="16">
        <f>(K450*M450+P450*R450)/(24*60*60)</f>
        <v>1.0185185185185186E-2</v>
      </c>
      <c r="E450" s="26"/>
      <c r="F450" s="14" t="s">
        <v>1440</v>
      </c>
      <c r="G450" s="15">
        <v>0.11700000000000001</v>
      </c>
      <c r="H450" s="131">
        <v>17</v>
      </c>
      <c r="I450" s="131">
        <v>10</v>
      </c>
      <c r="J450" s="143" t="s">
        <v>1441</v>
      </c>
      <c r="K450" s="27">
        <v>2</v>
      </c>
      <c r="L450" s="27">
        <v>6.0000000000000001E-3</v>
      </c>
      <c r="M450" s="13">
        <v>273</v>
      </c>
      <c r="N450" s="13">
        <v>240</v>
      </c>
      <c r="O450" s="17">
        <v>2E-3</v>
      </c>
      <c r="P450" s="27">
        <v>1</v>
      </c>
      <c r="Q450" s="27">
        <v>6.0000000000000001E-3</v>
      </c>
      <c r="R450" s="13">
        <v>334</v>
      </c>
      <c r="S450" s="13">
        <v>240</v>
      </c>
      <c r="T450" s="133">
        <v>2.9999999999999997E-4</v>
      </c>
      <c r="U450" s="27">
        <v>7.1000000000000004E-3</v>
      </c>
      <c r="V450" s="8">
        <f>IF(AB448="Latest Sag:",-(K450*L450+P450*Q450),-(K450*L450+P450*Q450)+U450)</f>
        <v>-1.0900000000000002E-2</v>
      </c>
      <c r="W450" s="8">
        <f>IF(OR(AC449="",AC449=0),Z449+V450,IF(AB448="Latest Sag:",AA449+U450+V450,AC449+V450))</f>
        <v>0.45850499999999994</v>
      </c>
      <c r="X450" s="33">
        <v>-36.193085000000004</v>
      </c>
      <c r="Y450" s="53">
        <f>IF(OR(ISBLANK(X450),X448=VALUE(20)),,IF(W448="Latest Z20:",ABS(X448-X450-K447*L447-P447*Q447+U449+U450),ABS(X449-X450-K449*L449-P449*Q449+U450)))</f>
        <v>1.0599160438218291E-15</v>
      </c>
      <c r="Z450" s="28">
        <v>-67.240984999999995</v>
      </c>
      <c r="AA450" s="28">
        <v>0.47724499999999997</v>
      </c>
      <c r="AB450" s="28">
        <v>-1.8491E-2</v>
      </c>
      <c r="AC450" s="8">
        <f t="shared" ref="AC450" si="1035">AB450+AA450</f>
        <v>0.458754</v>
      </c>
      <c r="AD450" s="35">
        <v>0.45873333157950202</v>
      </c>
      <c r="AE450" s="8">
        <f t="shared" ref="AE450" si="1036">IF(AD450="",0,IF(OR(AC450="",AC450=0),W450-AD450,AC450-AD450))</f>
        <v>2.066842049797124E-5</v>
      </c>
      <c r="AF450" s="58">
        <f t="shared" ref="AF450" si="1037">IF(AA450="",(Z450-V450)-Z449,AC450-W450)</f>
        <v>2.4900000000005473E-4</v>
      </c>
      <c r="AG450" s="40"/>
      <c r="AH450" s="73"/>
      <c r="AI450" s="40"/>
      <c r="AJ450" s="73"/>
      <c r="AK450" s="40">
        <v>52</v>
      </c>
      <c r="AL450" s="73">
        <v>150</v>
      </c>
      <c r="AM450" s="70"/>
      <c r="AN450" s="74"/>
      <c r="AO450" s="70"/>
      <c r="AP450" s="63"/>
      <c r="AQ450" s="63"/>
      <c r="AR450" s="40"/>
      <c r="AS450" s="40"/>
      <c r="AT450" s="63"/>
      <c r="AU450" s="63"/>
      <c r="AV450" s="142"/>
      <c r="AW450" s="71"/>
      <c r="AX450" s="45"/>
      <c r="AY450" s="45"/>
      <c r="AZ450" s="46"/>
      <c r="BA450" s="152"/>
      <c r="BB450" s="47"/>
      <c r="BC450" s="158">
        <v>36</v>
      </c>
      <c r="BD450" s="158"/>
      <c r="BE450" s="47"/>
      <c r="BF450" s="56"/>
      <c r="BG450" s="49"/>
      <c r="BH450" s="50"/>
      <c r="BI450" s="49"/>
      <c r="BJ450" s="49"/>
      <c r="BK450" s="49"/>
      <c r="BL450" s="49"/>
      <c r="BM450" s="49"/>
      <c r="BN450" s="50"/>
      <c r="BO450" s="49"/>
      <c r="BP450" s="49"/>
      <c r="BQ450" s="50"/>
      <c r="BR450" s="9"/>
    </row>
    <row r="451" spans="1:70" s="6" customFormat="1" x14ac:dyDescent="0.25">
      <c r="A451" s="170" t="s">
        <v>1155</v>
      </c>
      <c r="B451" s="136"/>
      <c r="C451" s="137">
        <v>44906.19222222222</v>
      </c>
      <c r="D451" s="146">
        <v>2.2200000000000002</v>
      </c>
      <c r="E451" s="139" t="s">
        <v>814</v>
      </c>
      <c r="F451" s="165" t="s">
        <v>1393</v>
      </c>
      <c r="G451" s="22"/>
      <c r="H451" s="134"/>
      <c r="I451" s="134"/>
      <c r="J451" s="145"/>
      <c r="K451" s="29"/>
      <c r="L451" s="29"/>
      <c r="M451" s="1"/>
      <c r="N451" s="1"/>
      <c r="O451" s="3"/>
      <c r="P451" s="29"/>
      <c r="Q451" s="29"/>
      <c r="R451" s="1"/>
      <c r="S451" s="1"/>
      <c r="T451" s="147" t="s">
        <v>903</v>
      </c>
      <c r="U451" s="32" t="s">
        <v>24</v>
      </c>
      <c r="V451" s="24"/>
      <c r="W451" s="25" t="s">
        <v>22</v>
      </c>
      <c r="X451" s="30">
        <v>20</v>
      </c>
      <c r="Y451" s="138"/>
      <c r="Z451" s="30"/>
      <c r="AA451" s="30"/>
      <c r="AB451" s="36" t="s">
        <v>21</v>
      </c>
      <c r="AC451" s="24">
        <f>$AC$450</f>
        <v>0.458754</v>
      </c>
      <c r="AD451" s="30"/>
      <c r="AE451" s="24"/>
      <c r="AF451" s="24"/>
      <c r="AG451" s="41"/>
      <c r="AH451" s="41"/>
      <c r="AI451" s="41"/>
      <c r="AJ451" s="41"/>
      <c r="AK451" s="41"/>
      <c r="AL451" s="41"/>
      <c r="AM451" s="41"/>
      <c r="AN451" s="41"/>
      <c r="AO451" s="41"/>
      <c r="AP451" s="135"/>
      <c r="AQ451" s="135"/>
      <c r="AR451" s="41"/>
      <c r="AS451" s="41"/>
      <c r="AT451" s="135"/>
      <c r="AU451" s="135"/>
      <c r="AV451" s="29"/>
      <c r="AW451" s="42"/>
      <c r="AX451" s="42"/>
      <c r="AY451" s="42"/>
      <c r="AZ451" s="43"/>
      <c r="BA451" s="151"/>
      <c r="BB451" s="44"/>
      <c r="BC451" s="157">
        <v>37</v>
      </c>
      <c r="BD451" s="157"/>
      <c r="BE451" s="44"/>
      <c r="BF451" s="48"/>
      <c r="BG451" s="48"/>
      <c r="BH451" s="48"/>
      <c r="BI451" s="48"/>
      <c r="BJ451" s="48"/>
      <c r="BK451" s="48"/>
      <c r="BL451" s="48"/>
      <c r="BM451" s="48"/>
      <c r="BN451" s="48"/>
      <c r="BO451" s="48"/>
      <c r="BP451" s="48"/>
      <c r="BQ451" s="48"/>
      <c r="BR451" s="1"/>
    </row>
    <row r="452" spans="1:70" s="7" customFormat="1" x14ac:dyDescent="0.25">
      <c r="A452" s="68" t="s">
        <v>1577</v>
      </c>
      <c r="B452" s="67" t="s">
        <v>1182</v>
      </c>
      <c r="C452" s="52">
        <v>44906.203680555554</v>
      </c>
      <c r="D452" s="16">
        <f>(K452*M452+P452*R452)/(24*60*60)</f>
        <v>0</v>
      </c>
      <c r="E452" s="26"/>
      <c r="F452" s="14" t="s">
        <v>1440</v>
      </c>
      <c r="G452" s="15">
        <v>0.11700000000000001</v>
      </c>
      <c r="H452" s="131">
        <v>17</v>
      </c>
      <c r="I452" s="131">
        <v>10</v>
      </c>
      <c r="J452" s="143" t="s">
        <v>1441</v>
      </c>
      <c r="K452" s="37"/>
      <c r="L452" s="27">
        <v>6.0000000000000001E-3</v>
      </c>
      <c r="M452" s="13">
        <v>273</v>
      </c>
      <c r="N452" s="13">
        <v>240</v>
      </c>
      <c r="O452" s="17">
        <v>2E-3</v>
      </c>
      <c r="P452" s="37"/>
      <c r="Q452" s="27">
        <v>6.0000000000000001E-3</v>
      </c>
      <c r="R452" s="13">
        <v>334</v>
      </c>
      <c r="S452" s="13">
        <v>240</v>
      </c>
      <c r="T452" s="133">
        <v>2.9999999999999997E-4</v>
      </c>
      <c r="U452" s="27"/>
      <c r="V452" s="8">
        <f>IF(AB450="Latest Sag:",-(K452*L452+P452*Q452),-(K452*L452+P452*Q452)+U452)</f>
        <v>0</v>
      </c>
      <c r="W452" s="8">
        <f>IF(OR(AC451="",AC451=0),Z451+V452,IF(AB450="Latest Sag:",AA451+U452+V452,AC451+V452))</f>
        <v>0.458754</v>
      </c>
      <c r="X452" s="34"/>
      <c r="Y452" s="53">
        <f>IF(OR(ISBLANK(X452),X450=VALUE(20)),,IF(W450="Latest Z20:",ABS(X450-X452-K449*L449-P449*Q449+U451+U452),ABS(X451-X452-K451*L451-P451*Q451+U452)))</f>
        <v>0</v>
      </c>
      <c r="Z452" s="28">
        <v>-67.242092999999997</v>
      </c>
      <c r="AA452" s="28">
        <v>0.47741499999999998</v>
      </c>
      <c r="AB452" s="28"/>
      <c r="AC452" s="8">
        <f t="shared" ref="AC452" si="1038">AB452+AA452</f>
        <v>0.47741499999999998</v>
      </c>
      <c r="AD452" s="35">
        <v>0.45867259695125201</v>
      </c>
      <c r="AE452" s="8">
        <f t="shared" ref="AE452" si="1039">IF(AD452="",0,IF(OR(AC452="",AC452=0),W452-AD452,AC452-AD452))</f>
        <v>1.8742403048747969E-2</v>
      </c>
      <c r="AF452" s="58">
        <f t="shared" ref="AF452" si="1040">IF(AA452="",(Z452-V452)-Z451,AC452-W452)</f>
        <v>1.8660999999999983E-2</v>
      </c>
      <c r="AG452" s="40"/>
      <c r="AH452" s="73"/>
      <c r="AI452" s="40"/>
      <c r="AJ452" s="73"/>
      <c r="AK452" s="40">
        <v>1910</v>
      </c>
      <c r="AL452" s="73">
        <v>150</v>
      </c>
      <c r="AM452" s="70"/>
      <c r="AN452" s="74"/>
      <c r="AO452" s="70"/>
      <c r="AP452" s="63"/>
      <c r="AQ452" s="63"/>
      <c r="AR452" s="40"/>
      <c r="AS452" s="40"/>
      <c r="AT452" s="63"/>
      <c r="AU452" s="63"/>
      <c r="AV452" s="142"/>
      <c r="AW452" s="71"/>
      <c r="AX452" s="45"/>
      <c r="AY452" s="45"/>
      <c r="AZ452" s="46"/>
      <c r="BA452" s="152"/>
      <c r="BB452" s="47"/>
      <c r="BC452" s="158">
        <v>37</v>
      </c>
      <c r="BD452" s="158"/>
      <c r="BE452" s="47"/>
      <c r="BF452" s="56"/>
      <c r="BG452" s="49"/>
      <c r="BH452" s="50"/>
      <c r="BI452" s="49"/>
      <c r="BJ452" s="49"/>
      <c r="BK452" s="49"/>
      <c r="BL452" s="49"/>
      <c r="BM452" s="49"/>
      <c r="BN452" s="50"/>
      <c r="BO452" s="49"/>
      <c r="BP452" s="49"/>
      <c r="BQ452" s="50"/>
      <c r="BR452" s="9"/>
    </row>
    <row r="453" spans="1:70" s="7" customFormat="1" x14ac:dyDescent="0.25">
      <c r="A453" s="68" t="s">
        <v>1578</v>
      </c>
      <c r="B453" s="67" t="s">
        <v>1579</v>
      </c>
      <c r="C453" s="52">
        <v>44906.212199074071</v>
      </c>
      <c r="D453" s="16">
        <f>(K453*M453+P453*R453)/(24*60*60)</f>
        <v>3.1597222222222221E-2</v>
      </c>
      <c r="E453" s="26"/>
      <c r="F453" s="14" t="s">
        <v>1440</v>
      </c>
      <c r="G453" s="15">
        <v>0.11700000000000001</v>
      </c>
      <c r="H453" s="131">
        <v>17</v>
      </c>
      <c r="I453" s="131">
        <v>10</v>
      </c>
      <c r="J453" s="143" t="s">
        <v>1441</v>
      </c>
      <c r="K453" s="27">
        <v>10</v>
      </c>
      <c r="L453" s="27">
        <v>6.0000000000000001E-3</v>
      </c>
      <c r="M453" s="13">
        <v>273</v>
      </c>
      <c r="N453" s="13">
        <v>240</v>
      </c>
      <c r="O453" s="17">
        <v>2E-3</v>
      </c>
      <c r="P453" s="27">
        <v>0</v>
      </c>
      <c r="Q453" s="27">
        <v>6.0000000000000001E-3</v>
      </c>
      <c r="R453" s="13">
        <v>334</v>
      </c>
      <c r="S453" s="13">
        <v>240</v>
      </c>
      <c r="T453" s="133">
        <v>2.9999999999999997E-4</v>
      </c>
      <c r="U453" s="27">
        <v>4.7E-2</v>
      </c>
      <c r="V453" s="8">
        <f>IF(AB451="Latest Sag:",-(K453*L453+P453*Q453),-(K453*L453+P453*Q453)+U453)</f>
        <v>-0.06</v>
      </c>
      <c r="W453" s="8">
        <f>IF(OR(AC452="",AC452=0),Z452+V453,IF(AB451="Latest Sag:",AA452+U453+V453,AC452+V453))</f>
        <v>0.46441499999999997</v>
      </c>
      <c r="X453" s="33">
        <v>-36.142899999999997</v>
      </c>
      <c r="Y453" s="53">
        <f>IF(OR(ISBLANK(X453),X451=VALUE(20)),,IF(W451="Latest Z20:",ABS(X451-X453-K450*L450-P450*Q450+U452+U453),ABS(X452-X453-K452*L452-P452*Q452+U453)))</f>
        <v>0</v>
      </c>
      <c r="Z453" s="28">
        <v>-67.241774000000007</v>
      </c>
      <c r="AA453" s="28">
        <v>0.47740300000000002</v>
      </c>
      <c r="AB453" s="28">
        <v>-9.6729999999999993E-3</v>
      </c>
      <c r="AC453" s="8">
        <f t="shared" ref="AC453" si="1041">AB453+AA453</f>
        <v>0.46773000000000003</v>
      </c>
      <c r="AD453" s="35">
        <v>0.45867259695125201</v>
      </c>
      <c r="AE453" s="8">
        <f t="shared" ref="AE453" si="1042">IF(AD453="",0,IF(OR(AC453="",AC453=0),W453-AD453,AC453-AD453))</f>
        <v>9.057403048748025E-3</v>
      </c>
      <c r="AF453" s="58">
        <f t="shared" ref="AF453" si="1043">IF(AA453="",(Z453-V453)-Z452,AC453-W453)</f>
        <v>3.3150000000000679E-3</v>
      </c>
      <c r="AG453" s="40"/>
      <c r="AH453" s="73"/>
      <c r="AI453" s="40"/>
      <c r="AJ453" s="73"/>
      <c r="AK453" s="40">
        <v>52</v>
      </c>
      <c r="AL453" s="73">
        <v>150</v>
      </c>
      <c r="AM453" s="70"/>
      <c r="AN453" s="74"/>
      <c r="AO453" s="70"/>
      <c r="AP453" s="63"/>
      <c r="AQ453" s="63"/>
      <c r="AR453" s="40"/>
      <c r="AS453" s="40"/>
      <c r="AT453" s="63"/>
      <c r="AU453" s="63"/>
      <c r="AV453" s="142"/>
      <c r="AW453" s="71"/>
      <c r="AX453" s="45"/>
      <c r="AY453" s="45"/>
      <c r="AZ453" s="46"/>
      <c r="BA453" s="152"/>
      <c r="BB453" s="47"/>
      <c r="BC453" s="158">
        <v>37</v>
      </c>
      <c r="BD453" s="158"/>
      <c r="BE453" s="47"/>
      <c r="BF453" s="56"/>
      <c r="BG453" s="49"/>
      <c r="BH453" s="50"/>
      <c r="BI453" s="49"/>
      <c r="BJ453" s="49"/>
      <c r="BK453" s="49"/>
      <c r="BL453" s="49"/>
      <c r="BM453" s="49"/>
      <c r="BN453" s="50"/>
      <c r="BO453" s="49"/>
      <c r="BP453" s="49"/>
      <c r="BQ453" s="50"/>
      <c r="BR453" s="9"/>
    </row>
    <row r="454" spans="1:70" s="7" customFormat="1" x14ac:dyDescent="0.25">
      <c r="A454" s="68" t="s">
        <v>1580</v>
      </c>
      <c r="B454" s="67" t="s">
        <v>1347</v>
      </c>
      <c r="C454" s="52">
        <v>44906.254502314812</v>
      </c>
      <c r="D454" s="16">
        <f>(K454*M454+P454*R454)/(24*60*60)</f>
        <v>1.0185185185185186E-2</v>
      </c>
      <c r="E454" s="26"/>
      <c r="F454" s="14" t="s">
        <v>1440</v>
      </c>
      <c r="G454" s="15">
        <v>0.11700000000000001</v>
      </c>
      <c r="H454" s="131">
        <v>17</v>
      </c>
      <c r="I454" s="131">
        <v>10</v>
      </c>
      <c r="J454" s="143" t="s">
        <v>1441</v>
      </c>
      <c r="K454" s="27">
        <v>2</v>
      </c>
      <c r="L454" s="27">
        <v>6.0000000000000001E-3</v>
      </c>
      <c r="M454" s="13">
        <v>273</v>
      </c>
      <c r="N454" s="13">
        <v>240</v>
      </c>
      <c r="O454" s="17">
        <v>2E-3</v>
      </c>
      <c r="P454" s="27">
        <v>1</v>
      </c>
      <c r="Q454" s="27">
        <v>6.0000000000000001E-3</v>
      </c>
      <c r="R454" s="13">
        <v>334</v>
      </c>
      <c r="S454" s="13">
        <v>240</v>
      </c>
      <c r="T454" s="133">
        <v>2.9999999999999997E-4</v>
      </c>
      <c r="U454" s="27">
        <v>8.829E-3</v>
      </c>
      <c r="V454" s="8">
        <f>IF(AB452="Latest Sag:",-(K454*L454+P454*Q454),-(K454*L454+P454*Q454)+U454)</f>
        <v>-9.1710000000000021E-3</v>
      </c>
      <c r="W454" s="8">
        <f>IF(OR(AC453="",AC453=0),Z453+V454,IF(AB452="Latest Sag:",AA453+U454+V454,AC453+V454))</f>
        <v>0.45855900000000005</v>
      </c>
      <c r="X454" s="33">
        <v>-36.194088999999998</v>
      </c>
      <c r="Y454" s="53">
        <f>IF(OR(ISBLANK(X454),X452=VALUE(20)),,IF(W452="Latest Z20:",ABS(X452-X454-K451*L451-P451*Q451+U453+U454),ABS(X453-X454-K453*L453-P453*Q453+U454)))</f>
        <v>1.8000000000819444E-5</v>
      </c>
      <c r="Z454" s="28">
        <v>-67.241974999999996</v>
      </c>
      <c r="AA454" s="28">
        <v>0.47742499999999999</v>
      </c>
      <c r="AB454" s="28">
        <v>-1.8606000000000001E-2</v>
      </c>
      <c r="AC454" s="8">
        <f t="shared" ref="AC454" si="1044">AB454+AA454</f>
        <v>0.45881899999999998</v>
      </c>
      <c r="AD454" s="35">
        <v>0.45867259695125201</v>
      </c>
      <c r="AE454" s="8">
        <f t="shared" ref="AE454" si="1045">IF(AD454="",0,IF(OR(AC454="",AC454=0),W454-AD454,AC454-AD454))</f>
        <v>1.4640304874796728E-4</v>
      </c>
      <c r="AF454" s="58">
        <f t="shared" ref="AF454" si="1046">IF(AA454="",(Z454-V454)-Z453,AC454-W454)</f>
        <v>2.5999999999992696E-4</v>
      </c>
      <c r="AG454" s="40"/>
      <c r="AH454" s="73"/>
      <c r="AI454" s="40"/>
      <c r="AJ454" s="73"/>
      <c r="AK454" s="40">
        <v>52</v>
      </c>
      <c r="AL454" s="73">
        <v>150</v>
      </c>
      <c r="AM454" s="70"/>
      <c r="AN454" s="74"/>
      <c r="AO454" s="70"/>
      <c r="AP454" s="63"/>
      <c r="AQ454" s="63"/>
      <c r="AR454" s="40"/>
      <c r="AS454" s="40"/>
      <c r="AT454" s="63"/>
      <c r="AU454" s="63"/>
      <c r="AV454" s="142"/>
      <c r="AW454" s="71"/>
      <c r="AX454" s="45"/>
      <c r="AY454" s="45"/>
      <c r="AZ454" s="46"/>
      <c r="BA454" s="152"/>
      <c r="BB454" s="47"/>
      <c r="BC454" s="158">
        <v>37</v>
      </c>
      <c r="BD454" s="158"/>
      <c r="BE454" s="47"/>
      <c r="BF454" s="56"/>
      <c r="BG454" s="49"/>
      <c r="BH454" s="50"/>
      <c r="BI454" s="49"/>
      <c r="BJ454" s="49"/>
      <c r="BK454" s="49"/>
      <c r="BL454" s="49"/>
      <c r="BM454" s="49"/>
      <c r="BN454" s="50"/>
      <c r="BO454" s="49"/>
      <c r="BP454" s="49"/>
      <c r="BQ454" s="50"/>
      <c r="BR454" s="9"/>
    </row>
    <row r="455" spans="1:70" s="6" customFormat="1" x14ac:dyDescent="0.25">
      <c r="A455" s="170" t="s">
        <v>1155</v>
      </c>
      <c r="B455" s="136"/>
      <c r="C455" s="137">
        <v>44906.277233796296</v>
      </c>
      <c r="D455" s="146">
        <v>2.04</v>
      </c>
      <c r="E455" s="139" t="s">
        <v>814</v>
      </c>
      <c r="F455" s="165" t="s">
        <v>1397</v>
      </c>
      <c r="G455" s="22"/>
      <c r="H455" s="134"/>
      <c r="I455" s="134"/>
      <c r="J455" s="145"/>
      <c r="K455" s="29"/>
      <c r="L455" s="29"/>
      <c r="M455" s="1"/>
      <c r="N455" s="1"/>
      <c r="O455" s="3"/>
      <c r="P455" s="29"/>
      <c r="Q455" s="29"/>
      <c r="R455" s="1"/>
      <c r="S455" s="1"/>
      <c r="T455" s="147" t="s">
        <v>903</v>
      </c>
      <c r="U455" s="32" t="s">
        <v>24</v>
      </c>
      <c r="V455" s="24"/>
      <c r="W455" s="25" t="s">
        <v>22</v>
      </c>
      <c r="X455" s="30">
        <v>20</v>
      </c>
      <c r="Y455" s="138"/>
      <c r="Z455" s="30"/>
      <c r="AA455" s="30"/>
      <c r="AB455" s="36" t="s">
        <v>21</v>
      </c>
      <c r="AC455" s="24">
        <f>$AC$454</f>
        <v>0.45881899999999998</v>
      </c>
      <c r="AD455" s="30"/>
      <c r="AE455" s="24"/>
      <c r="AF455" s="24"/>
      <c r="AG455" s="41"/>
      <c r="AH455" s="41"/>
      <c r="AI455" s="41"/>
      <c r="AJ455" s="41"/>
      <c r="AK455" s="41"/>
      <c r="AL455" s="41"/>
      <c r="AM455" s="41"/>
      <c r="AN455" s="41"/>
      <c r="AO455" s="41"/>
      <c r="AP455" s="135"/>
      <c r="AQ455" s="135"/>
      <c r="AR455" s="41"/>
      <c r="AS455" s="41"/>
      <c r="AT455" s="135"/>
      <c r="AU455" s="135"/>
      <c r="AV455" s="29"/>
      <c r="AW455" s="42"/>
      <c r="AX455" s="42"/>
      <c r="AY455" s="42"/>
      <c r="AZ455" s="43"/>
      <c r="BA455" s="151"/>
      <c r="BB455" s="44"/>
      <c r="BC455" s="157">
        <v>38</v>
      </c>
      <c r="BD455" s="157"/>
      <c r="BE455" s="44"/>
      <c r="BF455" s="48"/>
      <c r="BG455" s="48"/>
      <c r="BH455" s="48"/>
      <c r="BI455" s="48"/>
      <c r="BJ455" s="48"/>
      <c r="BK455" s="48"/>
      <c r="BL455" s="48"/>
      <c r="BM455" s="48"/>
      <c r="BN455" s="48"/>
      <c r="BO455" s="48"/>
      <c r="BP455" s="48"/>
      <c r="BQ455" s="48"/>
      <c r="BR455" s="1"/>
    </row>
    <row r="456" spans="1:70" s="7" customFormat="1" x14ac:dyDescent="0.25">
      <c r="A456" s="68" t="s">
        <v>1581</v>
      </c>
      <c r="B456" s="67" t="s">
        <v>1347</v>
      </c>
      <c r="C456" s="52">
        <v>44906.286157407405</v>
      </c>
      <c r="D456" s="16">
        <f>(K456*M456+P456*R456)/(24*60*60)</f>
        <v>0</v>
      </c>
      <c r="E456" s="26"/>
      <c r="F456" s="14" t="s">
        <v>1440</v>
      </c>
      <c r="G456" s="15">
        <v>0.11700000000000001</v>
      </c>
      <c r="H456" s="131">
        <v>17</v>
      </c>
      <c r="I456" s="131">
        <v>10</v>
      </c>
      <c r="J456" s="143" t="s">
        <v>1441</v>
      </c>
      <c r="K456" s="37"/>
      <c r="L456" s="27">
        <v>6.0000000000000001E-3</v>
      </c>
      <c r="M456" s="13">
        <v>273</v>
      </c>
      <c r="N456" s="13">
        <v>240</v>
      </c>
      <c r="O456" s="17">
        <v>2E-3</v>
      </c>
      <c r="P456" s="37"/>
      <c r="Q456" s="27">
        <v>6.0000000000000001E-3</v>
      </c>
      <c r="R456" s="13">
        <v>334</v>
      </c>
      <c r="S456" s="13">
        <v>240</v>
      </c>
      <c r="T456" s="133">
        <v>2.9999999999999997E-4</v>
      </c>
      <c r="U456" s="27"/>
      <c r="V456" s="8">
        <f>IF(AB454="Latest Sag:",-(K456*L456+P456*Q456),-(K456*L456+P456*Q456)+U456)</f>
        <v>0</v>
      </c>
      <c r="W456" s="8">
        <f>IF(OR(AC455="",AC455=0),Z455+V456,IF(AB454="Latest Sag:",AA455+U456+V456,AC455+V456))</f>
        <v>0.45881899999999998</v>
      </c>
      <c r="X456" s="34"/>
      <c r="Y456" s="53">
        <f>IF(OR(ISBLANK(X456),X454=VALUE(20)),,IF(W454="Latest Z20:",ABS(X454-X456-K453*L453-P453*Q453+U455+U456),ABS(X455-X456-K455*L455-P455*Q455+U456)))</f>
        <v>0</v>
      </c>
      <c r="Z456" s="28">
        <v>-67.239969000000002</v>
      </c>
      <c r="AA456" s="28">
        <v>0.477659</v>
      </c>
      <c r="AB456" s="28"/>
      <c r="AC456" s="8">
        <f t="shared" ref="AC456" si="1047">AB456+AA456</f>
        <v>0.477659</v>
      </c>
      <c r="AD456" s="35">
        <v>0.45880771065159898</v>
      </c>
      <c r="AE456" s="8">
        <f t="shared" ref="AE456" si="1048">IF(AD456="",0,IF(OR(AC456="",AC456=0),W456-AD456,AC456-AD456))</f>
        <v>1.8851289348401024E-2</v>
      </c>
      <c r="AF456" s="58">
        <f t="shared" ref="AF456" si="1049">IF(AA456="",(Z456-V456)-Z455,AC456-W456)</f>
        <v>1.8840000000000023E-2</v>
      </c>
      <c r="AG456" s="40"/>
      <c r="AH456" s="73"/>
      <c r="AI456" s="40"/>
      <c r="AJ456" s="73"/>
      <c r="AK456" s="40">
        <v>635</v>
      </c>
      <c r="AL456" s="73">
        <v>150</v>
      </c>
      <c r="AM456" s="70"/>
      <c r="AN456" s="74"/>
      <c r="AO456" s="70"/>
      <c r="AP456" s="63"/>
      <c r="AQ456" s="63"/>
      <c r="AR456" s="40"/>
      <c r="AS456" s="40"/>
      <c r="AT456" s="63"/>
      <c r="AU456" s="63"/>
      <c r="AV456" s="142"/>
      <c r="AW456" s="71"/>
      <c r="AX456" s="45"/>
      <c r="AY456" s="45"/>
      <c r="AZ456" s="46"/>
      <c r="BA456" s="152"/>
      <c r="BB456" s="47"/>
      <c r="BC456" s="158">
        <v>38</v>
      </c>
      <c r="BD456" s="158"/>
      <c r="BE456" s="47"/>
      <c r="BF456" s="56"/>
      <c r="BG456" s="49"/>
      <c r="BH456" s="50"/>
      <c r="BI456" s="49"/>
      <c r="BJ456" s="49"/>
      <c r="BK456" s="49"/>
      <c r="BL456" s="49"/>
      <c r="BM456" s="49"/>
      <c r="BN456" s="50"/>
      <c r="BO456" s="49"/>
      <c r="BP456" s="49"/>
      <c r="BQ456" s="50"/>
      <c r="BR456" s="9"/>
    </row>
    <row r="457" spans="1:70" s="7" customFormat="1" x14ac:dyDescent="0.25">
      <c r="A457" s="68" t="s">
        <v>1582</v>
      </c>
      <c r="B457" s="67" t="s">
        <v>1347</v>
      </c>
      <c r="C457" s="52">
        <v>44906.299456018518</v>
      </c>
      <c r="D457" s="16">
        <f>(K457*M457+P457*R457)/(24*60*60)</f>
        <v>3.1597222222222221E-2</v>
      </c>
      <c r="E457" s="26"/>
      <c r="F457" s="14" t="s">
        <v>1440</v>
      </c>
      <c r="G457" s="15">
        <v>0.11700000000000001</v>
      </c>
      <c r="H457" s="131">
        <v>17</v>
      </c>
      <c r="I457" s="131">
        <v>10</v>
      </c>
      <c r="J457" s="143" t="s">
        <v>1441</v>
      </c>
      <c r="K457" s="27">
        <v>10</v>
      </c>
      <c r="L457" s="27">
        <v>6.0000000000000001E-3</v>
      </c>
      <c r="M457" s="13">
        <v>273</v>
      </c>
      <c r="N457" s="13">
        <v>240</v>
      </c>
      <c r="O457" s="17">
        <v>2E-3</v>
      </c>
      <c r="P457" s="27">
        <v>0</v>
      </c>
      <c r="Q457" s="27">
        <v>6.0000000000000001E-3</v>
      </c>
      <c r="R457" s="13">
        <v>334</v>
      </c>
      <c r="S457" s="13">
        <v>240</v>
      </c>
      <c r="T457" s="133">
        <v>2.9999999999999997E-4</v>
      </c>
      <c r="U457" s="27">
        <v>4.7151999999999999E-2</v>
      </c>
      <c r="V457" s="8">
        <f>IF(AB455="Latest Sag:",-(K457*L457+P457*Q457),-(K457*L457+P457*Q457)+U457)</f>
        <v>-0.06</v>
      </c>
      <c r="W457" s="8">
        <f>IF(OR(AC456="",AC456=0),Z456+V457,IF(AB455="Latest Sag:",AA456+U457+V457,AC456+V457))</f>
        <v>0.46481100000000003</v>
      </c>
      <c r="X457" s="33">
        <v>-36.141831000000003</v>
      </c>
      <c r="Y457" s="53">
        <f>IF(OR(ISBLANK(X457),X455=VALUE(20)),,IF(W455="Latest Z20:",ABS(X455-X457-K454*L454-P454*Q454+U456+U457),ABS(X456-X457-K456*L456-P456*Q456+U457)))</f>
        <v>0</v>
      </c>
      <c r="Z457" s="28">
        <v>-67.239936</v>
      </c>
      <c r="AA457" s="28">
        <v>0.47764699999999999</v>
      </c>
      <c r="AB457" s="28">
        <v>-1.0192E-2</v>
      </c>
      <c r="AC457" s="8">
        <f t="shared" ref="AC457" si="1050">AB457+AA457</f>
        <v>0.46745500000000001</v>
      </c>
      <c r="AD457" s="35">
        <v>0.45880771065159898</v>
      </c>
      <c r="AE457" s="8">
        <f t="shared" ref="AE457" si="1051">IF(AD457="",0,IF(OR(AC457="",AC457=0),W457-AD457,AC457-AD457))</f>
        <v>8.6472893484010327E-3</v>
      </c>
      <c r="AF457" s="58">
        <f t="shared" ref="AF457" si="1052">IF(AA457="",(Z457-V457)-Z456,AC457-W457)</f>
        <v>2.6439999999999797E-3</v>
      </c>
      <c r="AG457" s="40"/>
      <c r="AH457" s="73"/>
      <c r="AI457" s="40"/>
      <c r="AJ457" s="73"/>
      <c r="AK457" s="40">
        <v>70</v>
      </c>
      <c r="AL457" s="73">
        <v>150</v>
      </c>
      <c r="AM457" s="70"/>
      <c r="AN457" s="74"/>
      <c r="AO457" s="70"/>
      <c r="AP457" s="63"/>
      <c r="AQ457" s="63"/>
      <c r="AR457" s="40"/>
      <c r="AS457" s="40"/>
      <c r="AT457" s="63"/>
      <c r="AU457" s="63"/>
      <c r="AV457" s="142"/>
      <c r="AW457" s="71"/>
      <c r="AX457" s="45"/>
      <c r="AY457" s="45"/>
      <c r="AZ457" s="46"/>
      <c r="BA457" s="152"/>
      <c r="BB457" s="47"/>
      <c r="BC457" s="158">
        <v>38</v>
      </c>
      <c r="BD457" s="158"/>
      <c r="BE457" s="47"/>
      <c r="BF457" s="56"/>
      <c r="BG457" s="49"/>
      <c r="BH457" s="50"/>
      <c r="BI457" s="49"/>
      <c r="BJ457" s="49"/>
      <c r="BK457" s="49"/>
      <c r="BL457" s="49"/>
      <c r="BM457" s="49"/>
      <c r="BN457" s="50"/>
      <c r="BO457" s="49"/>
      <c r="BP457" s="49"/>
      <c r="BQ457" s="50"/>
      <c r="BR457" s="9"/>
    </row>
    <row r="458" spans="1:70" s="7" customFormat="1" x14ac:dyDescent="0.25">
      <c r="A458" s="68" t="s">
        <v>1583</v>
      </c>
      <c r="B458" s="67" t="s">
        <v>1347</v>
      </c>
      <c r="C458" s="52">
        <v>44906.343495370369</v>
      </c>
      <c r="D458" s="16">
        <f>(K458*M458+P458*R458)/(24*60*60)</f>
        <v>1.0185185185185186E-2</v>
      </c>
      <c r="E458" s="26"/>
      <c r="F458" s="14" t="s">
        <v>1440</v>
      </c>
      <c r="G458" s="15">
        <v>0.11700000000000001</v>
      </c>
      <c r="H458" s="131">
        <v>17</v>
      </c>
      <c r="I458" s="131">
        <v>10</v>
      </c>
      <c r="J458" s="143" t="s">
        <v>1441</v>
      </c>
      <c r="K458" s="27">
        <v>2</v>
      </c>
      <c r="L458" s="27">
        <v>6.0000000000000001E-3</v>
      </c>
      <c r="M458" s="13">
        <v>273</v>
      </c>
      <c r="N458" s="13">
        <v>240</v>
      </c>
      <c r="O458" s="17">
        <v>2E-3</v>
      </c>
      <c r="P458" s="27">
        <v>1</v>
      </c>
      <c r="Q458" s="27">
        <v>6.0000000000000001E-3</v>
      </c>
      <c r="R458" s="13">
        <v>334</v>
      </c>
      <c r="S458" s="13">
        <v>240</v>
      </c>
      <c r="T458" s="133">
        <v>2.9999999999999997E-4</v>
      </c>
      <c r="U458" s="27">
        <v>9.2300000000000004E-3</v>
      </c>
      <c r="V458" s="8">
        <f>IF(AB456="Latest Sag:",-(K458*L458+P458*Q458),-(K458*L458+P458*Q458)+U458)</f>
        <v>-8.7700000000000018E-3</v>
      </c>
      <c r="W458" s="8">
        <f>IF(OR(AC457="",AC457=0),Z457+V458,IF(AB456="Latest Sag:",AA457+U458+V458,AC457+V458))</f>
        <v>0.45868500000000001</v>
      </c>
      <c r="X458" s="33">
        <v>-36.192601000000003</v>
      </c>
      <c r="Y458" s="53">
        <f>IF(OR(ISBLANK(X458),X456=VALUE(20)),,IF(W456="Latest Z20:",ABS(X456-X458-K455*L455-P455*Q455+U457+U458),ABS(X457-X458-K457*L457-P457*Q457+U458)))</f>
        <v>1.5612511283791264E-17</v>
      </c>
      <c r="Z458" s="28">
        <v>-67.240030000000004</v>
      </c>
      <c r="AA458" s="28">
        <v>0.47765600000000003</v>
      </c>
      <c r="AB458" s="28">
        <v>-1.8783999999999999E-2</v>
      </c>
      <c r="AC458" s="8">
        <f t="shared" ref="AC458" si="1053">AB458+AA458</f>
        <v>0.458872</v>
      </c>
      <c r="AD458" s="35">
        <v>0.45880771065159898</v>
      </c>
      <c r="AE458" s="8">
        <f t="shared" ref="AE458" si="1054">IF(AD458="",0,IF(OR(AC458="",AC458=0),W458-AD458,AC458-AD458))</f>
        <v>6.4289348401025403E-5</v>
      </c>
      <c r="AF458" s="58">
        <f t="shared" ref="AF458" si="1055">IF(AA458="",(Z458-V458)-Z457,AC458-W458)</f>
        <v>1.8699999999999273E-4</v>
      </c>
      <c r="AG458" s="40"/>
      <c r="AH458" s="73"/>
      <c r="AI458" s="40"/>
      <c r="AJ458" s="73"/>
      <c r="AK458" s="40">
        <v>57</v>
      </c>
      <c r="AL458" s="73">
        <v>150</v>
      </c>
      <c r="AM458" s="70"/>
      <c r="AN458" s="74"/>
      <c r="AO458" s="70"/>
      <c r="AP458" s="63"/>
      <c r="AQ458" s="63"/>
      <c r="AR458" s="40"/>
      <c r="AS458" s="40"/>
      <c r="AT458" s="63"/>
      <c r="AU458" s="63"/>
      <c r="AV458" s="142"/>
      <c r="AW458" s="71"/>
      <c r="AX458" s="45"/>
      <c r="AY458" s="45"/>
      <c r="AZ458" s="46"/>
      <c r="BA458" s="152"/>
      <c r="BB458" s="47"/>
      <c r="BC458" s="158">
        <v>38</v>
      </c>
      <c r="BD458" s="158"/>
      <c r="BE458" s="47"/>
      <c r="BF458" s="56"/>
      <c r="BG458" s="49"/>
      <c r="BH458" s="50"/>
      <c r="BI458" s="49"/>
      <c r="BJ458" s="49"/>
      <c r="BK458" s="49"/>
      <c r="BL458" s="49"/>
      <c r="BM458" s="49"/>
      <c r="BN458" s="50"/>
      <c r="BO458" s="49"/>
      <c r="BP458" s="49"/>
      <c r="BQ458" s="50"/>
      <c r="BR458" s="9"/>
    </row>
    <row r="459" spans="1:70" s="6" customFormat="1" x14ac:dyDescent="0.25">
      <c r="A459" s="170" t="s">
        <v>1155</v>
      </c>
      <c r="B459" s="136"/>
      <c r="C459" s="137">
        <v>44906.365590277775</v>
      </c>
      <c r="D459" s="146">
        <v>2.12</v>
      </c>
      <c r="E459" s="139" t="s">
        <v>814</v>
      </c>
      <c r="F459" s="165" t="s">
        <v>1401</v>
      </c>
      <c r="G459" s="22"/>
      <c r="H459" s="134"/>
      <c r="I459" s="134"/>
      <c r="J459" s="145"/>
      <c r="K459" s="29"/>
      <c r="L459" s="29"/>
      <c r="M459" s="1"/>
      <c r="N459" s="1"/>
      <c r="O459" s="3"/>
      <c r="P459" s="29"/>
      <c r="Q459" s="29"/>
      <c r="R459" s="1"/>
      <c r="S459" s="1"/>
      <c r="T459" s="147" t="s">
        <v>903</v>
      </c>
      <c r="U459" s="32" t="s">
        <v>24</v>
      </c>
      <c r="V459" s="24"/>
      <c r="W459" s="25" t="s">
        <v>22</v>
      </c>
      <c r="X459" s="30">
        <v>20</v>
      </c>
      <c r="Y459" s="138"/>
      <c r="Z459" s="30"/>
      <c r="AA459" s="30"/>
      <c r="AB459" s="36" t="s">
        <v>21</v>
      </c>
      <c r="AC459" s="24">
        <f>$AC$458</f>
        <v>0.458872</v>
      </c>
      <c r="AD459" s="30"/>
      <c r="AE459" s="24"/>
      <c r="AF459" s="24"/>
      <c r="AG459" s="41"/>
      <c r="AH459" s="41"/>
      <c r="AI459" s="41"/>
      <c r="AJ459" s="41"/>
      <c r="AK459" s="41"/>
      <c r="AL459" s="41"/>
      <c r="AM459" s="41"/>
      <c r="AN459" s="41"/>
      <c r="AO459" s="41"/>
      <c r="AP459" s="135"/>
      <c r="AQ459" s="135"/>
      <c r="AR459" s="41"/>
      <c r="AS459" s="41"/>
      <c r="AT459" s="135"/>
      <c r="AU459" s="135"/>
      <c r="AV459" s="29"/>
      <c r="AW459" s="42"/>
      <c r="AX459" s="42"/>
      <c r="AY459" s="42"/>
      <c r="AZ459" s="43"/>
      <c r="BA459" s="151"/>
      <c r="BB459" s="44"/>
      <c r="BC459" s="157">
        <v>39</v>
      </c>
      <c r="BD459" s="157"/>
      <c r="BE459" s="44"/>
      <c r="BF459" s="48"/>
      <c r="BG459" s="48"/>
      <c r="BH459" s="48"/>
      <c r="BI459" s="48"/>
      <c r="BJ459" s="48"/>
      <c r="BK459" s="48"/>
      <c r="BL459" s="48"/>
      <c r="BM459" s="48"/>
      <c r="BN459" s="48"/>
      <c r="BO459" s="48"/>
      <c r="BP459" s="48"/>
      <c r="BQ459" s="48"/>
      <c r="BR459" s="1"/>
    </row>
    <row r="460" spans="1:70" s="7" customFormat="1" x14ac:dyDescent="0.25">
      <c r="A460" s="68" t="s">
        <v>1584</v>
      </c>
      <c r="B460" s="67" t="s">
        <v>1347</v>
      </c>
      <c r="C460" s="52">
        <v>44906.371689814812</v>
      </c>
      <c r="D460" s="16">
        <f>(K460*M460+P460*R460)/(24*60*60)</f>
        <v>0</v>
      </c>
      <c r="E460" s="26"/>
      <c r="F460" s="14" t="s">
        <v>1440</v>
      </c>
      <c r="G460" s="15">
        <v>0.11700000000000001</v>
      </c>
      <c r="H460" s="131">
        <v>17</v>
      </c>
      <c r="I460" s="131">
        <v>10</v>
      </c>
      <c r="J460" s="143" t="s">
        <v>1441</v>
      </c>
      <c r="K460" s="37"/>
      <c r="L460" s="27">
        <v>6.0000000000000001E-3</v>
      </c>
      <c r="M460" s="13">
        <v>273</v>
      </c>
      <c r="N460" s="13">
        <v>240</v>
      </c>
      <c r="O460" s="17">
        <v>2E-3</v>
      </c>
      <c r="P460" s="37"/>
      <c r="Q460" s="27">
        <v>6.0000000000000001E-3</v>
      </c>
      <c r="R460" s="13">
        <v>334</v>
      </c>
      <c r="S460" s="13">
        <v>240</v>
      </c>
      <c r="T460" s="133">
        <v>2.9999999999999997E-4</v>
      </c>
      <c r="U460" s="27"/>
      <c r="V460" s="8">
        <f>IF(AB458="Latest Sag:",-(K460*L460+P460*Q460),-(K460*L460+P460*Q460)+U460)</f>
        <v>0</v>
      </c>
      <c r="W460" s="8">
        <f>IF(OR(AC459="",AC459=0),Z459+V460,IF(AB458="Latest Sag:",AA459+U460+V460,AC459+V460))</f>
        <v>0.458872</v>
      </c>
      <c r="X460" s="34"/>
      <c r="Y460" s="53">
        <f>IF(OR(ISBLANK(X460),X458=VALUE(20)),,IF(W458="Latest Z20:",ABS(X458-X460-K457*L457-P457*Q457+U459+U460),ABS(X459-X460-K459*L459-P459*Q459+U460)))</f>
        <v>0</v>
      </c>
      <c r="Z460" s="28">
        <v>-67.239356000000001</v>
      </c>
      <c r="AA460" s="28">
        <v>0.47769699999999998</v>
      </c>
      <c r="AB460" s="28"/>
      <c r="AC460" s="8">
        <f t="shared" ref="AC460" si="1056">AB460+AA460</f>
        <v>0.47769699999999998</v>
      </c>
      <c r="AD460" s="35">
        <v>0.45880937715876602</v>
      </c>
      <c r="AE460" s="8">
        <f t="shared" ref="AE460" si="1057">IF(AD460="",0,IF(OR(AC460="",AC460=0),W460-AD460,AC460-AD460))</f>
        <v>1.8887622841233964E-2</v>
      </c>
      <c r="AF460" s="58">
        <f t="shared" ref="AF460" si="1058">IF(AA460="",(Z460-V460)-Z459,AC460-W460)</f>
        <v>1.8824999999999981E-2</v>
      </c>
      <c r="AG460" s="40"/>
      <c r="AH460" s="73"/>
      <c r="AI460" s="40"/>
      <c r="AJ460" s="73"/>
      <c r="AK460" s="40">
        <v>755</v>
      </c>
      <c r="AL460" s="73">
        <v>150</v>
      </c>
      <c r="AM460" s="70"/>
      <c r="AN460" s="74"/>
      <c r="AO460" s="70"/>
      <c r="AP460" s="63"/>
      <c r="AQ460" s="63"/>
      <c r="AR460" s="40"/>
      <c r="AS460" s="40"/>
      <c r="AT460" s="63"/>
      <c r="AU460" s="63"/>
      <c r="AV460" s="142"/>
      <c r="AW460" s="71"/>
      <c r="AX460" s="45"/>
      <c r="AY460" s="45"/>
      <c r="AZ460" s="46"/>
      <c r="BA460" s="152"/>
      <c r="BB460" s="47"/>
      <c r="BC460" s="158">
        <v>39</v>
      </c>
      <c r="BD460" s="158"/>
      <c r="BE460" s="47"/>
      <c r="BF460" s="56"/>
      <c r="BG460" s="49"/>
      <c r="BH460" s="50"/>
      <c r="BI460" s="49"/>
      <c r="BJ460" s="49"/>
      <c r="BK460" s="49"/>
      <c r="BL460" s="49"/>
      <c r="BM460" s="49"/>
      <c r="BN460" s="50"/>
      <c r="BO460" s="49"/>
      <c r="BP460" s="49"/>
      <c r="BQ460" s="50"/>
      <c r="BR460" s="9"/>
    </row>
    <row r="461" spans="1:70" s="7" customFormat="1" x14ac:dyDescent="0.25">
      <c r="A461" s="68" t="s">
        <v>1585</v>
      </c>
      <c r="B461" s="67" t="s">
        <v>1347</v>
      </c>
      <c r="C461" s="52">
        <v>44906.386076388888</v>
      </c>
      <c r="D461" s="16">
        <f>(K461*M461+P461*R461)/(24*60*60)</f>
        <v>3.1597222222222221E-2</v>
      </c>
      <c r="E461" s="26"/>
      <c r="F461" s="14" t="s">
        <v>1440</v>
      </c>
      <c r="G461" s="15">
        <v>0.11700000000000001</v>
      </c>
      <c r="H461" s="131">
        <v>17</v>
      </c>
      <c r="I461" s="131">
        <v>10</v>
      </c>
      <c r="J461" s="143" t="s">
        <v>1441</v>
      </c>
      <c r="K461" s="27">
        <v>10</v>
      </c>
      <c r="L461" s="27">
        <v>6.0000000000000001E-3</v>
      </c>
      <c r="M461" s="13">
        <v>273</v>
      </c>
      <c r="N461" s="13">
        <v>240</v>
      </c>
      <c r="O461" s="17">
        <v>2E-3</v>
      </c>
      <c r="P461" s="27">
        <v>0</v>
      </c>
      <c r="Q461" s="27">
        <v>6.0000000000000001E-3</v>
      </c>
      <c r="R461" s="13">
        <v>334</v>
      </c>
      <c r="S461" s="13">
        <v>240</v>
      </c>
      <c r="T461" s="133">
        <v>2.9999999999999997E-4</v>
      </c>
      <c r="U461" s="27">
        <v>4.7338999999999999E-2</v>
      </c>
      <c r="V461" s="8">
        <f>IF(AB459="Latest Sag:",-(K461*L461+P461*Q461),-(K461*L461+P461*Q461)+U461)</f>
        <v>-0.06</v>
      </c>
      <c r="W461" s="8">
        <f>IF(OR(AC460="",AC460=0),Z460+V461,IF(AB459="Latest Sag:",AA460+U461+V461,AC460+V461))</f>
        <v>0.46503599999999995</v>
      </c>
      <c r="X461" s="33">
        <v>-36.140293</v>
      </c>
      <c r="Y461" s="53">
        <f>IF(OR(ISBLANK(X461),X459=VALUE(20)),,IF(W459="Latest Z20:",ABS(X459-X461-K458*L458-P458*Q458+U460+U461),ABS(X460-X461-K460*L460-P460*Q460+U461)))</f>
        <v>0</v>
      </c>
      <c r="Z461" s="28">
        <v>-67.239197000000004</v>
      </c>
      <c r="AA461" s="28">
        <v>0.47767199999999999</v>
      </c>
      <c r="AB461" s="28">
        <v>-9.4839999999999994E-3</v>
      </c>
      <c r="AC461" s="8">
        <f t="shared" ref="AC461" si="1059">AB461+AA461</f>
        <v>0.46818799999999999</v>
      </c>
      <c r="AD461" s="35">
        <v>0.45880937715876602</v>
      </c>
      <c r="AE461" s="8">
        <f t="shared" ref="AE461" si="1060">IF(AD461="",0,IF(OR(AC461="",AC461=0),W461-AD461,AC461-AD461))</f>
        <v>9.3786228412339745E-3</v>
      </c>
      <c r="AF461" s="58">
        <f t="shared" ref="AF461" si="1061">IF(AA461="",(Z461-V461)-Z460,AC461-W461)</f>
        <v>3.1520000000000437E-3</v>
      </c>
      <c r="AG461" s="40"/>
      <c r="AH461" s="73"/>
      <c r="AI461" s="40"/>
      <c r="AJ461" s="73"/>
      <c r="AK461" s="40">
        <v>62</v>
      </c>
      <c r="AL461" s="73">
        <v>150</v>
      </c>
      <c r="AM461" s="70"/>
      <c r="AN461" s="74"/>
      <c r="AO461" s="70"/>
      <c r="AP461" s="63"/>
      <c r="AQ461" s="63"/>
      <c r="AR461" s="40"/>
      <c r="AS461" s="40"/>
      <c r="AT461" s="63"/>
      <c r="AU461" s="63"/>
      <c r="AV461" s="142"/>
      <c r="AW461" s="71"/>
      <c r="AX461" s="45"/>
      <c r="AY461" s="45"/>
      <c r="AZ461" s="46"/>
      <c r="BA461" s="152"/>
      <c r="BB461" s="47"/>
      <c r="BC461" s="158">
        <v>39</v>
      </c>
      <c r="BD461" s="158"/>
      <c r="BE461" s="47"/>
      <c r="BF461" s="56"/>
      <c r="BG461" s="49"/>
      <c r="BH461" s="50"/>
      <c r="BI461" s="49"/>
      <c r="BJ461" s="49"/>
      <c r="BK461" s="49"/>
      <c r="BL461" s="49"/>
      <c r="BM461" s="49"/>
      <c r="BN461" s="50"/>
      <c r="BO461" s="49"/>
      <c r="BP461" s="49"/>
      <c r="BQ461" s="50"/>
      <c r="BR461" s="9"/>
    </row>
    <row r="462" spans="1:70" s="7" customFormat="1" x14ac:dyDescent="0.25">
      <c r="A462" s="68" t="s">
        <v>1586</v>
      </c>
      <c r="B462" s="67" t="s">
        <v>1347</v>
      </c>
      <c r="C462" s="52">
        <v>44906.427916666667</v>
      </c>
      <c r="D462" s="16">
        <f>(K462*M462+P462*R462)/(24*60*60)</f>
        <v>1.0185185185185186E-2</v>
      </c>
      <c r="E462" s="26"/>
      <c r="F462" s="14" t="s">
        <v>1440</v>
      </c>
      <c r="G462" s="15">
        <v>0.11700000000000001</v>
      </c>
      <c r="H462" s="131">
        <v>17</v>
      </c>
      <c r="I462" s="131">
        <v>10</v>
      </c>
      <c r="J462" s="143" t="s">
        <v>1441</v>
      </c>
      <c r="K462" s="27">
        <v>2</v>
      </c>
      <c r="L462" s="27">
        <v>6.0000000000000001E-3</v>
      </c>
      <c r="M462" s="13">
        <v>273</v>
      </c>
      <c r="N462" s="13">
        <v>240</v>
      </c>
      <c r="O462" s="17">
        <v>2E-3</v>
      </c>
      <c r="P462" s="27">
        <v>1</v>
      </c>
      <c r="Q462" s="27">
        <v>6.0000000000000001E-3</v>
      </c>
      <c r="R462" s="13">
        <v>334</v>
      </c>
      <c r="S462" s="13">
        <v>240</v>
      </c>
      <c r="T462" s="133">
        <v>2.9999999999999997E-4</v>
      </c>
      <c r="U462" s="27">
        <v>8.4180000000000001E-3</v>
      </c>
      <c r="V462" s="8">
        <f>IF(AB460="Latest Sag:",-(K462*L462+P462*Q462),-(K462*L462+P462*Q462)+U462)</f>
        <v>-9.582000000000002E-3</v>
      </c>
      <c r="W462" s="8">
        <f>IF(OR(AC461="",AC461=0),Z461+V462,IF(AB460="Latest Sag:",AA461+U462+V462,AC461+V462))</f>
        <v>0.45860600000000001</v>
      </c>
      <c r="X462" s="33">
        <v>-36.191875000000003</v>
      </c>
      <c r="Y462" s="53">
        <f>IF(OR(ISBLANK(X462),X460=VALUE(20)),,IF(W460="Latest Z20:",ABS(X460-X462-K459*L459-P459*Q459+U461+U462),ABS(X461-X462-K461*L461-P461*Q461+U462)))</f>
        <v>3.3497510321112145E-15</v>
      </c>
      <c r="Z462" s="28">
        <v>-67.239273999999995</v>
      </c>
      <c r="AA462" s="28">
        <v>0.47766799999999998</v>
      </c>
      <c r="AB462" s="28">
        <v>-1.8970999999999998E-2</v>
      </c>
      <c r="AC462" s="8">
        <f t="shared" ref="AC462" si="1062">AB462+AA462</f>
        <v>0.45869699999999997</v>
      </c>
      <c r="AD462" s="35">
        <v>0.45880937715876602</v>
      </c>
      <c r="AE462" s="8">
        <f t="shared" ref="AE462" si="1063">IF(AD462="",0,IF(OR(AC462="",AC462=0),W462-AD462,AC462-AD462))</f>
        <v>-1.123771587660527E-4</v>
      </c>
      <c r="AF462" s="58">
        <f t="shared" ref="AF462" si="1064">IF(AA462="",(Z462-V462)-Z461,AC462-W462)</f>
        <v>9.099999999995223E-5</v>
      </c>
      <c r="AG462" s="40"/>
      <c r="AH462" s="73"/>
      <c r="AI462" s="40"/>
      <c r="AJ462" s="73"/>
      <c r="AK462" s="40">
        <v>88</v>
      </c>
      <c r="AL462" s="73">
        <v>150</v>
      </c>
      <c r="AM462" s="70"/>
      <c r="AN462" s="74"/>
      <c r="AO462" s="70"/>
      <c r="AP462" s="63"/>
      <c r="AQ462" s="63"/>
      <c r="AR462" s="40"/>
      <c r="AS462" s="40"/>
      <c r="AT462" s="63"/>
      <c r="AU462" s="63"/>
      <c r="AV462" s="142"/>
      <c r="AW462" s="71"/>
      <c r="AX462" s="45"/>
      <c r="AY462" s="45"/>
      <c r="AZ462" s="46"/>
      <c r="BA462" s="152"/>
      <c r="BB462" s="47"/>
      <c r="BC462" s="158">
        <v>39</v>
      </c>
      <c r="BD462" s="158"/>
      <c r="BE462" s="47"/>
      <c r="BF462" s="56"/>
      <c r="BG462" s="49"/>
      <c r="BH462" s="50"/>
      <c r="BI462" s="49"/>
      <c r="BJ462" s="49"/>
      <c r="BK462" s="49"/>
      <c r="BL462" s="49"/>
      <c r="BM462" s="49"/>
      <c r="BN462" s="50"/>
      <c r="BO462" s="49"/>
      <c r="BP462" s="49"/>
      <c r="BQ462" s="50"/>
      <c r="BR462" s="9"/>
    </row>
    <row r="463" spans="1:70" s="6" customFormat="1" x14ac:dyDescent="0.25">
      <c r="A463" s="170" t="s">
        <v>1155</v>
      </c>
      <c r="B463" s="136"/>
      <c r="C463" s="137">
        <v>44906.451041666667</v>
      </c>
      <c r="D463" s="146">
        <v>2.0499999999999998</v>
      </c>
      <c r="E463" s="139" t="s">
        <v>814</v>
      </c>
      <c r="F463" s="165" t="s">
        <v>1405</v>
      </c>
      <c r="G463" s="22"/>
      <c r="H463" s="134"/>
      <c r="I463" s="134"/>
      <c r="J463" s="145"/>
      <c r="K463" s="29"/>
      <c r="L463" s="29"/>
      <c r="M463" s="1"/>
      <c r="N463" s="1"/>
      <c r="O463" s="3"/>
      <c r="P463" s="29"/>
      <c r="Q463" s="29"/>
      <c r="R463" s="1"/>
      <c r="S463" s="1"/>
      <c r="T463" s="147" t="s">
        <v>903</v>
      </c>
      <c r="U463" s="32" t="s">
        <v>24</v>
      </c>
      <c r="V463" s="24"/>
      <c r="W463" s="25" t="s">
        <v>22</v>
      </c>
      <c r="X463" s="30">
        <v>20</v>
      </c>
      <c r="Y463" s="138"/>
      <c r="Z463" s="30"/>
      <c r="AA463" s="30"/>
      <c r="AB463" s="36" t="s">
        <v>21</v>
      </c>
      <c r="AC463" s="24">
        <f>$AC$462</f>
        <v>0.45869699999999997</v>
      </c>
      <c r="AD463" s="30"/>
      <c r="AE463" s="24"/>
      <c r="AF463" s="24"/>
      <c r="AG463" s="41"/>
      <c r="AH463" s="41"/>
      <c r="AI463" s="41"/>
      <c r="AJ463" s="41"/>
      <c r="AK463" s="41"/>
      <c r="AL463" s="41"/>
      <c r="AM463" s="41"/>
      <c r="AN463" s="41"/>
      <c r="AO463" s="41"/>
      <c r="AP463" s="135"/>
      <c r="AQ463" s="135"/>
      <c r="AR463" s="41"/>
      <c r="AS463" s="41"/>
      <c r="AT463" s="135"/>
      <c r="AU463" s="135"/>
      <c r="AV463" s="29"/>
      <c r="AW463" s="42"/>
      <c r="AX463" s="42"/>
      <c r="AY463" s="42"/>
      <c r="AZ463" s="43"/>
      <c r="BA463" s="151"/>
      <c r="BB463" s="44"/>
      <c r="BC463" s="157">
        <v>40</v>
      </c>
      <c r="BD463" s="157"/>
      <c r="BE463" s="44"/>
      <c r="BF463" s="48"/>
      <c r="BG463" s="48"/>
      <c r="BH463" s="48"/>
      <c r="BI463" s="48"/>
      <c r="BJ463" s="48"/>
      <c r="BK463" s="48"/>
      <c r="BL463" s="48"/>
      <c r="BM463" s="48"/>
      <c r="BN463" s="48"/>
      <c r="BO463" s="48"/>
      <c r="BP463" s="48"/>
      <c r="BQ463" s="48"/>
      <c r="BR463" s="1"/>
    </row>
    <row r="464" spans="1:70" s="7" customFormat="1" x14ac:dyDescent="0.25">
      <c r="A464" s="68" t="s">
        <v>1587</v>
      </c>
      <c r="B464" s="67" t="s">
        <v>1347</v>
      </c>
      <c r="C464" s="52">
        <v>44906.456736111111</v>
      </c>
      <c r="D464" s="16">
        <f>(K464*M464+P464*R464)/(24*60*60)</f>
        <v>0</v>
      </c>
      <c r="E464" s="26"/>
      <c r="F464" s="14" t="s">
        <v>1440</v>
      </c>
      <c r="G464" s="15">
        <v>0.11700000000000001</v>
      </c>
      <c r="H464" s="131">
        <v>17</v>
      </c>
      <c r="I464" s="131">
        <v>10</v>
      </c>
      <c r="J464" s="143" t="s">
        <v>1441</v>
      </c>
      <c r="K464" s="37"/>
      <c r="L464" s="27">
        <v>6.0000000000000001E-3</v>
      </c>
      <c r="M464" s="13">
        <v>273</v>
      </c>
      <c r="N464" s="13">
        <v>240</v>
      </c>
      <c r="O464" s="17">
        <v>2E-3</v>
      </c>
      <c r="P464" s="37"/>
      <c r="Q464" s="27">
        <v>6.0000000000000001E-3</v>
      </c>
      <c r="R464" s="13">
        <v>334</v>
      </c>
      <c r="S464" s="13">
        <v>240</v>
      </c>
      <c r="T464" s="133">
        <v>2.9999999999999997E-4</v>
      </c>
      <c r="U464" s="27"/>
      <c r="V464" s="8">
        <f>IF(AB462="Latest Sag:",-(K464*L464+P464*Q464),-(K464*L464+P464*Q464)+U464)</f>
        <v>0</v>
      </c>
      <c r="W464" s="8">
        <f>IF(OR(AC463="",AC463=0),Z463+V464,IF(AB462="Latest Sag:",AA463+U464+V464,AC463+V464))</f>
        <v>0.45869699999999997</v>
      </c>
      <c r="X464" s="34"/>
      <c r="Y464" s="53">
        <f>IF(OR(ISBLANK(X464),X462=VALUE(20)),,IF(W462="Latest Z20:",ABS(X462-X464-K461*L461-P461*Q461+U463+U464),ABS(X463-X464-K463*L463-P463*Q463+U464)))</f>
        <v>0</v>
      </c>
      <c r="Z464" s="28">
        <v>-67.238912999999997</v>
      </c>
      <c r="AA464" s="28">
        <v>0.47747699999999998</v>
      </c>
      <c r="AB464" s="28"/>
      <c r="AC464" s="8">
        <f t="shared" ref="AC464" si="1065">AB464+AA464</f>
        <v>0.47747699999999998</v>
      </c>
      <c r="AD464" s="35">
        <v>0.45865757191471201</v>
      </c>
      <c r="AE464" s="8">
        <f t="shared" ref="AE464" si="1066">IF(AD464="",0,IF(OR(AC464="",AC464=0),W464-AD464,AC464-AD464))</f>
        <v>1.881942808528797E-2</v>
      </c>
      <c r="AF464" s="58">
        <f t="shared" ref="AF464" si="1067">IF(AA464="",(Z464-V464)-Z463,AC464-W464)</f>
        <v>1.8780000000000019E-2</v>
      </c>
      <c r="AG464" s="40"/>
      <c r="AH464" s="73"/>
      <c r="AI464" s="40"/>
      <c r="AJ464" s="73"/>
      <c r="AK464" s="40">
        <v>1099</v>
      </c>
      <c r="AL464" s="73">
        <v>150</v>
      </c>
      <c r="AM464" s="70"/>
      <c r="AN464" s="74"/>
      <c r="AO464" s="70"/>
      <c r="AP464" s="63"/>
      <c r="AQ464" s="63"/>
      <c r="AR464" s="40"/>
      <c r="AS464" s="40"/>
      <c r="AT464" s="63"/>
      <c r="AU464" s="63"/>
      <c r="AV464" s="142"/>
      <c r="AW464" s="71"/>
      <c r="AX464" s="45"/>
      <c r="AY464" s="45"/>
      <c r="AZ464" s="46"/>
      <c r="BA464" s="152"/>
      <c r="BB464" s="47"/>
      <c r="BC464" s="158">
        <v>40</v>
      </c>
      <c r="BD464" s="158"/>
      <c r="BE464" s="47"/>
      <c r="BF464" s="56"/>
      <c r="BG464" s="49"/>
      <c r="BH464" s="50"/>
      <c r="BI464" s="49"/>
      <c r="BJ464" s="49"/>
      <c r="BK464" s="49"/>
      <c r="BL464" s="49"/>
      <c r="BM464" s="49"/>
      <c r="BN464" s="50"/>
      <c r="BO464" s="49"/>
      <c r="BP464" s="49"/>
      <c r="BQ464" s="50"/>
      <c r="BR464" s="9"/>
    </row>
    <row r="465" spans="1:70" s="7" customFormat="1" x14ac:dyDescent="0.25">
      <c r="A465" s="68" t="s">
        <v>1588</v>
      </c>
      <c r="B465" s="67" t="s">
        <v>1347</v>
      </c>
      <c r="C465" s="52">
        <v>44906.471041666664</v>
      </c>
      <c r="D465" s="16">
        <f>(K465*M465+P465*R465)/(24*60*60)</f>
        <v>3.1597222222222221E-2</v>
      </c>
      <c r="E465" s="26"/>
      <c r="F465" s="14" t="s">
        <v>1440</v>
      </c>
      <c r="G465" s="15">
        <v>0.11700000000000001</v>
      </c>
      <c r="H465" s="131">
        <v>17</v>
      </c>
      <c r="I465" s="131">
        <v>10</v>
      </c>
      <c r="J465" s="143" t="s">
        <v>1441</v>
      </c>
      <c r="K465" s="27">
        <v>10</v>
      </c>
      <c r="L465" s="27">
        <v>6.0000000000000001E-3</v>
      </c>
      <c r="M465" s="13">
        <v>273</v>
      </c>
      <c r="N465" s="13">
        <v>240</v>
      </c>
      <c r="O465" s="17">
        <v>2E-3</v>
      </c>
      <c r="P465" s="27">
        <v>0</v>
      </c>
      <c r="Q465" s="27">
        <v>6.0000000000000001E-3</v>
      </c>
      <c r="R465" s="13">
        <v>334</v>
      </c>
      <c r="S465" s="13">
        <v>240</v>
      </c>
      <c r="T465" s="133">
        <v>2.9999999999999997E-4</v>
      </c>
      <c r="U465" s="27">
        <v>4.7472E-2</v>
      </c>
      <c r="V465" s="8">
        <f>IF(AB463="Latest Sag:",-(K465*L465+P465*Q465),-(K465*L465+P465*Q465)+U465)</f>
        <v>-0.06</v>
      </c>
      <c r="W465" s="8">
        <f>IF(OR(AC464="",AC464=0),Z464+V465,IF(AB463="Latest Sag:",AA464+U465+V465,AC464+V465))</f>
        <v>0.464949</v>
      </c>
      <c r="X465" s="33">
        <v>-36.139355999999999</v>
      </c>
      <c r="Y465" s="53">
        <f>IF(OR(ISBLANK(X465),X463=VALUE(20)),,IF(W463="Latest Z20:",ABS(X463-X465-K462*L462-P462*Q462+U464+U465),ABS(X464-X465-K464*L464-P464*Q464+U465)))</f>
        <v>0</v>
      </c>
      <c r="Z465" s="28">
        <v>-67.238568999999998</v>
      </c>
      <c r="AA465" s="28">
        <v>0.47748099999999999</v>
      </c>
      <c r="AB465" s="28">
        <v>-9.3489999999999997E-3</v>
      </c>
      <c r="AC465" s="8">
        <f t="shared" ref="AC465" si="1068">AB465+AA465</f>
        <v>0.46813199999999999</v>
      </c>
      <c r="AD465" s="35">
        <v>0.45865757191471201</v>
      </c>
      <c r="AE465" s="8">
        <f t="shared" ref="AE465" si="1069">IF(AD465="",0,IF(OR(AC465="",AC465=0),W465-AD465,AC465-AD465))</f>
        <v>9.4744280852879781E-3</v>
      </c>
      <c r="AF465" s="58">
        <f t="shared" ref="AF465" si="1070">IF(AA465="",(Z465-V465)-Z464,AC465-W465)</f>
        <v>3.1829999999999914E-3</v>
      </c>
      <c r="AG465" s="40"/>
      <c r="AH465" s="73"/>
      <c r="AI465" s="40"/>
      <c r="AJ465" s="73"/>
      <c r="AK465" s="40">
        <v>54</v>
      </c>
      <c r="AL465" s="73">
        <v>150</v>
      </c>
      <c r="AM465" s="70"/>
      <c r="AN465" s="74"/>
      <c r="AO465" s="70"/>
      <c r="AP465" s="63"/>
      <c r="AQ465" s="63"/>
      <c r="AR465" s="40"/>
      <c r="AS465" s="40"/>
      <c r="AT465" s="63"/>
      <c r="AU465" s="63"/>
      <c r="AV465" s="142"/>
      <c r="AW465" s="71"/>
      <c r="AX465" s="45"/>
      <c r="AY465" s="45"/>
      <c r="AZ465" s="46"/>
      <c r="BA465" s="152"/>
      <c r="BB465" s="47"/>
      <c r="BC465" s="158">
        <v>40</v>
      </c>
      <c r="BD465" s="158"/>
      <c r="BE465" s="47"/>
      <c r="BF465" s="56"/>
      <c r="BG465" s="49"/>
      <c r="BH465" s="50"/>
      <c r="BI465" s="49"/>
      <c r="BJ465" s="49"/>
      <c r="BK465" s="49"/>
      <c r="BL465" s="49"/>
      <c r="BM465" s="49"/>
      <c r="BN465" s="50"/>
      <c r="BO465" s="49"/>
      <c r="BP465" s="49"/>
      <c r="BQ465" s="50"/>
      <c r="BR465" s="9"/>
    </row>
    <row r="466" spans="1:70" s="7" customFormat="1" x14ac:dyDescent="0.25">
      <c r="A466" s="68" t="s">
        <v>1589</v>
      </c>
      <c r="B466" s="67" t="s">
        <v>1347</v>
      </c>
      <c r="C466" s="52">
        <v>44906.513391203705</v>
      </c>
      <c r="D466" s="16">
        <f>(K466*M466+P466*R466)/(24*60*60)</f>
        <v>1.0185185185185186E-2</v>
      </c>
      <c r="E466" s="26"/>
      <c r="F466" s="14" t="s">
        <v>1440</v>
      </c>
      <c r="G466" s="15">
        <v>0.11700000000000001</v>
      </c>
      <c r="H466" s="131">
        <v>17</v>
      </c>
      <c r="I466" s="131">
        <v>10</v>
      </c>
      <c r="J466" s="143" t="s">
        <v>1441</v>
      </c>
      <c r="K466" s="27">
        <v>2</v>
      </c>
      <c r="L466" s="27">
        <v>6.0000000000000001E-3</v>
      </c>
      <c r="M466" s="13">
        <v>273</v>
      </c>
      <c r="N466" s="13">
        <v>240</v>
      </c>
      <c r="O466" s="17">
        <v>2E-3</v>
      </c>
      <c r="P466" s="27">
        <v>1</v>
      </c>
      <c r="Q466" s="27">
        <v>6.0000000000000001E-3</v>
      </c>
      <c r="R466" s="13">
        <v>334</v>
      </c>
      <c r="S466" s="13">
        <v>240</v>
      </c>
      <c r="T466" s="133">
        <v>2.9999999999999997E-4</v>
      </c>
      <c r="U466" s="27">
        <v>8.3020000000000004E-3</v>
      </c>
      <c r="V466" s="8">
        <f>IF(AB464="Latest Sag:",-(K466*L466+P466*Q466),-(K466*L466+P466*Q466)+U466)</f>
        <v>-9.6980000000000018E-3</v>
      </c>
      <c r="W466" s="8">
        <f>IF(OR(AC465="",AC465=0),Z465+V466,IF(AB464="Latest Sag:",AA465+U466+V466,AC465+V466))</f>
        <v>0.45843400000000001</v>
      </c>
      <c r="X466" s="33">
        <v>-36.191054999999999</v>
      </c>
      <c r="Y466" s="53">
        <f>IF(OR(ISBLANK(X466),X464=VALUE(20)),,IF(W464="Latest Z20:",ABS(X464-X466-K463*L463-P463*Q463+U465+U466),ABS(X465-X466-K465*L465-P465*Q465+U466)))</f>
        <v>9.9999999927588568E-7</v>
      </c>
      <c r="Z466" s="28">
        <v>-67.238681999999997</v>
      </c>
      <c r="AA466" s="28">
        <v>0.47748000000000002</v>
      </c>
      <c r="AB466" s="28">
        <v>-1.8948E-2</v>
      </c>
      <c r="AC466" s="8">
        <f t="shared" ref="AC466" si="1071">AB466+AA466</f>
        <v>0.458532</v>
      </c>
      <c r="AD466" s="35">
        <v>0.45865757191471201</v>
      </c>
      <c r="AE466" s="8">
        <f t="shared" ref="AE466" si="1072">IF(AD466="",0,IF(OR(AC466="",AC466=0),W466-AD466,AC466-AD466))</f>
        <v>-1.2557191471201934E-4</v>
      </c>
      <c r="AF466" s="58">
        <f t="shared" ref="AF466" si="1073">IF(AA466="",(Z466-V466)-Z465,AC466-W466)</f>
        <v>9.7999999999986986E-5</v>
      </c>
      <c r="AG466" s="40"/>
      <c r="AH466" s="73"/>
      <c r="AI466" s="40"/>
      <c r="AJ466" s="73"/>
      <c r="AK466" s="40">
        <v>98</v>
      </c>
      <c r="AL466" s="73">
        <v>150</v>
      </c>
      <c r="AM466" s="70"/>
      <c r="AN466" s="74"/>
      <c r="AO466" s="70"/>
      <c r="AP466" s="63"/>
      <c r="AQ466" s="63"/>
      <c r="AR466" s="40"/>
      <c r="AS466" s="40"/>
      <c r="AT466" s="63"/>
      <c r="AU466" s="63"/>
      <c r="AV466" s="142"/>
      <c r="AW466" s="71"/>
      <c r="AX466" s="45"/>
      <c r="AY466" s="45"/>
      <c r="AZ466" s="46"/>
      <c r="BA466" s="152"/>
      <c r="BB466" s="47"/>
      <c r="BC466" s="158">
        <v>40</v>
      </c>
      <c r="BD466" s="158"/>
      <c r="BE466" s="47"/>
      <c r="BF466" s="56"/>
      <c r="BG466" s="49"/>
      <c r="BH466" s="50"/>
      <c r="BI466" s="49"/>
      <c r="BJ466" s="49"/>
      <c r="BK466" s="49"/>
      <c r="BL466" s="49"/>
      <c r="BM466" s="49"/>
      <c r="BN466" s="50"/>
      <c r="BO466" s="49"/>
      <c r="BP466" s="49"/>
      <c r="BQ466" s="50"/>
      <c r="BR466" s="9"/>
    </row>
    <row r="467" spans="1:70" s="6" customFormat="1" x14ac:dyDescent="0.25">
      <c r="A467" s="170" t="s">
        <v>1155</v>
      </c>
      <c r="B467" s="136"/>
      <c r="C467" s="137">
        <v>44906.535196759258</v>
      </c>
      <c r="D467" s="146">
        <v>2.02</v>
      </c>
      <c r="E467" s="139" t="s">
        <v>814</v>
      </c>
      <c r="F467" s="165" t="s">
        <v>1408</v>
      </c>
      <c r="G467" s="22"/>
      <c r="H467" s="134"/>
      <c r="I467" s="134"/>
      <c r="J467" s="145"/>
      <c r="K467" s="29"/>
      <c r="L467" s="29"/>
      <c r="M467" s="1"/>
      <c r="N467" s="1"/>
      <c r="O467" s="3"/>
      <c r="P467" s="29"/>
      <c r="Q467" s="29"/>
      <c r="R467" s="1"/>
      <c r="S467" s="1"/>
      <c r="T467" s="147" t="s">
        <v>903</v>
      </c>
      <c r="U467" s="32" t="s">
        <v>24</v>
      </c>
      <c r="V467" s="24"/>
      <c r="W467" s="25" t="s">
        <v>22</v>
      </c>
      <c r="X467" s="30">
        <v>20</v>
      </c>
      <c r="Y467" s="138"/>
      <c r="Z467" s="30"/>
      <c r="AA467" s="30"/>
      <c r="AB467" s="36" t="s">
        <v>21</v>
      </c>
      <c r="AC467" s="24">
        <f>$AC$466</f>
        <v>0.458532</v>
      </c>
      <c r="AD467" s="30"/>
      <c r="AE467" s="24"/>
      <c r="AF467" s="24"/>
      <c r="AG467" s="41"/>
      <c r="AH467" s="41"/>
      <c r="AI467" s="41"/>
      <c r="AJ467" s="41"/>
      <c r="AK467" s="41"/>
      <c r="AL467" s="41"/>
      <c r="AM467" s="41"/>
      <c r="AN467" s="41"/>
      <c r="AO467" s="41"/>
      <c r="AP467" s="135"/>
      <c r="AQ467" s="135"/>
      <c r="AR467" s="41"/>
      <c r="AS467" s="41"/>
      <c r="AT467" s="135"/>
      <c r="AU467" s="135"/>
      <c r="AV467" s="29"/>
      <c r="AW467" s="42"/>
      <c r="AX467" s="42"/>
      <c r="AY467" s="42"/>
      <c r="AZ467" s="43"/>
      <c r="BA467" s="151"/>
      <c r="BB467" s="44"/>
      <c r="BC467" s="157">
        <v>41</v>
      </c>
      <c r="BD467" s="157"/>
      <c r="BE467" s="44"/>
      <c r="BF467" s="48"/>
      <c r="BG467" s="48"/>
      <c r="BH467" s="48"/>
      <c r="BI467" s="48"/>
      <c r="BJ467" s="48"/>
      <c r="BK467" s="48"/>
      <c r="BL467" s="48"/>
      <c r="BM467" s="48"/>
      <c r="BN467" s="48"/>
      <c r="BO467" s="48"/>
      <c r="BP467" s="48"/>
      <c r="BQ467" s="48"/>
      <c r="BR467" s="1"/>
    </row>
    <row r="468" spans="1:70" s="7" customFormat="1" x14ac:dyDescent="0.25">
      <c r="A468" s="68" t="s">
        <v>1590</v>
      </c>
      <c r="B468" s="67" t="s">
        <v>1347</v>
      </c>
      <c r="C468" s="52">
        <v>44906.542685185188</v>
      </c>
      <c r="D468" s="16">
        <f>(K468*M468+P468*R468)/(24*60*60)</f>
        <v>0</v>
      </c>
      <c r="E468" s="26"/>
      <c r="F468" s="14" t="s">
        <v>1440</v>
      </c>
      <c r="G468" s="15">
        <v>0.11700000000000001</v>
      </c>
      <c r="H468" s="131">
        <v>17</v>
      </c>
      <c r="I468" s="131">
        <v>10</v>
      </c>
      <c r="J468" s="143" t="s">
        <v>1441</v>
      </c>
      <c r="K468" s="37"/>
      <c r="L468" s="27">
        <v>6.0000000000000001E-3</v>
      </c>
      <c r="M468" s="13">
        <v>273</v>
      </c>
      <c r="N468" s="13">
        <v>240</v>
      </c>
      <c r="O468" s="17">
        <v>2E-3</v>
      </c>
      <c r="P468" s="37"/>
      <c r="Q468" s="27">
        <v>6.0000000000000001E-3</v>
      </c>
      <c r="R468" s="13">
        <v>334</v>
      </c>
      <c r="S468" s="13">
        <v>240</v>
      </c>
      <c r="T468" s="133">
        <v>2.9999999999999997E-4</v>
      </c>
      <c r="U468" s="27"/>
      <c r="V468" s="8">
        <f>IF(AB466="Latest Sag:",-(K468*L468+P468*Q468),-(K468*L468+P468*Q468)+U468)</f>
        <v>0</v>
      </c>
      <c r="W468" s="8">
        <f>IF(OR(AC467="",AC467=0),Z467+V468,IF(AB466="Latest Sag:",AA467+U468+V468,AC467+V468))</f>
        <v>0.458532</v>
      </c>
      <c r="X468" s="34"/>
      <c r="Y468" s="53">
        <f>IF(OR(ISBLANK(X468),X466=VALUE(20)),,IF(W466="Latest Z20:",ABS(X466-X468-K465*L465-P465*Q465+U467+U468),ABS(X467-X468-K467*L467-P467*Q467+U468)))</f>
        <v>0</v>
      </c>
      <c r="Z468" s="28">
        <v>-67.238106000000002</v>
      </c>
      <c r="AA468" s="28">
        <v>0.47741499999999998</v>
      </c>
      <c r="AB468" s="28"/>
      <c r="AC468" s="8">
        <f t="shared" ref="AC468" si="1074">AB468+AA468</f>
        <v>0.47741499999999998</v>
      </c>
      <c r="AD468" s="35">
        <v>0.45871968512653</v>
      </c>
      <c r="AE468" s="8">
        <f t="shared" ref="AE468" si="1075">IF(AD468="",0,IF(OR(AC468="",AC468=0),W468-AD468,AC468-AD468))</f>
        <v>1.8695314873469981E-2</v>
      </c>
      <c r="AF468" s="58">
        <f t="shared" ref="AF468" si="1076">IF(AA468="",(Z468-V468)-Z467,AC468-W468)</f>
        <v>1.8882999999999983E-2</v>
      </c>
      <c r="AG468" s="40"/>
      <c r="AH468" s="73"/>
      <c r="AI468" s="40"/>
      <c r="AJ468" s="73"/>
      <c r="AK468" s="40">
        <v>1101</v>
      </c>
      <c r="AL468" s="73">
        <v>150</v>
      </c>
      <c r="AM468" s="70"/>
      <c r="AN468" s="74"/>
      <c r="AO468" s="70"/>
      <c r="AP468" s="63"/>
      <c r="AQ468" s="63"/>
      <c r="AR468" s="40"/>
      <c r="AS468" s="40"/>
      <c r="AT468" s="63"/>
      <c r="AU468" s="63"/>
      <c r="AV468" s="142"/>
      <c r="AW468" s="71"/>
      <c r="AX468" s="45"/>
      <c r="AY468" s="45"/>
      <c r="AZ468" s="46"/>
      <c r="BA468" s="152"/>
      <c r="BB468" s="47"/>
      <c r="BC468" s="158">
        <v>41</v>
      </c>
      <c r="BD468" s="158"/>
      <c r="BE468" s="47"/>
      <c r="BF468" s="56"/>
      <c r="BG468" s="49"/>
      <c r="BH468" s="50"/>
      <c r="BI468" s="49"/>
      <c r="BJ468" s="49"/>
      <c r="BK468" s="49"/>
      <c r="BL468" s="49"/>
      <c r="BM468" s="49"/>
      <c r="BN468" s="50"/>
      <c r="BO468" s="49"/>
      <c r="BP468" s="49"/>
      <c r="BQ468" s="50"/>
      <c r="BR468" s="9"/>
    </row>
    <row r="469" spans="1:70" s="7" customFormat="1" x14ac:dyDescent="0.25">
      <c r="A469" s="68" t="s">
        <v>1591</v>
      </c>
      <c r="B469" s="67" t="s">
        <v>1347</v>
      </c>
      <c r="C469" s="52">
        <v>44906.556620370371</v>
      </c>
      <c r="D469" s="16">
        <f>(K469*M469+P469*R469)/(24*60*60)</f>
        <v>3.1597222222222221E-2</v>
      </c>
      <c r="E469" s="26"/>
      <c r="F469" s="14" t="s">
        <v>1440</v>
      </c>
      <c r="G469" s="15">
        <v>0.11700000000000001</v>
      </c>
      <c r="H469" s="131">
        <v>17</v>
      </c>
      <c r="I469" s="131">
        <v>10</v>
      </c>
      <c r="J469" s="143" t="s">
        <v>1441</v>
      </c>
      <c r="K469" s="27">
        <v>10</v>
      </c>
      <c r="L469" s="27">
        <v>6.0000000000000001E-3</v>
      </c>
      <c r="M469" s="13">
        <v>273</v>
      </c>
      <c r="N469" s="13">
        <v>240</v>
      </c>
      <c r="O469" s="17">
        <v>2E-3</v>
      </c>
      <c r="P469" s="27">
        <v>0</v>
      </c>
      <c r="Q469" s="27">
        <v>6.0000000000000001E-3</v>
      </c>
      <c r="R469" s="13">
        <v>334</v>
      </c>
      <c r="S469" s="13">
        <v>240</v>
      </c>
      <c r="T469" s="133">
        <v>2.9999999999999997E-4</v>
      </c>
      <c r="U469" s="27">
        <v>4.7793000000000002E-2</v>
      </c>
      <c r="V469" s="8">
        <f>IF(AB467="Latest Sag:",-(K469*L469+P469*Q469),-(K469*L469+P469*Q469)+U469)</f>
        <v>-0.06</v>
      </c>
      <c r="W469" s="8">
        <f>IF(OR(AC468="",AC468=0),Z468+V469,IF(AB467="Latest Sag:",AA468+U469+V469,AC468+V469))</f>
        <v>0.46520800000000001</v>
      </c>
      <c r="X469" s="33">
        <v>-36.138964000000001</v>
      </c>
      <c r="Y469" s="53">
        <f>IF(OR(ISBLANK(X469),X467=VALUE(20)),,IF(W467="Latest Z20:",ABS(X467-X469-K466*L466-P466*Q466+U468+U469),ABS(X468-X469-K468*L468-P468*Q468+U469)))</f>
        <v>0</v>
      </c>
      <c r="Z469" s="28">
        <v>-67.237802000000002</v>
      </c>
      <c r="AA469" s="28">
        <v>0.47745900000000002</v>
      </c>
      <c r="AB469" s="28">
        <v>-9.4809999999999998E-3</v>
      </c>
      <c r="AC469" s="8">
        <f t="shared" ref="AC469" si="1077">AB469+AA469</f>
        <v>0.46797800000000001</v>
      </c>
      <c r="AD469" s="35">
        <v>0.45871968512653</v>
      </c>
      <c r="AE469" s="8">
        <f t="shared" ref="AE469" si="1078">IF(AD469="",0,IF(OR(AC469="",AC469=0),W469-AD469,AC469-AD469))</f>
        <v>9.2583148734700083E-3</v>
      </c>
      <c r="AF469" s="58">
        <f t="shared" ref="AF469" si="1079">IF(AA469="",(Z469-V469)-Z468,AC469-W469)</f>
        <v>2.7699999999999947E-3</v>
      </c>
      <c r="AG469" s="40"/>
      <c r="AH469" s="73"/>
      <c r="AI469" s="40"/>
      <c r="AJ469" s="73"/>
      <c r="AK469" s="40">
        <v>58</v>
      </c>
      <c r="AL469" s="73">
        <v>150</v>
      </c>
      <c r="AM469" s="70"/>
      <c r="AN469" s="74"/>
      <c r="AO469" s="70"/>
      <c r="AP469" s="63"/>
      <c r="AQ469" s="63"/>
      <c r="AR469" s="40"/>
      <c r="AS469" s="40"/>
      <c r="AT469" s="63"/>
      <c r="AU469" s="63"/>
      <c r="AV469" s="142"/>
      <c r="AW469" s="71"/>
      <c r="AX469" s="45"/>
      <c r="AY469" s="45"/>
      <c r="AZ469" s="46"/>
      <c r="BA469" s="152"/>
      <c r="BB469" s="47"/>
      <c r="BC469" s="158">
        <v>41</v>
      </c>
      <c r="BD469" s="158"/>
      <c r="BE469" s="47"/>
      <c r="BF469" s="56"/>
      <c r="BG469" s="49"/>
      <c r="BH469" s="50"/>
      <c r="BI469" s="49"/>
      <c r="BJ469" s="49"/>
      <c r="BK469" s="49"/>
      <c r="BL469" s="49"/>
      <c r="BM469" s="49"/>
      <c r="BN469" s="50"/>
      <c r="BO469" s="49"/>
      <c r="BP469" s="49"/>
      <c r="BQ469" s="50"/>
      <c r="BR469" s="9"/>
    </row>
    <row r="470" spans="1:70" s="7" customFormat="1" x14ac:dyDescent="0.25">
      <c r="A470" s="68" t="s">
        <v>1592</v>
      </c>
      <c r="B470" s="67" t="s">
        <v>1347</v>
      </c>
      <c r="C470" s="52">
        <v>44906.598692129628</v>
      </c>
      <c r="D470" s="16">
        <f>(K470*M470+P470*R470)/(24*60*60)</f>
        <v>1.0185185185185186E-2</v>
      </c>
      <c r="E470" s="26"/>
      <c r="F470" s="14" t="s">
        <v>1440</v>
      </c>
      <c r="G470" s="15">
        <v>0.11700000000000001</v>
      </c>
      <c r="H470" s="131">
        <v>17</v>
      </c>
      <c r="I470" s="131">
        <v>10</v>
      </c>
      <c r="J470" s="143" t="s">
        <v>1441</v>
      </c>
      <c r="K470" s="27">
        <v>2</v>
      </c>
      <c r="L470" s="27">
        <v>6.0000000000000001E-3</v>
      </c>
      <c r="M470" s="13">
        <v>273</v>
      </c>
      <c r="N470" s="13">
        <v>240</v>
      </c>
      <c r="O470" s="17">
        <v>2E-3</v>
      </c>
      <c r="P470" s="27">
        <v>1</v>
      </c>
      <c r="Q470" s="27">
        <v>6.0000000000000001E-3</v>
      </c>
      <c r="R470" s="13">
        <v>334</v>
      </c>
      <c r="S470" s="13">
        <v>240</v>
      </c>
      <c r="T470" s="133">
        <v>2.9999999999999997E-4</v>
      </c>
      <c r="U470" s="27">
        <v>8.6409999999999994E-3</v>
      </c>
      <c r="V470" s="8">
        <f>IF(AB468="Latest Sag:",-(K470*L470+P470*Q470),-(K470*L470+P470*Q470)+U470)</f>
        <v>-9.3590000000000027E-3</v>
      </c>
      <c r="W470" s="8">
        <f>IF(OR(AC469="",AC469=0),Z469+V470,IF(AB468="Latest Sag:",AA469+U470+V470,AC469+V470))</f>
        <v>0.458619</v>
      </c>
      <c r="X470" s="33">
        <v>-36.190322999999999</v>
      </c>
      <c r="Y470" s="53">
        <f>IF(OR(ISBLANK(X470),X468=VALUE(20)),,IF(W468="Latest Z20:",ABS(X468-X470-K467*L467-P467*Q467+U469+U470),ABS(X469-X470-K469*L469-P469*Q469+U470)))</f>
        <v>2.0643209364124004E-15</v>
      </c>
      <c r="Z470" s="28">
        <v>-67.237830000000002</v>
      </c>
      <c r="AA470" s="28">
        <v>0.47744500000000001</v>
      </c>
      <c r="AB470" s="28">
        <v>-1.8766000000000001E-2</v>
      </c>
      <c r="AC470" s="8">
        <f t="shared" ref="AC470" si="1080">AB470+AA470</f>
        <v>0.458679</v>
      </c>
      <c r="AD470" s="35">
        <v>0.45871968512653</v>
      </c>
      <c r="AE470" s="8">
        <f t="shared" ref="AE470" si="1081">IF(AD470="",0,IF(OR(AC470="",AC470=0),W470-AD470,AC470-AD470))</f>
        <v>-4.0685126529993454E-5</v>
      </c>
      <c r="AF470" s="58">
        <f t="shared" ref="AF470" si="1082">IF(AA470="",(Z470-V470)-Z469,AC470-W470)</f>
        <v>6.0000000000004494E-5</v>
      </c>
      <c r="AG470" s="40"/>
      <c r="AH470" s="73"/>
      <c r="AI470" s="40"/>
      <c r="AJ470" s="73"/>
      <c r="AK470" s="40">
        <v>42</v>
      </c>
      <c r="AL470" s="73">
        <v>150</v>
      </c>
      <c r="AM470" s="70"/>
      <c r="AN470" s="74"/>
      <c r="AO470" s="70"/>
      <c r="AP470" s="63"/>
      <c r="AQ470" s="63"/>
      <c r="AR470" s="40"/>
      <c r="AS470" s="40"/>
      <c r="AT470" s="63"/>
      <c r="AU470" s="63"/>
      <c r="AV470" s="142"/>
      <c r="AW470" s="71"/>
      <c r="AX470" s="45"/>
      <c r="AY470" s="45"/>
      <c r="AZ470" s="46"/>
      <c r="BA470" s="152"/>
      <c r="BB470" s="47"/>
      <c r="BC470" s="158">
        <v>41</v>
      </c>
      <c r="BD470" s="158">
        <v>10</v>
      </c>
      <c r="BE470" s="47">
        <v>19.899999999999999</v>
      </c>
      <c r="BF470" s="56"/>
      <c r="BG470" s="49"/>
      <c r="BH470" s="50"/>
      <c r="BI470" s="49"/>
      <c r="BJ470" s="49"/>
      <c r="BK470" s="49"/>
      <c r="BL470" s="49"/>
      <c r="BM470" s="49"/>
      <c r="BN470" s="50"/>
      <c r="BO470" s="49"/>
      <c r="BP470" s="49"/>
      <c r="BQ470" s="50"/>
      <c r="BR470" s="9"/>
    </row>
    <row r="471" spans="1:70" s="6" customFormat="1" x14ac:dyDescent="0.25">
      <c r="A471" s="170" t="s">
        <v>1155</v>
      </c>
      <c r="B471" s="136"/>
      <c r="C471" s="137">
        <v>44906.64099537037</v>
      </c>
      <c r="D471" s="146">
        <v>2.54</v>
      </c>
      <c r="E471" s="139" t="s">
        <v>814</v>
      </c>
      <c r="F471" s="165" t="s">
        <v>1412</v>
      </c>
      <c r="G471" s="22"/>
      <c r="H471" s="134"/>
      <c r="I471" s="134"/>
      <c r="J471" s="145"/>
      <c r="K471" s="29"/>
      <c r="L471" s="29"/>
      <c r="M471" s="1"/>
      <c r="N471" s="1"/>
      <c r="O471" s="3"/>
      <c r="P471" s="29"/>
      <c r="Q471" s="29"/>
      <c r="R471" s="1"/>
      <c r="S471" s="1"/>
      <c r="T471" s="147" t="s">
        <v>903</v>
      </c>
      <c r="U471" s="32" t="s">
        <v>24</v>
      </c>
      <c r="V471" s="24"/>
      <c r="W471" s="25" t="s">
        <v>22</v>
      </c>
      <c r="X471" s="30">
        <v>20</v>
      </c>
      <c r="Y471" s="138"/>
      <c r="Z471" s="30"/>
      <c r="AA471" s="30"/>
      <c r="AB471" s="36" t="s">
        <v>21</v>
      </c>
      <c r="AC471" s="24">
        <f>$AC$470</f>
        <v>0.458679</v>
      </c>
      <c r="AD471" s="30"/>
      <c r="AE471" s="24"/>
      <c r="AF471" s="24"/>
      <c r="AG471" s="41"/>
      <c r="AH471" s="41"/>
      <c r="AI471" s="41"/>
      <c r="AJ471" s="41"/>
      <c r="AK471" s="41"/>
      <c r="AL471" s="41"/>
      <c r="AM471" s="41"/>
      <c r="AN471" s="41"/>
      <c r="AO471" s="41"/>
      <c r="AP471" s="135"/>
      <c r="AQ471" s="135"/>
      <c r="AR471" s="41"/>
      <c r="AS471" s="41"/>
      <c r="AT471" s="135"/>
      <c r="AU471" s="135"/>
      <c r="AV471" s="29"/>
      <c r="AW471" s="42"/>
      <c r="AX471" s="42"/>
      <c r="AY471" s="42"/>
      <c r="AZ471" s="43"/>
      <c r="BA471" s="151"/>
      <c r="BB471" s="44"/>
      <c r="BC471" s="157">
        <v>42</v>
      </c>
      <c r="BD471" s="157"/>
      <c r="BE471" s="44"/>
      <c r="BF471" s="48"/>
      <c r="BG471" s="48"/>
      <c r="BH471" s="48"/>
      <c r="BI471" s="48"/>
      <c r="BJ471" s="48"/>
      <c r="BK471" s="48"/>
      <c r="BL471" s="48"/>
      <c r="BM471" s="48"/>
      <c r="BN471" s="48"/>
      <c r="BO471" s="48"/>
      <c r="BP471" s="48"/>
      <c r="BQ471" s="48"/>
      <c r="BR471" s="1"/>
    </row>
    <row r="472" spans="1:70" s="7" customFormat="1" x14ac:dyDescent="0.25">
      <c r="A472" s="68" t="s">
        <v>1593</v>
      </c>
      <c r="B472" s="67" t="s">
        <v>1347</v>
      </c>
      <c r="C472" s="52">
        <v>44906.644699074073</v>
      </c>
      <c r="D472" s="16">
        <f>(K472*M472+P472*R472)/(24*60*60)</f>
        <v>0</v>
      </c>
      <c r="E472" s="26"/>
      <c r="F472" s="14" t="s">
        <v>1440</v>
      </c>
      <c r="G472" s="15">
        <v>0.11700000000000001</v>
      </c>
      <c r="H472" s="131">
        <v>17</v>
      </c>
      <c r="I472" s="131">
        <v>10</v>
      </c>
      <c r="J472" s="143" t="s">
        <v>1441</v>
      </c>
      <c r="K472" s="37"/>
      <c r="L472" s="27">
        <v>6.0000000000000001E-3</v>
      </c>
      <c r="M472" s="13">
        <v>273</v>
      </c>
      <c r="N472" s="13">
        <v>240</v>
      </c>
      <c r="O472" s="17">
        <v>2E-3</v>
      </c>
      <c r="P472" s="37"/>
      <c r="Q472" s="27">
        <v>6.0000000000000001E-3</v>
      </c>
      <c r="R472" s="13">
        <v>334</v>
      </c>
      <c r="S472" s="13">
        <v>240</v>
      </c>
      <c r="T472" s="133">
        <v>2.9999999999999997E-4</v>
      </c>
      <c r="U472" s="27"/>
      <c r="V472" s="8">
        <f>IF(AB470="Latest Sag:",-(K472*L472+P472*Q472),-(K472*L472+P472*Q472)+U472)</f>
        <v>0</v>
      </c>
      <c r="W472" s="8">
        <f>IF(OR(AC471="",AC471=0),Z471+V472,IF(AB470="Latest Sag:",AA471+U472+V472,AC471+V472))</f>
        <v>0.458679</v>
      </c>
      <c r="X472" s="34"/>
      <c r="Y472" s="53">
        <f>IF(OR(ISBLANK(X472),X470=VALUE(20)),,IF(W470="Latest Z20:",ABS(X470-X472-K469*L469-P469*Q469+U471+U472),ABS(X471-X472-K471*L471-P471*Q471+U472)))</f>
        <v>0</v>
      </c>
      <c r="Z472" s="28">
        <v>-67.236553999999998</v>
      </c>
      <c r="AA472" s="28">
        <v>0.48056599999999999</v>
      </c>
      <c r="AB472" s="28"/>
      <c r="AC472" s="8">
        <f t="shared" ref="AC472" si="1083">AB472+AA472</f>
        <v>0.48056599999999999</v>
      </c>
      <c r="AD472" s="35">
        <v>0.45869764700429499</v>
      </c>
      <c r="AE472" s="8">
        <f t="shared" ref="AE472" si="1084">IF(AD472="",0,IF(OR(AC472="",AC472=0),W472-AD472,AC472-AD472))</f>
        <v>2.1868352995704998E-2</v>
      </c>
      <c r="AF472" s="58">
        <f t="shared" ref="AF472" si="1085">IF(AA472="",(Z472-V472)-Z471,AC472-W472)</f>
        <v>2.188699999999999E-2</v>
      </c>
      <c r="AG472" s="40"/>
      <c r="AH472" s="73"/>
      <c r="AI472" s="40"/>
      <c r="AJ472" s="73"/>
      <c r="AK472" s="40">
        <v>1441</v>
      </c>
      <c r="AL472" s="73">
        <v>150</v>
      </c>
      <c r="AM472" s="70"/>
      <c r="AN472" s="74"/>
      <c r="AO472" s="70"/>
      <c r="AP472" s="63"/>
      <c r="AQ472" s="63"/>
      <c r="AR472" s="40"/>
      <c r="AS472" s="40"/>
      <c r="AT472" s="63"/>
      <c r="AU472" s="63"/>
      <c r="AV472" s="142"/>
      <c r="AW472" s="71"/>
      <c r="AX472" s="45"/>
      <c r="AY472" s="45"/>
      <c r="AZ472" s="46"/>
      <c r="BA472" s="152"/>
      <c r="BB472" s="47"/>
      <c r="BC472" s="158">
        <v>42</v>
      </c>
      <c r="BD472" s="158"/>
      <c r="BE472" s="47"/>
      <c r="BF472" s="56"/>
      <c r="BG472" s="49"/>
      <c r="BH472" s="50"/>
      <c r="BI472" s="49"/>
      <c r="BJ472" s="49"/>
      <c r="BK472" s="49"/>
      <c r="BL472" s="49"/>
      <c r="BM472" s="49"/>
      <c r="BN472" s="50"/>
      <c r="BO472" s="49"/>
      <c r="BP472" s="49"/>
      <c r="BQ472" s="50"/>
      <c r="BR472" s="9"/>
    </row>
    <row r="473" spans="1:70" s="7" customFormat="1" x14ac:dyDescent="0.25">
      <c r="A473" s="68" t="s">
        <v>1594</v>
      </c>
      <c r="B473" s="67" t="s">
        <v>1347</v>
      </c>
      <c r="C473" s="52">
        <v>44906.656990740739</v>
      </c>
      <c r="D473" s="16">
        <f>(K473*M473+P473*R473)/(24*60*60)</f>
        <v>2.8437500000000001E-2</v>
      </c>
      <c r="E473" s="26"/>
      <c r="F473" s="14" t="s">
        <v>1440</v>
      </c>
      <c r="G473" s="15">
        <v>0.11700000000000001</v>
      </c>
      <c r="H473" s="131">
        <v>17</v>
      </c>
      <c r="I473" s="131">
        <v>10</v>
      </c>
      <c r="J473" s="143" t="s">
        <v>1441</v>
      </c>
      <c r="K473" s="27">
        <v>9</v>
      </c>
      <c r="L473" s="27">
        <v>6.0000000000000001E-3</v>
      </c>
      <c r="M473" s="13">
        <v>273</v>
      </c>
      <c r="N473" s="13">
        <v>240</v>
      </c>
      <c r="O473" s="17">
        <v>2E-3</v>
      </c>
      <c r="P473" s="27">
        <v>0</v>
      </c>
      <c r="Q473" s="27">
        <v>6.0000000000000001E-3</v>
      </c>
      <c r="R473" s="13">
        <v>334</v>
      </c>
      <c r="S473" s="13">
        <v>240</v>
      </c>
      <c r="T473" s="133">
        <v>2.9999999999999997E-4</v>
      </c>
      <c r="U473" s="27">
        <v>3.8135000000000002E-2</v>
      </c>
      <c r="V473" s="8">
        <f>IF(AB471="Latest Sag:",-(K473*L473+P473*Q473),-(K473*L473+P473*Q473)+U473)</f>
        <v>-5.3999999999999999E-2</v>
      </c>
      <c r="W473" s="8">
        <f>IF(OR(AC472="",AC472=0),Z472+V473,IF(AB471="Latest Sag:",AA472+U473+V473,AC472+V473))</f>
        <v>0.46470099999999998</v>
      </c>
      <c r="X473" s="33">
        <v>-36.147134999999999</v>
      </c>
      <c r="Y473" s="53">
        <f>IF(OR(ISBLANK(X473),X471=VALUE(20)),,IF(W471="Latest Z20:",ABS(X471-X473-K470*L470-P470*Q470+U472+U473),ABS(X472-X473-K472*L472-P472*Q472+U473)))</f>
        <v>0</v>
      </c>
      <c r="Z473" s="28">
        <v>-67.236562000000006</v>
      </c>
      <c r="AA473" s="28">
        <v>0.48055100000000001</v>
      </c>
      <c r="AB473" s="28">
        <v>-1.2914999999999999E-2</v>
      </c>
      <c r="AC473" s="8">
        <f t="shared" ref="AC473" si="1086">AB473+AA473</f>
        <v>0.467636</v>
      </c>
      <c r="AD473" s="35">
        <v>0.45869764700429499</v>
      </c>
      <c r="AE473" s="8">
        <f t="shared" ref="AE473" si="1087">IF(AD473="",0,IF(OR(AC473="",AC473=0),W473-AD473,AC473-AD473))</f>
        <v>8.9383529957050012E-3</v>
      </c>
      <c r="AF473" s="58">
        <f t="shared" ref="AF473" si="1088">IF(AA473="",(Z473-V473)-Z472,AC473-W473)</f>
        <v>2.9350000000000209E-3</v>
      </c>
      <c r="AG473" s="40"/>
      <c r="AH473" s="73"/>
      <c r="AI473" s="40"/>
      <c r="AJ473" s="73"/>
      <c r="AK473" s="40">
        <v>51</v>
      </c>
      <c r="AL473" s="73">
        <v>150</v>
      </c>
      <c r="AM473" s="70"/>
      <c r="AN473" s="74"/>
      <c r="AO473" s="70"/>
      <c r="AP473" s="63"/>
      <c r="AQ473" s="63"/>
      <c r="AR473" s="40"/>
      <c r="AS473" s="40"/>
      <c r="AT473" s="63"/>
      <c r="AU473" s="63"/>
      <c r="AV473" s="142"/>
      <c r="AW473" s="71"/>
      <c r="AX473" s="45"/>
      <c r="AY473" s="45"/>
      <c r="AZ473" s="46"/>
      <c r="BA473" s="152"/>
      <c r="BB473" s="47"/>
      <c r="BC473" s="158">
        <v>42</v>
      </c>
      <c r="BD473" s="158"/>
      <c r="BE473" s="47"/>
      <c r="BF473" s="56"/>
      <c r="BG473" s="49"/>
      <c r="BH473" s="50"/>
      <c r="BI473" s="49"/>
      <c r="BJ473" s="49"/>
      <c r="BK473" s="49"/>
      <c r="BL473" s="49"/>
      <c r="BM473" s="49"/>
      <c r="BN473" s="50"/>
      <c r="BO473" s="49"/>
      <c r="BP473" s="49"/>
      <c r="BQ473" s="50"/>
      <c r="BR473" s="9"/>
    </row>
    <row r="474" spans="1:70" s="7" customFormat="1" x14ac:dyDescent="0.25">
      <c r="A474" s="68" t="s">
        <v>1595</v>
      </c>
      <c r="B474" s="67" t="s">
        <v>1347</v>
      </c>
      <c r="C474" s="52">
        <v>44906.696203703701</v>
      </c>
      <c r="D474" s="16">
        <f>(K474*M474+P474*R474)/(24*60*60)</f>
        <v>1.0185185185185186E-2</v>
      </c>
      <c r="E474" s="26"/>
      <c r="F474" s="14" t="s">
        <v>1440</v>
      </c>
      <c r="G474" s="15">
        <v>0.11700000000000001</v>
      </c>
      <c r="H474" s="131">
        <v>17</v>
      </c>
      <c r="I474" s="131">
        <v>10</v>
      </c>
      <c r="J474" s="143" t="s">
        <v>1441</v>
      </c>
      <c r="K474" s="27">
        <v>2</v>
      </c>
      <c r="L474" s="27">
        <v>6.0000000000000001E-3</v>
      </c>
      <c r="M474" s="13">
        <v>273</v>
      </c>
      <c r="N474" s="13">
        <v>240</v>
      </c>
      <c r="O474" s="17">
        <v>2E-3</v>
      </c>
      <c r="P474" s="27">
        <v>1</v>
      </c>
      <c r="Q474" s="27">
        <v>6.0000000000000001E-3</v>
      </c>
      <c r="R474" s="13">
        <v>334</v>
      </c>
      <c r="S474" s="13">
        <v>240</v>
      </c>
      <c r="T474" s="133">
        <v>2.9999999999999997E-4</v>
      </c>
      <c r="U474" s="27">
        <v>8.9289999999999994E-3</v>
      </c>
      <c r="V474" s="8">
        <f>IF(AB472="Latest Sag:",-(K474*L474+P474*Q474),-(K474*L474+P474*Q474)+U474)</f>
        <v>-9.0710000000000027E-3</v>
      </c>
      <c r="W474" s="8">
        <f>IF(OR(AC473="",AC473=0),Z473+V474,IF(AB472="Latest Sag:",AA473+U474+V474,AC473+V474))</f>
        <v>0.458565</v>
      </c>
      <c r="X474" s="33">
        <v>-36.192205000000001</v>
      </c>
      <c r="Y474" s="53">
        <f>IF(OR(ISBLANK(X474),X472=VALUE(20)),,IF(W472="Latest Z20:",ABS(X472-X474-K471*L471-P471*Q471+U473+U474),ABS(X473-X474-K473*L473-P473*Q473+U474)))</f>
        <v>9.9999999739197598E-7</v>
      </c>
      <c r="Z474" s="28">
        <v>-67.236660999999998</v>
      </c>
      <c r="AA474" s="28">
        <v>0.48055599999999998</v>
      </c>
      <c r="AB474" s="28">
        <v>-2.1784999999999999E-2</v>
      </c>
      <c r="AC474" s="8">
        <f t="shared" ref="AC474" si="1089">AB474+AA474</f>
        <v>0.45877099999999998</v>
      </c>
      <c r="AD474" s="35">
        <v>0.45869764700429499</v>
      </c>
      <c r="AE474" s="8">
        <f t="shared" ref="AE474" si="1090">IF(AD474="",0,IF(OR(AC474="",AC474=0),W474-AD474,AC474-AD474))</f>
        <v>7.3352995704989432E-5</v>
      </c>
      <c r="AF474" s="58">
        <f t="shared" ref="AF474" si="1091">IF(AA474="",(Z474-V474)-Z473,AC474-W474)</f>
        <v>2.0599999999998397E-4</v>
      </c>
      <c r="AG474" s="40"/>
      <c r="AH474" s="73"/>
      <c r="AI474" s="40"/>
      <c r="AJ474" s="73"/>
      <c r="AK474" s="40">
        <v>44</v>
      </c>
      <c r="AL474" s="73">
        <v>150</v>
      </c>
      <c r="AM474" s="70"/>
      <c r="AN474" s="74"/>
      <c r="AO474" s="70"/>
      <c r="AP474" s="63"/>
      <c r="AQ474" s="63"/>
      <c r="AR474" s="40"/>
      <c r="AS474" s="40"/>
      <c r="AT474" s="63"/>
      <c r="AU474" s="63"/>
      <c r="AV474" s="142"/>
      <c r="AW474" s="71"/>
      <c r="AX474" s="45"/>
      <c r="AY474" s="45"/>
      <c r="AZ474" s="46"/>
      <c r="BA474" s="152"/>
      <c r="BB474" s="47"/>
      <c r="BC474" s="158">
        <v>42</v>
      </c>
      <c r="BD474" s="158"/>
      <c r="BE474" s="47"/>
      <c r="BF474" s="56"/>
      <c r="BG474" s="49"/>
      <c r="BH474" s="50"/>
      <c r="BI474" s="49"/>
      <c r="BJ474" s="49"/>
      <c r="BK474" s="49"/>
      <c r="BL474" s="49"/>
      <c r="BM474" s="49"/>
      <c r="BN474" s="50"/>
      <c r="BO474" s="49"/>
      <c r="BP474" s="49"/>
      <c r="BQ474" s="50"/>
      <c r="BR474" s="9"/>
    </row>
    <row r="475" spans="1:70" s="6" customFormat="1" x14ac:dyDescent="0.25">
      <c r="A475" s="170" t="s">
        <v>1155</v>
      </c>
      <c r="B475" s="136"/>
      <c r="C475" s="137">
        <v>44906.718946759262</v>
      </c>
      <c r="D475" s="146">
        <v>1.87</v>
      </c>
      <c r="E475" s="139" t="s">
        <v>814</v>
      </c>
      <c r="F475" s="165" t="s">
        <v>1416</v>
      </c>
      <c r="G475" s="22"/>
      <c r="H475" s="134"/>
      <c r="I475" s="134"/>
      <c r="J475" s="145"/>
      <c r="K475" s="29"/>
      <c r="L475" s="29"/>
      <c r="M475" s="1"/>
      <c r="N475" s="1"/>
      <c r="O475" s="3"/>
      <c r="P475" s="29"/>
      <c r="Q475" s="29"/>
      <c r="R475" s="1"/>
      <c r="S475" s="1"/>
      <c r="T475" s="147" t="s">
        <v>903</v>
      </c>
      <c r="U475" s="32" t="s">
        <v>24</v>
      </c>
      <c r="V475" s="24"/>
      <c r="W475" s="25" t="s">
        <v>22</v>
      </c>
      <c r="X475" s="30">
        <v>20</v>
      </c>
      <c r="Y475" s="138"/>
      <c r="Z475" s="30"/>
      <c r="AA475" s="30"/>
      <c r="AB475" s="36" t="s">
        <v>21</v>
      </c>
      <c r="AC475" s="24">
        <f>$AC$474</f>
        <v>0.45877099999999998</v>
      </c>
      <c r="AD475" s="30"/>
      <c r="AE475" s="24"/>
      <c r="AF475" s="24"/>
      <c r="AG475" s="41"/>
      <c r="AH475" s="41"/>
      <c r="AI475" s="41"/>
      <c r="AJ475" s="41"/>
      <c r="AK475" s="41"/>
      <c r="AL475" s="41"/>
      <c r="AM475" s="41"/>
      <c r="AN475" s="41"/>
      <c r="AO475" s="41"/>
      <c r="AP475" s="135"/>
      <c r="AQ475" s="135"/>
      <c r="AR475" s="41"/>
      <c r="AS475" s="41"/>
      <c r="AT475" s="135"/>
      <c r="AU475" s="135"/>
      <c r="AV475" s="29"/>
      <c r="AW475" s="42"/>
      <c r="AX475" s="42"/>
      <c r="AY475" s="42"/>
      <c r="AZ475" s="43"/>
      <c r="BA475" s="151"/>
      <c r="BB475" s="44"/>
      <c r="BC475" s="157">
        <v>43</v>
      </c>
      <c r="BD475" s="157"/>
      <c r="BE475" s="44"/>
      <c r="BF475" s="48"/>
      <c r="BG475" s="48"/>
      <c r="BH475" s="48"/>
      <c r="BI475" s="48"/>
      <c r="BJ475" s="48"/>
      <c r="BK475" s="48"/>
      <c r="BL475" s="48"/>
      <c r="BM475" s="48"/>
      <c r="BN475" s="48"/>
      <c r="BO475" s="48"/>
      <c r="BP475" s="48"/>
      <c r="BQ475" s="48"/>
      <c r="BR475" s="1"/>
    </row>
    <row r="476" spans="1:70" s="7" customFormat="1" x14ac:dyDescent="0.25">
      <c r="A476" s="68" t="s">
        <v>1596</v>
      </c>
      <c r="B476" s="67" t="s">
        <v>1347</v>
      </c>
      <c r="C476" s="52">
        <v>44906.728877314818</v>
      </c>
      <c r="D476" s="16">
        <f>(K476*M476+P476*R476)/(24*60*60)</f>
        <v>0</v>
      </c>
      <c r="E476" s="26"/>
      <c r="F476" s="14" t="s">
        <v>1440</v>
      </c>
      <c r="G476" s="15">
        <v>0.11700000000000001</v>
      </c>
      <c r="H476" s="131">
        <v>17</v>
      </c>
      <c r="I476" s="131">
        <v>10</v>
      </c>
      <c r="J476" s="143" t="s">
        <v>1441</v>
      </c>
      <c r="K476" s="37"/>
      <c r="L476" s="27">
        <v>6.0000000000000001E-3</v>
      </c>
      <c r="M476" s="13">
        <v>273</v>
      </c>
      <c r="N476" s="13">
        <v>240</v>
      </c>
      <c r="O476" s="17">
        <v>2E-3</v>
      </c>
      <c r="P476" s="37"/>
      <c r="Q476" s="27">
        <v>6.0000000000000001E-3</v>
      </c>
      <c r="R476" s="13">
        <v>334</v>
      </c>
      <c r="S476" s="13">
        <v>240</v>
      </c>
      <c r="T476" s="133">
        <v>2.9999999999999997E-4</v>
      </c>
      <c r="U476" s="27"/>
      <c r="V476" s="8">
        <f>IF(AB474="Latest Sag:",-(K476*L476+P476*Q476),-(K476*L476+P476*Q476)+U476)</f>
        <v>0</v>
      </c>
      <c r="W476" s="8">
        <f>IF(OR(AC475="",AC475=0),Z475+V476,IF(AB474="Latest Sag:",AA475+U476+V476,AC475+V476))</f>
        <v>0.45877099999999998</v>
      </c>
      <c r="X476" s="34"/>
      <c r="Y476" s="53">
        <f>IF(OR(ISBLANK(X476),X474=VALUE(20)),,IF(W474="Latest Z20:",ABS(X474-X476-K473*L473-P473*Q473+U475+U476),ABS(X475-X476-K475*L475-P475*Q475+U476)))</f>
        <v>0</v>
      </c>
      <c r="Z476" s="28">
        <v>-67.238732999999996</v>
      </c>
      <c r="AA476" s="28">
        <v>0.47975499999999999</v>
      </c>
      <c r="AB476" s="28"/>
      <c r="AC476" s="8">
        <f t="shared" ref="AC476" si="1092">AB476+AA476</f>
        <v>0.47975499999999999</v>
      </c>
      <c r="AD476" s="35">
        <v>0.45843200668350598</v>
      </c>
      <c r="AE476" s="8">
        <f t="shared" ref="AE476" si="1093">IF(AD476="",0,IF(OR(AC476="",AC476=0),W476-AD476,AC476-AD476))</f>
        <v>2.132299331649401E-2</v>
      </c>
      <c r="AF476" s="58">
        <f t="shared" ref="AF476" si="1094">IF(AA476="",(Z476-V476)-Z475,AC476-W476)</f>
        <v>2.0984000000000003E-2</v>
      </c>
      <c r="AG476" s="40"/>
      <c r="AH476" s="73"/>
      <c r="AI476" s="40"/>
      <c r="AJ476" s="73"/>
      <c r="AK476" s="40">
        <v>2405</v>
      </c>
      <c r="AL476" s="73">
        <v>150</v>
      </c>
      <c r="AM476" s="70"/>
      <c r="AN476" s="74"/>
      <c r="AO476" s="70"/>
      <c r="AP476" s="63"/>
      <c r="AQ476" s="63"/>
      <c r="AR476" s="40"/>
      <c r="AS476" s="40"/>
      <c r="AT476" s="63"/>
      <c r="AU476" s="63"/>
      <c r="AV476" s="142"/>
      <c r="AW476" s="71"/>
      <c r="AX476" s="45"/>
      <c r="AY476" s="45"/>
      <c r="AZ476" s="46"/>
      <c r="BA476" s="152"/>
      <c r="BB476" s="47"/>
      <c r="BC476" s="158">
        <v>43</v>
      </c>
      <c r="BD476" s="158"/>
      <c r="BE476" s="47"/>
      <c r="BF476" s="56"/>
      <c r="BG476" s="49"/>
      <c r="BH476" s="50"/>
      <c r="BI476" s="49"/>
      <c r="BJ476" s="49"/>
      <c r="BK476" s="49"/>
      <c r="BL476" s="49"/>
      <c r="BM476" s="49"/>
      <c r="BN476" s="50"/>
      <c r="BO476" s="49"/>
      <c r="BP476" s="49"/>
      <c r="BQ476" s="50"/>
      <c r="BR476" s="9"/>
    </row>
    <row r="477" spans="1:70" s="7" customFormat="1" x14ac:dyDescent="0.25">
      <c r="A477" s="68" t="s">
        <v>1597</v>
      </c>
      <c r="B477" s="67" t="s">
        <v>1563</v>
      </c>
      <c r="C477" s="52">
        <v>44906.746145833335</v>
      </c>
      <c r="D477" s="16">
        <f>(K477*M477+P477*R477)/(24*60*60)</f>
        <v>3.1597222222222221E-2</v>
      </c>
      <c r="E477" s="26"/>
      <c r="F477" s="14" t="s">
        <v>1440</v>
      </c>
      <c r="G477" s="15">
        <v>0.11700000000000001</v>
      </c>
      <c r="H477" s="131">
        <v>17</v>
      </c>
      <c r="I477" s="131">
        <v>10</v>
      </c>
      <c r="J477" s="143" t="s">
        <v>1441</v>
      </c>
      <c r="K477" s="27">
        <v>10</v>
      </c>
      <c r="L477" s="27">
        <v>6.0000000000000001E-3</v>
      </c>
      <c r="M477" s="13">
        <v>273</v>
      </c>
      <c r="N477" s="13">
        <v>240</v>
      </c>
      <c r="O477" s="17">
        <v>2E-3</v>
      </c>
      <c r="P477" s="27">
        <v>0</v>
      </c>
      <c r="Q477" s="27">
        <v>6.0000000000000001E-3</v>
      </c>
      <c r="R477" s="13">
        <v>334</v>
      </c>
      <c r="S477" s="13">
        <v>240</v>
      </c>
      <c r="T477" s="133">
        <v>2.9999999999999997E-4</v>
      </c>
      <c r="U477" s="27">
        <v>4.4679999999999997E-2</v>
      </c>
      <c r="V477" s="8">
        <f>IF(AB475="Latest Sag:",-(K477*L477+P477*Q477),-(K477*L477+P477*Q477)+U477)</f>
        <v>-0.06</v>
      </c>
      <c r="W477" s="8">
        <f>IF(OR(AC476="",AC476=0),Z476+V477,IF(AB475="Latest Sag:",AA476+U477+V477,AC476+V477))</f>
        <v>0.46443499999999999</v>
      </c>
      <c r="X477" s="33">
        <v>-36.141936000000001</v>
      </c>
      <c r="Y477" s="53">
        <f>IF(OR(ISBLANK(X477),X475=VALUE(20)),,IF(W475="Latest Z20:",ABS(X475-X477-K474*L474-P474*Q474+U476+U477),ABS(X476-X477-K476*L476-P476*Q476+U477)))</f>
        <v>0</v>
      </c>
      <c r="Z477" s="28">
        <v>-67.238716999999994</v>
      </c>
      <c r="AA477" s="28">
        <v>0.479686</v>
      </c>
      <c r="AB477" s="28">
        <v>-1.1344E-2</v>
      </c>
      <c r="AC477" s="8">
        <f t="shared" ref="AC477" si="1095">AB477+AA477</f>
        <v>0.46834199999999998</v>
      </c>
      <c r="AD477" s="35">
        <v>0.45843200668350598</v>
      </c>
      <c r="AE477" s="8">
        <f t="shared" ref="AE477" si="1096">IF(AD477="",0,IF(OR(AC477="",AC477=0),W477-AD477,AC477-AD477))</f>
        <v>9.9099933164940035E-3</v>
      </c>
      <c r="AF477" s="58">
        <f t="shared" ref="AF477" si="1097">IF(AA477="",(Z477-V477)-Z476,AC477-W477)</f>
        <v>3.9069999999999938E-3</v>
      </c>
      <c r="AG477" s="40"/>
      <c r="AH477" s="73"/>
      <c r="AI477" s="40"/>
      <c r="AJ477" s="73"/>
      <c r="AK477" s="40">
        <v>37</v>
      </c>
      <c r="AL477" s="73">
        <v>150</v>
      </c>
      <c r="AM477" s="70"/>
      <c r="AN477" s="74"/>
      <c r="AO477" s="70"/>
      <c r="AP477" s="63"/>
      <c r="AQ477" s="63"/>
      <c r="AR477" s="40"/>
      <c r="AS477" s="40"/>
      <c r="AT477" s="63"/>
      <c r="AU477" s="63"/>
      <c r="AV477" s="142"/>
      <c r="AW477" s="71"/>
      <c r="AX477" s="45"/>
      <c r="AY477" s="45"/>
      <c r="AZ477" s="46"/>
      <c r="BA477" s="152"/>
      <c r="BB477" s="47"/>
      <c r="BC477" s="158">
        <v>43</v>
      </c>
      <c r="BD477" s="158"/>
      <c r="BE477" s="47"/>
      <c r="BF477" s="56"/>
      <c r="BG477" s="49"/>
      <c r="BH477" s="50"/>
      <c r="BI477" s="49"/>
      <c r="BJ477" s="49"/>
      <c r="BK477" s="49"/>
      <c r="BL477" s="49"/>
      <c r="BM477" s="49"/>
      <c r="BN477" s="50"/>
      <c r="BO477" s="49"/>
      <c r="BP477" s="49"/>
      <c r="BQ477" s="50"/>
      <c r="BR477" s="9"/>
    </row>
    <row r="478" spans="1:70" s="7" customFormat="1" x14ac:dyDescent="0.25">
      <c r="A478" s="68" t="s">
        <v>1598</v>
      </c>
      <c r="B478" s="67" t="s">
        <v>1543</v>
      </c>
      <c r="C478" s="52">
        <v>44906.787210648145</v>
      </c>
      <c r="D478" s="16">
        <f>(K478*M478+P478*R478)/(24*60*60)</f>
        <v>1.0185185185185186E-2</v>
      </c>
      <c r="E478" s="26"/>
      <c r="F478" s="14" t="s">
        <v>1440</v>
      </c>
      <c r="G478" s="15">
        <v>0.11700000000000001</v>
      </c>
      <c r="H478" s="131">
        <v>17</v>
      </c>
      <c r="I478" s="131">
        <v>10</v>
      </c>
      <c r="J478" s="143" t="s">
        <v>1441</v>
      </c>
      <c r="K478" s="27">
        <v>2</v>
      </c>
      <c r="L478" s="27">
        <v>6.0000000000000001E-3</v>
      </c>
      <c r="M478" s="13">
        <v>273</v>
      </c>
      <c r="N478" s="13">
        <v>240</v>
      </c>
      <c r="O478" s="17">
        <v>2E-3</v>
      </c>
      <c r="P478" s="27">
        <v>1</v>
      </c>
      <c r="Q478" s="27">
        <v>6.0000000000000001E-3</v>
      </c>
      <c r="R478" s="13">
        <v>334</v>
      </c>
      <c r="S478" s="13">
        <v>240</v>
      </c>
      <c r="T478" s="133">
        <v>2.9999999999999997E-4</v>
      </c>
      <c r="U478" s="27">
        <v>7.9559999999999995E-3</v>
      </c>
      <c r="V478" s="8">
        <f>IF(AB476="Latest Sag:",-(K478*L478+P478*Q478),-(K478*L478+P478*Q478)+U478)</f>
        <v>-1.0044000000000003E-2</v>
      </c>
      <c r="W478" s="8">
        <f>IF(OR(AC477="",AC477=0),Z477+V478,IF(AB476="Latest Sag:",AA477+U478+V478,AC477+V478))</f>
        <v>0.45829799999999998</v>
      </c>
      <c r="X478" s="33">
        <v>-36.193980000000003</v>
      </c>
      <c r="Y478" s="53">
        <f>IF(OR(ISBLANK(X478),X476=VALUE(20)),,IF(W476="Latest Z20:",ABS(X476-X478-K475*L475-P475*Q475+U477+U478),ABS(X477-X478-K477*L477-P477*Q477+U478)))</f>
        <v>2.2013640910145682E-15</v>
      </c>
      <c r="Z478" s="28">
        <v>-67.238849000000002</v>
      </c>
      <c r="AA478" s="28">
        <v>0.47970099999999999</v>
      </c>
      <c r="AB478" s="28">
        <v>-2.129E-2</v>
      </c>
      <c r="AC478" s="8">
        <f t="shared" ref="AC478" si="1098">AB478+AA478</f>
        <v>0.45841100000000001</v>
      </c>
      <c r="AD478" s="35">
        <v>0.45843200668350598</v>
      </c>
      <c r="AE478" s="8">
        <f t="shared" ref="AE478" si="1099">IF(AD478="",0,IF(OR(AC478="",AC478=0),W478-AD478,AC478-AD478))</f>
        <v>-2.100668350596413E-5</v>
      </c>
      <c r="AF478" s="58">
        <f t="shared" ref="AF478" si="1100">IF(AA478="",(Z478-V478)-Z477,AC478-W478)</f>
        <v>1.1300000000002974E-4</v>
      </c>
      <c r="AG478" s="40"/>
      <c r="AH478" s="73"/>
      <c r="AI478" s="40"/>
      <c r="AJ478" s="73"/>
      <c r="AK478" s="40">
        <v>56</v>
      </c>
      <c r="AL478" s="73">
        <v>150</v>
      </c>
      <c r="AM478" s="70"/>
      <c r="AN478" s="74"/>
      <c r="AO478" s="70"/>
      <c r="AP478" s="63"/>
      <c r="AQ478" s="63"/>
      <c r="AR478" s="40"/>
      <c r="AS478" s="40"/>
      <c r="AT478" s="63"/>
      <c r="AU478" s="63"/>
      <c r="AV478" s="142"/>
      <c r="AW478" s="71"/>
      <c r="AX478" s="45"/>
      <c r="AY478" s="45"/>
      <c r="AZ478" s="46"/>
      <c r="BA478" s="152"/>
      <c r="BB478" s="47"/>
      <c r="BC478" s="158">
        <v>43</v>
      </c>
      <c r="BD478" s="158"/>
      <c r="BE478" s="47"/>
      <c r="BF478" s="56"/>
      <c r="BG478" s="49"/>
      <c r="BH478" s="50"/>
      <c r="BI478" s="49"/>
      <c r="BJ478" s="49"/>
      <c r="BK478" s="49"/>
      <c r="BL478" s="49"/>
      <c r="BM478" s="49"/>
      <c r="BN478" s="50"/>
      <c r="BO478" s="49"/>
      <c r="BP478" s="49"/>
      <c r="BQ478" s="50"/>
      <c r="BR478" s="9"/>
    </row>
    <row r="479" spans="1:70" s="6" customFormat="1" x14ac:dyDescent="0.25">
      <c r="A479" s="170" t="s">
        <v>1155</v>
      </c>
      <c r="B479" s="136"/>
      <c r="C479" s="137">
        <v>44906.810254629629</v>
      </c>
      <c r="D479" s="146">
        <v>2.19</v>
      </c>
      <c r="E479" s="139" t="s">
        <v>814</v>
      </c>
      <c r="F479" s="165" t="s">
        <v>1420</v>
      </c>
      <c r="G479" s="22"/>
      <c r="H479" s="134"/>
      <c r="I479" s="134"/>
      <c r="J479" s="145"/>
      <c r="K479" s="29"/>
      <c r="L479" s="29"/>
      <c r="M479" s="1"/>
      <c r="N479" s="1"/>
      <c r="O479" s="3"/>
      <c r="P479" s="29"/>
      <c r="Q479" s="29"/>
      <c r="R479" s="1"/>
      <c r="S479" s="1"/>
      <c r="T479" s="147" t="s">
        <v>903</v>
      </c>
      <c r="U479" s="32" t="s">
        <v>24</v>
      </c>
      <c r="V479" s="24"/>
      <c r="W479" s="25" t="s">
        <v>22</v>
      </c>
      <c r="X479" s="30">
        <v>20</v>
      </c>
      <c r="Y479" s="138"/>
      <c r="Z479" s="30"/>
      <c r="AA479" s="30"/>
      <c r="AB479" s="36" t="s">
        <v>21</v>
      </c>
      <c r="AC479" s="24">
        <f>$AC$478</f>
        <v>0.45841100000000001</v>
      </c>
      <c r="AD479" s="30"/>
      <c r="AE479" s="24"/>
      <c r="AF479" s="24"/>
      <c r="AG479" s="41"/>
      <c r="AH479" s="41"/>
      <c r="AI479" s="41"/>
      <c r="AJ479" s="41"/>
      <c r="AK479" s="41"/>
      <c r="AL479" s="41"/>
      <c r="AM479" s="41"/>
      <c r="AN479" s="41"/>
      <c r="AO479" s="41"/>
      <c r="AP479" s="135"/>
      <c r="AQ479" s="135"/>
      <c r="AR479" s="41"/>
      <c r="AS479" s="41"/>
      <c r="AT479" s="135"/>
      <c r="AU479" s="135"/>
      <c r="AV479" s="29"/>
      <c r="AW479" s="42"/>
      <c r="AX479" s="42"/>
      <c r="AY479" s="42"/>
      <c r="AZ479" s="43"/>
      <c r="BA479" s="151"/>
      <c r="BB479" s="44"/>
      <c r="BC479" s="157">
        <v>44</v>
      </c>
      <c r="BD479" s="157"/>
      <c r="BE479" s="44"/>
      <c r="BF479" s="48"/>
      <c r="BG479" s="48"/>
      <c r="BH479" s="48"/>
      <c r="BI479" s="48"/>
      <c r="BJ479" s="48"/>
      <c r="BK479" s="48"/>
      <c r="BL479" s="48"/>
      <c r="BM479" s="48"/>
      <c r="BN479" s="48"/>
      <c r="BO479" s="48"/>
      <c r="BP479" s="48"/>
      <c r="BQ479" s="48"/>
      <c r="BR479" s="1"/>
    </row>
    <row r="480" spans="1:70" s="7" customFormat="1" x14ac:dyDescent="0.25">
      <c r="A480" s="68" t="s">
        <v>1599</v>
      </c>
      <c r="B480" s="67" t="s">
        <v>1543</v>
      </c>
      <c r="C480" s="52">
        <v>44906.810312499998</v>
      </c>
      <c r="D480" s="16">
        <f>(K480*M480+P480*R480)/(24*60*60)</f>
        <v>0</v>
      </c>
      <c r="E480" s="26"/>
      <c r="F480" s="14" t="s">
        <v>1440</v>
      </c>
      <c r="G480" s="15">
        <v>0.11700000000000001</v>
      </c>
      <c r="H480" s="131">
        <v>17</v>
      </c>
      <c r="I480" s="131">
        <v>10</v>
      </c>
      <c r="J480" s="143" t="s">
        <v>1441</v>
      </c>
      <c r="K480" s="37"/>
      <c r="L480" s="27">
        <v>6.0000000000000001E-3</v>
      </c>
      <c r="M480" s="13">
        <v>273</v>
      </c>
      <c r="N480" s="13">
        <v>240</v>
      </c>
      <c r="O480" s="17">
        <v>2E-3</v>
      </c>
      <c r="P480" s="37"/>
      <c r="Q480" s="27">
        <v>6.0000000000000001E-3</v>
      </c>
      <c r="R480" s="13">
        <v>334</v>
      </c>
      <c r="S480" s="13">
        <v>240</v>
      </c>
      <c r="T480" s="133">
        <v>2.9999999999999997E-4</v>
      </c>
      <c r="U480" s="27"/>
      <c r="V480" s="8">
        <f>IF(AB478="Latest Sag:",-(K480*L480+P480*Q480),-(K480*L480+P480*Q480)+U480)</f>
        <v>0</v>
      </c>
      <c r="W480" s="8">
        <f>IF(OR(AC479="",AC479=0),Z479+V480,IF(AB478="Latest Sag:",AA479+U480+V480,AC479+V480))</f>
        <v>0.45841100000000001</v>
      </c>
      <c r="X480" s="34"/>
      <c r="Y480" s="53">
        <f>IF(OR(ISBLANK(X480),X478=VALUE(20)),,IF(W478="Latest Z20:",ABS(X478-X480-K477*L477-P477*Q477+U479+U480),ABS(X479-X480-K479*L479-P479*Q479+U480)))</f>
        <v>0</v>
      </c>
      <c r="Z480" s="28">
        <v>-67.243281999999994</v>
      </c>
      <c r="AA480" s="28">
        <v>0.476632</v>
      </c>
      <c r="AB480" s="28"/>
      <c r="AC480" s="8">
        <f t="shared" ref="AC480" si="1101">AB480+AA480</f>
        <v>0.476632</v>
      </c>
      <c r="AD480" s="35">
        <v>0.45852171661235602</v>
      </c>
      <c r="AE480" s="8">
        <f t="shared" ref="AE480" si="1102">IF(AD480="",0,IF(OR(AC480="",AC480=0),W480-AD480,AC480-AD480))</f>
        <v>1.8110283387643977E-2</v>
      </c>
      <c r="AF480" s="58">
        <f t="shared" ref="AF480" si="1103">IF(AA480="",(Z480-V480)-Z479,AC480-W480)</f>
        <v>1.8220999999999987E-2</v>
      </c>
      <c r="AG480" s="40"/>
      <c r="AH480" s="73"/>
      <c r="AI480" s="40"/>
      <c r="AJ480" s="73"/>
      <c r="AK480" s="40">
        <v>1154</v>
      </c>
      <c r="AL480" s="73">
        <v>150</v>
      </c>
      <c r="AM480" s="70"/>
      <c r="AN480" s="74"/>
      <c r="AO480" s="70"/>
      <c r="AP480" s="63"/>
      <c r="AQ480" s="63"/>
      <c r="AR480" s="40"/>
      <c r="AS480" s="40"/>
      <c r="AT480" s="63"/>
      <c r="AU480" s="63"/>
      <c r="AV480" s="142"/>
      <c r="AW480" s="71"/>
      <c r="AX480" s="45"/>
      <c r="AY480" s="45"/>
      <c r="AZ480" s="46"/>
      <c r="BA480" s="152"/>
      <c r="BB480" s="47"/>
      <c r="BC480" s="158">
        <v>44</v>
      </c>
      <c r="BD480" s="158"/>
      <c r="BE480" s="47"/>
      <c r="BF480" s="56"/>
      <c r="BG480" s="49"/>
      <c r="BH480" s="50"/>
      <c r="BI480" s="49"/>
      <c r="BJ480" s="49"/>
      <c r="BK480" s="49"/>
      <c r="BL480" s="49"/>
      <c r="BM480" s="49"/>
      <c r="BN480" s="50"/>
      <c r="BO480" s="49"/>
      <c r="BP480" s="49"/>
      <c r="BQ480" s="50"/>
      <c r="BR480" s="9"/>
    </row>
    <row r="481" spans="1:70" s="7" customFormat="1" x14ac:dyDescent="0.25">
      <c r="A481" s="68" t="s">
        <v>1600</v>
      </c>
      <c r="B481" s="67" t="s">
        <v>1543</v>
      </c>
      <c r="C481" s="52">
        <v>44906.835034722222</v>
      </c>
      <c r="D481" s="16">
        <f>(K481*M481+P481*R481)/(24*60*60)</f>
        <v>3.4756944444444444E-2</v>
      </c>
      <c r="E481" s="26"/>
      <c r="F481" s="14" t="s">
        <v>1440</v>
      </c>
      <c r="G481" s="15">
        <v>0.11700000000000001</v>
      </c>
      <c r="H481" s="131">
        <v>17</v>
      </c>
      <c r="I481" s="131">
        <v>10</v>
      </c>
      <c r="J481" s="143" t="s">
        <v>1441</v>
      </c>
      <c r="K481" s="27">
        <v>11</v>
      </c>
      <c r="L481" s="27">
        <v>6.0000000000000001E-3</v>
      </c>
      <c r="M481" s="13">
        <v>273</v>
      </c>
      <c r="N481" s="13">
        <v>240</v>
      </c>
      <c r="O481" s="17">
        <v>2E-3</v>
      </c>
      <c r="P481" s="27"/>
      <c r="Q481" s="27">
        <v>6.0000000000000001E-3</v>
      </c>
      <c r="R481" s="13">
        <v>334</v>
      </c>
      <c r="S481" s="13">
        <v>240</v>
      </c>
      <c r="T481" s="133">
        <v>2.9999999999999997E-4</v>
      </c>
      <c r="U481" s="27">
        <v>5.3885000000000002E-2</v>
      </c>
      <c r="V481" s="8">
        <f>IF(AB479="Latest Sag:",-(K481*L481+P481*Q481),-(K481*L481+P481*Q481)+U481)</f>
        <v>-6.6000000000000003E-2</v>
      </c>
      <c r="W481" s="8">
        <f>IF(OR(AC480="",AC480=0),Z480+V481,IF(AB479="Latest Sag:",AA480+U481+V481,AC480+V481))</f>
        <v>0.46451700000000001</v>
      </c>
      <c r="X481" s="33">
        <v>-36.137458000000002</v>
      </c>
      <c r="Y481" s="53">
        <f>IF(OR(ISBLANK(X481),X479=VALUE(20)),,IF(W479="Latest Z20:",ABS(X479-X481-K478*L478-P478*Q478+U480+U481),ABS(X480-X481-K480*L480-P480*Q480+U481)))</f>
        <v>0</v>
      </c>
      <c r="Z481" s="28">
        <v>-67.243054000000001</v>
      </c>
      <c r="AA481" s="28">
        <v>0.47667599999999999</v>
      </c>
      <c r="AB481" s="28">
        <v>-8.7829999999999991E-3</v>
      </c>
      <c r="AC481" s="8">
        <f t="shared" ref="AC481" si="1104">AB481+AA481</f>
        <v>0.467893</v>
      </c>
      <c r="AD481" s="35">
        <v>0.45852171661235602</v>
      </c>
      <c r="AE481" s="8">
        <f t="shared" ref="AE481" si="1105">IF(AD481="",0,IF(OR(AC481="",AC481=0),W481-AD481,AC481-AD481))</f>
        <v>9.3712833876439805E-3</v>
      </c>
      <c r="AF481" s="58">
        <f t="shared" ref="AF481" si="1106">IF(AA481="",(Z481-V481)-Z480,AC481-W481)</f>
        <v>3.3759999999999901E-3</v>
      </c>
      <c r="AG481" s="40"/>
      <c r="AH481" s="73"/>
      <c r="AI481" s="40"/>
      <c r="AJ481" s="73"/>
      <c r="AK481" s="40">
        <v>47</v>
      </c>
      <c r="AL481" s="73">
        <v>150</v>
      </c>
      <c r="AM481" s="70"/>
      <c r="AN481" s="74"/>
      <c r="AO481" s="70"/>
      <c r="AP481" s="63"/>
      <c r="AQ481" s="63"/>
      <c r="AR481" s="40"/>
      <c r="AS481" s="40"/>
      <c r="AT481" s="63"/>
      <c r="AU481" s="63"/>
      <c r="AV481" s="142"/>
      <c r="AW481" s="71"/>
      <c r="AX481" s="45"/>
      <c r="AY481" s="45"/>
      <c r="AZ481" s="46"/>
      <c r="BA481" s="152"/>
      <c r="BB481" s="47"/>
      <c r="BC481" s="158">
        <v>44</v>
      </c>
      <c r="BD481" s="158"/>
      <c r="BE481" s="47"/>
      <c r="BF481" s="56"/>
      <c r="BG481" s="49"/>
      <c r="BH481" s="50"/>
      <c r="BI481" s="49"/>
      <c r="BJ481" s="49"/>
      <c r="BK481" s="49"/>
      <c r="BL481" s="49"/>
      <c r="BM481" s="49"/>
      <c r="BN481" s="50"/>
      <c r="BO481" s="49"/>
      <c r="BP481" s="49"/>
      <c r="BQ481" s="50"/>
      <c r="BR481" s="9"/>
    </row>
    <row r="482" spans="1:70" s="7" customFormat="1" x14ac:dyDescent="0.25">
      <c r="A482" s="68" t="s">
        <v>1601</v>
      </c>
      <c r="B482" s="67" t="s">
        <v>1543</v>
      </c>
      <c r="C482" s="52">
        <v>44906.881631944445</v>
      </c>
      <c r="D482" s="16">
        <f>(K482*M482+P482*R482)/(24*60*60)</f>
        <v>1.0185185185185186E-2</v>
      </c>
      <c r="E482" s="26"/>
      <c r="F482" s="14" t="s">
        <v>1440</v>
      </c>
      <c r="G482" s="15">
        <v>0.11700000000000001</v>
      </c>
      <c r="H482" s="131">
        <v>17</v>
      </c>
      <c r="I482" s="131">
        <v>10</v>
      </c>
      <c r="J482" s="143" t="s">
        <v>1441</v>
      </c>
      <c r="K482" s="27">
        <v>2</v>
      </c>
      <c r="L482" s="27">
        <v>6.0000000000000001E-3</v>
      </c>
      <c r="M482" s="13">
        <v>273</v>
      </c>
      <c r="N482" s="13">
        <v>240</v>
      </c>
      <c r="O482" s="17">
        <v>2E-3</v>
      </c>
      <c r="P482" s="27">
        <v>1</v>
      </c>
      <c r="Q482" s="27">
        <v>6.0000000000000001E-3</v>
      </c>
      <c r="R482" s="13">
        <v>334</v>
      </c>
      <c r="S482" s="13">
        <v>240</v>
      </c>
      <c r="T482" s="133">
        <v>2.9999999999999997E-4</v>
      </c>
      <c r="U482" s="27">
        <v>8.4690000000000008E-3</v>
      </c>
      <c r="V482" s="8">
        <f>IF(AB480="Latest Sag:",-(K482*L482+P482*Q482),-(K482*L482+P482*Q482)+U482)</f>
        <v>-9.5310000000000013E-3</v>
      </c>
      <c r="W482" s="8">
        <f>IF(OR(AC481="",AC481=0),Z481+V482,IF(AB480="Latest Sag:",AA481+U482+V482,AC481+V482))</f>
        <v>0.45836199999999999</v>
      </c>
      <c r="X482" s="33">
        <v>-36.194989999999997</v>
      </c>
      <c r="Y482" s="53">
        <f>IF(OR(ISBLANK(X482),X480=VALUE(20)),,IF(W480="Latest Z20:",ABS(X480-X482-K479*L479-P479*Q479+U481+U482),ABS(X481-X482-K481*L481-P481*Q481+U482)))</f>
        <v>9.99999994807238E-7</v>
      </c>
      <c r="Z482" s="28">
        <v>-67.243156999999997</v>
      </c>
      <c r="AA482" s="28">
        <v>0.47667199999999998</v>
      </c>
      <c r="AB482" s="28">
        <v>-1.8124000000000001E-2</v>
      </c>
      <c r="AC482" s="8">
        <f t="shared" ref="AC482" si="1107">AB482+AA482</f>
        <v>0.45854799999999996</v>
      </c>
      <c r="AD482" s="35">
        <v>0.45852171661235602</v>
      </c>
      <c r="AE482" s="8">
        <f t="shared" ref="AE482" si="1108">IF(AD482="",0,IF(OR(AC482="",AC482=0),W482-AD482,AC482-AD482))</f>
        <v>2.6283387643932787E-5</v>
      </c>
      <c r="AF482" s="58">
        <f t="shared" ref="AF482" si="1109">IF(AA482="",(Z482-V482)-Z481,AC482-W482)</f>
        <v>1.8599999999996397E-4</v>
      </c>
      <c r="AG482" s="40"/>
      <c r="AH482" s="73"/>
      <c r="AI482" s="40"/>
      <c r="AJ482" s="73"/>
      <c r="AK482" s="40">
        <v>32</v>
      </c>
      <c r="AL482" s="73">
        <v>150</v>
      </c>
      <c r="AM482" s="70"/>
      <c r="AN482" s="74"/>
      <c r="AO482" s="70"/>
      <c r="AP482" s="63"/>
      <c r="AQ482" s="63"/>
      <c r="AR482" s="40"/>
      <c r="AS482" s="40"/>
      <c r="AT482" s="63"/>
      <c r="AU482" s="63"/>
      <c r="AV482" s="142"/>
      <c r="AW482" s="71"/>
      <c r="AX482" s="45"/>
      <c r="AY482" s="45"/>
      <c r="AZ482" s="46"/>
      <c r="BA482" s="152"/>
      <c r="BB482" s="47"/>
      <c r="BC482" s="158">
        <v>44</v>
      </c>
      <c r="BD482" s="158"/>
      <c r="BE482" s="47"/>
      <c r="BF482" s="56"/>
      <c r="BG482" s="49"/>
      <c r="BH482" s="50"/>
      <c r="BI482" s="49"/>
      <c r="BJ482" s="49"/>
      <c r="BK482" s="49"/>
      <c r="BL482" s="49"/>
      <c r="BM482" s="49"/>
      <c r="BN482" s="50"/>
      <c r="BO482" s="49"/>
      <c r="BP482" s="49"/>
      <c r="BQ482" s="50"/>
      <c r="BR482" s="9"/>
    </row>
    <row r="483" spans="1:70" s="6" customFormat="1" x14ac:dyDescent="0.25">
      <c r="A483" s="170" t="s">
        <v>1155</v>
      </c>
      <c r="B483" s="136"/>
      <c r="C483" s="137">
        <v>44906.904432870368</v>
      </c>
      <c r="D483" s="146">
        <v>2.2599999999999998</v>
      </c>
      <c r="E483" s="139" t="s">
        <v>814</v>
      </c>
      <c r="F483" s="165" t="s">
        <v>1424</v>
      </c>
      <c r="G483" s="22"/>
      <c r="H483" s="134"/>
      <c r="I483" s="134"/>
      <c r="J483" s="145"/>
      <c r="K483" s="29"/>
      <c r="L483" s="29"/>
      <c r="M483" s="1"/>
      <c r="N483" s="1"/>
      <c r="O483" s="3"/>
      <c r="P483" s="29"/>
      <c r="Q483" s="29"/>
      <c r="R483" s="1"/>
      <c r="S483" s="1"/>
      <c r="T483" s="147" t="s">
        <v>903</v>
      </c>
      <c r="U483" s="32" t="s">
        <v>24</v>
      </c>
      <c r="V483" s="24"/>
      <c r="W483" s="25" t="s">
        <v>22</v>
      </c>
      <c r="X483" s="30">
        <v>20</v>
      </c>
      <c r="Y483" s="138"/>
      <c r="Z483" s="30"/>
      <c r="AA483" s="30"/>
      <c r="AB483" s="36" t="s">
        <v>21</v>
      </c>
      <c r="AC483" s="24">
        <f>$AC$482</f>
        <v>0.45854799999999996</v>
      </c>
      <c r="AD483" s="30"/>
      <c r="AE483" s="24"/>
      <c r="AF483" s="24"/>
      <c r="AG483" s="41"/>
      <c r="AH483" s="41"/>
      <c r="AI483" s="41"/>
      <c r="AJ483" s="41"/>
      <c r="AK483" s="41"/>
      <c r="AL483" s="41"/>
      <c r="AM483" s="41"/>
      <c r="AN483" s="41"/>
      <c r="AO483" s="41"/>
      <c r="AP483" s="135"/>
      <c r="AQ483" s="135"/>
      <c r="AR483" s="41"/>
      <c r="AS483" s="41"/>
      <c r="AT483" s="135"/>
      <c r="AU483" s="135"/>
      <c r="AV483" s="29"/>
      <c r="AW483" s="42"/>
      <c r="AX483" s="42"/>
      <c r="AY483" s="42"/>
      <c r="AZ483" s="43"/>
      <c r="BA483" s="151"/>
      <c r="BB483" s="44"/>
      <c r="BC483" s="157">
        <v>45</v>
      </c>
      <c r="BD483" s="157"/>
      <c r="BE483" s="44"/>
      <c r="BF483" s="48"/>
      <c r="BG483" s="48"/>
      <c r="BH483" s="48"/>
      <c r="BI483" s="48"/>
      <c r="BJ483" s="48"/>
      <c r="BK483" s="48"/>
      <c r="BL483" s="48"/>
      <c r="BM483" s="48"/>
      <c r="BN483" s="48"/>
      <c r="BO483" s="48"/>
      <c r="BP483" s="48"/>
      <c r="BQ483" s="48"/>
      <c r="BR483" s="1"/>
    </row>
    <row r="484" spans="1:70" s="7" customFormat="1" x14ac:dyDescent="0.25">
      <c r="A484" s="68" t="s">
        <v>1602</v>
      </c>
      <c r="B484" s="67" t="s">
        <v>1543</v>
      </c>
      <c r="C484" s="52">
        <v>44906.904490740744</v>
      </c>
      <c r="D484" s="16">
        <f>(K484*M484+P484*R484)/(24*60*60)</f>
        <v>0</v>
      </c>
      <c r="E484" s="26"/>
      <c r="F484" s="14" t="s">
        <v>1440</v>
      </c>
      <c r="G484" s="15">
        <v>0.11700000000000001</v>
      </c>
      <c r="H484" s="131">
        <v>17</v>
      </c>
      <c r="I484" s="131">
        <v>10</v>
      </c>
      <c r="J484" s="143" t="s">
        <v>1441</v>
      </c>
      <c r="K484" s="37"/>
      <c r="L484" s="27">
        <v>6.0000000000000001E-3</v>
      </c>
      <c r="M484" s="13">
        <v>273</v>
      </c>
      <c r="N484" s="13">
        <v>240</v>
      </c>
      <c r="O484" s="17">
        <v>2E-3</v>
      </c>
      <c r="P484" s="37"/>
      <c r="Q484" s="27">
        <v>6.0000000000000001E-3</v>
      </c>
      <c r="R484" s="13">
        <v>334</v>
      </c>
      <c r="S484" s="13">
        <v>240</v>
      </c>
      <c r="T484" s="133">
        <v>2.9999999999999997E-4</v>
      </c>
      <c r="U484" s="27"/>
      <c r="V484" s="8">
        <f>IF(AB482="Latest Sag:",-(K484*L484+P484*Q484),-(K484*L484+P484*Q484)+U484)</f>
        <v>0</v>
      </c>
      <c r="W484" s="8">
        <f>IF(OR(AC483="",AC483=0),Z483+V484,IF(AB482="Latest Sag:",AA483+U484+V484,AC483+V484))</f>
        <v>0.45854799999999996</v>
      </c>
      <c r="X484" s="34"/>
      <c r="Y484" s="53">
        <f>IF(OR(ISBLANK(X484),X482=VALUE(20)),,IF(W482="Latest Z20:",ABS(X482-X484-K481*L481-P481*Q481+U483+U484),ABS(X483-X484-K483*L483-P483*Q483+U484)))</f>
        <v>0</v>
      </c>
      <c r="Z484" s="28">
        <v>-67.242613000000006</v>
      </c>
      <c r="AA484" s="28">
        <v>0.47697099999999998</v>
      </c>
      <c r="AB484" s="28"/>
      <c r="AC484" s="8">
        <f t="shared" ref="AC484" si="1110">AB484+AA484</f>
        <v>0.47697099999999998</v>
      </c>
      <c r="AD484" s="35">
        <v>0.458665251254461</v>
      </c>
      <c r="AE484" s="8">
        <f t="shared" ref="AE484" si="1111">IF(AD484="",0,IF(OR(AC484="",AC484=0),W484-AD484,AC484-AD484))</f>
        <v>1.8305748745538974E-2</v>
      </c>
      <c r="AF484" s="58">
        <f t="shared" ref="AF484" si="1112">IF(AA484="",(Z484-V484)-Z483,AC484-W484)</f>
        <v>1.8423000000000023E-2</v>
      </c>
      <c r="AG484" s="40"/>
      <c r="AH484" s="73"/>
      <c r="AI484" s="40"/>
      <c r="AJ484" s="73"/>
      <c r="AK484" s="40">
        <v>942</v>
      </c>
      <c r="AL484" s="73">
        <v>150</v>
      </c>
      <c r="AM484" s="70"/>
      <c r="AN484" s="74"/>
      <c r="AO484" s="70"/>
      <c r="AP484" s="63"/>
      <c r="AQ484" s="63"/>
      <c r="AR484" s="40"/>
      <c r="AS484" s="40"/>
      <c r="AT484" s="63"/>
      <c r="AU484" s="63"/>
      <c r="AV484" s="142"/>
      <c r="AW484" s="71"/>
      <c r="AX484" s="45"/>
      <c r="AY484" s="45"/>
      <c r="AZ484" s="46"/>
      <c r="BA484" s="152"/>
      <c r="BB484" s="47"/>
      <c r="BC484" s="158">
        <v>45</v>
      </c>
      <c r="BD484" s="158"/>
      <c r="BE484" s="47"/>
      <c r="BF484" s="56"/>
      <c r="BG484" s="49"/>
      <c r="BH484" s="50"/>
      <c r="BI484" s="49"/>
      <c r="BJ484" s="49"/>
      <c r="BK484" s="49"/>
      <c r="BL484" s="49"/>
      <c r="BM484" s="49"/>
      <c r="BN484" s="50"/>
      <c r="BO484" s="49"/>
      <c r="BP484" s="49"/>
      <c r="BQ484" s="50"/>
      <c r="BR484" s="9"/>
    </row>
    <row r="485" spans="1:70" s="7" customFormat="1" x14ac:dyDescent="0.25">
      <c r="A485" s="68" t="s">
        <v>1603</v>
      </c>
      <c r="B485" s="67" t="s">
        <v>1543</v>
      </c>
      <c r="C485" s="52">
        <v>44906.929351851853</v>
      </c>
      <c r="D485" s="16">
        <f>(K485*M485+P485*R485)/(24*60*60)</f>
        <v>3.1597222222222221E-2</v>
      </c>
      <c r="E485" s="26"/>
      <c r="F485" s="14" t="s">
        <v>1440</v>
      </c>
      <c r="G485" s="15">
        <v>0.11700000000000001</v>
      </c>
      <c r="H485" s="131">
        <v>17</v>
      </c>
      <c r="I485" s="131">
        <v>10</v>
      </c>
      <c r="J485" s="143" t="s">
        <v>1441</v>
      </c>
      <c r="K485" s="27">
        <v>10</v>
      </c>
      <c r="L485" s="27">
        <v>6.0000000000000001E-3</v>
      </c>
      <c r="M485" s="13">
        <v>273</v>
      </c>
      <c r="N485" s="13">
        <v>240</v>
      </c>
      <c r="O485" s="17">
        <v>2E-3</v>
      </c>
      <c r="P485" s="27"/>
      <c r="Q485" s="27">
        <v>6.0000000000000001E-3</v>
      </c>
      <c r="R485" s="13">
        <v>334</v>
      </c>
      <c r="S485" s="13">
        <v>240</v>
      </c>
      <c r="T485" s="133">
        <v>2.9999999999999997E-4</v>
      </c>
      <c r="U485" s="27">
        <v>4.7690000000000003E-2</v>
      </c>
      <c r="V485" s="8">
        <f>IF(AB483="Latest Sag:",-(K485*L485+P485*Q485),-(K485*L485+P485*Q485)+U485)</f>
        <v>-0.06</v>
      </c>
      <c r="W485" s="8">
        <f>IF(OR(AC484="",AC484=0),Z484+V485,IF(AB483="Latest Sag:",AA484+U485+V485,AC484+V485))</f>
        <v>0.46466099999999994</v>
      </c>
      <c r="X485" s="33">
        <v>-36.142924999999998</v>
      </c>
      <c r="Y485" s="53">
        <f>IF(OR(ISBLANK(X485),X483=VALUE(20)),,IF(W483="Latest Z20:",ABS(X483-X485-K482*L482-P482*Q482+U484+U485),ABS(X484-X485-K484*L484-P484*Q484+U485)))</f>
        <v>0</v>
      </c>
      <c r="Z485" s="28">
        <v>-67.242310000000003</v>
      </c>
      <c r="AA485" s="28">
        <v>0.47702699999999998</v>
      </c>
      <c r="AB485" s="28">
        <v>-9.0170000000000007E-3</v>
      </c>
      <c r="AC485" s="8">
        <f t="shared" ref="AC485" si="1113">AB485+AA485</f>
        <v>0.46800999999999998</v>
      </c>
      <c r="AD485" s="35">
        <v>0.458665251254461</v>
      </c>
      <c r="AE485" s="8">
        <f t="shared" ref="AE485" si="1114">IF(AD485="",0,IF(OR(AC485="",AC485=0),W485-AD485,AC485-AD485))</f>
        <v>9.3447487455389777E-3</v>
      </c>
      <c r="AF485" s="58">
        <f t="shared" ref="AF485" si="1115">IF(AA485="",(Z485-V485)-Z484,AC485-W485)</f>
        <v>3.3490000000000464E-3</v>
      </c>
      <c r="AG485" s="40"/>
      <c r="AH485" s="73"/>
      <c r="AI485" s="40"/>
      <c r="AJ485" s="73"/>
      <c r="AK485" s="40">
        <v>93</v>
      </c>
      <c r="AL485" s="73">
        <v>150</v>
      </c>
      <c r="AM485" s="70"/>
      <c r="AN485" s="74"/>
      <c r="AO485" s="70"/>
      <c r="AP485" s="63"/>
      <c r="AQ485" s="63"/>
      <c r="AR485" s="40"/>
      <c r="AS485" s="40"/>
      <c r="AT485" s="63"/>
      <c r="AU485" s="63"/>
      <c r="AV485" s="142"/>
      <c r="AW485" s="71"/>
      <c r="AX485" s="45"/>
      <c r="AY485" s="45"/>
      <c r="AZ485" s="46"/>
      <c r="BA485" s="152"/>
      <c r="BB485" s="47"/>
      <c r="BC485" s="158">
        <v>45</v>
      </c>
      <c r="BD485" s="158"/>
      <c r="BE485" s="47"/>
      <c r="BF485" s="56"/>
      <c r="BG485" s="49"/>
      <c r="BH485" s="50"/>
      <c r="BI485" s="49"/>
      <c r="BJ485" s="49"/>
      <c r="BK485" s="49"/>
      <c r="BL485" s="49"/>
      <c r="BM485" s="49"/>
      <c r="BN485" s="50"/>
      <c r="BO485" s="49"/>
      <c r="BP485" s="49"/>
      <c r="BQ485" s="50"/>
      <c r="BR485" s="9"/>
    </row>
    <row r="486" spans="1:70" s="7" customFormat="1" x14ac:dyDescent="0.25">
      <c r="A486" s="68" t="s">
        <v>1604</v>
      </c>
      <c r="B486" s="67" t="s">
        <v>1543</v>
      </c>
      <c r="C486" s="52">
        <v>44906.973402777781</v>
      </c>
      <c r="D486" s="16">
        <f>(K486*M486+P486*R486)/(24*60*60)</f>
        <v>1.0185185185185186E-2</v>
      </c>
      <c r="E486" s="26"/>
      <c r="F486" s="14" t="s">
        <v>1440</v>
      </c>
      <c r="G486" s="15">
        <v>0.11700000000000001</v>
      </c>
      <c r="H486" s="131">
        <v>17</v>
      </c>
      <c r="I486" s="131">
        <v>10</v>
      </c>
      <c r="J486" s="143" t="s">
        <v>1441</v>
      </c>
      <c r="K486" s="27">
        <v>2</v>
      </c>
      <c r="L486" s="27">
        <v>6.0000000000000001E-3</v>
      </c>
      <c r="M486" s="13">
        <v>273</v>
      </c>
      <c r="N486" s="13">
        <v>240</v>
      </c>
      <c r="O486" s="17">
        <v>2E-3</v>
      </c>
      <c r="P486" s="27">
        <v>1</v>
      </c>
      <c r="Q486" s="27">
        <v>6.0000000000000001E-3</v>
      </c>
      <c r="R486" s="13">
        <v>334</v>
      </c>
      <c r="S486" s="13">
        <v>240</v>
      </c>
      <c r="T486" s="133">
        <v>2.9999999999999997E-4</v>
      </c>
      <c r="U486" s="27">
        <v>8.4980000000000003E-3</v>
      </c>
      <c r="V486" s="8">
        <f>IF(AB484="Latest Sag:",-(K486*L486+P486*Q486),-(K486*L486+P486*Q486)+U486)</f>
        <v>-9.5020000000000018E-3</v>
      </c>
      <c r="W486" s="8">
        <f>IF(OR(AC485="",AC485=0),Z485+V486,IF(AB484="Latest Sag:",AA485+U486+V486,AC485+V486))</f>
        <v>0.45850799999999997</v>
      </c>
      <c r="X486" s="33">
        <v>-36.194428000000002</v>
      </c>
      <c r="Y486" s="53">
        <f>IF(OR(ISBLANK(X486),X484=VALUE(20)),,IF(W484="Latest Z20:",ABS(X484-X486-K483*L483-P483*Q483+U485+U486),ABS(X485-X486-K485*L485-P485*Q485+U486)))</f>
        <v>1.0000000038538209E-6</v>
      </c>
      <c r="Z486" s="28">
        <v>-67.242396999999997</v>
      </c>
      <c r="AA486" s="28">
        <v>0.47702299999999997</v>
      </c>
      <c r="AB486" s="28">
        <v>-1.8370999999999998E-2</v>
      </c>
      <c r="AC486" s="8">
        <f t="shared" ref="AC486" si="1116">AB486+AA486</f>
        <v>0.45865199999999995</v>
      </c>
      <c r="AD486" s="35">
        <v>0.458665251254461</v>
      </c>
      <c r="AE486" s="8">
        <f t="shared" ref="AE486" si="1117">IF(AD486="",0,IF(OR(AC486="",AC486=0),W486-AD486,AC486-AD486))</f>
        <v>-1.325125446105524E-5</v>
      </c>
      <c r="AF486" s="58">
        <f t="shared" ref="AF486" si="1118">IF(AA486="",(Z486-V486)-Z485,AC486-W486)</f>
        <v>1.4399999999997748E-4</v>
      </c>
      <c r="AG486" s="40"/>
      <c r="AH486" s="73"/>
      <c r="AI486" s="40"/>
      <c r="AJ486" s="73"/>
      <c r="AK486" s="40">
        <v>91</v>
      </c>
      <c r="AL486" s="73">
        <v>150</v>
      </c>
      <c r="AM486" s="70"/>
      <c r="AN486" s="74"/>
      <c r="AO486" s="70"/>
      <c r="AP486" s="63"/>
      <c r="AQ486" s="63"/>
      <c r="AR486" s="40"/>
      <c r="AS486" s="40"/>
      <c r="AT486" s="63"/>
      <c r="AU486" s="63"/>
      <c r="AV486" s="142"/>
      <c r="AW486" s="71"/>
      <c r="AX486" s="45"/>
      <c r="AY486" s="45"/>
      <c r="AZ486" s="46"/>
      <c r="BA486" s="152"/>
      <c r="BB486" s="47"/>
      <c r="BC486" s="158">
        <v>45</v>
      </c>
      <c r="BD486" s="158"/>
      <c r="BE486" s="47"/>
      <c r="BF486" s="56"/>
      <c r="BG486" s="49"/>
      <c r="BH486" s="50"/>
      <c r="BI486" s="49"/>
      <c r="BJ486" s="49"/>
      <c r="BK486" s="49"/>
      <c r="BL486" s="49"/>
      <c r="BM486" s="49"/>
      <c r="BN486" s="50"/>
      <c r="BO486" s="49"/>
      <c r="BP486" s="49"/>
      <c r="BQ486" s="50"/>
      <c r="BR486" s="9"/>
    </row>
    <row r="487" spans="1:70" s="6" customFormat="1" x14ac:dyDescent="0.25">
      <c r="A487" s="170" t="s">
        <v>1155</v>
      </c>
      <c r="B487" s="136"/>
      <c r="C487" s="137">
        <v>44906.992534722223</v>
      </c>
      <c r="D487" s="146">
        <v>2.11</v>
      </c>
      <c r="E487" s="139" t="s">
        <v>814</v>
      </c>
      <c r="F487" s="165" t="s">
        <v>1429</v>
      </c>
      <c r="G487" s="22"/>
      <c r="H487" s="134"/>
      <c r="I487" s="134"/>
      <c r="J487" s="145"/>
      <c r="K487" s="29"/>
      <c r="L487" s="29"/>
      <c r="M487" s="1"/>
      <c r="N487" s="1"/>
      <c r="O487" s="3"/>
      <c r="P487" s="29"/>
      <c r="Q487" s="29"/>
      <c r="R487" s="1"/>
      <c r="S487" s="1"/>
      <c r="T487" s="147" t="s">
        <v>903</v>
      </c>
      <c r="U487" s="32" t="s">
        <v>24</v>
      </c>
      <c r="V487" s="24"/>
      <c r="W487" s="25" t="s">
        <v>22</v>
      </c>
      <c r="X487" s="30">
        <v>20</v>
      </c>
      <c r="Y487" s="138"/>
      <c r="Z487" s="30"/>
      <c r="AA487" s="30"/>
      <c r="AB487" s="36" t="s">
        <v>21</v>
      </c>
      <c r="AC487" s="24">
        <f>$AC$486</f>
        <v>0.45865199999999995</v>
      </c>
      <c r="AD487" s="30"/>
      <c r="AE487" s="24"/>
      <c r="AF487" s="24"/>
      <c r="AG487" s="41"/>
      <c r="AH487" s="41"/>
      <c r="AI487" s="41"/>
      <c r="AJ487" s="41"/>
      <c r="AK487" s="41"/>
      <c r="AL487" s="41"/>
      <c r="AM487" s="41"/>
      <c r="AN487" s="41"/>
      <c r="AO487" s="41"/>
      <c r="AP487" s="135"/>
      <c r="AQ487" s="135"/>
      <c r="AR487" s="41"/>
      <c r="AS487" s="41"/>
      <c r="AT487" s="135"/>
      <c r="AU487" s="135"/>
      <c r="AV487" s="29"/>
      <c r="AW487" s="42"/>
      <c r="AX487" s="42"/>
      <c r="AY487" s="42"/>
      <c r="AZ487" s="43"/>
      <c r="BA487" s="151"/>
      <c r="BB487" s="44"/>
      <c r="BC487" s="157">
        <v>46</v>
      </c>
      <c r="BD487" s="157"/>
      <c r="BE487" s="44"/>
      <c r="BF487" s="48"/>
      <c r="BG487" s="48"/>
      <c r="BH487" s="48"/>
      <c r="BI487" s="48"/>
      <c r="BJ487" s="48"/>
      <c r="BK487" s="48"/>
      <c r="BL487" s="48"/>
      <c r="BM487" s="48"/>
      <c r="BN487" s="48"/>
      <c r="BO487" s="48"/>
      <c r="BP487" s="48"/>
      <c r="BQ487" s="48"/>
      <c r="BR487" s="1"/>
    </row>
    <row r="488" spans="1:70" s="7" customFormat="1" x14ac:dyDescent="0.25">
      <c r="A488" s="68" t="s">
        <v>1605</v>
      </c>
      <c r="B488" s="67" t="s">
        <v>1182</v>
      </c>
      <c r="C488" s="52">
        <v>44906.992592592593</v>
      </c>
      <c r="D488" s="16">
        <f>(K488*M488+P488*R488)/(24*60*60)</f>
        <v>0</v>
      </c>
      <c r="E488" s="26"/>
      <c r="F488" s="14" t="s">
        <v>1440</v>
      </c>
      <c r="G488" s="15">
        <v>0.11700000000000001</v>
      </c>
      <c r="H488" s="131">
        <v>17</v>
      </c>
      <c r="I488" s="131">
        <v>10</v>
      </c>
      <c r="J488" s="143" t="s">
        <v>1441</v>
      </c>
      <c r="K488" s="37"/>
      <c r="L488" s="27">
        <v>6.0000000000000001E-3</v>
      </c>
      <c r="M488" s="13">
        <v>273</v>
      </c>
      <c r="N488" s="13">
        <v>240</v>
      </c>
      <c r="O488" s="17">
        <v>2E-3</v>
      </c>
      <c r="P488" s="37"/>
      <c r="Q488" s="27">
        <v>6.0000000000000001E-3</v>
      </c>
      <c r="R488" s="13">
        <v>334</v>
      </c>
      <c r="S488" s="13">
        <v>240</v>
      </c>
      <c r="T488" s="133">
        <v>2.9999999999999997E-4</v>
      </c>
      <c r="U488" s="27"/>
      <c r="V488" s="8">
        <f>IF(AB486="Latest Sag:",-(K488*L488+P488*Q488),-(K488*L488+P488*Q488)+U488)</f>
        <v>0</v>
      </c>
      <c r="W488" s="8">
        <f>IF(OR(AC487="",AC487=0),Z487+V488,IF(AB486="Latest Sag:",AA487+U488+V488,AC487+V488))</f>
        <v>0.45865199999999995</v>
      </c>
      <c r="X488" s="34"/>
      <c r="Y488" s="53">
        <f>IF(OR(ISBLANK(X488),X486=VALUE(20)),,IF(W486="Latest Z20:",ABS(X486-X488-K485*L485-P485*Q485+U487+U488),ABS(X487-X488-K487*L487-P487*Q487+U488)))</f>
        <v>0</v>
      </c>
      <c r="Z488" s="28">
        <v>-67.240106999999995</v>
      </c>
      <c r="AA488" s="28">
        <v>0.48037400000000002</v>
      </c>
      <c r="AB488" s="28"/>
      <c r="AC488" s="8">
        <f t="shared" ref="AC488" si="1119">AB488+AA488</f>
        <v>0.48037400000000002</v>
      </c>
      <c r="AD488" s="35">
        <v>0.45860274524841099</v>
      </c>
      <c r="AE488" s="8">
        <f t="shared" ref="AE488" si="1120">IF(AD488="",0,IF(OR(AC488="",AC488=0),W488-AD488,AC488-AD488))</f>
        <v>2.1771254751589031E-2</v>
      </c>
      <c r="AF488" s="58">
        <f t="shared" ref="AF488" si="1121">IF(AA488="",(Z488-V488)-Z487,AC488-W488)</f>
        <v>2.1722000000000075E-2</v>
      </c>
      <c r="AG488" s="40"/>
      <c r="AH488" s="73"/>
      <c r="AI488" s="40"/>
      <c r="AJ488" s="73"/>
      <c r="AK488" s="40">
        <v>3164</v>
      </c>
      <c r="AL488" s="73">
        <v>150</v>
      </c>
      <c r="AM488" s="70"/>
      <c r="AN488" s="74"/>
      <c r="AO488" s="70"/>
      <c r="AP488" s="63"/>
      <c r="AQ488" s="63"/>
      <c r="AR488" s="40"/>
      <c r="AS488" s="40"/>
      <c r="AT488" s="63"/>
      <c r="AU488" s="63"/>
      <c r="AV488" s="142"/>
      <c r="AW488" s="71"/>
      <c r="AX488" s="45"/>
      <c r="AY488" s="45"/>
      <c r="AZ488" s="46"/>
      <c r="BA488" s="152"/>
      <c r="BB488" s="47"/>
      <c r="BC488" s="158">
        <v>46</v>
      </c>
      <c r="BD488" s="158"/>
      <c r="BE488" s="47"/>
      <c r="BF488" s="56"/>
      <c r="BG488" s="49"/>
      <c r="BH488" s="50"/>
      <c r="BI488" s="49"/>
      <c r="BJ488" s="49"/>
      <c r="BK488" s="49"/>
      <c r="BL488" s="49"/>
      <c r="BM488" s="49"/>
      <c r="BN488" s="50"/>
      <c r="BO488" s="49"/>
      <c r="BP488" s="49"/>
      <c r="BQ488" s="50"/>
      <c r="BR488" s="9"/>
    </row>
    <row r="489" spans="1:70" s="7" customFormat="1" x14ac:dyDescent="0.25">
      <c r="A489" s="68" t="s">
        <v>1606</v>
      </c>
      <c r="B489" s="67" t="s">
        <v>1182</v>
      </c>
      <c r="C489" s="52">
        <v>44907.014988425923</v>
      </c>
      <c r="D489" s="16">
        <f>(K489*M489+P489*R489)/(24*60*60)</f>
        <v>3.1597222222222221E-2</v>
      </c>
      <c r="E489" s="26"/>
      <c r="F489" s="14" t="s">
        <v>1440</v>
      </c>
      <c r="G489" s="15">
        <v>0.11700000000000001</v>
      </c>
      <c r="H489" s="131">
        <v>17</v>
      </c>
      <c r="I489" s="131">
        <v>10</v>
      </c>
      <c r="J489" s="143" t="s">
        <v>1441</v>
      </c>
      <c r="K489" s="27">
        <v>10</v>
      </c>
      <c r="L489" s="27">
        <v>6.0000000000000001E-3</v>
      </c>
      <c r="M489" s="13">
        <v>273</v>
      </c>
      <c r="N489" s="13">
        <v>240</v>
      </c>
      <c r="O489" s="17">
        <v>2E-3</v>
      </c>
      <c r="P489" s="27">
        <v>0</v>
      </c>
      <c r="Q489" s="27">
        <v>6.0000000000000001E-3</v>
      </c>
      <c r="R489" s="13">
        <v>334</v>
      </c>
      <c r="S489" s="13">
        <v>240</v>
      </c>
      <c r="T489" s="133">
        <v>2.9999999999999997E-4</v>
      </c>
      <c r="U489" s="27">
        <v>4.7E-2</v>
      </c>
      <c r="V489" s="8">
        <f>IF(AB487="Latest Sag:",-(K489*L489+P489*Q489),-(K489*L489+P489*Q489)+U489)</f>
        <v>-0.06</v>
      </c>
      <c r="W489" s="8">
        <f>IF(OR(AC488="",AC488=0),Z488+V489,IF(AB487="Latest Sag:",AA488+U489+V489,AC488+V489))</f>
        <v>0.46737400000000001</v>
      </c>
      <c r="X489" s="33">
        <v>-36.140149999999998</v>
      </c>
      <c r="Y489" s="53">
        <f>IF(OR(ISBLANK(X489),X487=VALUE(20)),,IF(W487="Latest Z20:",ABS(X487-X489-K486*L486-P486*Q486+U488+U489),ABS(X488-X489-K488*L488-P488*Q488+U489)))</f>
        <v>0</v>
      </c>
      <c r="Z489" s="28">
        <v>-67.239844000000005</v>
      </c>
      <c r="AA489" s="28">
        <v>0.48036899999999999</v>
      </c>
      <c r="AB489" s="28">
        <v>-8.8719999999999997E-3</v>
      </c>
      <c r="AC489" s="8">
        <f t="shared" ref="AC489" si="1122">AB489+AA489</f>
        <v>0.471497</v>
      </c>
      <c r="AD489" s="35">
        <v>0.45860274524841099</v>
      </c>
      <c r="AE489" s="8">
        <f t="shared" ref="AE489" si="1123">IF(AD489="",0,IF(OR(AC489="",AC489=0),W489-AD489,AC489-AD489))</f>
        <v>1.2894254751589007E-2</v>
      </c>
      <c r="AF489" s="58">
        <f t="shared" ref="AF489" si="1124">IF(AA489="",(Z489-V489)-Z488,AC489-W489)</f>
        <v>4.1229999999999878E-3</v>
      </c>
      <c r="AG489" s="40"/>
      <c r="AH489" s="73"/>
      <c r="AI489" s="40"/>
      <c r="AJ489" s="73"/>
      <c r="AK489" s="40">
        <v>46</v>
      </c>
      <c r="AL489" s="73">
        <v>150</v>
      </c>
      <c r="AM489" s="70"/>
      <c r="AN489" s="74"/>
      <c r="AO489" s="70"/>
      <c r="AP489" s="63"/>
      <c r="AQ489" s="63"/>
      <c r="AR489" s="40"/>
      <c r="AS489" s="40"/>
      <c r="AT489" s="63"/>
      <c r="AU489" s="63"/>
      <c r="AV489" s="142"/>
      <c r="AW489" s="71"/>
      <c r="AX489" s="45"/>
      <c r="AY489" s="45"/>
      <c r="AZ489" s="46"/>
      <c r="BA489" s="152"/>
      <c r="BB489" s="47"/>
      <c r="BC489" s="158">
        <v>46</v>
      </c>
      <c r="BD489" s="158"/>
      <c r="BE489" s="47"/>
      <c r="BF489" s="56"/>
      <c r="BG489" s="49"/>
      <c r="BH489" s="50"/>
      <c r="BI489" s="49"/>
      <c r="BJ489" s="49"/>
      <c r="BK489" s="49"/>
      <c r="BL489" s="49"/>
      <c r="BM489" s="49"/>
      <c r="BN489" s="50"/>
      <c r="BO489" s="49"/>
      <c r="BP489" s="49"/>
      <c r="BQ489" s="50"/>
      <c r="BR489" s="9"/>
    </row>
    <row r="490" spans="1:70" s="7" customFormat="1" x14ac:dyDescent="0.25">
      <c r="A490" s="68" t="s">
        <v>1607</v>
      </c>
      <c r="B490" s="67" t="s">
        <v>1182</v>
      </c>
      <c r="C490" s="52">
        <v>44907.060277777775</v>
      </c>
      <c r="D490" s="16">
        <f>(K490*M490+P490*R490)/(24*60*60)</f>
        <v>1.0185185185185186E-2</v>
      </c>
      <c r="E490" s="26" t="s">
        <v>1613</v>
      </c>
      <c r="F490" s="14" t="s">
        <v>1440</v>
      </c>
      <c r="G490" s="15">
        <v>0.11700000000000001</v>
      </c>
      <c r="H490" s="131">
        <v>17</v>
      </c>
      <c r="I490" s="131">
        <v>10</v>
      </c>
      <c r="J490" s="143" t="s">
        <v>1441</v>
      </c>
      <c r="K490" s="27">
        <v>2</v>
      </c>
      <c r="L490" s="27">
        <v>6.0000000000000001E-3</v>
      </c>
      <c r="M490" s="13">
        <v>273</v>
      </c>
      <c r="N490" s="13">
        <v>240</v>
      </c>
      <c r="O490" s="17">
        <v>2E-3</v>
      </c>
      <c r="P490" s="27">
        <v>1</v>
      </c>
      <c r="Q490" s="27">
        <v>6.0000000000000001E-3</v>
      </c>
      <c r="R490" s="13">
        <v>334</v>
      </c>
      <c r="S490" s="13">
        <v>240</v>
      </c>
      <c r="T490" s="133">
        <v>2.9999999999999997E-4</v>
      </c>
      <c r="U490" s="27">
        <v>4.9810000000000002E-3</v>
      </c>
      <c r="V490" s="8">
        <f>IF(AB488="Latest Sag:",-(K490*L490+P490*Q490),-(K490*L490+P490*Q490)+U490)</f>
        <v>-1.3019000000000003E-2</v>
      </c>
      <c r="W490" s="8">
        <f>IF(OR(AC489="",AC489=0),Z489+V490,IF(AB488="Latest Sag:",AA489+U490+V490,AC489+V490))</f>
        <v>0.458478</v>
      </c>
      <c r="X490" s="33">
        <v>-36.195099999999996</v>
      </c>
      <c r="Y490" s="53">
        <f>IF(OR(ISBLANK(X490),X488=VALUE(20)),,IF(W488="Latest Z20:",ABS(X488-X490-K487*L487-P487*Q487+U489+U490),ABS(X489-X490-K489*L489-P489*Q489+U490)))</f>
        <v>6.900000000194164E-5</v>
      </c>
      <c r="Z490" s="28">
        <v>-67.240053000000003</v>
      </c>
      <c r="AA490" s="28">
        <v>0.48039300000000001</v>
      </c>
      <c r="AB490" s="28">
        <v>-2.1582E-2</v>
      </c>
      <c r="AC490" s="8">
        <f t="shared" ref="AC490" si="1125">AB490+AA490</f>
        <v>0.45881100000000002</v>
      </c>
      <c r="AD490" s="35">
        <v>0.45860274524841099</v>
      </c>
      <c r="AE490" s="8">
        <f t="shared" ref="AE490" si="1126">IF(AD490="",0,IF(OR(AC490="",AC490=0),W490-AD490,AC490-AD490))</f>
        <v>2.0825475158903206E-4</v>
      </c>
      <c r="AF490" s="58">
        <f t="shared" ref="AF490" si="1127">IF(AA490="",(Z490-V490)-Z489,AC490-W490)</f>
        <v>3.3300000000002772E-4</v>
      </c>
      <c r="AG490" s="40"/>
      <c r="AH490" s="73"/>
      <c r="AI490" s="40"/>
      <c r="AJ490" s="73"/>
      <c r="AK490" s="40">
        <v>59</v>
      </c>
      <c r="AL490" s="73">
        <v>150</v>
      </c>
      <c r="AM490" s="70"/>
      <c r="AN490" s="74"/>
      <c r="AO490" s="70"/>
      <c r="AP490" s="63"/>
      <c r="AQ490" s="63"/>
      <c r="AR490" s="40"/>
      <c r="AS490" s="40"/>
      <c r="AT490" s="63"/>
      <c r="AU490" s="63"/>
      <c r="AV490" s="142"/>
      <c r="AW490" s="71"/>
      <c r="AX490" s="45"/>
      <c r="AY490" s="45"/>
      <c r="AZ490" s="46"/>
      <c r="BA490" s="152"/>
      <c r="BB490" s="47"/>
      <c r="BC490" s="158">
        <v>46</v>
      </c>
      <c r="BD490" s="158">
        <v>14</v>
      </c>
      <c r="BE490" s="47">
        <v>10</v>
      </c>
      <c r="BF490" s="56"/>
      <c r="BG490" s="49"/>
      <c r="BH490" s="50"/>
      <c r="BI490" s="49"/>
      <c r="BJ490" s="49"/>
      <c r="BK490" s="49"/>
      <c r="BL490" s="49"/>
      <c r="BM490" s="49"/>
      <c r="BN490" s="50"/>
      <c r="BO490" s="49"/>
      <c r="BP490" s="49"/>
      <c r="BQ490" s="50"/>
      <c r="BR490" s="9"/>
    </row>
    <row r="491" spans="1:70" s="6" customFormat="1" x14ac:dyDescent="0.25">
      <c r="A491" s="170" t="s">
        <v>1155</v>
      </c>
      <c r="B491" s="136"/>
      <c r="C491" s="137">
        <v>44907.091111111113</v>
      </c>
      <c r="D491" s="146">
        <v>2.37</v>
      </c>
      <c r="E491" s="139" t="s">
        <v>814</v>
      </c>
      <c r="F491" s="165" t="s">
        <v>1433</v>
      </c>
      <c r="G491" s="22"/>
      <c r="H491" s="134"/>
      <c r="I491" s="134"/>
      <c r="J491" s="145"/>
      <c r="K491" s="29"/>
      <c r="L491" s="29"/>
      <c r="M491" s="1"/>
      <c r="N491" s="1"/>
      <c r="O491" s="3"/>
      <c r="P491" s="29"/>
      <c r="Q491" s="29"/>
      <c r="R491" s="1"/>
      <c r="S491" s="1"/>
      <c r="T491" s="147" t="s">
        <v>903</v>
      </c>
      <c r="U491" s="32" t="s">
        <v>24</v>
      </c>
      <c r="V491" s="24"/>
      <c r="W491" s="25" t="s">
        <v>22</v>
      </c>
      <c r="X491" s="30">
        <v>20</v>
      </c>
      <c r="Y491" s="138"/>
      <c r="Z491" s="30"/>
      <c r="AA491" s="30"/>
      <c r="AB491" s="36" t="s">
        <v>21</v>
      </c>
      <c r="AC491" s="24">
        <f>$AC$490</f>
        <v>0.45881100000000002</v>
      </c>
      <c r="AD491" s="30"/>
      <c r="AE491" s="24"/>
      <c r="AF491" s="24"/>
      <c r="AG491" s="41"/>
      <c r="AH491" s="41"/>
      <c r="AI491" s="41"/>
      <c r="AJ491" s="41"/>
      <c r="AK491" s="41"/>
      <c r="AL491" s="41"/>
      <c r="AM491" s="41"/>
      <c r="AN491" s="41"/>
      <c r="AO491" s="41"/>
      <c r="AP491" s="135"/>
      <c r="AQ491" s="135"/>
      <c r="AR491" s="41"/>
      <c r="AS491" s="41"/>
      <c r="AT491" s="135"/>
      <c r="AU491" s="135"/>
      <c r="AV491" s="29"/>
      <c r="AW491" s="42"/>
      <c r="AX491" s="42"/>
      <c r="AY491" s="42"/>
      <c r="AZ491" s="43"/>
      <c r="BA491" s="151"/>
      <c r="BB491" s="44"/>
      <c r="BC491" s="157">
        <v>47</v>
      </c>
      <c r="BD491" s="157"/>
      <c r="BE491" s="44"/>
      <c r="BF491" s="48"/>
      <c r="BG491" s="48"/>
      <c r="BH491" s="48"/>
      <c r="BI491" s="48"/>
      <c r="BJ491" s="48"/>
      <c r="BK491" s="48"/>
      <c r="BL491" s="48"/>
      <c r="BM491" s="48"/>
      <c r="BN491" s="48"/>
      <c r="BO491" s="48"/>
      <c r="BP491" s="48"/>
      <c r="BQ491" s="48"/>
      <c r="BR491" s="1"/>
    </row>
    <row r="492" spans="1:70" s="7" customFormat="1" x14ac:dyDescent="0.25">
      <c r="A492" s="68" t="s">
        <v>1608</v>
      </c>
      <c r="B492" s="67" t="s">
        <v>1182</v>
      </c>
      <c r="C492" s="52">
        <v>44907.102800925924</v>
      </c>
      <c r="D492" s="16">
        <f>(K492*M492+P492*R492)/(24*60*60)</f>
        <v>0</v>
      </c>
      <c r="E492" s="26"/>
      <c r="F492" s="14" t="s">
        <v>1440</v>
      </c>
      <c r="G492" s="15">
        <v>0.11700000000000001</v>
      </c>
      <c r="H492" s="131">
        <v>17</v>
      </c>
      <c r="I492" s="131">
        <v>10</v>
      </c>
      <c r="J492" s="143" t="s">
        <v>1441</v>
      </c>
      <c r="K492" s="37"/>
      <c r="L492" s="27">
        <v>6.0000000000000001E-3</v>
      </c>
      <c r="M492" s="13">
        <v>273</v>
      </c>
      <c r="N492" s="13">
        <v>240</v>
      </c>
      <c r="O492" s="17">
        <v>2E-3</v>
      </c>
      <c r="P492" s="37"/>
      <c r="Q492" s="27">
        <v>6.0000000000000001E-3</v>
      </c>
      <c r="R492" s="13">
        <v>334</v>
      </c>
      <c r="S492" s="13">
        <v>240</v>
      </c>
      <c r="T492" s="133">
        <v>2.9999999999999997E-4</v>
      </c>
      <c r="U492" s="27"/>
      <c r="V492" s="8">
        <f>IF(AB490="Latest Sag:",-(K492*L492+P492*Q492),-(K492*L492+P492*Q492)+U492)</f>
        <v>0</v>
      </c>
      <c r="W492" s="8">
        <f>IF(OR(AC491="",AC491=0),Z491+V492,IF(AB490="Latest Sag:",AA491+U492+V492,AC491+V492))</f>
        <v>0.45881100000000002</v>
      </c>
      <c r="X492" s="34"/>
      <c r="Y492" s="53">
        <f>IF(OR(ISBLANK(X492),X490=VALUE(20)),,IF(W490="Latest Z20:",ABS(X490-X492-K489*L489-P489*Q489+U491+U492),ABS(X491-X492-K491*L491-P491*Q491+U492)))</f>
        <v>0</v>
      </c>
      <c r="Z492" s="28">
        <v>-67.244343999999998</v>
      </c>
      <c r="AA492" s="28">
        <v>0.47723100000000002</v>
      </c>
      <c r="AB492" s="28"/>
      <c r="AC492" s="8">
        <f t="shared" ref="AC492" si="1128">AB492+AA492</f>
        <v>0.47723100000000002</v>
      </c>
      <c r="AD492" s="35">
        <v>0.45864132686124298</v>
      </c>
      <c r="AE492" s="8">
        <f t="shared" ref="AE492" si="1129">IF(AD492="",0,IF(OR(AC492="",AC492=0),W492-AD492,AC492-AD492))</f>
        <v>1.8589673138757035E-2</v>
      </c>
      <c r="AF492" s="58">
        <f t="shared" ref="AF492" si="1130">IF(AA492="",(Z492-V492)-Z491,AC492-W492)</f>
        <v>1.8419999999999992E-2</v>
      </c>
      <c r="AG492" s="40"/>
      <c r="AH492" s="73"/>
      <c r="AI492" s="40"/>
      <c r="AJ492" s="73"/>
      <c r="AK492" s="40">
        <v>946</v>
      </c>
      <c r="AL492" s="73">
        <v>150</v>
      </c>
      <c r="AM492" s="70"/>
      <c r="AN492" s="74"/>
      <c r="AO492" s="70"/>
      <c r="AP492" s="63"/>
      <c r="AQ492" s="63"/>
      <c r="AR492" s="40"/>
      <c r="AS492" s="40"/>
      <c r="AT492" s="63"/>
      <c r="AU492" s="63"/>
      <c r="AV492" s="142"/>
      <c r="AW492" s="71"/>
      <c r="AX492" s="45"/>
      <c r="AY492" s="45"/>
      <c r="AZ492" s="46"/>
      <c r="BA492" s="152"/>
      <c r="BB492" s="47"/>
      <c r="BC492" s="158">
        <v>47</v>
      </c>
      <c r="BD492" s="158"/>
      <c r="BE492" s="47"/>
      <c r="BF492" s="56"/>
      <c r="BG492" s="49"/>
      <c r="BH492" s="50"/>
      <c r="BI492" s="49"/>
      <c r="BJ492" s="49"/>
      <c r="BK492" s="49"/>
      <c r="BL492" s="49"/>
      <c r="BM492" s="49"/>
      <c r="BN492" s="50"/>
      <c r="BO492" s="49"/>
      <c r="BP492" s="49"/>
      <c r="BQ492" s="50"/>
      <c r="BR492" s="9"/>
    </row>
    <row r="493" spans="1:70" s="7" customFormat="1" x14ac:dyDescent="0.25">
      <c r="A493" s="68" t="s">
        <v>1609</v>
      </c>
      <c r="B493" s="67" t="s">
        <v>1182</v>
      </c>
      <c r="C493" s="52">
        <v>44907.112893518519</v>
      </c>
      <c r="D493" s="16">
        <f>(K493*M493+P493*R493)/(24*60*60)</f>
        <v>3.1597222222222221E-2</v>
      </c>
      <c r="E493" s="26"/>
      <c r="F493" s="14" t="s">
        <v>1440</v>
      </c>
      <c r="G493" s="15">
        <v>0.11700000000000001</v>
      </c>
      <c r="H493" s="131">
        <v>17</v>
      </c>
      <c r="I493" s="131">
        <v>10</v>
      </c>
      <c r="J493" s="143" t="s">
        <v>1441</v>
      </c>
      <c r="K493" s="27">
        <v>10</v>
      </c>
      <c r="L493" s="27">
        <v>6.0000000000000001E-3</v>
      </c>
      <c r="M493" s="13">
        <v>273</v>
      </c>
      <c r="N493" s="13">
        <v>240</v>
      </c>
      <c r="O493" s="17">
        <v>2E-3</v>
      </c>
      <c r="P493" s="27">
        <v>0</v>
      </c>
      <c r="Q493" s="27">
        <v>6.0000000000000001E-3</v>
      </c>
      <c r="R493" s="13">
        <v>334</v>
      </c>
      <c r="S493" s="13">
        <v>240</v>
      </c>
      <c r="T493" s="133">
        <v>2.9999999999999997E-4</v>
      </c>
      <c r="U493" s="27">
        <v>4.7399999999999998E-2</v>
      </c>
      <c r="V493" s="8">
        <f>IF(AB491="Latest Sag:",-(K493*L493+P493*Q493),-(K493*L493+P493*Q493)+U493)</f>
        <v>-0.06</v>
      </c>
      <c r="W493" s="8">
        <f>IF(OR(AC492="",AC492=0),Z492+V493,IF(AB491="Latest Sag:",AA492+U493+V493,AC492+V493))</f>
        <v>0.46463100000000007</v>
      </c>
      <c r="X493" s="33">
        <v>-36.144399999999997</v>
      </c>
      <c r="Y493" s="53">
        <f>IF(OR(ISBLANK(X493),X491=VALUE(20)),,IF(W491="Latest Z20:",ABS(X491-X493-K490*L490-P490*Q490+U492+U493),ABS(X492-X493-K492*L492-P492*Q492+U493)))</f>
        <v>0</v>
      </c>
      <c r="Z493" s="28">
        <v>-67.244093000000007</v>
      </c>
      <c r="AA493" s="28">
        <v>0.47722999999999999</v>
      </c>
      <c r="AB493" s="28">
        <v>-8.9580000000000007E-3</v>
      </c>
      <c r="AC493" s="8">
        <f t="shared" ref="AC493" si="1131">AB493+AA493</f>
        <v>0.46827199999999997</v>
      </c>
      <c r="AD493" s="35">
        <v>0.45864132686124298</v>
      </c>
      <c r="AE493" s="8">
        <f t="shared" ref="AE493" si="1132">IF(AD493="",0,IF(OR(AC493="",AC493=0),W493-AD493,AC493-AD493))</f>
        <v>9.6306731387569844E-3</v>
      </c>
      <c r="AF493" s="58">
        <f t="shared" ref="AF493" si="1133">IF(AA493="",(Z493-V493)-Z492,AC493-W493)</f>
        <v>3.6409999999998943E-3</v>
      </c>
      <c r="AG493" s="40"/>
      <c r="AH493" s="73"/>
      <c r="AI493" s="40"/>
      <c r="AJ493" s="73"/>
      <c r="AK493" s="40">
        <v>50</v>
      </c>
      <c r="AL493" s="73">
        <v>150</v>
      </c>
      <c r="AM493" s="70"/>
      <c r="AN493" s="74"/>
      <c r="AO493" s="70"/>
      <c r="AP493" s="63"/>
      <c r="AQ493" s="63"/>
      <c r="AR493" s="40"/>
      <c r="AS493" s="40"/>
      <c r="AT493" s="63"/>
      <c r="AU493" s="63"/>
      <c r="AV493" s="142"/>
      <c r="AW493" s="71"/>
      <c r="AX493" s="45"/>
      <c r="AY493" s="45"/>
      <c r="AZ493" s="46"/>
      <c r="BA493" s="152"/>
      <c r="BB493" s="47"/>
      <c r="BC493" s="158">
        <v>47</v>
      </c>
      <c r="BD493" s="158"/>
      <c r="BE493" s="47"/>
      <c r="BF493" s="56"/>
      <c r="BG493" s="49"/>
      <c r="BH493" s="50"/>
      <c r="BI493" s="49"/>
      <c r="BJ493" s="49"/>
      <c r="BK493" s="49"/>
      <c r="BL493" s="49"/>
      <c r="BM493" s="49"/>
      <c r="BN493" s="50"/>
      <c r="BO493" s="49"/>
      <c r="BP493" s="49"/>
      <c r="BQ493" s="50"/>
      <c r="BR493" s="9"/>
    </row>
    <row r="494" spans="1:70" s="7" customFormat="1" x14ac:dyDescent="0.25">
      <c r="A494" s="68" t="s">
        <v>1610</v>
      </c>
      <c r="B494" s="67" t="s">
        <v>1182</v>
      </c>
      <c r="C494" s="52">
        <v>44907.153912037036</v>
      </c>
      <c r="D494" s="16">
        <f>(K494*M494+P494*R494)/(24*60*60)</f>
        <v>1.0185185185185186E-2</v>
      </c>
      <c r="E494" s="26"/>
      <c r="F494" s="14" t="s">
        <v>1440</v>
      </c>
      <c r="G494" s="15">
        <v>0.11700000000000001</v>
      </c>
      <c r="H494" s="131">
        <v>17</v>
      </c>
      <c r="I494" s="131">
        <v>10</v>
      </c>
      <c r="J494" s="143" t="s">
        <v>1441</v>
      </c>
      <c r="K494" s="27">
        <v>2</v>
      </c>
      <c r="L494" s="27">
        <v>6.0000000000000001E-3</v>
      </c>
      <c r="M494" s="13">
        <v>273</v>
      </c>
      <c r="N494" s="13">
        <v>240</v>
      </c>
      <c r="O494" s="17">
        <v>2E-3</v>
      </c>
      <c r="P494" s="27">
        <v>1</v>
      </c>
      <c r="Q494" s="27">
        <v>6.0000000000000001E-3</v>
      </c>
      <c r="R494" s="13">
        <v>334</v>
      </c>
      <c r="S494" s="13">
        <v>240</v>
      </c>
      <c r="T494" s="133">
        <v>2.9999999999999997E-4</v>
      </c>
      <c r="U494" s="27">
        <v>8.2480000000000001E-3</v>
      </c>
      <c r="V494" s="8">
        <f>IF(AB492="Latest Sag:",-(K494*L494+P494*Q494),-(K494*L494+P494*Q494)+U494)</f>
        <v>-9.752000000000002E-3</v>
      </c>
      <c r="W494" s="8">
        <f>IF(OR(AC493="",AC493=0),Z493+V494,IF(AB492="Latest Sag:",AA493+U494+V494,AC493+V494))</f>
        <v>0.45851999999999998</v>
      </c>
      <c r="X494" s="33">
        <v>-36.196199999999997</v>
      </c>
      <c r="Y494" s="53">
        <f>IF(OR(ISBLANK(X494),X492=VALUE(20)),,IF(W492="Latest Z20:",ABS(X492-X494-K491*L491-P491*Q491+U493+U494),ABS(X493-X494-K493*L493-P493*Q493+U494)))</f>
        <v>4.8000000000070556E-5</v>
      </c>
      <c r="Z494" s="28">
        <v>-67.244337000000002</v>
      </c>
      <c r="AA494" s="28">
        <v>0.47723500000000002</v>
      </c>
      <c r="AB494" s="28">
        <v>-1.8377999999999999E-2</v>
      </c>
      <c r="AC494" s="8">
        <f t="shared" ref="AC494" si="1134">AB494+AA494</f>
        <v>0.45885700000000001</v>
      </c>
      <c r="AD494" s="35">
        <v>0.45864132686124298</v>
      </c>
      <c r="AE494" s="8">
        <f t="shared" ref="AE494" si="1135">IF(AD494="",0,IF(OR(AC494="",AC494=0),W494-AD494,AC494-AD494))</f>
        <v>2.156731387570332E-4</v>
      </c>
      <c r="AF494" s="58">
        <f t="shared" ref="AF494" si="1136">IF(AA494="",(Z494-V494)-Z493,AC494-W494)</f>
        <v>3.3700000000003172E-4</v>
      </c>
      <c r="AG494" s="40"/>
      <c r="AH494" s="73"/>
      <c r="AI494" s="40"/>
      <c r="AJ494" s="73"/>
      <c r="AK494" s="40">
        <v>66</v>
      </c>
      <c r="AL494" s="73">
        <v>150</v>
      </c>
      <c r="AM494" s="70"/>
      <c r="AN494" s="74"/>
      <c r="AO494" s="70"/>
      <c r="AP494" s="63"/>
      <c r="AQ494" s="63"/>
      <c r="AR494" s="40"/>
      <c r="AS494" s="40"/>
      <c r="AT494" s="63"/>
      <c r="AU494" s="63"/>
      <c r="AV494" s="142"/>
      <c r="AW494" s="71"/>
      <c r="AX494" s="45"/>
      <c r="AY494" s="45"/>
      <c r="AZ494" s="46"/>
      <c r="BA494" s="152"/>
      <c r="BB494" s="47"/>
      <c r="BC494" s="158">
        <v>47</v>
      </c>
      <c r="BD494" s="158"/>
      <c r="BE494" s="47"/>
      <c r="BF494" s="56"/>
      <c r="BG494" s="49"/>
      <c r="BH494" s="50"/>
      <c r="BI494" s="49"/>
      <c r="BJ494" s="49"/>
      <c r="BK494" s="49"/>
      <c r="BL494" s="49"/>
      <c r="BM494" s="49"/>
      <c r="BN494" s="50"/>
      <c r="BO494" s="49"/>
      <c r="BP494" s="49"/>
      <c r="BQ494" s="50"/>
      <c r="BR494" s="9"/>
    </row>
    <row r="495" spans="1:70" s="6" customFormat="1" x14ac:dyDescent="0.25">
      <c r="A495" s="170" t="s">
        <v>1155</v>
      </c>
      <c r="B495" s="136"/>
      <c r="C495" s="137">
        <v>44907.17392361111</v>
      </c>
      <c r="D495" s="146">
        <v>1.99</v>
      </c>
      <c r="E495" s="139" t="s">
        <v>814</v>
      </c>
      <c r="F495" s="165" t="s">
        <v>1438</v>
      </c>
      <c r="G495" s="22"/>
      <c r="H495" s="134"/>
      <c r="I495" s="134"/>
      <c r="J495" s="145"/>
      <c r="K495" s="29"/>
      <c r="L495" s="29"/>
      <c r="M495" s="1"/>
      <c r="N495" s="1"/>
      <c r="O495" s="3"/>
      <c r="P495" s="29"/>
      <c r="Q495" s="29"/>
      <c r="R495" s="1"/>
      <c r="S495" s="1"/>
      <c r="T495" s="147" t="s">
        <v>903</v>
      </c>
      <c r="U495" s="32" t="s">
        <v>24</v>
      </c>
      <c r="V495" s="24"/>
      <c r="W495" s="25" t="s">
        <v>22</v>
      </c>
      <c r="X495" s="30">
        <v>20</v>
      </c>
      <c r="Y495" s="138"/>
      <c r="Z495" s="30"/>
      <c r="AA495" s="30"/>
      <c r="AB495" s="36" t="s">
        <v>21</v>
      </c>
      <c r="AC495" s="24">
        <f>$AC$494</f>
        <v>0.45885700000000001</v>
      </c>
      <c r="AD495" s="30"/>
      <c r="AE495" s="24"/>
      <c r="AF495" s="24"/>
      <c r="AG495" s="41"/>
      <c r="AH495" s="41"/>
      <c r="AI495" s="41"/>
      <c r="AJ495" s="41"/>
      <c r="AK495" s="41"/>
      <c r="AL495" s="41"/>
      <c r="AM495" s="41"/>
      <c r="AN495" s="41"/>
      <c r="AO495" s="41"/>
      <c r="AP495" s="135"/>
      <c r="AQ495" s="135"/>
      <c r="AR495" s="41"/>
      <c r="AS495" s="41"/>
      <c r="AT495" s="135"/>
      <c r="AU495" s="135"/>
      <c r="AV495" s="29"/>
      <c r="AW495" s="42"/>
      <c r="AX495" s="42"/>
      <c r="AY495" s="42"/>
      <c r="AZ495" s="43"/>
      <c r="BA495" s="151"/>
      <c r="BB495" s="44"/>
      <c r="BC495" s="157">
        <v>48</v>
      </c>
      <c r="BD495" s="157"/>
      <c r="BE495" s="44"/>
      <c r="BF495" s="48"/>
      <c r="BG495" s="48"/>
      <c r="BH495" s="48"/>
      <c r="BI495" s="48"/>
      <c r="BJ495" s="48"/>
      <c r="BK495" s="48"/>
      <c r="BL495" s="48"/>
      <c r="BM495" s="48"/>
      <c r="BN495" s="48"/>
      <c r="BO495" s="48"/>
      <c r="BP495" s="48"/>
      <c r="BQ495" s="48"/>
      <c r="BR495" s="1"/>
    </row>
    <row r="496" spans="1:70" s="7" customFormat="1" x14ac:dyDescent="0.25">
      <c r="A496" s="68" t="s">
        <v>1611</v>
      </c>
      <c r="B496" s="67" t="s">
        <v>1182</v>
      </c>
      <c r="C496" s="52">
        <v>44907.187673611108</v>
      </c>
      <c r="D496" s="16">
        <f>(K496*M496+P496*R496)/(24*60*60)</f>
        <v>0</v>
      </c>
      <c r="E496" s="26"/>
      <c r="F496" s="14" t="s">
        <v>1440</v>
      </c>
      <c r="G496" s="15">
        <v>0.11700000000000001</v>
      </c>
      <c r="H496" s="131">
        <v>17</v>
      </c>
      <c r="I496" s="131">
        <v>10</v>
      </c>
      <c r="J496" s="143" t="s">
        <v>1441</v>
      </c>
      <c r="K496" s="37"/>
      <c r="L496" s="27">
        <v>6.0000000000000001E-3</v>
      </c>
      <c r="M496" s="13">
        <v>273</v>
      </c>
      <c r="N496" s="13">
        <v>240</v>
      </c>
      <c r="O496" s="17">
        <v>2E-3</v>
      </c>
      <c r="P496" s="37"/>
      <c r="Q496" s="27">
        <v>6.0000000000000001E-3</v>
      </c>
      <c r="R496" s="13">
        <v>334</v>
      </c>
      <c r="S496" s="13">
        <v>240</v>
      </c>
      <c r="T496" s="133">
        <v>2.9999999999999997E-4</v>
      </c>
      <c r="U496" s="27"/>
      <c r="V496" s="8">
        <f>IF(AB494="Latest Sag:",-(K496*L496+P496*Q496),-(K496*L496+P496*Q496)+U496)</f>
        <v>0</v>
      </c>
      <c r="W496" s="8">
        <f>IF(OR(AC495="",AC495=0),Z495+V496,IF(AB494="Latest Sag:",AA495+U496+V496,AC495+V496))</f>
        <v>0.45885700000000001</v>
      </c>
      <c r="X496" s="34"/>
      <c r="Y496" s="53">
        <f>IF(OR(ISBLANK(X496),X494=VALUE(20)),,IF(W494="Latest Z20:",ABS(X494-X496-K493*L493-P493*Q493+U495+U496),ABS(X495-X496-K495*L495-P495*Q495+U496)))</f>
        <v>0</v>
      </c>
      <c r="Z496" s="28">
        <v>-67.240909000000002</v>
      </c>
      <c r="AA496" s="28">
        <v>0.480688</v>
      </c>
      <c r="AB496" s="28"/>
      <c r="AC496" s="8">
        <f t="shared" ref="AC496" si="1137">AB496+AA496</f>
        <v>0.480688</v>
      </c>
      <c r="AD496" s="35">
        <v>0.458721209910738</v>
      </c>
      <c r="AE496" s="8">
        <f t="shared" ref="AE496" si="1138">IF(AD496="",0,IF(OR(AC496="",AC496=0),W496-AD496,AC496-AD496))</f>
        <v>2.1966790089262E-2</v>
      </c>
      <c r="AF496" s="58">
        <f t="shared" ref="AF496" si="1139">IF(AA496="",(Z496-V496)-Z495,AC496-W496)</f>
        <v>2.1830999999999989E-2</v>
      </c>
      <c r="AG496" s="40"/>
      <c r="AH496" s="73"/>
      <c r="AI496" s="40"/>
      <c r="AJ496" s="73"/>
      <c r="AK496" s="40">
        <v>2106</v>
      </c>
      <c r="AL496" s="73">
        <v>150</v>
      </c>
      <c r="AM496" s="70"/>
      <c r="AN496" s="74"/>
      <c r="AO496" s="70"/>
      <c r="AP496" s="63"/>
      <c r="AQ496" s="63"/>
      <c r="AR496" s="40"/>
      <c r="AS496" s="40"/>
      <c r="AT496" s="63"/>
      <c r="AU496" s="63"/>
      <c r="AV496" s="142"/>
      <c r="AW496" s="71"/>
      <c r="AX496" s="45"/>
      <c r="AY496" s="45"/>
      <c r="AZ496" s="46"/>
      <c r="BA496" s="152"/>
      <c r="BB496" s="47"/>
      <c r="BC496" s="158">
        <v>48</v>
      </c>
      <c r="BD496" s="158"/>
      <c r="BE496" s="47"/>
      <c r="BF496" s="56"/>
      <c r="BG496" s="49"/>
      <c r="BH496" s="50"/>
      <c r="BI496" s="49"/>
      <c r="BJ496" s="49"/>
      <c r="BK496" s="49"/>
      <c r="BL496" s="49"/>
      <c r="BM496" s="49"/>
      <c r="BN496" s="50"/>
      <c r="BO496" s="49"/>
      <c r="BP496" s="49"/>
      <c r="BQ496" s="50"/>
      <c r="BR496" s="9"/>
    </row>
    <row r="497" spans="1:70" s="7" customFormat="1" x14ac:dyDescent="0.25">
      <c r="A497" s="68" t="s">
        <v>1612</v>
      </c>
      <c r="B497" s="67" t="s">
        <v>1182</v>
      </c>
      <c r="C497" s="52">
        <v>44907.206134259257</v>
      </c>
      <c r="D497" s="16">
        <f>(K497*M497+P497*R497)/(24*60*60)</f>
        <v>2.8437500000000001E-2</v>
      </c>
      <c r="E497" s="26"/>
      <c r="F497" s="14" t="s">
        <v>1440</v>
      </c>
      <c r="G497" s="15">
        <v>0.11700000000000001</v>
      </c>
      <c r="H497" s="131">
        <v>17</v>
      </c>
      <c r="I497" s="131">
        <v>10</v>
      </c>
      <c r="J497" s="143" t="s">
        <v>1441</v>
      </c>
      <c r="K497" s="27">
        <v>9</v>
      </c>
      <c r="L497" s="27">
        <v>6.0000000000000001E-3</v>
      </c>
      <c r="M497" s="13">
        <v>273</v>
      </c>
      <c r="N497" s="13">
        <v>240</v>
      </c>
      <c r="O497" s="17">
        <v>2E-3</v>
      </c>
      <c r="P497" s="27">
        <v>0</v>
      </c>
      <c r="Q497" s="27">
        <v>6.0000000000000001E-3</v>
      </c>
      <c r="R497" s="13">
        <v>334</v>
      </c>
      <c r="S497" s="13">
        <v>240</v>
      </c>
      <c r="T497" s="133">
        <v>2.9999999999999997E-4</v>
      </c>
      <c r="U497" s="27">
        <v>3.8517000000000003E-2</v>
      </c>
      <c r="V497" s="8">
        <f>IF(AB495="Latest Sag:",-(K497*L497+P497*Q497),-(K497*L497+P497*Q497)+U497)</f>
        <v>-5.3999999999999999E-2</v>
      </c>
      <c r="W497" s="8">
        <f>IF(OR(AC496="",AC496=0),Z496+V497,IF(AB495="Latest Sag:",AA496+U497+V497,AC496+V497))</f>
        <v>0.46520500000000004</v>
      </c>
      <c r="X497" s="33">
        <v>-36.150399999999998</v>
      </c>
      <c r="Y497" s="53">
        <f>IF(OR(ISBLANK(X497),X495=VALUE(20)),,IF(W495="Latest Z20:",ABS(X495-X497-K494*L494-P494*Q494+U496+U497),ABS(X496-X497-K496*L496-P496*Q496+U497)))</f>
        <v>0</v>
      </c>
      <c r="Z497" s="28">
        <v>-67.240782999999993</v>
      </c>
      <c r="AA497" s="28">
        <v>0.48067300000000002</v>
      </c>
      <c r="AB497" s="28">
        <v>-1.1887E-2</v>
      </c>
      <c r="AC497" s="8">
        <f t="shared" ref="AC497" si="1140">AB497+AA497</f>
        <v>0.46878600000000004</v>
      </c>
      <c r="AD497" s="35">
        <v>0.458721209910738</v>
      </c>
      <c r="AE497" s="8">
        <f t="shared" ref="AE497" si="1141">IF(AD497="",0,IF(OR(AC497="",AC497=0),W497-AD497,AC497-AD497))</f>
        <v>1.0064790089262032E-2</v>
      </c>
      <c r="AF497" s="58">
        <f t="shared" ref="AF497" si="1142">IF(AA497="",(Z497-V497)-Z496,AC497-W497)</f>
        <v>3.5810000000000008E-3</v>
      </c>
      <c r="AG497" s="40"/>
      <c r="AH497" s="73"/>
      <c r="AI497" s="40"/>
      <c r="AJ497" s="73"/>
      <c r="AK497" s="40">
        <v>87</v>
      </c>
      <c r="AL497" s="73">
        <v>150</v>
      </c>
      <c r="AM497" s="70"/>
      <c r="AN497" s="74"/>
      <c r="AO497" s="70"/>
      <c r="AP497" s="63"/>
      <c r="AQ497" s="63"/>
      <c r="AR497" s="40"/>
      <c r="AS497" s="40"/>
      <c r="AT497" s="63"/>
      <c r="AU497" s="63"/>
      <c r="AV497" s="142"/>
      <c r="AW497" s="71"/>
      <c r="AX497" s="45"/>
      <c r="AY497" s="45"/>
      <c r="AZ497" s="46"/>
      <c r="BA497" s="152"/>
      <c r="BB497" s="47"/>
      <c r="BC497" s="158">
        <v>48</v>
      </c>
      <c r="BD497" s="158"/>
      <c r="BE497" s="47"/>
      <c r="BF497" s="56"/>
      <c r="BG497" s="49"/>
      <c r="BH497" s="50"/>
      <c r="BI497" s="49"/>
      <c r="BJ497" s="49"/>
      <c r="BK497" s="49"/>
      <c r="BL497" s="49"/>
      <c r="BM497" s="49"/>
      <c r="BN497" s="50"/>
      <c r="BO497" s="49"/>
      <c r="BP497" s="49"/>
      <c r="BQ497" s="50"/>
      <c r="BR497" s="9"/>
    </row>
    <row r="498" spans="1:70" s="7" customFormat="1" x14ac:dyDescent="0.25">
      <c r="A498" s="68" t="s">
        <v>1614</v>
      </c>
      <c r="B498" s="67" t="s">
        <v>1615</v>
      </c>
      <c r="C498" s="52">
        <v>44907.243703703702</v>
      </c>
      <c r="D498" s="16">
        <f>(K498*M498+P498*R498)/(24*60*60)</f>
        <v>1.0185185185185186E-2</v>
      </c>
      <c r="E498" s="26"/>
      <c r="F498" s="14" t="s">
        <v>1440</v>
      </c>
      <c r="G498" s="15">
        <v>0.11700000000000001</v>
      </c>
      <c r="H498" s="131">
        <v>17</v>
      </c>
      <c r="I498" s="131">
        <v>10</v>
      </c>
      <c r="J498" s="143" t="s">
        <v>1441</v>
      </c>
      <c r="K498" s="27">
        <v>2</v>
      </c>
      <c r="L498" s="27">
        <v>6.0000000000000001E-3</v>
      </c>
      <c r="M498" s="13">
        <v>273</v>
      </c>
      <c r="N498" s="13">
        <v>240</v>
      </c>
      <c r="O498" s="17">
        <v>2E-3</v>
      </c>
      <c r="P498" s="27">
        <v>1</v>
      </c>
      <c r="Q498" s="27">
        <v>6.0000000000000001E-3</v>
      </c>
      <c r="R498" s="13">
        <v>334</v>
      </c>
      <c r="S498" s="13">
        <v>240</v>
      </c>
      <c r="T498" s="133">
        <v>2.9999999999999997E-4</v>
      </c>
      <c r="U498" s="27">
        <v>7.8399999999999997E-3</v>
      </c>
      <c r="V498" s="8">
        <f>IF(AB496="Latest Sag:",-(K498*L498+P498*Q498),-(K498*L498+P498*Q498)+U498)</f>
        <v>-1.0160000000000002E-2</v>
      </c>
      <c r="W498" s="8">
        <f>IF(OR(AC497="",AC497=0),Z497+V498,IF(AB496="Latest Sag:",AA497+U498+V498,AC497+V498))</f>
        <v>0.45862600000000003</v>
      </c>
      <c r="X498" s="33">
        <v>-36.196599999999997</v>
      </c>
      <c r="Y498" s="53">
        <f>IF(OR(ISBLANK(X498),X496=VALUE(20)),,IF(W496="Latest Z20:",ABS(X496-X498-K495*L495-P495*Q495+U497+U498),ABS(X497-X498-K497*L497-P497*Q497+U498)))</f>
        <v>3.9999999998908964E-5</v>
      </c>
      <c r="Z498" s="28">
        <v>-67.240920000000003</v>
      </c>
      <c r="AA498" s="28">
        <v>0.48066799999999998</v>
      </c>
      <c r="AB498" s="28">
        <v>-2.1815999999999999E-2</v>
      </c>
      <c r="AC498" s="8">
        <f t="shared" ref="AC498" si="1143">AB498+AA498</f>
        <v>0.45885199999999998</v>
      </c>
      <c r="AD498" s="35">
        <v>0.458721209910738</v>
      </c>
      <c r="AE498" s="8">
        <f t="shared" ref="AE498" si="1144">IF(AD498="",0,IF(OR(AC498="",AC498=0),W498-AD498,AC498-AD498))</f>
        <v>1.3079008926197844E-4</v>
      </c>
      <c r="AF498" s="58">
        <f t="shared" ref="AF498" si="1145">IF(AA498="",(Z498-V498)-Z497,AC498-W498)</f>
        <v>2.2599999999994846E-4</v>
      </c>
      <c r="AG498" s="40"/>
      <c r="AH498" s="73"/>
      <c r="AI498" s="40"/>
      <c r="AJ498" s="73"/>
      <c r="AK498" s="40">
        <v>35</v>
      </c>
      <c r="AL498" s="73">
        <v>150</v>
      </c>
      <c r="AM498" s="70"/>
      <c r="AN498" s="74"/>
      <c r="AO498" s="70"/>
      <c r="AP498" s="63"/>
      <c r="AQ498" s="63"/>
      <c r="AR498" s="40"/>
      <c r="AS498" s="40"/>
      <c r="AT498" s="63"/>
      <c r="AU498" s="63"/>
      <c r="AV498" s="142"/>
      <c r="AW498" s="71"/>
      <c r="AX498" s="45"/>
      <c r="AY498" s="45"/>
      <c r="AZ498" s="46"/>
      <c r="BA498" s="152"/>
      <c r="BB498" s="47"/>
      <c r="BC498" s="158">
        <v>48</v>
      </c>
      <c r="BD498" s="158"/>
      <c r="BE498" s="47"/>
      <c r="BF498" s="56"/>
      <c r="BG498" s="49"/>
      <c r="BH498" s="50"/>
      <c r="BI498" s="49"/>
      <c r="BJ498" s="49"/>
      <c r="BK498" s="49"/>
      <c r="BL498" s="49"/>
      <c r="BM498" s="49"/>
      <c r="BN498" s="50"/>
      <c r="BO498" s="49"/>
      <c r="BP498" s="49"/>
      <c r="BQ498" s="50"/>
      <c r="BR498" s="9"/>
    </row>
    <row r="499" spans="1:70" s="6" customFormat="1" x14ac:dyDescent="0.25">
      <c r="A499" s="170" t="s">
        <v>1155</v>
      </c>
      <c r="B499" s="136"/>
      <c r="C499" s="137">
        <v>44907.269432870373</v>
      </c>
      <c r="D499" s="146">
        <v>2.29</v>
      </c>
      <c r="E499" s="139" t="s">
        <v>814</v>
      </c>
      <c r="F499" s="165" t="s">
        <v>1616</v>
      </c>
      <c r="G499" s="22"/>
      <c r="H499" s="134"/>
      <c r="I499" s="134"/>
      <c r="J499" s="145"/>
      <c r="K499" s="29"/>
      <c r="L499" s="29"/>
      <c r="M499" s="1"/>
      <c r="N499" s="1"/>
      <c r="O499" s="3"/>
      <c r="P499" s="29"/>
      <c r="Q499" s="29"/>
      <c r="R499" s="1"/>
      <c r="S499" s="1"/>
      <c r="T499" s="147" t="s">
        <v>903</v>
      </c>
      <c r="U499" s="32" t="s">
        <v>24</v>
      </c>
      <c r="V499" s="24"/>
      <c r="W499" s="25" t="s">
        <v>22</v>
      </c>
      <c r="X499" s="30">
        <v>20</v>
      </c>
      <c r="Y499" s="138"/>
      <c r="Z499" s="30"/>
      <c r="AA499" s="30"/>
      <c r="AB499" s="36" t="s">
        <v>21</v>
      </c>
      <c r="AC499" s="24">
        <f>$AC$498</f>
        <v>0.45885199999999998</v>
      </c>
      <c r="AD499" s="30"/>
      <c r="AE499" s="24"/>
      <c r="AF499" s="24"/>
      <c r="AG499" s="41"/>
      <c r="AH499" s="41"/>
      <c r="AI499" s="41"/>
      <c r="AJ499" s="41"/>
      <c r="AK499" s="41"/>
      <c r="AL499" s="41"/>
      <c r="AM499" s="41"/>
      <c r="AN499" s="41"/>
      <c r="AO499" s="41"/>
      <c r="AP499" s="135"/>
      <c r="AQ499" s="135"/>
      <c r="AR499" s="41"/>
      <c r="AS499" s="41"/>
      <c r="AT499" s="135"/>
      <c r="AU499" s="135"/>
      <c r="AV499" s="29"/>
      <c r="AW499" s="42"/>
      <c r="AX499" s="42"/>
      <c r="AY499" s="42"/>
      <c r="AZ499" s="43"/>
      <c r="BA499" s="151"/>
      <c r="BB499" s="44"/>
      <c r="BC499" s="157">
        <v>49</v>
      </c>
      <c r="BD499" s="157"/>
      <c r="BE499" s="44"/>
      <c r="BF499" s="48"/>
      <c r="BG499" s="48"/>
      <c r="BH499" s="48"/>
      <c r="BI499" s="48"/>
      <c r="BJ499" s="48"/>
      <c r="BK499" s="48"/>
      <c r="BL499" s="48"/>
      <c r="BM499" s="48"/>
      <c r="BN499" s="48"/>
      <c r="BO499" s="48"/>
      <c r="BP499" s="48"/>
      <c r="BQ499" s="48"/>
      <c r="BR499" s="1"/>
    </row>
    <row r="500" spans="1:70" s="7" customFormat="1" x14ac:dyDescent="0.25">
      <c r="A500" s="68" t="s">
        <v>1617</v>
      </c>
      <c r="B500" s="67" t="s">
        <v>1318</v>
      </c>
      <c r="C500" s="52">
        <v>44907.273356481484</v>
      </c>
      <c r="D500" s="16">
        <f>(K500*M500+P500*R500)/(24*60*60)</f>
        <v>0</v>
      </c>
      <c r="E500" s="26"/>
      <c r="F500" s="14" t="s">
        <v>1440</v>
      </c>
      <c r="G500" s="15">
        <v>0.11700000000000001</v>
      </c>
      <c r="H500" s="131">
        <v>17</v>
      </c>
      <c r="I500" s="131">
        <v>10</v>
      </c>
      <c r="J500" s="143" t="s">
        <v>1441</v>
      </c>
      <c r="K500" s="37"/>
      <c r="L500" s="27">
        <v>6.0000000000000001E-3</v>
      </c>
      <c r="M500" s="13">
        <v>273</v>
      </c>
      <c r="N500" s="13">
        <v>240</v>
      </c>
      <c r="O500" s="17">
        <v>2E-3</v>
      </c>
      <c r="P500" s="37"/>
      <c r="Q500" s="27">
        <v>6.0000000000000001E-3</v>
      </c>
      <c r="R500" s="13">
        <v>334</v>
      </c>
      <c r="S500" s="13">
        <v>240</v>
      </c>
      <c r="T500" s="133">
        <v>2.9999999999999997E-4</v>
      </c>
      <c r="U500" s="27"/>
      <c r="V500" s="8">
        <f>IF(AB498="Latest Sag:",-(K500*L500+P500*Q500),-(K500*L500+P500*Q500)+U500)</f>
        <v>0</v>
      </c>
      <c r="W500" s="8">
        <f>IF(OR(AC499="",AC499=0),Z499+V500,IF(AB498="Latest Sag:",AA499+U500+V500,AC499+V500))</f>
        <v>0.45885199999999998</v>
      </c>
      <c r="X500" s="34"/>
      <c r="Y500" s="53">
        <f>IF(OR(ISBLANK(X500),X498=VALUE(20)),,IF(W498="Latest Z20:",ABS(X498-X500-K497*L497-P497*Q497+U499+U500),ABS(X499-X500-K499*L499-P499*Q499+U500)))</f>
        <v>0</v>
      </c>
      <c r="Z500" s="28">
        <v>-67.242379999999997</v>
      </c>
      <c r="AA500" s="28">
        <v>0.47758099999999998</v>
      </c>
      <c r="AB500" s="28">
        <v>4.1154000000000003E-2</v>
      </c>
      <c r="AC500" s="8">
        <f t="shared" ref="AC500" si="1146">AB500+AA500</f>
        <v>0.51873499999999995</v>
      </c>
      <c r="AD500" s="35">
        <v>0.458854507578357</v>
      </c>
      <c r="AE500" s="8">
        <f t="shared" ref="AE500" si="1147">IF(AD500="",0,IF(OR(AC500="",AC500=0),W500-AD500,AC500-AD500))</f>
        <v>5.988049242164295E-2</v>
      </c>
      <c r="AF500" s="58">
        <f t="shared" ref="AF500" si="1148">IF(AA500="",(Z500-V500)-Z499,AC500-W500)</f>
        <v>5.9882999999999964E-2</v>
      </c>
      <c r="AG500" s="40"/>
      <c r="AH500" s="73"/>
      <c r="AI500" s="40"/>
      <c r="AJ500" s="73"/>
      <c r="AK500" s="40">
        <v>1410</v>
      </c>
      <c r="AL500" s="73">
        <v>150</v>
      </c>
      <c r="AM500" s="70"/>
      <c r="AN500" s="74"/>
      <c r="AO500" s="70"/>
      <c r="AP500" s="63"/>
      <c r="AQ500" s="63"/>
      <c r="AR500" s="40"/>
      <c r="AS500" s="40"/>
      <c r="AT500" s="63"/>
      <c r="AU500" s="63"/>
      <c r="AV500" s="142"/>
      <c r="AW500" s="71"/>
      <c r="AX500" s="45"/>
      <c r="AY500" s="45"/>
      <c r="AZ500" s="46"/>
      <c r="BA500" s="152"/>
      <c r="BB500" s="47"/>
      <c r="BC500" s="158">
        <v>49</v>
      </c>
      <c r="BD500" s="158"/>
      <c r="BE500" s="47"/>
      <c r="BF500" s="56"/>
      <c r="BG500" s="49"/>
      <c r="BH500" s="50"/>
      <c r="BI500" s="49"/>
      <c r="BJ500" s="49"/>
      <c r="BK500" s="49"/>
      <c r="BL500" s="49"/>
      <c r="BM500" s="49"/>
      <c r="BN500" s="50"/>
      <c r="BO500" s="49"/>
      <c r="BP500" s="49"/>
      <c r="BQ500" s="50"/>
      <c r="BR500" s="9"/>
    </row>
    <row r="501" spans="1:70" s="7" customFormat="1" x14ac:dyDescent="0.25">
      <c r="A501" s="68" t="s">
        <v>1618</v>
      </c>
      <c r="B501" s="67" t="s">
        <v>1318</v>
      </c>
      <c r="C501" s="52">
        <v>44907.290196759262</v>
      </c>
      <c r="D501" s="16">
        <f>(K501*M501+P501*R501)/(24*60*60)</f>
        <v>3.1597222222222221E-2</v>
      </c>
      <c r="E501" s="26"/>
      <c r="F501" s="14" t="s">
        <v>1440</v>
      </c>
      <c r="G501" s="15">
        <v>0.11700000000000001</v>
      </c>
      <c r="H501" s="131">
        <v>17</v>
      </c>
      <c r="I501" s="131">
        <v>10</v>
      </c>
      <c r="J501" s="143" t="s">
        <v>1441</v>
      </c>
      <c r="K501" s="27">
        <v>10</v>
      </c>
      <c r="L501" s="27">
        <v>6.0000000000000001E-3</v>
      </c>
      <c r="M501" s="13">
        <v>273</v>
      </c>
      <c r="N501" s="13">
        <v>240</v>
      </c>
      <c r="O501" s="17">
        <v>2E-3</v>
      </c>
      <c r="P501" s="27"/>
      <c r="Q501" s="27">
        <v>6.0000000000000001E-3</v>
      </c>
      <c r="R501" s="13">
        <v>334</v>
      </c>
      <c r="S501" s="13">
        <v>240</v>
      </c>
      <c r="T501" s="133">
        <v>2.9999999999999997E-4</v>
      </c>
      <c r="U501" s="27">
        <v>4.7277E-2</v>
      </c>
      <c r="V501" s="8">
        <f>IF(AB499="Latest Sag:",-(K501*L501+P501*Q501),-(K501*L501+P501*Q501)+U501)</f>
        <v>-0.06</v>
      </c>
      <c r="W501" s="8">
        <f>IF(OR(AC500="",AC500=0),Z500+V501,IF(AB499="Latest Sag:",AA500+U501+V501,AC500+V501))</f>
        <v>0.46485799999999994</v>
      </c>
      <c r="X501" s="33">
        <v>-36.143732999999997</v>
      </c>
      <c r="Y501" s="53">
        <f>IF(OR(ISBLANK(X501),X499=VALUE(20)),,IF(W499="Latest Z20:",ABS(X499-X501-K498*L498-P498*Q498+U500+U501),ABS(X500-X501-K500*L500-P500*Q500+U501)))</f>
        <v>0</v>
      </c>
      <c r="Z501" s="28">
        <v>-67.241682999999995</v>
      </c>
      <c r="AA501" s="28">
        <v>0.477543</v>
      </c>
      <c r="AB501" s="28">
        <v>-1.0317E-2</v>
      </c>
      <c r="AC501" s="8">
        <f t="shared" ref="AC501" si="1149">AB501+AA501</f>
        <v>0.46722599999999997</v>
      </c>
      <c r="AD501" s="35">
        <v>0.458854507578357</v>
      </c>
      <c r="AE501" s="8">
        <f t="shared" ref="AE501" si="1150">IF(AD501="",0,IF(OR(AC501="",AC501=0),W501-AD501,AC501-AD501))</f>
        <v>8.3714924216429787E-3</v>
      </c>
      <c r="AF501" s="58">
        <f t="shared" ref="AF501" si="1151">IF(AA501="",(Z501-V501)-Z500,AC501-W501)</f>
        <v>2.3680000000000367E-3</v>
      </c>
      <c r="AG501" s="40"/>
      <c r="AH501" s="73"/>
      <c r="AI501" s="40"/>
      <c r="AJ501" s="73"/>
      <c r="AK501" s="40">
        <v>51</v>
      </c>
      <c r="AL501" s="73">
        <v>150</v>
      </c>
      <c r="AM501" s="70"/>
      <c r="AN501" s="74"/>
      <c r="AO501" s="70"/>
      <c r="AP501" s="63"/>
      <c r="AQ501" s="63"/>
      <c r="AR501" s="40"/>
      <c r="AS501" s="40"/>
      <c r="AT501" s="63"/>
      <c r="AU501" s="63"/>
      <c r="AV501" s="142"/>
      <c r="AW501" s="71"/>
      <c r="AX501" s="45"/>
      <c r="AY501" s="45"/>
      <c r="AZ501" s="46"/>
      <c r="BA501" s="152"/>
      <c r="BB501" s="47"/>
      <c r="BC501" s="158">
        <v>49</v>
      </c>
      <c r="BD501" s="158"/>
      <c r="BE501" s="47"/>
      <c r="BF501" s="56"/>
      <c r="BG501" s="49"/>
      <c r="BH501" s="50"/>
      <c r="BI501" s="49"/>
      <c r="BJ501" s="49"/>
      <c r="BK501" s="49"/>
      <c r="BL501" s="49"/>
      <c r="BM501" s="49"/>
      <c r="BN501" s="50"/>
      <c r="BO501" s="49"/>
      <c r="BP501" s="49"/>
      <c r="BQ501" s="50"/>
      <c r="BR501" s="9"/>
    </row>
    <row r="502" spans="1:70" s="7" customFormat="1" x14ac:dyDescent="0.25">
      <c r="A502" s="68" t="s">
        <v>1619</v>
      </c>
      <c r="B502" s="67" t="s">
        <v>1318</v>
      </c>
      <c r="C502" s="52">
        <v>44907.331122685187</v>
      </c>
      <c r="D502" s="16">
        <f>(K502*M502+P502*R502)/(24*60*60)</f>
        <v>1.0185185185185186E-2</v>
      </c>
      <c r="E502" s="26"/>
      <c r="F502" s="14" t="s">
        <v>1440</v>
      </c>
      <c r="G502" s="15">
        <v>0.11700000000000001</v>
      </c>
      <c r="H502" s="131">
        <v>17</v>
      </c>
      <c r="I502" s="131">
        <v>10</v>
      </c>
      <c r="J502" s="143" t="s">
        <v>1441</v>
      </c>
      <c r="K502" s="27">
        <v>2</v>
      </c>
      <c r="L502" s="27">
        <v>6.0000000000000001E-3</v>
      </c>
      <c r="M502" s="13">
        <v>273</v>
      </c>
      <c r="N502" s="13">
        <v>240</v>
      </c>
      <c r="O502" s="17">
        <v>2E-3</v>
      </c>
      <c r="P502" s="27">
        <v>1</v>
      </c>
      <c r="Q502" s="27">
        <v>6.0000000000000001E-3</v>
      </c>
      <c r="R502" s="13">
        <v>334</v>
      </c>
      <c r="S502" s="13">
        <v>240</v>
      </c>
      <c r="T502" s="133">
        <v>2.9999999999999997E-4</v>
      </c>
      <c r="U502" s="27">
        <v>9.4909999999999994E-3</v>
      </c>
      <c r="V502" s="8">
        <f>IF(AB500="Latest Sag:",-(K502*L502+P502*Q502),-(K502*L502+P502*Q502)+U502)</f>
        <v>-8.5090000000000027E-3</v>
      </c>
      <c r="W502" s="8">
        <f>IF(OR(AC501="",AC501=0),Z501+V502,IF(AB500="Latest Sag:",AA501+U502+V502,AC501+V502))</f>
        <v>0.45871699999999999</v>
      </c>
      <c r="X502" s="33">
        <v>-36.194242000000003</v>
      </c>
      <c r="Y502" s="53">
        <f>IF(OR(ISBLANK(X502),X500=VALUE(20)),,IF(W500="Latest Z20:",ABS(X500-X502-K499*L499-P499*Q499+U501+U502),ABS(X501-X502-K501*L501-P501*Q501+U502)))</f>
        <v>5.2458037913538647E-15</v>
      </c>
      <c r="Z502" s="28">
        <v>-67.241697000000002</v>
      </c>
      <c r="AA502" s="28">
        <v>0.477543</v>
      </c>
      <c r="AB502" s="28">
        <v>-1.8738999999999999E-2</v>
      </c>
      <c r="AC502" s="8">
        <f t="shared" ref="AC502" si="1152">AB502+AA502</f>
        <v>0.45880399999999999</v>
      </c>
      <c r="AD502" s="35">
        <v>0.458854507578357</v>
      </c>
      <c r="AE502" s="8">
        <f t="shared" ref="AE502" si="1153">IF(AD502="",0,IF(OR(AC502="",AC502=0),W502-AD502,AC502-AD502))</f>
        <v>-5.0507578357006366E-5</v>
      </c>
      <c r="AF502" s="58">
        <f t="shared" ref="AF502" si="1154">IF(AA502="",(Z502-V502)-Z501,AC502-W502)</f>
        <v>8.7000000000003741E-5</v>
      </c>
      <c r="AG502" s="40"/>
      <c r="AH502" s="73"/>
      <c r="AI502" s="40"/>
      <c r="AJ502" s="73"/>
      <c r="AK502" s="40">
        <v>55</v>
      </c>
      <c r="AL502" s="73">
        <v>150</v>
      </c>
      <c r="AM502" s="70"/>
      <c r="AN502" s="74"/>
      <c r="AO502" s="70"/>
      <c r="AP502" s="63"/>
      <c r="AQ502" s="63"/>
      <c r="AR502" s="40"/>
      <c r="AS502" s="40"/>
      <c r="AT502" s="63"/>
      <c r="AU502" s="63"/>
      <c r="AV502" s="142"/>
      <c r="AW502" s="71"/>
      <c r="AX502" s="45"/>
      <c r="AY502" s="45"/>
      <c r="AZ502" s="46"/>
      <c r="BA502" s="152"/>
      <c r="BB502" s="47"/>
      <c r="BC502" s="158">
        <v>49</v>
      </c>
      <c r="BD502" s="158"/>
      <c r="BE502" s="47"/>
      <c r="BF502" s="56"/>
      <c r="BG502" s="49"/>
      <c r="BH502" s="50"/>
      <c r="BI502" s="49"/>
      <c r="BJ502" s="49"/>
      <c r="BK502" s="49"/>
      <c r="BL502" s="49"/>
      <c r="BM502" s="49"/>
      <c r="BN502" s="50"/>
      <c r="BO502" s="49"/>
      <c r="BP502" s="49"/>
      <c r="BQ502" s="50"/>
      <c r="BR502" s="9"/>
    </row>
    <row r="503" spans="1:70" s="6" customFormat="1" x14ac:dyDescent="0.25">
      <c r="A503" s="170" t="s">
        <v>1155</v>
      </c>
      <c r="B503" s="136"/>
      <c r="C503" s="137">
        <v>44907.353900462964</v>
      </c>
      <c r="D503" s="146">
        <v>2.0299999999999998</v>
      </c>
      <c r="E503" s="139" t="s">
        <v>814</v>
      </c>
      <c r="F503" s="165" t="s">
        <v>1620</v>
      </c>
      <c r="G503" s="22"/>
      <c r="H503" s="134"/>
      <c r="I503" s="134"/>
      <c r="J503" s="145"/>
      <c r="K503" s="29"/>
      <c r="L503" s="29"/>
      <c r="M503" s="1"/>
      <c r="N503" s="1"/>
      <c r="O503" s="3"/>
      <c r="P503" s="29"/>
      <c r="Q503" s="29"/>
      <c r="R503" s="1"/>
      <c r="S503" s="1"/>
      <c r="T503" s="147" t="s">
        <v>903</v>
      </c>
      <c r="U503" s="32" t="s">
        <v>24</v>
      </c>
      <c r="V503" s="24"/>
      <c r="W503" s="25" t="s">
        <v>22</v>
      </c>
      <c r="X503" s="30">
        <v>20</v>
      </c>
      <c r="Y503" s="138"/>
      <c r="Z503" s="30"/>
      <c r="AA503" s="30"/>
      <c r="AB503" s="36" t="s">
        <v>21</v>
      </c>
      <c r="AC503" s="24">
        <f>$AC$502</f>
        <v>0.45880399999999999</v>
      </c>
      <c r="AD503" s="30"/>
      <c r="AE503" s="24"/>
      <c r="AF503" s="24"/>
      <c r="AG503" s="41"/>
      <c r="AH503" s="41"/>
      <c r="AI503" s="41"/>
      <c r="AJ503" s="41"/>
      <c r="AK503" s="41"/>
      <c r="AL503" s="41"/>
      <c r="AM503" s="41"/>
      <c r="AN503" s="41"/>
      <c r="AO503" s="41"/>
      <c r="AP503" s="135"/>
      <c r="AQ503" s="135"/>
      <c r="AR503" s="41"/>
      <c r="AS503" s="41"/>
      <c r="AT503" s="135"/>
      <c r="AU503" s="135"/>
      <c r="AV503" s="29"/>
      <c r="AW503" s="42"/>
      <c r="AX503" s="42"/>
      <c r="AY503" s="42"/>
      <c r="AZ503" s="43"/>
      <c r="BA503" s="151"/>
      <c r="BB503" s="44"/>
      <c r="BC503" s="157">
        <v>50</v>
      </c>
      <c r="BD503" s="157"/>
      <c r="BE503" s="44"/>
      <c r="BF503" s="48"/>
      <c r="BG503" s="48"/>
      <c r="BH503" s="48"/>
      <c r="BI503" s="48"/>
      <c r="BJ503" s="48"/>
      <c r="BK503" s="48"/>
      <c r="BL503" s="48"/>
      <c r="BM503" s="48"/>
      <c r="BN503" s="48"/>
      <c r="BO503" s="48"/>
      <c r="BP503" s="48"/>
      <c r="BQ503" s="48"/>
      <c r="BR503" s="1"/>
    </row>
    <row r="504" spans="1:70" s="7" customFormat="1" x14ac:dyDescent="0.25">
      <c r="A504" s="68" t="s">
        <v>1621</v>
      </c>
      <c r="B504" s="67" t="s">
        <v>1318</v>
      </c>
      <c r="C504" s="52">
        <v>44907.361157407409</v>
      </c>
      <c r="D504" s="16">
        <f>(K504*M504+P504*R504)/(24*60*60)</f>
        <v>0</v>
      </c>
      <c r="E504" s="26"/>
      <c r="F504" s="14" t="s">
        <v>1440</v>
      </c>
      <c r="G504" s="15">
        <v>0.11700000000000001</v>
      </c>
      <c r="H504" s="131">
        <v>17</v>
      </c>
      <c r="I504" s="131">
        <v>10</v>
      </c>
      <c r="J504" s="143" t="s">
        <v>1441</v>
      </c>
      <c r="K504" s="37"/>
      <c r="L504" s="27">
        <v>6.0000000000000001E-3</v>
      </c>
      <c r="M504" s="13">
        <v>273</v>
      </c>
      <c r="N504" s="13">
        <v>240</v>
      </c>
      <c r="O504" s="17">
        <v>2E-3</v>
      </c>
      <c r="P504" s="37"/>
      <c r="Q504" s="27">
        <v>6.0000000000000001E-3</v>
      </c>
      <c r="R504" s="13">
        <v>334</v>
      </c>
      <c r="S504" s="13">
        <v>240</v>
      </c>
      <c r="T504" s="133">
        <v>2.9999999999999997E-4</v>
      </c>
      <c r="U504" s="27"/>
      <c r="V504" s="8">
        <f>IF(AB502="Latest Sag:",-(K504*L504+P504*Q504),-(K504*L504+P504*Q504)+U504)</f>
        <v>0</v>
      </c>
      <c r="W504" s="8">
        <f>IF(OR(AC503="",AC503=0),Z503+V504,IF(AB502="Latest Sag:",AA503+U504+V504,AC503+V504))</f>
        <v>0.45880399999999999</v>
      </c>
      <c r="X504" s="34"/>
      <c r="Y504" s="53">
        <f>IF(OR(ISBLANK(X504),X502=VALUE(20)),,IF(W502="Latest Z20:",ABS(X502-X504-K501*L501-P501*Q501+U503+U504),ABS(X503-X504-K503*L503-P503*Q503+U504)))</f>
        <v>0</v>
      </c>
      <c r="Z504" s="28">
        <v>-67.238388999999998</v>
      </c>
      <c r="AA504" s="28">
        <v>0.48106700000000002</v>
      </c>
      <c r="AB504" s="28">
        <v>3.2243000000000001E-2</v>
      </c>
      <c r="AC504" s="8">
        <f t="shared" ref="AC504" si="1155">AB504+AA504</f>
        <v>0.51331000000000004</v>
      </c>
      <c r="AD504" s="35">
        <v>0.45909223364347501</v>
      </c>
      <c r="AE504" s="8">
        <f t="shared" ref="AE504" si="1156">IF(AD504="",0,IF(OR(AC504="",AC504=0),W504-AD504,AC504-AD504))</f>
        <v>5.4217766356525032E-2</v>
      </c>
      <c r="AF504" s="58">
        <f t="shared" ref="AF504" si="1157">IF(AA504="",(Z504-V504)-Z503,AC504-W504)</f>
        <v>5.4506000000000054E-2</v>
      </c>
      <c r="AG504" s="40"/>
      <c r="AH504" s="73"/>
      <c r="AI504" s="40"/>
      <c r="AJ504" s="73"/>
      <c r="AK504" s="40">
        <v>1358</v>
      </c>
      <c r="AL504" s="73">
        <v>150</v>
      </c>
      <c r="AM504" s="70"/>
      <c r="AN504" s="74"/>
      <c r="AO504" s="70"/>
      <c r="AP504" s="63"/>
      <c r="AQ504" s="63"/>
      <c r="AR504" s="40"/>
      <c r="AS504" s="40"/>
      <c r="AT504" s="63"/>
      <c r="AU504" s="63"/>
      <c r="AV504" s="142"/>
      <c r="AW504" s="71"/>
      <c r="AX504" s="45"/>
      <c r="AY504" s="45"/>
      <c r="AZ504" s="46"/>
      <c r="BA504" s="152"/>
      <c r="BB504" s="47"/>
      <c r="BC504" s="158">
        <v>50</v>
      </c>
      <c r="BD504" s="158"/>
      <c r="BE504" s="47"/>
      <c r="BF504" s="56"/>
      <c r="BG504" s="49"/>
      <c r="BH504" s="50"/>
      <c r="BI504" s="49"/>
      <c r="BJ504" s="49"/>
      <c r="BK504" s="49"/>
      <c r="BL504" s="49"/>
      <c r="BM504" s="49"/>
      <c r="BN504" s="50"/>
      <c r="BO504" s="49"/>
      <c r="BP504" s="49"/>
      <c r="BQ504" s="50"/>
      <c r="BR504" s="9"/>
    </row>
    <row r="505" spans="1:70" s="7" customFormat="1" x14ac:dyDescent="0.25">
      <c r="A505" s="68" t="s">
        <v>1622</v>
      </c>
      <c r="B505" s="67" t="s">
        <v>1318</v>
      </c>
      <c r="C505" s="52">
        <v>44907.374641203707</v>
      </c>
      <c r="D505" s="16">
        <f>(K505*M505+P505*R505)/(24*60*60)</f>
        <v>2.5277777777777777E-2</v>
      </c>
      <c r="E505" s="26"/>
      <c r="F505" s="14" t="s">
        <v>1440</v>
      </c>
      <c r="G505" s="15">
        <v>0.11700000000000001</v>
      </c>
      <c r="H505" s="131">
        <v>17</v>
      </c>
      <c r="I505" s="131">
        <v>10</v>
      </c>
      <c r="J505" s="143" t="s">
        <v>1441</v>
      </c>
      <c r="K505" s="27">
        <v>8</v>
      </c>
      <c r="L505" s="27">
        <v>6.0000000000000001E-3</v>
      </c>
      <c r="M505" s="13">
        <v>273</v>
      </c>
      <c r="N505" s="13">
        <v>240</v>
      </c>
      <c r="O505" s="17">
        <v>2E-3</v>
      </c>
      <c r="P505" s="27"/>
      <c r="Q505" s="27">
        <v>6.0000000000000001E-3</v>
      </c>
      <c r="R505" s="13">
        <v>334</v>
      </c>
      <c r="S505" s="13">
        <v>240</v>
      </c>
      <c r="T505" s="133">
        <v>2.9999999999999997E-4</v>
      </c>
      <c r="U505" s="27">
        <v>3.2528000000000001E-2</v>
      </c>
      <c r="V505" s="8">
        <f>IF(AB503="Latest Sag:",-(K505*L505+P505*Q505),-(K505*L505+P505*Q505)+U505)</f>
        <v>-4.8000000000000001E-2</v>
      </c>
      <c r="W505" s="8">
        <f>IF(OR(AC504="",AC504=0),Z504+V505,IF(AB503="Latest Sag:",AA504+U505+V505,AC504+V505))</f>
        <v>0.46559500000000004</v>
      </c>
      <c r="X505" s="33">
        <v>-36.154229999999998</v>
      </c>
      <c r="Y505" s="53">
        <f>IF(OR(ISBLANK(X505),X503=VALUE(20)),,IF(W503="Latest Z20:",ABS(X503-X505-K502*L502-P502*Q502+U504+U505),ABS(X504-X505-K504*L504-P504*Q504+U505)))</f>
        <v>0</v>
      </c>
      <c r="Z505" s="28">
        <v>-67.238107999999997</v>
      </c>
      <c r="AA505" s="28">
        <v>0.48106399999999999</v>
      </c>
      <c r="AB505" s="28">
        <v>-1.2439E-2</v>
      </c>
      <c r="AC505" s="8">
        <f t="shared" ref="AC505" si="1158">AB505+AA505</f>
        <v>0.46862500000000001</v>
      </c>
      <c r="AD505" s="35">
        <v>0.45909223364347501</v>
      </c>
      <c r="AE505" s="8">
        <f t="shared" ref="AE505" si="1159">IF(AD505="",0,IF(OR(AC505="",AC505=0),W505-AD505,AC505-AD505))</f>
        <v>9.532766356525002E-3</v>
      </c>
      <c r="AF505" s="58">
        <f t="shared" ref="AF505" si="1160">IF(AA505="",(Z505-V505)-Z504,AC505-W505)</f>
        <v>3.0299999999999772E-3</v>
      </c>
      <c r="AG505" s="40"/>
      <c r="AH505" s="73"/>
      <c r="AI505" s="40"/>
      <c r="AJ505" s="73"/>
      <c r="AK505" s="40">
        <v>63</v>
      </c>
      <c r="AL505" s="73">
        <v>150</v>
      </c>
      <c r="AM505" s="70"/>
      <c r="AN505" s="74"/>
      <c r="AO505" s="70"/>
      <c r="AP505" s="63"/>
      <c r="AQ505" s="63"/>
      <c r="AR505" s="40"/>
      <c r="AS505" s="40"/>
      <c r="AT505" s="63"/>
      <c r="AU505" s="63"/>
      <c r="AV505" s="142"/>
      <c r="AW505" s="71"/>
      <c r="AX505" s="45"/>
      <c r="AY505" s="45"/>
      <c r="AZ505" s="46" t="s">
        <v>1625</v>
      </c>
      <c r="BA505" s="152"/>
      <c r="BB505" s="47"/>
      <c r="BC505" s="158">
        <v>50</v>
      </c>
      <c r="BD505" s="158"/>
      <c r="BE505" s="47"/>
      <c r="BF505" s="56"/>
      <c r="BG505" s="49"/>
      <c r="BH505" s="50"/>
      <c r="BI505" s="49"/>
      <c r="BJ505" s="49"/>
      <c r="BK505" s="49"/>
      <c r="BL505" s="49"/>
      <c r="BM505" s="49"/>
      <c r="BN505" s="50"/>
      <c r="BO505" s="49"/>
      <c r="BP505" s="49"/>
      <c r="BQ505" s="50"/>
      <c r="BR505" s="9"/>
    </row>
    <row r="506" spans="1:70" s="7" customFormat="1" x14ac:dyDescent="0.25">
      <c r="A506" s="68" t="s">
        <v>1623</v>
      </c>
      <c r="B506" s="67" t="s">
        <v>1318</v>
      </c>
      <c r="C506" s="52">
        <v>44907.416956018518</v>
      </c>
      <c r="D506" s="16">
        <f>(K506*M506+P506*R506)/(24*60*60)</f>
        <v>1.0185185185185186E-2</v>
      </c>
      <c r="E506" s="26" t="s">
        <v>1624</v>
      </c>
      <c r="F506" s="14" t="s">
        <v>1440</v>
      </c>
      <c r="G506" s="15">
        <v>0.11700000000000001</v>
      </c>
      <c r="H506" s="131">
        <v>17</v>
      </c>
      <c r="I506" s="131">
        <v>10</v>
      </c>
      <c r="J506" s="143" t="s">
        <v>1441</v>
      </c>
      <c r="K506" s="27">
        <v>2</v>
      </c>
      <c r="L506" s="27">
        <v>6.0000000000000001E-3</v>
      </c>
      <c r="M506" s="13">
        <v>273</v>
      </c>
      <c r="N506" s="13">
        <v>240</v>
      </c>
      <c r="O506" s="17">
        <v>2E-3</v>
      </c>
      <c r="P506" s="27">
        <v>1</v>
      </c>
      <c r="Q506" s="27">
        <v>6.0000000000000001E-3</v>
      </c>
      <c r="R506" s="13">
        <v>334</v>
      </c>
      <c r="S506" s="13">
        <v>240</v>
      </c>
      <c r="T506" s="133">
        <v>2.9999999999999997E-4</v>
      </c>
      <c r="U506" s="27">
        <v>8.378E-3</v>
      </c>
      <c r="V506" s="8">
        <f>IF(AB504="Latest Sag:",-(K506*L506+P506*Q506),-(K506*L506+P506*Q506)+U506)</f>
        <v>-9.6220000000000021E-3</v>
      </c>
      <c r="W506" s="8">
        <f>IF(OR(AC505="",AC505=0),Z505+V506,IF(AB504="Latest Sag:",AA505+U506+V506,AC505+V506))</f>
        <v>0.45900299999999999</v>
      </c>
      <c r="X506" s="33">
        <v>-36.193851000000002</v>
      </c>
      <c r="Y506" s="53">
        <f>IF(OR(ISBLANK(X506),X504=VALUE(20)),,IF(W504="Latest Z20:",ABS(X504-X506-K503*L503-P503*Q503+U505+U506),ABS(X505-X506-K505*L505-P505*Q505+U506)))</f>
        <v>9.9999999609787227E-7</v>
      </c>
      <c r="Z506" s="28">
        <v>-67.238266999999993</v>
      </c>
      <c r="AA506" s="28">
        <v>0.48102</v>
      </c>
      <c r="AB506" s="28">
        <v>-2.1794000000000001E-2</v>
      </c>
      <c r="AC506" s="8">
        <f t="shared" ref="AC506" si="1161">AB506+AA506</f>
        <v>0.45922600000000002</v>
      </c>
      <c r="AD506" s="35">
        <v>0.45909223364347501</v>
      </c>
      <c r="AE506" s="8">
        <f t="shared" ref="AE506" si="1162">IF(AD506="",0,IF(OR(AC506="",AC506=0),W506-AD506,AC506-AD506))</f>
        <v>1.3376635652501134E-4</v>
      </c>
      <c r="AF506" s="58">
        <f t="shared" ref="AF506" si="1163">IF(AA506="",(Z506-V506)-Z505,AC506-W506)</f>
        <v>2.2300000000002873E-4</v>
      </c>
      <c r="AG506" s="40"/>
      <c r="AH506" s="73"/>
      <c r="AI506" s="40"/>
      <c r="AJ506" s="73"/>
      <c r="AK506" s="40">
        <v>56</v>
      </c>
      <c r="AL506" s="73">
        <v>150</v>
      </c>
      <c r="AM506" s="70"/>
      <c r="AN506" s="74"/>
      <c r="AO506" s="70"/>
      <c r="AP506" s="63"/>
      <c r="AQ506" s="63"/>
      <c r="AR506" s="40"/>
      <c r="AS506" s="40"/>
      <c r="AT506" s="63"/>
      <c r="AU506" s="63"/>
      <c r="AV506" s="142"/>
      <c r="AW506" s="71"/>
      <c r="AX506" s="45"/>
      <c r="AY506" s="45"/>
      <c r="AZ506" s="46"/>
      <c r="BA506" s="152"/>
      <c r="BB506" s="47"/>
      <c r="BC506" s="158">
        <v>50</v>
      </c>
      <c r="BD506" s="158"/>
      <c r="BE506" s="47"/>
      <c r="BF506" s="56"/>
      <c r="BG506" s="49"/>
      <c r="BH506" s="50"/>
      <c r="BI506" s="49"/>
      <c r="BJ506" s="49"/>
      <c r="BK506" s="49"/>
      <c r="BL506" s="49"/>
      <c r="BM506" s="49"/>
      <c r="BN506" s="50"/>
      <c r="BO506" s="49"/>
      <c r="BP506" s="49"/>
      <c r="BQ506" s="50"/>
      <c r="BR506" s="9"/>
    </row>
    <row r="507" spans="1:70" s="6" customFormat="1" x14ac:dyDescent="0.25">
      <c r="A507" s="170" t="s">
        <v>1155</v>
      </c>
      <c r="B507" s="136"/>
      <c r="C507" s="137">
        <v>44907.439432870371</v>
      </c>
      <c r="D507" s="146">
        <v>2.0499999999999998</v>
      </c>
      <c r="E507" s="139" t="s">
        <v>814</v>
      </c>
      <c r="F507" s="165" t="s">
        <v>1626</v>
      </c>
      <c r="G507" s="22"/>
      <c r="H507" s="134"/>
      <c r="I507" s="134"/>
      <c r="J507" s="145"/>
      <c r="K507" s="29"/>
      <c r="L507" s="29"/>
      <c r="M507" s="1"/>
      <c r="N507" s="1"/>
      <c r="O507" s="3"/>
      <c r="P507" s="29"/>
      <c r="Q507" s="29"/>
      <c r="R507" s="1"/>
      <c r="S507" s="1"/>
      <c r="T507" s="147" t="s">
        <v>903</v>
      </c>
      <c r="U507" s="32" t="s">
        <v>24</v>
      </c>
      <c r="V507" s="24"/>
      <c r="W507" s="25" t="s">
        <v>22</v>
      </c>
      <c r="X507" s="30">
        <v>20</v>
      </c>
      <c r="Y507" s="138"/>
      <c r="Z507" s="30"/>
      <c r="AA507" s="30"/>
      <c r="AB507" s="36" t="s">
        <v>21</v>
      </c>
      <c r="AC507" s="24">
        <f>$AC$506</f>
        <v>0.45922600000000002</v>
      </c>
      <c r="AD507" s="30"/>
      <c r="AE507" s="24"/>
      <c r="AF507" s="24"/>
      <c r="AG507" s="41"/>
      <c r="AH507" s="41"/>
      <c r="AI507" s="41"/>
      <c r="AJ507" s="41"/>
      <c r="AK507" s="41"/>
      <c r="AL507" s="41"/>
      <c r="AM507" s="41"/>
      <c r="AN507" s="41"/>
      <c r="AO507" s="41"/>
      <c r="AP507" s="135"/>
      <c r="AQ507" s="135"/>
      <c r="AR507" s="41"/>
      <c r="AS507" s="41"/>
      <c r="AT507" s="135"/>
      <c r="AU507" s="135"/>
      <c r="AV507" s="29"/>
      <c r="AW507" s="42"/>
      <c r="AX507" s="42"/>
      <c r="AY507" s="42"/>
      <c r="AZ507" s="43"/>
      <c r="BA507" s="151"/>
      <c r="BB507" s="44"/>
      <c r="BC507" s="157">
        <v>51</v>
      </c>
      <c r="BD507" s="157"/>
      <c r="BE507" s="44"/>
      <c r="BF507" s="48"/>
      <c r="BG507" s="48"/>
      <c r="BH507" s="48"/>
      <c r="BI507" s="48"/>
      <c r="BJ507" s="48"/>
      <c r="BK507" s="48"/>
      <c r="BL507" s="48"/>
      <c r="BM507" s="48"/>
      <c r="BN507" s="48"/>
      <c r="BO507" s="48"/>
      <c r="BP507" s="48"/>
      <c r="BQ507" s="48"/>
      <c r="BR507" s="1"/>
    </row>
    <row r="508" spans="1:70" s="7" customFormat="1" x14ac:dyDescent="0.25">
      <c r="A508" s="68" t="s">
        <v>1627</v>
      </c>
      <c r="B508" s="67" t="s">
        <v>1318</v>
      </c>
      <c r="C508" s="52">
        <v>44907.446412037039</v>
      </c>
      <c r="D508" s="16">
        <f>(K508*M508+P508*R508)/(24*60*60)</f>
        <v>0</v>
      </c>
      <c r="E508" s="26"/>
      <c r="F508" s="14" t="s">
        <v>1440</v>
      </c>
      <c r="G508" s="15">
        <v>0.11700000000000001</v>
      </c>
      <c r="H508" s="131">
        <v>17</v>
      </c>
      <c r="I508" s="131">
        <v>10</v>
      </c>
      <c r="J508" s="143" t="s">
        <v>1441</v>
      </c>
      <c r="K508" s="37"/>
      <c r="L508" s="27">
        <v>6.0000000000000001E-3</v>
      </c>
      <c r="M508" s="13">
        <v>273</v>
      </c>
      <c r="N508" s="13">
        <v>240</v>
      </c>
      <c r="O508" s="17">
        <v>2E-3</v>
      </c>
      <c r="P508" s="37"/>
      <c r="Q508" s="27">
        <v>6.0000000000000001E-3</v>
      </c>
      <c r="R508" s="13">
        <v>334</v>
      </c>
      <c r="S508" s="13">
        <v>240</v>
      </c>
      <c r="T508" s="133">
        <v>2.9999999999999997E-4</v>
      </c>
      <c r="U508" s="27"/>
      <c r="V508" s="8">
        <f>IF(AB506="Latest Sag:",-(K508*L508+P508*Q508),-(K508*L508+P508*Q508)+U508)</f>
        <v>0</v>
      </c>
      <c r="W508" s="8">
        <f>IF(OR(AC507="",AC507=0),Z507+V508,IF(AB506="Latest Sag:",AA507+U508+V508,AC507+V508))</f>
        <v>0.45922600000000002</v>
      </c>
      <c r="X508" s="34"/>
      <c r="Y508" s="53">
        <f>IF(OR(ISBLANK(X508),X506=VALUE(20)),,IF(W506="Latest Z20:",ABS(X506-X508-K505*L505-P505*Q505+U507+U508),ABS(X507-X508-K507*L507-P507*Q507+U508)))</f>
        <v>0</v>
      </c>
      <c r="Z508" s="28">
        <v>-67.240557999999993</v>
      </c>
      <c r="AA508" s="28">
        <v>0.47745500000000002</v>
      </c>
      <c r="AB508" s="28">
        <v>4.2561000000000002E-2</v>
      </c>
      <c r="AC508" s="8">
        <f t="shared" ref="AC508" si="1164">AB508+AA508</f>
        <v>0.52001600000000003</v>
      </c>
      <c r="AD508" s="35">
        <v>0.45880615043963102</v>
      </c>
      <c r="AE508" s="8">
        <f t="shared" ref="AE508" si="1165">IF(AD508="",0,IF(OR(AC508="",AC508=0),W508-AD508,AC508-AD508))</f>
        <v>6.1209849560369012E-2</v>
      </c>
      <c r="AF508" s="58">
        <f t="shared" ref="AF508" si="1166">IF(AA508="",(Z508-V508)-Z507,AC508-W508)</f>
        <v>6.0790000000000011E-2</v>
      </c>
      <c r="AG508" s="40"/>
      <c r="AH508" s="73"/>
      <c r="AI508" s="40"/>
      <c r="AJ508" s="73"/>
      <c r="AK508" s="40">
        <v>768</v>
      </c>
      <c r="AL508" s="73">
        <v>150</v>
      </c>
      <c r="AM508" s="70"/>
      <c r="AN508" s="74"/>
      <c r="AO508" s="70"/>
      <c r="AP508" s="63"/>
      <c r="AQ508" s="63"/>
      <c r="AR508" s="40"/>
      <c r="AS508" s="40"/>
      <c r="AT508" s="63"/>
      <c r="AU508" s="63"/>
      <c r="AV508" s="142"/>
      <c r="AW508" s="71"/>
      <c r="AX508" s="45"/>
      <c r="AY508" s="45"/>
      <c r="AZ508" s="46"/>
      <c r="BA508" s="152"/>
      <c r="BB508" s="47"/>
      <c r="BC508" s="158">
        <v>51</v>
      </c>
      <c r="BD508" s="158"/>
      <c r="BE508" s="47"/>
      <c r="BF508" s="56"/>
      <c r="BG508" s="49"/>
      <c r="BH508" s="50"/>
      <c r="BI508" s="49"/>
      <c r="BJ508" s="49"/>
      <c r="BK508" s="49"/>
      <c r="BL508" s="49"/>
      <c r="BM508" s="49"/>
      <c r="BN508" s="50"/>
      <c r="BO508" s="49"/>
      <c r="BP508" s="49"/>
      <c r="BQ508" s="50"/>
      <c r="BR508" s="9"/>
    </row>
    <row r="509" spans="1:70" s="7" customFormat="1" x14ac:dyDescent="0.25">
      <c r="A509" s="68" t="s">
        <v>1628</v>
      </c>
      <c r="B509" s="67" t="s">
        <v>1318</v>
      </c>
      <c r="C509" s="52">
        <v>44907.461875000001</v>
      </c>
      <c r="D509" s="16">
        <f>(K509*M509+P509*R509)/(24*60*60)</f>
        <v>3.1597222222222221E-2</v>
      </c>
      <c r="E509" s="26"/>
      <c r="F509" s="14" t="s">
        <v>1440</v>
      </c>
      <c r="G509" s="15">
        <v>0.11700000000000001</v>
      </c>
      <c r="H509" s="131">
        <v>17</v>
      </c>
      <c r="I509" s="131">
        <v>10</v>
      </c>
      <c r="J509" s="143" t="s">
        <v>1441</v>
      </c>
      <c r="K509" s="27">
        <v>10</v>
      </c>
      <c r="L509" s="27">
        <v>6.0000000000000001E-3</v>
      </c>
      <c r="M509" s="13">
        <v>273</v>
      </c>
      <c r="N509" s="13">
        <v>240</v>
      </c>
      <c r="O509" s="17">
        <v>2E-3</v>
      </c>
      <c r="P509" s="27"/>
      <c r="Q509" s="27">
        <v>6.0000000000000001E-3</v>
      </c>
      <c r="R509" s="13">
        <v>334</v>
      </c>
      <c r="S509" s="13">
        <v>240</v>
      </c>
      <c r="T509" s="133">
        <v>2.9999999999999997E-4</v>
      </c>
      <c r="U509" s="27">
        <v>4.7785000000000001E-2</v>
      </c>
      <c r="V509" s="8">
        <f>IF(AB507="Latest Sag:",-(K509*L509+P509*Q509),-(K509*L509+P509*Q509)+U509)</f>
        <v>-0.06</v>
      </c>
      <c r="W509" s="8">
        <f>IF(OR(AC508="",AC508=0),Z508+V509,IF(AB507="Latest Sag:",AA508+U509+V509,AC508+V509))</f>
        <v>0.46524000000000004</v>
      </c>
      <c r="X509" s="33">
        <v>-36.141351</v>
      </c>
      <c r="Y509" s="53">
        <f>IF(OR(ISBLANK(X509),X507=VALUE(20)),,IF(W507="Latest Z20:",ABS(X507-X509-K506*L506-P506*Q506+U508+U509),ABS(X508-X509-K508*L508-P508*Q508+U509)))</f>
        <v>0</v>
      </c>
      <c r="Z509" s="28">
        <v>-67.240275999999994</v>
      </c>
      <c r="AA509" s="28">
        <v>0.47744900000000001</v>
      </c>
      <c r="AB509" s="28">
        <v>-9.469E-3</v>
      </c>
      <c r="AC509" s="8">
        <f t="shared" ref="AC509" si="1167">AB509+AA509</f>
        <v>0.46798000000000001</v>
      </c>
      <c r="AD509" s="35">
        <v>0.45880615043963102</v>
      </c>
      <c r="AE509" s="8">
        <f t="shared" ref="AE509" si="1168">IF(AD509="",0,IF(OR(AC509="",AC509=0),W509-AD509,AC509-AD509))</f>
        <v>9.1738495603689851E-3</v>
      </c>
      <c r="AF509" s="58">
        <f t="shared" ref="AF509" si="1169">IF(AA509="",(Z509-V509)-Z508,AC509-W509)</f>
        <v>2.7399999999999647E-3</v>
      </c>
      <c r="AG509" s="40"/>
      <c r="AH509" s="73"/>
      <c r="AI509" s="40"/>
      <c r="AJ509" s="73"/>
      <c r="AK509" s="40">
        <v>40</v>
      </c>
      <c r="AL509" s="73">
        <v>150</v>
      </c>
      <c r="AM509" s="70"/>
      <c r="AN509" s="74"/>
      <c r="AO509" s="70"/>
      <c r="AP509" s="63"/>
      <c r="AQ509" s="63"/>
      <c r="AR509" s="40"/>
      <c r="AS509" s="40"/>
      <c r="AT509" s="63"/>
      <c r="AU509" s="63"/>
      <c r="AV509" s="142"/>
      <c r="AW509" s="71"/>
      <c r="AX509" s="45"/>
      <c r="AY509" s="45"/>
      <c r="AZ509" s="46"/>
      <c r="BA509" s="152"/>
      <c r="BB509" s="47"/>
      <c r="BC509" s="158">
        <v>51</v>
      </c>
      <c r="BD509" s="158"/>
      <c r="BE509" s="47"/>
      <c r="BF509" s="56"/>
      <c r="BG509" s="49"/>
      <c r="BH509" s="50"/>
      <c r="BI509" s="49"/>
      <c r="BJ509" s="49"/>
      <c r="BK509" s="49"/>
      <c r="BL509" s="49"/>
      <c r="BM509" s="49"/>
      <c r="BN509" s="50"/>
      <c r="BO509" s="49"/>
      <c r="BP509" s="49"/>
      <c r="BQ509" s="50"/>
      <c r="BR509" s="9"/>
    </row>
    <row r="510" spans="1:70" s="7" customFormat="1" x14ac:dyDescent="0.25">
      <c r="A510" s="68" t="s">
        <v>1629</v>
      </c>
      <c r="B510" s="67" t="s">
        <v>1318</v>
      </c>
      <c r="C510" s="52">
        <v>44907.503553240742</v>
      </c>
      <c r="D510" s="16">
        <f>(K510*M510+P510*R510)/(24*60*60)</f>
        <v>1.0185185185185186E-2</v>
      </c>
      <c r="E510" s="26" t="s">
        <v>1493</v>
      </c>
      <c r="F510" s="14" t="s">
        <v>1440</v>
      </c>
      <c r="G510" s="15">
        <v>0.11700000000000001</v>
      </c>
      <c r="H510" s="131">
        <v>17</v>
      </c>
      <c r="I510" s="131">
        <v>10</v>
      </c>
      <c r="J510" s="143" t="s">
        <v>1441</v>
      </c>
      <c r="K510" s="27">
        <v>2</v>
      </c>
      <c r="L510" s="27">
        <v>6.0000000000000001E-3</v>
      </c>
      <c r="M510" s="13">
        <v>273</v>
      </c>
      <c r="N510" s="13">
        <v>240</v>
      </c>
      <c r="O510" s="17">
        <v>2E-3</v>
      </c>
      <c r="P510" s="27">
        <v>1</v>
      </c>
      <c r="Q510" s="27">
        <v>6.0000000000000001E-3</v>
      </c>
      <c r="R510" s="13">
        <v>334</v>
      </c>
      <c r="S510" s="13">
        <v>240</v>
      </c>
      <c r="T510" s="133">
        <v>2.9999999999999997E-4</v>
      </c>
      <c r="U510" s="27">
        <v>8.6529999999999992E-3</v>
      </c>
      <c r="V510" s="8">
        <f>IF(AB508="Latest Sag:",-(K510*L510+P510*Q510),-(K510*L510+P510*Q510)+U510)</f>
        <v>-9.3470000000000029E-3</v>
      </c>
      <c r="W510" s="8">
        <f>IF(OR(AC509="",AC509=0),Z509+V510,IF(AB508="Latest Sag:",AA509+U510+V510,AC509+V510))</f>
        <v>0.45863300000000001</v>
      </c>
      <c r="X510" s="33">
        <v>-36.192698999999998</v>
      </c>
      <c r="Y510" s="53">
        <f>IF(OR(ISBLANK(X510),X508=VALUE(20)),,IF(W508="Latest Z20:",ABS(X508-X510-K507*L507-P507*Q507+U509+U510),ABS(X509-X510-K509*L509-P509*Q509+U510)))</f>
        <v>9.9999999728615785E-7</v>
      </c>
      <c r="Z510" s="28">
        <v>-67.240455999999995</v>
      </c>
      <c r="AA510" s="28">
        <v>0.47745300000000002</v>
      </c>
      <c r="AB510" s="28">
        <v>-1.8617000000000002E-2</v>
      </c>
      <c r="AC510" s="8">
        <f t="shared" ref="AC510" si="1170">AB510+AA510</f>
        <v>0.45883600000000002</v>
      </c>
      <c r="AD510" s="35">
        <v>0.45880615043963102</v>
      </c>
      <c r="AE510" s="8">
        <f t="shared" ref="AE510" si="1171">IF(AD510="",0,IF(OR(AC510="",AC510=0),W510-AD510,AC510-AD510))</f>
        <v>2.9849560368999661E-5</v>
      </c>
      <c r="AF510" s="58">
        <f t="shared" ref="AF510" si="1172">IF(AA510="",(Z510-V510)-Z509,AC510-W510)</f>
        <v>2.0300000000000873E-4</v>
      </c>
      <c r="AG510" s="40"/>
      <c r="AH510" s="73"/>
      <c r="AI510" s="40"/>
      <c r="AJ510" s="73"/>
      <c r="AK510" s="40">
        <v>11</v>
      </c>
      <c r="AL510" s="73">
        <v>150</v>
      </c>
      <c r="AM510" s="70"/>
      <c r="AN510" s="74"/>
      <c r="AO510" s="70"/>
      <c r="AP510" s="63"/>
      <c r="AQ510" s="63"/>
      <c r="AR510" s="40"/>
      <c r="AS510" s="40"/>
      <c r="AT510" s="63"/>
      <c r="AU510" s="63"/>
      <c r="AV510" s="142"/>
      <c r="AW510" s="71"/>
      <c r="AX510" s="45"/>
      <c r="AY510" s="45"/>
      <c r="AZ510" s="46"/>
      <c r="BA510" s="152"/>
      <c r="BB510" s="47"/>
      <c r="BC510" s="158">
        <v>51</v>
      </c>
      <c r="BD510" s="158">
        <v>10</v>
      </c>
      <c r="BE510" s="47">
        <v>17.3</v>
      </c>
      <c r="BF510" s="56"/>
      <c r="BG510" s="49"/>
      <c r="BH510" s="50"/>
      <c r="BI510" s="49"/>
      <c r="BJ510" s="49"/>
      <c r="BK510" s="49"/>
      <c r="BL510" s="49"/>
      <c r="BM510" s="49"/>
      <c r="BN510" s="50"/>
      <c r="BO510" s="49"/>
      <c r="BP510" s="49"/>
      <c r="BQ510" s="50"/>
      <c r="BR510" s="9"/>
    </row>
    <row r="511" spans="1:70" s="6" customFormat="1" x14ac:dyDescent="0.25">
      <c r="A511" s="170" t="s">
        <v>1155</v>
      </c>
      <c r="B511" s="136"/>
      <c r="C511" s="137">
        <v>44907.541041666664</v>
      </c>
      <c r="D511" s="146">
        <v>2.44</v>
      </c>
      <c r="E511" s="139" t="s">
        <v>814</v>
      </c>
      <c r="F511" s="165" t="s">
        <v>1630</v>
      </c>
      <c r="G511" s="22"/>
      <c r="H511" s="134"/>
      <c r="I511" s="134"/>
      <c r="J511" s="145"/>
      <c r="K511" s="29"/>
      <c r="L511" s="29"/>
      <c r="M511" s="1"/>
      <c r="N511" s="1"/>
      <c r="O511" s="3"/>
      <c r="P511" s="29"/>
      <c r="Q511" s="29"/>
      <c r="R511" s="1"/>
      <c r="S511" s="1"/>
      <c r="T511" s="147" t="s">
        <v>903</v>
      </c>
      <c r="U511" s="32" t="s">
        <v>24</v>
      </c>
      <c r="V511" s="24"/>
      <c r="W511" s="25" t="s">
        <v>22</v>
      </c>
      <c r="X511" s="30">
        <v>20</v>
      </c>
      <c r="Y511" s="138"/>
      <c r="Z511" s="30"/>
      <c r="AA511" s="30"/>
      <c r="AB511" s="36" t="s">
        <v>21</v>
      </c>
      <c r="AC511" s="24">
        <f>$AC$510</f>
        <v>0.45883600000000002</v>
      </c>
      <c r="AD511" s="30"/>
      <c r="AE511" s="24"/>
      <c r="AF511" s="24"/>
      <c r="AG511" s="41"/>
      <c r="AH511" s="41"/>
      <c r="AI511" s="41"/>
      <c r="AJ511" s="41"/>
      <c r="AK511" s="41"/>
      <c r="AL511" s="41"/>
      <c r="AM511" s="41"/>
      <c r="AN511" s="41"/>
      <c r="AO511" s="41"/>
      <c r="AP511" s="135"/>
      <c r="AQ511" s="135"/>
      <c r="AR511" s="41"/>
      <c r="AS511" s="41"/>
      <c r="AT511" s="135"/>
      <c r="AU511" s="135"/>
      <c r="AV511" s="29"/>
      <c r="AW511" s="42"/>
      <c r="AX511" s="42"/>
      <c r="AY511" s="42"/>
      <c r="AZ511" s="43"/>
      <c r="BA511" s="151"/>
      <c r="BB511" s="44"/>
      <c r="BC511" s="157">
        <v>52</v>
      </c>
      <c r="BD511" s="157"/>
      <c r="BE511" s="44"/>
      <c r="BF511" s="48"/>
      <c r="BG511" s="48"/>
      <c r="BH511" s="48"/>
      <c r="BI511" s="48"/>
      <c r="BJ511" s="48"/>
      <c r="BK511" s="48"/>
      <c r="BL511" s="48"/>
      <c r="BM511" s="48"/>
      <c r="BN511" s="48"/>
      <c r="BO511" s="48"/>
      <c r="BP511" s="48"/>
      <c r="BQ511" s="48"/>
      <c r="BR511" s="1"/>
    </row>
    <row r="512" spans="1:70" s="7" customFormat="1" x14ac:dyDescent="0.25">
      <c r="A512" s="68" t="s">
        <v>1631</v>
      </c>
      <c r="B512" s="67" t="s">
        <v>1318</v>
      </c>
      <c r="C512" s="52">
        <v>44907.549583333333</v>
      </c>
      <c r="D512" s="16">
        <f>(K512*M512+P512*R512)/(24*60*60)</f>
        <v>0</v>
      </c>
      <c r="E512" s="26"/>
      <c r="F512" s="14" t="s">
        <v>1440</v>
      </c>
      <c r="G512" s="15">
        <v>0.11700000000000001</v>
      </c>
      <c r="H512" s="131">
        <v>17</v>
      </c>
      <c r="I512" s="131">
        <v>10</v>
      </c>
      <c r="J512" s="143" t="s">
        <v>1441</v>
      </c>
      <c r="K512" s="37"/>
      <c r="L512" s="27">
        <v>6.0000000000000001E-3</v>
      </c>
      <c r="M512" s="13">
        <v>273</v>
      </c>
      <c r="N512" s="13">
        <v>240</v>
      </c>
      <c r="O512" s="17">
        <v>2E-3</v>
      </c>
      <c r="P512" s="37"/>
      <c r="Q512" s="27">
        <v>6.0000000000000001E-3</v>
      </c>
      <c r="R512" s="13">
        <v>334</v>
      </c>
      <c r="S512" s="13">
        <v>240</v>
      </c>
      <c r="T512" s="133">
        <v>2.9999999999999997E-4</v>
      </c>
      <c r="U512" s="27"/>
      <c r="V512" s="8">
        <f>IF(AB510="Latest Sag:",-(K512*L512+P512*Q512),-(K512*L512+P512*Q512)+U512)</f>
        <v>0</v>
      </c>
      <c r="W512" s="8">
        <f>IF(OR(AC511="",AC511=0),Z511+V512,IF(AB510="Latest Sag:",AA511+U512+V512,AC511+V512))</f>
        <v>0.45883600000000002</v>
      </c>
      <c r="X512" s="34"/>
      <c r="Y512" s="53">
        <f>IF(OR(ISBLANK(X512),X510=VALUE(20)),,IF(W510="Latest Z20:",ABS(X510-X512-K509*L509-P509*Q509+U511+U512),ABS(X511-X512-K511*L511-P511*Q511+U512)))</f>
        <v>0</v>
      </c>
      <c r="Z512" s="28">
        <v>-67.239287000000004</v>
      </c>
      <c r="AA512" s="28">
        <v>0.47764400000000001</v>
      </c>
      <c r="AB512" s="28">
        <v>4.4117999999999997E-2</v>
      </c>
      <c r="AC512" s="8">
        <f t="shared" ref="AC512" si="1173">AB512+AA512</f>
        <v>0.52176200000000006</v>
      </c>
      <c r="AD512" s="35">
        <v>0.45892013614215799</v>
      </c>
      <c r="AE512" s="8">
        <f t="shared" ref="AE512" si="1174">IF(AD512="",0,IF(OR(AC512="",AC512=0),W512-AD512,AC512-AD512))</f>
        <v>6.2841863857842073E-2</v>
      </c>
      <c r="AF512" s="58">
        <f t="shared" ref="AF512" si="1175">IF(AA512="",(Z512-V512)-Z511,AC512-W512)</f>
        <v>6.2926000000000037E-2</v>
      </c>
      <c r="AG512" s="40"/>
      <c r="AH512" s="73"/>
      <c r="AI512" s="40"/>
      <c r="AJ512" s="73"/>
      <c r="AK512" s="40">
        <v>1070</v>
      </c>
      <c r="AL512" s="73">
        <v>150</v>
      </c>
      <c r="AM512" s="70"/>
      <c r="AN512" s="74"/>
      <c r="AO512" s="70"/>
      <c r="AP512" s="63"/>
      <c r="AQ512" s="63"/>
      <c r="AR512" s="40"/>
      <c r="AS512" s="40"/>
      <c r="AT512" s="63"/>
      <c r="AU512" s="63"/>
      <c r="AV512" s="142"/>
      <c r="AW512" s="71"/>
      <c r="AX512" s="45"/>
      <c r="AY512" s="45"/>
      <c r="AZ512" s="46"/>
      <c r="BA512" s="152"/>
      <c r="BB512" s="47"/>
      <c r="BC512" s="158">
        <v>52</v>
      </c>
      <c r="BD512" s="158"/>
      <c r="BE512" s="47"/>
      <c r="BF512" s="56"/>
      <c r="BG512" s="49"/>
      <c r="BH512" s="50"/>
      <c r="BI512" s="49"/>
      <c r="BJ512" s="49"/>
      <c r="BK512" s="49"/>
      <c r="BL512" s="49"/>
      <c r="BM512" s="49"/>
      <c r="BN512" s="50"/>
      <c r="BO512" s="49"/>
      <c r="BP512" s="49"/>
      <c r="BQ512" s="50"/>
      <c r="BR512" s="9"/>
    </row>
    <row r="513" spans="1:70" s="7" customFormat="1" x14ac:dyDescent="0.25">
      <c r="A513" s="68" t="s">
        <v>1632</v>
      </c>
      <c r="B513" s="67" t="s">
        <v>1318</v>
      </c>
      <c r="C513" s="52">
        <v>44907.561562499999</v>
      </c>
      <c r="D513" s="16">
        <f>(K513*M513+P513*R513)/(24*60*60)</f>
        <v>3.1597222222222221E-2</v>
      </c>
      <c r="E513" s="26"/>
      <c r="F513" s="14" t="s">
        <v>1440</v>
      </c>
      <c r="G513" s="15">
        <v>0.11700000000000001</v>
      </c>
      <c r="H513" s="131">
        <v>17</v>
      </c>
      <c r="I513" s="131">
        <v>10</v>
      </c>
      <c r="J513" s="143" t="s">
        <v>1441</v>
      </c>
      <c r="K513" s="27">
        <v>10</v>
      </c>
      <c r="L513" s="27">
        <v>6.0000000000000001E-3</v>
      </c>
      <c r="M513" s="13">
        <v>273</v>
      </c>
      <c r="N513" s="13">
        <v>240</v>
      </c>
      <c r="O513" s="17">
        <v>2E-3</v>
      </c>
      <c r="P513" s="27"/>
      <c r="Q513" s="27">
        <v>6.0000000000000001E-3</v>
      </c>
      <c r="R513" s="13">
        <v>334</v>
      </c>
      <c r="S513" s="13">
        <v>240</v>
      </c>
      <c r="T513" s="133">
        <v>2.9999999999999997E-4</v>
      </c>
      <c r="U513" s="27">
        <v>4.7271000000000001E-2</v>
      </c>
      <c r="V513" s="8">
        <f>IF(AB511="Latest Sag:",-(K513*L513+P513*Q513),-(K513*L513+P513*Q513)+U513)</f>
        <v>-0.06</v>
      </c>
      <c r="W513" s="8">
        <f>IF(OR(AC512="",AC512=0),Z512+V513,IF(AB511="Latest Sag:",AA512+U513+V513,AC512+V513))</f>
        <v>0.46491500000000002</v>
      </c>
      <c r="X513" s="33">
        <v>-36.140706999999999</v>
      </c>
      <c r="Y513" s="53">
        <f>IF(OR(ISBLANK(X513),X511=VALUE(20)),,IF(W511="Latest Z20:",ABS(X511-X513-K510*L510-P510*Q510+U512+U513),ABS(X512-X513-K512*L512-P512*Q512+U513)))</f>
        <v>0</v>
      </c>
      <c r="Z513" s="28">
        <v>-67.239510999999993</v>
      </c>
      <c r="AA513" s="28">
        <v>0.47751500000000002</v>
      </c>
      <c r="AB513" s="28">
        <v>-9.7120000000000001E-3</v>
      </c>
      <c r="AC513" s="8">
        <f t="shared" ref="AC513" si="1176">AB513+AA513</f>
        <v>0.46780300000000002</v>
      </c>
      <c r="AD513" s="35">
        <v>0.45892013614215799</v>
      </c>
      <c r="AE513" s="8">
        <f t="shared" ref="AE513" si="1177">IF(AD513="",0,IF(OR(AC513="",AC513=0),W513-AD513,AC513-AD513))</f>
        <v>8.8828638578420382E-3</v>
      </c>
      <c r="AF513" s="58">
        <f t="shared" ref="AF513" si="1178">IF(AA513="",(Z513-V513)-Z512,AC513-W513)</f>
        <v>2.8880000000000017E-3</v>
      </c>
      <c r="AG513" s="40"/>
      <c r="AH513" s="73"/>
      <c r="AI513" s="40"/>
      <c r="AJ513" s="73"/>
      <c r="AK513" s="40">
        <v>22</v>
      </c>
      <c r="AL513" s="73">
        <v>150</v>
      </c>
      <c r="AM513" s="70"/>
      <c r="AN513" s="74"/>
      <c r="AO513" s="70"/>
      <c r="AP513" s="63"/>
      <c r="AQ513" s="63"/>
      <c r="AR513" s="40"/>
      <c r="AS513" s="40"/>
      <c r="AT513" s="63"/>
      <c r="AU513" s="63"/>
      <c r="AV513" s="142"/>
      <c r="AW513" s="71"/>
      <c r="AX513" s="45"/>
      <c r="AY513" s="45"/>
      <c r="AZ513" s="46"/>
      <c r="BA513" s="152"/>
      <c r="BB513" s="47"/>
      <c r="BC513" s="158">
        <v>52</v>
      </c>
      <c r="BD513" s="158"/>
      <c r="BE513" s="47"/>
      <c r="BF513" s="56"/>
      <c r="BG513" s="49"/>
      <c r="BH513" s="50"/>
      <c r="BI513" s="49"/>
      <c r="BJ513" s="49"/>
      <c r="BK513" s="49"/>
      <c r="BL513" s="49"/>
      <c r="BM513" s="49"/>
      <c r="BN513" s="50"/>
      <c r="BO513" s="49"/>
      <c r="BP513" s="49"/>
      <c r="BQ513" s="50"/>
      <c r="BR513" s="9"/>
    </row>
    <row r="514" spans="1:70" s="7" customFormat="1" x14ac:dyDescent="0.25">
      <c r="A514" s="68" t="s">
        <v>1633</v>
      </c>
      <c r="B514" s="67" t="s">
        <v>1318</v>
      </c>
      <c r="C514" s="52">
        <v>44907.603715277779</v>
      </c>
      <c r="D514" s="16">
        <f>(K514*M514+P514*R514)/(24*60*60)</f>
        <v>1.0185185185185186E-2</v>
      </c>
      <c r="E514" s="26"/>
      <c r="F514" s="14" t="s">
        <v>1440</v>
      </c>
      <c r="G514" s="15">
        <v>0.11700000000000001</v>
      </c>
      <c r="H514" s="131">
        <v>17</v>
      </c>
      <c r="I514" s="131">
        <v>10</v>
      </c>
      <c r="J514" s="143" t="s">
        <v>1441</v>
      </c>
      <c r="K514" s="27">
        <v>2</v>
      </c>
      <c r="L514" s="27">
        <v>6.0000000000000001E-3</v>
      </c>
      <c r="M514" s="13">
        <v>273</v>
      </c>
      <c r="N514" s="13">
        <v>240</v>
      </c>
      <c r="O514" s="17">
        <v>2E-3</v>
      </c>
      <c r="P514" s="27">
        <v>1</v>
      </c>
      <c r="Q514" s="27">
        <v>6.0000000000000001E-3</v>
      </c>
      <c r="R514" s="13">
        <v>334</v>
      </c>
      <c r="S514" s="13">
        <v>240</v>
      </c>
      <c r="T514" s="133">
        <v>2.9999999999999997E-4</v>
      </c>
      <c r="U514" s="27">
        <v>8.9390000000000008E-3</v>
      </c>
      <c r="V514" s="8">
        <f>IF(AB512="Latest Sag:",-(K514*L514+P514*Q514),-(K514*L514+P514*Q514)+U514)</f>
        <v>-9.0610000000000013E-3</v>
      </c>
      <c r="W514" s="8">
        <f>IF(OR(AC513="",AC513=0),Z513+V514,IF(AB512="Latest Sag:",AA513+U514+V514,AC513+V514))</f>
        <v>0.45874200000000004</v>
      </c>
      <c r="X514" s="33">
        <v>-36.191768000000003</v>
      </c>
      <c r="Y514" s="53">
        <f>IF(OR(ISBLANK(X514),X512=VALUE(20)),,IF(W512="Latest Z20:",ABS(X512-X514-K511*L511-P511*Q511+U513+U514),ABS(X513-X514-K513*L513-P513*Q513+U514)))</f>
        <v>4.244868345715247E-15</v>
      </c>
      <c r="Z514" s="28">
        <v>-67.239716999999999</v>
      </c>
      <c r="AA514" s="28">
        <v>0.47752699999999998</v>
      </c>
      <c r="AB514" s="28">
        <v>-1.8485000000000001E-2</v>
      </c>
      <c r="AC514" s="8">
        <f t="shared" ref="AC514" si="1179">AB514+AA514</f>
        <v>0.45904199999999995</v>
      </c>
      <c r="AD514" s="35">
        <v>0.45892013614215799</v>
      </c>
      <c r="AE514" s="8">
        <f t="shared" ref="AE514" si="1180">IF(AD514="",0,IF(OR(AC514="",AC514=0),W514-AD514,AC514-AD514))</f>
        <v>1.2186385784196396E-4</v>
      </c>
      <c r="AF514" s="58">
        <f t="shared" ref="AF514" si="1181">IF(AA514="",(Z514-V514)-Z513,AC514-W514)</f>
        <v>2.9999999999991145E-4</v>
      </c>
      <c r="AG514" s="40"/>
      <c r="AH514" s="73"/>
      <c r="AI514" s="40"/>
      <c r="AJ514" s="73"/>
      <c r="AK514" s="40">
        <v>29</v>
      </c>
      <c r="AL514" s="73">
        <v>150</v>
      </c>
      <c r="AM514" s="70"/>
      <c r="AN514" s="74"/>
      <c r="AO514" s="70"/>
      <c r="AP514" s="63"/>
      <c r="AQ514" s="63"/>
      <c r="AR514" s="40"/>
      <c r="AS514" s="40"/>
      <c r="AT514" s="63"/>
      <c r="AU514" s="63"/>
      <c r="AV514" s="142"/>
      <c r="AW514" s="71"/>
      <c r="AX514" s="45"/>
      <c r="AY514" s="45"/>
      <c r="AZ514" s="46"/>
      <c r="BA514" s="152"/>
      <c r="BB514" s="47"/>
      <c r="BC514" s="158">
        <v>52</v>
      </c>
      <c r="BD514" s="158"/>
      <c r="BE514" s="47"/>
      <c r="BF514" s="56"/>
      <c r="BG514" s="49"/>
      <c r="BH514" s="50"/>
      <c r="BI514" s="49"/>
      <c r="BJ514" s="49"/>
      <c r="BK514" s="49"/>
      <c r="BL514" s="49"/>
      <c r="BM514" s="49"/>
      <c r="BN514" s="50"/>
      <c r="BO514" s="49"/>
      <c r="BP514" s="49"/>
      <c r="BQ514" s="50"/>
      <c r="BR514" s="9"/>
    </row>
    <row r="515" spans="1:70" s="6" customFormat="1" x14ac:dyDescent="0.25">
      <c r="A515" s="170" t="s">
        <v>1155</v>
      </c>
      <c r="B515" s="136"/>
      <c r="C515" s="137">
        <v>44907.62841435185</v>
      </c>
      <c r="D515" s="146">
        <v>2.1</v>
      </c>
      <c r="E515" s="139" t="s">
        <v>814</v>
      </c>
      <c r="F515" s="165" t="s">
        <v>1634</v>
      </c>
      <c r="G515" s="22"/>
      <c r="H515" s="134"/>
      <c r="I515" s="134"/>
      <c r="J515" s="145"/>
      <c r="K515" s="29"/>
      <c r="L515" s="29"/>
      <c r="M515" s="1"/>
      <c r="N515" s="1"/>
      <c r="O515" s="3"/>
      <c r="P515" s="29"/>
      <c r="Q515" s="29"/>
      <c r="R515" s="1"/>
      <c r="S515" s="1"/>
      <c r="T515" s="147" t="s">
        <v>903</v>
      </c>
      <c r="U515" s="32" t="s">
        <v>24</v>
      </c>
      <c r="V515" s="24"/>
      <c r="W515" s="25" t="s">
        <v>22</v>
      </c>
      <c r="X515" s="30">
        <v>20</v>
      </c>
      <c r="Y515" s="138"/>
      <c r="Z515" s="30"/>
      <c r="AA515" s="30"/>
      <c r="AB515" s="36" t="s">
        <v>21</v>
      </c>
      <c r="AC515" s="24">
        <f>$AC$514</f>
        <v>0.45904199999999995</v>
      </c>
      <c r="AD515" s="30"/>
      <c r="AE515" s="24"/>
      <c r="AF515" s="24"/>
      <c r="AG515" s="41"/>
      <c r="AH515" s="41"/>
      <c r="AI515" s="41"/>
      <c r="AJ515" s="41"/>
      <c r="AK515" s="41"/>
      <c r="AL515" s="41"/>
      <c r="AM515" s="41"/>
      <c r="AN515" s="41"/>
      <c r="AO515" s="41"/>
      <c r="AP515" s="135"/>
      <c r="AQ515" s="135"/>
      <c r="AR515" s="41"/>
      <c r="AS515" s="41"/>
      <c r="AT515" s="135"/>
      <c r="AU515" s="135"/>
      <c r="AV515" s="29"/>
      <c r="AW515" s="42"/>
      <c r="AX515" s="42"/>
      <c r="AY515" s="42"/>
      <c r="AZ515" s="43"/>
      <c r="BA515" s="151"/>
      <c r="BB515" s="44"/>
      <c r="BC515" s="157">
        <v>53</v>
      </c>
      <c r="BD515" s="157"/>
      <c r="BE515" s="44"/>
      <c r="BF515" s="48"/>
      <c r="BG515" s="48"/>
      <c r="BH515" s="48"/>
      <c r="BI515" s="48"/>
      <c r="BJ515" s="48"/>
      <c r="BK515" s="48"/>
      <c r="BL515" s="48"/>
      <c r="BM515" s="48"/>
      <c r="BN515" s="48"/>
      <c r="BO515" s="48"/>
      <c r="BP515" s="48"/>
      <c r="BQ515" s="48"/>
      <c r="BR515" s="1"/>
    </row>
    <row r="516" spans="1:70" s="7" customFormat="1" x14ac:dyDescent="0.25">
      <c r="A516" s="68" t="s">
        <v>1635</v>
      </c>
      <c r="B516" s="67" t="s">
        <v>1318</v>
      </c>
      <c r="C516" s="52">
        <v>44907.646539351852</v>
      </c>
      <c r="D516" s="16">
        <f>(K516*M516+P516*R516)/(24*60*60)</f>
        <v>0</v>
      </c>
      <c r="E516" s="26"/>
      <c r="F516" s="14" t="s">
        <v>1440</v>
      </c>
      <c r="G516" s="15">
        <v>0.11700000000000001</v>
      </c>
      <c r="H516" s="131">
        <v>17</v>
      </c>
      <c r="I516" s="131">
        <v>10</v>
      </c>
      <c r="J516" s="143" t="s">
        <v>1441</v>
      </c>
      <c r="K516" s="37"/>
      <c r="L516" s="27">
        <v>6.0000000000000001E-3</v>
      </c>
      <c r="M516" s="13">
        <v>273</v>
      </c>
      <c r="N516" s="13">
        <v>240</v>
      </c>
      <c r="O516" s="17">
        <v>2E-3</v>
      </c>
      <c r="P516" s="37"/>
      <c r="Q516" s="27">
        <v>6.0000000000000001E-3</v>
      </c>
      <c r="R516" s="13">
        <v>334</v>
      </c>
      <c r="S516" s="13">
        <v>240</v>
      </c>
      <c r="T516" s="133">
        <v>2.9999999999999997E-4</v>
      </c>
      <c r="U516" s="27"/>
      <c r="V516" s="8">
        <f>IF(AB514="Latest Sag:",-(K516*L516+P516*Q516),-(K516*L516+P516*Q516)+U516)</f>
        <v>0</v>
      </c>
      <c r="W516" s="8">
        <f>IF(OR(AC515="",AC515=0),Z515+V516,IF(AB514="Latest Sag:",AA515+U516+V516,AC515+V516))</f>
        <v>0.45904199999999995</v>
      </c>
      <c r="X516" s="34"/>
      <c r="Y516" s="53">
        <f>IF(OR(ISBLANK(X516),X514=VALUE(20)),,IF(W514="Latest Z20:",ABS(X514-X516-K513*L513-P513*Q513+U515+U516),ABS(X515-X516-K515*L515-P515*Q515+U516)))</f>
        <v>0</v>
      </c>
      <c r="Z516" s="28">
        <v>-67.239318999999995</v>
      </c>
      <c r="AA516" s="28">
        <v>0.47727399999999998</v>
      </c>
      <c r="AB516" s="28">
        <v>4.5990999999999997E-2</v>
      </c>
      <c r="AC516" s="8">
        <f t="shared" ref="AC516" si="1182">AB516+AA516</f>
        <v>0.52326499999999998</v>
      </c>
      <c r="AD516" s="35">
        <v>0.45875009131837402</v>
      </c>
      <c r="AE516" s="8">
        <f t="shared" ref="AE516" si="1183">IF(AD516="",0,IF(OR(AC516="",AC516=0),W516-AD516,AC516-AD516))</f>
        <v>6.451490868162596E-2</v>
      </c>
      <c r="AF516" s="58">
        <f t="shared" ref="AF516" si="1184">IF(AA516="",(Z516-V516)-Z515,AC516-W516)</f>
        <v>6.422300000000003E-2</v>
      </c>
      <c r="AG516" s="40"/>
      <c r="AH516" s="73"/>
      <c r="AI516" s="40"/>
      <c r="AJ516" s="73"/>
      <c r="AK516" s="40">
        <v>830</v>
      </c>
      <c r="AL516" s="73">
        <v>150</v>
      </c>
      <c r="AM516" s="70"/>
      <c r="AN516" s="74"/>
      <c r="AO516" s="70"/>
      <c r="AP516" s="63"/>
      <c r="AQ516" s="63"/>
      <c r="AR516" s="40"/>
      <c r="AS516" s="40"/>
      <c r="AT516" s="63"/>
      <c r="AU516" s="63"/>
      <c r="AV516" s="142"/>
      <c r="AW516" s="71"/>
      <c r="AX516" s="45"/>
      <c r="AY516" s="45"/>
      <c r="AZ516" s="46"/>
      <c r="BA516" s="152"/>
      <c r="BB516" s="47"/>
      <c r="BC516" s="158">
        <v>53</v>
      </c>
      <c r="BD516" s="158"/>
      <c r="BE516" s="47"/>
      <c r="BF516" s="56"/>
      <c r="BG516" s="49"/>
      <c r="BH516" s="50"/>
      <c r="BI516" s="49"/>
      <c r="BJ516" s="49"/>
      <c r="BK516" s="49"/>
      <c r="BL516" s="49"/>
      <c r="BM516" s="49"/>
      <c r="BN516" s="50"/>
      <c r="BO516" s="49"/>
      <c r="BP516" s="49"/>
      <c r="BQ516" s="50"/>
      <c r="BR516" s="9"/>
    </row>
    <row r="517" spans="1:70" s="7" customFormat="1" x14ac:dyDescent="0.25">
      <c r="A517" s="68" t="s">
        <v>1636</v>
      </c>
      <c r="B517" s="67" t="s">
        <v>1318</v>
      </c>
      <c r="C517" s="52">
        <v>44907.653437499997</v>
      </c>
      <c r="D517" s="16">
        <f>(K517*M517+P517*R517)/(24*60*60)</f>
        <v>3.4756944444444444E-2</v>
      </c>
      <c r="E517" s="26"/>
      <c r="F517" s="14" t="s">
        <v>1440</v>
      </c>
      <c r="G517" s="15">
        <v>0.11700000000000001</v>
      </c>
      <c r="H517" s="131">
        <v>17</v>
      </c>
      <c r="I517" s="131">
        <v>10</v>
      </c>
      <c r="J517" s="143" t="s">
        <v>1441</v>
      </c>
      <c r="K517" s="27">
        <v>11</v>
      </c>
      <c r="L517" s="27">
        <v>6.0000000000000001E-3</v>
      </c>
      <c r="M517" s="13">
        <v>273</v>
      </c>
      <c r="N517" s="13">
        <v>240</v>
      </c>
      <c r="O517" s="17">
        <v>2E-3</v>
      </c>
      <c r="P517" s="27"/>
      <c r="Q517" s="27">
        <v>6.0000000000000001E-3</v>
      </c>
      <c r="R517" s="13">
        <v>334</v>
      </c>
      <c r="S517" s="13">
        <v>240</v>
      </c>
      <c r="T517" s="133">
        <v>2.9999999999999997E-4</v>
      </c>
      <c r="U517" s="27">
        <v>5.3476999999999997E-2</v>
      </c>
      <c r="V517" s="8">
        <f>IF(AB515="Latest Sag:",-(K517*L517+P517*Q517),-(K517*L517+P517*Q517)+U517)</f>
        <v>-6.6000000000000003E-2</v>
      </c>
      <c r="W517" s="8">
        <f>IF(OR(AC516="",AC516=0),Z516+V517,IF(AB515="Latest Sag:",AA516+U517+V517,AC516+V517))</f>
        <v>0.46475099999999997</v>
      </c>
      <c r="X517" s="33">
        <v>-36.134459999999997</v>
      </c>
      <c r="Y517" s="53">
        <f>IF(OR(ISBLANK(X517),X515=VALUE(20)),,IF(W515="Latest Z20:",ABS(X515-X517-K514*L514-P514*Q514+U516+U517),ABS(X516-X517-K516*L516-P516*Q516+U517)))</f>
        <v>0</v>
      </c>
      <c r="Z517" s="28">
        <v>-67.239211999999995</v>
      </c>
      <c r="AA517" s="28">
        <v>0.47722100000000001</v>
      </c>
      <c r="AB517" s="28">
        <v>-9.8219999999999991E-3</v>
      </c>
      <c r="AC517" s="8">
        <f t="shared" ref="AC517" si="1185">AB517+AA517</f>
        <v>0.46739900000000001</v>
      </c>
      <c r="AD517" s="35">
        <v>0.45875009131837402</v>
      </c>
      <c r="AE517" s="8">
        <f t="shared" ref="AE517" si="1186">IF(AD517="",0,IF(OR(AC517="",AC517=0),W517-AD517,AC517-AD517))</f>
        <v>8.6489086816259886E-3</v>
      </c>
      <c r="AF517" s="58">
        <f t="shared" ref="AF517" si="1187">IF(AA517="",(Z517-V517)-Z516,AC517-W517)</f>
        <v>2.6480000000000392E-3</v>
      </c>
      <c r="AG517" s="40"/>
      <c r="AH517" s="73"/>
      <c r="AI517" s="40"/>
      <c r="AJ517" s="73"/>
      <c r="AK517" s="40">
        <v>55</v>
      </c>
      <c r="AL517" s="73">
        <v>150</v>
      </c>
      <c r="AM517" s="70"/>
      <c r="AN517" s="74"/>
      <c r="AO517" s="70"/>
      <c r="AP517" s="63"/>
      <c r="AQ517" s="63"/>
      <c r="AR517" s="40"/>
      <c r="AS517" s="40"/>
      <c r="AT517" s="63"/>
      <c r="AU517" s="63"/>
      <c r="AV517" s="142"/>
      <c r="AW517" s="71"/>
      <c r="AX517" s="45"/>
      <c r="AY517" s="45"/>
      <c r="AZ517" s="46"/>
      <c r="BA517" s="152"/>
      <c r="BB517" s="47"/>
      <c r="BC517" s="158">
        <v>53</v>
      </c>
      <c r="BD517" s="158"/>
      <c r="BE517" s="47"/>
      <c r="BF517" s="56"/>
      <c r="BG517" s="49"/>
      <c r="BH517" s="50"/>
      <c r="BI517" s="49"/>
      <c r="BJ517" s="49"/>
      <c r="BK517" s="49"/>
      <c r="BL517" s="49"/>
      <c r="BM517" s="49"/>
      <c r="BN517" s="50"/>
      <c r="BO517" s="49"/>
      <c r="BP517" s="49"/>
      <c r="BQ517" s="50"/>
      <c r="BR517" s="9"/>
    </row>
    <row r="518" spans="1:70" s="7" customFormat="1" x14ac:dyDescent="0.25">
      <c r="A518" s="68" t="s">
        <v>1637</v>
      </c>
      <c r="B518" s="67" t="s">
        <v>1318</v>
      </c>
      <c r="C518" s="52">
        <v>44907.698217592595</v>
      </c>
      <c r="D518" s="16">
        <f>(K518*M518+P518*R518)/(24*60*60)</f>
        <v>1.0185185185185186E-2</v>
      </c>
      <c r="E518" s="26" t="s">
        <v>1469</v>
      </c>
      <c r="F518" s="14" t="s">
        <v>1440</v>
      </c>
      <c r="G518" s="15">
        <v>0.11700000000000001</v>
      </c>
      <c r="H518" s="131">
        <v>17</v>
      </c>
      <c r="I518" s="131">
        <v>10</v>
      </c>
      <c r="J518" s="143" t="s">
        <v>1441</v>
      </c>
      <c r="K518" s="27">
        <v>2</v>
      </c>
      <c r="L518" s="27">
        <v>6.0000000000000001E-3</v>
      </c>
      <c r="M518" s="13">
        <v>273</v>
      </c>
      <c r="N518" s="13">
        <v>240</v>
      </c>
      <c r="O518" s="17">
        <v>2E-3</v>
      </c>
      <c r="P518" s="27">
        <v>1</v>
      </c>
      <c r="Q518" s="27">
        <v>6.0000000000000001E-3</v>
      </c>
      <c r="R518" s="13">
        <v>334</v>
      </c>
      <c r="S518" s="13">
        <v>240</v>
      </c>
      <c r="T518" s="133">
        <v>2.9999999999999997E-4</v>
      </c>
      <c r="U518" s="27">
        <v>9.2040000000000004E-3</v>
      </c>
      <c r="V518" s="8">
        <f>IF(AB516="Latest Sag:",-(K518*L518+P518*Q518),-(K518*L518+P518*Q518)+U518)</f>
        <v>-8.7960000000000017E-3</v>
      </c>
      <c r="W518" s="8">
        <f>IF(OR(AC517="",AC517=0),Z517+V518,IF(AB516="Latest Sag:",AA517+U518+V518,AC517+V518))</f>
        <v>0.45860299999999998</v>
      </c>
      <c r="X518" s="33">
        <v>-36.191254999999998</v>
      </c>
      <c r="Y518" s="53">
        <f>IF(OR(ISBLANK(X518),X516=VALUE(20)),,IF(W516="Latest Z20:",ABS(X516-X518-K515*L515-P515*Q515+U517+U518),ABS(X517-X518-K517*L517-P517*Q517+U518)))</f>
        <v>9.9999999896363545E-7</v>
      </c>
      <c r="Z518" s="28">
        <v>-67.239303000000007</v>
      </c>
      <c r="AA518" s="28">
        <v>0.47722199999999998</v>
      </c>
      <c r="AB518" s="28">
        <v>-1.8473E-2</v>
      </c>
      <c r="AC518" s="8">
        <f t="shared" ref="AC518" si="1188">AB518+AA518</f>
        <v>0.45874899999999996</v>
      </c>
      <c r="AD518" s="35">
        <v>0.45875009131837402</v>
      </c>
      <c r="AE518" s="8">
        <f t="shared" ref="AE518" si="1189">IF(AD518="",0,IF(OR(AC518="",AC518=0),W518-AD518,AC518-AD518))</f>
        <v>-1.0913183740579591E-6</v>
      </c>
      <c r="AF518" s="58">
        <f t="shared" ref="AF518" si="1190">IF(AA518="",(Z518-V518)-Z517,AC518-W518)</f>
        <v>1.4599999999997948E-4</v>
      </c>
      <c r="AG518" s="40"/>
      <c r="AH518" s="73"/>
      <c r="AI518" s="40"/>
      <c r="AJ518" s="73"/>
      <c r="AK518" s="40">
        <v>57</v>
      </c>
      <c r="AL518" s="73">
        <v>150</v>
      </c>
      <c r="AM518" s="70"/>
      <c r="AN518" s="74"/>
      <c r="AO518" s="70"/>
      <c r="AP518" s="63"/>
      <c r="AQ518" s="63"/>
      <c r="AR518" s="40"/>
      <c r="AS518" s="40"/>
      <c r="AT518" s="63"/>
      <c r="AU518" s="63"/>
      <c r="AV518" s="142"/>
      <c r="AW518" s="71"/>
      <c r="AX518" s="45"/>
      <c r="AY518" s="45"/>
      <c r="AZ518" s="46"/>
      <c r="BA518" s="152"/>
      <c r="BB518" s="47"/>
      <c r="BC518" s="158">
        <v>53</v>
      </c>
      <c r="BD518" s="158"/>
      <c r="BE518" s="47"/>
      <c r="BF518" s="56"/>
      <c r="BG518" s="49"/>
      <c r="BH518" s="50"/>
      <c r="BI518" s="49"/>
      <c r="BJ518" s="49"/>
      <c r="BK518" s="49"/>
      <c r="BL518" s="49"/>
      <c r="BM518" s="49"/>
      <c r="BN518" s="50"/>
      <c r="BO518" s="49"/>
      <c r="BP518" s="49"/>
      <c r="BQ518" s="50"/>
      <c r="BR518" s="9"/>
    </row>
    <row r="519" spans="1:70" s="6" customFormat="1" x14ac:dyDescent="0.25">
      <c r="A519" s="170" t="s">
        <v>1155</v>
      </c>
      <c r="B519" s="136"/>
      <c r="C519" s="137">
        <v>44907.725462962961</v>
      </c>
      <c r="D519" s="146">
        <v>2.33</v>
      </c>
      <c r="E519" s="139" t="s">
        <v>814</v>
      </c>
      <c r="F519" s="165" t="s">
        <v>1638</v>
      </c>
      <c r="G519" s="22"/>
      <c r="H519" s="134"/>
      <c r="I519" s="134"/>
      <c r="J519" s="145"/>
      <c r="K519" s="29"/>
      <c r="L519" s="29"/>
      <c r="M519" s="1"/>
      <c r="N519" s="1"/>
      <c r="O519" s="3"/>
      <c r="P519" s="29"/>
      <c r="Q519" s="29"/>
      <c r="R519" s="1"/>
      <c r="S519" s="1"/>
      <c r="T519" s="147" t="s">
        <v>903</v>
      </c>
      <c r="U519" s="32" t="s">
        <v>24</v>
      </c>
      <c r="V519" s="24"/>
      <c r="W519" s="25" t="s">
        <v>22</v>
      </c>
      <c r="X519" s="30">
        <v>20</v>
      </c>
      <c r="Y519" s="138"/>
      <c r="Z519" s="30"/>
      <c r="AA519" s="30"/>
      <c r="AB519" s="36" t="s">
        <v>21</v>
      </c>
      <c r="AC519" s="24">
        <f>$AC$518</f>
        <v>0.45874899999999996</v>
      </c>
      <c r="AD519" s="30"/>
      <c r="AE519" s="24"/>
      <c r="AF519" s="24"/>
      <c r="AG519" s="41"/>
      <c r="AH519" s="41"/>
      <c r="AI519" s="41"/>
      <c r="AJ519" s="41"/>
      <c r="AK519" s="41"/>
      <c r="AL519" s="41"/>
      <c r="AM519" s="41"/>
      <c r="AN519" s="41"/>
      <c r="AO519" s="41"/>
      <c r="AP519" s="135"/>
      <c r="AQ519" s="135"/>
      <c r="AR519" s="41"/>
      <c r="AS519" s="41"/>
      <c r="AT519" s="135"/>
      <c r="AU519" s="135"/>
      <c r="AV519" s="29"/>
      <c r="AW519" s="42"/>
      <c r="AX519" s="42"/>
      <c r="AY519" s="42"/>
      <c r="AZ519" s="43"/>
      <c r="BA519" s="151"/>
      <c r="BB519" s="44"/>
      <c r="BC519" s="157">
        <v>54</v>
      </c>
      <c r="BD519" s="157"/>
      <c r="BE519" s="44"/>
      <c r="BF519" s="48"/>
      <c r="BG519" s="48"/>
      <c r="BH519" s="48"/>
      <c r="BI519" s="48"/>
      <c r="BJ519" s="48"/>
      <c r="BK519" s="48"/>
      <c r="BL519" s="48"/>
      <c r="BM519" s="48"/>
      <c r="BN519" s="48"/>
      <c r="BO519" s="48"/>
      <c r="BP519" s="48"/>
      <c r="BQ519" s="48"/>
      <c r="BR519" s="1"/>
    </row>
    <row r="520" spans="1:70" s="7" customFormat="1" x14ac:dyDescent="0.25">
      <c r="A520" s="68" t="s">
        <v>1639</v>
      </c>
      <c r="B520" s="67" t="s">
        <v>1318</v>
      </c>
      <c r="C520" s="52">
        <v>44907.731192129628</v>
      </c>
      <c r="D520" s="16">
        <f>(K520*M520+P520*R520)/(24*60*60)</f>
        <v>0</v>
      </c>
      <c r="E520" s="26"/>
      <c r="F520" s="14" t="s">
        <v>1440</v>
      </c>
      <c r="G520" s="15">
        <v>0.11700000000000001</v>
      </c>
      <c r="H520" s="131">
        <v>17</v>
      </c>
      <c r="I520" s="131">
        <v>10</v>
      </c>
      <c r="J520" s="143" t="s">
        <v>1441</v>
      </c>
      <c r="K520" s="37"/>
      <c r="L520" s="27">
        <v>6.0000000000000001E-3</v>
      </c>
      <c r="M520" s="13">
        <v>273</v>
      </c>
      <c r="N520" s="13">
        <v>240</v>
      </c>
      <c r="O520" s="17">
        <v>2E-3</v>
      </c>
      <c r="P520" s="37"/>
      <c r="Q520" s="27">
        <v>6.0000000000000001E-3</v>
      </c>
      <c r="R520" s="13">
        <v>334</v>
      </c>
      <c r="S520" s="13">
        <v>240</v>
      </c>
      <c r="T520" s="133">
        <v>2.9999999999999997E-4</v>
      </c>
      <c r="U520" s="27"/>
      <c r="V520" s="8">
        <f>IF(AB518="Latest Sag:",-(K520*L520+P520*Q520),-(K520*L520+P520*Q520)+U520)</f>
        <v>0</v>
      </c>
      <c r="W520" s="8">
        <f>IF(OR(AC519="",AC519=0),Z519+V520,IF(AB518="Latest Sag:",AA519+U520+V520,AC519+V520))</f>
        <v>0.45874899999999996</v>
      </c>
      <c r="X520" s="34"/>
      <c r="Y520" s="53">
        <f>IF(OR(ISBLANK(X520),X518=VALUE(20)),,IF(W518="Latest Z20:",ABS(X518-X520-K517*L517-P517*Q517+U519+U520),ABS(X519-X520-K519*L519-P519*Q519+U520)))</f>
        <v>0</v>
      </c>
      <c r="Z520" s="28">
        <v>-67.241286000000002</v>
      </c>
      <c r="AA520" s="28">
        <v>0.47634300000000002</v>
      </c>
      <c r="AB520" s="28">
        <v>4.8828000000000003E-2</v>
      </c>
      <c r="AC520" s="8">
        <f t="shared" ref="AC520" si="1191">AB520+AA520</f>
        <v>0.52517100000000005</v>
      </c>
      <c r="AD520" s="35">
        <v>0.45840167411084098</v>
      </c>
      <c r="AE520" s="8">
        <f t="shared" ref="AE520" si="1192">IF(AD520="",0,IF(OR(AC520="",AC520=0),W520-AD520,AC520-AD520))</f>
        <v>6.676932588915907E-2</v>
      </c>
      <c r="AF520" s="58">
        <f t="shared" ref="AF520" si="1193">IF(AA520="",(Z520-V520)-Z519,AC520-W520)</f>
        <v>6.6422000000000092E-2</v>
      </c>
      <c r="AG520" s="40"/>
      <c r="AH520" s="73"/>
      <c r="AI520" s="40"/>
      <c r="AJ520" s="73"/>
      <c r="AK520" s="40">
        <v>1308</v>
      </c>
      <c r="AL520" s="73">
        <v>150</v>
      </c>
      <c r="AM520" s="70"/>
      <c r="AN520" s="74"/>
      <c r="AO520" s="70"/>
      <c r="AP520" s="63"/>
      <c r="AQ520" s="63"/>
      <c r="AR520" s="40"/>
      <c r="AS520" s="40"/>
      <c r="AT520" s="63"/>
      <c r="AU520" s="63"/>
      <c r="AV520" s="142"/>
      <c r="AW520" s="71"/>
      <c r="AX520" s="45"/>
      <c r="AY520" s="45"/>
      <c r="AZ520" s="46"/>
      <c r="BA520" s="152"/>
      <c r="BB520" s="47"/>
      <c r="BC520" s="158">
        <v>54</v>
      </c>
      <c r="BD520" s="158"/>
      <c r="BE520" s="47"/>
      <c r="BF520" s="56"/>
      <c r="BG520" s="49"/>
      <c r="BH520" s="50"/>
      <c r="BI520" s="49"/>
      <c r="BJ520" s="49"/>
      <c r="BK520" s="49"/>
      <c r="BL520" s="49"/>
      <c r="BM520" s="49"/>
      <c r="BN520" s="50"/>
      <c r="BO520" s="49"/>
      <c r="BP520" s="49"/>
      <c r="BQ520" s="50"/>
      <c r="BR520" s="9"/>
    </row>
    <row r="521" spans="1:70" s="7" customFormat="1" x14ac:dyDescent="0.25">
      <c r="A521" s="68" t="s">
        <v>1640</v>
      </c>
      <c r="B521" s="67" t="s">
        <v>1156</v>
      </c>
      <c r="C521" s="52">
        <v>44907.752476851849</v>
      </c>
      <c r="D521" s="16">
        <f>(K521*M521+P521*R521)/(24*60*60)</f>
        <v>3.4756944444444444E-2</v>
      </c>
      <c r="E521" s="26"/>
      <c r="F521" s="14" t="s">
        <v>1440</v>
      </c>
      <c r="G521" s="15">
        <v>0.11700000000000001</v>
      </c>
      <c r="H521" s="131">
        <v>17</v>
      </c>
      <c r="I521" s="131">
        <v>10</v>
      </c>
      <c r="J521" s="143" t="s">
        <v>1441</v>
      </c>
      <c r="K521" s="27">
        <v>11</v>
      </c>
      <c r="L521" s="27">
        <v>6.0000000000000001E-3</v>
      </c>
      <c r="M521" s="13">
        <v>273</v>
      </c>
      <c r="N521" s="13">
        <v>240</v>
      </c>
      <c r="O521" s="17">
        <v>2E-3</v>
      </c>
      <c r="P521" s="27">
        <v>0</v>
      </c>
      <c r="Q521" s="27">
        <v>6.0000000000000001E-3</v>
      </c>
      <c r="R521" s="13">
        <v>334</v>
      </c>
      <c r="S521" s="13">
        <v>240</v>
      </c>
      <c r="T521" s="133">
        <v>2.9999999999999997E-4</v>
      </c>
      <c r="U521" s="27">
        <v>5.4056E-2</v>
      </c>
      <c r="V521" s="8">
        <f>IF(AB519="Latest Sag:",-(K521*L521+P521*Q521),-(K521*L521+P521*Q521)+U521)</f>
        <v>-6.6000000000000003E-2</v>
      </c>
      <c r="W521" s="8">
        <f>IF(OR(AC520="",AC520=0),Z520+V521,IF(AB519="Latest Sag:",AA520+U521+V521,AC520+V521))</f>
        <v>0.46439900000000006</v>
      </c>
      <c r="X521" s="33">
        <v>-36.135539999999999</v>
      </c>
      <c r="Y521" s="53">
        <f>IF(OR(ISBLANK(X521),X519=VALUE(20)),,IF(W519="Latest Z20:",ABS(X519-X521-K518*L518-P518*Q518+U520+U521),ABS(X520-X521-K520*L520-P520*Q520+U521)))</f>
        <v>0</v>
      </c>
      <c r="Z521" s="28">
        <v>-67.240989999999996</v>
      </c>
      <c r="AA521" s="28">
        <v>0.476323</v>
      </c>
      <c r="AB521" s="28">
        <v>-8.7010000000000004E-3</v>
      </c>
      <c r="AC521" s="8">
        <f t="shared" ref="AC521" si="1194">AB521+AA521</f>
        <v>0.46762199999999998</v>
      </c>
      <c r="AD521" s="35">
        <v>0.45840167411084098</v>
      </c>
      <c r="AE521" s="8">
        <f t="shared" ref="AE521" si="1195">IF(AD521="",0,IF(OR(AC521="",AC521=0),W521-AD521,AC521-AD521))</f>
        <v>9.2203258891589979E-3</v>
      </c>
      <c r="AF521" s="58">
        <f t="shared" ref="AF521" si="1196">IF(AA521="",(Z521-V521)-Z520,AC521-W521)</f>
        <v>3.2229999999999204E-3</v>
      </c>
      <c r="AG521" s="40"/>
      <c r="AH521" s="73"/>
      <c r="AI521" s="40"/>
      <c r="AJ521" s="73"/>
      <c r="AK521" s="40">
        <v>31</v>
      </c>
      <c r="AL521" s="73">
        <v>150</v>
      </c>
      <c r="AM521" s="70"/>
      <c r="AN521" s="74"/>
      <c r="AO521" s="70"/>
      <c r="AP521" s="63"/>
      <c r="AQ521" s="63"/>
      <c r="AR521" s="40"/>
      <c r="AS521" s="40"/>
      <c r="AT521" s="63"/>
      <c r="AU521" s="63"/>
      <c r="AV521" s="142"/>
      <c r="AW521" s="71"/>
      <c r="AX521" s="45"/>
      <c r="AY521" s="45"/>
      <c r="AZ521" s="46"/>
      <c r="BA521" s="152"/>
      <c r="BB521" s="47"/>
      <c r="BC521" s="158">
        <v>54</v>
      </c>
      <c r="BD521" s="158"/>
      <c r="BE521" s="47"/>
      <c r="BF521" s="56"/>
      <c r="BG521" s="49"/>
      <c r="BH521" s="50"/>
      <c r="BI521" s="49"/>
      <c r="BJ521" s="49"/>
      <c r="BK521" s="49"/>
      <c r="BL521" s="49"/>
      <c r="BM521" s="49"/>
      <c r="BN521" s="50"/>
      <c r="BO521" s="49"/>
      <c r="BP521" s="49"/>
      <c r="BQ521" s="50"/>
      <c r="BR521" s="9"/>
    </row>
    <row r="522" spans="1:70" s="7" customFormat="1" x14ac:dyDescent="0.25">
      <c r="A522" s="68" t="s">
        <v>1641</v>
      </c>
      <c r="B522" s="67" t="s">
        <v>1156</v>
      </c>
      <c r="C522" s="52">
        <v>44907.79855324074</v>
      </c>
      <c r="D522" s="16">
        <f>(K522*M522+P522*R522)/(24*60*60)</f>
        <v>1.0185185185185186E-2</v>
      </c>
      <c r="E522" s="26" t="s">
        <v>1483</v>
      </c>
      <c r="F522" s="14" t="s">
        <v>1440</v>
      </c>
      <c r="G522" s="15">
        <v>0.11700000000000001</v>
      </c>
      <c r="H522" s="131">
        <v>17</v>
      </c>
      <c r="I522" s="131">
        <v>10</v>
      </c>
      <c r="J522" s="143" t="s">
        <v>1441</v>
      </c>
      <c r="K522" s="27">
        <v>2</v>
      </c>
      <c r="L522" s="27">
        <v>6.0000000000000001E-3</v>
      </c>
      <c r="M522" s="13">
        <v>273</v>
      </c>
      <c r="N522" s="13">
        <v>240</v>
      </c>
      <c r="O522" s="17">
        <v>2E-3</v>
      </c>
      <c r="P522" s="27">
        <v>1</v>
      </c>
      <c r="Q522" s="27">
        <v>6.0000000000000001E-3</v>
      </c>
      <c r="R522" s="13">
        <v>334</v>
      </c>
      <c r="S522" s="13">
        <v>240</v>
      </c>
      <c r="T522" s="133">
        <v>2.9999999999999997E-4</v>
      </c>
      <c r="U522" s="27">
        <v>8.5950000000000002E-3</v>
      </c>
      <c r="V522" s="8">
        <f>IF(AB520="Latest Sag:",-(K522*L522+P522*Q522),-(K522*L522+P522*Q522)+U522)</f>
        <v>-9.4050000000000019E-3</v>
      </c>
      <c r="W522" s="8">
        <f>IF(OR(AC521="",AC521=0),Z521+V522,IF(AB520="Latest Sag:",AA521+U522+V522,AC521+V522))</f>
        <v>0.45821699999999999</v>
      </c>
      <c r="X522" s="33">
        <v>-36.192950000000003</v>
      </c>
      <c r="Y522" s="53">
        <f>IF(OR(ISBLANK(X522),X520=VALUE(20)),,IF(W520="Latest Z20:",ABS(X520-X522-K519*L519-P519*Q519+U521+U522),ABS(X521-X522-K521*L521-P521*Q521+U522)))</f>
        <v>5.000000004399055E-6</v>
      </c>
      <c r="Z522" s="28">
        <v>-67.241086999999993</v>
      </c>
      <c r="AA522" s="28">
        <v>0.476325</v>
      </c>
      <c r="AB522" s="28">
        <v>-1.7874000000000001E-2</v>
      </c>
      <c r="AC522" s="8">
        <f t="shared" ref="AC522" si="1197">AB522+AA522</f>
        <v>0.458451</v>
      </c>
      <c r="AD522" s="35">
        <v>0.45840167411084098</v>
      </c>
      <c r="AE522" s="8">
        <f t="shared" ref="AE522" si="1198">IF(AD522="",0,IF(OR(AC522="",AC522=0),W522-AD522,AC522-AD522))</f>
        <v>4.9325889159013148E-5</v>
      </c>
      <c r="AF522" s="58">
        <f t="shared" ref="AF522" si="1199">IF(AA522="",(Z522-V522)-Z521,AC522-W522)</f>
        <v>2.3400000000001198E-4</v>
      </c>
      <c r="AG522" s="40"/>
      <c r="AH522" s="73"/>
      <c r="AI522" s="40"/>
      <c r="AJ522" s="73"/>
      <c r="AK522" s="40">
        <v>36</v>
      </c>
      <c r="AL522" s="73">
        <v>150</v>
      </c>
      <c r="AM522" s="70"/>
      <c r="AN522" s="74"/>
      <c r="AO522" s="70"/>
      <c r="AP522" s="63"/>
      <c r="AQ522" s="63"/>
      <c r="AR522" s="40"/>
      <c r="AS522" s="40"/>
      <c r="AT522" s="63"/>
      <c r="AU522" s="63"/>
      <c r="AV522" s="142"/>
      <c r="AW522" s="71"/>
      <c r="AX522" s="45"/>
      <c r="AY522" s="45"/>
      <c r="AZ522" s="46"/>
      <c r="BA522" s="152"/>
      <c r="BB522" s="47"/>
      <c r="BC522" s="158">
        <v>54</v>
      </c>
      <c r="BD522" s="158"/>
      <c r="BE522" s="47"/>
      <c r="BF522" s="56"/>
      <c r="BG522" s="49"/>
      <c r="BH522" s="50"/>
      <c r="BI522" s="49"/>
      <c r="BJ522" s="49"/>
      <c r="BK522" s="49"/>
      <c r="BL522" s="49"/>
      <c r="BM522" s="49"/>
      <c r="BN522" s="50"/>
      <c r="BO522" s="49"/>
      <c r="BP522" s="49"/>
      <c r="BQ522" s="50"/>
      <c r="BR522" s="9"/>
    </row>
    <row r="523" spans="1:70" s="6" customFormat="1" x14ac:dyDescent="0.25">
      <c r="A523" s="170" t="s">
        <v>1155</v>
      </c>
      <c r="B523" s="136"/>
      <c r="C523" s="137">
        <v>44907.824942129628</v>
      </c>
      <c r="D523" s="146">
        <v>2.39</v>
      </c>
      <c r="E523" s="139" t="s">
        <v>814</v>
      </c>
      <c r="F523" s="165" t="s">
        <v>1642</v>
      </c>
      <c r="G523" s="22"/>
      <c r="H523" s="134"/>
      <c r="I523" s="134"/>
      <c r="J523" s="145"/>
      <c r="K523" s="29"/>
      <c r="L523" s="29"/>
      <c r="M523" s="1"/>
      <c r="N523" s="1"/>
      <c r="O523" s="3"/>
      <c r="P523" s="29"/>
      <c r="Q523" s="29"/>
      <c r="R523" s="1"/>
      <c r="S523" s="1"/>
      <c r="T523" s="147" t="s">
        <v>903</v>
      </c>
      <c r="U523" s="32" t="s">
        <v>24</v>
      </c>
      <c r="V523" s="24"/>
      <c r="W523" s="25" t="s">
        <v>22</v>
      </c>
      <c r="X523" s="30">
        <v>20</v>
      </c>
      <c r="Y523" s="138"/>
      <c r="Z523" s="30"/>
      <c r="AA523" s="30"/>
      <c r="AB523" s="36" t="s">
        <v>21</v>
      </c>
      <c r="AC523" s="24">
        <f>$AC$522</f>
        <v>0.458451</v>
      </c>
      <c r="AD523" s="30"/>
      <c r="AE523" s="24"/>
      <c r="AF523" s="24"/>
      <c r="AG523" s="41"/>
      <c r="AH523" s="41"/>
      <c r="AI523" s="41"/>
      <c r="AJ523" s="41"/>
      <c r="AK523" s="41"/>
      <c r="AL523" s="41"/>
      <c r="AM523" s="41"/>
      <c r="AN523" s="41"/>
      <c r="AO523" s="41"/>
      <c r="AP523" s="135"/>
      <c r="AQ523" s="135"/>
      <c r="AR523" s="41"/>
      <c r="AS523" s="41"/>
      <c r="AT523" s="135"/>
      <c r="AU523" s="135"/>
      <c r="AV523" s="29"/>
      <c r="AW523" s="42"/>
      <c r="AX523" s="42"/>
      <c r="AY523" s="42"/>
      <c r="AZ523" s="43"/>
      <c r="BA523" s="151"/>
      <c r="BB523" s="44"/>
      <c r="BC523" s="157">
        <v>55</v>
      </c>
      <c r="BD523" s="157"/>
      <c r="BE523" s="44"/>
      <c r="BF523" s="48"/>
      <c r="BG523" s="48"/>
      <c r="BH523" s="48"/>
      <c r="BI523" s="48"/>
      <c r="BJ523" s="48"/>
      <c r="BK523" s="48"/>
      <c r="BL523" s="48"/>
      <c r="BM523" s="48"/>
      <c r="BN523" s="48"/>
      <c r="BO523" s="48"/>
      <c r="BP523" s="48"/>
      <c r="BQ523" s="48"/>
      <c r="BR523" s="1"/>
    </row>
    <row r="524" spans="1:70" s="7" customFormat="1" x14ac:dyDescent="0.25">
      <c r="A524" s="68" t="s">
        <v>1643</v>
      </c>
      <c r="B524" s="67" t="s">
        <v>1156</v>
      </c>
      <c r="C524" s="52">
        <v>44907.825023148151</v>
      </c>
      <c r="D524" s="16">
        <f>(K524*M524+P524*R524)/(24*60*60)</f>
        <v>0</v>
      </c>
      <c r="E524" s="26"/>
      <c r="F524" s="14" t="s">
        <v>1440</v>
      </c>
      <c r="G524" s="15">
        <v>0.11700000000000001</v>
      </c>
      <c r="H524" s="131">
        <v>17</v>
      </c>
      <c r="I524" s="131">
        <v>10</v>
      </c>
      <c r="J524" s="143" t="s">
        <v>1441</v>
      </c>
      <c r="K524" s="37"/>
      <c r="L524" s="27">
        <v>6.0000000000000001E-3</v>
      </c>
      <c r="M524" s="13">
        <v>273</v>
      </c>
      <c r="N524" s="13">
        <v>240</v>
      </c>
      <c r="O524" s="17">
        <v>2E-3</v>
      </c>
      <c r="P524" s="37"/>
      <c r="Q524" s="27">
        <v>6.0000000000000001E-3</v>
      </c>
      <c r="R524" s="13">
        <v>334</v>
      </c>
      <c r="S524" s="13">
        <v>240</v>
      </c>
      <c r="T524" s="133">
        <v>2.9999999999999997E-4</v>
      </c>
      <c r="U524" s="27"/>
      <c r="V524" s="8">
        <f>IF(AB522="Latest Sag:",-(K524*L524+P524*Q524),-(K524*L524+P524*Q524)+U524)</f>
        <v>0</v>
      </c>
      <c r="W524" s="8">
        <f>IF(OR(AC523="",AC523=0),Z523+V524,IF(AB522="Latest Sag:",AA523+U524+V524,AC523+V524))</f>
        <v>0.458451</v>
      </c>
      <c r="X524" s="34"/>
      <c r="Y524" s="53">
        <f>IF(OR(ISBLANK(X524),X522=VALUE(20)),,IF(W522="Latest Z20:",ABS(X522-X524-K521*L521-P521*Q521+U523+U524),ABS(X523-X524-K523*L523-P523*Q523+U524)))</f>
        <v>0</v>
      </c>
      <c r="Z524" s="28">
        <v>-67.241369000000006</v>
      </c>
      <c r="AA524" s="28">
        <v>0.47664800000000002</v>
      </c>
      <c r="AB524" s="28">
        <v>4.6462999999999997E-2</v>
      </c>
      <c r="AC524" s="8">
        <f t="shared" ref="AC524" si="1200">AB524+AA524</f>
        <v>0.52311099999999999</v>
      </c>
      <c r="AD524" s="35">
        <v>0.45853919684127997</v>
      </c>
      <c r="AE524" s="8">
        <f t="shared" ref="AE524" si="1201">IF(AD524="",0,IF(OR(AC524="",AC524=0),W524-AD524,AC524-AD524))</f>
        <v>6.457180315872002E-2</v>
      </c>
      <c r="AF524" s="58">
        <f t="shared" ref="AF524" si="1202">IF(AA524="",(Z524-V524)-Z523,AC524-W524)</f>
        <v>6.4659999999999995E-2</v>
      </c>
      <c r="AG524" s="40"/>
      <c r="AH524" s="73"/>
      <c r="AI524" s="40"/>
      <c r="AJ524" s="73"/>
      <c r="AK524" s="40">
        <v>1113</v>
      </c>
      <c r="AL524" s="73">
        <v>150</v>
      </c>
      <c r="AM524" s="70"/>
      <c r="AN524" s="74"/>
      <c r="AO524" s="70"/>
      <c r="AP524" s="63"/>
      <c r="AQ524" s="63"/>
      <c r="AR524" s="40"/>
      <c r="AS524" s="40"/>
      <c r="AT524" s="63"/>
      <c r="AU524" s="63"/>
      <c r="AV524" s="142"/>
      <c r="AW524" s="71"/>
      <c r="AX524" s="45"/>
      <c r="AY524" s="45"/>
      <c r="AZ524" s="46"/>
      <c r="BA524" s="152"/>
      <c r="BB524" s="47"/>
      <c r="BC524" s="158">
        <v>55</v>
      </c>
      <c r="BD524" s="158"/>
      <c r="BE524" s="47"/>
      <c r="BF524" s="56"/>
      <c r="BG524" s="49"/>
      <c r="BH524" s="50"/>
      <c r="BI524" s="49"/>
      <c r="BJ524" s="49"/>
      <c r="BK524" s="49"/>
      <c r="BL524" s="49"/>
      <c r="BM524" s="49"/>
      <c r="BN524" s="50"/>
      <c r="BO524" s="49"/>
      <c r="BP524" s="49"/>
      <c r="BQ524" s="50"/>
      <c r="BR524" s="9"/>
    </row>
    <row r="525" spans="1:70" s="7" customFormat="1" x14ac:dyDescent="0.25">
      <c r="A525" s="68" t="s">
        <v>1644</v>
      </c>
      <c r="B525" s="67" t="s">
        <v>1156</v>
      </c>
      <c r="C525" s="52">
        <v>44907.853831018518</v>
      </c>
      <c r="D525" s="16">
        <f>(K525*M525+P525*R525)/(24*60*60)</f>
        <v>3.1597222222222221E-2</v>
      </c>
      <c r="E525" s="26"/>
      <c r="F525" s="14" t="s">
        <v>1440</v>
      </c>
      <c r="G525" s="15">
        <v>0.11700000000000001</v>
      </c>
      <c r="H525" s="131">
        <v>17</v>
      </c>
      <c r="I525" s="131">
        <v>10</v>
      </c>
      <c r="J525" s="143" t="s">
        <v>1441</v>
      </c>
      <c r="K525" s="27">
        <v>10</v>
      </c>
      <c r="L525" s="27">
        <v>6.0000000000000001E-3</v>
      </c>
      <c r="M525" s="13">
        <v>273</v>
      </c>
      <c r="N525" s="13">
        <v>240</v>
      </c>
      <c r="O525" s="17">
        <v>2E-3</v>
      </c>
      <c r="P525" s="27">
        <v>0</v>
      </c>
      <c r="Q525" s="27">
        <v>6.0000000000000001E-3</v>
      </c>
      <c r="R525" s="13">
        <v>334</v>
      </c>
      <c r="S525" s="13">
        <v>240</v>
      </c>
      <c r="T525" s="133">
        <v>2.9999999999999997E-4</v>
      </c>
      <c r="U525" s="27">
        <v>4.7884999999999997E-2</v>
      </c>
      <c r="V525" s="8">
        <f>IF(AB523="Latest Sag:",-(K525*L525+P525*Q525),-(K525*L525+P525*Q525)+U525)</f>
        <v>-0.06</v>
      </c>
      <c r="W525" s="8">
        <f>IF(OR(AC524="",AC524=0),Z524+V525,IF(AB523="Latest Sag:",AA524+U525+V525,AC524+V525))</f>
        <v>0.46453300000000003</v>
      </c>
      <c r="X525" s="33">
        <v>-36.141500000000001</v>
      </c>
      <c r="Y525" s="53">
        <f>IF(OR(ISBLANK(X525),X523=VALUE(20)),,IF(W523="Latest Z20:",ABS(X523-X525-K522*L522-P522*Q522+U524+U525),ABS(X524-X525-K524*L524-P524*Q524+U525)))</f>
        <v>0</v>
      </c>
      <c r="Z525" s="28">
        <v>-67.241123000000002</v>
      </c>
      <c r="AA525" s="28">
        <v>0.476634</v>
      </c>
      <c r="AB525" s="28">
        <v>-8.5990000000000007E-3</v>
      </c>
      <c r="AC525" s="8">
        <f t="shared" ref="AC525" si="1203">AB525+AA525</f>
        <v>0.46803499999999998</v>
      </c>
      <c r="AD525" s="35">
        <v>0.45853919684127997</v>
      </c>
      <c r="AE525" s="8">
        <f t="shared" ref="AE525" si="1204">IF(AD525="",0,IF(OR(AC525="",AC525=0),W525-AD525,AC525-AD525))</f>
        <v>9.4958031587200065E-3</v>
      </c>
      <c r="AF525" s="58">
        <f t="shared" ref="AF525" si="1205">IF(AA525="",(Z525-V525)-Z524,AC525-W525)</f>
        <v>3.5019999999999496E-3</v>
      </c>
      <c r="AG525" s="40"/>
      <c r="AH525" s="73"/>
      <c r="AI525" s="40"/>
      <c r="AJ525" s="73"/>
      <c r="AK525" s="40">
        <v>25</v>
      </c>
      <c r="AL525" s="73">
        <v>150</v>
      </c>
      <c r="AM525" s="70"/>
      <c r="AN525" s="74"/>
      <c r="AO525" s="70"/>
      <c r="AP525" s="63"/>
      <c r="AQ525" s="63"/>
      <c r="AR525" s="40"/>
      <c r="AS525" s="40"/>
      <c r="AT525" s="63"/>
      <c r="AU525" s="63"/>
      <c r="AV525" s="142"/>
      <c r="AW525" s="71"/>
      <c r="AX525" s="45"/>
      <c r="AY525" s="45"/>
      <c r="AZ525" s="46"/>
      <c r="BA525" s="152"/>
      <c r="BB525" s="47"/>
      <c r="BC525" s="158">
        <v>55</v>
      </c>
      <c r="BD525" s="158"/>
      <c r="BE525" s="47"/>
      <c r="BF525" s="56"/>
      <c r="BG525" s="49"/>
      <c r="BH525" s="50"/>
      <c r="BI525" s="49"/>
      <c r="BJ525" s="49"/>
      <c r="BK525" s="49"/>
      <c r="BL525" s="49"/>
      <c r="BM525" s="49"/>
      <c r="BN525" s="50"/>
      <c r="BO525" s="49"/>
      <c r="BP525" s="49"/>
      <c r="BQ525" s="50"/>
      <c r="BR525" s="9"/>
    </row>
    <row r="526" spans="1:70" s="7" customFormat="1" x14ac:dyDescent="0.25">
      <c r="A526" s="68" t="s">
        <v>1645</v>
      </c>
      <c r="B526" s="67" t="s">
        <v>1156</v>
      </c>
      <c r="C526" s="52">
        <v>44907.895532407405</v>
      </c>
      <c r="D526" s="16">
        <f>(K526*M526+P526*R526)/(24*60*60)</f>
        <v>1.0185185185185186E-2</v>
      </c>
      <c r="E526" s="26"/>
      <c r="F526" s="14" t="s">
        <v>1440</v>
      </c>
      <c r="G526" s="15">
        <v>0.11700000000000001</v>
      </c>
      <c r="H526" s="131">
        <v>17</v>
      </c>
      <c r="I526" s="131">
        <v>10</v>
      </c>
      <c r="J526" s="143" t="s">
        <v>1441</v>
      </c>
      <c r="K526" s="27">
        <v>2</v>
      </c>
      <c r="L526" s="27">
        <v>6.0000000000000001E-3</v>
      </c>
      <c r="M526" s="13">
        <v>273</v>
      </c>
      <c r="N526" s="13">
        <v>240</v>
      </c>
      <c r="O526" s="17">
        <v>2E-3</v>
      </c>
      <c r="P526" s="27">
        <v>1</v>
      </c>
      <c r="Q526" s="27">
        <v>6.0000000000000001E-3</v>
      </c>
      <c r="R526" s="13">
        <v>334</v>
      </c>
      <c r="S526" s="13">
        <v>240</v>
      </c>
      <c r="T526" s="133">
        <v>2.9999999999999997E-4</v>
      </c>
      <c r="U526" s="27">
        <v>8.3370000000000007E-3</v>
      </c>
      <c r="V526" s="8">
        <f>IF(AB524="Latest Sag:",-(K526*L526+P526*Q526),-(K526*L526+P526*Q526)+U526)</f>
        <v>-9.6630000000000014E-3</v>
      </c>
      <c r="W526" s="8">
        <f>IF(OR(AC525="",AC525=0),Z525+V526,IF(AB524="Latest Sag:",AA525+U526+V526,AC525+V526))</f>
        <v>0.458372</v>
      </c>
      <c r="X526" s="33">
        <v>-36.193170000000002</v>
      </c>
      <c r="Y526" s="53">
        <f>IF(OR(ISBLANK(X526),X524=VALUE(20)),,IF(W524="Latest Z20:",ABS(X524-X526-K523*L523-P523*Q523+U525+U526),ABS(X525-X526-K525*L525-P525*Q525+U526)))</f>
        <v>7.0000000014398822E-6</v>
      </c>
      <c r="Z526" s="28">
        <v>-67.241259999999997</v>
      </c>
      <c r="AA526" s="28">
        <v>0.47663299999999997</v>
      </c>
      <c r="AB526" s="28">
        <v>-1.8016999999999998E-2</v>
      </c>
      <c r="AC526" s="8">
        <f t="shared" ref="AC526" si="1206">AB526+AA526</f>
        <v>0.45861599999999997</v>
      </c>
      <c r="AD526" s="35">
        <v>0.45853919684127997</v>
      </c>
      <c r="AE526" s="8">
        <f t="shared" ref="AE526" si="1207">IF(AD526="",0,IF(OR(AC526="",AC526=0),W526-AD526,AC526-AD526))</f>
        <v>7.6803158719995768E-5</v>
      </c>
      <c r="AF526" s="58">
        <f t="shared" ref="AF526" si="1208">IF(AA526="",(Z526-V526)-Z525,AC526-W526)</f>
        <v>2.4399999999996647E-4</v>
      </c>
      <c r="AG526" s="40"/>
      <c r="AH526" s="73"/>
      <c r="AI526" s="40"/>
      <c r="AJ526" s="73"/>
      <c r="AK526" s="40">
        <v>42</v>
      </c>
      <c r="AL526" s="73">
        <v>150</v>
      </c>
      <c r="AM526" s="70"/>
      <c r="AN526" s="74"/>
      <c r="AO526" s="70"/>
      <c r="AP526" s="63"/>
      <c r="AQ526" s="63"/>
      <c r="AR526" s="40"/>
      <c r="AS526" s="40"/>
      <c r="AT526" s="63"/>
      <c r="AU526" s="63"/>
      <c r="AV526" s="142"/>
      <c r="AW526" s="71"/>
      <c r="AX526" s="45"/>
      <c r="AY526" s="45"/>
      <c r="AZ526" s="46"/>
      <c r="BA526" s="152"/>
      <c r="BB526" s="47"/>
      <c r="BC526" s="158">
        <v>55</v>
      </c>
      <c r="BD526" s="158"/>
      <c r="BE526" s="47"/>
      <c r="BF526" s="56"/>
      <c r="BG526" s="49"/>
      <c r="BH526" s="50"/>
      <c r="BI526" s="49"/>
      <c r="BJ526" s="49"/>
      <c r="BK526" s="49"/>
      <c r="BL526" s="49"/>
      <c r="BM526" s="49"/>
      <c r="BN526" s="50"/>
      <c r="BO526" s="49"/>
      <c r="BP526" s="49"/>
      <c r="BQ526" s="50"/>
      <c r="BR526" s="9"/>
    </row>
    <row r="527" spans="1:70" s="6" customFormat="1" x14ac:dyDescent="0.25">
      <c r="A527" s="170" t="s">
        <v>1155</v>
      </c>
      <c r="B527" s="136"/>
      <c r="C527" s="137">
        <v>44907.917754629627</v>
      </c>
      <c r="D527" s="146">
        <v>2.23</v>
      </c>
      <c r="E527" s="139" t="s">
        <v>814</v>
      </c>
      <c r="F527" s="165" t="s">
        <v>1646</v>
      </c>
      <c r="G527" s="22"/>
      <c r="H527" s="134"/>
      <c r="I527" s="134"/>
      <c r="J527" s="145"/>
      <c r="K527" s="29"/>
      <c r="L527" s="29"/>
      <c r="M527" s="1"/>
      <c r="N527" s="1"/>
      <c r="O527" s="3"/>
      <c r="P527" s="29"/>
      <c r="Q527" s="29"/>
      <c r="R527" s="1"/>
      <c r="S527" s="1"/>
      <c r="T527" s="147" t="s">
        <v>903</v>
      </c>
      <c r="U527" s="32" t="s">
        <v>24</v>
      </c>
      <c r="V527" s="24"/>
      <c r="W527" s="25" t="s">
        <v>22</v>
      </c>
      <c r="X527" s="30">
        <v>20</v>
      </c>
      <c r="Y527" s="138"/>
      <c r="Z527" s="30"/>
      <c r="AA527" s="30"/>
      <c r="AB527" s="36" t="s">
        <v>21</v>
      </c>
      <c r="AC527" s="24">
        <f>$AC$526</f>
        <v>0.45861599999999997</v>
      </c>
      <c r="AD527" s="30"/>
      <c r="AE527" s="24"/>
      <c r="AF527" s="24"/>
      <c r="AG527" s="41"/>
      <c r="AH527" s="41"/>
      <c r="AI527" s="41"/>
      <c r="AJ527" s="41"/>
      <c r="AK527" s="41"/>
      <c r="AL527" s="41"/>
      <c r="AM527" s="41"/>
      <c r="AN527" s="41"/>
      <c r="AO527" s="41"/>
      <c r="AP527" s="135"/>
      <c r="AQ527" s="135"/>
      <c r="AR527" s="41"/>
      <c r="AS527" s="41"/>
      <c r="AT527" s="135"/>
      <c r="AU527" s="135"/>
      <c r="AV527" s="29"/>
      <c r="AW527" s="42"/>
      <c r="AX527" s="42"/>
      <c r="AY527" s="42"/>
      <c r="AZ527" s="43"/>
      <c r="BA527" s="151"/>
      <c r="BB527" s="44"/>
      <c r="BC527" s="157">
        <v>56</v>
      </c>
      <c r="BD527" s="157"/>
      <c r="BE527" s="44"/>
      <c r="BF527" s="48"/>
      <c r="BG527" s="48"/>
      <c r="BH527" s="48"/>
      <c r="BI527" s="48"/>
      <c r="BJ527" s="48"/>
      <c r="BK527" s="48"/>
      <c r="BL527" s="48"/>
      <c r="BM527" s="48"/>
      <c r="BN527" s="48"/>
      <c r="BO527" s="48"/>
      <c r="BP527" s="48"/>
      <c r="BQ527" s="48"/>
      <c r="BR527" s="1"/>
    </row>
    <row r="528" spans="1:70" s="7" customFormat="1" x14ac:dyDescent="0.25">
      <c r="A528" s="68" t="s">
        <v>1647</v>
      </c>
      <c r="B528" s="67" t="s">
        <v>1436</v>
      </c>
      <c r="C528" s="52">
        <v>44907.928240740737</v>
      </c>
      <c r="D528" s="16">
        <f>(K528*M528+P528*R528)/(24*60*60)</f>
        <v>0</v>
      </c>
      <c r="E528" s="26"/>
      <c r="F528" s="14" t="s">
        <v>1440</v>
      </c>
      <c r="G528" s="15">
        <v>0.11700000000000001</v>
      </c>
      <c r="H528" s="131">
        <v>17</v>
      </c>
      <c r="I528" s="131">
        <v>10</v>
      </c>
      <c r="J528" s="143" t="s">
        <v>1441</v>
      </c>
      <c r="K528" s="37"/>
      <c r="L528" s="27">
        <v>6.0000000000000001E-3</v>
      </c>
      <c r="M528" s="13">
        <v>273</v>
      </c>
      <c r="N528" s="13">
        <v>240</v>
      </c>
      <c r="O528" s="17">
        <v>2E-3</v>
      </c>
      <c r="P528" s="37"/>
      <c r="Q528" s="27">
        <v>6.0000000000000001E-3</v>
      </c>
      <c r="R528" s="13">
        <v>334</v>
      </c>
      <c r="S528" s="13">
        <v>240</v>
      </c>
      <c r="T528" s="133">
        <v>2.9999999999999997E-4</v>
      </c>
      <c r="U528" s="27"/>
      <c r="V528" s="8">
        <f>IF(AB526="Latest Sag:",-(K528*L528+P528*Q528),-(K528*L528+P528*Q528)+U528)</f>
        <v>0</v>
      </c>
      <c r="W528" s="8">
        <f>IF(OR(AC527="",AC527=0),Z527+V528,IF(AB526="Latest Sag:",AA527+U528+V528,AC527+V528))</f>
        <v>0.45861599999999997</v>
      </c>
      <c r="X528" s="34"/>
      <c r="Y528" s="53">
        <f>IF(OR(ISBLANK(X528),X526=VALUE(20)),,IF(W526="Latest Z20:",ABS(X526-X528-K525*L525-P525*Q525+U527+U528),ABS(X527-X528-K527*L527-P527*Q527+U528)))</f>
        <v>0</v>
      </c>
      <c r="Z528" s="28">
        <v>-67.239012000000002</v>
      </c>
      <c r="AA528" s="28">
        <v>0.48009400000000002</v>
      </c>
      <c r="AB528" s="28">
        <v>3.5673000000000003E-2</v>
      </c>
      <c r="AC528" s="8">
        <f t="shared" ref="AC528" si="1209">AB528+AA528</f>
        <v>0.51576699999999998</v>
      </c>
      <c r="AD528" s="35">
        <v>0.45854285185361898</v>
      </c>
      <c r="AE528" s="8">
        <f t="shared" ref="AE528" si="1210">IF(AD528="",0,IF(OR(AC528="",AC528=0),W528-AD528,AC528-AD528))</f>
        <v>5.7224148146380993E-2</v>
      </c>
      <c r="AF528" s="58">
        <f t="shared" ref="AF528" si="1211">IF(AA528="",(Z528-V528)-Z527,AC528-W528)</f>
        <v>5.7151000000000007E-2</v>
      </c>
      <c r="AG528" s="40"/>
      <c r="AH528" s="73"/>
      <c r="AI528" s="40"/>
      <c r="AJ528" s="73"/>
      <c r="AK528" s="40">
        <v>2292</v>
      </c>
      <c r="AL528" s="73">
        <v>150</v>
      </c>
      <c r="AM528" s="70"/>
      <c r="AN528" s="74"/>
      <c r="AO528" s="70"/>
      <c r="AP528" s="63"/>
      <c r="AQ528" s="63"/>
      <c r="AR528" s="40"/>
      <c r="AS528" s="40"/>
      <c r="AT528" s="63"/>
      <c r="AU528" s="63"/>
      <c r="AV528" s="142"/>
      <c r="AW528" s="71"/>
      <c r="AX528" s="45"/>
      <c r="AY528" s="45"/>
      <c r="AZ528" s="46"/>
      <c r="BA528" s="152"/>
      <c r="BB528" s="47"/>
      <c r="BC528" s="158">
        <v>56</v>
      </c>
      <c r="BD528" s="158"/>
      <c r="BE528" s="47"/>
      <c r="BF528" s="56"/>
      <c r="BG528" s="49"/>
      <c r="BH528" s="50"/>
      <c r="BI528" s="49"/>
      <c r="BJ528" s="49"/>
      <c r="BK528" s="49"/>
      <c r="BL528" s="49"/>
      <c r="BM528" s="49"/>
      <c r="BN528" s="50"/>
      <c r="BO528" s="49"/>
      <c r="BP528" s="49"/>
      <c r="BQ528" s="50"/>
      <c r="BR528" s="9"/>
    </row>
    <row r="529" spans="1:70" s="7" customFormat="1" x14ac:dyDescent="0.25">
      <c r="A529" s="68" t="s">
        <v>1648</v>
      </c>
      <c r="B529" s="67" t="s">
        <v>1436</v>
      </c>
      <c r="C529" s="52">
        <v>44907.944745370369</v>
      </c>
      <c r="D529" s="16">
        <f>(K529*M529+P529*R529)/(24*60*60)</f>
        <v>2.8437500000000001E-2</v>
      </c>
      <c r="E529" s="26"/>
      <c r="F529" s="14" t="s">
        <v>1440</v>
      </c>
      <c r="G529" s="15">
        <v>0.11700000000000001</v>
      </c>
      <c r="H529" s="131">
        <v>17</v>
      </c>
      <c r="I529" s="131">
        <v>10</v>
      </c>
      <c r="J529" s="143" t="s">
        <v>1441</v>
      </c>
      <c r="K529" s="27">
        <v>9</v>
      </c>
      <c r="L529" s="27">
        <v>6.0000000000000001E-3</v>
      </c>
      <c r="M529" s="13">
        <v>273</v>
      </c>
      <c r="N529" s="13">
        <v>240</v>
      </c>
      <c r="O529" s="17">
        <v>2E-3</v>
      </c>
      <c r="P529" s="27">
        <v>0</v>
      </c>
      <c r="Q529" s="27">
        <v>6.0000000000000001E-3</v>
      </c>
      <c r="R529" s="13">
        <v>334</v>
      </c>
      <c r="S529" s="13">
        <v>240</v>
      </c>
      <c r="T529" s="133">
        <v>2.9999999999999997E-4</v>
      </c>
      <c r="U529" s="27">
        <v>3.8452E-2</v>
      </c>
      <c r="V529" s="8">
        <f>IF(AB527="Latest Sag:",-(K529*L529+P529*Q529),-(K529*L529+P529*Q529)+U529)</f>
        <v>-5.3999999999999999E-2</v>
      </c>
      <c r="W529" s="8">
        <f>IF(OR(AC528="",AC528=0),Z528+V529,IF(AB527="Latest Sag:",AA528+U529+V529,AC528+V529))</f>
        <v>0.46454600000000007</v>
      </c>
      <c r="X529" s="33">
        <v>-36.148510000000002</v>
      </c>
      <c r="Y529" s="53">
        <f>IF(OR(ISBLANK(X529),X527=VALUE(20)),,IF(W527="Latest Z20:",ABS(X527-X529-K526*L526-P526*Q526+U528+U529),ABS(X528-X529-K528*L528-P528*Q528+U529)))</f>
        <v>0</v>
      </c>
      <c r="Z529" s="28">
        <v>-67.238443000000004</v>
      </c>
      <c r="AA529" s="28">
        <v>0.48008899999999999</v>
      </c>
      <c r="AB529" s="28">
        <v>-1.2208999999999999E-2</v>
      </c>
      <c r="AC529" s="8">
        <f t="shared" ref="AC529" si="1212">AB529+AA529</f>
        <v>0.46787999999999996</v>
      </c>
      <c r="AD529" s="35">
        <v>0.45854285185361898</v>
      </c>
      <c r="AE529" s="8">
        <f t="shared" ref="AE529" si="1213">IF(AD529="",0,IF(OR(AC529="",AC529=0),W529-AD529,AC529-AD529))</f>
        <v>9.3371481463809802E-3</v>
      </c>
      <c r="AF529" s="58">
        <f t="shared" ref="AF529" si="1214">IF(AA529="",(Z529-V529)-Z528,AC529-W529)</f>
        <v>3.3339999999998926E-3</v>
      </c>
      <c r="AG529" s="40"/>
      <c r="AH529" s="73"/>
      <c r="AI529" s="40"/>
      <c r="AJ529" s="73"/>
      <c r="AK529" s="40">
        <v>31</v>
      </c>
      <c r="AL529" s="73">
        <v>150</v>
      </c>
      <c r="AM529" s="70"/>
      <c r="AN529" s="74"/>
      <c r="AO529" s="70"/>
      <c r="AP529" s="63"/>
      <c r="AQ529" s="63"/>
      <c r="AR529" s="40"/>
      <c r="AS529" s="40"/>
      <c r="AT529" s="63"/>
      <c r="AU529" s="63"/>
      <c r="AV529" s="142"/>
      <c r="AW529" s="71"/>
      <c r="AX529" s="45"/>
      <c r="AY529" s="45"/>
      <c r="AZ529" s="46"/>
      <c r="BA529" s="152"/>
      <c r="BB529" s="47"/>
      <c r="BC529" s="158">
        <v>56</v>
      </c>
      <c r="BD529" s="158"/>
      <c r="BE529" s="47"/>
      <c r="BF529" s="56"/>
      <c r="BG529" s="49"/>
      <c r="BH529" s="50"/>
      <c r="BI529" s="49"/>
      <c r="BJ529" s="49"/>
      <c r="BK529" s="49"/>
      <c r="BL529" s="49"/>
      <c r="BM529" s="49"/>
      <c r="BN529" s="50"/>
      <c r="BO529" s="49"/>
      <c r="BP529" s="49"/>
      <c r="BQ529" s="50"/>
      <c r="BR529" s="9"/>
    </row>
    <row r="530" spans="1:70" s="7" customFormat="1" x14ac:dyDescent="0.25">
      <c r="A530" s="68" t="s">
        <v>1649</v>
      </c>
      <c r="B530" s="67" t="s">
        <v>1436</v>
      </c>
      <c r="C530" s="52">
        <v>44907.984872685185</v>
      </c>
      <c r="D530" s="16">
        <f>(K530*M530+P530*R530)/(24*60*60)</f>
        <v>1.0185185185185186E-2</v>
      </c>
      <c r="E530" s="26" t="s">
        <v>1493</v>
      </c>
      <c r="F530" s="14" t="s">
        <v>1440</v>
      </c>
      <c r="G530" s="15">
        <v>0.11700000000000001</v>
      </c>
      <c r="H530" s="131">
        <v>17</v>
      </c>
      <c r="I530" s="131">
        <v>10</v>
      </c>
      <c r="J530" s="143" t="s">
        <v>1441</v>
      </c>
      <c r="K530" s="27">
        <v>2</v>
      </c>
      <c r="L530" s="27">
        <v>6.0000000000000001E-3</v>
      </c>
      <c r="M530" s="13">
        <v>273</v>
      </c>
      <c r="N530" s="13">
        <v>240</v>
      </c>
      <c r="O530" s="17">
        <v>2E-3</v>
      </c>
      <c r="P530" s="27">
        <v>1</v>
      </c>
      <c r="Q530" s="27">
        <v>6.0000000000000001E-3</v>
      </c>
      <c r="R530" s="13">
        <v>334</v>
      </c>
      <c r="S530" s="13">
        <v>240</v>
      </c>
      <c r="T530" s="133">
        <v>2.9999999999999997E-4</v>
      </c>
      <c r="U530" s="27">
        <v>8.4720000000000004E-3</v>
      </c>
      <c r="V530" s="8">
        <f>IF(AB528="Latest Sag:",-(K530*L530+P530*Q530),-(K530*L530+P530*Q530)+U530)</f>
        <v>-9.5280000000000017E-3</v>
      </c>
      <c r="W530" s="8">
        <f>IF(OR(AC529="",AC529=0),Z529+V530,IF(AB528="Latest Sag:",AA529+U530+V530,AC529+V530))</f>
        <v>0.45835199999999998</v>
      </c>
      <c r="X530" s="33">
        <v>-36.194029999999998</v>
      </c>
      <c r="Y530" s="53">
        <f>IF(OR(ISBLANK(X530),X528=VALUE(20)),,IF(W528="Latest Z20:",ABS(X528-X530-K527*L527-P527*Q527+U529+U530),ABS(X529-X530-K529*L529-P529*Q529+U530)))</f>
        <v>8.0000000037688812E-6</v>
      </c>
      <c r="Z530" s="28">
        <v>-67.238645000000005</v>
      </c>
      <c r="AA530" s="28">
        <v>0.48009499999999999</v>
      </c>
      <c r="AB530" s="28">
        <v>-2.1558000000000001E-2</v>
      </c>
      <c r="AC530" s="8">
        <f t="shared" ref="AC530" si="1215">AB530+AA530</f>
        <v>0.45853699999999997</v>
      </c>
      <c r="AD530" s="35">
        <v>0.45854285185361898</v>
      </c>
      <c r="AE530" s="8">
        <f t="shared" ref="AE530" si="1216">IF(AD530="",0,IF(OR(AC530="",AC530=0),W530-AD530,AC530-AD530))</f>
        <v>-5.8518536190099724E-6</v>
      </c>
      <c r="AF530" s="58">
        <f t="shared" ref="AF530" si="1217">IF(AA530="",(Z530-V530)-Z529,AC530-W530)</f>
        <v>1.8499999999999073E-4</v>
      </c>
      <c r="AG530" s="40"/>
      <c r="AH530" s="73"/>
      <c r="AI530" s="40"/>
      <c r="AJ530" s="73"/>
      <c r="AK530" s="40">
        <v>26</v>
      </c>
      <c r="AL530" s="73">
        <v>150</v>
      </c>
      <c r="AM530" s="70"/>
      <c r="AN530" s="74"/>
      <c r="AO530" s="70"/>
      <c r="AP530" s="63"/>
      <c r="AQ530" s="63"/>
      <c r="AR530" s="40"/>
      <c r="AS530" s="40"/>
      <c r="AT530" s="63"/>
      <c r="AU530" s="63"/>
      <c r="AV530" s="142"/>
      <c r="AW530" s="71"/>
      <c r="AX530" s="45"/>
      <c r="AY530" s="45"/>
      <c r="AZ530" s="46"/>
      <c r="BA530" s="152"/>
      <c r="BB530" s="47"/>
      <c r="BC530" s="158">
        <v>56</v>
      </c>
      <c r="BD530" s="158">
        <v>14</v>
      </c>
      <c r="BE530" s="47">
        <v>15</v>
      </c>
      <c r="BF530" s="56"/>
      <c r="BG530" s="49"/>
      <c r="BH530" s="50"/>
      <c r="BI530" s="49"/>
      <c r="BJ530" s="49"/>
      <c r="BK530" s="49"/>
      <c r="BL530" s="49"/>
      <c r="BM530" s="49"/>
      <c r="BN530" s="50"/>
      <c r="BO530" s="49"/>
      <c r="BP530" s="49"/>
      <c r="BQ530" s="50"/>
      <c r="BR530" s="9"/>
    </row>
    <row r="531" spans="1:70" s="6" customFormat="1" x14ac:dyDescent="0.25">
      <c r="A531" s="170" t="s">
        <v>1155</v>
      </c>
      <c r="B531" s="136"/>
      <c r="C531" s="137">
        <v>44908.020069444443</v>
      </c>
      <c r="D531" s="146">
        <v>2.46</v>
      </c>
      <c r="E531" s="139" t="s">
        <v>814</v>
      </c>
      <c r="F531" s="165" t="s">
        <v>1650</v>
      </c>
      <c r="G531" s="22"/>
      <c r="H531" s="134"/>
      <c r="I531" s="134"/>
      <c r="J531" s="145"/>
      <c r="K531" s="29"/>
      <c r="L531" s="29"/>
      <c r="M531" s="1"/>
      <c r="N531" s="1"/>
      <c r="O531" s="3"/>
      <c r="P531" s="29"/>
      <c r="Q531" s="29"/>
      <c r="R531" s="1"/>
      <c r="S531" s="1"/>
      <c r="T531" s="147" t="s">
        <v>903</v>
      </c>
      <c r="U531" s="32" t="s">
        <v>24</v>
      </c>
      <c r="V531" s="24"/>
      <c r="W531" s="25" t="s">
        <v>22</v>
      </c>
      <c r="X531" s="30">
        <v>20</v>
      </c>
      <c r="Y531" s="138"/>
      <c r="Z531" s="30"/>
      <c r="AA531" s="30"/>
      <c r="AB531" s="36" t="s">
        <v>21</v>
      </c>
      <c r="AC531" s="24">
        <f>$AC$530</f>
        <v>0.45853699999999997</v>
      </c>
      <c r="AD531" s="30"/>
      <c r="AE531" s="24"/>
      <c r="AF531" s="24"/>
      <c r="AG531" s="41"/>
      <c r="AH531" s="41"/>
      <c r="AI531" s="41"/>
      <c r="AJ531" s="41"/>
      <c r="AK531" s="41"/>
      <c r="AL531" s="41"/>
      <c r="AM531" s="41"/>
      <c r="AN531" s="41"/>
      <c r="AO531" s="41"/>
      <c r="AP531" s="135"/>
      <c r="AQ531" s="135"/>
      <c r="AR531" s="41"/>
      <c r="AS531" s="41"/>
      <c r="AT531" s="135"/>
      <c r="AU531" s="135"/>
      <c r="AV531" s="29"/>
      <c r="AW531" s="42"/>
      <c r="AX531" s="42"/>
      <c r="AY531" s="42"/>
      <c r="AZ531" s="43"/>
      <c r="BA531" s="151"/>
      <c r="BB531" s="44"/>
      <c r="BC531" s="157">
        <v>57</v>
      </c>
      <c r="BD531" s="157"/>
      <c r="BE531" s="44"/>
      <c r="BF531" s="48"/>
      <c r="BG531" s="48"/>
      <c r="BH531" s="48"/>
      <c r="BI531" s="48"/>
      <c r="BJ531" s="48"/>
      <c r="BK531" s="48"/>
      <c r="BL531" s="48"/>
      <c r="BM531" s="48"/>
      <c r="BN531" s="48"/>
      <c r="BO531" s="48"/>
      <c r="BP531" s="48"/>
      <c r="BQ531" s="48"/>
      <c r="BR531" s="1"/>
    </row>
    <row r="532" spans="1:70" s="7" customFormat="1" x14ac:dyDescent="0.25">
      <c r="A532" s="68" t="s">
        <v>1651</v>
      </c>
      <c r="B532" s="67" t="s">
        <v>1156</v>
      </c>
      <c r="C532" s="52">
        <v>44908.020833333336</v>
      </c>
      <c r="D532" s="16">
        <f>(K532*M532+P532*R532)/(24*60*60)</f>
        <v>0</v>
      </c>
      <c r="E532" s="26"/>
      <c r="F532" s="14" t="s">
        <v>1440</v>
      </c>
      <c r="G532" s="15">
        <v>0.11700000000000001</v>
      </c>
      <c r="H532" s="131">
        <v>17</v>
      </c>
      <c r="I532" s="131">
        <v>10</v>
      </c>
      <c r="J532" s="143" t="s">
        <v>1441</v>
      </c>
      <c r="K532" s="37"/>
      <c r="L532" s="27">
        <v>6.0000000000000001E-3</v>
      </c>
      <c r="M532" s="13">
        <v>273</v>
      </c>
      <c r="N532" s="13">
        <v>240</v>
      </c>
      <c r="O532" s="17">
        <v>2E-3</v>
      </c>
      <c r="P532" s="37"/>
      <c r="Q532" s="27">
        <v>6.0000000000000001E-3</v>
      </c>
      <c r="R532" s="13">
        <v>334</v>
      </c>
      <c r="S532" s="13">
        <v>240</v>
      </c>
      <c r="T532" s="133">
        <v>2.9999999999999997E-4</v>
      </c>
      <c r="U532" s="27"/>
      <c r="V532" s="8">
        <f>IF(AB530="Latest Sag:",-(K532*L532+P532*Q532),-(K532*L532+P532*Q532)+U532)</f>
        <v>0</v>
      </c>
      <c r="W532" s="8">
        <f>IF(OR(AC531="",AC531=0),Z531+V532,IF(AB530="Latest Sag:",AA531+U532+V532,AC531+V532))</f>
        <v>0.45853699999999997</v>
      </c>
      <c r="X532" s="34"/>
      <c r="Y532" s="53">
        <f>IF(OR(ISBLANK(X532),X530=VALUE(20)),,IF(W530="Latest Z20:",ABS(X530-X532-K529*L529-P529*Q529+U531+U532),ABS(X531-X532-K531*L531-P531*Q531+U532)))</f>
        <v>0</v>
      </c>
      <c r="Z532" s="28">
        <v>-67.245255</v>
      </c>
      <c r="AA532" s="28">
        <v>0.47700599999999999</v>
      </c>
      <c r="AB532" s="28">
        <v>4.4942999999999997E-2</v>
      </c>
      <c r="AC532" s="8">
        <f t="shared" ref="AC532" si="1218">AB532+AA532</f>
        <v>0.521949</v>
      </c>
      <c r="AD532" s="35">
        <v>0.45862355679132999</v>
      </c>
      <c r="AE532" s="8">
        <f t="shared" ref="AE532" si="1219">IF(AD532="",0,IF(OR(AC532="",AC532=0),W532-AD532,AC532-AD532))</f>
        <v>6.3325443208670007E-2</v>
      </c>
      <c r="AF532" s="58">
        <f t="shared" ref="AF532" si="1220">IF(AA532="",(Z532-V532)-Z531,AC532-W532)</f>
        <v>6.3412000000000024E-2</v>
      </c>
      <c r="AG532" s="40"/>
      <c r="AH532" s="73"/>
      <c r="AI532" s="40"/>
      <c r="AJ532" s="73"/>
      <c r="AK532" s="40">
        <v>1154</v>
      </c>
      <c r="AL532" s="73">
        <v>150</v>
      </c>
      <c r="AM532" s="70"/>
      <c r="AN532" s="74"/>
      <c r="AO532" s="70"/>
      <c r="AP532" s="63"/>
      <c r="AQ532" s="63"/>
      <c r="AR532" s="40"/>
      <c r="AS532" s="40"/>
      <c r="AT532" s="63"/>
      <c r="AU532" s="63"/>
      <c r="AV532" s="142"/>
      <c r="AW532" s="71"/>
      <c r="AX532" s="45"/>
      <c r="AY532" s="45"/>
      <c r="AZ532" s="46"/>
      <c r="BA532" s="152"/>
      <c r="BB532" s="47"/>
      <c r="BC532" s="158">
        <v>57</v>
      </c>
      <c r="BD532" s="158"/>
      <c r="BE532" s="47"/>
      <c r="BF532" s="56"/>
      <c r="BG532" s="49"/>
      <c r="BH532" s="50"/>
      <c r="BI532" s="49"/>
      <c r="BJ532" s="49"/>
      <c r="BK532" s="49"/>
      <c r="BL532" s="49"/>
      <c r="BM532" s="49"/>
      <c r="BN532" s="50"/>
      <c r="BO532" s="49"/>
      <c r="BP532" s="49"/>
      <c r="BQ532" s="50"/>
      <c r="BR532" s="9"/>
    </row>
    <row r="533" spans="1:70" s="7" customFormat="1" x14ac:dyDescent="0.25">
      <c r="A533" s="68" t="s">
        <v>1652</v>
      </c>
      <c r="B533" s="67" t="s">
        <v>1156</v>
      </c>
      <c r="C533" s="52">
        <v>44908.052118055559</v>
      </c>
      <c r="D533" s="16">
        <f>(K533*M533+P533*R533)/(24*60*60)</f>
        <v>3.1597222222222221E-2</v>
      </c>
      <c r="E533" s="26"/>
      <c r="F533" s="14" t="s">
        <v>1440</v>
      </c>
      <c r="G533" s="15">
        <v>0.11700000000000001</v>
      </c>
      <c r="H533" s="131">
        <v>17</v>
      </c>
      <c r="I533" s="131">
        <v>10</v>
      </c>
      <c r="J533" s="143" t="s">
        <v>1441</v>
      </c>
      <c r="K533" s="27">
        <v>10</v>
      </c>
      <c r="L533" s="27">
        <v>6.0000000000000001E-3</v>
      </c>
      <c r="M533" s="13">
        <v>273</v>
      </c>
      <c r="N533" s="13">
        <v>240</v>
      </c>
      <c r="O533" s="17">
        <v>2E-3</v>
      </c>
      <c r="P533" s="27">
        <v>0</v>
      </c>
      <c r="Q533" s="27">
        <v>6.0000000000000001E-3</v>
      </c>
      <c r="R533" s="13">
        <v>334</v>
      </c>
      <c r="S533" s="13">
        <v>240</v>
      </c>
      <c r="T533" s="133">
        <v>2.9999999999999997E-4</v>
      </c>
      <c r="U533" s="27">
        <v>4.7617E-2</v>
      </c>
      <c r="V533" s="8">
        <f>IF(AB531="Latest Sag:",-(K533*L533+P533*Q533),-(K533*L533+P533*Q533)+U533)</f>
        <v>-0.06</v>
      </c>
      <c r="W533" s="8">
        <f>IF(OR(AC532="",AC532=0),Z532+V533,IF(AB531="Latest Sag:",AA532+U533+V533,AC532+V533))</f>
        <v>0.46462299999999995</v>
      </c>
      <c r="X533" s="33">
        <v>-36.14622</v>
      </c>
      <c r="Y533" s="53">
        <f>IF(OR(ISBLANK(X533),X531=VALUE(20)),,IF(W531="Latest Z20:",ABS(X531-X533-K530*L530-P530*Q530+U532+U533),ABS(X532-X533-K532*L532-P532*Q532+U533)))</f>
        <v>0</v>
      </c>
      <c r="Z533" s="28">
        <v>-67.244979999999998</v>
      </c>
      <c r="AA533" s="28">
        <v>0.47699000000000003</v>
      </c>
      <c r="AB533" s="28">
        <v>-9.3710000000000009E-3</v>
      </c>
      <c r="AC533" s="8">
        <f t="shared" ref="AC533" si="1221">AB533+AA533</f>
        <v>0.46761900000000001</v>
      </c>
      <c r="AD533" s="35">
        <v>0.45862355679132999</v>
      </c>
      <c r="AE533" s="8">
        <f t="shared" ref="AE533" si="1222">IF(AD533="",0,IF(OR(AC533="",AC533=0),W533-AD533,AC533-AD533))</f>
        <v>8.9954432086700176E-3</v>
      </c>
      <c r="AF533" s="58">
        <f t="shared" ref="AF533" si="1223">IF(AA533="",(Z533-V533)-Z532,AC533-W533)</f>
        <v>2.9960000000000542E-3</v>
      </c>
      <c r="AG533" s="40"/>
      <c r="AH533" s="73"/>
      <c r="AI533" s="40"/>
      <c r="AJ533" s="73"/>
      <c r="AK533" s="40">
        <v>45</v>
      </c>
      <c r="AL533" s="73">
        <v>150</v>
      </c>
      <c r="AM533" s="70"/>
      <c r="AN533" s="74"/>
      <c r="AO533" s="70"/>
      <c r="AP533" s="63"/>
      <c r="AQ533" s="63"/>
      <c r="AR533" s="40"/>
      <c r="AS533" s="40"/>
      <c r="AT533" s="63"/>
      <c r="AU533" s="63"/>
      <c r="AV533" s="142"/>
      <c r="AW533" s="71"/>
      <c r="AX533" s="45"/>
      <c r="AY533" s="45"/>
      <c r="AZ533" s="46"/>
      <c r="BA533" s="152"/>
      <c r="BB533" s="47"/>
      <c r="BC533" s="158">
        <v>57</v>
      </c>
      <c r="BD533" s="158"/>
      <c r="BE533" s="47"/>
      <c r="BF533" s="56"/>
      <c r="BG533" s="49"/>
      <c r="BH533" s="50"/>
      <c r="BI533" s="49"/>
      <c r="BJ533" s="49"/>
      <c r="BK533" s="49"/>
      <c r="BL533" s="49"/>
      <c r="BM533" s="49"/>
      <c r="BN533" s="50"/>
      <c r="BO533" s="49"/>
      <c r="BP533" s="49"/>
      <c r="BQ533" s="50"/>
      <c r="BR533" s="9"/>
    </row>
    <row r="534" spans="1:70" s="7" customFormat="1" x14ac:dyDescent="0.25">
      <c r="A534" s="68" t="s">
        <v>1653</v>
      </c>
      <c r="B534" s="67" t="s">
        <v>1156</v>
      </c>
      <c r="C534" s="52">
        <v>44908.094398148147</v>
      </c>
      <c r="D534" s="16">
        <f>(K534*M534+P534*R534)/(24*60*60)</f>
        <v>1.0185185185185186E-2</v>
      </c>
      <c r="E534" s="26"/>
      <c r="F534" s="14" t="s">
        <v>1440</v>
      </c>
      <c r="G534" s="15">
        <v>0.11700000000000001</v>
      </c>
      <c r="H534" s="131">
        <v>17</v>
      </c>
      <c r="I534" s="131">
        <v>10</v>
      </c>
      <c r="J534" s="143" t="s">
        <v>1441</v>
      </c>
      <c r="K534" s="27">
        <v>2</v>
      </c>
      <c r="L534" s="27">
        <v>6.0000000000000001E-3</v>
      </c>
      <c r="M534" s="13">
        <v>273</v>
      </c>
      <c r="N534" s="13">
        <v>240</v>
      </c>
      <c r="O534" s="17">
        <v>2E-3</v>
      </c>
      <c r="P534" s="27">
        <v>1</v>
      </c>
      <c r="Q534" s="27">
        <v>6.0000000000000001E-3</v>
      </c>
      <c r="R534" s="13">
        <v>334</v>
      </c>
      <c r="S534" s="13">
        <v>240</v>
      </c>
      <c r="T534" s="133">
        <v>2.9999999999999997E-4</v>
      </c>
      <c r="U534" s="27">
        <v>8.8990000000000007E-3</v>
      </c>
      <c r="V534" s="8">
        <f>IF(AB532="Latest Sag:",-(K534*L534+P534*Q534),-(K534*L534+P534*Q534)+U534)</f>
        <v>-9.1010000000000014E-3</v>
      </c>
      <c r="W534" s="8">
        <f>IF(OR(AC533="",AC533=0),Z533+V534,IF(AB532="Latest Sag:",AA533+U534+V534,AC533+V534))</f>
        <v>0.45851799999999998</v>
      </c>
      <c r="X534" s="33">
        <v>-36.197319999999998</v>
      </c>
      <c r="Y534" s="53">
        <f>IF(OR(ISBLANK(X534),X532=VALUE(20)),,IF(W532="Latest Z20:",ABS(X532-X534-K531*L531-P531*Q531+U533+U534),ABS(X533-X534-K533*L533-P533*Q533+U534)))</f>
        <v>1.0000000018502153E-6</v>
      </c>
      <c r="Z534" s="28">
        <v>-67.245148999999998</v>
      </c>
      <c r="AA534" s="28">
        <v>0.476968</v>
      </c>
      <c r="AB534" s="28">
        <v>-1.8265E-2</v>
      </c>
      <c r="AC534" s="8">
        <f t="shared" ref="AC534" si="1224">AB534+AA534</f>
        <v>0.45870300000000003</v>
      </c>
      <c r="AD534" s="35">
        <v>0.45862355679132999</v>
      </c>
      <c r="AE534" s="8">
        <f t="shared" ref="AE534" si="1225">IF(AD534="",0,IF(OR(AC534="",AC534=0),W534-AD534,AC534-AD534))</f>
        <v>7.9443208670038068E-5</v>
      </c>
      <c r="AF534" s="58">
        <f t="shared" ref="AF534" si="1226">IF(AA534="",(Z534-V534)-Z533,AC534-W534)</f>
        <v>1.8500000000004624E-4</v>
      </c>
      <c r="AG534" s="40"/>
      <c r="AH534" s="73"/>
      <c r="AI534" s="40"/>
      <c r="AJ534" s="73"/>
      <c r="AK534" s="40">
        <v>44</v>
      </c>
      <c r="AL534" s="73">
        <v>150</v>
      </c>
      <c r="AM534" s="70"/>
      <c r="AN534" s="74"/>
      <c r="AO534" s="70"/>
      <c r="AP534" s="63"/>
      <c r="AQ534" s="63"/>
      <c r="AR534" s="40"/>
      <c r="AS534" s="40"/>
      <c r="AT534" s="63"/>
      <c r="AU534" s="63"/>
      <c r="AV534" s="142"/>
      <c r="AW534" s="71"/>
      <c r="AX534" s="45"/>
      <c r="AY534" s="45"/>
      <c r="AZ534" s="46"/>
      <c r="BA534" s="152"/>
      <c r="BB534" s="47"/>
      <c r="BC534" s="158">
        <v>57</v>
      </c>
      <c r="BD534" s="158"/>
      <c r="BE534" s="47"/>
      <c r="BF534" s="56"/>
      <c r="BG534" s="49"/>
      <c r="BH534" s="50"/>
      <c r="BI534" s="49"/>
      <c r="BJ534" s="49"/>
      <c r="BK534" s="49"/>
      <c r="BL534" s="49"/>
      <c r="BM534" s="49"/>
      <c r="BN534" s="50"/>
      <c r="BO534" s="49"/>
      <c r="BP534" s="49"/>
      <c r="BQ534" s="50"/>
      <c r="BR534" s="9"/>
    </row>
    <row r="535" spans="1:70" s="6" customFormat="1" x14ac:dyDescent="0.25">
      <c r="A535" s="170" t="s">
        <v>1155</v>
      </c>
      <c r="B535" s="136"/>
      <c r="C535" s="137">
        <v>44908.117025462961</v>
      </c>
      <c r="D535" s="146">
        <v>2.33</v>
      </c>
      <c r="E535" s="139" t="s">
        <v>814</v>
      </c>
      <c r="F535" s="165" t="s">
        <v>1654</v>
      </c>
      <c r="G535" s="22"/>
      <c r="H535" s="134"/>
      <c r="I535" s="134"/>
      <c r="J535" s="145"/>
      <c r="K535" s="29"/>
      <c r="L535" s="29"/>
      <c r="M535" s="1"/>
      <c r="N535" s="1"/>
      <c r="O535" s="3"/>
      <c r="P535" s="29"/>
      <c r="Q535" s="29"/>
      <c r="R535" s="1"/>
      <c r="S535" s="1"/>
      <c r="T535" s="147" t="s">
        <v>903</v>
      </c>
      <c r="U535" s="32" t="s">
        <v>24</v>
      </c>
      <c r="V535" s="24"/>
      <c r="W535" s="25" t="s">
        <v>22</v>
      </c>
      <c r="X535" s="30">
        <v>20</v>
      </c>
      <c r="Y535" s="138"/>
      <c r="Z535" s="30"/>
      <c r="AA535" s="30"/>
      <c r="AB535" s="36" t="s">
        <v>21</v>
      </c>
      <c r="AC535" s="24">
        <f>$AC$534</f>
        <v>0.45870300000000003</v>
      </c>
      <c r="AD535" s="30"/>
      <c r="AE535" s="24"/>
      <c r="AF535" s="24"/>
      <c r="AG535" s="41"/>
      <c r="AH535" s="41"/>
      <c r="AI535" s="41"/>
      <c r="AJ535" s="41"/>
      <c r="AK535" s="41"/>
      <c r="AL535" s="41"/>
      <c r="AM535" s="41"/>
      <c r="AN535" s="41"/>
      <c r="AO535" s="41"/>
      <c r="AP535" s="135"/>
      <c r="AQ535" s="135"/>
      <c r="AR535" s="41"/>
      <c r="AS535" s="41"/>
      <c r="AT535" s="135"/>
      <c r="AU535" s="135"/>
      <c r="AV535" s="29"/>
      <c r="AW535" s="42"/>
      <c r="AX535" s="42"/>
      <c r="AY535" s="42"/>
      <c r="AZ535" s="43"/>
      <c r="BA535" s="151"/>
      <c r="BB535" s="44"/>
      <c r="BC535" s="157">
        <v>58</v>
      </c>
      <c r="BD535" s="157"/>
      <c r="BE535" s="44"/>
      <c r="BF535" s="48"/>
      <c r="BG535" s="48"/>
      <c r="BH535" s="48"/>
      <c r="BI535" s="48"/>
      <c r="BJ535" s="48"/>
      <c r="BK535" s="48"/>
      <c r="BL535" s="48"/>
      <c r="BM535" s="48"/>
      <c r="BN535" s="48"/>
      <c r="BO535" s="48"/>
      <c r="BP535" s="48"/>
      <c r="BQ535" s="48"/>
      <c r="BR535" s="1"/>
    </row>
    <row r="536" spans="1:70" s="7" customFormat="1" x14ac:dyDescent="0.25">
      <c r="A536" s="68" t="s">
        <v>1655</v>
      </c>
      <c r="B536" s="67" t="s">
        <v>1436</v>
      </c>
      <c r="C536" s="52">
        <v>44908.129155092596</v>
      </c>
      <c r="D536" s="16">
        <f>(K536*M536+P536*R536)/(24*60*60)</f>
        <v>0</v>
      </c>
      <c r="E536" s="26"/>
      <c r="F536" s="14" t="s">
        <v>1440</v>
      </c>
      <c r="G536" s="15">
        <v>0.11700000000000001</v>
      </c>
      <c r="H536" s="131">
        <v>17</v>
      </c>
      <c r="I536" s="131">
        <v>10</v>
      </c>
      <c r="J536" s="143" t="s">
        <v>1441</v>
      </c>
      <c r="K536" s="37"/>
      <c r="L536" s="27">
        <v>6.0000000000000001E-3</v>
      </c>
      <c r="M536" s="13">
        <v>273</v>
      </c>
      <c r="N536" s="13">
        <v>240</v>
      </c>
      <c r="O536" s="17">
        <v>2E-3</v>
      </c>
      <c r="P536" s="37"/>
      <c r="Q536" s="27">
        <v>6.0000000000000001E-3</v>
      </c>
      <c r="R536" s="13">
        <v>334</v>
      </c>
      <c r="S536" s="13">
        <v>240</v>
      </c>
      <c r="T536" s="133">
        <v>2.9999999999999997E-4</v>
      </c>
      <c r="U536" s="27"/>
      <c r="V536" s="8">
        <f>IF(AB534="Latest Sag:",-(K536*L536+P536*Q536),-(K536*L536+P536*Q536)+U536)</f>
        <v>0</v>
      </c>
      <c r="W536" s="8">
        <f>IF(OR(AC535="",AC535=0),Z535+V536,IF(AB534="Latest Sag:",AA535+U536+V536,AC535+V536))</f>
        <v>0.45870300000000003</v>
      </c>
      <c r="X536" s="34"/>
      <c r="Y536" s="53">
        <f>IF(OR(ISBLANK(X536),X534=VALUE(20)),,IF(W534="Latest Z20:",ABS(X534-X536-K533*L533-P533*Q533+U535+U536),ABS(X535-X536-K535*L535-P535*Q535+U536)))</f>
        <v>0</v>
      </c>
      <c r="Z536" s="28">
        <v>-67.245840000000001</v>
      </c>
      <c r="AA536" s="28">
        <v>0.47710599999999997</v>
      </c>
      <c r="AB536" s="28">
        <v>4.4885000000000001E-2</v>
      </c>
      <c r="AC536" s="8">
        <f t="shared" ref="AC536" si="1227">AB536+AA536</f>
        <v>0.52199099999999998</v>
      </c>
      <c r="AD536" s="35">
        <v>0.45868940781315598</v>
      </c>
      <c r="AE536" s="8">
        <f t="shared" ref="AE536" si="1228">IF(AD536="",0,IF(OR(AC536="",AC536=0),W536-AD536,AC536-AD536))</f>
        <v>6.3301592186844002E-2</v>
      </c>
      <c r="AF536" s="58">
        <f t="shared" ref="AF536" si="1229">IF(AA536="",(Z536-V536)-Z535,AC536-W536)</f>
        <v>6.3287999999999955E-2</v>
      </c>
      <c r="AG536" s="40"/>
      <c r="AH536" s="73"/>
      <c r="AI536" s="40"/>
      <c r="AJ536" s="73"/>
      <c r="AK536" s="40">
        <v>1096</v>
      </c>
      <c r="AL536" s="73">
        <v>150</v>
      </c>
      <c r="AM536" s="70"/>
      <c r="AN536" s="74"/>
      <c r="AO536" s="70"/>
      <c r="AP536" s="63"/>
      <c r="AQ536" s="63"/>
      <c r="AR536" s="40"/>
      <c r="AS536" s="40"/>
      <c r="AT536" s="63"/>
      <c r="AU536" s="63"/>
      <c r="AV536" s="142"/>
      <c r="AW536" s="71"/>
      <c r="AX536" s="45"/>
      <c r="AY536" s="45"/>
      <c r="AZ536" s="46"/>
      <c r="BA536" s="152"/>
      <c r="BB536" s="47"/>
      <c r="BC536" s="158">
        <v>58</v>
      </c>
      <c r="BD536" s="158"/>
      <c r="BE536" s="47"/>
      <c r="BF536" s="56"/>
      <c r="BG536" s="49"/>
      <c r="BH536" s="50"/>
      <c r="BI536" s="49"/>
      <c r="BJ536" s="49"/>
      <c r="BK536" s="49"/>
      <c r="BL536" s="49"/>
      <c r="BM536" s="49"/>
      <c r="BN536" s="50"/>
      <c r="BO536" s="49"/>
      <c r="BP536" s="49"/>
      <c r="BQ536" s="50"/>
      <c r="BR536" s="9"/>
    </row>
    <row r="537" spans="1:70" s="7" customFormat="1" x14ac:dyDescent="0.25">
      <c r="A537" s="68" t="s">
        <v>1656</v>
      </c>
      <c r="B537" s="67" t="s">
        <v>1436</v>
      </c>
      <c r="C537" s="52">
        <v>44908.145833333336</v>
      </c>
      <c r="D537" s="16">
        <f>(K537*M537+P537*R537)/(24*60*60)</f>
        <v>3.1597222222222221E-2</v>
      </c>
      <c r="E537" s="26"/>
      <c r="F537" s="14" t="s">
        <v>1440</v>
      </c>
      <c r="G537" s="15">
        <v>0.11700000000000001</v>
      </c>
      <c r="H537" s="131">
        <v>17</v>
      </c>
      <c r="I537" s="131">
        <v>10</v>
      </c>
      <c r="J537" s="143" t="s">
        <v>1441</v>
      </c>
      <c r="K537" s="27">
        <v>10</v>
      </c>
      <c r="L537" s="27">
        <v>6.0000000000000001E-3</v>
      </c>
      <c r="M537" s="13">
        <v>273</v>
      </c>
      <c r="N537" s="13">
        <v>240</v>
      </c>
      <c r="O537" s="17">
        <v>2E-3</v>
      </c>
      <c r="P537" s="27">
        <v>0</v>
      </c>
      <c r="Q537" s="27">
        <v>6.0000000000000001E-3</v>
      </c>
      <c r="R537" s="13">
        <v>334</v>
      </c>
      <c r="S537" s="13">
        <v>240</v>
      </c>
      <c r="T537" s="133">
        <v>2.9999999999999997E-4</v>
      </c>
      <c r="U537" s="27">
        <v>4.7579999999999997E-2</v>
      </c>
      <c r="V537" s="8">
        <f>IF(AB535="Latest Sag:",-(K537*L537+P537*Q537),-(K537*L537+P537*Q537)+U537)</f>
        <v>-0.06</v>
      </c>
      <c r="W537" s="8">
        <f>IF(OR(AC536="",AC536=0),Z536+V537,IF(AB535="Latest Sag:",AA536+U537+V537,AC536+V537))</f>
        <v>0.46468599999999999</v>
      </c>
      <c r="X537" s="33">
        <v>-36.145620000000001</v>
      </c>
      <c r="Y537" s="53">
        <f>IF(OR(ISBLANK(X537),X535=VALUE(20)),,IF(W535="Latest Z20:",ABS(X535-X537-K534*L534-P534*Q534+U536+U537),ABS(X536-X537-K536*L536-P536*Q536+U537)))</f>
        <v>0</v>
      </c>
      <c r="Z537" s="28">
        <v>-67.245445000000004</v>
      </c>
      <c r="AA537" s="28">
        <v>0.477107</v>
      </c>
      <c r="AB537" s="28">
        <v>-8.3280000000000003E-3</v>
      </c>
      <c r="AC537" s="8">
        <f t="shared" ref="AC537" si="1230">AB537+AA537</f>
        <v>0.468779</v>
      </c>
      <c r="AD537" s="35">
        <v>0.45868940781315598</v>
      </c>
      <c r="AE537" s="8">
        <f t="shared" ref="AE537" si="1231">IF(AD537="",0,IF(OR(AC537="",AC537=0),W537-AD537,AC537-AD537))</f>
        <v>1.0089592186844021E-2</v>
      </c>
      <c r="AF537" s="58">
        <f t="shared" ref="AF537" si="1232">IF(AA537="",(Z537-V537)-Z536,AC537-W537)</f>
        <v>4.0930000000000133E-3</v>
      </c>
      <c r="AG537" s="40"/>
      <c r="AH537" s="73"/>
      <c r="AI537" s="40"/>
      <c r="AJ537" s="73"/>
      <c r="AK537" s="40">
        <v>39</v>
      </c>
      <c r="AL537" s="73">
        <v>150</v>
      </c>
      <c r="AM537" s="70"/>
      <c r="AN537" s="74"/>
      <c r="AO537" s="70"/>
      <c r="AP537" s="63"/>
      <c r="AQ537" s="63"/>
      <c r="AR537" s="40"/>
      <c r="AS537" s="40"/>
      <c r="AT537" s="63"/>
      <c r="AU537" s="63"/>
      <c r="AV537" s="142"/>
      <c r="AW537" s="71"/>
      <c r="AX537" s="45"/>
      <c r="AY537" s="45"/>
      <c r="AZ537" s="46"/>
      <c r="BA537" s="152"/>
      <c r="BB537" s="47"/>
      <c r="BC537" s="158">
        <v>58</v>
      </c>
      <c r="BD537" s="158"/>
      <c r="BE537" s="47"/>
      <c r="BF537" s="56"/>
      <c r="BG537" s="49"/>
      <c r="BH537" s="50"/>
      <c r="BI537" s="49"/>
      <c r="BJ537" s="49"/>
      <c r="BK537" s="49"/>
      <c r="BL537" s="49"/>
      <c r="BM537" s="49"/>
      <c r="BN537" s="50"/>
      <c r="BO537" s="49"/>
      <c r="BP537" s="49"/>
      <c r="BQ537" s="50"/>
      <c r="BR537" s="9"/>
    </row>
    <row r="538" spans="1:70" s="7" customFormat="1" x14ac:dyDescent="0.25">
      <c r="A538" s="68" t="s">
        <v>1657</v>
      </c>
      <c r="B538" s="67" t="s">
        <v>1436</v>
      </c>
      <c r="C538" s="52">
        <v>44908.189097222225</v>
      </c>
      <c r="D538" s="16">
        <f>(K538*M538+P538*R538)/(24*60*60)</f>
        <v>1.0185185185185186E-2</v>
      </c>
      <c r="E538" s="26"/>
      <c r="F538" s="14" t="s">
        <v>1440</v>
      </c>
      <c r="G538" s="15">
        <v>0.11700000000000001</v>
      </c>
      <c r="H538" s="131">
        <v>17</v>
      </c>
      <c r="I538" s="131">
        <v>10</v>
      </c>
      <c r="J538" s="143" t="s">
        <v>1441</v>
      </c>
      <c r="K538" s="27">
        <v>2</v>
      </c>
      <c r="L538" s="27">
        <v>6.0000000000000001E-3</v>
      </c>
      <c r="M538" s="13">
        <v>273</v>
      </c>
      <c r="N538" s="13">
        <v>240</v>
      </c>
      <c r="O538" s="17">
        <v>2E-3</v>
      </c>
      <c r="P538" s="27">
        <v>1</v>
      </c>
      <c r="Q538" s="27">
        <v>6.0000000000000001E-3</v>
      </c>
      <c r="R538" s="13">
        <v>334</v>
      </c>
      <c r="S538" s="13">
        <v>240</v>
      </c>
      <c r="T538" s="133">
        <v>2.9999999999999997E-4</v>
      </c>
      <c r="U538" s="27">
        <v>7.7169999999999999E-3</v>
      </c>
      <c r="V538" s="8">
        <f>IF(AB536="Latest Sag:",-(K538*L538+P538*Q538),-(K538*L538+P538*Q538)+U538)</f>
        <v>-1.0283000000000002E-2</v>
      </c>
      <c r="W538" s="8">
        <f>IF(OR(AC537="",AC537=0),Z537+V538,IF(AB536="Latest Sag:",AA537+U538+V538,AC537+V538))</f>
        <v>0.45849600000000001</v>
      </c>
      <c r="X538" s="33">
        <v>-36.197899999999997</v>
      </c>
      <c r="Y538" s="53">
        <f>IF(OR(ISBLANK(X538),X536=VALUE(20)),,IF(W536="Latest Z20:",ABS(X536-X538-K535*L535-P535*Q535+U537+U538),ABS(X537-X538-K537*L537-P537*Q537+U538)))</f>
        <v>3.0000000038905156E-6</v>
      </c>
      <c r="Z538" s="28">
        <v>-67.245643999999999</v>
      </c>
      <c r="AA538" s="28">
        <v>0.477107</v>
      </c>
      <c r="AB538" s="28">
        <v>-1.8387000000000001E-2</v>
      </c>
      <c r="AC538" s="8">
        <f t="shared" ref="AC538" si="1233">AB538+AA538</f>
        <v>0.45872000000000002</v>
      </c>
      <c r="AD538" s="35">
        <v>0.45868940781315598</v>
      </c>
      <c r="AE538" s="8">
        <f t="shared" ref="AE538" si="1234">IF(AD538="",0,IF(OR(AC538="",AC538=0),W538-AD538,AC538-AD538))</f>
        <v>3.0592186844036195E-5</v>
      </c>
      <c r="AF538" s="58">
        <f t="shared" ref="AF538" si="1235">IF(AA538="",(Z538-V538)-Z537,AC538-W538)</f>
        <v>2.2400000000000198E-4</v>
      </c>
      <c r="AG538" s="40"/>
      <c r="AH538" s="73"/>
      <c r="AI538" s="40"/>
      <c r="AJ538" s="73"/>
      <c r="AK538" s="40">
        <v>29</v>
      </c>
      <c r="AL538" s="73">
        <v>150</v>
      </c>
      <c r="AM538" s="70"/>
      <c r="AN538" s="74"/>
      <c r="AO538" s="70"/>
      <c r="AP538" s="63"/>
      <c r="AQ538" s="63"/>
      <c r="AR538" s="40"/>
      <c r="AS538" s="40"/>
      <c r="AT538" s="63"/>
      <c r="AU538" s="63"/>
      <c r="AV538" s="142"/>
      <c r="AW538" s="71"/>
      <c r="AX538" s="45"/>
      <c r="AY538" s="45"/>
      <c r="AZ538" s="46"/>
      <c r="BA538" s="152"/>
      <c r="BB538" s="47"/>
      <c r="BC538" s="158">
        <v>58</v>
      </c>
      <c r="BD538" s="158"/>
      <c r="BE538" s="47"/>
      <c r="BF538" s="56"/>
      <c r="BG538" s="49"/>
      <c r="BH538" s="50"/>
      <c r="BI538" s="49"/>
      <c r="BJ538" s="49"/>
      <c r="BK538" s="49"/>
      <c r="BL538" s="49"/>
      <c r="BM538" s="49"/>
      <c r="BN538" s="50"/>
      <c r="BO538" s="49"/>
      <c r="BP538" s="49"/>
      <c r="BQ538" s="50"/>
      <c r="BR538" s="9"/>
    </row>
    <row r="539" spans="1:70" s="6" customFormat="1" x14ac:dyDescent="0.25">
      <c r="A539" s="170" t="s">
        <v>1155</v>
      </c>
      <c r="B539" s="136"/>
      <c r="C539" s="137">
        <v>44908.210324074076</v>
      </c>
      <c r="D539" s="146">
        <v>2.2400000000000002</v>
      </c>
      <c r="E539" s="139" t="s">
        <v>814</v>
      </c>
      <c r="F539" s="165" t="s">
        <v>1658</v>
      </c>
      <c r="G539" s="22"/>
      <c r="H539" s="134"/>
      <c r="I539" s="134"/>
      <c r="J539" s="145"/>
      <c r="K539" s="29"/>
      <c r="L539" s="29"/>
      <c r="M539" s="1"/>
      <c r="N539" s="1"/>
      <c r="O539" s="3"/>
      <c r="P539" s="29"/>
      <c r="Q539" s="29"/>
      <c r="R539" s="1"/>
      <c r="S539" s="1"/>
      <c r="T539" s="147" t="s">
        <v>903</v>
      </c>
      <c r="U539" s="32" t="s">
        <v>24</v>
      </c>
      <c r="V539" s="24"/>
      <c r="W539" s="25" t="s">
        <v>22</v>
      </c>
      <c r="X539" s="30">
        <v>20</v>
      </c>
      <c r="Y539" s="138"/>
      <c r="Z539" s="30"/>
      <c r="AA539" s="30"/>
      <c r="AB539" s="36" t="s">
        <v>21</v>
      </c>
      <c r="AC539" s="24">
        <f>$AC$538</f>
        <v>0.45872000000000002</v>
      </c>
      <c r="AD539" s="30"/>
      <c r="AE539" s="24"/>
      <c r="AF539" s="24"/>
      <c r="AG539" s="41"/>
      <c r="AH539" s="41"/>
      <c r="AI539" s="41"/>
      <c r="AJ539" s="41"/>
      <c r="AK539" s="41"/>
      <c r="AL539" s="41"/>
      <c r="AM539" s="41"/>
      <c r="AN539" s="41"/>
      <c r="AO539" s="41"/>
      <c r="AP539" s="135"/>
      <c r="AQ539" s="135"/>
      <c r="AR539" s="41"/>
      <c r="AS539" s="41"/>
      <c r="AT539" s="135"/>
      <c r="AU539" s="135"/>
      <c r="AV539" s="29"/>
      <c r="AW539" s="42"/>
      <c r="AX539" s="42"/>
      <c r="AY539" s="42"/>
      <c r="AZ539" s="43"/>
      <c r="BA539" s="151"/>
      <c r="BB539" s="44"/>
      <c r="BC539" s="157">
        <v>59</v>
      </c>
      <c r="BD539" s="157"/>
      <c r="BE539" s="44"/>
      <c r="BF539" s="48"/>
      <c r="BG539" s="48"/>
      <c r="BH539" s="48"/>
      <c r="BI539" s="48"/>
      <c r="BJ539" s="48"/>
      <c r="BK539" s="48"/>
      <c r="BL539" s="48"/>
      <c r="BM539" s="48"/>
      <c r="BN539" s="48"/>
      <c r="BO539" s="48"/>
      <c r="BP539" s="48"/>
      <c r="BQ539" s="48"/>
      <c r="BR539" s="1"/>
    </row>
    <row r="540" spans="1:70" s="7" customFormat="1" x14ac:dyDescent="0.25">
      <c r="A540" s="68" t="s">
        <v>1659</v>
      </c>
      <c r="B540" s="67" t="s">
        <v>1156</v>
      </c>
      <c r="C540" s="52">
        <v>44908.211469907408</v>
      </c>
      <c r="D540" s="16">
        <f>(K540*M540+P540*R540)/(24*60*60)</f>
        <v>0</v>
      </c>
      <c r="E540" s="26"/>
      <c r="F540" s="14" t="s">
        <v>1440</v>
      </c>
      <c r="G540" s="15">
        <v>0.11700000000000001</v>
      </c>
      <c r="H540" s="131">
        <v>17</v>
      </c>
      <c r="I540" s="131">
        <v>10</v>
      </c>
      <c r="J540" s="143" t="s">
        <v>1441</v>
      </c>
      <c r="K540" s="37"/>
      <c r="L540" s="27">
        <v>6.0000000000000001E-3</v>
      </c>
      <c r="M540" s="13">
        <v>273</v>
      </c>
      <c r="N540" s="13">
        <v>240</v>
      </c>
      <c r="O540" s="17">
        <v>2E-3</v>
      </c>
      <c r="P540" s="37"/>
      <c r="Q540" s="27">
        <v>6.0000000000000001E-3</v>
      </c>
      <c r="R540" s="13">
        <v>334</v>
      </c>
      <c r="S540" s="13">
        <v>240</v>
      </c>
      <c r="T540" s="133">
        <v>2.9999999999999997E-4</v>
      </c>
      <c r="U540" s="27"/>
      <c r="V540" s="8">
        <f>IF(AB538="Latest Sag:",-(K540*L540+P540*Q540),-(K540*L540+P540*Q540)+U540)</f>
        <v>0</v>
      </c>
      <c r="W540" s="8">
        <f>IF(OR(AC539="",AC539=0),Z539+V540,IF(AB538="Latest Sag:",AA539+U540+V540,AC539+V540))</f>
        <v>0.45872000000000002</v>
      </c>
      <c r="X540" s="34"/>
      <c r="Y540" s="53">
        <f>IF(OR(ISBLANK(X540),X538=VALUE(20)),,IF(W538="Latest Z20:",ABS(X538-X540-K537*L537-P537*Q537+U539+U540),ABS(X539-X540-K539*L539-P539*Q539+U540)))</f>
        <v>0</v>
      </c>
      <c r="Z540" s="28">
        <v>-67.244731999999999</v>
      </c>
      <c r="AA540" s="28">
        <v>0.47733399999999998</v>
      </c>
      <c r="AB540" s="28">
        <v>4.5026999999999998E-2</v>
      </c>
      <c r="AC540" s="8">
        <f t="shared" ref="AC540" si="1236">AB540+AA540</f>
        <v>0.52236099999999996</v>
      </c>
      <c r="AD540" s="35">
        <v>0.45880901208739799</v>
      </c>
      <c r="AE540" s="8">
        <f t="shared" ref="AE540" si="1237">IF(AD540="",0,IF(OR(AC540="",AC540=0),W540-AD540,AC540-AD540))</f>
        <v>6.355198791260197E-2</v>
      </c>
      <c r="AF540" s="58">
        <f t="shared" ref="AF540" si="1238">IF(AA540="",(Z540-V540)-Z539,AC540-W540)</f>
        <v>6.3640999999999948E-2</v>
      </c>
      <c r="AG540" s="40"/>
      <c r="AH540" s="73"/>
      <c r="AI540" s="40"/>
      <c r="AJ540" s="73"/>
      <c r="AK540" s="40">
        <v>1075</v>
      </c>
      <c r="AL540" s="73">
        <v>150</v>
      </c>
      <c r="AM540" s="70"/>
      <c r="AN540" s="74"/>
      <c r="AO540" s="70"/>
      <c r="AP540" s="63"/>
      <c r="AQ540" s="63"/>
      <c r="AR540" s="40"/>
      <c r="AS540" s="40"/>
      <c r="AT540" s="63"/>
      <c r="AU540" s="63"/>
      <c r="AV540" s="142"/>
      <c r="AW540" s="71"/>
      <c r="AX540" s="45"/>
      <c r="AY540" s="45"/>
      <c r="AZ540" s="46"/>
      <c r="BA540" s="152"/>
      <c r="BB540" s="47"/>
      <c r="BC540" s="158">
        <v>59</v>
      </c>
      <c r="BD540" s="158"/>
      <c r="BE540" s="47"/>
      <c r="BF540" s="56"/>
      <c r="BG540" s="49"/>
      <c r="BH540" s="50"/>
      <c r="BI540" s="49"/>
      <c r="BJ540" s="49"/>
      <c r="BK540" s="49"/>
      <c r="BL540" s="49"/>
      <c r="BM540" s="49"/>
      <c r="BN540" s="50"/>
      <c r="BO540" s="49"/>
      <c r="BP540" s="49"/>
      <c r="BQ540" s="50"/>
      <c r="BR540" s="9"/>
    </row>
    <row r="541" spans="1:70" s="7" customFormat="1" x14ac:dyDescent="0.25">
      <c r="A541" s="68" t="s">
        <v>1660</v>
      </c>
      <c r="B541" s="67" t="s">
        <v>1661</v>
      </c>
      <c r="C541" s="52">
        <v>44908.240208333336</v>
      </c>
      <c r="D541" s="16">
        <f>(K541*M541+P541*R541)/(24*60*60)</f>
        <v>3.1597222222222221E-2</v>
      </c>
      <c r="E541" s="26"/>
      <c r="F541" s="14" t="s">
        <v>1440</v>
      </c>
      <c r="G541" s="15">
        <v>0.11700000000000001</v>
      </c>
      <c r="H541" s="131">
        <v>17</v>
      </c>
      <c r="I541" s="131">
        <v>10</v>
      </c>
      <c r="J541" s="143" t="s">
        <v>1441</v>
      </c>
      <c r="K541" s="27">
        <v>10</v>
      </c>
      <c r="L541" s="27">
        <v>6.0000000000000001E-3</v>
      </c>
      <c r="M541" s="13">
        <v>273</v>
      </c>
      <c r="N541" s="13">
        <v>240</v>
      </c>
      <c r="O541" s="17">
        <v>2E-3</v>
      </c>
      <c r="P541" s="27">
        <v>0</v>
      </c>
      <c r="Q541" s="27">
        <v>6.0000000000000001E-3</v>
      </c>
      <c r="R541" s="13">
        <v>334</v>
      </c>
      <c r="S541" s="13">
        <v>240</v>
      </c>
      <c r="T541" s="133">
        <v>2.9999999999999997E-4</v>
      </c>
      <c r="U541" s="27">
        <v>4.7472E-2</v>
      </c>
      <c r="V541" s="8">
        <f>IF(AB539="Latest Sag:",-(K541*L541+P541*Q541),-(K541*L541+P541*Q541)+U541)</f>
        <v>-0.06</v>
      </c>
      <c r="W541" s="8">
        <f>IF(OR(AC540="",AC540=0),Z540+V541,IF(AB539="Latest Sag:",AA540+U541+V541,AC540+V541))</f>
        <v>0.464806</v>
      </c>
      <c r="X541" s="33">
        <v>-36.145510000000002</v>
      </c>
      <c r="Y541" s="53">
        <f>IF(OR(ISBLANK(X541),X539=VALUE(20)),,IF(W539="Latest Z20:",ABS(X539-X541-K538*L538-P538*Q538+U540+U541),ABS(X540-X541-K540*L540-P540*Q540+U541)))</f>
        <v>0</v>
      </c>
      <c r="Z541" s="28">
        <v>-67.244369000000006</v>
      </c>
      <c r="AA541" s="28">
        <v>0.477325</v>
      </c>
      <c r="AB541" s="28">
        <v>-9.2879999999999994E-3</v>
      </c>
      <c r="AC541" s="8">
        <f t="shared" ref="AC541" si="1239">AB541+AA541</f>
        <v>0.46803699999999998</v>
      </c>
      <c r="AD541" s="35">
        <v>0.45880901208739799</v>
      </c>
      <c r="AE541" s="8">
        <f t="shared" ref="AE541" si="1240">IF(AD541="",0,IF(OR(AC541="",AC541=0),W541-AD541,AC541-AD541))</f>
        <v>9.227987912601987E-3</v>
      </c>
      <c r="AF541" s="58">
        <f t="shared" ref="AF541" si="1241">IF(AA541="",(Z541-V541)-Z540,AC541-W541)</f>
        <v>3.2309999999999839E-3</v>
      </c>
      <c r="AG541" s="40"/>
      <c r="AH541" s="73"/>
      <c r="AI541" s="40"/>
      <c r="AJ541" s="73"/>
      <c r="AK541" s="40">
        <v>41</v>
      </c>
      <c r="AL541" s="73">
        <v>150</v>
      </c>
      <c r="AM541" s="70"/>
      <c r="AN541" s="74"/>
      <c r="AO541" s="70"/>
      <c r="AP541" s="63"/>
      <c r="AQ541" s="63"/>
      <c r="AR541" s="40"/>
      <c r="AS541" s="40"/>
      <c r="AT541" s="63"/>
      <c r="AU541" s="63"/>
      <c r="AV541" s="142"/>
      <c r="AW541" s="71"/>
      <c r="AX541" s="45"/>
      <c r="AY541" s="45"/>
      <c r="AZ541" s="46"/>
      <c r="BA541" s="152"/>
      <c r="BB541" s="47"/>
      <c r="BC541" s="158">
        <v>59</v>
      </c>
      <c r="BD541" s="158"/>
      <c r="BE541" s="47"/>
      <c r="BF541" s="56"/>
      <c r="BG541" s="49"/>
      <c r="BH541" s="50"/>
      <c r="BI541" s="49"/>
      <c r="BJ541" s="49"/>
      <c r="BK541" s="49"/>
      <c r="BL541" s="49"/>
      <c r="BM541" s="49"/>
      <c r="BN541" s="50"/>
      <c r="BO541" s="49"/>
      <c r="BP541" s="49"/>
      <c r="BQ541" s="50"/>
      <c r="BR541" s="9"/>
    </row>
    <row r="542" spans="1:70" s="7" customFormat="1" x14ac:dyDescent="0.25">
      <c r="A542" s="68" t="s">
        <v>1662</v>
      </c>
      <c r="B542" s="67" t="s">
        <v>1318</v>
      </c>
      <c r="C542" s="52">
        <v>44908.281967592593</v>
      </c>
      <c r="D542" s="16">
        <f>(K542*M542+P542*R542)/(24*60*60)</f>
        <v>1.0185185185185186E-2</v>
      </c>
      <c r="E542" s="26"/>
      <c r="F542" s="14" t="s">
        <v>1440</v>
      </c>
      <c r="G542" s="15">
        <v>0.11700000000000001</v>
      </c>
      <c r="H542" s="131">
        <v>17</v>
      </c>
      <c r="I542" s="131">
        <v>10</v>
      </c>
      <c r="J542" s="143" t="s">
        <v>1441</v>
      </c>
      <c r="K542" s="27">
        <v>2</v>
      </c>
      <c r="L542" s="27">
        <v>6.0000000000000001E-3</v>
      </c>
      <c r="M542" s="13">
        <v>273</v>
      </c>
      <c r="N542" s="13">
        <v>240</v>
      </c>
      <c r="O542" s="17">
        <v>2E-3</v>
      </c>
      <c r="P542" s="27">
        <v>1</v>
      </c>
      <c r="Q542" s="27">
        <v>6.0000000000000001E-3</v>
      </c>
      <c r="R542" s="13">
        <v>334</v>
      </c>
      <c r="S542" s="13">
        <v>240</v>
      </c>
      <c r="T542" s="133">
        <v>2.9999999999999997E-4</v>
      </c>
      <c r="U542" s="27">
        <v>8.5859999999999999E-3</v>
      </c>
      <c r="V542" s="8">
        <f>IF(AB540="Latest Sag:",-(K542*L542+P542*Q542),-(K542*L542+P542*Q542)+U542)</f>
        <v>-9.4140000000000022E-3</v>
      </c>
      <c r="W542" s="8">
        <f>IF(OR(AC541="",AC541=0),Z541+V542,IF(AB540="Latest Sag:",AA541+U542+V542,AC541+V542))</f>
        <v>0.458623</v>
      </c>
      <c r="X542" s="33">
        <v>-36.196919999999999</v>
      </c>
      <c r="Y542" s="53">
        <f>IF(OR(ISBLANK(X542),X540=VALUE(20)),,IF(W540="Latest Z20:",ABS(X540-X542-K539*L539-P539*Q539+U541+U542),ABS(X541-X542-K541*L541-P541*Q541+U542)))</f>
        <v>4.0000000029287441E-6</v>
      </c>
      <c r="Z542" s="28">
        <v>-67.244574</v>
      </c>
      <c r="AA542" s="28">
        <v>0.47731000000000001</v>
      </c>
      <c r="AB542" s="28">
        <v>-1.8488999999999998E-2</v>
      </c>
      <c r="AC542" s="8">
        <f t="shared" ref="AC542" si="1242">AB542+AA542</f>
        <v>0.45882100000000003</v>
      </c>
      <c r="AD542" s="35">
        <v>0.45880901208739799</v>
      </c>
      <c r="AE542" s="8">
        <f t="shared" ref="AE542" si="1243">IF(AD542="",0,IF(OR(AC542="",AC542=0),W542-AD542,AC542-AD542))</f>
        <v>1.1987912602040574E-5</v>
      </c>
      <c r="AF542" s="58">
        <f t="shared" ref="AF542" si="1244">IF(AA542="",(Z542-V542)-Z541,AC542-W542)</f>
        <v>1.9800000000003148E-4</v>
      </c>
      <c r="AG542" s="40"/>
      <c r="AH542" s="73"/>
      <c r="AI542" s="40"/>
      <c r="AJ542" s="73"/>
      <c r="AK542" s="40">
        <v>39</v>
      </c>
      <c r="AL542" s="73">
        <v>150</v>
      </c>
      <c r="AM542" s="70"/>
      <c r="AN542" s="74"/>
      <c r="AO542" s="70"/>
      <c r="AP542" s="63"/>
      <c r="AQ542" s="63"/>
      <c r="AR542" s="40"/>
      <c r="AS542" s="40"/>
      <c r="AT542" s="63"/>
      <c r="AU542" s="63"/>
      <c r="AV542" s="142"/>
      <c r="AW542" s="71"/>
      <c r="AX542" s="45"/>
      <c r="AY542" s="45"/>
      <c r="AZ542" s="46"/>
      <c r="BA542" s="152"/>
      <c r="BB542" s="47"/>
      <c r="BC542" s="158">
        <v>59</v>
      </c>
      <c r="BD542" s="158"/>
      <c r="BE542" s="47"/>
      <c r="BF542" s="56"/>
      <c r="BG542" s="49"/>
      <c r="BH542" s="50"/>
      <c r="BI542" s="49"/>
      <c r="BJ542" s="49"/>
      <c r="BK542" s="49"/>
      <c r="BL542" s="49"/>
      <c r="BM542" s="49"/>
      <c r="BN542" s="50"/>
      <c r="BO542" s="49"/>
      <c r="BP542" s="49"/>
      <c r="BQ542" s="50"/>
      <c r="BR542" s="9"/>
    </row>
    <row r="543" spans="1:70" s="6" customFormat="1" x14ac:dyDescent="0.25">
      <c r="A543" s="170" t="s">
        <v>1155</v>
      </c>
      <c r="B543" s="136"/>
      <c r="C543" s="137">
        <v>44908.304861111108</v>
      </c>
      <c r="D543" s="146">
        <v>2.27</v>
      </c>
      <c r="E543" s="139" t="s">
        <v>814</v>
      </c>
      <c r="F543" s="165" t="s">
        <v>1663</v>
      </c>
      <c r="G543" s="22"/>
      <c r="H543" s="134"/>
      <c r="I543" s="134"/>
      <c r="J543" s="145"/>
      <c r="K543" s="29"/>
      <c r="L543" s="29"/>
      <c r="M543" s="1"/>
      <c r="N543" s="1"/>
      <c r="O543" s="3"/>
      <c r="P543" s="29"/>
      <c r="Q543" s="29"/>
      <c r="R543" s="1"/>
      <c r="S543" s="1"/>
      <c r="T543" s="147" t="s">
        <v>903</v>
      </c>
      <c r="U543" s="32" t="s">
        <v>24</v>
      </c>
      <c r="V543" s="24"/>
      <c r="W543" s="25" t="s">
        <v>22</v>
      </c>
      <c r="X543" s="30">
        <v>20</v>
      </c>
      <c r="Y543" s="138"/>
      <c r="Z543" s="30"/>
      <c r="AA543" s="30"/>
      <c r="AB543" s="36" t="s">
        <v>21</v>
      </c>
      <c r="AC543" s="24">
        <f>$AC$542</f>
        <v>0.45882100000000003</v>
      </c>
      <c r="AD543" s="30"/>
      <c r="AE543" s="24"/>
      <c r="AF543" s="24"/>
      <c r="AG543" s="41"/>
      <c r="AH543" s="41"/>
      <c r="AI543" s="41"/>
      <c r="AJ543" s="41"/>
      <c r="AK543" s="41"/>
      <c r="AL543" s="41"/>
      <c r="AM543" s="41"/>
      <c r="AN543" s="41"/>
      <c r="AO543" s="41"/>
      <c r="AP543" s="135"/>
      <c r="AQ543" s="135"/>
      <c r="AR543" s="41"/>
      <c r="AS543" s="41"/>
      <c r="AT543" s="135"/>
      <c r="AU543" s="135"/>
      <c r="AV543" s="29"/>
      <c r="AW543" s="42"/>
      <c r="AX543" s="42"/>
      <c r="AY543" s="42"/>
      <c r="AZ543" s="43"/>
      <c r="BA543" s="151"/>
      <c r="BB543" s="44"/>
      <c r="BC543" s="157">
        <v>60</v>
      </c>
      <c r="BD543" s="157"/>
      <c r="BE543" s="44"/>
      <c r="BF543" s="48"/>
      <c r="BG543" s="48"/>
      <c r="BH543" s="48"/>
      <c r="BI543" s="48"/>
      <c r="BJ543" s="48"/>
      <c r="BK543" s="48"/>
      <c r="BL543" s="48"/>
      <c r="BM543" s="48"/>
      <c r="BN543" s="48"/>
      <c r="BO543" s="48"/>
      <c r="BP543" s="48"/>
      <c r="BQ543" s="48"/>
      <c r="BR543" s="1"/>
    </row>
    <row r="544" spans="1:70" s="7" customFormat="1" x14ac:dyDescent="0.25">
      <c r="A544" s="68" t="s">
        <v>1664</v>
      </c>
      <c r="B544" s="67" t="s">
        <v>1318</v>
      </c>
      <c r="C544" s="52">
        <v>44908.32508101852</v>
      </c>
      <c r="D544" s="16">
        <f>(K544*M544+P544*R544)/(24*60*60)</f>
        <v>0</v>
      </c>
      <c r="E544" s="26"/>
      <c r="F544" s="14" t="s">
        <v>1440</v>
      </c>
      <c r="G544" s="15">
        <v>0.11700000000000001</v>
      </c>
      <c r="H544" s="131">
        <v>17</v>
      </c>
      <c r="I544" s="131">
        <v>10</v>
      </c>
      <c r="J544" s="143" t="s">
        <v>1441</v>
      </c>
      <c r="K544" s="37"/>
      <c r="L544" s="27">
        <v>6.0000000000000001E-3</v>
      </c>
      <c r="M544" s="13">
        <v>273</v>
      </c>
      <c r="N544" s="13">
        <v>240</v>
      </c>
      <c r="O544" s="17">
        <v>2E-3</v>
      </c>
      <c r="P544" s="37"/>
      <c r="Q544" s="27">
        <v>6.0000000000000001E-3</v>
      </c>
      <c r="R544" s="13">
        <v>334</v>
      </c>
      <c r="S544" s="13">
        <v>240</v>
      </c>
      <c r="T544" s="133">
        <v>2.9999999999999997E-4</v>
      </c>
      <c r="U544" s="27"/>
      <c r="V544" s="8">
        <f>IF(AB542="Latest Sag:",-(K544*L544+P544*Q544),-(K544*L544+P544*Q544)+U544)</f>
        <v>0</v>
      </c>
      <c r="W544" s="8">
        <f>IF(OR(AC543="",AC543=0),Z543+V544,IF(AB542="Latest Sag:",AA543+U544+V544,AC543+V544))</f>
        <v>0.45882100000000003</v>
      </c>
      <c r="X544" s="34"/>
      <c r="Y544" s="53">
        <f>IF(OR(ISBLANK(X544),X542=VALUE(20)),,IF(W542="Latest Z20:",ABS(X542-X544-K541*L541-P541*Q541+U543+U544),ABS(X543-X544-K543*L543-P543*Q543+U544)))</f>
        <v>0</v>
      </c>
      <c r="Z544" s="28">
        <v>-67.243431999999999</v>
      </c>
      <c r="AA544" s="28">
        <v>0.47762900000000003</v>
      </c>
      <c r="AB544" s="28">
        <v>4.4535999999999999E-2</v>
      </c>
      <c r="AC544" s="8">
        <f t="shared" ref="AC544" si="1245">AB544+AA544</f>
        <v>0.52216499999999999</v>
      </c>
      <c r="AD544" s="35">
        <v>0.45914384517218199</v>
      </c>
      <c r="AE544" s="8">
        <f t="shared" ref="AE544" si="1246">IF(AD544="",0,IF(OR(AC544="",AC544=0),W544-AD544,AC544-AD544))</f>
        <v>6.3021154827818004E-2</v>
      </c>
      <c r="AF544" s="58">
        <f t="shared" ref="AF544" si="1247">IF(AA544="",(Z544-V544)-Z543,AC544-W544)</f>
        <v>6.3343999999999956E-2</v>
      </c>
      <c r="AG544" s="40"/>
      <c r="AH544" s="73"/>
      <c r="AI544" s="40"/>
      <c r="AJ544" s="73"/>
      <c r="AK544" s="40">
        <v>678</v>
      </c>
      <c r="AL544" s="73">
        <v>150</v>
      </c>
      <c r="AM544" s="70"/>
      <c r="AN544" s="74"/>
      <c r="AO544" s="70"/>
      <c r="AP544" s="63"/>
      <c r="AQ544" s="63"/>
      <c r="AR544" s="40"/>
      <c r="AS544" s="40"/>
      <c r="AT544" s="63"/>
      <c r="AU544" s="63"/>
      <c r="AV544" s="142"/>
      <c r="AW544" s="71"/>
      <c r="AX544" s="45"/>
      <c r="AY544" s="45"/>
      <c r="AZ544" s="46"/>
      <c r="BA544" s="152"/>
      <c r="BB544" s="47"/>
      <c r="BC544" s="158">
        <v>60</v>
      </c>
      <c r="BD544" s="158"/>
      <c r="BE544" s="47"/>
      <c r="BF544" s="56"/>
      <c r="BG544" s="49"/>
      <c r="BH544" s="50"/>
      <c r="BI544" s="49"/>
      <c r="BJ544" s="49"/>
      <c r="BK544" s="49"/>
      <c r="BL544" s="49"/>
      <c r="BM544" s="49"/>
      <c r="BN544" s="50"/>
      <c r="BO544" s="49"/>
      <c r="BP544" s="49"/>
      <c r="BQ544" s="50"/>
      <c r="BR544" s="9"/>
    </row>
    <row r="545" spans="1:70" s="7" customFormat="1" x14ac:dyDescent="0.25">
      <c r="A545" s="68" t="s">
        <v>1665</v>
      </c>
      <c r="B545" s="67" t="s">
        <v>1318</v>
      </c>
      <c r="C545" s="52">
        <v>44908.336331018516</v>
      </c>
      <c r="D545" s="16">
        <f>(K545*M545+P545*R545)/(24*60*60)</f>
        <v>3.1597222222222221E-2</v>
      </c>
      <c r="E545" s="26"/>
      <c r="F545" s="14" t="s">
        <v>1440</v>
      </c>
      <c r="G545" s="15">
        <v>0.11700000000000001</v>
      </c>
      <c r="H545" s="131">
        <v>17</v>
      </c>
      <c r="I545" s="131">
        <v>10</v>
      </c>
      <c r="J545" s="143" t="s">
        <v>1441</v>
      </c>
      <c r="K545" s="27">
        <v>10</v>
      </c>
      <c r="L545" s="27">
        <v>6.0000000000000001E-3</v>
      </c>
      <c r="M545" s="13">
        <v>273</v>
      </c>
      <c r="N545" s="13">
        <v>240</v>
      </c>
      <c r="O545" s="17">
        <v>2E-3</v>
      </c>
      <c r="P545" s="27"/>
      <c r="Q545" s="27">
        <v>6.0000000000000001E-3</v>
      </c>
      <c r="R545" s="13">
        <v>334</v>
      </c>
      <c r="S545" s="13">
        <v>240</v>
      </c>
      <c r="T545" s="133">
        <v>2.9999999999999997E-4</v>
      </c>
      <c r="U545" s="27">
        <v>4.7517999999999998E-2</v>
      </c>
      <c r="V545" s="8">
        <f>IF(AB543="Latest Sag:",-(K545*L545+P545*Q545),-(K545*L545+P545*Q545)+U545)</f>
        <v>-0.06</v>
      </c>
      <c r="W545" s="8">
        <f>IF(OR(AC544="",AC544=0),Z544+V545,IF(AB543="Latest Sag:",AA544+U545+V545,AC544+V545))</f>
        <v>0.46514700000000003</v>
      </c>
      <c r="X545" s="33">
        <v>-36.144243000000003</v>
      </c>
      <c r="Y545" s="53">
        <f>IF(OR(ISBLANK(X545),X543=VALUE(20)),,IF(W543="Latest Z20:",ABS(X543-X545-K542*L542-P542*Q542+U544+U545),ABS(X544-X545-K544*L544-P544*Q544+U545)))</f>
        <v>0</v>
      </c>
      <c r="Z545" s="28">
        <v>-67.243003000000002</v>
      </c>
      <c r="AA545" s="28">
        <v>0.47763499999999998</v>
      </c>
      <c r="AB545" s="28">
        <v>-9.4109999999999992E-3</v>
      </c>
      <c r="AC545" s="8">
        <f t="shared" ref="AC545" si="1248">AB545+AA545</f>
        <v>0.46822399999999997</v>
      </c>
      <c r="AD545" s="35">
        <v>0.45914384517218199</v>
      </c>
      <c r="AE545" s="8">
        <f t="shared" ref="AE545" si="1249">IF(AD545="",0,IF(OR(AC545="",AC545=0),W545-AD545,AC545-AD545))</f>
        <v>9.0801548278179878E-3</v>
      </c>
      <c r="AF545" s="58">
        <f t="shared" ref="AF545" si="1250">IF(AA545="",(Z545-V545)-Z544,AC545-W545)</f>
        <v>3.0769999999999409E-3</v>
      </c>
      <c r="AG545" s="40"/>
      <c r="AH545" s="73"/>
      <c r="AI545" s="40"/>
      <c r="AJ545" s="73"/>
      <c r="AK545" s="40">
        <v>20</v>
      </c>
      <c r="AL545" s="73">
        <v>150</v>
      </c>
      <c r="AM545" s="70"/>
      <c r="AN545" s="74"/>
      <c r="AO545" s="70"/>
      <c r="AP545" s="63"/>
      <c r="AQ545" s="63"/>
      <c r="AR545" s="40"/>
      <c r="AS545" s="40"/>
      <c r="AT545" s="63"/>
      <c r="AU545" s="63"/>
      <c r="AV545" s="142"/>
      <c r="AW545" s="71"/>
      <c r="AX545" s="45"/>
      <c r="AY545" s="45"/>
      <c r="AZ545" s="46"/>
      <c r="BA545" s="152"/>
      <c r="BB545" s="47"/>
      <c r="BC545" s="158">
        <v>60</v>
      </c>
      <c r="BD545" s="158"/>
      <c r="BE545" s="47"/>
      <c r="BF545" s="56"/>
      <c r="BG545" s="49"/>
      <c r="BH545" s="50"/>
      <c r="BI545" s="49"/>
      <c r="BJ545" s="49"/>
      <c r="BK545" s="49"/>
      <c r="BL545" s="49"/>
      <c r="BM545" s="49"/>
      <c r="BN545" s="50"/>
      <c r="BO545" s="49"/>
      <c r="BP545" s="49"/>
      <c r="BQ545" s="50"/>
      <c r="BR545" s="9"/>
    </row>
    <row r="546" spans="1:70" s="7" customFormat="1" x14ac:dyDescent="0.25">
      <c r="A546" s="68" t="s">
        <v>1666</v>
      </c>
      <c r="B546" s="67" t="s">
        <v>1318</v>
      </c>
      <c r="C546" s="52">
        <v>44908.378368055557</v>
      </c>
      <c r="D546" s="16">
        <f>(K546*M546+P546*R546)/(24*60*60)</f>
        <v>1.0185185185185186E-2</v>
      </c>
      <c r="E546" s="26"/>
      <c r="F546" s="14" t="s">
        <v>1440</v>
      </c>
      <c r="G546" s="15">
        <v>0.11700000000000001</v>
      </c>
      <c r="H546" s="131">
        <v>17</v>
      </c>
      <c r="I546" s="131">
        <v>10</v>
      </c>
      <c r="J546" s="143" t="s">
        <v>1441</v>
      </c>
      <c r="K546" s="27">
        <v>2</v>
      </c>
      <c r="L546" s="27">
        <v>6.0000000000000001E-3</v>
      </c>
      <c r="M546" s="13">
        <v>273</v>
      </c>
      <c r="N546" s="13">
        <v>240</v>
      </c>
      <c r="O546" s="17">
        <v>2E-3</v>
      </c>
      <c r="P546" s="27">
        <v>1</v>
      </c>
      <c r="Q546" s="27">
        <v>6.0000000000000001E-3</v>
      </c>
      <c r="R546" s="13">
        <v>334</v>
      </c>
      <c r="S546" s="13">
        <v>240</v>
      </c>
      <c r="T546" s="133">
        <v>2.9999999999999997E-4</v>
      </c>
      <c r="U546" s="27">
        <v>8.7449999999999993E-3</v>
      </c>
      <c r="V546" s="8">
        <f>IF(AB544="Latest Sag:",-(K546*L546+P546*Q546),-(K546*L546+P546*Q546)+U546)</f>
        <v>-9.2550000000000028E-3</v>
      </c>
      <c r="W546" s="8">
        <f>IF(OR(AC545="",AC545=0),Z545+V546,IF(AB544="Latest Sag:",AA545+U546+V546,AC545+V546))</f>
        <v>0.45896899999999996</v>
      </c>
      <c r="X546" s="33">
        <v>-36.195500000000003</v>
      </c>
      <c r="Y546" s="53">
        <f>IF(OR(ISBLANK(X546),X544=VALUE(20)),,IF(W544="Latest Z20:",ABS(X544-X546-K543*L543-P543*Q543+U545+U546),ABS(X545-X546-K545*L545-P545*Q545+U546)))</f>
        <v>1.9999999996654638E-6</v>
      </c>
      <c r="Z546" s="28">
        <v>-67.243155999999999</v>
      </c>
      <c r="AA546" s="28">
        <v>0.47761100000000001</v>
      </c>
      <c r="AB546" s="28">
        <v>-1.8453000000000001E-2</v>
      </c>
      <c r="AC546" s="8">
        <f t="shared" ref="AC546" si="1251">AB546+AA546</f>
        <v>0.45915800000000001</v>
      </c>
      <c r="AD546" s="35">
        <v>0.45914384517218199</v>
      </c>
      <c r="AE546" s="8">
        <f t="shared" ref="AE546" si="1252">IF(AD546="",0,IF(OR(AC546="",AC546=0),W546-AD546,AC546-AD546))</f>
        <v>1.4154827818024796E-5</v>
      </c>
      <c r="AF546" s="58">
        <f t="shared" ref="AF546" si="1253">IF(AA546="",(Z546-V546)-Z545,AC546-W546)</f>
        <v>1.8900000000005024E-4</v>
      </c>
      <c r="AG546" s="40"/>
      <c r="AH546" s="73"/>
      <c r="AI546" s="40"/>
      <c r="AJ546" s="73"/>
      <c r="AK546" s="40">
        <v>41</v>
      </c>
      <c r="AL546" s="73">
        <v>150</v>
      </c>
      <c r="AM546" s="70"/>
      <c r="AN546" s="74"/>
      <c r="AO546" s="70"/>
      <c r="AP546" s="63"/>
      <c r="AQ546" s="63"/>
      <c r="AR546" s="40"/>
      <c r="AS546" s="40"/>
      <c r="AT546" s="63"/>
      <c r="AU546" s="63"/>
      <c r="AV546" s="142"/>
      <c r="AW546" s="71"/>
      <c r="AX546" s="45"/>
      <c r="AY546" s="45"/>
      <c r="AZ546" s="46"/>
      <c r="BA546" s="152"/>
      <c r="BB546" s="47"/>
      <c r="BC546" s="158">
        <v>60</v>
      </c>
      <c r="BD546" s="158"/>
      <c r="BE546" s="47"/>
      <c r="BF546" s="56"/>
      <c r="BG546" s="49"/>
      <c r="BH546" s="50"/>
      <c r="BI546" s="49"/>
      <c r="BJ546" s="49"/>
      <c r="BK546" s="49"/>
      <c r="BL546" s="49"/>
      <c r="BM546" s="49"/>
      <c r="BN546" s="50"/>
      <c r="BO546" s="49"/>
      <c r="BP546" s="49"/>
      <c r="BQ546" s="50"/>
      <c r="BR546" s="9"/>
    </row>
    <row r="547" spans="1:70" s="6" customFormat="1" x14ac:dyDescent="0.25">
      <c r="A547" s="170" t="s">
        <v>1155</v>
      </c>
      <c r="B547" s="136"/>
      <c r="C547" s="137">
        <v>44908.400011574071</v>
      </c>
      <c r="D547" s="146">
        <v>2.2799999999999998</v>
      </c>
      <c r="E547" s="139" t="s">
        <v>814</v>
      </c>
      <c r="F547" s="165" t="s">
        <v>1667</v>
      </c>
      <c r="G547" s="22"/>
      <c r="H547" s="134"/>
      <c r="I547" s="134"/>
      <c r="J547" s="145"/>
      <c r="K547" s="29"/>
      <c r="L547" s="29"/>
      <c r="M547" s="1"/>
      <c r="N547" s="1"/>
      <c r="O547" s="3"/>
      <c r="P547" s="29"/>
      <c r="Q547" s="29"/>
      <c r="R547" s="1"/>
      <c r="S547" s="1"/>
      <c r="T547" s="147" t="s">
        <v>903</v>
      </c>
      <c r="U547" s="32" t="s">
        <v>24</v>
      </c>
      <c r="V547" s="24"/>
      <c r="W547" s="25" t="s">
        <v>22</v>
      </c>
      <c r="X547" s="30">
        <v>20</v>
      </c>
      <c r="Y547" s="138"/>
      <c r="Z547" s="30"/>
      <c r="AA547" s="30"/>
      <c r="AB547" s="36" t="s">
        <v>21</v>
      </c>
      <c r="AC547" s="24">
        <f>$AC$546</f>
        <v>0.45915800000000001</v>
      </c>
      <c r="AD547" s="30"/>
      <c r="AE547" s="24"/>
      <c r="AF547" s="24"/>
      <c r="AG547" s="41"/>
      <c r="AH547" s="41"/>
      <c r="AI547" s="41"/>
      <c r="AJ547" s="41"/>
      <c r="AK547" s="41"/>
      <c r="AL547" s="41"/>
      <c r="AM547" s="41"/>
      <c r="AN547" s="41"/>
      <c r="AO547" s="41"/>
      <c r="AP547" s="135"/>
      <c r="AQ547" s="135"/>
      <c r="AR547" s="41"/>
      <c r="AS547" s="41"/>
      <c r="AT547" s="135"/>
      <c r="AU547" s="135"/>
      <c r="AV547" s="29"/>
      <c r="AW547" s="42"/>
      <c r="AX547" s="42"/>
      <c r="AY547" s="42"/>
      <c r="AZ547" s="43"/>
      <c r="BA547" s="151"/>
      <c r="BB547" s="44"/>
      <c r="BC547" s="157">
        <v>61</v>
      </c>
      <c r="BD547" s="157"/>
      <c r="BE547" s="44"/>
      <c r="BF547" s="48"/>
      <c r="BG547" s="48"/>
      <c r="BH547" s="48"/>
      <c r="BI547" s="48"/>
      <c r="BJ547" s="48"/>
      <c r="BK547" s="48"/>
      <c r="BL547" s="48"/>
      <c r="BM547" s="48"/>
      <c r="BN547" s="48"/>
      <c r="BO547" s="48"/>
      <c r="BP547" s="48"/>
      <c r="BQ547" s="48"/>
      <c r="BR547" s="1"/>
    </row>
    <row r="548" spans="1:70" s="7" customFormat="1" x14ac:dyDescent="0.25">
      <c r="A548" s="68" t="s">
        <v>1668</v>
      </c>
      <c r="B548" s="67" t="s">
        <v>1318</v>
      </c>
      <c r="C548" s="52">
        <v>44908.406759259262</v>
      </c>
      <c r="D548" s="16">
        <f>(K548*M548+P548*R548)/(24*60*60)</f>
        <v>0</v>
      </c>
      <c r="E548" s="26"/>
      <c r="F548" s="14" t="s">
        <v>1440</v>
      </c>
      <c r="G548" s="15">
        <v>0.11700000000000001</v>
      </c>
      <c r="H548" s="131">
        <v>17</v>
      </c>
      <c r="I548" s="131">
        <v>10</v>
      </c>
      <c r="J548" s="143" t="s">
        <v>1441</v>
      </c>
      <c r="K548" s="37"/>
      <c r="L548" s="27">
        <v>6.0000000000000001E-3</v>
      </c>
      <c r="M548" s="13">
        <v>273</v>
      </c>
      <c r="N548" s="13">
        <v>240</v>
      </c>
      <c r="O548" s="17">
        <v>2E-3</v>
      </c>
      <c r="P548" s="37"/>
      <c r="Q548" s="27">
        <v>6.0000000000000001E-3</v>
      </c>
      <c r="R548" s="13">
        <v>334</v>
      </c>
      <c r="S548" s="13">
        <v>240</v>
      </c>
      <c r="T548" s="133">
        <v>2.9999999999999997E-4</v>
      </c>
      <c r="U548" s="27"/>
      <c r="V548" s="8">
        <f>IF(AB546="Latest Sag:",-(K548*L548+P548*Q548),-(K548*L548+P548*Q548)+U548)</f>
        <v>0</v>
      </c>
      <c r="W548" s="8">
        <f>IF(OR(AC547="",AC547=0),Z547+V548,IF(AB546="Latest Sag:",AA547+U548+V548,AC547+V548))</f>
        <v>0.45915800000000001</v>
      </c>
      <c r="X548" s="34"/>
      <c r="Y548" s="53">
        <f>IF(OR(ISBLANK(X548),X546=VALUE(20)),,IF(W546="Latest Z20:",ABS(X546-X548-K545*L545-P545*Q545+U547+U548),ABS(X547-X548-K547*L547-P547*Q547+U548)))</f>
        <v>0</v>
      </c>
      <c r="Z548" s="28">
        <v>-67.238174000000001</v>
      </c>
      <c r="AA548" s="28">
        <v>0.48062700000000003</v>
      </c>
      <c r="AB548" s="28">
        <v>3.3916000000000002E-2</v>
      </c>
      <c r="AC548" s="8">
        <f t="shared" ref="AC548" si="1254">AB548+AA548</f>
        <v>0.51454299999999997</v>
      </c>
      <c r="AD548" s="35">
        <v>0.45882228422062099</v>
      </c>
      <c r="AE548" s="8">
        <f t="shared" ref="AE548" si="1255">IF(AD548="",0,IF(OR(AC548="",AC548=0),W548-AD548,AC548-AD548))</f>
        <v>5.5720715779378982E-2</v>
      </c>
      <c r="AF548" s="58">
        <f t="shared" ref="AF548" si="1256">IF(AA548="",(Z548-V548)-Z547,AC548-W548)</f>
        <v>5.5384999999999962E-2</v>
      </c>
      <c r="AG548" s="40"/>
      <c r="AH548" s="73"/>
      <c r="AI548" s="40"/>
      <c r="AJ548" s="73"/>
      <c r="AK548" s="40">
        <v>1447</v>
      </c>
      <c r="AL548" s="73">
        <v>150</v>
      </c>
      <c r="AM548" s="70"/>
      <c r="AN548" s="74"/>
      <c r="AO548" s="70"/>
      <c r="AP548" s="63"/>
      <c r="AQ548" s="63"/>
      <c r="AR548" s="40"/>
      <c r="AS548" s="40"/>
      <c r="AT548" s="63"/>
      <c r="AU548" s="63"/>
      <c r="AV548" s="142"/>
      <c r="AW548" s="71"/>
      <c r="AX548" s="45"/>
      <c r="AY548" s="45"/>
      <c r="AZ548" s="46"/>
      <c r="BA548" s="152"/>
      <c r="BB548" s="47"/>
      <c r="BC548" s="158">
        <v>61</v>
      </c>
      <c r="BD548" s="158"/>
      <c r="BE548" s="47"/>
      <c r="BF548" s="56"/>
      <c r="BG548" s="49"/>
      <c r="BH548" s="50"/>
      <c r="BI548" s="49"/>
      <c r="BJ548" s="49"/>
      <c r="BK548" s="49"/>
      <c r="BL548" s="49"/>
      <c r="BM548" s="49"/>
      <c r="BN548" s="50"/>
      <c r="BO548" s="49"/>
      <c r="BP548" s="49"/>
      <c r="BQ548" s="50"/>
      <c r="BR548" s="9"/>
    </row>
    <row r="549" spans="1:70" s="7" customFormat="1" x14ac:dyDescent="0.25">
      <c r="A549" s="68" t="s">
        <v>1669</v>
      </c>
      <c r="B549" s="67" t="s">
        <v>1318</v>
      </c>
      <c r="C549" s="52">
        <v>44908.427418981482</v>
      </c>
      <c r="D549" s="16">
        <f>(K549*M549+P549*R549)/(24*60*60)</f>
        <v>2.8437500000000001E-2</v>
      </c>
      <c r="E549" s="26"/>
      <c r="F549" s="14" t="s">
        <v>1440</v>
      </c>
      <c r="G549" s="15">
        <v>0.11700000000000001</v>
      </c>
      <c r="H549" s="131">
        <v>17</v>
      </c>
      <c r="I549" s="131">
        <v>10</v>
      </c>
      <c r="J549" s="143" t="s">
        <v>1441</v>
      </c>
      <c r="K549" s="27">
        <v>9</v>
      </c>
      <c r="L549" s="27">
        <v>6.0000000000000001E-3</v>
      </c>
      <c r="M549" s="13">
        <v>273</v>
      </c>
      <c r="N549" s="13">
        <v>240</v>
      </c>
      <c r="O549" s="17">
        <v>2E-3</v>
      </c>
      <c r="P549" s="27"/>
      <c r="Q549" s="27">
        <v>6.0000000000000001E-3</v>
      </c>
      <c r="R549" s="13">
        <v>334</v>
      </c>
      <c r="S549" s="13">
        <v>240</v>
      </c>
      <c r="T549" s="133">
        <v>2.9999999999999997E-4</v>
      </c>
      <c r="U549" s="27">
        <v>3.8198000000000003E-2</v>
      </c>
      <c r="V549" s="8">
        <f>IF(AB547="Latest Sag:",-(K549*L549+P549*Q549),-(K549*L549+P549*Q549)+U549)</f>
        <v>-5.3999999999999999E-2</v>
      </c>
      <c r="W549" s="8">
        <f>IF(OR(AC548="",AC548=0),Z548+V549,IF(AB547="Latest Sag:",AA548+U549+V549,AC548+V549))</f>
        <v>0.46482499999999999</v>
      </c>
      <c r="X549" s="33">
        <v>-36.14837</v>
      </c>
      <c r="Y549" s="53">
        <f>IF(OR(ISBLANK(X549),X547=VALUE(20)),,IF(W547="Latest Z20:",ABS(X547-X549-K546*L546-P546*Q546+U548+U549),ABS(X548-X549-K548*L548-P548*Q548+U549)))</f>
        <v>0</v>
      </c>
      <c r="Z549" s="28">
        <v>-67.237803</v>
      </c>
      <c r="AA549" s="28">
        <v>0.48063499999999998</v>
      </c>
      <c r="AB549" s="28">
        <v>-1.2801999999999999E-2</v>
      </c>
      <c r="AC549" s="8">
        <f t="shared" ref="AC549" si="1257">AB549+AA549</f>
        <v>0.467833</v>
      </c>
      <c r="AD549" s="35">
        <v>0.45882228422062099</v>
      </c>
      <c r="AE549" s="8">
        <f t="shared" ref="AE549" si="1258">IF(AD549="",0,IF(OR(AC549="",AC549=0),W549-AD549,AC549-AD549))</f>
        <v>9.0107157793790083E-3</v>
      </c>
      <c r="AF549" s="58">
        <f t="shared" ref="AF549" si="1259">IF(AA549="",(Z549-V549)-Z548,AC549-W549)</f>
        <v>3.0080000000000107E-3</v>
      </c>
      <c r="AG549" s="40"/>
      <c r="AH549" s="73"/>
      <c r="AI549" s="40"/>
      <c r="AJ549" s="73"/>
      <c r="AK549" s="40">
        <v>38</v>
      </c>
      <c r="AL549" s="73">
        <v>150</v>
      </c>
      <c r="AM549" s="70"/>
      <c r="AN549" s="74"/>
      <c r="AO549" s="70"/>
      <c r="AP549" s="63"/>
      <c r="AQ549" s="63"/>
      <c r="AR549" s="40"/>
      <c r="AS549" s="40"/>
      <c r="AT549" s="63"/>
      <c r="AU549" s="63"/>
      <c r="AV549" s="142"/>
      <c r="AW549" s="71"/>
      <c r="AX549" s="45"/>
      <c r="AY549" s="45"/>
      <c r="AZ549" s="46"/>
      <c r="BA549" s="152"/>
      <c r="BB549" s="47"/>
      <c r="BC549" s="158">
        <v>61</v>
      </c>
      <c r="BD549" s="158"/>
      <c r="BE549" s="47"/>
      <c r="BF549" s="56"/>
      <c r="BG549" s="49"/>
      <c r="BH549" s="50"/>
      <c r="BI549" s="49"/>
      <c r="BJ549" s="49"/>
      <c r="BK549" s="49"/>
      <c r="BL549" s="49"/>
      <c r="BM549" s="49"/>
      <c r="BN549" s="50"/>
      <c r="BO549" s="49"/>
      <c r="BP549" s="49"/>
      <c r="BQ549" s="50"/>
      <c r="BR549" s="9"/>
    </row>
    <row r="550" spans="1:70" s="7" customFormat="1" x14ac:dyDescent="0.25">
      <c r="A550" s="68" t="s">
        <v>1670</v>
      </c>
      <c r="B550" s="67" t="s">
        <v>1318</v>
      </c>
      <c r="C550" s="52">
        <v>44908.467430555553</v>
      </c>
      <c r="D550" s="16">
        <f>(K550*M550+P550*R550)/(24*60*60)</f>
        <v>1.0185185185185186E-2</v>
      </c>
      <c r="E550" s="26" t="s">
        <v>1677</v>
      </c>
      <c r="F550" s="14" t="s">
        <v>1440</v>
      </c>
      <c r="G550" s="15">
        <v>0.11700000000000001</v>
      </c>
      <c r="H550" s="131">
        <v>17</v>
      </c>
      <c r="I550" s="131">
        <v>10</v>
      </c>
      <c r="J550" s="143" t="s">
        <v>1441</v>
      </c>
      <c r="K550" s="27">
        <v>2</v>
      </c>
      <c r="L550" s="27">
        <v>6.0000000000000001E-3</v>
      </c>
      <c r="M550" s="13">
        <v>273</v>
      </c>
      <c r="N550" s="13">
        <v>240</v>
      </c>
      <c r="O550" s="17">
        <v>2E-3</v>
      </c>
      <c r="P550" s="27">
        <v>1</v>
      </c>
      <c r="Q550" s="27">
        <v>6.0000000000000001E-3</v>
      </c>
      <c r="R550" s="13">
        <v>334</v>
      </c>
      <c r="S550" s="13">
        <v>240</v>
      </c>
      <c r="T550" s="133">
        <v>2.9999999999999997E-4</v>
      </c>
      <c r="U550" s="27">
        <v>8.8009999999999998E-3</v>
      </c>
      <c r="V550" s="8">
        <f>IF(AB548="Latest Sag:",-(K550*L550+P550*Q550),-(K550*L550+P550*Q550)+U550)</f>
        <v>-9.1990000000000023E-3</v>
      </c>
      <c r="W550" s="8">
        <f>IF(OR(AC549="",AC549=0),Z549+V550,IF(AB548="Latest Sag:",AA549+U550+V550,AC549+V550))</f>
        <v>0.45863399999999999</v>
      </c>
      <c r="X550" s="33">
        <v>-36.193568999999997</v>
      </c>
      <c r="Y550" s="53">
        <f>IF(OR(ISBLANK(X550),X548=VALUE(20)),,IF(W548="Latest Z20:",ABS(X548-X550-K547*L547-P547*Q547+U549+U550),ABS(X549-X550-K549*L549-P549*Q549+U550)))</f>
        <v>3.3410774147313305E-15</v>
      </c>
      <c r="Z550" s="28">
        <v>-67.237959000000004</v>
      </c>
      <c r="AA550" s="28">
        <v>0.48064299999999999</v>
      </c>
      <c r="AB550" s="28">
        <v>-2.1676000000000001E-2</v>
      </c>
      <c r="AC550" s="8">
        <f t="shared" ref="AC550" si="1260">AB550+AA550</f>
        <v>0.45896700000000001</v>
      </c>
      <c r="AD550" s="35">
        <v>0.45882228422062099</v>
      </c>
      <c r="AE550" s="8">
        <f t="shared" ref="AE550" si="1261">IF(AD550="",0,IF(OR(AC550="",AC550=0),W550-AD550,AC550-AD550))</f>
        <v>1.4471577937902325E-4</v>
      </c>
      <c r="AF550" s="58">
        <f t="shared" ref="AF550" si="1262">IF(AA550="",(Z550-V550)-Z549,AC550-W550)</f>
        <v>3.3300000000002772E-4</v>
      </c>
      <c r="AG550" s="40"/>
      <c r="AH550" s="73"/>
      <c r="AI550" s="40"/>
      <c r="AJ550" s="73"/>
      <c r="AK550" s="40">
        <v>38</v>
      </c>
      <c r="AL550" s="73">
        <v>150</v>
      </c>
      <c r="AM550" s="70"/>
      <c r="AN550" s="74"/>
      <c r="AO550" s="70"/>
      <c r="AP550" s="63"/>
      <c r="AQ550" s="63"/>
      <c r="AR550" s="40"/>
      <c r="AS550" s="40"/>
      <c r="AT550" s="63"/>
      <c r="AU550" s="63"/>
      <c r="AV550" s="142"/>
      <c r="AW550" s="71"/>
      <c r="AX550" s="45"/>
      <c r="AY550" s="45"/>
      <c r="AZ550" s="46" t="s">
        <v>1625</v>
      </c>
      <c r="BA550" s="152"/>
      <c r="BB550" s="47"/>
      <c r="BC550" s="158">
        <v>61</v>
      </c>
      <c r="BD550" s="158">
        <v>10</v>
      </c>
      <c r="BE550" s="47">
        <v>23.3</v>
      </c>
      <c r="BF550" s="56"/>
      <c r="BG550" s="49"/>
      <c r="BH550" s="50"/>
      <c r="BI550" s="49"/>
      <c r="BJ550" s="49"/>
      <c r="BK550" s="49"/>
      <c r="BL550" s="49"/>
      <c r="BM550" s="49"/>
      <c r="BN550" s="50"/>
      <c r="BO550" s="49"/>
      <c r="BP550" s="49"/>
      <c r="BQ550" s="50"/>
      <c r="BR550" s="9"/>
    </row>
    <row r="551" spans="1:70" s="6" customFormat="1" x14ac:dyDescent="0.25">
      <c r="A551" s="1" t="s">
        <v>25</v>
      </c>
      <c r="B551" s="136"/>
      <c r="C551" s="137">
        <v>44908.529421296298</v>
      </c>
      <c r="D551" s="146">
        <v>3.11</v>
      </c>
      <c r="E551" s="139" t="s">
        <v>814</v>
      </c>
      <c r="F551" s="165" t="s">
        <v>1671</v>
      </c>
      <c r="G551" s="22"/>
      <c r="H551" s="134"/>
      <c r="I551" s="134"/>
      <c r="J551" s="145"/>
      <c r="K551" s="29"/>
      <c r="L551" s="29"/>
      <c r="M551" s="1"/>
      <c r="N551" s="1"/>
      <c r="O551" s="3"/>
      <c r="P551" s="29"/>
      <c r="Q551" s="29"/>
      <c r="R551" s="1"/>
      <c r="S551" s="1"/>
      <c r="T551" s="147" t="s">
        <v>903</v>
      </c>
      <c r="U551" s="32" t="s">
        <v>24</v>
      </c>
      <c r="V551" s="24"/>
      <c r="W551" s="25" t="s">
        <v>22</v>
      </c>
      <c r="X551" s="30">
        <v>20</v>
      </c>
      <c r="Y551" s="138"/>
      <c r="Z551" s="30"/>
      <c r="AA551" s="30"/>
      <c r="AB551" s="36" t="s">
        <v>21</v>
      </c>
      <c r="AC551" s="24">
        <f>$AC$550</f>
        <v>0.45896700000000001</v>
      </c>
      <c r="AD551" s="30"/>
      <c r="AE551" s="24"/>
      <c r="AF551" s="24"/>
      <c r="AG551" s="41"/>
      <c r="AH551" s="41"/>
      <c r="AI551" s="41"/>
      <c r="AJ551" s="41"/>
      <c r="AK551" s="41"/>
      <c r="AL551" s="41"/>
      <c r="AM551" s="41"/>
      <c r="AN551" s="41"/>
      <c r="AO551" s="41"/>
      <c r="AP551" s="135"/>
      <c r="AQ551" s="135"/>
      <c r="AR551" s="41"/>
      <c r="AS551" s="41"/>
      <c r="AT551" s="135"/>
      <c r="AU551" s="135"/>
      <c r="AV551" s="29"/>
      <c r="AW551" s="42"/>
      <c r="AX551" s="42"/>
      <c r="AY551" s="42"/>
      <c r="AZ551" s="43"/>
      <c r="BA551" s="151"/>
      <c r="BB551" s="44"/>
      <c r="BC551" s="157">
        <v>62</v>
      </c>
      <c r="BD551" s="157"/>
      <c r="BE551" s="44"/>
      <c r="BF551" s="48"/>
      <c r="BG551" s="48"/>
      <c r="BH551" s="48"/>
      <c r="BI551" s="48"/>
      <c r="BJ551" s="48"/>
      <c r="BK551" s="48"/>
      <c r="BL551" s="48"/>
      <c r="BM551" s="48"/>
      <c r="BN551" s="48"/>
      <c r="BO551" s="48"/>
      <c r="BP551" s="48"/>
      <c r="BQ551" s="48"/>
      <c r="BR551" s="1"/>
    </row>
    <row r="552" spans="1:70" s="7" customFormat="1" x14ac:dyDescent="0.25">
      <c r="A552" s="68" t="s">
        <v>1112</v>
      </c>
      <c r="B552" s="67" t="s">
        <v>1318</v>
      </c>
      <c r="C552" s="52">
        <v>44908.543645833335</v>
      </c>
      <c r="D552" s="16">
        <f t="shared" ref="D552:D557" si="1263">(K552*M552+P552*R552)/(24*60*60)</f>
        <v>0</v>
      </c>
      <c r="E552" s="26" t="s">
        <v>1672</v>
      </c>
      <c r="F552" s="14" t="s">
        <v>1673</v>
      </c>
      <c r="G552" s="15">
        <v>0.11600000000000001</v>
      </c>
      <c r="H552" s="131">
        <v>17</v>
      </c>
      <c r="I552" s="131">
        <v>10</v>
      </c>
      <c r="J552" s="143" t="s">
        <v>1674</v>
      </c>
      <c r="K552" s="37"/>
      <c r="L552" s="27">
        <v>6.0000000000000001E-3</v>
      </c>
      <c r="M552" s="13">
        <v>57</v>
      </c>
      <c r="N552" s="13">
        <v>240</v>
      </c>
      <c r="O552" s="17">
        <v>2E-3</v>
      </c>
      <c r="P552" s="37"/>
      <c r="Q552" s="27">
        <v>6.0000000000000001E-3</v>
      </c>
      <c r="R552" s="13">
        <v>173</v>
      </c>
      <c r="S552" s="13">
        <v>240</v>
      </c>
      <c r="T552" s="133">
        <v>2.9999999999999997E-4</v>
      </c>
      <c r="U552" s="27"/>
      <c r="V552" s="8">
        <f t="shared" ref="V552:V557" si="1264">IF(AB550="Latest Sag:",-(K552*L552+P552*Q552),-(K552*L552+P552*Q552)+U552)</f>
        <v>0</v>
      </c>
      <c r="W552" s="8">
        <f t="shared" ref="W552:W557" si="1265">IF(OR(AC551="",AC551=0),Z551+V552,IF(AB550="Latest Sag:",AA551+U552+V552,AC551+V552))</f>
        <v>0.45896700000000001</v>
      </c>
      <c r="X552" s="34"/>
      <c r="Y552" s="53">
        <f t="shared" ref="Y552:Y557" si="1266">IF(OR(ISBLANK(X552),X550=VALUE(20)),,IF(W550="Latest Z20:",ABS(X550-X552-K549*L549-P549*Q549+U551+U552),ABS(X551-X552-K551*L551-P551*Q551+U552)))</f>
        <v>0</v>
      </c>
      <c r="Z552" s="28">
        <v>-76.778323999999998</v>
      </c>
      <c r="AA552" s="28"/>
      <c r="AB552" s="28"/>
      <c r="AC552" s="8">
        <f t="shared" ref="AC552" si="1267">AB552+AA552</f>
        <v>0</v>
      </c>
      <c r="AD552" s="35"/>
      <c r="AE552" s="8">
        <f t="shared" ref="AE552" si="1268">IF(AD552="",0,IF(OR(AC552="",AC552=0),W552-AD552,AC552-AD552))</f>
        <v>0</v>
      </c>
      <c r="AF552" s="58">
        <f t="shared" ref="AF552" si="1269">IF(AA552="",(Z552-V552)-Z551,AC552-W552)</f>
        <v>-76.778323999999998</v>
      </c>
      <c r="AG552" s="40"/>
      <c r="AH552" s="73"/>
      <c r="AI552" s="40"/>
      <c r="AJ552" s="73"/>
      <c r="AK552" s="40">
        <v>205</v>
      </c>
      <c r="AL552" s="73">
        <v>350</v>
      </c>
      <c r="AM552" s="70"/>
      <c r="AN552" s="74"/>
      <c r="AO552" s="70"/>
      <c r="AP552" s="63"/>
      <c r="AQ552" s="63"/>
      <c r="AR552" s="40"/>
      <c r="AS552" s="40"/>
      <c r="AT552" s="63"/>
      <c r="AU552" s="63"/>
      <c r="AV552" s="142"/>
      <c r="AW552" s="71">
        <v>0.02</v>
      </c>
      <c r="AX552" s="45"/>
      <c r="AY552" s="45"/>
      <c r="AZ552" s="46"/>
      <c r="BA552" s="152"/>
      <c r="BB552" s="47"/>
      <c r="BC552" s="158">
        <v>62</v>
      </c>
      <c r="BD552" s="158"/>
      <c r="BE552" s="47"/>
      <c r="BF552" s="56"/>
      <c r="BG552" s="49"/>
      <c r="BH552" s="50"/>
      <c r="BI552" s="49"/>
      <c r="BJ552" s="49"/>
      <c r="BK552" s="49"/>
      <c r="BL552" s="49"/>
      <c r="BM552" s="49"/>
      <c r="BN552" s="50"/>
      <c r="BO552" s="49"/>
      <c r="BP552" s="49"/>
      <c r="BQ552" s="50"/>
      <c r="BR552" s="9"/>
    </row>
    <row r="553" spans="1:70" s="7" customFormat="1" x14ac:dyDescent="0.25">
      <c r="A553" s="68" t="s">
        <v>1116</v>
      </c>
      <c r="B553" s="67" t="s">
        <v>1318</v>
      </c>
      <c r="C553" s="52">
        <v>44908.571018518516</v>
      </c>
      <c r="D553" s="16">
        <f t="shared" si="1263"/>
        <v>1.9791666666666668E-3</v>
      </c>
      <c r="E553" s="26"/>
      <c r="F553" s="14" t="s">
        <v>1673</v>
      </c>
      <c r="G553" s="15">
        <v>0.11600000000000001</v>
      </c>
      <c r="H553" s="131">
        <v>17</v>
      </c>
      <c r="I553" s="131">
        <v>10</v>
      </c>
      <c r="J553" s="143" t="s">
        <v>1674</v>
      </c>
      <c r="K553" s="27">
        <v>3</v>
      </c>
      <c r="L553" s="27">
        <v>6.0000000000000001E-3</v>
      </c>
      <c r="M553" s="13">
        <v>57</v>
      </c>
      <c r="N553" s="13">
        <v>240</v>
      </c>
      <c r="O553" s="17">
        <v>2E-3</v>
      </c>
      <c r="P553" s="27">
        <v>0</v>
      </c>
      <c r="Q553" s="27">
        <v>6.0000000000000001E-3</v>
      </c>
      <c r="R553" s="13">
        <v>173</v>
      </c>
      <c r="S553" s="13">
        <v>240</v>
      </c>
      <c r="T553" s="133">
        <v>2.9999999999999997E-4</v>
      </c>
      <c r="U553" s="27">
        <v>1.2500000000000001E-2</v>
      </c>
      <c r="V553" s="8">
        <f t="shared" si="1264"/>
        <v>-1.8000000000000002E-2</v>
      </c>
      <c r="W553" s="8">
        <f t="shared" si="1265"/>
        <v>-76.796323999999998</v>
      </c>
      <c r="X553" s="33">
        <v>-46.395803999999998</v>
      </c>
      <c r="Y553" s="53">
        <f t="shared" si="1266"/>
        <v>0</v>
      </c>
      <c r="Z553" s="28">
        <v>-76.783610999999993</v>
      </c>
      <c r="AA553" s="28"/>
      <c r="AB553" s="28"/>
      <c r="AC553" s="8">
        <f t="shared" ref="AC553" si="1270">AB553+AA553</f>
        <v>0</v>
      </c>
      <c r="AD553" s="35"/>
      <c r="AE553" s="8">
        <f t="shared" ref="AE553" si="1271">IF(AD553="",0,IF(OR(AC553="",AC553=0),W553-AD553,AC553-AD553))</f>
        <v>0</v>
      </c>
      <c r="AF553" s="58">
        <f t="shared" ref="AF553" si="1272">IF(AA553="",(Z553-V553)-Z552,AC553-W553)</f>
        <v>1.2713000000005081E-2</v>
      </c>
      <c r="AG553" s="40"/>
      <c r="AH553" s="73"/>
      <c r="AI553" s="40"/>
      <c r="AJ553" s="73"/>
      <c r="AK553" s="40">
        <v>5318</v>
      </c>
      <c r="AL553" s="73">
        <v>350</v>
      </c>
      <c r="AM553" s="70"/>
      <c r="AN553" s="74"/>
      <c r="AO553" s="70"/>
      <c r="AP553" s="63"/>
      <c r="AQ553" s="63"/>
      <c r="AR553" s="40"/>
      <c r="AS553" s="40"/>
      <c r="AT553" s="63"/>
      <c r="AU553" s="63"/>
      <c r="AV553" s="142"/>
      <c r="AW553" s="71"/>
      <c r="AX553" s="45">
        <v>-7.2570000000000004E-3</v>
      </c>
      <c r="AY553" s="45">
        <v>3.993E-3</v>
      </c>
      <c r="AZ553" s="46"/>
      <c r="BA553" s="152"/>
      <c r="BB553" s="47"/>
      <c r="BC553" s="158">
        <v>62</v>
      </c>
      <c r="BD553" s="158"/>
      <c r="BE553" s="47"/>
      <c r="BF553" s="56"/>
      <c r="BG553" s="49"/>
      <c r="BH553" s="50"/>
      <c r="BI553" s="49"/>
      <c r="BJ553" s="49"/>
      <c r="BK553" s="49"/>
      <c r="BL553" s="49"/>
      <c r="BM553" s="49"/>
      <c r="BN553" s="50"/>
      <c r="BO553" s="49"/>
      <c r="BP553" s="49"/>
      <c r="BQ553" s="50"/>
      <c r="BR553" s="9"/>
    </row>
    <row r="554" spans="1:70" s="7" customFormat="1" x14ac:dyDescent="0.25">
      <c r="A554" s="68" t="s">
        <v>1250</v>
      </c>
      <c r="B554" s="67" t="s">
        <v>1318</v>
      </c>
      <c r="C554" s="52">
        <v>44908.583321759259</v>
      </c>
      <c r="D554" s="16">
        <f t="shared" si="1263"/>
        <v>1.9791666666666668E-3</v>
      </c>
      <c r="E554" s="26"/>
      <c r="F554" s="14" t="s">
        <v>1673</v>
      </c>
      <c r="G554" s="15">
        <v>0.11600000000000001</v>
      </c>
      <c r="H554" s="131">
        <v>17</v>
      </c>
      <c r="I554" s="131">
        <v>10</v>
      </c>
      <c r="J554" s="143" t="s">
        <v>1674</v>
      </c>
      <c r="K554" s="27">
        <v>3</v>
      </c>
      <c r="L554" s="27">
        <v>6.0000000000000001E-3</v>
      </c>
      <c r="M554" s="13">
        <v>57</v>
      </c>
      <c r="N554" s="13">
        <v>240</v>
      </c>
      <c r="O554" s="17">
        <v>2E-3</v>
      </c>
      <c r="P554" s="27">
        <v>0</v>
      </c>
      <c r="Q554" s="27">
        <v>6.0000000000000001E-3</v>
      </c>
      <c r="R554" s="13">
        <v>173</v>
      </c>
      <c r="S554" s="13">
        <v>240</v>
      </c>
      <c r="T554" s="133">
        <v>2.9999999999999997E-4</v>
      </c>
      <c r="U554" s="27">
        <v>0.01</v>
      </c>
      <c r="V554" s="8">
        <f t="shared" si="1264"/>
        <v>-8.0000000000000019E-3</v>
      </c>
      <c r="W554" s="8">
        <f t="shared" si="1265"/>
        <v>-76.791610999999989</v>
      </c>
      <c r="X554" s="33">
        <v>-46.403804000000001</v>
      </c>
      <c r="Y554" s="53">
        <f t="shared" si="1266"/>
        <v>2.6697394295283061E-15</v>
      </c>
      <c r="Z554" s="28">
        <v>-76.791139999999999</v>
      </c>
      <c r="AA554" s="28"/>
      <c r="AB554" s="28"/>
      <c r="AC554" s="8">
        <f t="shared" ref="AC554" si="1273">AB554+AA554</f>
        <v>0</v>
      </c>
      <c r="AD554" s="35"/>
      <c r="AE554" s="8">
        <f t="shared" ref="AE554" si="1274">IF(AD554="",0,IF(OR(AC554="",AC554=0),W554-AD554,AC554-AD554))</f>
        <v>0</v>
      </c>
      <c r="AF554" s="58">
        <f t="shared" ref="AF554" si="1275">IF(AA554="",(Z554-V554)-Z553,AC554-W554)</f>
        <v>4.7099999999034026E-4</v>
      </c>
      <c r="AG554" s="40"/>
      <c r="AH554" s="73"/>
      <c r="AI554" s="40"/>
      <c r="AJ554" s="73"/>
      <c r="AK554" s="40">
        <v>727</v>
      </c>
      <c r="AL554" s="73">
        <v>350</v>
      </c>
      <c r="AM554" s="70"/>
      <c r="AN554" s="74"/>
      <c r="AO554" s="70"/>
      <c r="AP554" s="63"/>
      <c r="AQ554" s="63"/>
      <c r="AR554" s="40"/>
      <c r="AS554" s="40"/>
      <c r="AT554" s="63"/>
      <c r="AU554" s="63"/>
      <c r="AV554" s="142">
        <v>2.5999999999999999E-2</v>
      </c>
      <c r="AW554" s="71">
        <v>-1.2999999999999999E-2</v>
      </c>
      <c r="AX554" s="45">
        <v>-1.356E-3</v>
      </c>
      <c r="AY554" s="45">
        <v>-3.7669999999999999E-3</v>
      </c>
      <c r="AZ554" s="46"/>
      <c r="BA554" s="152"/>
      <c r="BB554" s="47"/>
      <c r="BC554" s="158">
        <v>62</v>
      </c>
      <c r="BD554" s="158"/>
      <c r="BE554" s="47"/>
      <c r="BF554" s="56"/>
      <c r="BG554" s="49"/>
      <c r="BH554" s="50"/>
      <c r="BI554" s="49"/>
      <c r="BJ554" s="49"/>
      <c r="BK554" s="49"/>
      <c r="BL554" s="49"/>
      <c r="BM554" s="49"/>
      <c r="BN554" s="50"/>
      <c r="BO554" s="49"/>
      <c r="BP554" s="49"/>
      <c r="BQ554" s="50"/>
      <c r="BR554" s="9"/>
    </row>
    <row r="555" spans="1:70" s="7" customFormat="1" x14ac:dyDescent="0.25">
      <c r="A555" s="68" t="s">
        <v>1254</v>
      </c>
      <c r="B555" s="67" t="s">
        <v>1318</v>
      </c>
      <c r="C555" s="52">
        <v>44908.594849537039</v>
      </c>
      <c r="D555" s="16">
        <f t="shared" si="1263"/>
        <v>1.9791666666666668E-3</v>
      </c>
      <c r="E555" s="26"/>
      <c r="F555" s="14" t="s">
        <v>1673</v>
      </c>
      <c r="G555" s="15">
        <v>0.11600000000000001</v>
      </c>
      <c r="H555" s="131">
        <v>17</v>
      </c>
      <c r="I555" s="131">
        <v>10</v>
      </c>
      <c r="J555" s="143" t="s">
        <v>1674</v>
      </c>
      <c r="K555" s="27">
        <v>3</v>
      </c>
      <c r="L555" s="27">
        <v>6.0000000000000001E-3</v>
      </c>
      <c r="M555" s="13">
        <v>57</v>
      </c>
      <c r="N555" s="13">
        <v>240</v>
      </c>
      <c r="O555" s="17">
        <v>2E-3</v>
      </c>
      <c r="P555" s="27">
        <v>0</v>
      </c>
      <c r="Q555" s="27">
        <v>6.0000000000000001E-3</v>
      </c>
      <c r="R555" s="13">
        <v>173</v>
      </c>
      <c r="S555" s="13">
        <v>240</v>
      </c>
      <c r="T555" s="133">
        <v>2.9999999999999997E-4</v>
      </c>
      <c r="U555" s="27">
        <v>0.01</v>
      </c>
      <c r="V555" s="8">
        <f t="shared" si="1264"/>
        <v>-8.0000000000000019E-3</v>
      </c>
      <c r="W555" s="8">
        <f t="shared" si="1265"/>
        <v>-76.799139999999994</v>
      </c>
      <c r="X555" s="33">
        <v>-46.411803999999997</v>
      </c>
      <c r="Y555" s="53">
        <f t="shared" si="1266"/>
        <v>4.4356879280726957E-15</v>
      </c>
      <c r="Z555" s="28">
        <v>-76.799713999999994</v>
      </c>
      <c r="AA555" s="28"/>
      <c r="AB555" s="28"/>
      <c r="AC555" s="8">
        <f t="shared" ref="AC555" si="1276">AB555+AA555</f>
        <v>0</v>
      </c>
      <c r="AD555" s="35"/>
      <c r="AE555" s="8">
        <f t="shared" ref="AE555" si="1277">IF(AD555="",0,IF(OR(AC555="",AC555=0),W555-AD555,AC555-AD555))</f>
        <v>0</v>
      </c>
      <c r="AF555" s="58">
        <f t="shared" ref="AF555" si="1278">IF(AA555="",(Z555-V555)-Z554,AC555-W555)</f>
        <v>-5.740000000002965E-4</v>
      </c>
      <c r="AG555" s="40"/>
      <c r="AH555" s="73"/>
      <c r="AI555" s="40"/>
      <c r="AJ555" s="73"/>
      <c r="AK555" s="40">
        <v>389</v>
      </c>
      <c r="AL555" s="73">
        <v>350</v>
      </c>
      <c r="AM555" s="70"/>
      <c r="AN555" s="74"/>
      <c r="AO555" s="70"/>
      <c r="AP555" s="63"/>
      <c r="AQ555" s="63"/>
      <c r="AR555" s="40"/>
      <c r="AS555" s="40"/>
      <c r="AT555" s="63"/>
      <c r="AU555" s="63"/>
      <c r="AV555" s="142">
        <v>8.8999999999999999E-3</v>
      </c>
      <c r="AW555" s="71">
        <v>-4.0000000000000001E-3</v>
      </c>
      <c r="AX555" s="45">
        <v>1.091E-3</v>
      </c>
      <c r="AY555" s="45">
        <v>3.2599999999999999E-3</v>
      </c>
      <c r="AZ555" s="46"/>
      <c r="BA555" s="152"/>
      <c r="BB555" s="47"/>
      <c r="BC555" s="158">
        <v>62</v>
      </c>
      <c r="BD555" s="158"/>
      <c r="BE555" s="47"/>
      <c r="BF555" s="56"/>
      <c r="BG555" s="49"/>
      <c r="BH555" s="50"/>
      <c r="BI555" s="49"/>
      <c r="BJ555" s="49"/>
      <c r="BK555" s="49"/>
      <c r="BL555" s="49"/>
      <c r="BM555" s="49"/>
      <c r="BN555" s="50"/>
      <c r="BO555" s="49"/>
      <c r="BP555" s="49"/>
      <c r="BQ555" s="50"/>
      <c r="BR555" s="9"/>
    </row>
    <row r="556" spans="1:70" s="7" customFormat="1" x14ac:dyDescent="0.25">
      <c r="A556" s="68" t="s">
        <v>1439</v>
      </c>
      <c r="B556" s="67" t="s">
        <v>1318</v>
      </c>
      <c r="C556" s="52">
        <v>44908.607129629629</v>
      </c>
      <c r="D556" s="16">
        <f t="shared" si="1263"/>
        <v>1.9791666666666668E-3</v>
      </c>
      <c r="E556" s="26"/>
      <c r="F556" s="14" t="s">
        <v>1673</v>
      </c>
      <c r="G556" s="15">
        <v>0.11600000000000001</v>
      </c>
      <c r="H556" s="131">
        <v>17</v>
      </c>
      <c r="I556" s="131">
        <v>10</v>
      </c>
      <c r="J556" s="143" t="s">
        <v>1674</v>
      </c>
      <c r="K556" s="27">
        <v>3</v>
      </c>
      <c r="L556" s="27">
        <v>6.0000000000000001E-3</v>
      </c>
      <c r="M556" s="13">
        <v>57</v>
      </c>
      <c r="N556" s="13">
        <v>240</v>
      </c>
      <c r="O556" s="17">
        <v>2E-3</v>
      </c>
      <c r="P556" s="27">
        <v>0</v>
      </c>
      <c r="Q556" s="27">
        <v>6.0000000000000001E-3</v>
      </c>
      <c r="R556" s="13">
        <v>173</v>
      </c>
      <c r="S556" s="13">
        <v>240</v>
      </c>
      <c r="T556" s="133">
        <v>2.9999999999999997E-4</v>
      </c>
      <c r="U556" s="27">
        <v>0.01</v>
      </c>
      <c r="V556" s="8">
        <f t="shared" si="1264"/>
        <v>-8.0000000000000019E-3</v>
      </c>
      <c r="W556" s="8">
        <f t="shared" si="1265"/>
        <v>-76.80771399999999</v>
      </c>
      <c r="X556" s="33">
        <v>-46.419804999999997</v>
      </c>
      <c r="Y556" s="53">
        <f t="shared" si="1266"/>
        <v>1.0000000001449821E-6</v>
      </c>
      <c r="Z556" s="28">
        <v>-76.807057999999998</v>
      </c>
      <c r="AA556" s="28"/>
      <c r="AB556" s="28"/>
      <c r="AC556" s="8">
        <f t="shared" ref="AC556" si="1279">AB556+AA556</f>
        <v>0</v>
      </c>
      <c r="AD556" s="35"/>
      <c r="AE556" s="8">
        <f t="shared" ref="AE556" si="1280">IF(AD556="",0,IF(OR(AC556="",AC556=0),W556-AD556,AC556-AD556))</f>
        <v>0</v>
      </c>
      <c r="AF556" s="58">
        <f t="shared" ref="AF556" si="1281">IF(AA556="",(Z556-V556)-Z555,AC556-W556)</f>
        <v>6.5599999999221836E-4</v>
      </c>
      <c r="AG556" s="40"/>
      <c r="AH556" s="73"/>
      <c r="AI556" s="40"/>
      <c r="AJ556" s="73"/>
      <c r="AK556" s="40">
        <v>960</v>
      </c>
      <c r="AL556" s="73">
        <v>350</v>
      </c>
      <c r="AM556" s="70"/>
      <c r="AN556" s="74"/>
      <c r="AO556" s="70"/>
      <c r="AP556" s="63"/>
      <c r="AQ556" s="63"/>
      <c r="AR556" s="40"/>
      <c r="AS556" s="40"/>
      <c r="AT556" s="63"/>
      <c r="AU556" s="63"/>
      <c r="AV556" s="142">
        <v>1.7299999999999999E-2</v>
      </c>
      <c r="AW556" s="71">
        <v>8.0000000000000002E-3</v>
      </c>
      <c r="AX556" s="45">
        <v>5.0500000000000002E-4</v>
      </c>
      <c r="AY556" s="45">
        <v>1.052E-3</v>
      </c>
      <c r="AZ556" s="46"/>
      <c r="BA556" s="152"/>
      <c r="BB556" s="47"/>
      <c r="BC556" s="158">
        <v>62</v>
      </c>
      <c r="BD556" s="158"/>
      <c r="BE556" s="47"/>
      <c r="BF556" s="56"/>
      <c r="BG556" s="49"/>
      <c r="BH556" s="50"/>
      <c r="BI556" s="49"/>
      <c r="BJ556" s="49"/>
      <c r="BK556" s="49"/>
      <c r="BL556" s="49"/>
      <c r="BM556" s="49"/>
      <c r="BN556" s="50"/>
      <c r="BO556" s="49"/>
      <c r="BP556" s="49"/>
      <c r="BQ556" s="50"/>
      <c r="BR556" s="9"/>
    </row>
    <row r="557" spans="1:70" s="7" customFormat="1" x14ac:dyDescent="0.25">
      <c r="A557" s="68" t="s">
        <v>1675</v>
      </c>
      <c r="B557" s="67" t="s">
        <v>1318</v>
      </c>
      <c r="C557" s="52">
        <v>44908.617696759262</v>
      </c>
      <c r="D557" s="16">
        <f t="shared" si="1263"/>
        <v>1.9791666666666668E-3</v>
      </c>
      <c r="E557" s="26" t="s">
        <v>1676</v>
      </c>
      <c r="F557" s="14" t="s">
        <v>1673</v>
      </c>
      <c r="G557" s="15">
        <v>0.11600000000000001</v>
      </c>
      <c r="H557" s="131">
        <v>17</v>
      </c>
      <c r="I557" s="131">
        <v>10</v>
      </c>
      <c r="J557" s="143" t="s">
        <v>1674</v>
      </c>
      <c r="K557" s="27">
        <v>3</v>
      </c>
      <c r="L557" s="27">
        <v>6.0000000000000001E-3</v>
      </c>
      <c r="M557" s="13">
        <v>57</v>
      </c>
      <c r="N557" s="13">
        <v>240</v>
      </c>
      <c r="O557" s="17">
        <v>2E-3</v>
      </c>
      <c r="P557" s="27">
        <v>0</v>
      </c>
      <c r="Q557" s="27">
        <v>6.0000000000000001E-3</v>
      </c>
      <c r="R557" s="13">
        <v>173</v>
      </c>
      <c r="S557" s="13">
        <v>240</v>
      </c>
      <c r="T557" s="133">
        <v>2.9999999999999997E-4</v>
      </c>
      <c r="U557" s="27">
        <v>0.01</v>
      </c>
      <c r="V557" s="8">
        <f t="shared" si="1264"/>
        <v>-8.0000000000000019E-3</v>
      </c>
      <c r="W557" s="8">
        <f t="shared" si="1265"/>
        <v>-76.815057999999993</v>
      </c>
      <c r="X557" s="33">
        <v>-46.427802999999997</v>
      </c>
      <c r="Y557" s="53">
        <f t="shared" si="1266"/>
        <v>1.9999999993861733E-6</v>
      </c>
      <c r="Z557" s="28">
        <v>-76.816029999999998</v>
      </c>
      <c r="AA557" s="28"/>
      <c r="AB557" s="28"/>
      <c r="AC557" s="8">
        <f t="shared" ref="AC557" si="1282">AB557+AA557</f>
        <v>0</v>
      </c>
      <c r="AD557" s="35"/>
      <c r="AE557" s="8">
        <f t="shared" ref="AE557" si="1283">IF(AD557="",0,IF(OR(AC557="",AC557=0),W557-AD557,AC557-AD557))</f>
        <v>0</v>
      </c>
      <c r="AF557" s="58">
        <f t="shared" ref="AF557" si="1284">IF(AA557="",(Z557-V557)-Z556,AC557-W557)</f>
        <v>-9.7200000000441378E-4</v>
      </c>
      <c r="AG557" s="40"/>
      <c r="AH557" s="73"/>
      <c r="AI557" s="40"/>
      <c r="AJ557" s="73"/>
      <c r="AK557" s="40">
        <v>217</v>
      </c>
      <c r="AL557" s="73">
        <v>350</v>
      </c>
      <c r="AM557" s="70"/>
      <c r="AN557" s="74"/>
      <c r="AO557" s="70"/>
      <c r="AP557" s="63"/>
      <c r="AQ557" s="63"/>
      <c r="AR557" s="40"/>
      <c r="AS557" s="40"/>
      <c r="AT557" s="63"/>
      <c r="AU557" s="63"/>
      <c r="AV557" s="142"/>
      <c r="AW557" s="71"/>
      <c r="AX557" s="45"/>
      <c r="AY557" s="45"/>
      <c r="AZ557" s="46"/>
      <c r="BA557" s="152"/>
      <c r="BB557" s="47"/>
      <c r="BC557" s="158">
        <v>62</v>
      </c>
      <c r="BD557" s="158"/>
      <c r="BE557" s="47"/>
      <c r="BF557" s="56"/>
      <c r="BG557" s="49"/>
      <c r="BH557" s="50"/>
      <c r="BI557" s="49"/>
      <c r="BJ557" s="49"/>
      <c r="BK557" s="49"/>
      <c r="BL557" s="49"/>
      <c r="BM557" s="49"/>
      <c r="BN557" s="50"/>
      <c r="BO557" s="49"/>
      <c r="BP557" s="49"/>
      <c r="BQ557" s="50"/>
      <c r="BR557" s="9"/>
    </row>
    <row r="558" spans="1:70" s="6" customFormat="1" x14ac:dyDescent="0.25">
      <c r="A558" s="170" t="s">
        <v>1155</v>
      </c>
      <c r="B558" s="136"/>
      <c r="C558" s="137">
        <v>44908.627812500003</v>
      </c>
      <c r="D558" s="146">
        <v>2.36</v>
      </c>
      <c r="E558" s="139" t="s">
        <v>814</v>
      </c>
      <c r="F558" s="165" t="s">
        <v>1110</v>
      </c>
      <c r="G558" s="22"/>
      <c r="H558" s="134"/>
      <c r="I558" s="134"/>
      <c r="J558" s="145"/>
      <c r="K558" s="29"/>
      <c r="L558" s="29"/>
      <c r="M558" s="1"/>
      <c r="N558" s="1"/>
      <c r="O558" s="3"/>
      <c r="P558" s="29"/>
      <c r="Q558" s="29"/>
      <c r="R558" s="1"/>
      <c r="S558" s="1"/>
      <c r="T558" s="147" t="s">
        <v>903</v>
      </c>
      <c r="U558" s="32" t="s">
        <v>24</v>
      </c>
      <c r="V558" s="24"/>
      <c r="W558" s="25" t="s">
        <v>22</v>
      </c>
      <c r="X558" s="30">
        <v>20</v>
      </c>
      <c r="Y558" s="138"/>
      <c r="Z558" s="30"/>
      <c r="AA558" s="30"/>
      <c r="AB558" s="36" t="s">
        <v>21</v>
      </c>
      <c r="AC558" s="24">
        <f>$AC$557</f>
        <v>0</v>
      </c>
      <c r="AD558" s="30"/>
      <c r="AE558" s="24"/>
      <c r="AF558" s="24"/>
      <c r="AG558" s="41"/>
      <c r="AH558" s="41"/>
      <c r="AI558" s="41"/>
      <c r="AJ558" s="41"/>
      <c r="AK558" s="41"/>
      <c r="AL558" s="41"/>
      <c r="AM558" s="41"/>
      <c r="AN558" s="41"/>
      <c r="AO558" s="41"/>
      <c r="AP558" s="135"/>
      <c r="AQ558" s="135"/>
      <c r="AR558" s="41"/>
      <c r="AS558" s="41"/>
      <c r="AT558" s="135"/>
      <c r="AU558" s="135"/>
      <c r="AV558" s="29"/>
      <c r="AW558" s="42"/>
      <c r="AX558" s="42"/>
      <c r="AY558" s="42"/>
      <c r="AZ558" s="43"/>
      <c r="BA558" s="151"/>
      <c r="BB558" s="44"/>
      <c r="BC558" s="157">
        <v>0</v>
      </c>
      <c r="BD558" s="157"/>
      <c r="BE558" s="44"/>
      <c r="BF558" s="48"/>
      <c r="BG558" s="48"/>
      <c r="BH558" s="48"/>
      <c r="BI558" s="48"/>
      <c r="BJ558" s="48"/>
      <c r="BK558" s="48"/>
      <c r="BL558" s="48"/>
      <c r="BM558" s="48"/>
      <c r="BN558" s="48"/>
      <c r="BO558" s="48"/>
      <c r="BP558" s="48"/>
      <c r="BQ558" s="48"/>
      <c r="BR558" s="1"/>
    </row>
    <row r="559" spans="1:70" s="7" customFormat="1" x14ac:dyDescent="0.25">
      <c r="A559" s="68" t="s">
        <v>1678</v>
      </c>
      <c r="B559" s="67" t="s">
        <v>1318</v>
      </c>
      <c r="C559" s="52">
        <v>44908.641689814816</v>
      </c>
      <c r="D559" s="16">
        <f>(K559*M559+P559*R559)/(24*60*60)</f>
        <v>0</v>
      </c>
      <c r="E559" s="26" t="s">
        <v>1679</v>
      </c>
      <c r="F559" s="14" t="s">
        <v>1673</v>
      </c>
      <c r="G559" s="15">
        <v>0.11600000000000001</v>
      </c>
      <c r="H559" s="131">
        <v>17</v>
      </c>
      <c r="I559" s="131">
        <v>10</v>
      </c>
      <c r="J559" s="143" t="s">
        <v>1674</v>
      </c>
      <c r="K559" s="37"/>
      <c r="L559" s="27">
        <v>6.0000000000000001E-3</v>
      </c>
      <c r="M559" s="13">
        <v>273</v>
      </c>
      <c r="N559" s="13">
        <v>240</v>
      </c>
      <c r="O559" s="17">
        <v>2E-3</v>
      </c>
      <c r="P559" s="37"/>
      <c r="Q559" s="27">
        <v>6.0000000000000001E-3</v>
      </c>
      <c r="R559" s="13">
        <v>334</v>
      </c>
      <c r="S559" s="13">
        <v>240</v>
      </c>
      <c r="T559" s="133">
        <v>2.9999999999999997E-4</v>
      </c>
      <c r="U559" s="27"/>
      <c r="V559" s="8">
        <f>IF(AB557="Latest Sag:",-(K559*L559+P559*Q559),-(K559*L559+P559*Q559)+U559)</f>
        <v>0</v>
      </c>
      <c r="W559" s="8">
        <f>IF(OR(AC558="",AC558=0),Z558+V559,IF(AB557="Latest Sag:",AA558+U559+V559,AC558+V559))</f>
        <v>0</v>
      </c>
      <c r="X559" s="34"/>
      <c r="Y559" s="53">
        <f>IF(OR(ISBLANK(X559),X557=VALUE(20)),,IF(W557="Latest Z20:",ABS(X557-X559-K556*L556-P556*Q556+U558+U559),ABS(X558-X559-K558*L558-P558*Q558+U559)))</f>
        <v>0</v>
      </c>
      <c r="Z559" s="28">
        <v>-67.242001000000002</v>
      </c>
      <c r="AA559" s="28">
        <v>0.47729700000000003</v>
      </c>
      <c r="AB559" s="28">
        <v>4.5391000000000001E-2</v>
      </c>
      <c r="AC559" s="8">
        <f t="shared" ref="AC559" si="1285">AB559+AA559</f>
        <v>0.52268800000000004</v>
      </c>
      <c r="AD559" s="35">
        <v>0.45883612088459602</v>
      </c>
      <c r="AE559" s="8">
        <f t="shared" ref="AE559" si="1286">IF(AD559="",0,IF(OR(AC559="",AC559=0),W559-AD559,AC559-AD559))</f>
        <v>6.385187911540402E-2</v>
      </c>
      <c r="AF559" s="58">
        <f t="shared" ref="AF559" si="1287">IF(AA559="",(Z559-V559)-Z558,AC559-W559)</f>
        <v>0.52268800000000004</v>
      </c>
      <c r="AG559" s="40"/>
      <c r="AH559" s="73"/>
      <c r="AI559" s="40"/>
      <c r="AJ559" s="73"/>
      <c r="AK559" s="40">
        <v>1175</v>
      </c>
      <c r="AL559" s="73">
        <v>150</v>
      </c>
      <c r="AM559" s="70"/>
      <c r="AN559" s="74"/>
      <c r="AO559" s="70"/>
      <c r="AP559" s="63"/>
      <c r="AQ559" s="63"/>
      <c r="AR559" s="40"/>
      <c r="AS559" s="40"/>
      <c r="AT559" s="63"/>
      <c r="AU559" s="63"/>
      <c r="AV559" s="142"/>
      <c r="AW559" s="71">
        <v>6.1999999999999998E-3</v>
      </c>
      <c r="AX559" s="45"/>
      <c r="AY559" s="45"/>
      <c r="AZ559" s="46"/>
      <c r="BA559" s="152"/>
      <c r="BB559" s="47"/>
      <c r="BC559" s="158">
        <v>0</v>
      </c>
      <c r="BD559" s="158"/>
      <c r="BE559" s="47"/>
      <c r="BF559" s="56"/>
      <c r="BG559" s="49"/>
      <c r="BH559" s="50"/>
      <c r="BI559" s="49"/>
      <c r="BJ559" s="49"/>
      <c r="BK559" s="49"/>
      <c r="BL559" s="49"/>
      <c r="BM559" s="49"/>
      <c r="BN559" s="50"/>
      <c r="BO559" s="49"/>
      <c r="BP559" s="49"/>
      <c r="BQ559" s="50"/>
      <c r="BR559" s="9"/>
    </row>
    <row r="560" spans="1:70" s="7" customFormat="1" x14ac:dyDescent="0.25">
      <c r="A560" s="68" t="s">
        <v>1680</v>
      </c>
      <c r="B560" s="67" t="s">
        <v>1318</v>
      </c>
      <c r="C560" s="52">
        <v>44908.656678240739</v>
      </c>
      <c r="D560" s="16">
        <f>(K560*M560+P560*R560)/(24*60*60)</f>
        <v>3.1597222222222221E-2</v>
      </c>
      <c r="E560" s="26"/>
      <c r="F560" s="14" t="s">
        <v>1673</v>
      </c>
      <c r="G560" s="15">
        <v>0.11600000000000001</v>
      </c>
      <c r="H560" s="131">
        <v>17</v>
      </c>
      <c r="I560" s="131">
        <v>10</v>
      </c>
      <c r="J560" s="143" t="s">
        <v>1674</v>
      </c>
      <c r="K560" s="27">
        <v>10</v>
      </c>
      <c r="L560" s="27">
        <v>6.0000000000000001E-3</v>
      </c>
      <c r="M560" s="13">
        <v>273</v>
      </c>
      <c r="N560" s="13">
        <v>240</v>
      </c>
      <c r="O560" s="17">
        <v>2E-3</v>
      </c>
      <c r="P560" s="27"/>
      <c r="Q560" s="27">
        <v>6.0000000000000001E-3</v>
      </c>
      <c r="R560" s="13">
        <v>334</v>
      </c>
      <c r="S560" s="13">
        <v>240</v>
      </c>
      <c r="T560" s="133">
        <v>2.9999999999999997E-4</v>
      </c>
      <c r="U560" s="27">
        <v>5.0539000000000001E-2</v>
      </c>
      <c r="V560" s="8">
        <f>IF(AB558="Latest Sag:",-(K560*L560+P560*Q560),-(K560*L560+P560*Q560)+U560)</f>
        <v>-0.06</v>
      </c>
      <c r="W560" s="8">
        <f>IF(OR(AC559="",AC559=0),Z559+V560,IF(AB558="Latest Sag:",AA559+U560+V560,AC559+V560))</f>
        <v>0.46783599999999997</v>
      </c>
      <c r="X560" s="33">
        <v>-36.820670999999997</v>
      </c>
      <c r="Y560" s="53">
        <f>IF(OR(ISBLANK(X560),X558=VALUE(20)),,IF(W558="Latest Z20:",ABS(X558-X560-K557*L557-P557*Q557+U559+U560),ABS(X559-X560-K559*L559-P559*Q559+U560)))</f>
        <v>0</v>
      </c>
      <c r="Z560" s="28">
        <v>-67.241611000000006</v>
      </c>
      <c r="AA560" s="28">
        <v>0.4773</v>
      </c>
      <c r="AB560" s="28">
        <v>-6.535E-3</v>
      </c>
      <c r="AC560" s="8">
        <f t="shared" ref="AC560" si="1288">AB560+AA560</f>
        <v>0.47076499999999999</v>
      </c>
      <c r="AD560" s="35">
        <v>0.45883612088459602</v>
      </c>
      <c r="AE560" s="8">
        <f t="shared" ref="AE560" si="1289">IF(AD560="",0,IF(OR(AC560="",AC560=0),W560-AD560,AC560-AD560))</f>
        <v>1.1928879115403968E-2</v>
      </c>
      <c r="AF560" s="58">
        <f t="shared" ref="AF560" si="1290">IF(AA560="",(Z560-V560)-Z559,AC560-W560)</f>
        <v>2.9290000000000149E-3</v>
      </c>
      <c r="AG560" s="40"/>
      <c r="AH560" s="73"/>
      <c r="AI560" s="40"/>
      <c r="AJ560" s="73"/>
      <c r="AK560" s="40">
        <v>69</v>
      </c>
      <c r="AL560" s="73">
        <v>150</v>
      </c>
      <c r="AM560" s="70"/>
      <c r="AN560" s="74"/>
      <c r="AO560" s="70"/>
      <c r="AP560" s="63"/>
      <c r="AQ560" s="63"/>
      <c r="AR560" s="40"/>
      <c r="AS560" s="40"/>
      <c r="AT560" s="63"/>
      <c r="AU560" s="63"/>
      <c r="AV560" s="142"/>
      <c r="AW560" s="71"/>
      <c r="AX560" s="45"/>
      <c r="AY560" s="45">
        <v>-1.2340000000000001E-3</v>
      </c>
      <c r="AZ560" s="46"/>
      <c r="BA560" s="152"/>
      <c r="BB560" s="47"/>
      <c r="BC560" s="158">
        <v>0</v>
      </c>
      <c r="BD560" s="158"/>
      <c r="BE560" s="47"/>
      <c r="BF560" s="56"/>
      <c r="BG560" s="49"/>
      <c r="BH560" s="50"/>
      <c r="BI560" s="49"/>
      <c r="BJ560" s="49"/>
      <c r="BK560" s="49"/>
      <c r="BL560" s="49"/>
      <c r="BM560" s="49"/>
      <c r="BN560" s="50"/>
      <c r="BO560" s="49"/>
      <c r="BP560" s="49"/>
      <c r="BQ560" s="50"/>
      <c r="BR560" s="9"/>
    </row>
    <row r="561" spans="1:70" s="7" customFormat="1" x14ac:dyDescent="0.25">
      <c r="A561" s="68" t="s">
        <v>1681</v>
      </c>
      <c r="B561" s="67" t="s">
        <v>1318</v>
      </c>
      <c r="C561" s="52">
        <v>44908.699861111112</v>
      </c>
      <c r="D561" s="16">
        <f>(K561*M561+P561*R561)/(24*60*60)</f>
        <v>1.0185185185185186E-2</v>
      </c>
      <c r="E561" s="26"/>
      <c r="F561" s="14" t="s">
        <v>1673</v>
      </c>
      <c r="G561" s="15">
        <v>0.11600000000000001</v>
      </c>
      <c r="H561" s="131">
        <v>17</v>
      </c>
      <c r="I561" s="131">
        <v>10</v>
      </c>
      <c r="J561" s="143" t="s">
        <v>1674</v>
      </c>
      <c r="K561" s="27">
        <v>2</v>
      </c>
      <c r="L561" s="27">
        <v>6.0000000000000001E-3</v>
      </c>
      <c r="M561" s="13">
        <v>273</v>
      </c>
      <c r="N561" s="13">
        <v>240</v>
      </c>
      <c r="O561" s="17">
        <v>2E-3</v>
      </c>
      <c r="P561" s="27">
        <v>1</v>
      </c>
      <c r="Q561" s="27">
        <v>6.0000000000000001E-3</v>
      </c>
      <c r="R561" s="13">
        <v>334</v>
      </c>
      <c r="S561" s="13">
        <v>240</v>
      </c>
      <c r="T561" s="133">
        <v>2.9999999999999997E-4</v>
      </c>
      <c r="U561" s="27">
        <v>1.21E-2</v>
      </c>
      <c r="V561" s="8">
        <f>IF(AB559="Latest Sag:",-(K561*L561+P561*Q561),-(K561*L561+P561*Q561)+U561)</f>
        <v>-5.9000000000000025E-3</v>
      </c>
      <c r="W561" s="8">
        <f>IF(OR(AC560="",AC560=0),Z560+V561,IF(AB559="Latest Sag:",AA560+U561+V561,AC560+V561))</f>
        <v>0.46486499999999997</v>
      </c>
      <c r="X561" s="33">
        <v>-36.868571000000003</v>
      </c>
      <c r="Y561" s="53">
        <f>IF(OR(ISBLANK(X561),X559=VALUE(20)),,IF(W559="Latest Z20:",ABS(X559-X561-K558*L558-P558*Q558+U560+U561),ABS(X560-X561-K560*L560-P560*Q560+U561)))</f>
        <v>5.6066262743570405E-15</v>
      </c>
      <c r="Z561" s="28">
        <v>-67.241883999999999</v>
      </c>
      <c r="AA561" s="28">
        <v>0.47730499999999998</v>
      </c>
      <c r="AB561" s="28">
        <v>-1.2112E-2</v>
      </c>
      <c r="AC561" s="8">
        <f t="shared" ref="AC561" si="1291">AB561+AA561</f>
        <v>0.46519299999999997</v>
      </c>
      <c r="AD561" s="35">
        <v>0.45883612088459602</v>
      </c>
      <c r="AE561" s="8">
        <f t="shared" ref="AE561" si="1292">IF(AD561="",0,IF(OR(AC561="",AC561=0),W561-AD561,AC561-AD561))</f>
        <v>6.3568791154039461E-3</v>
      </c>
      <c r="AF561" s="58">
        <f t="shared" ref="AF561" si="1293">IF(AA561="",(Z561-V561)-Z560,AC561-W561)</f>
        <v>3.2799999999999496E-4</v>
      </c>
      <c r="AG561" s="40"/>
      <c r="AH561" s="73"/>
      <c r="AI561" s="40"/>
      <c r="AJ561" s="73"/>
      <c r="AK561" s="40">
        <v>41</v>
      </c>
      <c r="AL561" s="73">
        <v>150</v>
      </c>
      <c r="AM561" s="70"/>
      <c r="AN561" s="74"/>
      <c r="AO561" s="70"/>
      <c r="AP561" s="63"/>
      <c r="AQ561" s="63"/>
      <c r="AR561" s="40"/>
      <c r="AS561" s="40"/>
      <c r="AT561" s="63"/>
      <c r="AU561" s="63"/>
      <c r="AV561" s="142"/>
      <c r="AW561" s="71"/>
      <c r="AX561" s="45">
        <v>-1.5200000000000001E-4</v>
      </c>
      <c r="AY561" s="45"/>
      <c r="AZ561" s="46"/>
      <c r="BA561" s="152"/>
      <c r="BB561" s="47"/>
      <c r="BC561" s="158">
        <v>0</v>
      </c>
      <c r="BD561" s="158"/>
      <c r="BE561" s="47"/>
      <c r="BF561" s="56"/>
      <c r="BG561" s="49"/>
      <c r="BH561" s="50"/>
      <c r="BI561" s="49"/>
      <c r="BJ561" s="49"/>
      <c r="BK561" s="49"/>
      <c r="BL561" s="49"/>
      <c r="BM561" s="49"/>
      <c r="BN561" s="50"/>
      <c r="BO561" s="49"/>
      <c r="BP561" s="49"/>
      <c r="BQ561" s="50"/>
      <c r="BR561" s="9"/>
    </row>
    <row r="562" spans="1:70" s="7" customFormat="1" x14ac:dyDescent="0.25">
      <c r="A562" s="68" t="s">
        <v>1682</v>
      </c>
      <c r="B562" s="67" t="s">
        <v>1318</v>
      </c>
      <c r="C562" s="52">
        <v>44908.718969907408</v>
      </c>
      <c r="D562" s="16">
        <f>(K562*M562+P562*R562)/(24*60*60)</f>
        <v>1.0185185185185186E-2</v>
      </c>
      <c r="E562" s="26" t="s">
        <v>1684</v>
      </c>
      <c r="F562" s="14" t="s">
        <v>1673</v>
      </c>
      <c r="G562" s="15">
        <v>0.11600000000000001</v>
      </c>
      <c r="H562" s="131">
        <v>17</v>
      </c>
      <c r="I562" s="131">
        <v>10</v>
      </c>
      <c r="J562" s="143" t="s">
        <v>1674</v>
      </c>
      <c r="K562" s="27">
        <v>2</v>
      </c>
      <c r="L562" s="27">
        <v>6.0000000000000001E-3</v>
      </c>
      <c r="M562" s="13">
        <v>273</v>
      </c>
      <c r="N562" s="13">
        <v>240</v>
      </c>
      <c r="O562" s="17">
        <v>2E-3</v>
      </c>
      <c r="P562" s="27">
        <v>1</v>
      </c>
      <c r="Q562" s="27">
        <v>6.0000000000000001E-3</v>
      </c>
      <c r="R562" s="13">
        <v>334</v>
      </c>
      <c r="S562" s="13">
        <v>240</v>
      </c>
      <c r="T562" s="133">
        <v>2.9999999999999997E-4</v>
      </c>
      <c r="U562" s="27">
        <v>1.1483E-2</v>
      </c>
      <c r="V562" s="8">
        <f>IF(AB560="Latest Sag:",-(K562*L562+P562*Q562),-(K562*L562+P562*Q562)+U562)</f>
        <v>-6.517000000000002E-3</v>
      </c>
      <c r="W562" s="8">
        <f>IF(OR(AC561="",AC561=0),Z561+V562,IF(AB560="Latest Sag:",AA561+U562+V562,AC561+V562))</f>
        <v>0.45867599999999997</v>
      </c>
      <c r="X562" s="33">
        <v>-36.875087999999998</v>
      </c>
      <c r="Y562" s="53">
        <f>IF(OR(ISBLANK(X562),X560=VALUE(20)),,IF(W560="Latest Z20:",ABS(X560-X562-K559*L559-P559*Q559+U561+U562),ABS(X561-X562-K561*L561-P561*Q561+U562)))</f>
        <v>4.7791631763161035E-15</v>
      </c>
      <c r="Z562" s="28">
        <v>-67.241941999999995</v>
      </c>
      <c r="AA562" s="28">
        <v>0.47728700000000002</v>
      </c>
      <c r="AB562" s="28">
        <v>-1.8599999999999998E-2</v>
      </c>
      <c r="AC562" s="8">
        <f t="shared" ref="AC562" si="1294">AB562+AA562</f>
        <v>0.45868700000000001</v>
      </c>
      <c r="AD562" s="35">
        <v>0.45883612088459602</v>
      </c>
      <c r="AE562" s="8">
        <f t="shared" ref="AE562" si="1295">IF(AD562="",0,IF(OR(AC562="",AC562=0),W562-AD562,AC562-AD562))</f>
        <v>-1.4912088459601014E-4</v>
      </c>
      <c r="AF562" s="58">
        <f t="shared" ref="AF562" si="1296">IF(AA562="",(Z562-V562)-Z561,AC562-W562)</f>
        <v>1.1000000000038757E-5</v>
      </c>
      <c r="AG562" s="40"/>
      <c r="AH562" s="73"/>
      <c r="AI562" s="40"/>
      <c r="AJ562" s="73"/>
      <c r="AK562" s="40">
        <v>27</v>
      </c>
      <c r="AL562" s="73">
        <v>150</v>
      </c>
      <c r="AM562" s="70"/>
      <c r="AN562" s="74"/>
      <c r="AO562" s="70"/>
      <c r="AP562" s="63"/>
      <c r="AQ562" s="63"/>
      <c r="AR562" s="40"/>
      <c r="AS562" s="40"/>
      <c r="AT562" s="63"/>
      <c r="AU562" s="63"/>
      <c r="AV562" s="142"/>
      <c r="AW562" s="71"/>
      <c r="AX562" s="45"/>
      <c r="AY562" s="45"/>
      <c r="AZ562" s="46"/>
      <c r="BA562" s="152"/>
      <c r="BB562" s="47"/>
      <c r="BC562" s="158">
        <v>0</v>
      </c>
      <c r="BD562" s="158">
        <v>12</v>
      </c>
      <c r="BE562" s="47">
        <v>3.2</v>
      </c>
      <c r="BF562" s="56"/>
      <c r="BG562" s="49"/>
      <c r="BH562" s="50"/>
      <c r="BI562" s="49"/>
      <c r="BJ562" s="49"/>
      <c r="BK562" s="49"/>
      <c r="BL562" s="49"/>
      <c r="BM562" s="49"/>
      <c r="BN562" s="50"/>
      <c r="BO562" s="49"/>
      <c r="BP562" s="49"/>
      <c r="BQ562" s="50"/>
      <c r="BR562" s="9"/>
    </row>
    <row r="563" spans="1:70" s="6" customFormat="1" x14ac:dyDescent="0.25">
      <c r="A563" s="170" t="s">
        <v>1155</v>
      </c>
      <c r="B563" s="136"/>
      <c r="C563" s="137">
        <v>44908.758622685185</v>
      </c>
      <c r="D563" s="146">
        <v>3.14</v>
      </c>
      <c r="E563" s="139" t="s">
        <v>814</v>
      </c>
      <c r="F563" s="165" t="s">
        <v>1157</v>
      </c>
      <c r="G563" s="22"/>
      <c r="H563" s="134"/>
      <c r="I563" s="134"/>
      <c r="J563" s="145"/>
      <c r="K563" s="29"/>
      <c r="L563" s="29"/>
      <c r="M563" s="1"/>
      <c r="N563" s="1"/>
      <c r="O563" s="3"/>
      <c r="P563" s="29"/>
      <c r="Q563" s="29"/>
      <c r="R563" s="1"/>
      <c r="S563" s="1"/>
      <c r="T563" s="147" t="s">
        <v>903</v>
      </c>
      <c r="U563" s="32" t="s">
        <v>24</v>
      </c>
      <c r="V563" s="24"/>
      <c r="W563" s="25" t="s">
        <v>22</v>
      </c>
      <c r="X563" s="30">
        <v>20</v>
      </c>
      <c r="Y563" s="138"/>
      <c r="Z563" s="30"/>
      <c r="AA563" s="30"/>
      <c r="AB563" s="36" t="s">
        <v>21</v>
      </c>
      <c r="AC563" s="24">
        <f>$AC$562</f>
        <v>0.45868700000000001</v>
      </c>
      <c r="AD563" s="30"/>
      <c r="AE563" s="24"/>
      <c r="AF563" s="24"/>
      <c r="AG563" s="41"/>
      <c r="AH563" s="41"/>
      <c r="AI563" s="41"/>
      <c r="AJ563" s="41"/>
      <c r="AK563" s="41"/>
      <c r="AL563" s="41"/>
      <c r="AM563" s="41"/>
      <c r="AN563" s="41"/>
      <c r="AO563" s="41"/>
      <c r="AP563" s="135"/>
      <c r="AQ563" s="135"/>
      <c r="AR563" s="41"/>
      <c r="AS563" s="41"/>
      <c r="AT563" s="135"/>
      <c r="AU563" s="135"/>
      <c r="AV563" s="29"/>
      <c r="AW563" s="42"/>
      <c r="AX563" s="42"/>
      <c r="AY563" s="42"/>
      <c r="AZ563" s="43"/>
      <c r="BA563" s="151"/>
      <c r="BB563" s="44"/>
      <c r="BC563" s="157">
        <v>1</v>
      </c>
      <c r="BD563" s="157"/>
      <c r="BE563" s="44"/>
      <c r="BF563" s="48"/>
      <c r="BG563" s="48"/>
      <c r="BH563" s="48"/>
      <c r="BI563" s="48"/>
      <c r="BJ563" s="48"/>
      <c r="BK563" s="48"/>
      <c r="BL563" s="48"/>
      <c r="BM563" s="48"/>
      <c r="BN563" s="48"/>
      <c r="BO563" s="48"/>
      <c r="BP563" s="48"/>
      <c r="BQ563" s="48"/>
      <c r="BR563" s="1"/>
    </row>
    <row r="564" spans="1:70" s="7" customFormat="1" x14ac:dyDescent="0.25">
      <c r="A564" s="68" t="s">
        <v>1683</v>
      </c>
      <c r="B564" s="67" t="s">
        <v>1436</v>
      </c>
      <c r="C564" s="52">
        <v>44908.767604166664</v>
      </c>
      <c r="D564" s="16">
        <f>(K564*M564+P564*R564)/(24*60*60)</f>
        <v>0</v>
      </c>
      <c r="E564" s="26"/>
      <c r="F564" s="14" t="s">
        <v>1673</v>
      </c>
      <c r="G564" s="15">
        <v>0.11600000000000001</v>
      </c>
      <c r="H564" s="131">
        <v>17</v>
      </c>
      <c r="I564" s="131">
        <v>10</v>
      </c>
      <c r="J564" s="143" t="s">
        <v>1674</v>
      </c>
      <c r="K564" s="37"/>
      <c r="L564" s="27">
        <v>6.0000000000000001E-3</v>
      </c>
      <c r="M564" s="13">
        <v>273</v>
      </c>
      <c r="N564" s="13">
        <v>240</v>
      </c>
      <c r="O564" s="17">
        <v>2E-3</v>
      </c>
      <c r="P564" s="37"/>
      <c r="Q564" s="27">
        <v>6.0000000000000001E-3</v>
      </c>
      <c r="R564" s="13">
        <v>334</v>
      </c>
      <c r="S564" s="13">
        <v>240</v>
      </c>
      <c r="T564" s="133">
        <v>2.9999999999999997E-4</v>
      </c>
      <c r="U564" s="27"/>
      <c r="V564" s="8">
        <f>IF(AB562="Latest Sag:",-(K564*L564+P564*Q564),-(K564*L564+P564*Q564)+U564)</f>
        <v>0</v>
      </c>
      <c r="W564" s="8">
        <f>IF(OR(AC563="",AC563=0),Z563+V564,IF(AB562="Latest Sag:",AA563+U564+V564,AC563+V564))</f>
        <v>0.45868700000000001</v>
      </c>
      <c r="X564" s="34"/>
      <c r="Y564" s="53">
        <f>IF(OR(ISBLANK(X564),X562=VALUE(20)),,IF(W562="Latest Z20:",ABS(X562-X564-K561*L561-P561*Q561+U563+U564),ABS(X563-X564-K563*L563-P563*Q563+U564)))</f>
        <v>0</v>
      </c>
      <c r="Z564" s="28">
        <v>-67.242050000000006</v>
      </c>
      <c r="AA564" s="28">
        <v>0.47720499999999999</v>
      </c>
      <c r="AB564" s="28">
        <v>4.6892000000000003E-2</v>
      </c>
      <c r="AC564" s="8">
        <f t="shared" ref="AC564" si="1297">AB564+AA564</f>
        <v>0.52409700000000004</v>
      </c>
      <c r="AD564" s="35">
        <v>0.458803341691361</v>
      </c>
      <c r="AE564" s="8">
        <f t="shared" ref="AE564" si="1298">IF(AD564="",0,IF(OR(AC564="",AC564=0),W564-AD564,AC564-AD564))</f>
        <v>6.5293658308639035E-2</v>
      </c>
      <c r="AF564" s="58">
        <f t="shared" ref="AF564" si="1299">IF(AA564="",(Z564-V564)-Z563,AC564-W564)</f>
        <v>6.5410000000000024E-2</v>
      </c>
      <c r="AG564" s="40"/>
      <c r="AH564" s="73"/>
      <c r="AI564" s="40"/>
      <c r="AJ564" s="73"/>
      <c r="AK564" s="40">
        <v>1879</v>
      </c>
      <c r="AL564" s="73">
        <v>150</v>
      </c>
      <c r="AM564" s="70"/>
      <c r="AN564" s="74"/>
      <c r="AO564" s="70"/>
      <c r="AP564" s="63"/>
      <c r="AQ564" s="63"/>
      <c r="AR564" s="40"/>
      <c r="AS564" s="40"/>
      <c r="AT564" s="63"/>
      <c r="AU564" s="63"/>
      <c r="AV564" s="142"/>
      <c r="AW564" s="71"/>
      <c r="AX564" s="45"/>
      <c r="AY564" s="45"/>
      <c r="AZ564" s="46"/>
      <c r="BA564" s="152"/>
      <c r="BB564" s="47"/>
      <c r="BC564" s="158">
        <v>1</v>
      </c>
      <c r="BD564" s="158"/>
      <c r="BE564" s="47"/>
      <c r="BF564" s="56"/>
      <c r="BG564" s="49"/>
      <c r="BH564" s="50"/>
      <c r="BI564" s="49"/>
      <c r="BJ564" s="49"/>
      <c r="BK564" s="49"/>
      <c r="BL564" s="49"/>
      <c r="BM564" s="49"/>
      <c r="BN564" s="50"/>
      <c r="BO564" s="49"/>
      <c r="BP564" s="49"/>
      <c r="BQ564" s="50"/>
      <c r="BR564" s="9"/>
    </row>
    <row r="565" spans="1:70" s="7" customFormat="1" x14ac:dyDescent="0.25">
      <c r="A565" s="68" t="s">
        <v>1685</v>
      </c>
      <c r="B565" s="67" t="s">
        <v>1436</v>
      </c>
      <c r="C565" s="52">
        <v>44908.783252314817</v>
      </c>
      <c r="D565" s="16">
        <f>(K565*M565+P565*R565)/(24*60*60)</f>
        <v>3.4756944444444444E-2</v>
      </c>
      <c r="E565" s="26"/>
      <c r="F565" s="14" t="s">
        <v>1673</v>
      </c>
      <c r="G565" s="15">
        <v>0.11600000000000001</v>
      </c>
      <c r="H565" s="131">
        <v>17</v>
      </c>
      <c r="I565" s="131">
        <v>10</v>
      </c>
      <c r="J565" s="143" t="s">
        <v>1674</v>
      </c>
      <c r="K565" s="27">
        <v>11</v>
      </c>
      <c r="L565" s="27">
        <v>6.0000000000000001E-3</v>
      </c>
      <c r="M565" s="13">
        <v>273</v>
      </c>
      <c r="N565" s="13">
        <v>240</v>
      </c>
      <c r="O565" s="17">
        <v>2E-3</v>
      </c>
      <c r="P565" s="27">
        <v>0</v>
      </c>
      <c r="Q565" s="27">
        <v>6.0000000000000001E-3</v>
      </c>
      <c r="R565" s="13">
        <v>334</v>
      </c>
      <c r="S565" s="13">
        <v>240</v>
      </c>
      <c r="T565" s="133">
        <v>2.9999999999999997E-4</v>
      </c>
      <c r="U565" s="27">
        <v>5.3594000000000003E-2</v>
      </c>
      <c r="V565" s="8">
        <f>IF(AB563="Latest Sag:",-(K565*L565+P565*Q565),-(K565*L565+P565*Q565)+U565)</f>
        <v>-6.6000000000000003E-2</v>
      </c>
      <c r="W565" s="8">
        <f>IF(OR(AC564="",AC564=0),Z564+V565,IF(AB563="Latest Sag:",AA564+U565+V565,AC564+V565))</f>
        <v>0.46479900000000002</v>
      </c>
      <c r="X565" s="33">
        <v>-36.817169999999997</v>
      </c>
      <c r="Y565" s="53">
        <f>IF(OR(ISBLANK(X565),X563=VALUE(20)),,IF(W563="Latest Z20:",ABS(X563-X565-K562*L562-P562*Q562+U564+U565),ABS(X564-X565-K564*L564-P564*Q564+U565)))</f>
        <v>0</v>
      </c>
      <c r="Z565" s="28">
        <v>-67.242225000000005</v>
      </c>
      <c r="AA565" s="28">
        <v>0.477182</v>
      </c>
      <c r="AB565" s="28">
        <v>-8.3580000000000008E-3</v>
      </c>
      <c r="AC565" s="8">
        <f t="shared" ref="AC565" si="1300">AB565+AA565</f>
        <v>0.46882400000000002</v>
      </c>
      <c r="AD565" s="35">
        <v>0.458803341691361</v>
      </c>
      <c r="AE565" s="8">
        <f t="shared" ref="AE565" si="1301">IF(AD565="",0,IF(OR(AC565="",AC565=0),W565-AD565,AC565-AD565))</f>
        <v>1.0020658308639019E-2</v>
      </c>
      <c r="AF565" s="58">
        <f t="shared" ref="AF565" si="1302">IF(AA565="",(Z565-V565)-Z564,AC565-W565)</f>
        <v>4.0250000000000008E-3</v>
      </c>
      <c r="AG565" s="40"/>
      <c r="AH565" s="73"/>
      <c r="AI565" s="40"/>
      <c r="AJ565" s="73"/>
      <c r="AK565" s="40">
        <v>42</v>
      </c>
      <c r="AL565" s="73">
        <v>150</v>
      </c>
      <c r="AM565" s="70"/>
      <c r="AN565" s="74"/>
      <c r="AO565" s="70"/>
      <c r="AP565" s="63"/>
      <c r="AQ565" s="63"/>
      <c r="AR565" s="40"/>
      <c r="AS565" s="40"/>
      <c r="AT565" s="63"/>
      <c r="AU565" s="63"/>
      <c r="AV565" s="142"/>
      <c r="AW565" s="71"/>
      <c r="AX565" s="45"/>
      <c r="AY565" s="45"/>
      <c r="AZ565" s="46"/>
      <c r="BA565" s="152"/>
      <c r="BB565" s="47"/>
      <c r="BC565" s="158">
        <v>1</v>
      </c>
      <c r="BD565" s="158"/>
      <c r="BE565" s="47"/>
      <c r="BF565" s="56"/>
      <c r="BG565" s="49"/>
      <c r="BH565" s="50"/>
      <c r="BI565" s="49"/>
      <c r="BJ565" s="49"/>
      <c r="BK565" s="49"/>
      <c r="BL565" s="49"/>
      <c r="BM565" s="49"/>
      <c r="BN565" s="50"/>
      <c r="BO565" s="49"/>
      <c r="BP565" s="49"/>
      <c r="BQ565" s="50"/>
      <c r="BR565" s="9"/>
    </row>
    <row r="566" spans="1:70" s="7" customFormat="1" x14ac:dyDescent="0.25">
      <c r="A566" s="68" t="s">
        <v>1686</v>
      </c>
      <c r="B566" s="67" t="s">
        <v>1436</v>
      </c>
      <c r="C566" s="52">
        <v>44908.828657407408</v>
      </c>
      <c r="D566" s="16">
        <f>(K566*M566+P566*R566)/(24*60*60)</f>
        <v>1.0185185185185186E-2</v>
      </c>
      <c r="E566" s="26"/>
      <c r="F566" s="14" t="s">
        <v>1673</v>
      </c>
      <c r="G566" s="15">
        <v>0.11600000000000001</v>
      </c>
      <c r="H566" s="131">
        <v>17</v>
      </c>
      <c r="I566" s="131">
        <v>10</v>
      </c>
      <c r="J566" s="143" t="s">
        <v>1674</v>
      </c>
      <c r="K566" s="27">
        <v>2</v>
      </c>
      <c r="L566" s="27">
        <v>6.0000000000000001E-3</v>
      </c>
      <c r="M566" s="13">
        <v>273</v>
      </c>
      <c r="N566" s="13">
        <v>240</v>
      </c>
      <c r="O566" s="17">
        <v>2E-3</v>
      </c>
      <c r="P566" s="27">
        <v>1</v>
      </c>
      <c r="Q566" s="27">
        <v>6.0000000000000001E-3</v>
      </c>
      <c r="R566" s="13">
        <v>334</v>
      </c>
      <c r="S566" s="13">
        <v>240</v>
      </c>
      <c r="T566" s="133">
        <v>2.9999999999999997E-4</v>
      </c>
      <c r="U566" s="27">
        <v>7.8220000000000008E-3</v>
      </c>
      <c r="V566" s="8">
        <f>IF(AB564="Latest Sag:",-(K566*L566+P566*Q566),-(K566*L566+P566*Q566)+U566)</f>
        <v>-1.0178000000000001E-2</v>
      </c>
      <c r="W566" s="8">
        <f>IF(OR(AC565="",AC565=0),Z565+V566,IF(AB564="Latest Sag:",AA565+U566+V566,AC565+V566))</f>
        <v>0.458646</v>
      </c>
      <c r="X566" s="33">
        <v>-36.875349999999997</v>
      </c>
      <c r="Y566" s="53">
        <f>IF(OR(ISBLANK(X566),X564=VALUE(20)),,IF(W564="Latest Z20:",ABS(X564-X566-K563*L563-P563*Q563+U565+U566),ABS(X565-X566-K565*L565-P565*Q565+U566)))</f>
        <v>2.0000000001182267E-6</v>
      </c>
      <c r="Z566" s="28">
        <v>-67.242366000000004</v>
      </c>
      <c r="AA566" s="28">
        <v>0.47719499999999998</v>
      </c>
      <c r="AB566" s="28">
        <v>-1.8314E-2</v>
      </c>
      <c r="AC566" s="8">
        <f t="shared" ref="AC566" si="1303">AB566+AA566</f>
        <v>0.45888099999999998</v>
      </c>
      <c r="AD566" s="35">
        <v>0.458803341691361</v>
      </c>
      <c r="AE566" s="8">
        <f t="shared" ref="AE566" si="1304">IF(AD566="",0,IF(OR(AC566="",AC566=0),W566-AD566,AC566-AD566))</f>
        <v>7.7658308638983709E-5</v>
      </c>
      <c r="AF566" s="58">
        <f t="shared" ref="AF566" si="1305">IF(AA566="",(Z566-V566)-Z565,AC566-W566)</f>
        <v>2.3499999999998522E-4</v>
      </c>
      <c r="AG566" s="40"/>
      <c r="AH566" s="73"/>
      <c r="AI566" s="40"/>
      <c r="AJ566" s="73"/>
      <c r="AK566" s="40">
        <v>14</v>
      </c>
      <c r="AL566" s="73">
        <v>150</v>
      </c>
      <c r="AM566" s="70"/>
      <c r="AN566" s="74"/>
      <c r="AO566" s="70"/>
      <c r="AP566" s="63"/>
      <c r="AQ566" s="63"/>
      <c r="AR566" s="40"/>
      <c r="AS566" s="40"/>
      <c r="AT566" s="63"/>
      <c r="AU566" s="63"/>
      <c r="AV566" s="142"/>
      <c r="AW566" s="71"/>
      <c r="AX566" s="45"/>
      <c r="AY566" s="45"/>
      <c r="AZ566" s="46"/>
      <c r="BA566" s="152"/>
      <c r="BB566" s="47"/>
      <c r="BC566" s="158">
        <v>1</v>
      </c>
      <c r="BD566" s="158"/>
      <c r="BE566" s="47"/>
      <c r="BF566" s="56"/>
      <c r="BG566" s="49"/>
      <c r="BH566" s="50"/>
      <c r="BI566" s="49"/>
      <c r="BJ566" s="49"/>
      <c r="BK566" s="49"/>
      <c r="BL566" s="49"/>
      <c r="BM566" s="49"/>
      <c r="BN566" s="50"/>
      <c r="BO566" s="49"/>
      <c r="BP566" s="49"/>
      <c r="BQ566" s="50"/>
      <c r="BR566" s="9"/>
    </row>
    <row r="567" spans="1:70" s="6" customFormat="1" x14ac:dyDescent="0.25">
      <c r="A567" s="170" t="s">
        <v>1155</v>
      </c>
      <c r="B567" s="136"/>
      <c r="C567" s="137">
        <v>44908.852337962962</v>
      </c>
      <c r="D567" s="146">
        <v>2.25</v>
      </c>
      <c r="E567" s="139" t="s">
        <v>814</v>
      </c>
      <c r="F567" s="165" t="s">
        <v>1171</v>
      </c>
      <c r="G567" s="22"/>
      <c r="H567" s="134"/>
      <c r="I567" s="134"/>
      <c r="J567" s="145"/>
      <c r="K567" s="29"/>
      <c r="L567" s="29"/>
      <c r="M567" s="1"/>
      <c r="N567" s="1"/>
      <c r="O567" s="3"/>
      <c r="P567" s="29"/>
      <c r="Q567" s="29"/>
      <c r="R567" s="1"/>
      <c r="S567" s="1"/>
      <c r="T567" s="147" t="s">
        <v>903</v>
      </c>
      <c r="U567" s="32" t="s">
        <v>24</v>
      </c>
      <c r="V567" s="24"/>
      <c r="W567" s="25" t="s">
        <v>22</v>
      </c>
      <c r="X567" s="30">
        <v>20</v>
      </c>
      <c r="Y567" s="138"/>
      <c r="Z567" s="30"/>
      <c r="AA567" s="30"/>
      <c r="AB567" s="36" t="s">
        <v>21</v>
      </c>
      <c r="AC567" s="24">
        <f>$AC$566</f>
        <v>0.45888099999999998</v>
      </c>
      <c r="AD567" s="30"/>
      <c r="AE567" s="24"/>
      <c r="AF567" s="24"/>
      <c r="AG567" s="41"/>
      <c r="AH567" s="41"/>
      <c r="AI567" s="41"/>
      <c r="AJ567" s="41"/>
      <c r="AK567" s="41"/>
      <c r="AL567" s="41"/>
      <c r="AM567" s="41"/>
      <c r="AN567" s="41"/>
      <c r="AO567" s="41"/>
      <c r="AP567" s="135"/>
      <c r="AQ567" s="135"/>
      <c r="AR567" s="41"/>
      <c r="AS567" s="41"/>
      <c r="AT567" s="135"/>
      <c r="AU567" s="135"/>
      <c r="AV567" s="29"/>
      <c r="AW567" s="42"/>
      <c r="AX567" s="42"/>
      <c r="AY567" s="42"/>
      <c r="AZ567" s="43"/>
      <c r="BA567" s="151"/>
      <c r="BB567" s="44"/>
      <c r="BC567" s="157">
        <v>2</v>
      </c>
      <c r="BD567" s="157"/>
      <c r="BE567" s="44"/>
      <c r="BF567" s="48"/>
      <c r="BG567" s="48"/>
      <c r="BH567" s="48"/>
      <c r="BI567" s="48"/>
      <c r="BJ567" s="48"/>
      <c r="BK567" s="48"/>
      <c r="BL567" s="48"/>
      <c r="BM567" s="48"/>
      <c r="BN567" s="48"/>
      <c r="BO567" s="48"/>
      <c r="BP567" s="48"/>
      <c r="BQ567" s="48"/>
      <c r="BR567" s="1"/>
    </row>
    <row r="568" spans="1:70" s="7" customFormat="1" x14ac:dyDescent="0.25">
      <c r="A568" s="68" t="s">
        <v>1687</v>
      </c>
      <c r="B568" s="67" t="s">
        <v>1156</v>
      </c>
      <c r="C568" s="52">
        <v>44908.853182870371</v>
      </c>
      <c r="D568" s="16">
        <f>(K568*M568+P568*R568)/(24*60*60)</f>
        <v>0</v>
      </c>
      <c r="E568" s="26" t="s">
        <v>1472</v>
      </c>
      <c r="F568" s="14" t="s">
        <v>1673</v>
      </c>
      <c r="G568" s="15">
        <v>0.11600000000000001</v>
      </c>
      <c r="H568" s="131">
        <v>17</v>
      </c>
      <c r="I568" s="131">
        <v>10</v>
      </c>
      <c r="J568" s="143" t="s">
        <v>1674</v>
      </c>
      <c r="K568" s="37"/>
      <c r="L568" s="27">
        <v>6.0000000000000001E-3</v>
      </c>
      <c r="M568" s="13">
        <v>273</v>
      </c>
      <c r="N568" s="13">
        <v>240</v>
      </c>
      <c r="O568" s="17">
        <v>2E-3</v>
      </c>
      <c r="P568" s="37"/>
      <c r="Q568" s="27">
        <v>6.0000000000000001E-3</v>
      </c>
      <c r="R568" s="13">
        <v>334</v>
      </c>
      <c r="S568" s="13">
        <v>240</v>
      </c>
      <c r="T568" s="133">
        <v>2.9999999999999997E-4</v>
      </c>
      <c r="U568" s="27"/>
      <c r="V568" s="8">
        <f>IF(AB566="Latest Sag:",-(K568*L568+P568*Q568),-(K568*L568+P568*Q568)+U568)</f>
        <v>0</v>
      </c>
      <c r="W568" s="8">
        <f>IF(OR(AC567="",AC567=0),Z567+V568,IF(AB566="Latest Sag:",AA567+U568+V568,AC567+V568))</f>
        <v>0.45888099999999998</v>
      </c>
      <c r="X568" s="34"/>
      <c r="Y568" s="53">
        <f>IF(OR(ISBLANK(X568),X566=VALUE(20)),,IF(W566="Latest Z20:",ABS(X566-X568-K565*L565-P565*Q565+U567+U568),ABS(X567-X568-K567*L567-P567*Q567+U568)))</f>
        <v>0</v>
      </c>
      <c r="Z568" s="28">
        <v>-67.244844000000001</v>
      </c>
      <c r="AA568" s="28">
        <v>0.47672199999999998</v>
      </c>
      <c r="AB568" s="28">
        <v>4.6357000000000002E-2</v>
      </c>
      <c r="AC568" s="8">
        <f t="shared" ref="AC568" si="1306">AB568+AA568</f>
        <v>0.52307899999999996</v>
      </c>
      <c r="AD568" s="35">
        <v>0.45873327612199499</v>
      </c>
      <c r="AE568" s="8">
        <f t="shared" ref="AE568" si="1307">IF(AD568="",0,IF(OR(AC568="",AC568=0),W568-AD568,AC568-AD568))</f>
        <v>6.4345723878004968E-2</v>
      </c>
      <c r="AF568" s="58">
        <f t="shared" ref="AF568" si="1308">IF(AA568="",(Z568-V568)-Z567,AC568-W568)</f>
        <v>6.4197999999999977E-2</v>
      </c>
      <c r="AG568" s="40"/>
      <c r="AH568" s="73"/>
      <c r="AI568" s="40"/>
      <c r="AJ568" s="73"/>
      <c r="AK568" s="40">
        <v>964</v>
      </c>
      <c r="AL568" s="73">
        <v>150</v>
      </c>
      <c r="AM568" s="70"/>
      <c r="AN568" s="74"/>
      <c r="AO568" s="70"/>
      <c r="AP568" s="63"/>
      <c r="AQ568" s="63"/>
      <c r="AR568" s="40"/>
      <c r="AS568" s="40"/>
      <c r="AT568" s="63"/>
      <c r="AU568" s="63"/>
      <c r="AV568" s="142"/>
      <c r="AW568" s="71"/>
      <c r="AX568" s="45"/>
      <c r="AY568" s="45"/>
      <c r="AZ568" s="46"/>
      <c r="BA568" s="152"/>
      <c r="BB568" s="47"/>
      <c r="BC568" s="158">
        <v>2</v>
      </c>
      <c r="BD568" s="158"/>
      <c r="BE568" s="47"/>
      <c r="BF568" s="56"/>
      <c r="BG568" s="49"/>
      <c r="BH568" s="50"/>
      <c r="BI568" s="49"/>
      <c r="BJ568" s="49"/>
      <c r="BK568" s="49"/>
      <c r="BL568" s="49"/>
      <c r="BM568" s="49"/>
      <c r="BN568" s="50"/>
      <c r="BO568" s="49"/>
      <c r="BP568" s="49"/>
      <c r="BQ568" s="50"/>
      <c r="BR568" s="9"/>
    </row>
    <row r="569" spans="1:70" s="7" customFormat="1" x14ac:dyDescent="0.25">
      <c r="A569" s="68" t="s">
        <v>1688</v>
      </c>
      <c r="B569" s="67" t="s">
        <v>1156</v>
      </c>
      <c r="C569" s="52">
        <v>44908.886087962965</v>
      </c>
      <c r="D569" s="16">
        <f>(K569*M569+P569*R569)/(24*60*60)</f>
        <v>3.1597222222222221E-2</v>
      </c>
      <c r="E569" s="26"/>
      <c r="F569" s="14" t="s">
        <v>1673</v>
      </c>
      <c r="G569" s="15">
        <v>0.11600000000000001</v>
      </c>
      <c r="H569" s="131">
        <v>17</v>
      </c>
      <c r="I569" s="131">
        <v>10</v>
      </c>
      <c r="J569" s="143" t="s">
        <v>1674</v>
      </c>
      <c r="K569" s="27">
        <v>10</v>
      </c>
      <c r="L569" s="27">
        <v>6.0000000000000001E-3</v>
      </c>
      <c r="M569" s="13">
        <v>273</v>
      </c>
      <c r="N569" s="13">
        <v>240</v>
      </c>
      <c r="O569" s="17">
        <v>2E-3</v>
      </c>
      <c r="P569" s="27">
        <v>0</v>
      </c>
      <c r="Q569" s="27">
        <v>6.0000000000000001E-3</v>
      </c>
      <c r="R569" s="13">
        <v>334</v>
      </c>
      <c r="S569" s="13">
        <v>240</v>
      </c>
      <c r="T569" s="133">
        <v>2.9999999999999997E-4</v>
      </c>
      <c r="U569" s="27">
        <v>4.8014000000000001E-2</v>
      </c>
      <c r="V569" s="8">
        <f>IF(AB567="Latest Sag:",-(K569*L569+P569*Q569),-(K569*L569+P569*Q569)+U569)</f>
        <v>-0.06</v>
      </c>
      <c r="W569" s="8">
        <f>IF(OR(AC568="",AC568=0),Z568+V569,IF(AB567="Latest Sag:",AA568+U569+V569,AC568+V569))</f>
        <v>0.46473599999999998</v>
      </c>
      <c r="X569" s="33">
        <v>-36.826979999999999</v>
      </c>
      <c r="Y569" s="53">
        <f>IF(OR(ISBLANK(X569),X567=VALUE(20)),,IF(W567="Latest Z20:",ABS(X567-X569-K566*L566-P566*Q566+U568+U569),ABS(X568-X569-K568*L568-P568*Q568+U569)))</f>
        <v>0</v>
      </c>
      <c r="Z569" s="28">
        <v>-67.244515000000007</v>
      </c>
      <c r="AA569" s="28">
        <v>0.47693099999999999</v>
      </c>
      <c r="AB569" s="28">
        <v>-9.6629999999999997E-3</v>
      </c>
      <c r="AC569" s="8">
        <f t="shared" ref="AC569" si="1309">AB569+AA569</f>
        <v>0.46726800000000002</v>
      </c>
      <c r="AD569" s="35">
        <v>0.45873327612199499</v>
      </c>
      <c r="AE569" s="8">
        <f t="shared" ref="AE569" si="1310">IF(AD569="",0,IF(OR(AC569="",AC569=0),W569-AD569,AC569-AD569))</f>
        <v>8.5347238780050239E-3</v>
      </c>
      <c r="AF569" s="58">
        <f t="shared" ref="AF569" si="1311">IF(AA569="",(Z569-V569)-Z568,AC569-W569)</f>
        <v>2.5320000000000342E-3</v>
      </c>
      <c r="AG569" s="40"/>
      <c r="AH569" s="73"/>
      <c r="AI569" s="40"/>
      <c r="AJ569" s="73"/>
      <c r="AK569" s="40">
        <v>66</v>
      </c>
      <c r="AL569" s="73">
        <v>150</v>
      </c>
      <c r="AM569" s="70"/>
      <c r="AN569" s="74"/>
      <c r="AO569" s="70"/>
      <c r="AP569" s="63"/>
      <c r="AQ569" s="63"/>
      <c r="AR569" s="40"/>
      <c r="AS569" s="40"/>
      <c r="AT569" s="63"/>
      <c r="AU569" s="63"/>
      <c r="AV569" s="142"/>
      <c r="AW569" s="71"/>
      <c r="AX569" s="45">
        <v>4.8999999999999998E-4</v>
      </c>
      <c r="AY569" s="45">
        <v>-2.4600000000000002E-4</v>
      </c>
      <c r="AZ569" s="46"/>
      <c r="BA569" s="152"/>
      <c r="BB569" s="47"/>
      <c r="BC569" s="158">
        <v>2</v>
      </c>
      <c r="BD569" s="158"/>
      <c r="BE569" s="47"/>
      <c r="BF569" s="56"/>
      <c r="BG569" s="49"/>
      <c r="BH569" s="50"/>
      <c r="BI569" s="49"/>
      <c r="BJ569" s="49"/>
      <c r="BK569" s="49"/>
      <c r="BL569" s="49"/>
      <c r="BM569" s="49"/>
      <c r="BN569" s="50"/>
      <c r="BO569" s="49"/>
      <c r="BP569" s="49"/>
      <c r="BQ569" s="50"/>
      <c r="BR569" s="9"/>
    </row>
    <row r="570" spans="1:70" s="7" customFormat="1" x14ac:dyDescent="0.25">
      <c r="A570" s="68" t="s">
        <v>1689</v>
      </c>
      <c r="B570" s="67" t="s">
        <v>1156</v>
      </c>
      <c r="C570" s="52">
        <v>44908.933032407411</v>
      </c>
      <c r="D570" s="16">
        <f>(K570*M570+P570*R570)/(24*60*60)</f>
        <v>1.0185185185185186E-2</v>
      </c>
      <c r="E570" s="26"/>
      <c r="F570" s="14" t="s">
        <v>1673</v>
      </c>
      <c r="G570" s="15">
        <v>0.11600000000000001</v>
      </c>
      <c r="H570" s="131">
        <v>17</v>
      </c>
      <c r="I570" s="131">
        <v>10</v>
      </c>
      <c r="J570" s="143" t="s">
        <v>1674</v>
      </c>
      <c r="K570" s="27">
        <v>2</v>
      </c>
      <c r="L570" s="27">
        <v>6.0000000000000001E-3</v>
      </c>
      <c r="M570" s="13">
        <v>273</v>
      </c>
      <c r="N570" s="13">
        <v>240</v>
      </c>
      <c r="O570" s="17">
        <v>2E-3</v>
      </c>
      <c r="P570" s="27">
        <v>1</v>
      </c>
      <c r="Q570" s="27">
        <v>6.0000000000000001E-3</v>
      </c>
      <c r="R570" s="13">
        <v>334</v>
      </c>
      <c r="S570" s="13">
        <v>240</v>
      </c>
      <c r="T570" s="133">
        <v>2.9999999999999997E-4</v>
      </c>
      <c r="U570" s="27">
        <v>9.2899999999999996E-3</v>
      </c>
      <c r="V570" s="8">
        <f>IF(AB568="Latest Sag:",-(K570*L570+P570*Q570),-(K570*L570+P570*Q570)+U570)</f>
        <v>-8.7100000000000025E-3</v>
      </c>
      <c r="W570" s="8">
        <f>IF(OR(AC569="",AC569=0),Z569+V570,IF(AB568="Latest Sag:",AA569+U570+V570,AC569+V570))</f>
        <v>0.45855800000000002</v>
      </c>
      <c r="X570" s="33">
        <v>-36.877690000000001</v>
      </c>
      <c r="Y570" s="53">
        <f>IF(OR(ISBLANK(X570),X568=VALUE(20)),,IF(W568="Latest Z20:",ABS(X568-X570-K567*L567-P567*Q567+U569+U570),ABS(X569-X570-K569*L569-P569*Q569+U570)))</f>
        <v>2.2551405187698492E-15</v>
      </c>
      <c r="Z570" s="28">
        <v>-67.244628000000006</v>
      </c>
      <c r="AA570" s="28">
        <v>0.47692800000000002</v>
      </c>
      <c r="AB570" s="28">
        <v>-1.8155999999999999E-2</v>
      </c>
      <c r="AC570" s="8">
        <f t="shared" ref="AC570" si="1312">AB570+AA570</f>
        <v>0.45877200000000001</v>
      </c>
      <c r="AD570" s="35">
        <v>0.45873327612199499</v>
      </c>
      <c r="AE570" s="8">
        <f t="shared" ref="AE570" si="1313">IF(AD570="",0,IF(OR(AC570="",AC570=0),W570-AD570,AC570-AD570))</f>
        <v>3.8723878005020307E-5</v>
      </c>
      <c r="AF570" s="58">
        <f t="shared" ref="AF570" si="1314">IF(AA570="",(Z570-V570)-Z569,AC570-W570)</f>
        <v>2.1399999999999197E-4</v>
      </c>
      <c r="AG570" s="40"/>
      <c r="AH570" s="73"/>
      <c r="AI570" s="40"/>
      <c r="AJ570" s="73"/>
      <c r="AK570" s="40">
        <v>55</v>
      </c>
      <c r="AL570" s="73">
        <v>150</v>
      </c>
      <c r="AM570" s="70"/>
      <c r="AN570" s="74"/>
      <c r="AO570" s="70"/>
      <c r="AP570" s="63"/>
      <c r="AQ570" s="63"/>
      <c r="AR570" s="40"/>
      <c r="AS570" s="40"/>
      <c r="AT570" s="63"/>
      <c r="AU570" s="63"/>
      <c r="AV570" s="142"/>
      <c r="AW570" s="71"/>
      <c r="AX570" s="45">
        <v>-2.5700000000000001E-4</v>
      </c>
      <c r="AY570" s="45">
        <v>-3.0699999999999998E-4</v>
      </c>
      <c r="AZ570" s="46"/>
      <c r="BA570" s="152"/>
      <c r="BB570" s="47"/>
      <c r="BC570" s="158">
        <v>2</v>
      </c>
      <c r="BD570" s="158"/>
      <c r="BE570" s="47"/>
      <c r="BF570" s="56"/>
      <c r="BG570" s="49"/>
      <c r="BH570" s="50"/>
      <c r="BI570" s="49"/>
      <c r="BJ570" s="49"/>
      <c r="BK570" s="49"/>
      <c r="BL570" s="49"/>
      <c r="BM570" s="49"/>
      <c r="BN570" s="50"/>
      <c r="BO570" s="49"/>
      <c r="BP570" s="49"/>
      <c r="BQ570" s="50"/>
      <c r="BR570" s="9"/>
    </row>
    <row r="571" spans="1:70" s="6" customFormat="1" x14ac:dyDescent="0.25">
      <c r="A571" s="170" t="s">
        <v>1155</v>
      </c>
      <c r="B571" s="136"/>
      <c r="C571" s="137">
        <v>44908.960462962961</v>
      </c>
      <c r="D571" s="146">
        <v>2.59</v>
      </c>
      <c r="E571" s="139" t="s">
        <v>814</v>
      </c>
      <c r="F571" s="165" t="s">
        <v>1175</v>
      </c>
      <c r="G571" s="22"/>
      <c r="H571" s="134"/>
      <c r="I571" s="134"/>
      <c r="J571" s="145"/>
      <c r="K571" s="29"/>
      <c r="L571" s="29"/>
      <c r="M571" s="1"/>
      <c r="N571" s="1"/>
      <c r="O571" s="3"/>
      <c r="P571" s="29"/>
      <c r="Q571" s="29"/>
      <c r="R571" s="1"/>
      <c r="S571" s="1"/>
      <c r="T571" s="147" t="s">
        <v>903</v>
      </c>
      <c r="U571" s="32" t="s">
        <v>24</v>
      </c>
      <c r="V571" s="24"/>
      <c r="W571" s="25" t="s">
        <v>22</v>
      </c>
      <c r="X571" s="30">
        <v>20</v>
      </c>
      <c r="Y571" s="138"/>
      <c r="Z571" s="30"/>
      <c r="AA571" s="30"/>
      <c r="AB571" s="36" t="s">
        <v>21</v>
      </c>
      <c r="AC571" s="24">
        <f>$AC$570</f>
        <v>0.45877200000000001</v>
      </c>
      <c r="AD571" s="30"/>
      <c r="AE571" s="24"/>
      <c r="AF571" s="24"/>
      <c r="AG571" s="41"/>
      <c r="AH571" s="41"/>
      <c r="AI571" s="41"/>
      <c r="AJ571" s="41"/>
      <c r="AK571" s="41"/>
      <c r="AL571" s="41"/>
      <c r="AM571" s="41"/>
      <c r="AN571" s="41"/>
      <c r="AO571" s="41"/>
      <c r="AP571" s="135"/>
      <c r="AQ571" s="135"/>
      <c r="AR571" s="41"/>
      <c r="AS571" s="41"/>
      <c r="AT571" s="135"/>
      <c r="AU571" s="135"/>
      <c r="AV571" s="29"/>
      <c r="AW571" s="42"/>
      <c r="AX571" s="42"/>
      <c r="AY571" s="42"/>
      <c r="AZ571" s="43"/>
      <c r="BA571" s="151"/>
      <c r="BB571" s="44"/>
      <c r="BC571" s="157">
        <v>3</v>
      </c>
      <c r="BD571" s="157"/>
      <c r="BE571" s="44"/>
      <c r="BF571" s="48"/>
      <c r="BG571" s="48"/>
      <c r="BH571" s="48"/>
      <c r="BI571" s="48"/>
      <c r="BJ571" s="48"/>
      <c r="BK571" s="48"/>
      <c r="BL571" s="48"/>
      <c r="BM571" s="48"/>
      <c r="BN571" s="48"/>
      <c r="BO571" s="48"/>
      <c r="BP571" s="48"/>
      <c r="BQ571" s="48"/>
      <c r="BR571" s="1"/>
    </row>
    <row r="572" spans="1:70" s="7" customFormat="1" x14ac:dyDescent="0.25">
      <c r="A572" s="68" t="s">
        <v>1690</v>
      </c>
      <c r="B572" s="67" t="s">
        <v>1436</v>
      </c>
      <c r="C572" s="52">
        <v>44908.972534722219</v>
      </c>
      <c r="D572" s="16">
        <f>(K572*M572+P572*R572)/(24*60*60)</f>
        <v>0</v>
      </c>
      <c r="E572" s="26"/>
      <c r="F572" s="14" t="s">
        <v>1673</v>
      </c>
      <c r="G572" s="15">
        <v>0.11600000000000001</v>
      </c>
      <c r="H572" s="131">
        <v>17</v>
      </c>
      <c r="I572" s="131">
        <v>10</v>
      </c>
      <c r="J572" s="143" t="s">
        <v>1674</v>
      </c>
      <c r="K572" s="37"/>
      <c r="L572" s="27">
        <v>6.0000000000000001E-3</v>
      </c>
      <c r="M572" s="13">
        <v>273</v>
      </c>
      <c r="N572" s="13">
        <v>240</v>
      </c>
      <c r="O572" s="17">
        <v>2E-3</v>
      </c>
      <c r="P572" s="37"/>
      <c r="Q572" s="27">
        <v>6.0000000000000001E-3</v>
      </c>
      <c r="R572" s="13">
        <v>334</v>
      </c>
      <c r="S572" s="13">
        <v>240</v>
      </c>
      <c r="T572" s="133">
        <v>2.9999999999999997E-4</v>
      </c>
      <c r="U572" s="27"/>
      <c r="V572" s="8">
        <f>IF(AB570="Latest Sag:",-(K572*L572+P572*Q572),-(K572*L572+P572*Q572)+U572)</f>
        <v>0</v>
      </c>
      <c r="W572" s="8">
        <f>IF(OR(AC571="",AC571=0),Z571+V572,IF(AB570="Latest Sag:",AA571+U572+V572,AC571+V572))</f>
        <v>0.45877200000000001</v>
      </c>
      <c r="X572" s="34"/>
      <c r="Y572" s="53">
        <f>IF(OR(ISBLANK(X572),X570=VALUE(20)),,IF(W570="Latest Z20:",ABS(X570-X572-K569*L569-P569*Q569+U571+U572),ABS(X571-X572-K571*L571-P571*Q571+U572)))</f>
        <v>0</v>
      </c>
      <c r="Z572" s="28">
        <v>-67.245752999999993</v>
      </c>
      <c r="AA572" s="28">
        <v>0.47687400000000002</v>
      </c>
      <c r="AB572" s="28">
        <v>4.6526999999999999E-2</v>
      </c>
      <c r="AC572" s="8">
        <f t="shared" ref="AC572" si="1315">AB572+AA572</f>
        <v>0.52340100000000001</v>
      </c>
      <c r="AD572" s="35">
        <v>0.45861537127733498</v>
      </c>
      <c r="AE572" s="8">
        <f t="shared" ref="AE572" si="1316">IF(AD572="",0,IF(OR(AC572="",AC572=0),W572-AD572,AC572-AD572))</f>
        <v>6.4785628722665023E-2</v>
      </c>
      <c r="AF572" s="58">
        <f t="shared" ref="AF572" si="1317">IF(AA572="",(Z572-V572)-Z571,AC572-W572)</f>
        <v>6.4628999999999992E-2</v>
      </c>
      <c r="AG572" s="40"/>
      <c r="AH572" s="73"/>
      <c r="AI572" s="40"/>
      <c r="AJ572" s="73"/>
      <c r="AK572" s="40">
        <v>1208</v>
      </c>
      <c r="AL572" s="73">
        <v>150</v>
      </c>
      <c r="AM572" s="70"/>
      <c r="AN572" s="74"/>
      <c r="AO572" s="70"/>
      <c r="AP572" s="63"/>
      <c r="AQ572" s="63"/>
      <c r="AR572" s="40"/>
      <c r="AS572" s="40"/>
      <c r="AT572" s="63"/>
      <c r="AU572" s="63"/>
      <c r="AV572" s="142"/>
      <c r="AW572" s="71"/>
      <c r="AX572" s="45"/>
      <c r="AY572" s="45"/>
      <c r="AZ572" s="46"/>
      <c r="BA572" s="152"/>
      <c r="BB572" s="47"/>
      <c r="BC572" s="158">
        <v>3</v>
      </c>
      <c r="BD572" s="158"/>
      <c r="BE572" s="47"/>
      <c r="BF572" s="56"/>
      <c r="BG572" s="49"/>
      <c r="BH572" s="50"/>
      <c r="BI572" s="49"/>
      <c r="BJ572" s="49"/>
      <c r="BK572" s="49"/>
      <c r="BL572" s="49"/>
      <c r="BM572" s="49"/>
      <c r="BN572" s="50"/>
      <c r="BO572" s="49"/>
      <c r="BP572" s="49"/>
      <c r="BQ572" s="50"/>
      <c r="BR572" s="9"/>
    </row>
    <row r="573" spans="1:70" s="7" customFormat="1" x14ac:dyDescent="0.25">
      <c r="A573" s="68" t="s">
        <v>1691</v>
      </c>
      <c r="B573" s="67" t="s">
        <v>1436</v>
      </c>
      <c r="C573" s="52">
        <v>44908.988125000003</v>
      </c>
      <c r="D573" s="16">
        <f>(K573*M573+P573*R573)/(24*60*60)</f>
        <v>3.1597222222222221E-2</v>
      </c>
      <c r="E573" s="26"/>
      <c r="F573" s="14" t="s">
        <v>1673</v>
      </c>
      <c r="G573" s="15">
        <v>0.11600000000000001</v>
      </c>
      <c r="H573" s="131">
        <v>17</v>
      </c>
      <c r="I573" s="131">
        <v>10</v>
      </c>
      <c r="J573" s="143" t="s">
        <v>1674</v>
      </c>
      <c r="K573" s="27">
        <v>10</v>
      </c>
      <c r="L573" s="27">
        <v>6.0000000000000001E-3</v>
      </c>
      <c r="M573" s="13">
        <v>273</v>
      </c>
      <c r="N573" s="13">
        <v>240</v>
      </c>
      <c r="O573" s="17">
        <v>2E-3</v>
      </c>
      <c r="P573" s="27">
        <v>0</v>
      </c>
      <c r="Q573" s="27">
        <v>6.0000000000000001E-3</v>
      </c>
      <c r="R573" s="13">
        <v>334</v>
      </c>
      <c r="S573" s="13">
        <v>240</v>
      </c>
      <c r="T573" s="133">
        <v>2.9999999999999997E-4</v>
      </c>
      <c r="U573" s="27">
        <v>4.82E-2</v>
      </c>
      <c r="V573" s="8">
        <f>IF(AB571="Latest Sag:",-(K573*L573+P573*Q573),-(K573*L573+P573*Q573)+U573)</f>
        <v>-0.06</v>
      </c>
      <c r="W573" s="8">
        <f>IF(OR(AC572="",AC572=0),Z572+V573,IF(AB571="Latest Sag:",AA572+U573+V573,AC572+V573))</f>
        <v>0.46507400000000004</v>
      </c>
      <c r="X573" s="33">
        <v>-36.827210000000001</v>
      </c>
      <c r="Y573" s="53">
        <f>IF(OR(ISBLANK(X573),X571=VALUE(20)),,IF(W571="Latest Z20:",ABS(X571-X573-K570*L570-P570*Q570+U572+U573),ABS(X572-X573-K572*L572-P572*Q572+U573)))</f>
        <v>0</v>
      </c>
      <c r="Z573" s="28">
        <v>-67.245354000000006</v>
      </c>
      <c r="AA573" s="28">
        <v>0.476879</v>
      </c>
      <c r="AB573" s="28">
        <v>-9.0030000000000006E-3</v>
      </c>
      <c r="AC573" s="8">
        <f t="shared" ref="AC573" si="1318">AB573+AA573</f>
        <v>0.46787600000000001</v>
      </c>
      <c r="AD573" s="35">
        <v>0.45861537127733498</v>
      </c>
      <c r="AE573" s="8">
        <f t="shared" ref="AE573" si="1319">IF(AD573="",0,IF(OR(AC573="",AC573=0),W573-AD573,AC573-AD573))</f>
        <v>9.2606287226650319E-3</v>
      </c>
      <c r="AF573" s="58">
        <f t="shared" ref="AF573" si="1320">IF(AA573="",(Z573-V573)-Z572,AC573-W573)</f>
        <v>2.8019999999999712E-3</v>
      </c>
      <c r="AG573" s="40"/>
      <c r="AH573" s="73"/>
      <c r="AI573" s="40"/>
      <c r="AJ573" s="73"/>
      <c r="AK573" s="40">
        <v>63</v>
      </c>
      <c r="AL573" s="73">
        <v>150</v>
      </c>
      <c r="AM573" s="70"/>
      <c r="AN573" s="74"/>
      <c r="AO573" s="70"/>
      <c r="AP573" s="63"/>
      <c r="AQ573" s="63"/>
      <c r="AR573" s="40"/>
      <c r="AS573" s="40"/>
      <c r="AT573" s="63"/>
      <c r="AU573" s="63"/>
      <c r="AV573" s="142"/>
      <c r="AW573" s="71"/>
      <c r="AX573" s="45"/>
      <c r="AY573" s="45"/>
      <c r="AZ573" s="46"/>
      <c r="BA573" s="152"/>
      <c r="BB573" s="47"/>
      <c r="BC573" s="158">
        <v>3</v>
      </c>
      <c r="BD573" s="158"/>
      <c r="BE573" s="47"/>
      <c r="BF573" s="56"/>
      <c r="BG573" s="49"/>
      <c r="BH573" s="50"/>
      <c r="BI573" s="49"/>
      <c r="BJ573" s="49"/>
      <c r="BK573" s="49"/>
      <c r="BL573" s="49"/>
      <c r="BM573" s="49"/>
      <c r="BN573" s="50"/>
      <c r="BO573" s="49"/>
      <c r="BP573" s="49"/>
      <c r="BQ573" s="50"/>
      <c r="BR573" s="9"/>
    </row>
    <row r="574" spans="1:70" s="7" customFormat="1" x14ac:dyDescent="0.25">
      <c r="A574" s="68" t="s">
        <v>1692</v>
      </c>
      <c r="B574" s="67" t="s">
        <v>1436</v>
      </c>
      <c r="C574" s="52">
        <v>44909.029699074075</v>
      </c>
      <c r="D574" s="16">
        <f>(K574*M574+P574*R574)/(24*60*60)</f>
        <v>1.0185185185185186E-2</v>
      </c>
      <c r="E574" s="26"/>
      <c r="F574" s="14" t="s">
        <v>1673</v>
      </c>
      <c r="G574" s="15">
        <v>0.11600000000000001</v>
      </c>
      <c r="H574" s="131">
        <v>17</v>
      </c>
      <c r="I574" s="131">
        <v>10</v>
      </c>
      <c r="J574" s="143" t="s">
        <v>1674</v>
      </c>
      <c r="K574" s="27">
        <v>2</v>
      </c>
      <c r="L574" s="27">
        <v>6.0000000000000001E-3</v>
      </c>
      <c r="M574" s="13">
        <v>273</v>
      </c>
      <c r="N574" s="13">
        <v>240</v>
      </c>
      <c r="O574" s="17">
        <v>2E-3</v>
      </c>
      <c r="P574" s="27">
        <v>1</v>
      </c>
      <c r="Q574" s="27">
        <v>6.0000000000000001E-3</v>
      </c>
      <c r="R574" s="13">
        <v>334</v>
      </c>
      <c r="S574" s="13">
        <v>240</v>
      </c>
      <c r="T574" s="133">
        <v>2.9999999999999997E-4</v>
      </c>
      <c r="U574" s="27">
        <v>8.5950000000000002E-3</v>
      </c>
      <c r="V574" s="8">
        <f>IF(AB572="Latest Sag:",-(K574*L574+P574*Q574),-(K574*L574+P574*Q574)+U574)</f>
        <v>-9.4050000000000019E-3</v>
      </c>
      <c r="W574" s="8">
        <f>IF(OR(AC573="",AC573=0),Z573+V574,IF(AB572="Latest Sag:",AA573+U574+V574,AC573+V574))</f>
        <v>0.45847100000000002</v>
      </c>
      <c r="X574" s="33">
        <v>-36.878619999999998</v>
      </c>
      <c r="Y574" s="53">
        <f>IF(OR(ISBLANK(X574),X572=VALUE(20)),,IF(W572="Latest Z20:",ABS(X572-X574-K571*L571-P571*Q571+U573+U574),ABS(X573-X574-K573*L573-P573*Q573+U574)))</f>
        <v>4.999999997071583E-6</v>
      </c>
      <c r="Z574" s="28">
        <v>-67.245535000000004</v>
      </c>
      <c r="AA574" s="28">
        <v>0.476881</v>
      </c>
      <c r="AB574" s="28">
        <v>-1.8268E-2</v>
      </c>
      <c r="AC574" s="8">
        <f t="shared" ref="AC574" si="1321">AB574+AA574</f>
        <v>0.45861299999999999</v>
      </c>
      <c r="AD574" s="35">
        <v>0.45861537127733498</v>
      </c>
      <c r="AE574" s="8">
        <f t="shared" ref="AE574" si="1322">IF(AD574="",0,IF(OR(AC574="",AC574=0),W574-AD574,AC574-AD574))</f>
        <v>-2.371277334989319E-6</v>
      </c>
      <c r="AF574" s="58">
        <f t="shared" ref="AF574" si="1323">IF(AA574="",(Z574-V574)-Z573,AC574-W574)</f>
        <v>1.4199999999997548E-4</v>
      </c>
      <c r="AG574" s="40"/>
      <c r="AH574" s="73"/>
      <c r="AI574" s="40"/>
      <c r="AJ574" s="73"/>
      <c r="AK574" s="40">
        <v>63</v>
      </c>
      <c r="AL574" s="73">
        <v>150</v>
      </c>
      <c r="AM574" s="70"/>
      <c r="AN574" s="74"/>
      <c r="AO574" s="70"/>
      <c r="AP574" s="63"/>
      <c r="AQ574" s="63"/>
      <c r="AR574" s="40"/>
      <c r="AS574" s="40"/>
      <c r="AT574" s="63"/>
      <c r="AU574" s="63"/>
      <c r="AV574" s="142"/>
      <c r="AW574" s="71"/>
      <c r="AX574" s="45"/>
      <c r="AY574" s="45"/>
      <c r="AZ574" s="46"/>
      <c r="BA574" s="152"/>
      <c r="BB574" s="47"/>
      <c r="BC574" s="158">
        <v>3</v>
      </c>
      <c r="BD574" s="158"/>
      <c r="BE574" s="47"/>
      <c r="BF574" s="56"/>
      <c r="BG574" s="49"/>
      <c r="BH574" s="50"/>
      <c r="BI574" s="49"/>
      <c r="BJ574" s="49"/>
      <c r="BK574" s="49"/>
      <c r="BL574" s="49"/>
      <c r="BM574" s="49"/>
      <c r="BN574" s="50"/>
      <c r="BO574" s="49"/>
      <c r="BP574" s="49"/>
      <c r="BQ574" s="50"/>
      <c r="BR574" s="9"/>
    </row>
    <row r="575" spans="1:70" s="6" customFormat="1" x14ac:dyDescent="0.25">
      <c r="A575" s="170" t="s">
        <v>1155</v>
      </c>
      <c r="B575" s="136"/>
      <c r="C575" s="137">
        <v>44909.055243055554</v>
      </c>
      <c r="D575" s="146">
        <v>2.27</v>
      </c>
      <c r="E575" s="139" t="s">
        <v>814</v>
      </c>
      <c r="F575" s="165" t="s">
        <v>1179</v>
      </c>
      <c r="G575" s="22"/>
      <c r="H575" s="134"/>
      <c r="I575" s="134"/>
      <c r="J575" s="145"/>
      <c r="K575" s="29"/>
      <c r="L575" s="29"/>
      <c r="M575" s="1"/>
      <c r="N575" s="1"/>
      <c r="O575" s="3"/>
      <c r="P575" s="29"/>
      <c r="Q575" s="29"/>
      <c r="R575" s="1"/>
      <c r="S575" s="1"/>
      <c r="T575" s="147" t="s">
        <v>903</v>
      </c>
      <c r="U575" s="32" t="s">
        <v>24</v>
      </c>
      <c r="V575" s="24"/>
      <c r="W575" s="25" t="s">
        <v>22</v>
      </c>
      <c r="X575" s="30">
        <v>20</v>
      </c>
      <c r="Y575" s="138"/>
      <c r="Z575" s="30"/>
      <c r="AA575" s="30"/>
      <c r="AB575" s="36" t="s">
        <v>21</v>
      </c>
      <c r="AC575" s="24">
        <f>$AC$574</f>
        <v>0.45861299999999999</v>
      </c>
      <c r="AD575" s="30"/>
      <c r="AE575" s="24"/>
      <c r="AF575" s="24"/>
      <c r="AG575" s="41"/>
      <c r="AH575" s="41"/>
      <c r="AI575" s="41"/>
      <c r="AJ575" s="41"/>
      <c r="AK575" s="41"/>
      <c r="AL575" s="41"/>
      <c r="AM575" s="41"/>
      <c r="AN575" s="41"/>
      <c r="AO575" s="41"/>
      <c r="AP575" s="135"/>
      <c r="AQ575" s="135"/>
      <c r="AR575" s="41"/>
      <c r="AS575" s="41"/>
      <c r="AT575" s="135"/>
      <c r="AU575" s="135"/>
      <c r="AV575" s="29"/>
      <c r="AW575" s="42"/>
      <c r="AX575" s="42"/>
      <c r="AY575" s="42"/>
      <c r="AZ575" s="43"/>
      <c r="BA575" s="151"/>
      <c r="BB575" s="44"/>
      <c r="BC575" s="157">
        <v>4</v>
      </c>
      <c r="BD575" s="157"/>
      <c r="BE575" s="44"/>
      <c r="BF575" s="48"/>
      <c r="BG575" s="48"/>
      <c r="BH575" s="48"/>
      <c r="BI575" s="48"/>
      <c r="BJ575" s="48"/>
      <c r="BK575" s="48"/>
      <c r="BL575" s="48"/>
      <c r="BM575" s="48"/>
      <c r="BN575" s="48"/>
      <c r="BO575" s="48"/>
      <c r="BP575" s="48"/>
      <c r="BQ575" s="48"/>
      <c r="BR575" s="1"/>
    </row>
    <row r="576" spans="1:70" s="7" customFormat="1" x14ac:dyDescent="0.25">
      <c r="A576" s="68" t="s">
        <v>1693</v>
      </c>
      <c r="B576" s="67" t="s">
        <v>1156</v>
      </c>
      <c r="C576" s="52">
        <v>44909.05636574074</v>
      </c>
      <c r="D576" s="16">
        <f>(K576*M576+P576*R576)/(24*60*60)</f>
        <v>0</v>
      </c>
      <c r="E576" s="26"/>
      <c r="F576" s="14" t="s">
        <v>1673</v>
      </c>
      <c r="G576" s="15">
        <v>0.11600000000000001</v>
      </c>
      <c r="H576" s="131">
        <v>17</v>
      </c>
      <c r="I576" s="131">
        <v>10</v>
      </c>
      <c r="J576" s="143" t="s">
        <v>1674</v>
      </c>
      <c r="K576" s="37"/>
      <c r="L576" s="27">
        <v>6.0000000000000001E-3</v>
      </c>
      <c r="M576" s="13">
        <v>273</v>
      </c>
      <c r="N576" s="13">
        <v>240</v>
      </c>
      <c r="O576" s="17">
        <v>2E-3</v>
      </c>
      <c r="P576" s="37"/>
      <c r="Q576" s="27">
        <v>6.0000000000000001E-3</v>
      </c>
      <c r="R576" s="13">
        <v>334</v>
      </c>
      <c r="S576" s="13">
        <v>240</v>
      </c>
      <c r="T576" s="133">
        <v>2.9999999999999997E-4</v>
      </c>
      <c r="U576" s="27"/>
      <c r="V576" s="8">
        <f>IF(AB574="Latest Sag:",-(K576*L576+P576*Q576),-(K576*L576+P576*Q576)+U576)</f>
        <v>0</v>
      </c>
      <c r="W576" s="8">
        <f>IF(OR(AC575="",AC575=0),Z575+V576,IF(AB574="Latest Sag:",AA575+U576+V576,AC575+V576))</f>
        <v>0.45861299999999999</v>
      </c>
      <c r="X576" s="34"/>
      <c r="Y576" s="53">
        <f>IF(OR(ISBLANK(X576),X574=VALUE(20)),,IF(W574="Latest Z20:",ABS(X574-X576-K573*L573-P573*Q573+U575+U576),ABS(X575-X576-K575*L575-P575*Q575+U576)))</f>
        <v>0</v>
      </c>
      <c r="Z576" s="28">
        <v>-67.245205999999996</v>
      </c>
      <c r="AA576" s="28">
        <v>0.47708400000000001</v>
      </c>
      <c r="AB576" s="28">
        <v>4.7205999999999998E-2</v>
      </c>
      <c r="AC576" s="8">
        <f t="shared" ref="AC576" si="1324">AB576+AA576</f>
        <v>0.52429000000000003</v>
      </c>
      <c r="AD576" s="35">
        <v>0.45873874480134802</v>
      </c>
      <c r="AE576" s="8">
        <f t="shared" ref="AE576" si="1325">IF(AD576="",0,IF(OR(AC576="",AC576=0),W576-AD576,AC576-AD576))</f>
        <v>6.5551255198652014E-2</v>
      </c>
      <c r="AF576" s="58">
        <f t="shared" ref="AF576" si="1326">IF(AA576="",(Z576-V576)-Z575,AC576-W576)</f>
        <v>6.5677000000000041E-2</v>
      </c>
      <c r="AG576" s="40"/>
      <c r="AH576" s="73"/>
      <c r="AI576" s="40"/>
      <c r="AJ576" s="73"/>
      <c r="AK576" s="40">
        <v>1135</v>
      </c>
      <c r="AL576" s="73">
        <v>150</v>
      </c>
      <c r="AM576" s="70"/>
      <c r="AN576" s="74"/>
      <c r="AO576" s="70"/>
      <c r="AP576" s="63"/>
      <c r="AQ576" s="63"/>
      <c r="AR576" s="40"/>
      <c r="AS576" s="40"/>
      <c r="AT576" s="63"/>
      <c r="AU576" s="63"/>
      <c r="AV576" s="142"/>
      <c r="AW576" s="71"/>
      <c r="AX576" s="45"/>
      <c r="AY576" s="45"/>
      <c r="AZ576" s="46"/>
      <c r="BA576" s="152"/>
      <c r="BB576" s="47"/>
      <c r="BC576" s="158">
        <v>4</v>
      </c>
      <c r="BD576" s="158"/>
      <c r="BE576" s="47"/>
      <c r="BF576" s="56"/>
      <c r="BG576" s="49"/>
      <c r="BH576" s="50"/>
      <c r="BI576" s="49"/>
      <c r="BJ576" s="49"/>
      <c r="BK576" s="49"/>
      <c r="BL576" s="49"/>
      <c r="BM576" s="49"/>
      <c r="BN576" s="50"/>
      <c r="BO576" s="49"/>
      <c r="BP576" s="49"/>
      <c r="BQ576" s="50"/>
      <c r="BR576" s="9"/>
    </row>
    <row r="577" spans="1:70" s="7" customFormat="1" x14ac:dyDescent="0.25">
      <c r="A577" s="68" t="s">
        <v>1694</v>
      </c>
      <c r="B577" s="67" t="s">
        <v>1156</v>
      </c>
      <c r="C577" s="52">
        <v>44909.089953703704</v>
      </c>
      <c r="D577" s="16">
        <f>(K577*M577+P577*R577)/(24*60*60)</f>
        <v>3.4756944444444444E-2</v>
      </c>
      <c r="E577" s="26"/>
      <c r="F577" s="14" t="s">
        <v>1673</v>
      </c>
      <c r="G577" s="15">
        <v>0.11600000000000001</v>
      </c>
      <c r="H577" s="131">
        <v>17</v>
      </c>
      <c r="I577" s="131">
        <v>10</v>
      </c>
      <c r="J577" s="143" t="s">
        <v>1674</v>
      </c>
      <c r="K577" s="27">
        <v>11</v>
      </c>
      <c r="L577" s="27">
        <v>6.0000000000000001E-3</v>
      </c>
      <c r="M577" s="13">
        <v>273</v>
      </c>
      <c r="N577" s="13">
        <v>240</v>
      </c>
      <c r="O577" s="17">
        <v>2E-3</v>
      </c>
      <c r="P577" s="27">
        <v>0</v>
      </c>
      <c r="Q577" s="27">
        <v>6.0000000000000001E-3</v>
      </c>
      <c r="R577" s="13">
        <v>334</v>
      </c>
      <c r="S577" s="13">
        <v>240</v>
      </c>
      <c r="T577" s="133">
        <v>2.9999999999999997E-4</v>
      </c>
      <c r="U577" s="27">
        <v>5.3651999999999998E-2</v>
      </c>
      <c r="V577" s="8">
        <f>IF(AB575="Latest Sag:",-(K577*L577+P577*Q577),-(K577*L577+P577*Q577)+U577)</f>
        <v>-6.6000000000000003E-2</v>
      </c>
      <c r="W577" s="8">
        <f>IF(OR(AC576="",AC576=0),Z576+V577,IF(AB575="Latest Sag:",AA576+U577+V577,AC576+V577))</f>
        <v>0.46473599999999998</v>
      </c>
      <c r="X577" s="33">
        <v>-36.82123</v>
      </c>
      <c r="Y577" s="53">
        <f>IF(OR(ISBLANK(X577),X575=VALUE(20)),,IF(W575="Latest Z20:",ABS(X575-X577-K574*L574-P574*Q574+U576+U577),ABS(X576-X577-K576*L576-P576*Q576+U577)))</f>
        <v>0</v>
      </c>
      <c r="Z577" s="28">
        <v>-67.244724000000005</v>
      </c>
      <c r="AA577" s="28">
        <v>0.477105</v>
      </c>
      <c r="AB577" s="28">
        <v>-9.6919999999999992E-3</v>
      </c>
      <c r="AC577" s="8">
        <f t="shared" ref="AC577" si="1327">AB577+AA577</f>
        <v>0.46741300000000002</v>
      </c>
      <c r="AD577" s="35">
        <v>0.45873874480134802</v>
      </c>
      <c r="AE577" s="8">
        <f t="shared" ref="AE577" si="1328">IF(AD577="",0,IF(OR(AC577="",AC577=0),W577-AD577,AC577-AD577))</f>
        <v>8.6742551986520033E-3</v>
      </c>
      <c r="AF577" s="58">
        <f t="shared" ref="AF577" si="1329">IF(AA577="",(Z577-V577)-Z576,AC577-W577)</f>
        <v>2.6770000000000405E-3</v>
      </c>
      <c r="AG577" s="40"/>
      <c r="AH577" s="73"/>
      <c r="AI577" s="40"/>
      <c r="AJ577" s="73"/>
      <c r="AK577" s="40">
        <v>33</v>
      </c>
      <c r="AL577" s="73">
        <v>150</v>
      </c>
      <c r="AM577" s="70"/>
      <c r="AN577" s="74"/>
      <c r="AO577" s="70"/>
      <c r="AP577" s="63"/>
      <c r="AQ577" s="63"/>
      <c r="AR577" s="40"/>
      <c r="AS577" s="40"/>
      <c r="AT577" s="63"/>
      <c r="AU577" s="63"/>
      <c r="AV577" s="142"/>
      <c r="AW577" s="71"/>
      <c r="AX577" s="45"/>
      <c r="AY577" s="45"/>
      <c r="AZ577" s="46"/>
      <c r="BA577" s="152"/>
      <c r="BB577" s="47"/>
      <c r="BC577" s="158">
        <v>4</v>
      </c>
      <c r="BD577" s="158"/>
      <c r="BE577" s="47"/>
      <c r="BF577" s="56"/>
      <c r="BG577" s="49"/>
      <c r="BH577" s="50"/>
      <c r="BI577" s="49"/>
      <c r="BJ577" s="49"/>
      <c r="BK577" s="49"/>
      <c r="BL577" s="49"/>
      <c r="BM577" s="49"/>
      <c r="BN577" s="50"/>
      <c r="BO577" s="49"/>
      <c r="BP577" s="49"/>
      <c r="BQ577" s="50"/>
      <c r="BR577" s="9"/>
    </row>
    <row r="578" spans="1:70" s="7" customFormat="1" x14ac:dyDescent="0.25">
      <c r="A578" s="68" t="s">
        <v>1695</v>
      </c>
      <c r="B578" s="67" t="s">
        <v>1156</v>
      </c>
      <c r="C578" s="52">
        <v>44909.138124999998</v>
      </c>
      <c r="D578" s="16">
        <f>(K578*M578+P578*R578)/(24*60*60)</f>
        <v>1.0185185185185186E-2</v>
      </c>
      <c r="E578" s="26"/>
      <c r="F578" s="14" t="s">
        <v>1673</v>
      </c>
      <c r="G578" s="15">
        <v>0.11600000000000001</v>
      </c>
      <c r="H578" s="131">
        <v>17</v>
      </c>
      <c r="I578" s="131">
        <v>10</v>
      </c>
      <c r="J578" s="143" t="s">
        <v>1674</v>
      </c>
      <c r="K578" s="27">
        <v>2</v>
      </c>
      <c r="L578" s="27">
        <v>6.0000000000000001E-3</v>
      </c>
      <c r="M578" s="13">
        <v>273</v>
      </c>
      <c r="N578" s="13">
        <v>240</v>
      </c>
      <c r="O578" s="17">
        <v>2E-3</v>
      </c>
      <c r="P578" s="27">
        <v>1</v>
      </c>
      <c r="Q578" s="27">
        <v>6.0000000000000001E-3</v>
      </c>
      <c r="R578" s="13">
        <v>334</v>
      </c>
      <c r="S578" s="13">
        <v>240</v>
      </c>
      <c r="T578" s="133">
        <v>2.9999999999999997E-4</v>
      </c>
      <c r="U578" s="27">
        <v>9.1660000000000005E-3</v>
      </c>
      <c r="V578" s="8">
        <f>IF(AB576="Latest Sag:",-(K578*L578+P578*Q578),-(K578*L578+P578*Q578)+U578)</f>
        <v>-8.8340000000000016E-3</v>
      </c>
      <c r="W578" s="8">
        <f>IF(OR(AC577="",AC577=0),Z577+V578,IF(AB576="Latest Sag:",AA577+U578+V578,AC577+V578))</f>
        <v>0.45857900000000001</v>
      </c>
      <c r="X578" s="33">
        <v>-36.878070000000001</v>
      </c>
      <c r="Y578" s="53">
        <f>IF(OR(ISBLANK(X578),X576=VALUE(20)),,IF(W576="Latest Z20:",ABS(X576-X578-K575*L575-P575*Q575+U577+U578),ABS(X577-X578-K577*L577-P577*Q577+U578)))</f>
        <v>6.0000000011092847E-6</v>
      </c>
      <c r="Z578" s="28">
        <v>-67.244815000000003</v>
      </c>
      <c r="AA578" s="28">
        <v>0.47710000000000002</v>
      </c>
      <c r="AB578" s="28">
        <v>-1.8245000000000001E-2</v>
      </c>
      <c r="AC578" s="8">
        <f t="shared" ref="AC578" si="1330">AB578+AA578</f>
        <v>0.45885500000000001</v>
      </c>
      <c r="AD578" s="35">
        <v>0.45873874480134802</v>
      </c>
      <c r="AE578" s="8">
        <f t="shared" ref="AE578" si="1331">IF(AD578="",0,IF(OR(AC578="",AC578=0),W578-AD578,AC578-AD578))</f>
        <v>1.162551986519933E-4</v>
      </c>
      <c r="AF578" s="58">
        <f t="shared" ref="AF578" si="1332">IF(AA578="",(Z578-V578)-Z577,AC578-W578)</f>
        <v>2.7599999999999847E-4</v>
      </c>
      <c r="AG578" s="40"/>
      <c r="AH578" s="73"/>
      <c r="AI578" s="40"/>
      <c r="AJ578" s="73"/>
      <c r="AK578" s="40">
        <v>29</v>
      </c>
      <c r="AL578" s="73">
        <v>150</v>
      </c>
      <c r="AM578" s="70"/>
      <c r="AN578" s="74"/>
      <c r="AO578" s="70"/>
      <c r="AP578" s="63"/>
      <c r="AQ578" s="63"/>
      <c r="AR578" s="40"/>
      <c r="AS578" s="40"/>
      <c r="AT578" s="63"/>
      <c r="AU578" s="63"/>
      <c r="AV578" s="142"/>
      <c r="AW578" s="71"/>
      <c r="AX578" s="45"/>
      <c r="AY578" s="45"/>
      <c r="AZ578" s="46"/>
      <c r="BA578" s="152"/>
      <c r="BB578" s="47"/>
      <c r="BC578" s="158">
        <v>4</v>
      </c>
      <c r="BD578" s="158"/>
      <c r="BE578" s="47"/>
      <c r="BF578" s="56"/>
      <c r="BG578" s="49"/>
      <c r="BH578" s="50"/>
      <c r="BI578" s="49"/>
      <c r="BJ578" s="49"/>
      <c r="BK578" s="49"/>
      <c r="BL578" s="49"/>
      <c r="BM578" s="49"/>
      <c r="BN578" s="50"/>
      <c r="BO578" s="49"/>
      <c r="BP578" s="49"/>
      <c r="BQ578" s="50"/>
      <c r="BR578" s="9"/>
    </row>
    <row r="579" spans="1:70" s="6" customFormat="1" x14ac:dyDescent="0.25">
      <c r="A579" s="170" t="s">
        <v>1155</v>
      </c>
      <c r="B579" s="136"/>
      <c r="C579" s="137">
        <v>44909.16715277778</v>
      </c>
      <c r="D579" s="146">
        <v>2.69</v>
      </c>
      <c r="E579" s="139" t="s">
        <v>814</v>
      </c>
      <c r="F579" s="165" t="s">
        <v>1185</v>
      </c>
      <c r="G579" s="22"/>
      <c r="H579" s="134"/>
      <c r="I579" s="134"/>
      <c r="J579" s="145"/>
      <c r="K579" s="29"/>
      <c r="L579" s="29"/>
      <c r="M579" s="1"/>
      <c r="N579" s="1"/>
      <c r="O579" s="3"/>
      <c r="P579" s="29"/>
      <c r="Q579" s="29"/>
      <c r="R579" s="1"/>
      <c r="S579" s="1"/>
      <c r="T579" s="147" t="s">
        <v>903</v>
      </c>
      <c r="U579" s="32" t="s">
        <v>24</v>
      </c>
      <c r="V579" s="24"/>
      <c r="W579" s="25" t="s">
        <v>22</v>
      </c>
      <c r="X579" s="30">
        <v>20</v>
      </c>
      <c r="Y579" s="138"/>
      <c r="Z579" s="30"/>
      <c r="AA579" s="30"/>
      <c r="AB579" s="36" t="s">
        <v>21</v>
      </c>
      <c r="AC579" s="24">
        <f>$AC$578</f>
        <v>0.45885500000000001</v>
      </c>
      <c r="AD579" s="30"/>
      <c r="AE579" s="24"/>
      <c r="AF579" s="24"/>
      <c r="AG579" s="41"/>
      <c r="AH579" s="41"/>
      <c r="AI579" s="41"/>
      <c r="AJ579" s="41"/>
      <c r="AK579" s="41"/>
      <c r="AL579" s="41"/>
      <c r="AM579" s="41"/>
      <c r="AN579" s="41"/>
      <c r="AO579" s="41"/>
      <c r="AP579" s="135"/>
      <c r="AQ579" s="135"/>
      <c r="AR579" s="41"/>
      <c r="AS579" s="41"/>
      <c r="AT579" s="135"/>
      <c r="AU579" s="135"/>
      <c r="AV579" s="29"/>
      <c r="AW579" s="42"/>
      <c r="AX579" s="42"/>
      <c r="AY579" s="42"/>
      <c r="AZ579" s="43"/>
      <c r="BA579" s="151"/>
      <c r="BB579" s="44"/>
      <c r="BC579" s="157">
        <v>5</v>
      </c>
      <c r="BD579" s="157"/>
      <c r="BE579" s="44"/>
      <c r="BF579" s="48"/>
      <c r="BG579" s="48"/>
      <c r="BH579" s="48"/>
      <c r="BI579" s="48"/>
      <c r="BJ579" s="48"/>
      <c r="BK579" s="48"/>
      <c r="BL579" s="48"/>
      <c r="BM579" s="48"/>
      <c r="BN579" s="48"/>
      <c r="BO579" s="48"/>
      <c r="BP579" s="48"/>
      <c r="BQ579" s="48"/>
      <c r="BR579" s="1"/>
    </row>
    <row r="580" spans="1:70" s="7" customFormat="1" x14ac:dyDescent="0.25">
      <c r="A580" s="68" t="s">
        <v>1696</v>
      </c>
      <c r="B580" s="67" t="s">
        <v>1436</v>
      </c>
      <c r="C580" s="52">
        <v>44909.170706018522</v>
      </c>
      <c r="D580" s="16">
        <f>(K580*M580+P580*R580)/(24*60*60)</f>
        <v>0</v>
      </c>
      <c r="E580" s="26"/>
      <c r="F580" s="14" t="s">
        <v>1673</v>
      </c>
      <c r="G580" s="15">
        <v>0.11600000000000001</v>
      </c>
      <c r="H580" s="131">
        <v>17</v>
      </c>
      <c r="I580" s="131">
        <v>10</v>
      </c>
      <c r="J580" s="143" t="s">
        <v>1674</v>
      </c>
      <c r="K580" s="37"/>
      <c r="L580" s="27">
        <v>6.0000000000000001E-3</v>
      </c>
      <c r="M580" s="13">
        <v>273</v>
      </c>
      <c r="N580" s="13">
        <v>240</v>
      </c>
      <c r="O580" s="17">
        <v>2E-3</v>
      </c>
      <c r="P580" s="37"/>
      <c r="Q580" s="27">
        <v>6.0000000000000001E-3</v>
      </c>
      <c r="R580" s="13">
        <v>334</v>
      </c>
      <c r="S580" s="13">
        <v>240</v>
      </c>
      <c r="T580" s="133">
        <v>2.9999999999999997E-4</v>
      </c>
      <c r="U580" s="27"/>
      <c r="V580" s="8">
        <f>IF(AB578="Latest Sag:",-(K580*L580+P580*Q580),-(K580*L580+P580*Q580)+U580)</f>
        <v>0</v>
      </c>
      <c r="W580" s="8">
        <f>IF(OR(AC579="",AC579=0),Z579+V580,IF(AB578="Latest Sag:",AA579+U580+V580,AC579+V580))</f>
        <v>0.45885500000000001</v>
      </c>
      <c r="X580" s="34"/>
      <c r="Y580" s="53">
        <f>IF(OR(ISBLANK(X580),X578=VALUE(20)),,IF(W578="Latest Z20:",ABS(X578-X580-K577*L577-P577*Q577+U579+U580),ABS(X579-X580-K579*L579-P579*Q579+U580)))</f>
        <v>0</v>
      </c>
      <c r="Z580" s="28">
        <v>-67.244403000000005</v>
      </c>
      <c r="AA580" s="28">
        <v>0.47732000000000002</v>
      </c>
      <c r="AB580" s="28">
        <v>4.6249999999999999E-2</v>
      </c>
      <c r="AC580" s="8">
        <f t="shared" ref="AC580" si="1333">AB580+AA580</f>
        <v>0.52356999999999998</v>
      </c>
      <c r="AD580" s="35">
        <v>0.458939159597687</v>
      </c>
      <c r="AE580" s="8">
        <f t="shared" ref="AE580" si="1334">IF(AD580="",0,IF(OR(AC580="",AC580=0),W580-AD580,AC580-AD580))</f>
        <v>6.4630840402312983E-2</v>
      </c>
      <c r="AF580" s="58">
        <f t="shared" ref="AF580" si="1335">IF(AA580="",(Z580-V580)-Z579,AC580-W580)</f>
        <v>6.4714999999999967E-2</v>
      </c>
      <c r="AG580" s="40"/>
      <c r="AH580" s="73"/>
      <c r="AI580" s="40"/>
      <c r="AJ580" s="73"/>
      <c r="AK580" s="40">
        <v>1134</v>
      </c>
      <c r="AL580" s="73">
        <v>150</v>
      </c>
      <c r="AM580" s="70"/>
      <c r="AN580" s="74"/>
      <c r="AO580" s="70"/>
      <c r="AP580" s="63"/>
      <c r="AQ580" s="63"/>
      <c r="AR580" s="40"/>
      <c r="AS580" s="40"/>
      <c r="AT580" s="63"/>
      <c r="AU580" s="63"/>
      <c r="AV580" s="142"/>
      <c r="AW580" s="71"/>
      <c r="AX580" s="45"/>
      <c r="AY580" s="45"/>
      <c r="AZ580" s="46"/>
      <c r="BA580" s="152"/>
      <c r="BB580" s="47"/>
      <c r="BC580" s="158">
        <v>5</v>
      </c>
      <c r="BD580" s="158"/>
      <c r="BE580" s="47"/>
      <c r="BF580" s="56"/>
      <c r="BG580" s="49"/>
      <c r="BH580" s="50"/>
      <c r="BI580" s="49"/>
      <c r="BJ580" s="49"/>
      <c r="BK580" s="49"/>
      <c r="BL580" s="49"/>
      <c r="BM580" s="49"/>
      <c r="BN580" s="50"/>
      <c r="BO580" s="49"/>
      <c r="BP580" s="49"/>
      <c r="BQ580" s="50"/>
      <c r="BR580" s="9"/>
    </row>
    <row r="581" spans="1:70" s="7" customFormat="1" x14ac:dyDescent="0.25">
      <c r="A581" s="68" t="s">
        <v>1697</v>
      </c>
      <c r="B581" s="67" t="s">
        <v>1436</v>
      </c>
      <c r="C581" s="52">
        <v>44909.186180555553</v>
      </c>
      <c r="D581" s="16">
        <f>(K581*M581+P581*R581)/(24*60*60)</f>
        <v>3.4756944444444444E-2</v>
      </c>
      <c r="E581" s="26"/>
      <c r="F581" s="14" t="s">
        <v>1673</v>
      </c>
      <c r="G581" s="15">
        <v>0.11600000000000001</v>
      </c>
      <c r="H581" s="131">
        <v>17</v>
      </c>
      <c r="I581" s="131">
        <v>10</v>
      </c>
      <c r="J581" s="143" t="s">
        <v>1674</v>
      </c>
      <c r="K581" s="27">
        <v>11</v>
      </c>
      <c r="L581" s="27">
        <v>6.0000000000000001E-3</v>
      </c>
      <c r="M581" s="13">
        <v>273</v>
      </c>
      <c r="N581" s="13">
        <v>240</v>
      </c>
      <c r="O581" s="17">
        <v>2E-3</v>
      </c>
      <c r="P581" s="27">
        <v>0</v>
      </c>
      <c r="Q581" s="27">
        <v>6.0000000000000001E-3</v>
      </c>
      <c r="R581" s="13">
        <v>334</v>
      </c>
      <c r="S581" s="13">
        <v>240</v>
      </c>
      <c r="T581" s="133">
        <v>2.9999999999999997E-4</v>
      </c>
      <c r="U581" s="27">
        <v>5.3615999999999997E-2</v>
      </c>
      <c r="V581" s="8">
        <f>IF(AB579="Latest Sag:",-(K581*L581+P581*Q581),-(K581*L581+P581*Q581)+U581)</f>
        <v>-6.6000000000000003E-2</v>
      </c>
      <c r="W581" s="8">
        <f>IF(OR(AC580="",AC580=0),Z580+V581,IF(AB579="Latest Sag:",AA580+U581+V581,AC580+V581))</f>
        <v>0.46493600000000007</v>
      </c>
      <c r="X581" s="33">
        <v>-36.820129999999999</v>
      </c>
      <c r="Y581" s="53">
        <f>IF(OR(ISBLANK(X581),X579=VALUE(20)),,IF(W579="Latest Z20:",ABS(X579-X581-K578*L578-P578*Q578+U580+U581),ABS(X580-X581-K580*L580-P580*Q580+U581)))</f>
        <v>0</v>
      </c>
      <c r="Z581" s="28">
        <v>-67.244192999999996</v>
      </c>
      <c r="AA581" s="28">
        <v>0.47730800000000001</v>
      </c>
      <c r="AB581" s="28">
        <v>-9.3329999999999993E-3</v>
      </c>
      <c r="AC581" s="8">
        <f t="shared" ref="AC581" si="1336">AB581+AA581</f>
        <v>0.46797500000000003</v>
      </c>
      <c r="AD581" s="35">
        <v>0.458939159597687</v>
      </c>
      <c r="AE581" s="8">
        <f t="shared" ref="AE581" si="1337">IF(AD581="",0,IF(OR(AC581="",AC581=0),W581-AD581,AC581-AD581))</f>
        <v>9.0358404023130334E-3</v>
      </c>
      <c r="AF581" s="58">
        <f t="shared" ref="AF581" si="1338">IF(AA581="",(Z581-V581)-Z580,AC581-W581)</f>
        <v>3.0389999999999584E-3</v>
      </c>
      <c r="AG581" s="40"/>
      <c r="AH581" s="73"/>
      <c r="AI581" s="40"/>
      <c r="AJ581" s="73"/>
      <c r="AK581" s="40">
        <v>29</v>
      </c>
      <c r="AL581" s="73">
        <v>150</v>
      </c>
      <c r="AM581" s="70"/>
      <c r="AN581" s="74"/>
      <c r="AO581" s="70"/>
      <c r="AP581" s="63"/>
      <c r="AQ581" s="63"/>
      <c r="AR581" s="40"/>
      <c r="AS581" s="40"/>
      <c r="AT581" s="63"/>
      <c r="AU581" s="63"/>
      <c r="AV581" s="142"/>
      <c r="AW581" s="71"/>
      <c r="AX581" s="45"/>
      <c r="AY581" s="45"/>
      <c r="AZ581" s="46"/>
      <c r="BA581" s="152"/>
      <c r="BB581" s="47"/>
      <c r="BC581" s="158">
        <v>5</v>
      </c>
      <c r="BD581" s="158"/>
      <c r="BE581" s="47"/>
      <c r="BF581" s="56"/>
      <c r="BG581" s="49"/>
      <c r="BH581" s="50"/>
      <c r="BI581" s="49"/>
      <c r="BJ581" s="49"/>
      <c r="BK581" s="49"/>
      <c r="BL581" s="49"/>
      <c r="BM581" s="49"/>
      <c r="BN581" s="50"/>
      <c r="BO581" s="49"/>
      <c r="BP581" s="49"/>
      <c r="BQ581" s="50"/>
      <c r="BR581" s="9"/>
    </row>
    <row r="582" spans="1:70" s="7" customFormat="1" x14ac:dyDescent="0.25">
      <c r="A582" s="68" t="s">
        <v>1698</v>
      </c>
      <c r="B582" s="67" t="s">
        <v>1436</v>
      </c>
      <c r="C582" s="52">
        <v>44909.230833333335</v>
      </c>
      <c r="D582" s="16">
        <f>(K582*M582+P582*R582)/(24*60*60)</f>
        <v>1.0185185185185186E-2</v>
      </c>
      <c r="E582" s="26"/>
      <c r="F582" s="14" t="s">
        <v>1673</v>
      </c>
      <c r="G582" s="15">
        <v>0.11600000000000001</v>
      </c>
      <c r="H582" s="131">
        <v>17</v>
      </c>
      <c r="I582" s="131">
        <v>10</v>
      </c>
      <c r="J582" s="143" t="s">
        <v>1674</v>
      </c>
      <c r="K582" s="27">
        <v>2</v>
      </c>
      <c r="L582" s="27">
        <v>6.0000000000000001E-3</v>
      </c>
      <c r="M582" s="13">
        <v>273</v>
      </c>
      <c r="N582" s="13">
        <v>240</v>
      </c>
      <c r="O582" s="17">
        <v>2E-3</v>
      </c>
      <c r="P582" s="27">
        <v>1</v>
      </c>
      <c r="Q582" s="27">
        <v>6.0000000000000001E-3</v>
      </c>
      <c r="R582" s="13">
        <v>334</v>
      </c>
      <c r="S582" s="13">
        <v>240</v>
      </c>
      <c r="T582" s="133">
        <v>2.9999999999999997E-4</v>
      </c>
      <c r="U582" s="27">
        <v>8.8260000000000005E-3</v>
      </c>
      <c r="V582" s="8">
        <f>IF(AB580="Latest Sag:",-(K582*L582+P582*Q582),-(K582*L582+P582*Q582)+U582)</f>
        <v>-9.1740000000000016E-3</v>
      </c>
      <c r="W582" s="8">
        <f>IF(OR(AC581="",AC581=0),Z581+V582,IF(AB580="Latest Sag:",AA581+U582+V582,AC581+V582))</f>
        <v>0.45880100000000001</v>
      </c>
      <c r="X582" s="33">
        <v>-36.877310000000001</v>
      </c>
      <c r="Y582" s="53">
        <f>IF(OR(ISBLANK(X582),X580=VALUE(20)),,IF(W580="Latest Z20:",ABS(X580-X582-K579*L579-P579*Q579+U581+U582),ABS(X581-X582-K581*L581-P581*Q581+U582)))</f>
        <v>6.0000000024484912E-6</v>
      </c>
      <c r="Z582" s="28">
        <v>-67.244242</v>
      </c>
      <c r="AA582" s="28">
        <v>0.47733500000000001</v>
      </c>
      <c r="AB582" s="28">
        <v>-1.8336999999999999E-2</v>
      </c>
      <c r="AC582" s="8">
        <f t="shared" ref="AC582" si="1339">AB582+AA582</f>
        <v>0.45899800000000002</v>
      </c>
      <c r="AD582" s="35">
        <v>0.458939159597687</v>
      </c>
      <c r="AE582" s="8">
        <f t="shared" ref="AE582" si="1340">IF(AD582="",0,IF(OR(AC582="",AC582=0),W582-AD582,AC582-AD582))</f>
        <v>5.8840402313020679E-5</v>
      </c>
      <c r="AF582" s="58">
        <f t="shared" ref="AF582" si="1341">IF(AA582="",(Z582-V582)-Z581,AC582-W582)</f>
        <v>1.9700000000000273E-4</v>
      </c>
      <c r="AG582" s="40"/>
      <c r="AH582" s="73"/>
      <c r="AI582" s="40"/>
      <c r="AJ582" s="73"/>
      <c r="AK582" s="40">
        <v>65</v>
      </c>
      <c r="AL582" s="73">
        <v>150</v>
      </c>
      <c r="AM582" s="70"/>
      <c r="AN582" s="74"/>
      <c r="AO582" s="70"/>
      <c r="AP582" s="63"/>
      <c r="AQ582" s="63"/>
      <c r="AR582" s="40"/>
      <c r="AS582" s="40"/>
      <c r="AT582" s="63"/>
      <c r="AU582" s="63"/>
      <c r="AV582" s="142"/>
      <c r="AW582" s="71"/>
      <c r="AX582" s="45"/>
      <c r="AY582" s="45"/>
      <c r="AZ582" s="46"/>
      <c r="BA582" s="152"/>
      <c r="BB582" s="47"/>
      <c r="BC582" s="158">
        <v>5</v>
      </c>
      <c r="BD582" s="158">
        <v>14</v>
      </c>
      <c r="BE582" s="47">
        <v>10.3</v>
      </c>
      <c r="BF582" s="56"/>
      <c r="BG582" s="49"/>
      <c r="BH582" s="50"/>
      <c r="BI582" s="49"/>
      <c r="BJ582" s="49"/>
      <c r="BK582" s="49"/>
      <c r="BL582" s="49"/>
      <c r="BM582" s="49"/>
      <c r="BN582" s="50"/>
      <c r="BO582" s="49"/>
      <c r="BP582" s="49"/>
      <c r="BQ582" s="50"/>
      <c r="BR582" s="9"/>
    </row>
    <row r="583" spans="1:70" s="6" customFormat="1" x14ac:dyDescent="0.25">
      <c r="A583" s="170" t="s">
        <v>1155</v>
      </c>
      <c r="B583" s="136"/>
      <c r="C583" s="137">
        <v>44909.27443287037</v>
      </c>
      <c r="D583" s="146">
        <v>2.57</v>
      </c>
      <c r="E583" s="139" t="s">
        <v>814</v>
      </c>
      <c r="F583" s="165" t="s">
        <v>1191</v>
      </c>
      <c r="G583" s="22"/>
      <c r="H583" s="134"/>
      <c r="I583" s="134"/>
      <c r="J583" s="145"/>
      <c r="K583" s="29"/>
      <c r="L583" s="29"/>
      <c r="M583" s="1"/>
      <c r="N583" s="1"/>
      <c r="O583" s="3"/>
      <c r="P583" s="29"/>
      <c r="Q583" s="29"/>
      <c r="R583" s="1"/>
      <c r="S583" s="1"/>
      <c r="T583" s="147" t="s">
        <v>903</v>
      </c>
      <c r="U583" s="32" t="s">
        <v>24</v>
      </c>
      <c r="V583" s="24"/>
      <c r="W583" s="25" t="s">
        <v>22</v>
      </c>
      <c r="X583" s="30">
        <v>20</v>
      </c>
      <c r="Y583" s="138"/>
      <c r="Z583" s="30"/>
      <c r="AA583" s="30"/>
      <c r="AB583" s="36" t="s">
        <v>21</v>
      </c>
      <c r="AC583" s="24">
        <f>$AC$582</f>
        <v>0.45899800000000002</v>
      </c>
      <c r="AD583" s="30"/>
      <c r="AE583" s="24"/>
      <c r="AF583" s="24"/>
      <c r="AG583" s="41"/>
      <c r="AH583" s="41"/>
      <c r="AI583" s="41"/>
      <c r="AJ583" s="41"/>
      <c r="AK583" s="41"/>
      <c r="AL583" s="41"/>
      <c r="AM583" s="41"/>
      <c r="AN583" s="41"/>
      <c r="AO583" s="41"/>
      <c r="AP583" s="135"/>
      <c r="AQ583" s="135"/>
      <c r="AR583" s="41"/>
      <c r="AS583" s="41"/>
      <c r="AT583" s="135"/>
      <c r="AU583" s="135"/>
      <c r="AV583" s="29"/>
      <c r="AW583" s="42"/>
      <c r="AX583" s="42"/>
      <c r="AY583" s="42"/>
      <c r="AZ583" s="43"/>
      <c r="BA583" s="151"/>
      <c r="BB583" s="44"/>
      <c r="BC583" s="157">
        <v>6</v>
      </c>
      <c r="BD583" s="157"/>
      <c r="BE583" s="44"/>
      <c r="BF583" s="48"/>
      <c r="BG583" s="48"/>
      <c r="BH583" s="48"/>
      <c r="BI583" s="48"/>
      <c r="BJ583" s="48"/>
      <c r="BK583" s="48"/>
      <c r="BL583" s="48"/>
      <c r="BM583" s="48"/>
      <c r="BN583" s="48"/>
      <c r="BO583" s="48"/>
      <c r="BP583" s="48"/>
      <c r="BQ583" s="48"/>
      <c r="BR583" s="1"/>
    </row>
    <row r="584" spans="1:70" s="7" customFormat="1" x14ac:dyDescent="0.25">
      <c r="A584" s="68" t="s">
        <v>1699</v>
      </c>
      <c r="B584" s="67" t="s">
        <v>1187</v>
      </c>
      <c r="C584" s="52">
        <v>44909.27449074074</v>
      </c>
      <c r="D584" s="16">
        <f>(K584*M584+P584*R584)/(24*60*60)</f>
        <v>0</v>
      </c>
      <c r="E584" s="26"/>
      <c r="F584" s="14" t="s">
        <v>1673</v>
      </c>
      <c r="G584" s="15">
        <v>0.11600000000000001</v>
      </c>
      <c r="H584" s="131">
        <v>17</v>
      </c>
      <c r="I584" s="131">
        <v>10</v>
      </c>
      <c r="J584" s="143" t="s">
        <v>1674</v>
      </c>
      <c r="K584" s="37"/>
      <c r="L584" s="27">
        <v>6.0000000000000001E-3</v>
      </c>
      <c r="M584" s="13">
        <v>273</v>
      </c>
      <c r="N584" s="13">
        <v>240</v>
      </c>
      <c r="O584" s="17">
        <v>2E-3</v>
      </c>
      <c r="P584" s="37"/>
      <c r="Q584" s="27">
        <v>6.0000000000000001E-3</v>
      </c>
      <c r="R584" s="13">
        <v>334</v>
      </c>
      <c r="S584" s="13">
        <v>240</v>
      </c>
      <c r="T584" s="133">
        <v>2.9999999999999997E-4</v>
      </c>
      <c r="U584" s="27"/>
      <c r="V584" s="8">
        <f>IF(AB582="Latest Sag:",-(K584*L584+P584*Q584),-(K584*L584+P584*Q584)+U584)</f>
        <v>0</v>
      </c>
      <c r="W584" s="8">
        <f>IF(OR(AC583="",AC583=0),Z583+V584,IF(AB582="Latest Sag:",AA583+U584+V584,AC583+V584))</f>
        <v>0.45899800000000002</v>
      </c>
      <c r="X584" s="34"/>
      <c r="Y584" s="53">
        <f>IF(OR(ISBLANK(X584),X582=VALUE(20)),,IF(W582="Latest Z20:",ABS(X582-X584-K581*L581-P581*Q581+U583+U584),ABS(X583-X584-K583*L583-P583*Q583+U584)))</f>
        <v>0</v>
      </c>
      <c r="Z584" s="28">
        <v>-67.242356000000001</v>
      </c>
      <c r="AA584" s="28">
        <v>0.47715200000000002</v>
      </c>
      <c r="AB584" s="28"/>
      <c r="AC584" s="8">
        <f t="shared" ref="AC584" si="1342">AB584+AA584</f>
        <v>0.47715200000000002</v>
      </c>
      <c r="AD584" s="35">
        <v>0.458740232551481</v>
      </c>
      <c r="AE584" s="8">
        <f t="shared" ref="AE584" si="1343">IF(AD584="",0,IF(OR(AC584="",AC584=0),W584-AD584,AC584-AD584))</f>
        <v>1.8411767448519023E-2</v>
      </c>
      <c r="AF584" s="58">
        <f t="shared" ref="AF584" si="1344">IF(AA584="",(Z584-V584)-Z583,AC584-W584)</f>
        <v>1.8154000000000003E-2</v>
      </c>
      <c r="AG584" s="40"/>
      <c r="AH584" s="73"/>
      <c r="AI584" s="40"/>
      <c r="AJ584" s="73"/>
      <c r="AK584" s="40">
        <v>1048</v>
      </c>
      <c r="AL584" s="73">
        <v>150</v>
      </c>
      <c r="AM584" s="70"/>
      <c r="AN584" s="74"/>
      <c r="AO584" s="70"/>
      <c r="AP584" s="63"/>
      <c r="AQ584" s="63"/>
      <c r="AR584" s="40"/>
      <c r="AS584" s="40"/>
      <c r="AT584" s="63"/>
      <c r="AU584" s="63"/>
      <c r="AV584" s="142"/>
      <c r="AW584" s="71"/>
      <c r="AX584" s="45"/>
      <c r="AY584" s="45"/>
      <c r="AZ584" s="46"/>
      <c r="BA584" s="152"/>
      <c r="BB584" s="47"/>
      <c r="BC584" s="158">
        <v>6</v>
      </c>
      <c r="BD584" s="158"/>
      <c r="BE584" s="47"/>
      <c r="BF584" s="56"/>
      <c r="BG584" s="49"/>
      <c r="BH584" s="50"/>
      <c r="BI584" s="49"/>
      <c r="BJ584" s="49"/>
      <c r="BK584" s="49"/>
      <c r="BL584" s="49"/>
      <c r="BM584" s="49"/>
      <c r="BN584" s="50"/>
      <c r="BO584" s="49"/>
      <c r="BP584" s="49"/>
      <c r="BQ584" s="50"/>
      <c r="BR584" s="9"/>
    </row>
    <row r="585" spans="1:70" s="7" customFormat="1" x14ac:dyDescent="0.25">
      <c r="A585" s="68" t="s">
        <v>1700</v>
      </c>
      <c r="B585" s="67" t="s">
        <v>1187</v>
      </c>
      <c r="C585" s="52">
        <v>44909.292071759257</v>
      </c>
      <c r="D585" s="16">
        <f>(K585*M585+P585*R585)/(24*60*60)</f>
        <v>3.1597222222222221E-2</v>
      </c>
      <c r="E585" s="26"/>
      <c r="F585" s="14" t="s">
        <v>1673</v>
      </c>
      <c r="G585" s="15">
        <v>0.11600000000000001</v>
      </c>
      <c r="H585" s="131">
        <v>17</v>
      </c>
      <c r="I585" s="131">
        <v>10</v>
      </c>
      <c r="J585" s="143" t="s">
        <v>1674</v>
      </c>
      <c r="K585" s="27">
        <v>10</v>
      </c>
      <c r="L585" s="27">
        <v>6.0000000000000001E-3</v>
      </c>
      <c r="M585" s="13">
        <v>273</v>
      </c>
      <c r="N585" s="13">
        <v>240</v>
      </c>
      <c r="O585" s="17">
        <v>2E-3</v>
      </c>
      <c r="P585" s="27"/>
      <c r="Q585" s="27">
        <v>6.0000000000000001E-3</v>
      </c>
      <c r="R585" s="13">
        <v>334</v>
      </c>
      <c r="S585" s="13">
        <v>240</v>
      </c>
      <c r="T585" s="133">
        <v>2.9999999999999997E-4</v>
      </c>
      <c r="U585" s="27">
        <v>4.7580999999999998E-2</v>
      </c>
      <c r="V585" s="8">
        <f>IF(AB583="Latest Sag:",-(K585*L585+P585*Q585),-(K585*L585+P585*Q585)+U585)</f>
        <v>-0.06</v>
      </c>
      <c r="W585" s="8">
        <f>IF(OR(AC584="",AC584=0),Z584+V585,IF(AB583="Latest Sag:",AA584+U585+V585,AC584+V585))</f>
        <v>0.46473300000000001</v>
      </c>
      <c r="X585" s="33">
        <v>-36.824905000000001</v>
      </c>
      <c r="Y585" s="53">
        <f>IF(OR(ISBLANK(X585),X583=VALUE(20)),,IF(W583="Latest Z20:",ABS(X583-X585-K582*L582-P582*Q582+U584+U585),ABS(X584-X585-K584*L584-P584*Q584+U585)))</f>
        <v>0</v>
      </c>
      <c r="Z585" s="28">
        <v>-67.242643999999999</v>
      </c>
      <c r="AA585" s="28">
        <v>0.477107</v>
      </c>
      <c r="AB585" s="28">
        <v>-9.8019999999999999E-3</v>
      </c>
      <c r="AC585" s="8">
        <f t="shared" ref="AC585" si="1345">AB585+AA585</f>
        <v>0.46730500000000003</v>
      </c>
      <c r="AD585" s="35">
        <v>0.458740232551481</v>
      </c>
      <c r="AE585" s="8">
        <f t="shared" ref="AE585" si="1346">IF(AD585="",0,IF(OR(AC585="",AC585=0),W585-AD585,AC585-AD585))</f>
        <v>8.5647674485190284E-3</v>
      </c>
      <c r="AF585" s="58">
        <f t="shared" ref="AF585" si="1347">IF(AA585="",(Z585-V585)-Z584,AC585-W585)</f>
        <v>2.5720000000000187E-3</v>
      </c>
      <c r="AG585" s="40"/>
      <c r="AH585" s="73"/>
      <c r="AI585" s="40"/>
      <c r="AJ585" s="73"/>
      <c r="AK585" s="40">
        <v>45</v>
      </c>
      <c r="AL585" s="73">
        <v>150</v>
      </c>
      <c r="AM585" s="70"/>
      <c r="AN585" s="74"/>
      <c r="AO585" s="70"/>
      <c r="AP585" s="63"/>
      <c r="AQ585" s="63"/>
      <c r="AR585" s="40"/>
      <c r="AS585" s="40"/>
      <c r="AT585" s="63"/>
      <c r="AU585" s="63"/>
      <c r="AV585" s="142"/>
      <c r="AW585" s="71"/>
      <c r="AX585" s="45"/>
      <c r="AY585" s="45"/>
      <c r="AZ585" s="46"/>
      <c r="BA585" s="152"/>
      <c r="BB585" s="47"/>
      <c r="BC585" s="158">
        <v>6</v>
      </c>
      <c r="BD585" s="158"/>
      <c r="BE585" s="47"/>
      <c r="BF585" s="56"/>
      <c r="BG585" s="49"/>
      <c r="BH585" s="50"/>
      <c r="BI585" s="49"/>
      <c r="BJ585" s="49"/>
      <c r="BK585" s="49"/>
      <c r="BL585" s="49"/>
      <c r="BM585" s="49"/>
      <c r="BN585" s="50"/>
      <c r="BO585" s="49"/>
      <c r="BP585" s="49"/>
      <c r="BQ585" s="50"/>
      <c r="BR585" s="9"/>
    </row>
    <row r="586" spans="1:70" s="7" customFormat="1" x14ac:dyDescent="0.25">
      <c r="A586" s="68" t="s">
        <v>1701</v>
      </c>
      <c r="B586" s="67" t="s">
        <v>1187</v>
      </c>
      <c r="C586" s="52">
        <v>44909.336469907408</v>
      </c>
      <c r="D586" s="16">
        <f>(K586*M586+P586*R586)/(24*60*60)</f>
        <v>1.0185185185185186E-2</v>
      </c>
      <c r="E586" s="26"/>
      <c r="F586" s="14" t="s">
        <v>1673</v>
      </c>
      <c r="G586" s="15">
        <v>0.11600000000000001</v>
      </c>
      <c r="H586" s="131">
        <v>17</v>
      </c>
      <c r="I586" s="131">
        <v>10</v>
      </c>
      <c r="J586" s="143" t="s">
        <v>1674</v>
      </c>
      <c r="K586" s="27">
        <v>2</v>
      </c>
      <c r="L586" s="27">
        <v>6.0000000000000001E-3</v>
      </c>
      <c r="M586" s="13">
        <v>273</v>
      </c>
      <c r="N586" s="13">
        <v>240</v>
      </c>
      <c r="O586" s="17">
        <v>2E-3</v>
      </c>
      <c r="P586" s="27">
        <v>1</v>
      </c>
      <c r="Q586" s="27">
        <v>6.0000000000000001E-3</v>
      </c>
      <c r="R586" s="13">
        <v>334</v>
      </c>
      <c r="S586" s="13">
        <v>240</v>
      </c>
      <c r="T586" s="133">
        <v>2.9999999999999997E-4</v>
      </c>
      <c r="U586" s="27">
        <v>9.2499999999999995E-3</v>
      </c>
      <c r="V586" s="8">
        <f>IF(AB584="Latest Sag:",-(K586*L586+P586*Q586),-(K586*L586+P586*Q586)+U586)</f>
        <v>-8.7500000000000026E-3</v>
      </c>
      <c r="W586" s="8">
        <f>IF(OR(AC585="",AC585=0),Z585+V586,IF(AB584="Latest Sag:",AA585+U586+V586,AC585+V586))</f>
        <v>0.45855500000000005</v>
      </c>
      <c r="X586" s="33">
        <v>-36.875652000000002</v>
      </c>
      <c r="Y586" s="53">
        <f>IF(OR(ISBLANK(X586),X584=VALUE(20)),,IF(W584="Latest Z20:",ABS(X584-X586-K583*L583-P583*Q583+U585+U586),ABS(X585-X586-K585*L585-P585*Q585+U586)))</f>
        <v>2.9999999987904286E-6</v>
      </c>
      <c r="Z586" s="28">
        <v>-67.242755000000002</v>
      </c>
      <c r="AA586" s="28">
        <v>0.47711100000000001</v>
      </c>
      <c r="AB586" s="28">
        <v>-1.8252999999999998E-2</v>
      </c>
      <c r="AC586" s="8">
        <f t="shared" ref="AC586" si="1348">AB586+AA586</f>
        <v>0.45885799999999999</v>
      </c>
      <c r="AD586" s="35">
        <v>0.458740232551481</v>
      </c>
      <c r="AE586" s="8">
        <f t="shared" ref="AE586" si="1349">IF(AD586="",0,IF(OR(AC586="",AC586=0),W586-AD586,AC586-AD586))</f>
        <v>1.1776744851899057E-4</v>
      </c>
      <c r="AF586" s="58">
        <f t="shared" ref="AF586" si="1350">IF(AA586="",(Z586-V586)-Z585,AC586-W586)</f>
        <v>3.029999999999422E-4</v>
      </c>
      <c r="AG586" s="40"/>
      <c r="AH586" s="73"/>
      <c r="AI586" s="40"/>
      <c r="AJ586" s="73"/>
      <c r="AK586" s="40">
        <v>44</v>
      </c>
      <c r="AL586" s="73">
        <v>150</v>
      </c>
      <c r="AM586" s="70"/>
      <c r="AN586" s="74"/>
      <c r="AO586" s="70"/>
      <c r="AP586" s="63"/>
      <c r="AQ586" s="63"/>
      <c r="AR586" s="40"/>
      <c r="AS586" s="40"/>
      <c r="AT586" s="63"/>
      <c r="AU586" s="63"/>
      <c r="AV586" s="142"/>
      <c r="AW586" s="71"/>
      <c r="AX586" s="45"/>
      <c r="AY586" s="45"/>
      <c r="AZ586" s="46"/>
      <c r="BA586" s="152"/>
      <c r="BB586" s="47"/>
      <c r="BC586" s="158">
        <v>6</v>
      </c>
      <c r="BD586" s="158"/>
      <c r="BE586" s="47"/>
      <c r="BF586" s="56"/>
      <c r="BG586" s="49"/>
      <c r="BH586" s="50"/>
      <c r="BI586" s="49"/>
      <c r="BJ586" s="49"/>
      <c r="BK586" s="49"/>
      <c r="BL586" s="49"/>
      <c r="BM586" s="49"/>
      <c r="BN586" s="50"/>
      <c r="BO586" s="49"/>
      <c r="BP586" s="49"/>
      <c r="BQ586" s="50"/>
      <c r="BR586" s="9"/>
    </row>
    <row r="587" spans="1:70" s="6" customFormat="1" x14ac:dyDescent="0.25">
      <c r="A587" s="170" t="s">
        <v>1155</v>
      </c>
      <c r="B587" s="136"/>
      <c r="C587" s="137">
        <v>44909.354097222225</v>
      </c>
      <c r="D587" s="146">
        <v>1.91</v>
      </c>
      <c r="E587" s="139" t="s">
        <v>814</v>
      </c>
      <c r="F587" s="165" t="s">
        <v>1195</v>
      </c>
      <c r="G587" s="22"/>
      <c r="H587" s="134"/>
      <c r="I587" s="134"/>
      <c r="J587" s="145"/>
      <c r="K587" s="29"/>
      <c r="L587" s="29"/>
      <c r="M587" s="1"/>
      <c r="N587" s="1"/>
      <c r="O587" s="3"/>
      <c r="P587" s="29"/>
      <c r="Q587" s="29"/>
      <c r="R587" s="1"/>
      <c r="S587" s="1"/>
      <c r="T587" s="147" t="s">
        <v>903</v>
      </c>
      <c r="U587" s="32" t="s">
        <v>24</v>
      </c>
      <c r="V587" s="24"/>
      <c r="W587" s="25" t="s">
        <v>22</v>
      </c>
      <c r="X587" s="30">
        <v>20</v>
      </c>
      <c r="Y587" s="138"/>
      <c r="Z587" s="30"/>
      <c r="AA587" s="30"/>
      <c r="AB587" s="36" t="s">
        <v>21</v>
      </c>
      <c r="AC587" s="24">
        <f>$AC$586</f>
        <v>0.45885799999999999</v>
      </c>
      <c r="AD587" s="30"/>
      <c r="AE587" s="24"/>
      <c r="AF587" s="24"/>
      <c r="AG587" s="41"/>
      <c r="AH587" s="41"/>
      <c r="AI587" s="41"/>
      <c r="AJ587" s="41"/>
      <c r="AK587" s="41"/>
      <c r="AL587" s="41"/>
      <c r="AM587" s="41"/>
      <c r="AN587" s="41"/>
      <c r="AO587" s="41"/>
      <c r="AP587" s="135"/>
      <c r="AQ587" s="135"/>
      <c r="AR587" s="41"/>
      <c r="AS587" s="41"/>
      <c r="AT587" s="135"/>
      <c r="AU587" s="135"/>
      <c r="AV587" s="29"/>
      <c r="AW587" s="42"/>
      <c r="AX587" s="42"/>
      <c r="AY587" s="42"/>
      <c r="AZ587" s="43"/>
      <c r="BA587" s="151"/>
      <c r="BB587" s="44"/>
      <c r="BC587" s="157">
        <v>7</v>
      </c>
      <c r="BD587" s="157"/>
      <c r="BE587" s="44"/>
      <c r="BF587" s="48"/>
      <c r="BG587" s="48"/>
      <c r="BH587" s="48"/>
      <c r="BI587" s="48"/>
      <c r="BJ587" s="48"/>
      <c r="BK587" s="48"/>
      <c r="BL587" s="48"/>
      <c r="BM587" s="48"/>
      <c r="BN587" s="48"/>
      <c r="BO587" s="48"/>
      <c r="BP587" s="48"/>
      <c r="BQ587" s="48"/>
      <c r="BR587" s="1"/>
    </row>
    <row r="588" spans="1:70" s="7" customFormat="1" x14ac:dyDescent="0.25">
      <c r="A588" s="68" t="s">
        <v>1702</v>
      </c>
      <c r="B588" s="67" t="s">
        <v>1187</v>
      </c>
      <c r="C588" s="52">
        <v>44909.354143518518</v>
      </c>
      <c r="D588" s="16">
        <f>(K588*M588+P588*R588)/(24*60*60)</f>
        <v>0</v>
      </c>
      <c r="E588" s="26"/>
      <c r="F588" s="14" t="s">
        <v>1673</v>
      </c>
      <c r="G588" s="15">
        <v>0.11600000000000001</v>
      </c>
      <c r="H588" s="131">
        <v>17</v>
      </c>
      <c r="I588" s="131">
        <v>10</v>
      </c>
      <c r="J588" s="143" t="s">
        <v>1674</v>
      </c>
      <c r="K588" s="37"/>
      <c r="L588" s="27">
        <v>6.0000000000000001E-3</v>
      </c>
      <c r="M588" s="13">
        <v>273</v>
      </c>
      <c r="N588" s="13">
        <v>240</v>
      </c>
      <c r="O588" s="17">
        <v>2E-3</v>
      </c>
      <c r="P588" s="37"/>
      <c r="Q588" s="27">
        <v>6.0000000000000001E-3</v>
      </c>
      <c r="R588" s="13">
        <v>334</v>
      </c>
      <c r="S588" s="13">
        <v>240</v>
      </c>
      <c r="T588" s="133">
        <v>2.9999999999999997E-4</v>
      </c>
      <c r="U588" s="27"/>
      <c r="V588" s="8">
        <f>IF(AB586="Latest Sag:",-(K588*L588+P588*Q588),-(K588*L588+P588*Q588)+U588)</f>
        <v>0</v>
      </c>
      <c r="W588" s="8">
        <f>IF(OR(AC587="",AC587=0),Z587+V588,IF(AB586="Latest Sag:",AA587+U588+V588,AC587+V588))</f>
        <v>0.45885799999999999</v>
      </c>
      <c r="X588" s="34"/>
      <c r="Y588" s="53">
        <f>IF(OR(ISBLANK(X588),X586=VALUE(20)),,IF(W586="Latest Z20:",ABS(X586-X588-K585*L585-P585*Q585+U587+U588),ABS(X587-X588-K587*L587-P587*Q587+U588)))</f>
        <v>0</v>
      </c>
      <c r="Z588" s="28">
        <v>-67.244175999999996</v>
      </c>
      <c r="AA588" s="28">
        <v>0.47670200000000001</v>
      </c>
      <c r="AB588" s="28"/>
      <c r="AC588" s="8">
        <f t="shared" ref="AC588" si="1351">AB588+AA588</f>
        <v>0.47670200000000001</v>
      </c>
      <c r="AD588" s="35">
        <v>0.45864885283798301</v>
      </c>
      <c r="AE588" s="8">
        <f t="shared" ref="AE588" si="1352">IF(AD588="",0,IF(OR(AC588="",AC588=0),W588-AD588,AC588-AD588))</f>
        <v>1.8053147162017003E-2</v>
      </c>
      <c r="AF588" s="58">
        <f t="shared" ref="AF588" si="1353">IF(AA588="",(Z588-V588)-Z587,AC588-W588)</f>
        <v>1.7844000000000027E-2</v>
      </c>
      <c r="AG588" s="40"/>
      <c r="AH588" s="73"/>
      <c r="AI588" s="40"/>
      <c r="AJ588" s="73"/>
      <c r="AK588" s="40"/>
      <c r="AL588" s="73">
        <v>150</v>
      </c>
      <c r="AM588" s="70"/>
      <c r="AN588" s="74"/>
      <c r="AO588" s="70"/>
      <c r="AP588" s="63"/>
      <c r="AQ588" s="63"/>
      <c r="AR588" s="40"/>
      <c r="AS588" s="40"/>
      <c r="AT588" s="63"/>
      <c r="AU588" s="63"/>
      <c r="AV588" s="142"/>
      <c r="AW588" s="71"/>
      <c r="AX588" s="45"/>
      <c r="AY588" s="45"/>
      <c r="AZ588" s="46"/>
      <c r="BA588" s="152"/>
      <c r="BB588" s="47"/>
      <c r="BC588" s="158">
        <v>7</v>
      </c>
      <c r="BD588" s="158"/>
      <c r="BE588" s="47"/>
      <c r="BF588" s="56"/>
      <c r="BG588" s="49"/>
      <c r="BH588" s="50"/>
      <c r="BI588" s="49"/>
      <c r="BJ588" s="49"/>
      <c r="BK588" s="49"/>
      <c r="BL588" s="49"/>
      <c r="BM588" s="49"/>
      <c r="BN588" s="50"/>
      <c r="BO588" s="49"/>
      <c r="BP588" s="49"/>
      <c r="BQ588" s="50"/>
      <c r="BR588" s="9"/>
    </row>
    <row r="589" spans="1:70" s="7" customFormat="1" x14ac:dyDescent="0.25">
      <c r="A589" s="68" t="s">
        <v>1703</v>
      </c>
      <c r="B589" s="67" t="s">
        <v>1187</v>
      </c>
      <c r="C589" s="52">
        <v>44909.379074074073</v>
      </c>
      <c r="D589" s="16">
        <f>(K589*M589+P589*R589)/(24*60*60)</f>
        <v>3.1597222222222221E-2</v>
      </c>
      <c r="E589" s="26"/>
      <c r="F589" s="14" t="s">
        <v>1673</v>
      </c>
      <c r="G589" s="15">
        <v>0.11600000000000001</v>
      </c>
      <c r="H589" s="131">
        <v>17</v>
      </c>
      <c r="I589" s="131">
        <v>10</v>
      </c>
      <c r="J589" s="143" t="s">
        <v>1674</v>
      </c>
      <c r="K589" s="27">
        <v>10</v>
      </c>
      <c r="L589" s="27">
        <v>6.0000000000000001E-3</v>
      </c>
      <c r="M589" s="13">
        <v>273</v>
      </c>
      <c r="N589" s="13">
        <v>240</v>
      </c>
      <c r="O589" s="17">
        <v>2E-3</v>
      </c>
      <c r="P589" s="27"/>
      <c r="Q589" s="27">
        <v>6.0000000000000001E-3</v>
      </c>
      <c r="R589" s="13">
        <v>334</v>
      </c>
      <c r="S589" s="13">
        <v>240</v>
      </c>
      <c r="T589" s="133">
        <v>2.9999999999999997E-4</v>
      </c>
      <c r="U589" s="27">
        <v>4.8275999999999999E-2</v>
      </c>
      <c r="V589" s="8">
        <f>IF(AB587="Latest Sag:",-(K589*L589+P589*Q589),-(K589*L589+P589*Q589)+U589)</f>
        <v>-0.06</v>
      </c>
      <c r="W589" s="8">
        <f>IF(OR(AC588="",AC588=0),Z588+V589,IF(AB587="Latest Sag:",AA588+U589+V589,AC588+V589))</f>
        <v>0.46497800000000006</v>
      </c>
      <c r="X589" s="33">
        <v>-36.825735999999999</v>
      </c>
      <c r="Y589" s="53">
        <f>IF(OR(ISBLANK(X589),X587=VALUE(20)),,IF(W587="Latest Z20:",ABS(X587-X589-K586*L586-P586*Q586+U588+U589),ABS(X588-X589-K588*L588-P588*Q588+U589)))</f>
        <v>0</v>
      </c>
      <c r="Z589" s="28">
        <v>-67.244052999999994</v>
      </c>
      <c r="AA589" s="28">
        <v>0.47670800000000002</v>
      </c>
      <c r="AB589" s="28">
        <v>-9.4339999999999997E-3</v>
      </c>
      <c r="AC589" s="8">
        <f t="shared" ref="AC589" si="1354">AB589+AA589</f>
        <v>0.46727400000000002</v>
      </c>
      <c r="AD589" s="35">
        <v>0.45864885283798301</v>
      </c>
      <c r="AE589" s="8">
        <f t="shared" ref="AE589" si="1355">IF(AD589="",0,IF(OR(AC589="",AC589=0),W589-AD589,AC589-AD589))</f>
        <v>8.6251471620170106E-3</v>
      </c>
      <c r="AF589" s="58">
        <f t="shared" ref="AF589" si="1356">IF(AA589="",(Z589-V589)-Z588,AC589-W589)</f>
        <v>2.2959999999999647E-3</v>
      </c>
      <c r="AG589" s="40"/>
      <c r="AH589" s="73"/>
      <c r="AI589" s="40"/>
      <c r="AJ589" s="73"/>
      <c r="AK589" s="40">
        <v>91</v>
      </c>
      <c r="AL589" s="73">
        <v>150</v>
      </c>
      <c r="AM589" s="70"/>
      <c r="AN589" s="74"/>
      <c r="AO589" s="70"/>
      <c r="AP589" s="63"/>
      <c r="AQ589" s="63"/>
      <c r="AR589" s="40"/>
      <c r="AS589" s="40"/>
      <c r="AT589" s="63"/>
      <c r="AU589" s="63"/>
      <c r="AV589" s="142"/>
      <c r="AW589" s="71"/>
      <c r="AX589" s="45"/>
      <c r="AY589" s="45"/>
      <c r="AZ589" s="46"/>
      <c r="BA589" s="152"/>
      <c r="BB589" s="47"/>
      <c r="BC589" s="158">
        <v>7</v>
      </c>
      <c r="BD589" s="158"/>
      <c r="BE589" s="47"/>
      <c r="BF589" s="56"/>
      <c r="BG589" s="49"/>
      <c r="BH589" s="50"/>
      <c r="BI589" s="49"/>
      <c r="BJ589" s="49"/>
      <c r="BK589" s="49"/>
      <c r="BL589" s="49"/>
      <c r="BM589" s="49"/>
      <c r="BN589" s="50"/>
      <c r="BO589" s="49"/>
      <c r="BP589" s="49"/>
      <c r="BQ589" s="50"/>
      <c r="BR589" s="9"/>
    </row>
    <row r="590" spans="1:70" s="7" customFormat="1" x14ac:dyDescent="0.25">
      <c r="A590" s="68" t="s">
        <v>1704</v>
      </c>
      <c r="B590" s="67" t="s">
        <v>1187</v>
      </c>
      <c r="C590" s="52">
        <v>44909.422060185185</v>
      </c>
      <c r="D590" s="16">
        <f>(K590*M590+P590*R590)/(24*60*60)</f>
        <v>1.0185185185185186E-2</v>
      </c>
      <c r="E590" s="26"/>
      <c r="F590" s="14" t="s">
        <v>1673</v>
      </c>
      <c r="G590" s="15">
        <v>0.11600000000000001</v>
      </c>
      <c r="H590" s="131">
        <v>17</v>
      </c>
      <c r="I590" s="131">
        <v>10</v>
      </c>
      <c r="J590" s="143" t="s">
        <v>1674</v>
      </c>
      <c r="K590" s="27">
        <v>2</v>
      </c>
      <c r="L590" s="27">
        <v>6.0000000000000001E-3</v>
      </c>
      <c r="M590" s="13">
        <v>273</v>
      </c>
      <c r="N590" s="13">
        <v>240</v>
      </c>
      <c r="O590" s="17">
        <v>2E-3</v>
      </c>
      <c r="P590" s="27">
        <v>1</v>
      </c>
      <c r="Q590" s="27">
        <v>6.0000000000000001E-3</v>
      </c>
      <c r="R590" s="13">
        <v>334</v>
      </c>
      <c r="S590" s="13">
        <v>240</v>
      </c>
      <c r="T590" s="133">
        <v>2.9999999999999997E-4</v>
      </c>
      <c r="U590" s="27">
        <v>9.1719999999999996E-3</v>
      </c>
      <c r="V590" s="8">
        <f>IF(AB588="Latest Sag:",-(K590*L590+P590*Q590),-(K590*L590+P590*Q590)+U590)</f>
        <v>-8.8280000000000025E-3</v>
      </c>
      <c r="W590" s="8">
        <f>IF(OR(AC589="",AC589=0),Z589+V590,IF(AB588="Latest Sag:",AA589+U590+V590,AC589+V590))</f>
        <v>0.45844600000000002</v>
      </c>
      <c r="X590" s="33">
        <v>-36.876565999999997</v>
      </c>
      <c r="Y590" s="53">
        <f>IF(OR(ISBLANK(X590),X588=VALUE(20)),,IF(W588="Latest Z20:",ABS(X588-X590-K587*L587-P587*Q587+U589+U590),ABS(X589-X590-K589*L589-P589*Q589+U590)))</f>
        <v>1.9999999977121652E-6</v>
      </c>
      <c r="Z590" s="28">
        <v>-67.244034999999997</v>
      </c>
      <c r="AA590" s="28">
        <v>0.47670000000000001</v>
      </c>
      <c r="AB590" s="28">
        <v>-1.7972999999999999E-2</v>
      </c>
      <c r="AC590" s="8">
        <f t="shared" ref="AC590" si="1357">AB590+AA590</f>
        <v>0.458727</v>
      </c>
      <c r="AD590" s="35">
        <v>0.45864885283798301</v>
      </c>
      <c r="AE590" s="8">
        <f t="shared" ref="AE590" si="1358">IF(AD590="",0,IF(OR(AC590="",AC590=0),W590-AD590,AC590-AD590))</f>
        <v>7.8147162016983795E-5</v>
      </c>
      <c r="AF590" s="58">
        <f t="shared" ref="AF590" si="1359">IF(AA590="",(Z590-V590)-Z589,AC590-W590)</f>
        <v>2.8099999999997571E-4</v>
      </c>
      <c r="AG590" s="40"/>
      <c r="AH590" s="73"/>
      <c r="AI590" s="40"/>
      <c r="AJ590" s="73"/>
      <c r="AK590" s="40">
        <v>82</v>
      </c>
      <c r="AL590" s="73">
        <v>150</v>
      </c>
      <c r="AM590" s="70"/>
      <c r="AN590" s="74"/>
      <c r="AO590" s="70"/>
      <c r="AP590" s="63"/>
      <c r="AQ590" s="63"/>
      <c r="AR590" s="40"/>
      <c r="AS590" s="40"/>
      <c r="AT590" s="63"/>
      <c r="AU590" s="63"/>
      <c r="AV590" s="142"/>
      <c r="AW590" s="71"/>
      <c r="AX590" s="45"/>
      <c r="AY590" s="45"/>
      <c r="AZ590" s="46"/>
      <c r="BA590" s="152"/>
      <c r="BB590" s="47"/>
      <c r="BC590" s="158">
        <v>7</v>
      </c>
      <c r="BD590" s="158"/>
      <c r="BE590" s="47"/>
      <c r="BF590" s="56"/>
      <c r="BG590" s="49"/>
      <c r="BH590" s="50"/>
      <c r="BI590" s="49"/>
      <c r="BJ590" s="49"/>
      <c r="BK590" s="49"/>
      <c r="BL590" s="49"/>
      <c r="BM590" s="49"/>
      <c r="BN590" s="50"/>
      <c r="BO590" s="49"/>
      <c r="BP590" s="49"/>
      <c r="BQ590" s="50"/>
      <c r="BR590" s="9"/>
    </row>
    <row r="591" spans="1:70" s="6" customFormat="1" x14ac:dyDescent="0.25">
      <c r="A591" s="170" t="s">
        <v>1155</v>
      </c>
      <c r="B591" s="136"/>
      <c r="C591" s="137">
        <v>44909.439664351848</v>
      </c>
      <c r="D591" s="146">
        <v>2.0499999999999998</v>
      </c>
      <c r="E591" s="139" t="s">
        <v>814</v>
      </c>
      <c r="F591" s="165" t="s">
        <v>1199</v>
      </c>
      <c r="G591" s="22"/>
      <c r="H591" s="134"/>
      <c r="I591" s="134"/>
      <c r="J591" s="145"/>
      <c r="K591" s="29"/>
      <c r="L591" s="29"/>
      <c r="M591" s="1"/>
      <c r="N591" s="1"/>
      <c r="O591" s="3"/>
      <c r="P591" s="29"/>
      <c r="Q591" s="29"/>
      <c r="R591" s="1"/>
      <c r="S591" s="1"/>
      <c r="T591" s="147" t="s">
        <v>903</v>
      </c>
      <c r="U591" s="32" t="s">
        <v>24</v>
      </c>
      <c r="V591" s="24"/>
      <c r="W591" s="25" t="s">
        <v>22</v>
      </c>
      <c r="X591" s="30">
        <v>20</v>
      </c>
      <c r="Y591" s="138"/>
      <c r="Z591" s="30"/>
      <c r="AA591" s="30"/>
      <c r="AB591" s="36" t="s">
        <v>21</v>
      </c>
      <c r="AC591" s="24">
        <f>$AC$590</f>
        <v>0.458727</v>
      </c>
      <c r="AD591" s="30"/>
      <c r="AE591" s="24"/>
      <c r="AF591" s="24"/>
      <c r="AG591" s="41"/>
      <c r="AH591" s="41"/>
      <c r="AI591" s="41"/>
      <c r="AJ591" s="41"/>
      <c r="AK591" s="41"/>
      <c r="AL591" s="41"/>
      <c r="AM591" s="41"/>
      <c r="AN591" s="41"/>
      <c r="AO591" s="41"/>
      <c r="AP591" s="135"/>
      <c r="AQ591" s="135"/>
      <c r="AR591" s="41"/>
      <c r="AS591" s="41"/>
      <c r="AT591" s="135"/>
      <c r="AU591" s="135"/>
      <c r="AV591" s="29"/>
      <c r="AW591" s="42"/>
      <c r="AX591" s="42"/>
      <c r="AY591" s="42"/>
      <c r="AZ591" s="43"/>
      <c r="BA591" s="151"/>
      <c r="BB591" s="44"/>
      <c r="BC591" s="157">
        <v>8</v>
      </c>
      <c r="BD591" s="157"/>
      <c r="BE591" s="44"/>
      <c r="BF591" s="48"/>
      <c r="BG591" s="48"/>
      <c r="BH591" s="48"/>
      <c r="BI591" s="48"/>
      <c r="BJ591" s="48"/>
      <c r="BK591" s="48"/>
      <c r="BL591" s="48"/>
      <c r="BM591" s="48"/>
      <c r="BN591" s="48"/>
      <c r="BO591" s="48"/>
      <c r="BP591" s="48"/>
      <c r="BQ591" s="48"/>
      <c r="BR591" s="1"/>
    </row>
    <row r="592" spans="1:70" s="7" customFormat="1" x14ac:dyDescent="0.25">
      <c r="A592" s="68" t="s">
        <v>1705</v>
      </c>
      <c r="B592" s="67" t="s">
        <v>1187</v>
      </c>
      <c r="C592" s="52">
        <v>44909.439710648148</v>
      </c>
      <c r="D592" s="16">
        <f>(K592*M592+P592*R592)/(24*60*60)</f>
        <v>0</v>
      </c>
      <c r="E592" s="26"/>
      <c r="F592" s="14" t="s">
        <v>1673</v>
      </c>
      <c r="G592" s="15">
        <v>0.11600000000000001</v>
      </c>
      <c r="H592" s="131">
        <v>17</v>
      </c>
      <c r="I592" s="131">
        <v>10</v>
      </c>
      <c r="J592" s="143" t="s">
        <v>1674</v>
      </c>
      <c r="K592" s="37"/>
      <c r="L592" s="27">
        <v>6.0000000000000001E-3</v>
      </c>
      <c r="M592" s="13">
        <v>273</v>
      </c>
      <c r="N592" s="13">
        <v>240</v>
      </c>
      <c r="O592" s="17">
        <v>2E-3</v>
      </c>
      <c r="P592" s="37"/>
      <c r="Q592" s="27">
        <v>6.0000000000000001E-3</v>
      </c>
      <c r="R592" s="13">
        <v>334</v>
      </c>
      <c r="S592" s="13">
        <v>240</v>
      </c>
      <c r="T592" s="133">
        <v>2.9999999999999997E-4</v>
      </c>
      <c r="U592" s="27"/>
      <c r="V592" s="8">
        <f>IF(AB590="Latest Sag:",-(K592*L592+P592*Q592),-(K592*L592+P592*Q592)+U592)</f>
        <v>0</v>
      </c>
      <c r="W592" s="8">
        <f>IF(OR(AC591="",AC591=0),Z591+V592,IF(AB590="Latest Sag:",AA591+U592+V592,AC591+V592))</f>
        <v>0.458727</v>
      </c>
      <c r="X592" s="34"/>
      <c r="Y592" s="53">
        <f>IF(OR(ISBLANK(X592),X590=VALUE(20)),,IF(W590="Latest Z20:",ABS(X590-X592-K589*L589-P589*Q589+U591+U592),ABS(X591-X592-K591*L591-P591*Q591+U592)))</f>
        <v>0</v>
      </c>
      <c r="Z592" s="28">
        <v>-67.244320000000002</v>
      </c>
      <c r="AA592" s="28">
        <v>0.47668199999999999</v>
      </c>
      <c r="AB592" s="28"/>
      <c r="AC592" s="8">
        <f t="shared" ref="AC592" si="1360">AB592+AA592</f>
        <v>0.47668199999999999</v>
      </c>
      <c r="AD592" s="35">
        <v>0.45857927110563901</v>
      </c>
      <c r="AE592" s="8">
        <f t="shared" ref="AE592" si="1361">IF(AD592="",0,IF(OR(AC592="",AC592=0),W592-AD592,AC592-AD592))</f>
        <v>1.8102728894360987E-2</v>
      </c>
      <c r="AF592" s="58">
        <f t="shared" ref="AF592" si="1362">IF(AA592="",(Z592-V592)-Z591,AC592-W592)</f>
        <v>1.7954999999999999E-2</v>
      </c>
      <c r="AG592" s="40"/>
      <c r="AH592" s="73"/>
      <c r="AI592" s="40"/>
      <c r="AJ592" s="73"/>
      <c r="AK592" s="40">
        <v>1019</v>
      </c>
      <c r="AL592" s="73">
        <v>150</v>
      </c>
      <c r="AM592" s="70"/>
      <c r="AN592" s="74"/>
      <c r="AO592" s="70"/>
      <c r="AP592" s="63"/>
      <c r="AQ592" s="63"/>
      <c r="AR592" s="40"/>
      <c r="AS592" s="40"/>
      <c r="AT592" s="63"/>
      <c r="AU592" s="63"/>
      <c r="AV592" s="142"/>
      <c r="AW592" s="71"/>
      <c r="AX592" s="45"/>
      <c r="AY592" s="45"/>
      <c r="AZ592" s="46"/>
      <c r="BA592" s="152"/>
      <c r="BB592" s="47"/>
      <c r="BC592" s="158">
        <v>8</v>
      </c>
      <c r="BD592" s="158"/>
      <c r="BE592" s="47"/>
      <c r="BF592" s="56"/>
      <c r="BG592" s="49"/>
      <c r="BH592" s="50"/>
      <c r="BI592" s="49"/>
      <c r="BJ592" s="49"/>
      <c r="BK592" s="49"/>
      <c r="BL592" s="49"/>
      <c r="BM592" s="49"/>
      <c r="BN592" s="50"/>
      <c r="BO592" s="49"/>
      <c r="BP592" s="49"/>
      <c r="BQ592" s="50"/>
      <c r="BR592" s="9"/>
    </row>
    <row r="593" spans="1:70" s="7" customFormat="1" x14ac:dyDescent="0.25">
      <c r="A593" s="68" t="s">
        <v>1706</v>
      </c>
      <c r="B593" s="67" t="s">
        <v>1187</v>
      </c>
      <c r="C593" s="52">
        <v>44909.474849537037</v>
      </c>
      <c r="D593" s="16">
        <f>(K593*M593+P593*R593)/(24*60*60)</f>
        <v>3.4756944444444444E-2</v>
      </c>
      <c r="E593" s="26"/>
      <c r="F593" s="14" t="s">
        <v>1673</v>
      </c>
      <c r="G593" s="15">
        <v>0.11600000000000001</v>
      </c>
      <c r="H593" s="131">
        <v>17</v>
      </c>
      <c r="I593" s="131">
        <v>10</v>
      </c>
      <c r="J593" s="143" t="s">
        <v>1674</v>
      </c>
      <c r="K593" s="27">
        <v>11</v>
      </c>
      <c r="L593" s="27">
        <v>6.0000000000000001E-3</v>
      </c>
      <c r="M593" s="13">
        <v>273</v>
      </c>
      <c r="N593" s="13">
        <v>240</v>
      </c>
      <c r="O593" s="17">
        <v>2E-3</v>
      </c>
      <c r="P593" s="27"/>
      <c r="Q593" s="27">
        <v>6.0000000000000001E-3</v>
      </c>
      <c r="R593" s="13">
        <v>334</v>
      </c>
      <c r="S593" s="13">
        <v>240</v>
      </c>
      <c r="T593" s="133">
        <v>2.9999999999999997E-4</v>
      </c>
      <c r="U593" s="27">
        <v>5.3893999999999997E-2</v>
      </c>
      <c r="V593" s="8">
        <f>IF(AB591="Latest Sag:",-(K593*L593+P593*Q593),-(K593*L593+P593*Q593)+U593)</f>
        <v>-6.6000000000000003E-2</v>
      </c>
      <c r="W593" s="8">
        <f>IF(OR(AC592="",AC592=0),Z592+V593,IF(AB591="Latest Sag:",AA592+U593+V593,AC592+V593))</f>
        <v>0.46457599999999993</v>
      </c>
      <c r="X593" s="33">
        <v>-36.820154000000002</v>
      </c>
      <c r="Y593" s="53">
        <f>IF(OR(ISBLANK(X593),X591=VALUE(20)),,IF(W591="Latest Z20:",ABS(X591-X593-K590*L590-P590*Q590+U592+U593),ABS(X592-X593-K592*L592-P592*Q592+U593)))</f>
        <v>0</v>
      </c>
      <c r="Z593" s="28">
        <v>-67.244010000000003</v>
      </c>
      <c r="AA593" s="28">
        <v>0.476661</v>
      </c>
      <c r="AB593" s="28">
        <v>-9.9819999999999996E-3</v>
      </c>
      <c r="AC593" s="8">
        <f t="shared" ref="AC593" si="1363">AB593+AA593</f>
        <v>0.46667900000000001</v>
      </c>
      <c r="AD593" s="35">
        <v>0.45857927110563901</v>
      </c>
      <c r="AE593" s="8">
        <f t="shared" ref="AE593" si="1364">IF(AD593="",0,IF(OR(AC593="",AC593=0),W593-AD593,AC593-AD593))</f>
        <v>8.0997288943610024E-3</v>
      </c>
      <c r="AF593" s="58">
        <f t="shared" ref="AF593" si="1365">IF(AA593="",(Z593-V593)-Z592,AC593-W593)</f>
        <v>2.103000000000077E-3</v>
      </c>
      <c r="AG593" s="40"/>
      <c r="AH593" s="73"/>
      <c r="AI593" s="40"/>
      <c r="AJ593" s="73"/>
      <c r="AK593" s="40">
        <v>82</v>
      </c>
      <c r="AL593" s="73">
        <v>150</v>
      </c>
      <c r="AM593" s="70"/>
      <c r="AN593" s="74"/>
      <c r="AO593" s="70"/>
      <c r="AP593" s="63"/>
      <c r="AQ593" s="63"/>
      <c r="AR593" s="40"/>
      <c r="AS593" s="40"/>
      <c r="AT593" s="63"/>
      <c r="AU593" s="63"/>
      <c r="AV593" s="142"/>
      <c r="AW593" s="71"/>
      <c r="AX593" s="45"/>
      <c r="AY593" s="45"/>
      <c r="AZ593" s="46"/>
      <c r="BA593" s="152"/>
      <c r="BB593" s="47"/>
      <c r="BC593" s="158">
        <v>8</v>
      </c>
      <c r="BD593" s="158"/>
      <c r="BE593" s="47"/>
      <c r="BF593" s="56"/>
      <c r="BG593" s="49"/>
      <c r="BH593" s="50"/>
      <c r="BI593" s="49"/>
      <c r="BJ593" s="49"/>
      <c r="BK593" s="49"/>
      <c r="BL593" s="49"/>
      <c r="BM593" s="49"/>
      <c r="BN593" s="50"/>
      <c r="BO593" s="49"/>
      <c r="BP593" s="49"/>
      <c r="BQ593" s="50"/>
      <c r="BR593" s="9"/>
    </row>
    <row r="594" spans="1:70" s="7" customFormat="1" x14ac:dyDescent="0.25">
      <c r="A594" s="68" t="s">
        <v>1707</v>
      </c>
      <c r="B594" s="67" t="s">
        <v>1187</v>
      </c>
      <c r="C594" s="52">
        <v>44909.519918981481</v>
      </c>
      <c r="D594" s="16">
        <f>(K594*M594+P594*R594)/(24*60*60)</f>
        <v>1.0185185185185186E-2</v>
      </c>
      <c r="E594" s="26"/>
      <c r="F594" s="14" t="s">
        <v>1673</v>
      </c>
      <c r="G594" s="15">
        <v>0.11600000000000001</v>
      </c>
      <c r="H594" s="131">
        <v>17</v>
      </c>
      <c r="I594" s="131">
        <v>10</v>
      </c>
      <c r="J594" s="143" t="s">
        <v>1674</v>
      </c>
      <c r="K594" s="27">
        <v>2</v>
      </c>
      <c r="L594" s="27">
        <v>6.0000000000000001E-3</v>
      </c>
      <c r="M594" s="13">
        <v>273</v>
      </c>
      <c r="N594" s="13">
        <v>240</v>
      </c>
      <c r="O594" s="17">
        <v>2E-3</v>
      </c>
      <c r="P594" s="27">
        <v>1</v>
      </c>
      <c r="Q594" s="27">
        <v>6.0000000000000001E-3</v>
      </c>
      <c r="R594" s="13">
        <v>334</v>
      </c>
      <c r="S594" s="13">
        <v>240</v>
      </c>
      <c r="T594" s="133">
        <v>2.9999999999999997E-4</v>
      </c>
      <c r="U594" s="27">
        <v>9.7149999999999997E-3</v>
      </c>
      <c r="V594" s="8">
        <f>IF(AB592="Latest Sag:",-(K594*L594+P594*Q594),-(K594*L594+P594*Q594)+U594)</f>
        <v>-8.2850000000000024E-3</v>
      </c>
      <c r="W594" s="8">
        <f>IF(OR(AC593="",AC593=0),Z593+V594,IF(AB592="Latest Sag:",AA593+U594+V594,AC593+V594))</f>
        <v>0.45839400000000002</v>
      </c>
      <c r="X594" s="33">
        <v>-36.876438999999998</v>
      </c>
      <c r="Y594" s="53">
        <f>IF(OR(ISBLANK(X594),X592=VALUE(20)),,IF(W592="Latest Z20:",ABS(X592-X594-K591*L591-P591*Q591+U593+U594),ABS(X593-X594-K593*L593-P593*Q593+U594)))</f>
        <v>4.5258935488234897E-15</v>
      </c>
      <c r="Z594" s="28">
        <v>-67.244071000000005</v>
      </c>
      <c r="AA594" s="28">
        <v>0.476686</v>
      </c>
      <c r="AB594" s="28">
        <v>-1.8058000000000001E-2</v>
      </c>
      <c r="AC594" s="8">
        <f t="shared" ref="AC594" si="1366">AB594+AA594</f>
        <v>0.45862799999999998</v>
      </c>
      <c r="AD594" s="35">
        <v>0.45857927110563901</v>
      </c>
      <c r="AE594" s="8">
        <f t="shared" ref="AE594" si="1367">IF(AD594="",0,IF(OR(AC594="",AC594=0),W594-AD594,AC594-AD594))</f>
        <v>4.8728894360972053E-5</v>
      </c>
      <c r="AF594" s="58">
        <f t="shared" ref="AF594" si="1368">IF(AA594="",(Z594-V594)-Z593,AC594-W594)</f>
        <v>2.3399999999995647E-4</v>
      </c>
      <c r="AG594" s="40"/>
      <c r="AH594" s="73"/>
      <c r="AI594" s="40"/>
      <c r="AJ594" s="73"/>
      <c r="AK594" s="40">
        <v>78</v>
      </c>
      <c r="AL594" s="73">
        <v>150</v>
      </c>
      <c r="AM594" s="70"/>
      <c r="AN594" s="74"/>
      <c r="AO594" s="70"/>
      <c r="AP594" s="63"/>
      <c r="AQ594" s="63"/>
      <c r="AR594" s="40"/>
      <c r="AS594" s="40"/>
      <c r="AT594" s="63"/>
      <c r="AU594" s="63"/>
      <c r="AV594" s="142"/>
      <c r="AW594" s="71"/>
      <c r="AX594" s="45"/>
      <c r="AY594" s="45"/>
      <c r="AZ594" s="46"/>
      <c r="BA594" s="152"/>
      <c r="BB594" s="47"/>
      <c r="BC594" s="158">
        <v>8</v>
      </c>
      <c r="BD594" s="158"/>
      <c r="BE594" s="47"/>
      <c r="BF594" s="56"/>
      <c r="BG594" s="49"/>
      <c r="BH594" s="50"/>
      <c r="BI594" s="49"/>
      <c r="BJ594" s="49"/>
      <c r="BK594" s="49"/>
      <c r="BL594" s="49"/>
      <c r="BM594" s="49"/>
      <c r="BN594" s="50"/>
      <c r="BO594" s="49"/>
      <c r="BP594" s="49"/>
      <c r="BQ594" s="50"/>
      <c r="BR594" s="9"/>
    </row>
    <row r="595" spans="1:70" s="6" customFormat="1" x14ac:dyDescent="0.25">
      <c r="A595" s="170" t="s">
        <v>1155</v>
      </c>
      <c r="B595" s="136"/>
      <c r="C595" s="137">
        <v>44909.556956018518</v>
      </c>
      <c r="D595" s="146">
        <v>2.82</v>
      </c>
      <c r="E595" s="139" t="s">
        <v>814</v>
      </c>
      <c r="F595" s="165" t="s">
        <v>1203</v>
      </c>
      <c r="G595" s="22"/>
      <c r="H595" s="134"/>
      <c r="I595" s="134"/>
      <c r="J595" s="145"/>
      <c r="K595" s="29"/>
      <c r="L595" s="29"/>
      <c r="M595" s="1"/>
      <c r="N595" s="1"/>
      <c r="O595" s="3"/>
      <c r="P595" s="29"/>
      <c r="Q595" s="29"/>
      <c r="R595" s="1"/>
      <c r="S595" s="1"/>
      <c r="T595" s="147" t="s">
        <v>903</v>
      </c>
      <c r="U595" s="32" t="s">
        <v>24</v>
      </c>
      <c r="V595" s="24"/>
      <c r="W595" s="25" t="s">
        <v>22</v>
      </c>
      <c r="X595" s="30">
        <v>20</v>
      </c>
      <c r="Y595" s="138"/>
      <c r="Z595" s="30"/>
      <c r="AA595" s="30"/>
      <c r="AB595" s="36" t="s">
        <v>21</v>
      </c>
      <c r="AC595" s="24">
        <f>$AC$594</f>
        <v>0.45862799999999998</v>
      </c>
      <c r="AD595" s="30"/>
      <c r="AE595" s="24"/>
      <c r="AF595" s="24"/>
      <c r="AG595" s="41"/>
      <c r="AH595" s="41"/>
      <c r="AI595" s="41"/>
      <c r="AJ595" s="41"/>
      <c r="AK595" s="41"/>
      <c r="AL595" s="41"/>
      <c r="AM595" s="41"/>
      <c r="AN595" s="41"/>
      <c r="AO595" s="41"/>
      <c r="AP595" s="135"/>
      <c r="AQ595" s="135"/>
      <c r="AR595" s="41"/>
      <c r="AS595" s="41"/>
      <c r="AT595" s="135"/>
      <c r="AU595" s="135"/>
      <c r="AV595" s="29"/>
      <c r="AW595" s="42"/>
      <c r="AX595" s="42"/>
      <c r="AY595" s="42"/>
      <c r="AZ595" s="43"/>
      <c r="BA595" s="151"/>
      <c r="BB595" s="44"/>
      <c r="BC595" s="157">
        <v>9</v>
      </c>
      <c r="BD595" s="157"/>
      <c r="BE595" s="44"/>
      <c r="BF595" s="48"/>
      <c r="BG595" s="48"/>
      <c r="BH595" s="48"/>
      <c r="BI595" s="48"/>
      <c r="BJ595" s="48"/>
      <c r="BK595" s="48"/>
      <c r="BL595" s="48"/>
      <c r="BM595" s="48"/>
      <c r="BN595" s="48"/>
      <c r="BO595" s="48"/>
      <c r="BP595" s="48"/>
      <c r="BQ595" s="48"/>
      <c r="BR595" s="1"/>
    </row>
    <row r="596" spans="1:70" s="7" customFormat="1" x14ac:dyDescent="0.25">
      <c r="A596" s="68" t="s">
        <v>1708</v>
      </c>
      <c r="B596" s="67" t="s">
        <v>1187</v>
      </c>
      <c r="C596" s="52">
        <v>44909.557013888887</v>
      </c>
      <c r="D596" s="16">
        <f>(K596*M596+P596*R596)/(24*60*60)</f>
        <v>0</v>
      </c>
      <c r="E596" s="26"/>
      <c r="F596" s="14" t="s">
        <v>1673</v>
      </c>
      <c r="G596" s="15">
        <v>0.11600000000000001</v>
      </c>
      <c r="H596" s="131">
        <v>17</v>
      </c>
      <c r="I596" s="131">
        <v>10</v>
      </c>
      <c r="J596" s="143" t="s">
        <v>1674</v>
      </c>
      <c r="K596" s="37"/>
      <c r="L596" s="27">
        <v>6.0000000000000001E-3</v>
      </c>
      <c r="M596" s="13">
        <v>273</v>
      </c>
      <c r="N596" s="13">
        <v>240</v>
      </c>
      <c r="O596" s="17">
        <v>2E-3</v>
      </c>
      <c r="P596" s="37"/>
      <c r="Q596" s="27">
        <v>6.0000000000000001E-3</v>
      </c>
      <c r="R596" s="13">
        <v>334</v>
      </c>
      <c r="S596" s="13">
        <v>240</v>
      </c>
      <c r="T596" s="133">
        <v>2.9999999999999997E-4</v>
      </c>
      <c r="U596" s="27"/>
      <c r="V596" s="8">
        <f>IF(AB594="Latest Sag:",-(K596*L596+P596*Q596),-(K596*L596+P596*Q596)+U596)</f>
        <v>0</v>
      </c>
      <c r="W596" s="8">
        <f>IF(OR(AC595="",AC595=0),Z595+V596,IF(AB594="Latest Sag:",AA595+U596+V596,AC595+V596))</f>
        <v>0.45862799999999998</v>
      </c>
      <c r="X596" s="34"/>
      <c r="Y596" s="53">
        <f>IF(OR(ISBLANK(X596),X594=VALUE(20)),,IF(W594="Latest Z20:",ABS(X594-X596-K593*L593-P593*Q593+U595+U596),ABS(X595-X596-K595*L595-P595*Q595+U596)))</f>
        <v>0</v>
      </c>
      <c r="Z596" s="28">
        <v>-67.240215000000006</v>
      </c>
      <c r="AA596" s="28">
        <v>0.48013499999999998</v>
      </c>
      <c r="AB596" s="28"/>
      <c r="AC596" s="8">
        <f t="shared" ref="AC596" si="1369">AB596+AA596</f>
        <v>0.48013499999999998</v>
      </c>
      <c r="AD596" s="35">
        <v>0.45869079819107</v>
      </c>
      <c r="AE596" s="8">
        <f t="shared" ref="AE596" si="1370">IF(AD596="",0,IF(OR(AC596="",AC596=0),W596-AD596,AC596-AD596))</f>
        <v>2.1444201808929975E-2</v>
      </c>
      <c r="AF596" s="58">
        <f t="shared" ref="AF596" si="1371">IF(AA596="",(Z596-V596)-Z595,AC596-W596)</f>
        <v>2.1506999999999998E-2</v>
      </c>
      <c r="AG596" s="40"/>
      <c r="AH596" s="73"/>
      <c r="AI596" s="40"/>
      <c r="AJ596" s="73"/>
      <c r="AK596" s="40">
        <v>2000</v>
      </c>
      <c r="AL596" s="73">
        <v>150</v>
      </c>
      <c r="AM596" s="70"/>
      <c r="AN596" s="74"/>
      <c r="AO596" s="70"/>
      <c r="AP596" s="63"/>
      <c r="AQ596" s="63"/>
      <c r="AR596" s="40"/>
      <c r="AS596" s="40"/>
      <c r="AT596" s="63"/>
      <c r="AU596" s="63"/>
      <c r="AV596" s="142"/>
      <c r="AW596" s="71"/>
      <c r="AX596" s="45"/>
      <c r="AY596" s="45"/>
      <c r="AZ596" s="46"/>
      <c r="BA596" s="152"/>
      <c r="BB596" s="47"/>
      <c r="BC596" s="158">
        <v>9</v>
      </c>
      <c r="BD596" s="158"/>
      <c r="BE596" s="47"/>
      <c r="BF596" s="56"/>
      <c r="BG596" s="49"/>
      <c r="BH596" s="50"/>
      <c r="BI596" s="49"/>
      <c r="BJ596" s="49"/>
      <c r="BK596" s="49"/>
      <c r="BL596" s="49"/>
      <c r="BM596" s="49"/>
      <c r="BN596" s="50"/>
      <c r="BO596" s="49"/>
      <c r="BP596" s="49"/>
      <c r="BQ596" s="50"/>
      <c r="BR596" s="9"/>
    </row>
    <row r="597" spans="1:70" s="7" customFormat="1" x14ac:dyDescent="0.25">
      <c r="A597" s="68" t="s">
        <v>1709</v>
      </c>
      <c r="B597" s="67" t="s">
        <v>1187</v>
      </c>
      <c r="C597" s="52">
        <v>44909.566990740743</v>
      </c>
      <c r="D597" s="16">
        <f>(K597*M597+P597*R597)/(24*60*60)</f>
        <v>3.1597222222222221E-2</v>
      </c>
      <c r="E597" s="26"/>
      <c r="F597" s="14" t="s">
        <v>1673</v>
      </c>
      <c r="G597" s="15">
        <v>0.11600000000000001</v>
      </c>
      <c r="H597" s="131">
        <v>17</v>
      </c>
      <c r="I597" s="131">
        <v>10</v>
      </c>
      <c r="J597" s="143" t="s">
        <v>1674</v>
      </c>
      <c r="K597" s="27">
        <v>10</v>
      </c>
      <c r="L597" s="27">
        <v>6.0000000000000001E-3</v>
      </c>
      <c r="M597" s="13">
        <v>273</v>
      </c>
      <c r="N597" s="13">
        <v>240</v>
      </c>
      <c r="O597" s="17">
        <v>2E-3</v>
      </c>
      <c r="P597" s="27"/>
      <c r="Q597" s="27">
        <v>6.0000000000000001E-3</v>
      </c>
      <c r="R597" s="13">
        <v>334</v>
      </c>
      <c r="S597" s="13">
        <v>240</v>
      </c>
      <c r="T597" s="133">
        <v>2.9999999999999997E-4</v>
      </c>
      <c r="U597" s="27">
        <v>4.4559000000000001E-2</v>
      </c>
      <c r="V597" s="8">
        <f>IF(AB595="Latest Sag:",-(K597*L597+P597*Q597),-(K597*L597+P597*Q597)+U597)</f>
        <v>-0.06</v>
      </c>
      <c r="W597" s="8">
        <f>IF(OR(AC596="",AC596=0),Z596+V597,IF(AB595="Latest Sag:",AA596+U597+V597,AC596+V597))</f>
        <v>0.464694</v>
      </c>
      <c r="X597" s="33">
        <v>-36.825149000000003</v>
      </c>
      <c r="Y597" s="53">
        <f>IF(OR(ISBLANK(X597),X595=VALUE(20)),,IF(W595="Latest Z20:",ABS(X595-X597-K594*L594-P594*Q594+U596+U597),ABS(X596-X597-K596*L596-P596*Q596+U597)))</f>
        <v>0</v>
      </c>
      <c r="Z597" s="28">
        <v>-67.239999999999995</v>
      </c>
      <c r="AA597" s="28">
        <v>0.48015799999999997</v>
      </c>
      <c r="AB597" s="28">
        <v>-1.3022000000000001E-2</v>
      </c>
      <c r="AC597" s="8">
        <f t="shared" ref="AC597" si="1372">AB597+AA597</f>
        <v>0.467136</v>
      </c>
      <c r="AD597" s="35">
        <v>0.45869079819107</v>
      </c>
      <c r="AE597" s="8">
        <f t="shared" ref="AE597" si="1373">IF(AD597="",0,IF(OR(AC597="",AC597=0),W597-AD597,AC597-AD597))</f>
        <v>8.4452018089299918E-3</v>
      </c>
      <c r="AF597" s="58">
        <f t="shared" ref="AF597" si="1374">IF(AA597="",(Z597-V597)-Z596,AC597-W597)</f>
        <v>2.4419999999999997E-3</v>
      </c>
      <c r="AG597" s="40"/>
      <c r="AH597" s="73"/>
      <c r="AI597" s="40"/>
      <c r="AJ597" s="73"/>
      <c r="AK597" s="40">
        <v>80</v>
      </c>
      <c r="AL597" s="73">
        <v>150</v>
      </c>
      <c r="AM597" s="70"/>
      <c r="AN597" s="74"/>
      <c r="AO597" s="70"/>
      <c r="AP597" s="63"/>
      <c r="AQ597" s="63"/>
      <c r="AR597" s="40"/>
      <c r="AS597" s="40"/>
      <c r="AT597" s="63"/>
      <c r="AU597" s="63"/>
      <c r="AV597" s="142"/>
      <c r="AW597" s="71"/>
      <c r="AX597" s="45"/>
      <c r="AY597" s="45"/>
      <c r="AZ597" s="46"/>
      <c r="BA597" s="152"/>
      <c r="BB597" s="47"/>
      <c r="BC597" s="158">
        <v>9</v>
      </c>
      <c r="BD597" s="158"/>
      <c r="BE597" s="47"/>
      <c r="BF597" s="56"/>
      <c r="BG597" s="49"/>
      <c r="BH597" s="50"/>
      <c r="BI597" s="49"/>
      <c r="BJ597" s="49"/>
      <c r="BK597" s="49"/>
      <c r="BL597" s="49"/>
      <c r="BM597" s="49"/>
      <c r="BN597" s="50"/>
      <c r="BO597" s="49"/>
      <c r="BP597" s="49"/>
      <c r="BQ597" s="50"/>
      <c r="BR597" s="9"/>
    </row>
    <row r="598" spans="1:70" s="7" customFormat="1" x14ac:dyDescent="0.25">
      <c r="A598" s="68" t="s">
        <v>1710</v>
      </c>
      <c r="B598" s="67" t="s">
        <v>1187</v>
      </c>
      <c r="C598" s="52">
        <v>44909.610925925925</v>
      </c>
      <c r="D598" s="16">
        <f>(K598*M598+P598*R598)/(24*60*60)</f>
        <v>1.0185185185185186E-2</v>
      </c>
      <c r="E598" s="26"/>
      <c r="F598" s="14" t="s">
        <v>1673</v>
      </c>
      <c r="G598" s="15">
        <v>0.11600000000000001</v>
      </c>
      <c r="H598" s="131">
        <v>17</v>
      </c>
      <c r="I598" s="131">
        <v>10</v>
      </c>
      <c r="J598" s="143" t="s">
        <v>1674</v>
      </c>
      <c r="K598" s="27">
        <v>2</v>
      </c>
      <c r="L598" s="27">
        <v>6.0000000000000001E-3</v>
      </c>
      <c r="M598" s="13">
        <v>273</v>
      </c>
      <c r="N598" s="13">
        <v>240</v>
      </c>
      <c r="O598" s="17">
        <v>2E-3</v>
      </c>
      <c r="P598" s="27">
        <v>1</v>
      </c>
      <c r="Q598" s="27">
        <v>6.0000000000000001E-3</v>
      </c>
      <c r="R598" s="13">
        <v>334</v>
      </c>
      <c r="S598" s="13">
        <v>240</v>
      </c>
      <c r="T598" s="133">
        <v>2.9999999999999997E-4</v>
      </c>
      <c r="U598" s="27">
        <v>9.4439999999999993E-3</v>
      </c>
      <c r="V598" s="8">
        <f>IF(AB596="Latest Sag:",-(K598*L598+P598*Q598),-(K598*L598+P598*Q598)+U598)</f>
        <v>-8.5560000000000028E-3</v>
      </c>
      <c r="W598" s="8">
        <f>IF(OR(AC597="",AC597=0),Z597+V598,IF(AB596="Latest Sag:",AA597+U598+V598,AC597+V598))</f>
        <v>0.45857999999999999</v>
      </c>
      <c r="X598" s="33">
        <v>-36.875705000000004</v>
      </c>
      <c r="Y598" s="53">
        <f>IF(OR(ISBLANK(X598),X596=VALUE(20)),,IF(W596="Latest Z20:",ABS(X596-X598-K595*L595-P595*Q595+U597+U598),ABS(X597-X598-K597*L597-P597*Q597+U598)))</f>
        <v>2.688821387764051E-16</v>
      </c>
      <c r="Z598" s="28">
        <v>-67.240114000000005</v>
      </c>
      <c r="AA598" s="28">
        <v>0.48014200000000001</v>
      </c>
      <c r="AB598" s="28">
        <v>-2.1323999999999999E-2</v>
      </c>
      <c r="AC598" s="8">
        <f t="shared" ref="AC598" si="1375">AB598+AA598</f>
        <v>0.458818</v>
      </c>
      <c r="AD598" s="35">
        <v>0.45869079819107</v>
      </c>
      <c r="AE598" s="8">
        <f t="shared" ref="AE598" si="1376">IF(AD598="",0,IF(OR(AC598="",AC598=0),W598-AD598,AC598-AD598))</f>
        <v>1.2720180892999977E-4</v>
      </c>
      <c r="AF598" s="58">
        <f t="shared" ref="AF598" si="1377">IF(AA598="",(Z598-V598)-Z597,AC598-W598)</f>
        <v>2.3800000000001598E-4</v>
      </c>
      <c r="AG598" s="40"/>
      <c r="AH598" s="73"/>
      <c r="AI598" s="40"/>
      <c r="AJ598" s="73"/>
      <c r="AK598" s="40">
        <v>59</v>
      </c>
      <c r="AL598" s="73">
        <v>150</v>
      </c>
      <c r="AM598" s="70"/>
      <c r="AN598" s="74"/>
      <c r="AO598" s="70"/>
      <c r="AP598" s="63"/>
      <c r="AQ598" s="63"/>
      <c r="AR598" s="40"/>
      <c r="AS598" s="40"/>
      <c r="AT598" s="63"/>
      <c r="AU598" s="63"/>
      <c r="AV598" s="142"/>
      <c r="AW598" s="71"/>
      <c r="AX598" s="45"/>
      <c r="AY598" s="45"/>
      <c r="AZ598" s="46"/>
      <c r="BA598" s="152"/>
      <c r="BB598" s="47"/>
      <c r="BC598" s="158">
        <v>9</v>
      </c>
      <c r="BD598" s="158"/>
      <c r="BE598" s="47"/>
      <c r="BF598" s="56"/>
      <c r="BG598" s="49"/>
      <c r="BH598" s="50"/>
      <c r="BI598" s="49"/>
      <c r="BJ598" s="49"/>
      <c r="BK598" s="49"/>
      <c r="BL598" s="49"/>
      <c r="BM598" s="49"/>
      <c r="BN598" s="50"/>
      <c r="BO598" s="49"/>
      <c r="BP598" s="49"/>
      <c r="BQ598" s="50"/>
      <c r="BR598" s="9"/>
    </row>
    <row r="599" spans="1:70" s="6" customFormat="1" x14ac:dyDescent="0.25">
      <c r="A599" s="1" t="s">
        <v>25</v>
      </c>
      <c r="B599" s="136"/>
      <c r="C599" s="137">
        <v>44909.642870370371</v>
      </c>
      <c r="D599" s="146">
        <v>2.06</v>
      </c>
      <c r="E599" s="139" t="s">
        <v>814</v>
      </c>
      <c r="F599" s="165" t="s">
        <v>1209</v>
      </c>
      <c r="G599" s="22"/>
      <c r="H599" s="134"/>
      <c r="I599" s="134"/>
      <c r="J599" s="145"/>
      <c r="K599" s="29"/>
      <c r="L599" s="29"/>
      <c r="M599" s="1"/>
      <c r="N599" s="1"/>
      <c r="O599" s="3"/>
      <c r="P599" s="29"/>
      <c r="Q599" s="29"/>
      <c r="R599" s="1"/>
      <c r="S599" s="1"/>
      <c r="T599" s="147" t="s">
        <v>903</v>
      </c>
      <c r="U599" s="32" t="s">
        <v>24</v>
      </c>
      <c r="V599" s="24"/>
      <c r="W599" s="25" t="s">
        <v>22</v>
      </c>
      <c r="X599" s="30">
        <v>20</v>
      </c>
      <c r="Y599" s="138"/>
      <c r="Z599" s="30"/>
      <c r="AA599" s="30"/>
      <c r="AB599" s="36" t="s">
        <v>21</v>
      </c>
      <c r="AC599" s="24">
        <f>$AC$598</f>
        <v>0.458818</v>
      </c>
      <c r="AD599" s="30"/>
      <c r="AE599" s="24"/>
      <c r="AF599" s="24"/>
      <c r="AG599" s="41"/>
      <c r="AH599" s="41"/>
      <c r="AI599" s="41"/>
      <c r="AJ599" s="41"/>
      <c r="AK599" s="41"/>
      <c r="AL599" s="41"/>
      <c r="AM599" s="41"/>
      <c r="AN599" s="41"/>
      <c r="AO599" s="41"/>
      <c r="AP599" s="135"/>
      <c r="AQ599" s="135"/>
      <c r="AR599" s="41"/>
      <c r="AS599" s="41"/>
      <c r="AT599" s="135"/>
      <c r="AU599" s="135"/>
      <c r="AV599" s="29"/>
      <c r="AW599" s="42"/>
      <c r="AX599" s="42"/>
      <c r="AY599" s="42"/>
      <c r="AZ599" s="43"/>
      <c r="BA599" s="151"/>
      <c r="BB599" s="44"/>
      <c r="BC599" s="157">
        <v>10</v>
      </c>
      <c r="BD599" s="157"/>
      <c r="BE599" s="44"/>
      <c r="BF599" s="48"/>
      <c r="BG599" s="48"/>
      <c r="BH599" s="48"/>
      <c r="BI599" s="48"/>
      <c r="BJ599" s="48"/>
      <c r="BK599" s="48"/>
      <c r="BL599" s="48"/>
      <c r="BM599" s="48"/>
      <c r="BN599" s="48"/>
      <c r="BO599" s="48"/>
      <c r="BP599" s="48"/>
      <c r="BQ599" s="48"/>
      <c r="BR599" s="1"/>
    </row>
    <row r="600" spans="1:70" s="7" customFormat="1" x14ac:dyDescent="0.25">
      <c r="A600" s="68" t="s">
        <v>1112</v>
      </c>
      <c r="B600" s="67" t="s">
        <v>1711</v>
      </c>
      <c r="C600" s="52">
        <v>44930.645462962966</v>
      </c>
      <c r="D600" s="16">
        <f>(K600*M600+P600*R600)/(24*60*60)</f>
        <v>0</v>
      </c>
      <c r="E600" s="26" t="s">
        <v>1712</v>
      </c>
      <c r="F600" s="14">
        <v>381617</v>
      </c>
      <c r="G600" s="15">
        <v>0.111</v>
      </c>
      <c r="H600" s="131">
        <v>17</v>
      </c>
      <c r="I600" s="131">
        <v>10</v>
      </c>
      <c r="J600" s="143" t="s">
        <v>1161</v>
      </c>
      <c r="K600" s="37"/>
      <c r="L600" s="27">
        <v>6.0000000000000001E-3</v>
      </c>
      <c r="M600" s="13">
        <v>57</v>
      </c>
      <c r="N600" s="13">
        <v>240</v>
      </c>
      <c r="O600" s="17">
        <v>2E-3</v>
      </c>
      <c r="P600" s="37"/>
      <c r="Q600" s="27">
        <v>6.0000000000000001E-3</v>
      </c>
      <c r="R600" s="13">
        <v>334</v>
      </c>
      <c r="S600" s="13">
        <v>240</v>
      </c>
      <c r="T600" s="133">
        <v>2.9999999999999997E-4</v>
      </c>
      <c r="U600" s="27"/>
      <c r="V600" s="8">
        <f>IF(AB598="Latest Sag:",-(K600*L600+P600*Q600),-(K600*L600+P600*Q600)+U600)</f>
        <v>0</v>
      </c>
      <c r="W600" s="8">
        <f>IF(OR(AC599="",AC599=0),Z599+V600,IF(AB598="Latest Sag:",AA599+U600+V600,AC599+V600))</f>
        <v>0.458818</v>
      </c>
      <c r="X600" s="34"/>
      <c r="Y600" s="53">
        <f>IF(OR(ISBLANK(X600),X598=VALUE(20)),,IF(W598="Latest Z20:",ABS(X598-X600-K597*L597-P597*Q597+U599+U600),ABS(X599-X600-K599*L599-P599*Q599+U600)))</f>
        <v>0</v>
      </c>
      <c r="Z600" s="28">
        <v>-76.836178000000004</v>
      </c>
      <c r="AA600" s="28"/>
      <c r="AB600" s="28"/>
      <c r="AC600" s="8">
        <f t="shared" ref="AC600" si="1378">AB600+AA600</f>
        <v>0</v>
      </c>
      <c r="AD600" s="35"/>
      <c r="AE600" s="8">
        <f t="shared" ref="AE600" si="1379">IF(AD600="",0,IF(OR(AC600="",AC600=0),W600-AD600,AC600-AD600))</f>
        <v>0</v>
      </c>
      <c r="AF600" s="58">
        <f t="shared" ref="AF600" si="1380">IF(AA600="",(Z600-V600)-Z599,AC600-W600)</f>
        <v>-76.836178000000004</v>
      </c>
      <c r="AG600" s="40"/>
      <c r="AH600" s="73"/>
      <c r="AI600" s="40"/>
      <c r="AJ600" s="73"/>
      <c r="AK600" s="40">
        <v>178</v>
      </c>
      <c r="AL600" s="73">
        <v>350</v>
      </c>
      <c r="AM600" s="70"/>
      <c r="AN600" s="74"/>
      <c r="AO600" s="70"/>
      <c r="AP600" s="63"/>
      <c r="AQ600" s="63"/>
      <c r="AR600" s="40"/>
      <c r="AS600" s="40"/>
      <c r="AT600" s="63"/>
      <c r="AU600" s="63"/>
      <c r="AV600" s="142"/>
      <c r="AW600" s="71">
        <v>0.02</v>
      </c>
      <c r="AX600" s="45"/>
      <c r="AY600" s="45"/>
      <c r="AZ600" s="46"/>
      <c r="BA600" s="152"/>
      <c r="BB600" s="47"/>
      <c r="BC600" s="158">
        <v>10</v>
      </c>
      <c r="BD600" s="158"/>
      <c r="BE600" s="47"/>
      <c r="BF600" s="56"/>
      <c r="BG600" s="49"/>
      <c r="BH600" s="50"/>
      <c r="BI600" s="49"/>
      <c r="BJ600" s="49"/>
      <c r="BK600" s="49"/>
      <c r="BL600" s="49"/>
      <c r="BM600" s="49"/>
      <c r="BN600" s="50"/>
      <c r="BO600" s="49"/>
      <c r="BP600" s="49"/>
      <c r="BQ600" s="50"/>
      <c r="BR600" s="9"/>
    </row>
    <row r="601" spans="1:70" s="7" customFormat="1" x14ac:dyDescent="0.25">
      <c r="A601" s="68" t="s">
        <v>1116</v>
      </c>
      <c r="B601" s="67" t="s">
        <v>1711</v>
      </c>
      <c r="C601" s="52">
        <v>44930.707858796297</v>
      </c>
      <c r="D601" s="16">
        <f>(K601*M601+P601*R601)/(24*60*60)</f>
        <v>1.9791666666666668E-3</v>
      </c>
      <c r="E601" s="26"/>
      <c r="F601" s="14">
        <v>381617</v>
      </c>
      <c r="G601" s="15">
        <v>0.111</v>
      </c>
      <c r="H601" s="131">
        <v>17</v>
      </c>
      <c r="I601" s="131">
        <v>10</v>
      </c>
      <c r="J601" s="143" t="s">
        <v>1161</v>
      </c>
      <c r="K601" s="27">
        <v>3</v>
      </c>
      <c r="L601" s="27">
        <v>6.0000000000000001E-3</v>
      </c>
      <c r="M601" s="13">
        <v>57</v>
      </c>
      <c r="N601" s="13">
        <v>240</v>
      </c>
      <c r="O601" s="17">
        <v>2E-3</v>
      </c>
      <c r="P601" s="27"/>
      <c r="Q601" s="27">
        <v>6.0000000000000001E-3</v>
      </c>
      <c r="R601" s="13">
        <v>334</v>
      </c>
      <c r="S601" s="13">
        <v>240</v>
      </c>
      <c r="T601" s="133">
        <v>2.9999999999999997E-4</v>
      </c>
      <c r="U601" s="27">
        <v>0.01</v>
      </c>
      <c r="V601" s="8">
        <f>IF(AB599="Latest Sag:",-(K601*L601+P601*Q601),-(K601*L601+P601*Q601)+U601)</f>
        <v>-1.8000000000000002E-2</v>
      </c>
      <c r="W601" s="8">
        <f>IF(OR(AC600="",AC600=0),Z600+V601,IF(AB599="Latest Sag:",AA600+U601+V601,AC600+V601))</f>
        <v>-76.854178000000005</v>
      </c>
      <c r="X601" s="33">
        <v>-46.091422000000001</v>
      </c>
      <c r="Y601" s="53">
        <f>IF(OR(ISBLANK(X601),X599=VALUE(20)),,IF(W599="Latest Z20:",ABS(X599-X601-K598*L598-P598*Q598+U600+U601),ABS(X600-X601-K600*L600-P600*Q600+U601)))</f>
        <v>0</v>
      </c>
      <c r="Z601" s="28">
        <v>-76.847173999999995</v>
      </c>
      <c r="AA601" s="28"/>
      <c r="AB601" s="28"/>
      <c r="AC601" s="8">
        <f t="shared" ref="AC601" si="1381">AB601+AA601</f>
        <v>0</v>
      </c>
      <c r="AD601" s="35"/>
      <c r="AE601" s="8">
        <f t="shared" ref="AE601" si="1382">IF(AD601="",0,IF(OR(AC601="",AC601=0),W601-AD601,AC601-AD601))</f>
        <v>0</v>
      </c>
      <c r="AF601" s="58">
        <f t="shared" ref="AF601" si="1383">IF(AA601="",(Z601-V601)-Z600,AC601-W601)</f>
        <v>7.004000000009114E-3</v>
      </c>
      <c r="AG601" s="40"/>
      <c r="AH601" s="73"/>
      <c r="AI601" s="40"/>
      <c r="AJ601" s="73"/>
      <c r="AK601" s="40">
        <v>3847</v>
      </c>
      <c r="AL601" s="73">
        <v>350</v>
      </c>
      <c r="AM601" s="70"/>
      <c r="AN601" s="74"/>
      <c r="AO601" s="70"/>
      <c r="AP601" s="63"/>
      <c r="AQ601" s="63"/>
      <c r="AR601" s="40"/>
      <c r="AS601" s="40"/>
      <c r="AT601" s="63"/>
      <c r="AU601" s="63"/>
      <c r="AV601" s="142">
        <v>2.5999999999999999E-2</v>
      </c>
      <c r="AW601" s="71">
        <v>-0.01</v>
      </c>
      <c r="AX601" s="45">
        <v>-6.1609999999999998E-3</v>
      </c>
      <c r="AY601" s="45"/>
      <c r="AZ601" s="46"/>
      <c r="BA601" s="152"/>
      <c r="BB601" s="47"/>
      <c r="BC601" s="158">
        <v>10</v>
      </c>
      <c r="BD601" s="158"/>
      <c r="BE601" s="47"/>
      <c r="BF601" s="56"/>
      <c r="BG601" s="49"/>
      <c r="BH601" s="50"/>
      <c r="BI601" s="49"/>
      <c r="BJ601" s="49"/>
      <c r="BK601" s="49"/>
      <c r="BL601" s="49"/>
      <c r="BM601" s="49"/>
      <c r="BN601" s="50"/>
      <c r="BO601" s="49"/>
      <c r="BP601" s="49"/>
      <c r="BQ601" s="50"/>
      <c r="BR601" s="9"/>
    </row>
    <row r="602" spans="1:70" s="7" customFormat="1" x14ac:dyDescent="0.25">
      <c r="A602" s="68" t="s">
        <v>1250</v>
      </c>
      <c r="B602" s="67" t="s">
        <v>1711</v>
      </c>
      <c r="C602" s="52">
        <v>44930.737060185187</v>
      </c>
      <c r="D602" s="16">
        <f>(K602*M602+P602*R602)/(24*60*60)</f>
        <v>1.9791666666666668E-3</v>
      </c>
      <c r="E602" s="26"/>
      <c r="F602" s="14">
        <v>381617</v>
      </c>
      <c r="G602" s="15">
        <v>0.111</v>
      </c>
      <c r="H602" s="131">
        <v>17</v>
      </c>
      <c r="I602" s="131">
        <v>10</v>
      </c>
      <c r="J602" s="143" t="s">
        <v>1161</v>
      </c>
      <c r="K602" s="27">
        <v>3</v>
      </c>
      <c r="L602" s="27">
        <v>6.0000000000000001E-3</v>
      </c>
      <c r="M602" s="13">
        <v>57</v>
      </c>
      <c r="N602" s="13">
        <v>240</v>
      </c>
      <c r="O602" s="17">
        <v>2E-3</v>
      </c>
      <c r="P602" s="27"/>
      <c r="Q602" s="27">
        <v>6.0000000000000001E-3</v>
      </c>
      <c r="R602" s="13">
        <v>334</v>
      </c>
      <c r="S602" s="13">
        <v>240</v>
      </c>
      <c r="T602" s="133">
        <v>2.9999999999999997E-4</v>
      </c>
      <c r="U602" s="27">
        <v>0.01</v>
      </c>
      <c r="V602" s="8">
        <f>IF(AB600="Latest Sag:",-(K602*L602+P602*Q602),-(K602*L602+P602*Q602)+U602)</f>
        <v>-8.0000000000000019E-3</v>
      </c>
      <c r="W602" s="8">
        <f>IF(OR(AC601="",AC601=0),Z601+V602,IF(AB600="Latest Sag:",AA601+U602+V602,AC601+V602))</f>
        <v>-76.855173999999991</v>
      </c>
      <c r="X602" s="33">
        <v>-46.099423000000002</v>
      </c>
      <c r="Y602" s="53">
        <f>IF(OR(ISBLANK(X602),X600=VALUE(20)),,IF(W600="Latest Z20:",ABS(X600-X602-K599*L599-P599*Q599+U601+U602),ABS(X601-X602-K601*L601-P601*Q601+U602)))</f>
        <v>1.0000000001449821E-6</v>
      </c>
      <c r="Z602" s="28">
        <v>-76.854470000000006</v>
      </c>
      <c r="AA602" s="28"/>
      <c r="AB602" s="28"/>
      <c r="AC602" s="8">
        <f t="shared" ref="AC602" si="1384">AB602+AA602</f>
        <v>0</v>
      </c>
      <c r="AD602" s="35"/>
      <c r="AE602" s="8">
        <f t="shared" ref="AE602" si="1385">IF(AD602="",0,IF(OR(AC602="",AC602=0),W602-AD602,AC602-AD602))</f>
        <v>0</v>
      </c>
      <c r="AF602" s="58">
        <f t="shared" ref="AF602" si="1386">IF(AA602="",(Z602-V602)-Z601,AC602-W602)</f>
        <v>7.0399999998471685E-4</v>
      </c>
      <c r="AG602" s="40"/>
      <c r="AH602" s="73"/>
      <c r="AI602" s="40"/>
      <c r="AJ602" s="73"/>
      <c r="AK602" s="40">
        <v>622</v>
      </c>
      <c r="AL602" s="73">
        <v>350</v>
      </c>
      <c r="AM602" s="70"/>
      <c r="AN602" s="74"/>
      <c r="AO602" s="70"/>
      <c r="AP602" s="63"/>
      <c r="AQ602" s="63"/>
      <c r="AR602" s="40"/>
      <c r="AS602" s="40"/>
      <c r="AT602" s="63"/>
      <c r="AU602" s="63"/>
      <c r="AV602" s="142">
        <v>7.0000000000000001E-3</v>
      </c>
      <c r="AW602" s="71">
        <v>-3.0000000000000001E-3</v>
      </c>
      <c r="AX602" s="45"/>
      <c r="AY602" s="45"/>
      <c r="AZ602" s="46"/>
      <c r="BA602" s="152"/>
      <c r="BB602" s="47"/>
      <c r="BC602" s="158">
        <v>10</v>
      </c>
      <c r="BD602" s="158"/>
      <c r="BE602" s="47"/>
      <c r="BF602" s="56"/>
      <c r="BG602" s="49"/>
      <c r="BH602" s="50"/>
      <c r="BI602" s="49"/>
      <c r="BJ602" s="49"/>
      <c r="BK602" s="49"/>
      <c r="BL602" s="49"/>
      <c r="BM602" s="49"/>
      <c r="BN602" s="50"/>
      <c r="BO602" s="49"/>
      <c r="BP602" s="49"/>
      <c r="BQ602" s="50"/>
      <c r="BR602" s="9"/>
    </row>
    <row r="603" spans="1:70" s="7" customFormat="1" x14ac:dyDescent="0.25">
      <c r="A603" s="68" t="s">
        <v>1254</v>
      </c>
      <c r="B603" s="67" t="s">
        <v>1713</v>
      </c>
      <c r="C603" s="52">
        <v>44930.745011574072</v>
      </c>
      <c r="D603" s="16">
        <f>(K603*M603+P603*R603)/(24*60*60)</f>
        <v>1.9791666666666668E-3</v>
      </c>
      <c r="E603" s="26"/>
      <c r="F603" s="14">
        <v>381617</v>
      </c>
      <c r="G603" s="15">
        <v>0.111</v>
      </c>
      <c r="H603" s="131">
        <v>17</v>
      </c>
      <c r="I603" s="131">
        <v>10</v>
      </c>
      <c r="J603" s="143" t="s">
        <v>1161</v>
      </c>
      <c r="K603" s="27">
        <v>3</v>
      </c>
      <c r="L603" s="27">
        <v>6.0000000000000001E-3</v>
      </c>
      <c r="M603" s="13">
        <v>57</v>
      </c>
      <c r="N603" s="13">
        <v>240</v>
      </c>
      <c r="O603" s="17">
        <v>2E-3</v>
      </c>
      <c r="P603" s="27">
        <v>0</v>
      </c>
      <c r="Q603" s="27">
        <v>6.0000000000000001E-3</v>
      </c>
      <c r="R603" s="13">
        <v>334</v>
      </c>
      <c r="S603" s="13">
        <v>240</v>
      </c>
      <c r="T603" s="133">
        <v>2.9999999999999997E-4</v>
      </c>
      <c r="U603" s="27">
        <v>0.01</v>
      </c>
      <c r="V603" s="8">
        <f>IF(AB601="Latest Sag:",-(K603*L603+P603*Q603),-(K603*L603+P603*Q603)+U603)</f>
        <v>-8.0000000000000019E-3</v>
      </c>
      <c r="W603" s="8">
        <f>IF(OR(AC602="",AC602=0),Z602+V603,IF(AB601="Latest Sag:",AA602+U603+V603,AC602+V603))</f>
        <v>-76.862470000000002</v>
      </c>
      <c r="X603" s="33">
        <v>-46.107422999999997</v>
      </c>
      <c r="Y603" s="53">
        <f>IF(OR(ISBLANK(X603),X601=VALUE(20)),,IF(W601="Latest Z20:",ABS(X601-X603-K600*L600-P600*Q600+U602+U603),ABS(X602-X603-K602*L602-P602*Q602+U603)))</f>
        <v>4.4356879280726957E-15</v>
      </c>
      <c r="Z603" s="28">
        <v>-76.863146</v>
      </c>
      <c r="AA603" s="28"/>
      <c r="AB603" s="28"/>
      <c r="AC603" s="8">
        <f t="shared" ref="AC603" si="1387">AB603+AA603</f>
        <v>0</v>
      </c>
      <c r="AD603" s="35"/>
      <c r="AE603" s="8">
        <f t="shared" ref="AE603" si="1388">IF(AD603="",0,IF(OR(AC603="",AC603=0),W603-AD603,AC603-AD603))</f>
        <v>0</v>
      </c>
      <c r="AF603" s="58">
        <f t="shared" ref="AF603" si="1389">IF(AA603="",(Z603-V603)-Z602,AC603-W603)</f>
        <v>-6.7599999999856664E-4</v>
      </c>
      <c r="AG603" s="40"/>
      <c r="AH603" s="73"/>
      <c r="AI603" s="40"/>
      <c r="AJ603" s="73"/>
      <c r="AK603" s="40">
        <v>384</v>
      </c>
      <c r="AL603" s="73">
        <v>350</v>
      </c>
      <c r="AM603" s="70"/>
      <c r="AN603" s="74"/>
      <c r="AO603" s="70"/>
      <c r="AP603" s="63"/>
      <c r="AQ603" s="63"/>
      <c r="AR603" s="40"/>
      <c r="AS603" s="40"/>
      <c r="AT603" s="63"/>
      <c r="AU603" s="63"/>
      <c r="AV603" s="142"/>
      <c r="AW603" s="71"/>
      <c r="AX603" s="45">
        <v>2.41E-4</v>
      </c>
      <c r="AY603" s="45"/>
      <c r="AZ603" s="46"/>
      <c r="BA603" s="152"/>
      <c r="BB603" s="47"/>
      <c r="BC603" s="158">
        <v>10</v>
      </c>
      <c r="BD603" s="158"/>
      <c r="BE603" s="47"/>
      <c r="BF603" s="56"/>
      <c r="BG603" s="49"/>
      <c r="BH603" s="50"/>
      <c r="BI603" s="49"/>
      <c r="BJ603" s="49"/>
      <c r="BK603" s="49"/>
      <c r="BL603" s="49"/>
      <c r="BM603" s="49"/>
      <c r="BN603" s="50"/>
      <c r="BO603" s="49"/>
      <c r="BP603" s="49"/>
      <c r="BQ603" s="50"/>
      <c r="BR603" s="9"/>
    </row>
    <row r="604" spans="1:70" s="7" customFormat="1" x14ac:dyDescent="0.25">
      <c r="A604" s="68" t="s">
        <v>1439</v>
      </c>
      <c r="B604" s="67" t="s">
        <v>1713</v>
      </c>
      <c r="C604" s="52">
        <v>44930.759432870371</v>
      </c>
      <c r="D604" s="16">
        <f>(K604*M604+P604*R604)/(24*60*60)</f>
        <v>1.9791666666666668E-3</v>
      </c>
      <c r="E604" s="26" t="s">
        <v>1719</v>
      </c>
      <c r="F604" s="14">
        <v>381617</v>
      </c>
      <c r="G604" s="15">
        <v>0.111</v>
      </c>
      <c r="H604" s="131">
        <v>17</v>
      </c>
      <c r="I604" s="131">
        <v>10</v>
      </c>
      <c r="J604" s="143" t="s">
        <v>1161</v>
      </c>
      <c r="K604" s="27">
        <v>3</v>
      </c>
      <c r="L604" s="27">
        <v>6.0000000000000001E-3</v>
      </c>
      <c r="M604" s="13">
        <v>57</v>
      </c>
      <c r="N604" s="13">
        <v>240</v>
      </c>
      <c r="O604" s="17">
        <v>2E-3</v>
      </c>
      <c r="P604" s="27">
        <v>0</v>
      </c>
      <c r="Q604" s="27">
        <v>6.0000000000000001E-3</v>
      </c>
      <c r="R604" s="13">
        <v>334</v>
      </c>
      <c r="S604" s="13">
        <v>240</v>
      </c>
      <c r="T604" s="133">
        <v>2.9999999999999997E-4</v>
      </c>
      <c r="U604" s="27">
        <v>0.01</v>
      </c>
      <c r="V604" s="8">
        <f>IF(AB602="Latest Sag:",-(K604*L604+P604*Q604),-(K604*L604+P604*Q604)+U604)</f>
        <v>-8.0000000000000019E-3</v>
      </c>
      <c r="W604" s="8">
        <f>IF(OR(AC603="",AC603=0),Z603+V604,IF(AB602="Latest Sag:",AA603+U604+V604,AC603+V604))</f>
        <v>-76.871145999999996</v>
      </c>
      <c r="X604" s="33">
        <v>-46.115422000000002</v>
      </c>
      <c r="Y604" s="53">
        <f>IF(OR(ISBLANK(X604),X602=VALUE(20)),,IF(W602="Latest Z20:",ABS(X602-X604-K601*L601-P601*Q601+U603+U604),ABS(X603-X604-K603*L603-P603*Q603+U604)))</f>
        <v>9.9999999480550328E-7</v>
      </c>
      <c r="Z604" s="28">
        <v>-76.871146999999993</v>
      </c>
      <c r="AA604" s="28"/>
      <c r="AB604" s="28"/>
      <c r="AC604" s="8">
        <f t="shared" ref="AC604" si="1390">AB604+AA604</f>
        <v>0</v>
      </c>
      <c r="AD604" s="35"/>
      <c r="AE604" s="8">
        <f t="shared" ref="AE604" si="1391">IF(AD604="",0,IF(OR(AC604="",AC604=0),W604-AD604,AC604-AD604))</f>
        <v>0</v>
      </c>
      <c r="AF604" s="58">
        <f t="shared" ref="AF604" si="1392">IF(AA604="",(Z604-V604)-Z603,AC604-W604)</f>
        <v>-9.9999999747524271E-7</v>
      </c>
      <c r="AG604" s="40"/>
      <c r="AH604" s="73"/>
      <c r="AI604" s="40"/>
      <c r="AJ604" s="73"/>
      <c r="AK604" s="40">
        <v>262</v>
      </c>
      <c r="AL604" s="73">
        <v>350</v>
      </c>
      <c r="AM604" s="70"/>
      <c r="AN604" s="74"/>
      <c r="AO604" s="70"/>
      <c r="AP604" s="63"/>
      <c r="AQ604" s="63"/>
      <c r="AR604" s="40"/>
      <c r="AS604" s="40"/>
      <c r="AT604" s="63"/>
      <c r="AU604" s="63"/>
      <c r="AV604" s="142"/>
      <c r="AW604" s="71"/>
      <c r="AX604" s="45"/>
      <c r="AY604" s="45"/>
      <c r="AZ604" s="46"/>
      <c r="BA604" s="152"/>
      <c r="BB604" s="47"/>
      <c r="BC604" s="158">
        <v>10</v>
      </c>
      <c r="BD604" s="158"/>
      <c r="BE604" s="47"/>
      <c r="BF604" s="56"/>
      <c r="BG604" s="49"/>
      <c r="BH604" s="50"/>
      <c r="BI604" s="49"/>
      <c r="BJ604" s="49"/>
      <c r="BK604" s="49"/>
      <c r="BL604" s="49"/>
      <c r="BM604" s="49"/>
      <c r="BN604" s="50"/>
      <c r="BO604" s="49"/>
      <c r="BP604" s="49"/>
      <c r="BQ604" s="50"/>
      <c r="BR604" s="9"/>
    </row>
    <row r="605" spans="1:70" s="6" customFormat="1" x14ac:dyDescent="0.25">
      <c r="A605" s="170" t="s">
        <v>1155</v>
      </c>
      <c r="B605" s="136"/>
      <c r="C605" s="137">
        <v>44930.768576388888</v>
      </c>
      <c r="D605" s="146">
        <v>507.02</v>
      </c>
      <c r="E605" s="139" t="s">
        <v>814</v>
      </c>
      <c r="F605" s="165" t="s">
        <v>1110</v>
      </c>
      <c r="G605" s="22"/>
      <c r="H605" s="134"/>
      <c r="I605" s="134"/>
      <c r="J605" s="145"/>
      <c r="K605" s="29"/>
      <c r="L605" s="29"/>
      <c r="M605" s="1"/>
      <c r="N605" s="1"/>
      <c r="O605" s="3"/>
      <c r="P605" s="29"/>
      <c r="Q605" s="29"/>
      <c r="R605" s="1"/>
      <c r="S605" s="1"/>
      <c r="T605" s="147" t="s">
        <v>903</v>
      </c>
      <c r="U605" s="32" t="s">
        <v>24</v>
      </c>
      <c r="V605" s="24"/>
      <c r="W605" s="25" t="s">
        <v>22</v>
      </c>
      <c r="X605" s="30">
        <f>$X$604</f>
        <v>-46.115422000000002</v>
      </c>
      <c r="Y605" s="138"/>
      <c r="Z605" s="30"/>
      <c r="AA605" s="30"/>
      <c r="AB605" s="36" t="s">
        <v>21</v>
      </c>
      <c r="AC605" s="24">
        <f>$AC$604</f>
        <v>0</v>
      </c>
      <c r="AD605" s="30"/>
      <c r="AE605" s="24"/>
      <c r="AF605" s="24"/>
      <c r="AG605" s="41"/>
      <c r="AH605" s="41"/>
      <c r="AI605" s="41"/>
      <c r="AJ605" s="41"/>
      <c r="AK605" s="41"/>
      <c r="AL605" s="41"/>
      <c r="AM605" s="41"/>
      <c r="AN605" s="41"/>
      <c r="AO605" s="41"/>
      <c r="AP605" s="135"/>
      <c r="AQ605" s="135"/>
      <c r="AR605" s="41"/>
      <c r="AS605" s="41"/>
      <c r="AT605" s="135"/>
      <c r="AU605" s="135"/>
      <c r="AV605" s="29"/>
      <c r="AW605" s="42"/>
      <c r="AX605" s="42"/>
      <c r="AY605" s="42"/>
      <c r="AZ605" s="43"/>
      <c r="BA605" s="151"/>
      <c r="BB605" s="44"/>
      <c r="BC605" s="157">
        <v>0</v>
      </c>
      <c r="BD605" s="157"/>
      <c r="BE605" s="44"/>
      <c r="BF605" s="48"/>
      <c r="BG605" s="48"/>
      <c r="BH605" s="48"/>
      <c r="BI605" s="48"/>
      <c r="BJ605" s="48"/>
      <c r="BK605" s="48"/>
      <c r="BL605" s="48"/>
      <c r="BM605" s="48"/>
      <c r="BN605" s="48"/>
      <c r="BO605" s="48"/>
      <c r="BP605" s="48"/>
      <c r="BQ605" s="48"/>
      <c r="BR605" s="1"/>
    </row>
    <row r="606" spans="1:70" x14ac:dyDescent="0.25">
      <c r="A606" s="5" t="s">
        <v>1154</v>
      </c>
      <c r="L606" s="5"/>
      <c r="Q606" s="5"/>
      <c r="V606" s="5"/>
      <c r="Z606" s="5"/>
      <c r="AA606" s="5"/>
      <c r="AB606" s="5"/>
      <c r="AC606" s="5"/>
      <c r="BR606" s="5"/>
    </row>
    <row r="607" spans="1:70" s="6" customFormat="1" x14ac:dyDescent="0.25">
      <c r="A607" s="178" t="s">
        <v>1155</v>
      </c>
      <c r="C607" s="174">
        <v>44931.776678240742</v>
      </c>
      <c r="D607" s="175">
        <v>24.19</v>
      </c>
      <c r="E607" s="173" t="s">
        <v>814</v>
      </c>
      <c r="F607" s="176" t="s">
        <v>1157</v>
      </c>
      <c r="T607" s="177" t="s">
        <v>903</v>
      </c>
      <c r="U607" s="178" t="s">
        <v>24</v>
      </c>
      <c r="W607" s="177" t="s">
        <v>22</v>
      </c>
      <c r="X607" s="6">
        <f>$X$606</f>
        <v>0</v>
      </c>
      <c r="AB607" s="177" t="s">
        <v>21</v>
      </c>
      <c r="AC607" s="6">
        <f>$AC$606</f>
        <v>0</v>
      </c>
      <c r="BA607" s="171"/>
      <c r="BB607" s="172"/>
      <c r="BC607" s="171">
        <v>1</v>
      </c>
      <c r="BD607" s="171"/>
      <c r="BE607" s="172"/>
    </row>
    <row r="608" spans="1:70" s="7" customFormat="1" x14ac:dyDescent="0.25">
      <c r="A608" s="68" t="s">
        <v>1716</v>
      </c>
      <c r="B608" s="67" t="s">
        <v>1713</v>
      </c>
      <c r="C608" s="52">
        <v>44931.776712962965</v>
      </c>
      <c r="D608" s="16">
        <f>(K608*M608+P608*R608)/(24*60*60)</f>
        <v>0</v>
      </c>
      <c r="E608" s="26"/>
      <c r="F608" s="14">
        <v>381617</v>
      </c>
      <c r="G608" s="15">
        <v>0.111</v>
      </c>
      <c r="H608" s="131">
        <v>17</v>
      </c>
      <c r="I608" s="131">
        <v>10</v>
      </c>
      <c r="J608" s="143" t="s">
        <v>1161</v>
      </c>
      <c r="K608" s="37"/>
      <c r="L608" s="27">
        <v>6.0000000000000001E-3</v>
      </c>
      <c r="M608" s="13">
        <v>57</v>
      </c>
      <c r="N608" s="13">
        <v>240</v>
      </c>
      <c r="O608" s="17">
        <v>2E-3</v>
      </c>
      <c r="P608" s="37"/>
      <c r="Q608" s="27">
        <v>6.0000000000000001E-3</v>
      </c>
      <c r="R608" s="13">
        <v>334</v>
      </c>
      <c r="S608" s="13">
        <v>240</v>
      </c>
      <c r="T608" s="133">
        <v>2.9999999999999997E-4</v>
      </c>
      <c r="U608" s="27"/>
      <c r="V608" s="8">
        <f>IF(AB606="Latest Sag:",-(K608*L608+P608*Q608),-(K608*L608+P608*Q608)+U608)</f>
        <v>0</v>
      </c>
      <c r="W608" s="8">
        <f>IF(OR(AC607="",AC607=0),Z607+V608,IF(AB606="Latest Sag:",AA607+U608+V608,AC607+V608))</f>
        <v>0</v>
      </c>
      <c r="X608" s="34"/>
      <c r="Y608" s="53">
        <f>IF(OR(ISBLANK(X608),X606=VALUE(20)),,IF(W606="Latest Z20:",ABS(X606-X608-K605*L605-P605*Q605+U607+U608),ABS(X607-X608-K607*L607-P607*Q607+U608)))</f>
        <v>0</v>
      </c>
      <c r="Z608" s="28"/>
      <c r="AA608" s="28"/>
      <c r="AB608" s="28"/>
      <c r="AC608" s="8">
        <f t="shared" ref="AC608" si="1393">AB608+AA608</f>
        <v>0</v>
      </c>
      <c r="AD608" s="35"/>
      <c r="AE608" s="8">
        <f t="shared" ref="AE608" si="1394">IF(AD608="",0,IF(OR(AC608="",AC608=0),W608-AD608,AC608-AD608))</f>
        <v>0</v>
      </c>
      <c r="AF608" s="58">
        <f t="shared" ref="AF608" si="1395">IF(AA608="",(Z608-V608)-Z607,AC608-W608)</f>
        <v>0</v>
      </c>
      <c r="AG608" s="40"/>
      <c r="AH608" s="73"/>
      <c r="AI608" s="40"/>
      <c r="AJ608" s="73"/>
      <c r="AK608" s="40"/>
      <c r="AL608" s="73">
        <v>350</v>
      </c>
      <c r="AM608" s="70"/>
      <c r="AN608" s="74"/>
      <c r="AO608" s="70"/>
      <c r="AP608" s="63"/>
      <c r="AQ608" s="63"/>
      <c r="AR608" s="40"/>
      <c r="AS608" s="40"/>
      <c r="AT608" s="63"/>
      <c r="AU608" s="63"/>
      <c r="AV608" s="142"/>
      <c r="AW608" s="71"/>
      <c r="AX608" s="45"/>
      <c r="AY608" s="45"/>
      <c r="AZ608" s="46"/>
      <c r="BA608" s="152"/>
      <c r="BB608" s="47"/>
      <c r="BC608" s="158">
        <v>1</v>
      </c>
      <c r="BD608" s="158"/>
      <c r="BE608" s="47"/>
      <c r="BF608" s="56"/>
      <c r="BG608" s="49"/>
      <c r="BH608" s="50"/>
      <c r="BI608" s="49"/>
      <c r="BJ608" s="49"/>
      <c r="BK608" s="49"/>
      <c r="BL608" s="49"/>
      <c r="BM608" s="49"/>
      <c r="BN608" s="50"/>
      <c r="BO608" s="49"/>
      <c r="BP608" s="49"/>
      <c r="BQ608" s="50"/>
      <c r="BR608" s="9"/>
    </row>
    <row r="609" spans="1:70" s="6" customFormat="1" x14ac:dyDescent="0.25">
      <c r="A609" s="170" t="s">
        <v>1155</v>
      </c>
      <c r="B609" s="136"/>
      <c r="C609" s="137">
        <v>44931.776724537034</v>
      </c>
      <c r="D609" s="146">
        <v>0</v>
      </c>
      <c r="E609" s="139" t="s">
        <v>814</v>
      </c>
      <c r="F609" s="165" t="s">
        <v>1157</v>
      </c>
      <c r="G609" s="22"/>
      <c r="H609" s="134"/>
      <c r="I609" s="134"/>
      <c r="J609" s="145"/>
      <c r="K609" s="29"/>
      <c r="L609" s="29"/>
      <c r="M609" s="1"/>
      <c r="N609" s="1"/>
      <c r="O609" s="3"/>
      <c r="P609" s="29"/>
      <c r="Q609" s="29"/>
      <c r="R609" s="1"/>
      <c r="S609" s="1"/>
      <c r="T609" s="147" t="s">
        <v>903</v>
      </c>
      <c r="U609" s="32" t="s">
        <v>24</v>
      </c>
      <c r="V609" s="24"/>
      <c r="W609" s="25" t="s">
        <v>22</v>
      </c>
      <c r="X609" s="30">
        <v>20</v>
      </c>
      <c r="Y609" s="138"/>
      <c r="Z609" s="30"/>
      <c r="AA609" s="30"/>
      <c r="AB609" s="36" t="s">
        <v>21</v>
      </c>
      <c r="AC609" s="24">
        <f>$AC$608</f>
        <v>0</v>
      </c>
      <c r="AD609" s="30"/>
      <c r="AE609" s="24"/>
      <c r="AF609" s="24"/>
      <c r="AG609" s="41"/>
      <c r="AH609" s="41"/>
      <c r="AI609" s="41"/>
      <c r="AJ609" s="41"/>
      <c r="AK609" s="41"/>
      <c r="AL609" s="41"/>
      <c r="AM609" s="41"/>
      <c r="AN609" s="41"/>
      <c r="AO609" s="41"/>
      <c r="AP609" s="135"/>
      <c r="AQ609" s="135"/>
      <c r="AR609" s="41"/>
      <c r="AS609" s="41"/>
      <c r="AT609" s="135"/>
      <c r="AU609" s="135"/>
      <c r="AV609" s="29"/>
      <c r="AW609" s="42"/>
      <c r="AX609" s="42"/>
      <c r="AY609" s="42"/>
      <c r="AZ609" s="43"/>
      <c r="BA609" s="151"/>
      <c r="BB609" s="44"/>
      <c r="BC609" s="157">
        <v>2</v>
      </c>
      <c r="BD609" s="157"/>
      <c r="BE609" s="44"/>
      <c r="BF609" s="48"/>
      <c r="BG609" s="48"/>
      <c r="BH609" s="48"/>
      <c r="BI609" s="48"/>
      <c r="BJ609" s="48"/>
      <c r="BK609" s="48"/>
      <c r="BL609" s="48"/>
      <c r="BM609" s="48"/>
      <c r="BN609" s="48"/>
      <c r="BO609" s="48"/>
      <c r="BP609" s="48"/>
      <c r="BQ609" s="48"/>
      <c r="BR609" s="1"/>
    </row>
    <row r="610" spans="1:70" s="7" customFormat="1" x14ac:dyDescent="0.25">
      <c r="A610" s="68" t="s">
        <v>1714</v>
      </c>
      <c r="B610" s="67" t="s">
        <v>1282</v>
      </c>
      <c r="C610" s="52">
        <v>44931.777199074073</v>
      </c>
      <c r="D610" s="16">
        <f>(K610*M610+P610*R610)/(24*60*60)</f>
        <v>0</v>
      </c>
      <c r="E610" s="26" t="s">
        <v>1720</v>
      </c>
      <c r="F610" s="14">
        <v>381617</v>
      </c>
      <c r="G610" s="15">
        <v>0.111</v>
      </c>
      <c r="H610" s="131">
        <v>17</v>
      </c>
      <c r="I610" s="131">
        <v>10</v>
      </c>
      <c r="J610" s="143" t="s">
        <v>1161</v>
      </c>
      <c r="K610" s="37"/>
      <c r="L610" s="27">
        <v>6.0000000000000001E-3</v>
      </c>
      <c r="M610" s="13">
        <v>273</v>
      </c>
      <c r="N610" s="13">
        <v>240</v>
      </c>
      <c r="O610" s="17">
        <v>2E-3</v>
      </c>
      <c r="P610" s="37"/>
      <c r="Q610" s="27">
        <v>6.0000000000000001E-3</v>
      </c>
      <c r="R610" s="13">
        <v>334</v>
      </c>
      <c r="S610" s="13">
        <v>240</v>
      </c>
      <c r="T610" s="133">
        <v>2.9999999999999997E-4</v>
      </c>
      <c r="U610" s="27"/>
      <c r="V610" s="8">
        <f>IF(AB608="Latest Sag:",-(K610*L610+P610*Q610),-(K610*L610+P610*Q610)+U610)</f>
        <v>0</v>
      </c>
      <c r="W610" s="8">
        <f>IF(OR(AC609="",AC609=0),Z609+V610,IF(AB608="Latest Sag:",AA609+U610+V610,AC609+V610))</f>
        <v>0</v>
      </c>
      <c r="X610" s="34"/>
      <c r="Y610" s="53">
        <f>IF(OR(ISBLANK(X610),X608=VALUE(20)),,IF(W608="Latest Z20:",ABS(X608-X610-K607*L607-P607*Q607+U609+U610),ABS(X609-X610-K609*L609-P609*Q609+U610)))</f>
        <v>0</v>
      </c>
      <c r="Z610" s="28">
        <v>-66.121854999999996</v>
      </c>
      <c r="AA610" s="28">
        <v>0.48804900000000001</v>
      </c>
      <c r="AB610" s="28">
        <v>3.6866000000000003E-2</v>
      </c>
      <c r="AC610" s="8">
        <f t="shared" ref="AC610" si="1396">AB610+AA610</f>
        <v>0.52491500000000002</v>
      </c>
      <c r="AD610" s="35">
        <v>0.458822823709158</v>
      </c>
      <c r="AE610" s="8">
        <f t="shared" ref="AE610" si="1397">IF(AD610="",0,IF(OR(AC610="",AC610=0),W610-AD610,AC610-AD610))</f>
        <v>6.609217629084202E-2</v>
      </c>
      <c r="AF610" s="58">
        <f t="shared" ref="AF610" si="1398">IF(AA610="",(Z610-V610)-Z609,AC610-W610)</f>
        <v>0.52491500000000002</v>
      </c>
      <c r="AG610" s="40"/>
      <c r="AH610" s="73"/>
      <c r="AI610" s="40"/>
      <c r="AJ610" s="73"/>
      <c r="AK610" s="40">
        <v>3020</v>
      </c>
      <c r="AL610" s="73">
        <v>150</v>
      </c>
      <c r="AM610" s="70"/>
      <c r="AN610" s="74"/>
      <c r="AO610" s="70"/>
      <c r="AP610" s="63"/>
      <c r="AQ610" s="63"/>
      <c r="AR610" s="40"/>
      <c r="AS610" s="40"/>
      <c r="AT610" s="63"/>
      <c r="AU610" s="63"/>
      <c r="AV610" s="142"/>
      <c r="AW610" s="71">
        <v>7.9000000000000008E-3</v>
      </c>
      <c r="AX610" s="45"/>
      <c r="AY610" s="45"/>
      <c r="AZ610" s="46"/>
      <c r="BA610" s="152"/>
      <c r="BB610" s="47"/>
      <c r="BC610" s="158">
        <v>2</v>
      </c>
      <c r="BD610" s="158"/>
      <c r="BE610" s="47"/>
      <c r="BF610" s="56"/>
      <c r="BG610" s="49"/>
      <c r="BH610" s="50"/>
      <c r="BI610" s="49"/>
      <c r="BJ610" s="49"/>
      <c r="BK610" s="49"/>
      <c r="BL610" s="49"/>
      <c r="BM610" s="49"/>
      <c r="BN610" s="50"/>
      <c r="BO610" s="49"/>
      <c r="BP610" s="49"/>
      <c r="BQ610" s="50"/>
      <c r="BR610" s="9"/>
    </row>
    <row r="611" spans="1:70" s="7" customFormat="1" x14ac:dyDescent="0.25">
      <c r="A611" s="68" t="s">
        <v>1715</v>
      </c>
      <c r="B611" s="67" t="s">
        <v>1282</v>
      </c>
      <c r="C611" s="52">
        <v>44931.779953703706</v>
      </c>
      <c r="D611" s="16">
        <f>(K611*M611+P611*R611)/(24*60*60)</f>
        <v>3.1597222222222221E-2</v>
      </c>
      <c r="E611" s="26"/>
      <c r="F611" s="14">
        <v>381617</v>
      </c>
      <c r="G611" s="15">
        <v>0.111</v>
      </c>
      <c r="H611" s="131">
        <v>17</v>
      </c>
      <c r="I611" s="131">
        <v>10</v>
      </c>
      <c r="J611" s="143" t="s">
        <v>1161</v>
      </c>
      <c r="K611" s="27">
        <v>10</v>
      </c>
      <c r="L611" s="27">
        <v>6.0000000000000001E-3</v>
      </c>
      <c r="M611" s="13">
        <v>273</v>
      </c>
      <c r="N611" s="13">
        <v>240</v>
      </c>
      <c r="O611" s="17">
        <v>2E-3</v>
      </c>
      <c r="P611" s="27"/>
      <c r="Q611" s="27">
        <v>6.0000000000000001E-3</v>
      </c>
      <c r="R611" s="13">
        <v>334</v>
      </c>
      <c r="S611" s="13">
        <v>240</v>
      </c>
      <c r="T611" s="133">
        <v>2.9999999999999997E-4</v>
      </c>
      <c r="U611" s="27">
        <v>0.05</v>
      </c>
      <c r="V611" s="8">
        <f>IF(AB609="Latest Sag:",-(K611*L611+P611*Q611),-(K611*L611+P611*Q611)+U611)</f>
        <v>-0.06</v>
      </c>
      <c r="W611" s="8">
        <f>IF(OR(AC610="",AC610=0),Z610+V611,IF(AB609="Latest Sag:",AA610+U611+V611,AC610+V611))</f>
        <v>0.478049</v>
      </c>
      <c r="X611" s="33">
        <v>-35.335796999999999</v>
      </c>
      <c r="Y611" s="53">
        <f>IF(OR(ISBLANK(X611),X609=VALUE(20)),,IF(W609="Latest Z20:",ABS(X609-X611-K608*L608-P608*Q608+U610+U611),ABS(X610-X611-K610*L610-P610*Q610+U611)))</f>
        <v>0</v>
      </c>
      <c r="Z611" s="28">
        <v>-66.121020000000001</v>
      </c>
      <c r="AA611" s="28">
        <v>0.488037</v>
      </c>
      <c r="AB611" s="28">
        <v>-1.1478E-2</v>
      </c>
      <c r="AC611" s="8">
        <f t="shared" ref="AC611" si="1399">AB611+AA611</f>
        <v>0.47655900000000001</v>
      </c>
      <c r="AD611" s="35">
        <v>0.458822823709158</v>
      </c>
      <c r="AE611" s="8">
        <f t="shared" ref="AE611" si="1400">IF(AD611="",0,IF(OR(AC611="",AC611=0),W611-AD611,AC611-AD611))</f>
        <v>1.773617629084201E-2</v>
      </c>
      <c r="AF611" s="58">
        <f t="shared" ref="AF611" si="1401">IF(AA611="",(Z611-V611)-Z610,AC611-W611)</f>
        <v>-1.4899999999999913E-3</v>
      </c>
      <c r="AG611" s="40"/>
      <c r="AH611" s="73"/>
      <c r="AI611" s="40"/>
      <c r="AJ611" s="73"/>
      <c r="AK611" s="40">
        <v>33</v>
      </c>
      <c r="AL611" s="73">
        <v>150</v>
      </c>
      <c r="AM611" s="70"/>
      <c r="AN611" s="74"/>
      <c r="AO611" s="70"/>
      <c r="AP611" s="63"/>
      <c r="AQ611" s="63"/>
      <c r="AR611" s="40"/>
      <c r="AS611" s="40"/>
      <c r="AT611" s="63"/>
      <c r="AU611" s="63"/>
      <c r="AV611" s="142"/>
      <c r="AW611" s="71"/>
      <c r="AX611" s="45"/>
      <c r="AY611" s="45"/>
      <c r="AZ611" s="46"/>
      <c r="BA611" s="152"/>
      <c r="BB611" s="47"/>
      <c r="BC611" s="158">
        <v>2</v>
      </c>
      <c r="BD611" s="158"/>
      <c r="BE611" s="47"/>
      <c r="BF611" s="56"/>
      <c r="BG611" s="49"/>
      <c r="BH611" s="50"/>
      <c r="BI611" s="49"/>
      <c r="BJ611" s="49"/>
      <c r="BK611" s="49"/>
      <c r="BL611" s="49"/>
      <c r="BM611" s="49"/>
      <c r="BN611" s="50"/>
      <c r="BO611" s="49"/>
      <c r="BP611" s="49"/>
      <c r="BQ611" s="50"/>
      <c r="BR611" s="9"/>
    </row>
    <row r="612" spans="1:70" s="7" customFormat="1" x14ac:dyDescent="0.25">
      <c r="A612" s="68" t="s">
        <v>1717</v>
      </c>
      <c r="B612" s="67" t="s">
        <v>1282</v>
      </c>
      <c r="C612" s="52">
        <v>44931.827835648146</v>
      </c>
      <c r="D612" s="16">
        <f>(K612*M612+P612*R612)/(24*60*60)</f>
        <v>9.479166666666667E-3</v>
      </c>
      <c r="E612" s="26"/>
      <c r="F612" s="14">
        <v>381617</v>
      </c>
      <c r="G612" s="15">
        <v>0.111</v>
      </c>
      <c r="H612" s="131">
        <v>17</v>
      </c>
      <c r="I612" s="131">
        <v>10</v>
      </c>
      <c r="J612" s="143" t="s">
        <v>1161</v>
      </c>
      <c r="K612" s="27">
        <v>3</v>
      </c>
      <c r="L612" s="27">
        <v>6.0000000000000001E-3</v>
      </c>
      <c r="M612" s="13">
        <v>273</v>
      </c>
      <c r="N612" s="13">
        <v>240</v>
      </c>
      <c r="O612" s="17">
        <v>2E-3</v>
      </c>
      <c r="P612" s="27"/>
      <c r="Q612" s="27">
        <v>6.0000000000000001E-3</v>
      </c>
      <c r="R612" s="13">
        <v>334</v>
      </c>
      <c r="S612" s="13">
        <v>240</v>
      </c>
      <c r="T612" s="133">
        <v>2.9999999999999997E-4</v>
      </c>
      <c r="U612" s="27">
        <v>5.2890000000000003E-3</v>
      </c>
      <c r="V612" s="8">
        <f>IF(AB610="Latest Sag:",-(K612*L612+P612*Q612),-(K612*L612+P612*Q612)+U612)</f>
        <v>-1.2711000000000002E-2</v>
      </c>
      <c r="W612" s="8">
        <f>IF(OR(AC611="",AC611=0),Z611+V612,IF(AB610="Latest Sag:",AA611+U612+V612,AC611+V612))</f>
        <v>0.46384799999999998</v>
      </c>
      <c r="X612" s="33">
        <v>-35.390506999999999</v>
      </c>
      <c r="Y612" s="53">
        <f>IF(OR(ISBLANK(X612),X610=VALUE(20)),,IF(W610="Latest Z20:",ABS(X610-X612-K609*L609-P609*Q609+U611+U612),ABS(X611-X612-K611*L611-P611*Q611+U612)))</f>
        <v>9.9999999996110145E-7</v>
      </c>
      <c r="Z612" s="28">
        <v>-66.121219999999994</v>
      </c>
      <c r="AA612" s="28">
        <v>0.48802499999999999</v>
      </c>
      <c r="AB612" s="28">
        <v>-2.3942999999999999E-2</v>
      </c>
      <c r="AC612" s="8">
        <f t="shared" ref="AC612" si="1402">AB612+AA612</f>
        <v>0.46408199999999999</v>
      </c>
      <c r="AD612" s="35">
        <v>0.458822823709158</v>
      </c>
      <c r="AE612" s="8">
        <f t="shared" ref="AE612" si="1403">IF(AD612="",0,IF(OR(AC612="",AC612=0),W612-AD612,AC612-AD612))</f>
        <v>5.2591762908419937E-3</v>
      </c>
      <c r="AF612" s="58">
        <f t="shared" ref="AF612" si="1404">IF(AA612="",(Z612-V612)-Z611,AC612-W612)</f>
        <v>2.3400000000001198E-4</v>
      </c>
      <c r="AG612" s="40"/>
      <c r="AH612" s="73"/>
      <c r="AI612" s="40"/>
      <c r="AJ612" s="73"/>
      <c r="AK612" s="40">
        <v>21</v>
      </c>
      <c r="AL612" s="73">
        <v>150</v>
      </c>
      <c r="AM612" s="70"/>
      <c r="AN612" s="74"/>
      <c r="AO612" s="70"/>
      <c r="AP612" s="63"/>
      <c r="AQ612" s="63"/>
      <c r="AR612" s="40"/>
      <c r="AS612" s="40"/>
      <c r="AT612" s="63"/>
      <c r="AU612" s="63"/>
      <c r="AV612" s="142"/>
      <c r="AW612" s="71"/>
      <c r="AX612" s="45"/>
      <c r="AY612" s="45"/>
      <c r="AZ612" s="46"/>
      <c r="BA612" s="152"/>
      <c r="BB612" s="47"/>
      <c r="BC612" s="158">
        <v>2</v>
      </c>
      <c r="BD612" s="158"/>
      <c r="BE612" s="47"/>
      <c r="BF612" s="56"/>
      <c r="BG612" s="49"/>
      <c r="BH612" s="50"/>
      <c r="BI612" s="49"/>
      <c r="BJ612" s="49"/>
      <c r="BK612" s="49"/>
      <c r="BL612" s="49"/>
      <c r="BM612" s="49"/>
      <c r="BN612" s="50"/>
      <c r="BO612" s="49"/>
      <c r="BP612" s="49"/>
      <c r="BQ612" s="50"/>
      <c r="BR612" s="9"/>
    </row>
    <row r="613" spans="1:70" s="7" customFormat="1" x14ac:dyDescent="0.25">
      <c r="A613" s="68" t="s">
        <v>1718</v>
      </c>
      <c r="B613" s="67" t="s">
        <v>1282</v>
      </c>
      <c r="C613" s="52">
        <v>44931.853055555555</v>
      </c>
      <c r="D613" s="16">
        <f>(K613*M613+P613*R613)/(24*60*60)</f>
        <v>1.0185185185185186E-2</v>
      </c>
      <c r="E613" s="26"/>
      <c r="F613" s="14">
        <v>381617</v>
      </c>
      <c r="G613" s="15">
        <v>0.111</v>
      </c>
      <c r="H613" s="131">
        <v>17</v>
      </c>
      <c r="I613" s="131">
        <v>10</v>
      </c>
      <c r="J613" s="143" t="s">
        <v>1161</v>
      </c>
      <c r="K613" s="27">
        <v>2</v>
      </c>
      <c r="L613" s="27">
        <v>6.0000000000000001E-3</v>
      </c>
      <c r="M613" s="13">
        <v>273</v>
      </c>
      <c r="N613" s="13">
        <v>240</v>
      </c>
      <c r="O613" s="17">
        <v>2E-3</v>
      </c>
      <c r="P613" s="27">
        <v>1</v>
      </c>
      <c r="Q613" s="27">
        <v>6.0000000000000001E-3</v>
      </c>
      <c r="R613" s="13">
        <v>334</v>
      </c>
      <c r="S613" s="13">
        <v>240</v>
      </c>
      <c r="T613" s="133">
        <v>2.9999999999999997E-4</v>
      </c>
      <c r="U613" s="27">
        <v>1.2600999999999999E-2</v>
      </c>
      <c r="V613" s="8">
        <f>IF(AB611="Latest Sag:",-(K613*L613+P613*Q613),-(K613*L613+P613*Q613)+U613)</f>
        <v>-5.3990000000000028E-3</v>
      </c>
      <c r="W613" s="8">
        <f>IF(OR(AC612="",AC612=0),Z612+V613,IF(AB611="Latest Sag:",AA612+U613+V613,AC612+V613))</f>
        <v>0.45868300000000001</v>
      </c>
      <c r="X613" s="33">
        <v>-35.395905999999997</v>
      </c>
      <c r="Y613" s="53">
        <f>IF(OR(ISBLANK(X613),X611=VALUE(20)),,IF(W611="Latest Z20:",ABS(X611-X613-K610*L610-P610*Q610+U612+U613),ABS(X612-X613-K612*L612-P612*Q612+U613)))</f>
        <v>2.9577035265404561E-15</v>
      </c>
      <c r="Z613" s="28">
        <v>-66.121288000000007</v>
      </c>
      <c r="AA613" s="28">
        <v>0.48799500000000001</v>
      </c>
      <c r="AB613" s="28">
        <v>-2.9243000000000002E-2</v>
      </c>
      <c r="AC613" s="8">
        <f t="shared" ref="AC613" si="1405">AB613+AA613</f>
        <v>0.45875199999999999</v>
      </c>
      <c r="AD613" s="35">
        <v>0.458822823709158</v>
      </c>
      <c r="AE613" s="8">
        <f t="shared" ref="AE613" si="1406">IF(AD613="",0,IF(OR(AC613="",AC613=0),W613-AD613,AC613-AD613))</f>
        <v>-7.082370915800773E-5</v>
      </c>
      <c r="AF613" s="58">
        <f t="shared" ref="AF613" si="1407">IF(AA613="",(Z613-V613)-Z612,AC613-W613)</f>
        <v>6.8999999999985739E-5</v>
      </c>
      <c r="AG613" s="40"/>
      <c r="AH613" s="73"/>
      <c r="AI613" s="40"/>
      <c r="AJ613" s="73"/>
      <c r="AK613" s="40">
        <v>18</v>
      </c>
      <c r="AL613" s="73">
        <v>150</v>
      </c>
      <c r="AM613" s="70"/>
      <c r="AN613" s="74"/>
      <c r="AO613" s="70"/>
      <c r="AP613" s="63"/>
      <c r="AQ613" s="63"/>
      <c r="AR613" s="40"/>
      <c r="AS613" s="40"/>
      <c r="AT613" s="63"/>
      <c r="AU613" s="63"/>
      <c r="AV613" s="142"/>
      <c r="AW613" s="71"/>
      <c r="AX613" s="45"/>
      <c r="AY613" s="45"/>
      <c r="AZ613" s="46"/>
      <c r="BA613" s="152"/>
      <c r="BB613" s="47"/>
      <c r="BC613" s="158">
        <v>2</v>
      </c>
      <c r="BD613" s="158">
        <v>15</v>
      </c>
      <c r="BE613" s="47">
        <v>3.7</v>
      </c>
      <c r="BF613" s="56"/>
      <c r="BG613" s="49"/>
      <c r="BH613" s="50"/>
      <c r="BI613" s="49"/>
      <c r="BJ613" s="49"/>
      <c r="BK613" s="49"/>
      <c r="BL613" s="49"/>
      <c r="BM613" s="49"/>
      <c r="BN613" s="50"/>
      <c r="BO613" s="49"/>
      <c r="BP613" s="49"/>
      <c r="BQ613" s="50"/>
      <c r="BR613" s="9"/>
    </row>
    <row r="614" spans="1:70" s="6" customFormat="1" x14ac:dyDescent="0.25">
      <c r="A614" s="170" t="s">
        <v>1155</v>
      </c>
      <c r="B614" s="136"/>
      <c r="C614" s="137">
        <v>44931.896736111114</v>
      </c>
      <c r="D614" s="146">
        <v>2.88</v>
      </c>
      <c r="E614" s="139" t="s">
        <v>814</v>
      </c>
      <c r="F614" s="165" t="s">
        <v>1175</v>
      </c>
      <c r="G614" s="22"/>
      <c r="H614" s="134"/>
      <c r="I614" s="134"/>
      <c r="J614" s="145"/>
      <c r="K614" s="29"/>
      <c r="L614" s="29"/>
      <c r="M614" s="1"/>
      <c r="N614" s="1"/>
      <c r="O614" s="3"/>
      <c r="P614" s="29"/>
      <c r="Q614" s="29"/>
      <c r="R614" s="1"/>
      <c r="S614" s="1"/>
      <c r="T614" s="147" t="s">
        <v>903</v>
      </c>
      <c r="U614" s="32" t="s">
        <v>24</v>
      </c>
      <c r="V614" s="24"/>
      <c r="W614" s="25" t="s">
        <v>22</v>
      </c>
      <c r="X614" s="30">
        <v>20</v>
      </c>
      <c r="Y614" s="138"/>
      <c r="Z614" s="30"/>
      <c r="AA614" s="30"/>
      <c r="AB614" s="36" t="s">
        <v>21</v>
      </c>
      <c r="AC614" s="24">
        <f>$AC$613</f>
        <v>0.45875199999999999</v>
      </c>
      <c r="AD614" s="30"/>
      <c r="AE614" s="24"/>
      <c r="AF614" s="24"/>
      <c r="AG614" s="41"/>
      <c r="AH614" s="41"/>
      <c r="AI614" s="41"/>
      <c r="AJ614" s="41"/>
      <c r="AK614" s="41"/>
      <c r="AL614" s="41"/>
      <c r="AM614" s="41"/>
      <c r="AN614" s="41"/>
      <c r="AO614" s="41"/>
      <c r="AP614" s="135"/>
      <c r="AQ614" s="135"/>
      <c r="AR614" s="41"/>
      <c r="AS614" s="41"/>
      <c r="AT614" s="135"/>
      <c r="AU614" s="135"/>
      <c r="AV614" s="29"/>
      <c r="AW614" s="42"/>
      <c r="AX614" s="42"/>
      <c r="AY614" s="42"/>
      <c r="AZ614" s="43"/>
      <c r="BA614" s="151"/>
      <c r="BB614" s="44"/>
      <c r="BC614" s="157">
        <v>3</v>
      </c>
      <c r="BD614" s="157"/>
      <c r="BE614" s="44"/>
      <c r="BF614" s="48"/>
      <c r="BG614" s="48"/>
      <c r="BH614" s="48"/>
      <c r="BI614" s="48"/>
      <c r="BJ614" s="48"/>
      <c r="BK614" s="48"/>
      <c r="BL614" s="48"/>
      <c r="BM614" s="48"/>
      <c r="BN614" s="48"/>
      <c r="BO614" s="48"/>
      <c r="BP614" s="48"/>
      <c r="BQ614" s="48"/>
      <c r="BR614" s="1"/>
    </row>
    <row r="615" spans="1:70" s="7" customFormat="1" x14ac:dyDescent="0.25">
      <c r="A615" s="68" t="s">
        <v>1721</v>
      </c>
      <c r="B615" s="67" t="s">
        <v>1282</v>
      </c>
      <c r="C615" s="52">
        <v>44931.896863425929</v>
      </c>
      <c r="D615" s="16">
        <f>(K615*M615+P615*R615)/(24*60*60)</f>
        <v>0</v>
      </c>
      <c r="E615" s="26"/>
      <c r="F615" s="14">
        <v>381617</v>
      </c>
      <c r="G615" s="15">
        <v>0.111</v>
      </c>
      <c r="H615" s="131">
        <v>17</v>
      </c>
      <c r="I615" s="131">
        <v>10</v>
      </c>
      <c r="J615" s="143" t="s">
        <v>1161</v>
      </c>
      <c r="K615" s="37"/>
      <c r="L615" s="27">
        <v>6.0000000000000001E-3</v>
      </c>
      <c r="M615" s="13">
        <v>273</v>
      </c>
      <c r="N615" s="13">
        <v>240</v>
      </c>
      <c r="O615" s="17">
        <v>2E-3</v>
      </c>
      <c r="P615" s="37"/>
      <c r="Q615" s="27">
        <v>6.0000000000000001E-3</v>
      </c>
      <c r="R615" s="13">
        <v>334</v>
      </c>
      <c r="S615" s="13">
        <v>240</v>
      </c>
      <c r="T615" s="133">
        <v>2.9999999999999997E-4</v>
      </c>
      <c r="U615" s="27"/>
      <c r="V615" s="8">
        <f>IF(AB613="Latest Sag:",-(K615*L615+P615*Q615),-(K615*L615+P615*Q615)+U615)</f>
        <v>0</v>
      </c>
      <c r="W615" s="8">
        <f>IF(OR(AC614="",AC614=0),Z614+V615,IF(AB613="Latest Sag:",AA614+U615+V615,AC614+V615))</f>
        <v>0.45875199999999999</v>
      </c>
      <c r="X615" s="34"/>
      <c r="Y615" s="53">
        <f>IF(OR(ISBLANK(X615),X613=VALUE(20)),,IF(W613="Latest Z20:",ABS(X613-X615-K612*L612-P612*Q612+U614+U615),ABS(X614-X615-K614*L614-P614*Q614+U615)))</f>
        <v>0</v>
      </c>
      <c r="Z615" s="28">
        <v>-66.118931000000003</v>
      </c>
      <c r="AA615" s="28">
        <v>0.49076700000000001</v>
      </c>
      <c r="AB615" s="28">
        <v>3.5386000000000001E-2</v>
      </c>
      <c r="AC615" s="8">
        <f t="shared" ref="AC615" si="1408">AB615+AA615</f>
        <v>0.52615299999999998</v>
      </c>
      <c r="AD615" s="35">
        <v>0.458899713441413</v>
      </c>
      <c r="AE615" s="8">
        <f t="shared" ref="AE615" si="1409">IF(AD615="",0,IF(OR(AC615="",AC615=0),W615-AD615,AC615-AD615))</f>
        <v>6.7253286558586978E-2</v>
      </c>
      <c r="AF615" s="58">
        <f t="shared" ref="AF615" si="1410">IF(AA615="",(Z615-V615)-Z614,AC615-W615)</f>
        <v>6.7400999999999989E-2</v>
      </c>
      <c r="AG615" s="40"/>
      <c r="AH615" s="73"/>
      <c r="AI615" s="40"/>
      <c r="AJ615" s="73"/>
      <c r="AK615" s="40">
        <v>2093</v>
      </c>
      <c r="AL615" s="73">
        <v>150</v>
      </c>
      <c r="AM615" s="70"/>
      <c r="AN615" s="74"/>
      <c r="AO615" s="70"/>
      <c r="AP615" s="63"/>
      <c r="AQ615" s="63"/>
      <c r="AR615" s="40"/>
      <c r="AS615" s="40"/>
      <c r="AT615" s="63"/>
      <c r="AU615" s="63"/>
      <c r="AV615" s="142"/>
      <c r="AW615" s="71"/>
      <c r="AX615" s="45"/>
      <c r="AY615" s="45"/>
      <c r="AZ615" s="46"/>
      <c r="BA615" s="152"/>
      <c r="BB615" s="47"/>
      <c r="BC615" s="158">
        <v>3</v>
      </c>
      <c r="BD615" s="158"/>
      <c r="BE615" s="47"/>
      <c r="BF615" s="56"/>
      <c r="BG615" s="49"/>
      <c r="BH615" s="50"/>
      <c r="BI615" s="49"/>
      <c r="BJ615" s="49"/>
      <c r="BK615" s="49"/>
      <c r="BL615" s="49"/>
      <c r="BM615" s="49"/>
      <c r="BN615" s="50"/>
      <c r="BO615" s="49"/>
      <c r="BP615" s="49"/>
      <c r="BQ615" s="50"/>
      <c r="BR615" s="9"/>
    </row>
    <row r="616" spans="1:70" s="7" customFormat="1" x14ac:dyDescent="0.25">
      <c r="A616" s="68" t="s">
        <v>1722</v>
      </c>
      <c r="B616" s="67" t="s">
        <v>1282</v>
      </c>
      <c r="C616" s="52">
        <v>44931.916377314818</v>
      </c>
      <c r="D616" s="16">
        <f>(K616*M616+P616*R616)/(24*60*60)</f>
        <v>3.4756944444444444E-2</v>
      </c>
      <c r="E616" s="26"/>
      <c r="F616" s="14">
        <v>381617</v>
      </c>
      <c r="G616" s="15">
        <v>0.111</v>
      </c>
      <c r="H616" s="131">
        <v>17</v>
      </c>
      <c r="I616" s="131">
        <v>10</v>
      </c>
      <c r="J616" s="143" t="s">
        <v>1161</v>
      </c>
      <c r="K616" s="27">
        <v>11</v>
      </c>
      <c r="L616" s="27">
        <v>6.0000000000000001E-3</v>
      </c>
      <c r="M616" s="13">
        <v>273</v>
      </c>
      <c r="N616" s="13">
        <v>240</v>
      </c>
      <c r="O616" s="17">
        <v>2E-3</v>
      </c>
      <c r="P616" s="27"/>
      <c r="Q616" s="27">
        <v>6.0000000000000001E-3</v>
      </c>
      <c r="R616" s="13">
        <v>334</v>
      </c>
      <c r="S616" s="13">
        <v>240</v>
      </c>
      <c r="T616" s="133">
        <v>2.9999999999999997E-4</v>
      </c>
      <c r="U616" s="27">
        <v>4.018E-2</v>
      </c>
      <c r="V616" s="8">
        <f>IF(AB614="Latest Sag:",-(K616*L616+P616*Q616),-(K616*L616+P616*Q616)+U616)</f>
        <v>-6.6000000000000003E-2</v>
      </c>
      <c r="W616" s="8">
        <f>IF(OR(AC615="",AC615=0),Z615+V616,IF(AB614="Latest Sag:",AA615+U616+V616,AC615+V616))</f>
        <v>0.46494700000000005</v>
      </c>
      <c r="X616" s="33">
        <v>-35.344150999999997</v>
      </c>
      <c r="Y616" s="53">
        <f>IF(OR(ISBLANK(X616),X614=VALUE(20)),,IF(W614="Latest Z20:",ABS(X614-X616-K613*L613-P613*Q613+U615+U616),ABS(X615-X616-K615*L615-P615*Q615+U616)))</f>
        <v>0</v>
      </c>
      <c r="Z616" s="28">
        <v>-66.119043000000005</v>
      </c>
      <c r="AA616" s="28">
        <v>0.49075200000000002</v>
      </c>
      <c r="AB616" s="28">
        <v>-2.7733000000000001E-2</v>
      </c>
      <c r="AC616" s="8">
        <f t="shared" ref="AC616" si="1411">AB616+AA616</f>
        <v>0.46301900000000001</v>
      </c>
      <c r="AD616" s="35">
        <v>0.458899713441413</v>
      </c>
      <c r="AE616" s="8">
        <f t="shared" ref="AE616" si="1412">IF(AD616="",0,IF(OR(AC616="",AC616=0),W616-AD616,AC616-AD616))</f>
        <v>4.1192865585870098E-3</v>
      </c>
      <c r="AF616" s="58">
        <f t="shared" ref="AF616" si="1413">IF(AA616="",(Z616-V616)-Z615,AC616-W616)</f>
        <v>-1.9280000000000408E-3</v>
      </c>
      <c r="AG616" s="40"/>
      <c r="AH616" s="73"/>
      <c r="AI616" s="40"/>
      <c r="AJ616" s="73"/>
      <c r="AK616" s="40">
        <v>63</v>
      </c>
      <c r="AL616" s="73">
        <v>150</v>
      </c>
      <c r="AM616" s="70"/>
      <c r="AN616" s="74"/>
      <c r="AO616" s="70"/>
      <c r="AP616" s="63"/>
      <c r="AQ616" s="63"/>
      <c r="AR616" s="40"/>
      <c r="AS616" s="40"/>
      <c r="AT616" s="63"/>
      <c r="AU616" s="63"/>
      <c r="AV616" s="142"/>
      <c r="AW616" s="71"/>
      <c r="AX616" s="45"/>
      <c r="AY616" s="45"/>
      <c r="AZ616" s="46"/>
      <c r="BA616" s="152"/>
      <c r="BB616" s="47"/>
      <c r="BC616" s="158">
        <v>3</v>
      </c>
      <c r="BD616" s="158"/>
      <c r="BE616" s="47"/>
      <c r="BF616" s="56"/>
      <c r="BG616" s="49"/>
      <c r="BH616" s="50"/>
      <c r="BI616" s="49"/>
      <c r="BJ616" s="49"/>
      <c r="BK616" s="49"/>
      <c r="BL616" s="49"/>
      <c r="BM616" s="49"/>
      <c r="BN616" s="50"/>
      <c r="BO616" s="49"/>
      <c r="BP616" s="49"/>
      <c r="BQ616" s="50"/>
      <c r="BR616" s="9"/>
    </row>
    <row r="617" spans="1:70" s="7" customFormat="1" x14ac:dyDescent="0.25">
      <c r="A617" s="68" t="s">
        <v>1723</v>
      </c>
      <c r="B617" s="67" t="s">
        <v>1282</v>
      </c>
      <c r="C617" s="52">
        <v>44931.965150462966</v>
      </c>
      <c r="D617" s="16">
        <f>(K617*M617+P617*R617)/(24*60*60)</f>
        <v>1.0185185185185186E-2</v>
      </c>
      <c r="E617" s="26"/>
      <c r="F617" s="14">
        <v>381617</v>
      </c>
      <c r="G617" s="15">
        <v>0.111</v>
      </c>
      <c r="H617" s="131">
        <v>17</v>
      </c>
      <c r="I617" s="131">
        <v>10</v>
      </c>
      <c r="J617" s="143" t="s">
        <v>1161</v>
      </c>
      <c r="K617" s="27">
        <v>2</v>
      </c>
      <c r="L617" s="27">
        <v>6.0000000000000001E-3</v>
      </c>
      <c r="M617" s="13">
        <v>273</v>
      </c>
      <c r="N617" s="13">
        <v>240</v>
      </c>
      <c r="O617" s="17">
        <v>2E-3</v>
      </c>
      <c r="P617" s="27">
        <v>1</v>
      </c>
      <c r="Q617" s="27">
        <v>6.0000000000000001E-3</v>
      </c>
      <c r="R617" s="13">
        <v>334</v>
      </c>
      <c r="S617" s="13">
        <v>240</v>
      </c>
      <c r="T617" s="133">
        <v>2.9999999999999997E-4</v>
      </c>
      <c r="U617" s="27">
        <v>1.3790999999999999E-2</v>
      </c>
      <c r="V617" s="8">
        <f>IF(AB615="Latest Sag:",-(K617*L617+P617*Q617),-(K617*L617+P617*Q617)+U617)</f>
        <v>-4.2090000000000027E-3</v>
      </c>
      <c r="W617" s="8">
        <f>IF(OR(AC616="",AC616=0),Z616+V617,IF(AB615="Latest Sag:",AA616+U617+V617,AC616+V617))</f>
        <v>0.45881</v>
      </c>
      <c r="X617" s="33">
        <v>-35.396360000000001</v>
      </c>
      <c r="Y617" s="53">
        <f>IF(OR(ISBLANK(X617),X615=VALUE(20)),,IF(W615="Latest Z20:",ABS(X615-X617-K614*L614-P614*Q614+U616+U617),ABS(X616-X617-K616*L616-P616*Q616+U617)))</f>
        <v>4.8312048805954078E-15</v>
      </c>
      <c r="Z617" s="28">
        <v>-66.119300999999993</v>
      </c>
      <c r="AA617" s="28">
        <v>0.49073699999999998</v>
      </c>
      <c r="AB617" s="28">
        <v>-3.1600999999999997E-2</v>
      </c>
      <c r="AC617" s="8">
        <f t="shared" ref="AC617" si="1414">AB617+AA617</f>
        <v>0.45913599999999999</v>
      </c>
      <c r="AD617" s="35">
        <v>0.458899713441413</v>
      </c>
      <c r="AE617" s="8">
        <f t="shared" ref="AE617" si="1415">IF(AD617="",0,IF(OR(AC617="",AC617=0),W617-AD617,AC617-AD617))</f>
        <v>2.3628655858698444E-4</v>
      </c>
      <c r="AF617" s="58">
        <f t="shared" ref="AF617" si="1416">IF(AA617="",(Z617-V617)-Z616,AC617-W617)</f>
        <v>3.2599999999999296E-4</v>
      </c>
      <c r="AG617" s="40"/>
      <c r="AH617" s="73"/>
      <c r="AI617" s="40"/>
      <c r="AJ617" s="73"/>
      <c r="AK617" s="40">
        <v>45</v>
      </c>
      <c r="AL617" s="73">
        <v>150</v>
      </c>
      <c r="AM617" s="70"/>
      <c r="AN617" s="74"/>
      <c r="AO617" s="70"/>
      <c r="AP617" s="63"/>
      <c r="AQ617" s="63"/>
      <c r="AR617" s="40"/>
      <c r="AS617" s="40"/>
      <c r="AT617" s="63"/>
      <c r="AU617" s="63"/>
      <c r="AV617" s="142"/>
      <c r="AW617" s="71"/>
      <c r="AX617" s="45"/>
      <c r="AY617" s="45"/>
      <c r="AZ617" s="46"/>
      <c r="BA617" s="152"/>
      <c r="BB617" s="47"/>
      <c r="BC617" s="158">
        <v>3</v>
      </c>
      <c r="BD617" s="158"/>
      <c r="BE617" s="47"/>
      <c r="BF617" s="56"/>
      <c r="BG617" s="49"/>
      <c r="BH617" s="50"/>
      <c r="BI617" s="49"/>
      <c r="BJ617" s="49"/>
      <c r="BK617" s="49"/>
      <c r="BL617" s="49"/>
      <c r="BM617" s="49"/>
      <c r="BN617" s="50"/>
      <c r="BO617" s="49"/>
      <c r="BP617" s="49"/>
      <c r="BQ617" s="50"/>
      <c r="BR617" s="9"/>
    </row>
    <row r="618" spans="1:70" s="6" customFormat="1" x14ac:dyDescent="0.25">
      <c r="A618" s="170" t="s">
        <v>1155</v>
      </c>
      <c r="B618" s="136"/>
      <c r="C618" s="137">
        <v>44931.99324074074</v>
      </c>
      <c r="D618" s="146">
        <v>2.3199999999999998</v>
      </c>
      <c r="E618" s="139" t="s">
        <v>814</v>
      </c>
      <c r="F618" s="165" t="s">
        <v>1179</v>
      </c>
      <c r="G618" s="22"/>
      <c r="H618" s="134"/>
      <c r="I618" s="134"/>
      <c r="J618" s="145"/>
      <c r="K618" s="29"/>
      <c r="L618" s="29"/>
      <c r="M618" s="1"/>
      <c r="N618" s="1"/>
      <c r="O618" s="3"/>
      <c r="P618" s="29"/>
      <c r="Q618" s="29"/>
      <c r="R618" s="1"/>
      <c r="S618" s="1"/>
      <c r="T618" s="147" t="s">
        <v>903</v>
      </c>
      <c r="U618" s="32" t="s">
        <v>24</v>
      </c>
      <c r="V618" s="24"/>
      <c r="W618" s="25" t="s">
        <v>22</v>
      </c>
      <c r="X618" s="30">
        <v>20</v>
      </c>
      <c r="Y618" s="138"/>
      <c r="Z618" s="30"/>
      <c r="AA618" s="30"/>
      <c r="AB618" s="36" t="s">
        <v>21</v>
      </c>
      <c r="AC618" s="24">
        <f>$AC$617</f>
        <v>0.45913599999999999</v>
      </c>
      <c r="AD618" s="30"/>
      <c r="AE618" s="24"/>
      <c r="AF618" s="24"/>
      <c r="AG618" s="41"/>
      <c r="AH618" s="41"/>
      <c r="AI618" s="41"/>
      <c r="AJ618" s="41"/>
      <c r="AK618" s="41"/>
      <c r="AL618" s="41"/>
      <c r="AM618" s="41"/>
      <c r="AN618" s="41"/>
      <c r="AO618" s="41"/>
      <c r="AP618" s="135"/>
      <c r="AQ618" s="135"/>
      <c r="AR618" s="41"/>
      <c r="AS618" s="41"/>
      <c r="AT618" s="135"/>
      <c r="AU618" s="135"/>
      <c r="AV618" s="29"/>
      <c r="AW618" s="42"/>
      <c r="AX618" s="42"/>
      <c r="AY618" s="42"/>
      <c r="AZ618" s="43"/>
      <c r="BA618" s="151"/>
      <c r="BB618" s="44"/>
      <c r="BC618" s="157">
        <v>4</v>
      </c>
      <c r="BD618" s="157"/>
      <c r="BE618" s="44"/>
      <c r="BF618" s="48"/>
      <c r="BG618" s="48"/>
      <c r="BH618" s="48"/>
      <c r="BI618" s="48"/>
      <c r="BJ618" s="48"/>
      <c r="BK618" s="48"/>
      <c r="BL618" s="48"/>
      <c r="BM618" s="48"/>
      <c r="BN618" s="48"/>
      <c r="BO618" s="48"/>
      <c r="BP618" s="48"/>
      <c r="BQ618" s="48"/>
      <c r="BR618" s="1"/>
    </row>
    <row r="619" spans="1:70" s="7" customFormat="1" x14ac:dyDescent="0.25">
      <c r="A619" s="68" t="s">
        <v>1724</v>
      </c>
      <c r="B619" s="67" t="s">
        <v>1282</v>
      </c>
      <c r="C619" s="52">
        <v>44931.993321759262</v>
      </c>
      <c r="D619" s="16">
        <f>(K619*M619+P619*R619)/(24*60*60)</f>
        <v>0</v>
      </c>
      <c r="E619" s="26"/>
      <c r="F619" s="14">
        <v>381617</v>
      </c>
      <c r="G619" s="15">
        <v>0.111</v>
      </c>
      <c r="H619" s="131">
        <v>17</v>
      </c>
      <c r="I619" s="131">
        <v>10</v>
      </c>
      <c r="J619" s="143" t="s">
        <v>1161</v>
      </c>
      <c r="K619" s="37"/>
      <c r="L619" s="27">
        <v>6.0000000000000001E-3</v>
      </c>
      <c r="M619" s="13">
        <v>273</v>
      </c>
      <c r="N619" s="13">
        <v>240</v>
      </c>
      <c r="O619" s="17">
        <v>2E-3</v>
      </c>
      <c r="P619" s="37"/>
      <c r="Q619" s="27">
        <v>6.0000000000000001E-3</v>
      </c>
      <c r="R619" s="13">
        <v>334</v>
      </c>
      <c r="S619" s="13">
        <v>240</v>
      </c>
      <c r="T619" s="133">
        <v>2.9999999999999997E-4</v>
      </c>
      <c r="U619" s="27"/>
      <c r="V619" s="8">
        <f>IF(AB617="Latest Sag:",-(K619*L619+P619*Q619),-(K619*L619+P619*Q619)+U619)</f>
        <v>0</v>
      </c>
      <c r="W619" s="8">
        <f>IF(OR(AC618="",AC618=0),Z618+V619,IF(AB617="Latest Sag:",AA618+U619+V619,AC618+V619))</f>
        <v>0.45913599999999999</v>
      </c>
      <c r="X619" s="34"/>
      <c r="Y619" s="53">
        <f>IF(OR(ISBLANK(X619),X617=VALUE(20)),,IF(W617="Latest Z20:",ABS(X617-X619-K616*L616-P616*Q616+U618+U619),ABS(X618-X619-K618*L618-P618*Q618+U619)))</f>
        <v>0</v>
      </c>
      <c r="Z619" s="28">
        <v>-66.11936</v>
      </c>
      <c r="AA619" s="28">
        <v>0.49090299999999998</v>
      </c>
      <c r="AB619" s="28">
        <v>3.5160999999999998E-2</v>
      </c>
      <c r="AC619" s="8">
        <f t="shared" ref="AC619" si="1417">AB619+AA619</f>
        <v>0.52606399999999998</v>
      </c>
      <c r="AD619" s="35">
        <v>0.458819776434718</v>
      </c>
      <c r="AE619" s="8">
        <f t="shared" ref="AE619" si="1418">IF(AD619="",0,IF(OR(AC619="",AC619=0),W619-AD619,AC619-AD619))</f>
        <v>6.724422356528198E-2</v>
      </c>
      <c r="AF619" s="58">
        <f t="shared" ref="AF619" si="1419">IF(AA619="",(Z619-V619)-Z618,AC619-W619)</f>
        <v>6.6927999999999988E-2</v>
      </c>
      <c r="AG619" s="40"/>
      <c r="AH619" s="73"/>
      <c r="AI619" s="40"/>
      <c r="AJ619" s="73"/>
      <c r="AK619" s="40">
        <v>1839</v>
      </c>
      <c r="AL619" s="73">
        <v>150</v>
      </c>
      <c r="AM619" s="70"/>
      <c r="AN619" s="74"/>
      <c r="AO619" s="70"/>
      <c r="AP619" s="63"/>
      <c r="AQ619" s="63"/>
      <c r="AR619" s="40"/>
      <c r="AS619" s="40"/>
      <c r="AT619" s="63"/>
      <c r="AU619" s="63"/>
      <c r="AV619" s="142"/>
      <c r="AW619" s="71"/>
      <c r="AX619" s="45"/>
      <c r="AY619" s="45"/>
      <c r="AZ619" s="46"/>
      <c r="BA619" s="152"/>
      <c r="BB619" s="47"/>
      <c r="BC619" s="158">
        <v>4</v>
      </c>
      <c r="BD619" s="158"/>
      <c r="BE619" s="47"/>
      <c r="BF619" s="56"/>
      <c r="BG619" s="49"/>
      <c r="BH619" s="50"/>
      <c r="BI619" s="49"/>
      <c r="BJ619" s="49"/>
      <c r="BK619" s="49"/>
      <c r="BL619" s="49"/>
      <c r="BM619" s="49"/>
      <c r="BN619" s="50"/>
      <c r="BO619" s="49"/>
      <c r="BP619" s="49"/>
      <c r="BQ619" s="50"/>
      <c r="BR619" s="9"/>
    </row>
    <row r="620" spans="1:70" s="7" customFormat="1" x14ac:dyDescent="0.25">
      <c r="A620" s="68" t="s">
        <v>1725</v>
      </c>
      <c r="B620" s="67" t="s">
        <v>1282</v>
      </c>
      <c r="C620" s="52">
        <v>44932.019930555558</v>
      </c>
      <c r="D620" s="16">
        <f>(K620*M620+P620*R620)/(24*60*60)</f>
        <v>3.4756944444444444E-2</v>
      </c>
      <c r="E620" s="26"/>
      <c r="F620" s="14">
        <v>381617</v>
      </c>
      <c r="G620" s="15">
        <v>0.111</v>
      </c>
      <c r="H620" s="131">
        <v>17</v>
      </c>
      <c r="I620" s="131">
        <v>10</v>
      </c>
      <c r="J620" s="143" t="s">
        <v>1161</v>
      </c>
      <c r="K620" s="27">
        <v>11</v>
      </c>
      <c r="L620" s="27">
        <v>6.0000000000000001E-3</v>
      </c>
      <c r="M620" s="13">
        <v>273</v>
      </c>
      <c r="N620" s="13">
        <v>240</v>
      </c>
      <c r="O620" s="17">
        <v>2E-3</v>
      </c>
      <c r="P620" s="27"/>
      <c r="Q620" s="27">
        <v>6.0000000000000001E-3</v>
      </c>
      <c r="R620" s="13">
        <v>334</v>
      </c>
      <c r="S620" s="13">
        <v>240</v>
      </c>
      <c r="T620" s="133">
        <v>2.9999999999999997E-4</v>
      </c>
      <c r="U620" s="27">
        <v>4.0129999999999999E-2</v>
      </c>
      <c r="V620" s="8">
        <f>IF(AB618="Latest Sag:",-(K620*L620+P620*Q620),-(K620*L620+P620*Q620)+U620)</f>
        <v>-6.6000000000000003E-2</v>
      </c>
      <c r="W620" s="8">
        <f>IF(OR(AC619="",AC619=0),Z619+V620,IF(AB618="Latest Sag:",AA619+U620+V620,AC619+V620))</f>
        <v>0.46503299999999997</v>
      </c>
      <c r="X620" s="33">
        <v>-35.343535000000003</v>
      </c>
      <c r="Y620" s="53">
        <f>IF(OR(ISBLANK(X620),X618=VALUE(20)),,IF(W618="Latest Z20:",ABS(X618-X620-K617*L617-P617*Q617+U619+U620),ABS(X619-X620-K619*L619-P619*Q619+U620)))</f>
        <v>0</v>
      </c>
      <c r="Z620" s="28">
        <v>-66.118869000000004</v>
      </c>
      <c r="AA620" s="28">
        <v>0.49082100000000001</v>
      </c>
      <c r="AB620" s="28">
        <v>-2.7313E-2</v>
      </c>
      <c r="AC620" s="8">
        <f t="shared" ref="AC620" si="1420">AB620+AA620</f>
        <v>0.46350800000000003</v>
      </c>
      <c r="AD620" s="35">
        <v>0.458819776434718</v>
      </c>
      <c r="AE620" s="8">
        <f t="shared" ref="AE620" si="1421">IF(AD620="",0,IF(OR(AC620="",AC620=0),W620-AD620,AC620-AD620))</f>
        <v>4.6882235652820348E-3</v>
      </c>
      <c r="AF620" s="58">
        <f t="shared" ref="AF620" si="1422">IF(AA620="",(Z620-V620)-Z619,AC620-W620)</f>
        <v>-1.5249999999999431E-3</v>
      </c>
      <c r="AG620" s="40"/>
      <c r="AH620" s="73"/>
      <c r="AI620" s="40"/>
      <c r="AJ620" s="73"/>
      <c r="AK620" s="40">
        <v>40</v>
      </c>
      <c r="AL620" s="73">
        <v>150</v>
      </c>
      <c r="AM620" s="70"/>
      <c r="AN620" s="74"/>
      <c r="AO620" s="70"/>
      <c r="AP620" s="63"/>
      <c r="AQ620" s="63"/>
      <c r="AR620" s="40"/>
      <c r="AS620" s="40"/>
      <c r="AT620" s="63"/>
      <c r="AU620" s="63"/>
      <c r="AV620" s="142"/>
      <c r="AW620" s="71"/>
      <c r="AX620" s="45"/>
      <c r="AY620" s="45"/>
      <c r="AZ620" s="46"/>
      <c r="BA620" s="152"/>
      <c r="BB620" s="47"/>
      <c r="BC620" s="158">
        <v>4</v>
      </c>
      <c r="BD620" s="158"/>
      <c r="BE620" s="47"/>
      <c r="BF620" s="56"/>
      <c r="BG620" s="49"/>
      <c r="BH620" s="50"/>
      <c r="BI620" s="49"/>
      <c r="BJ620" s="49"/>
      <c r="BK620" s="49"/>
      <c r="BL620" s="49"/>
      <c r="BM620" s="49"/>
      <c r="BN620" s="50"/>
      <c r="BO620" s="49"/>
      <c r="BP620" s="49"/>
      <c r="BQ620" s="50"/>
      <c r="BR620" s="9"/>
    </row>
    <row r="621" spans="1:70" s="7" customFormat="1" x14ac:dyDescent="0.25">
      <c r="A621" s="68" t="s">
        <v>1726</v>
      </c>
      <c r="B621" s="67" t="s">
        <v>1282</v>
      </c>
      <c r="C621" s="52">
        <v>44932.065057870372</v>
      </c>
      <c r="D621" s="16">
        <f>(K621*M621+P621*R621)/(24*60*60)</f>
        <v>1.0185185185185186E-2</v>
      </c>
      <c r="E621" s="26"/>
      <c r="F621" s="14">
        <v>381617</v>
      </c>
      <c r="G621" s="15">
        <v>0.111</v>
      </c>
      <c r="H621" s="131">
        <v>17</v>
      </c>
      <c r="I621" s="131">
        <v>10</v>
      </c>
      <c r="J621" s="143" t="s">
        <v>1161</v>
      </c>
      <c r="K621" s="27">
        <v>2</v>
      </c>
      <c r="L621" s="27">
        <v>6.0000000000000001E-3</v>
      </c>
      <c r="M621" s="13">
        <v>273</v>
      </c>
      <c r="N621" s="13">
        <v>240</v>
      </c>
      <c r="O621" s="17">
        <v>2E-3</v>
      </c>
      <c r="P621" s="27">
        <v>1</v>
      </c>
      <c r="Q621" s="27">
        <v>6.0000000000000001E-3</v>
      </c>
      <c r="R621" s="13">
        <v>334</v>
      </c>
      <c r="S621" s="13">
        <v>240</v>
      </c>
      <c r="T621" s="133">
        <v>2.9999999999999997E-4</v>
      </c>
      <c r="U621" s="27">
        <v>1.3192000000000001E-2</v>
      </c>
      <c r="V621" s="8">
        <f>IF(AB619="Latest Sag:",-(K621*L621+P621*Q621),-(K621*L621+P621*Q621)+U621)</f>
        <v>-4.8080000000000015E-3</v>
      </c>
      <c r="W621" s="8">
        <f>IF(OR(AC620="",AC620=0),Z620+V621,IF(AB619="Latest Sag:",AA620+U621+V621,AC620+V621))</f>
        <v>0.45870000000000005</v>
      </c>
      <c r="X621" s="33">
        <v>-35.396341999999997</v>
      </c>
      <c r="Y621" s="53">
        <f>IF(OR(ISBLANK(X621),X619=VALUE(20)),,IF(W619="Latest Z20:",ABS(X619-X621-K618*L618-P618*Q618+U620+U621),ABS(X620-X621-K620*L620-P620*Q620+U621)))</f>
        <v>1.0000000057273223E-6</v>
      </c>
      <c r="Z621" s="28">
        <v>-66.119056999999998</v>
      </c>
      <c r="AA621" s="28">
        <v>0.49082599999999998</v>
      </c>
      <c r="AB621" s="28">
        <v>-3.1856000000000002E-2</v>
      </c>
      <c r="AC621" s="8">
        <f t="shared" ref="AC621" si="1423">AB621+AA621</f>
        <v>0.45896999999999999</v>
      </c>
      <c r="AD621" s="35">
        <v>0.458819776434718</v>
      </c>
      <c r="AE621" s="8">
        <f t="shared" ref="AE621" si="1424">IF(AD621="",0,IF(OR(AC621="",AC621=0),W621-AD621,AC621-AD621))</f>
        <v>1.5022356528199277E-4</v>
      </c>
      <c r="AF621" s="58">
        <f t="shared" ref="AF621" si="1425">IF(AA621="",(Z621-V621)-Z620,AC621-W621)</f>
        <v>2.6999999999993696E-4</v>
      </c>
      <c r="AG621" s="40"/>
      <c r="AH621" s="73"/>
      <c r="AI621" s="40"/>
      <c r="AJ621" s="73"/>
      <c r="AK621" s="40">
        <v>47</v>
      </c>
      <c r="AL621" s="73">
        <v>150</v>
      </c>
      <c r="AM621" s="70"/>
      <c r="AN621" s="74"/>
      <c r="AO621" s="70"/>
      <c r="AP621" s="63"/>
      <c r="AQ621" s="63"/>
      <c r="AR621" s="40"/>
      <c r="AS621" s="40"/>
      <c r="AT621" s="63"/>
      <c r="AU621" s="63"/>
      <c r="AV621" s="142"/>
      <c r="AW621" s="71"/>
      <c r="AX621" s="45"/>
      <c r="AY621" s="45"/>
      <c r="AZ621" s="46"/>
      <c r="BA621" s="152"/>
      <c r="BB621" s="47"/>
      <c r="BC621" s="158">
        <v>4</v>
      </c>
      <c r="BD621" s="158"/>
      <c r="BE621" s="47"/>
      <c r="BF621" s="56"/>
      <c r="BG621" s="49"/>
      <c r="BH621" s="50"/>
      <c r="BI621" s="49"/>
      <c r="BJ621" s="49"/>
      <c r="BK621" s="49"/>
      <c r="BL621" s="49"/>
      <c r="BM621" s="49"/>
      <c r="BN621" s="50"/>
      <c r="BO621" s="49"/>
      <c r="BP621" s="49"/>
      <c r="BQ621" s="50"/>
      <c r="BR621" s="9"/>
    </row>
    <row r="622" spans="1:70" s="6" customFormat="1" x14ac:dyDescent="0.25">
      <c r="A622" s="170" t="s">
        <v>1155</v>
      </c>
      <c r="B622" s="136"/>
      <c r="C622" s="137">
        <v>44932.106550925928</v>
      </c>
      <c r="D622" s="146">
        <v>2.72</v>
      </c>
      <c r="E622" s="139" t="s">
        <v>814</v>
      </c>
      <c r="F622" s="165" t="s">
        <v>1185</v>
      </c>
      <c r="G622" s="22"/>
      <c r="H622" s="134"/>
      <c r="I622" s="134"/>
      <c r="J622" s="145"/>
      <c r="K622" s="29"/>
      <c r="L622" s="29"/>
      <c r="M622" s="1"/>
      <c r="N622" s="1"/>
      <c r="O622" s="3"/>
      <c r="P622" s="29"/>
      <c r="Q622" s="29"/>
      <c r="R622" s="1"/>
      <c r="S622" s="1"/>
      <c r="T622" s="147" t="s">
        <v>903</v>
      </c>
      <c r="U622" s="32" t="s">
        <v>24</v>
      </c>
      <c r="V622" s="24"/>
      <c r="W622" s="25" t="s">
        <v>22</v>
      </c>
      <c r="X622" s="30">
        <v>20</v>
      </c>
      <c r="Y622" s="138"/>
      <c r="Z622" s="30"/>
      <c r="AA622" s="30"/>
      <c r="AB622" s="36" t="s">
        <v>21</v>
      </c>
      <c r="AC622" s="24">
        <f>$AC$621</f>
        <v>0.45896999999999999</v>
      </c>
      <c r="AD622" s="30"/>
      <c r="AE622" s="24"/>
      <c r="AF622" s="24"/>
      <c r="AG622" s="41"/>
      <c r="AH622" s="41"/>
      <c r="AI622" s="41"/>
      <c r="AJ622" s="41"/>
      <c r="AK622" s="41"/>
      <c r="AL622" s="41"/>
      <c r="AM622" s="41"/>
      <c r="AN622" s="41"/>
      <c r="AO622" s="41"/>
      <c r="AP622" s="135"/>
      <c r="AQ622" s="135"/>
      <c r="AR622" s="41"/>
      <c r="AS622" s="41"/>
      <c r="AT622" s="135"/>
      <c r="AU622" s="135"/>
      <c r="AV622" s="29"/>
      <c r="AW622" s="42"/>
      <c r="AX622" s="42"/>
      <c r="AY622" s="42"/>
      <c r="AZ622" s="43"/>
      <c r="BA622" s="151"/>
      <c r="BB622" s="44"/>
      <c r="BC622" s="157">
        <v>5</v>
      </c>
      <c r="BD622" s="157"/>
      <c r="BE622" s="44"/>
      <c r="BF622" s="48"/>
      <c r="BG622" s="48"/>
      <c r="BH622" s="48"/>
      <c r="BI622" s="48"/>
      <c r="BJ622" s="48"/>
      <c r="BK622" s="48"/>
      <c r="BL622" s="48"/>
      <c r="BM622" s="48"/>
      <c r="BN622" s="48"/>
      <c r="BO622" s="48"/>
      <c r="BP622" s="48"/>
      <c r="BQ622" s="48"/>
      <c r="BR622" s="1"/>
    </row>
    <row r="623" spans="1:70" s="7" customFormat="1" x14ac:dyDescent="0.25">
      <c r="A623" s="68" t="s">
        <v>1727</v>
      </c>
      <c r="B623" s="67" t="s">
        <v>1282</v>
      </c>
      <c r="C623" s="52">
        <v>44932.106620370374</v>
      </c>
      <c r="D623" s="16">
        <f>(K623*M623+P623*R623)/(24*60*60)</f>
        <v>0</v>
      </c>
      <c r="E623" s="26"/>
      <c r="F623" s="14">
        <v>381617</v>
      </c>
      <c r="G623" s="15">
        <v>0.111</v>
      </c>
      <c r="H623" s="131">
        <v>17</v>
      </c>
      <c r="I623" s="131">
        <v>10</v>
      </c>
      <c r="J623" s="143" t="s">
        <v>1161</v>
      </c>
      <c r="K623" s="37"/>
      <c r="L623" s="27">
        <v>6.0000000000000001E-3</v>
      </c>
      <c r="M623" s="13">
        <v>273</v>
      </c>
      <c r="N623" s="13">
        <v>240</v>
      </c>
      <c r="O623" s="17">
        <v>2E-3</v>
      </c>
      <c r="P623" s="37"/>
      <c r="Q623" s="27">
        <v>6.0000000000000001E-3</v>
      </c>
      <c r="R623" s="13">
        <v>334</v>
      </c>
      <c r="S623" s="13">
        <v>240</v>
      </c>
      <c r="T623" s="133">
        <v>2.9999999999999997E-4</v>
      </c>
      <c r="U623" s="27"/>
      <c r="V623" s="8">
        <f>IF(AB621="Latest Sag:",-(K623*L623+P623*Q623),-(K623*L623+P623*Q623)+U623)</f>
        <v>0</v>
      </c>
      <c r="W623" s="8">
        <f>IF(OR(AC622="",AC622=0),Z622+V623,IF(AB621="Latest Sag:",AA622+U623+V623,AC622+V623))</f>
        <v>0.45896999999999999</v>
      </c>
      <c r="X623" s="34"/>
      <c r="Y623" s="53">
        <f>IF(OR(ISBLANK(X623),X621=VALUE(20)),,IF(W621="Latest Z20:",ABS(X621-X623-K620*L620-P620*Q620+U622+U623),ABS(X622-X623-K622*L622-P622*Q622+U623)))</f>
        <v>0</v>
      </c>
      <c r="Z623" s="28">
        <v>-66.118882999999997</v>
      </c>
      <c r="AA623" s="28">
        <v>0.49102800000000002</v>
      </c>
      <c r="AB623" s="28">
        <v>3.5656E-2</v>
      </c>
      <c r="AC623" s="8">
        <f t="shared" ref="AC623" si="1426">AB623+AA623</f>
        <v>0.52668400000000004</v>
      </c>
      <c r="AD623" s="35">
        <v>0.45880128566428702</v>
      </c>
      <c r="AE623" s="8">
        <f t="shared" ref="AE623" si="1427">IF(AD623="",0,IF(OR(AC623="",AC623=0),W623-AD623,AC623-AD623))</f>
        <v>6.7882714335713024E-2</v>
      </c>
      <c r="AF623" s="58">
        <f t="shared" ref="AF623" si="1428">IF(AA623="",(Z623-V623)-Z622,AC623-W623)</f>
        <v>6.7714000000000052E-2</v>
      </c>
      <c r="AG623" s="40"/>
      <c r="AH623" s="73"/>
      <c r="AI623" s="40"/>
      <c r="AJ623" s="73"/>
      <c r="AK623" s="40">
        <v>2905</v>
      </c>
      <c r="AL623" s="73">
        <v>150</v>
      </c>
      <c r="AM623" s="70"/>
      <c r="AN623" s="74"/>
      <c r="AO623" s="70"/>
      <c r="AP623" s="63"/>
      <c r="AQ623" s="63"/>
      <c r="AR623" s="40"/>
      <c r="AS623" s="40"/>
      <c r="AT623" s="63"/>
      <c r="AU623" s="63"/>
      <c r="AV623" s="142"/>
      <c r="AW623" s="71"/>
      <c r="AX623" s="45"/>
      <c r="AY623" s="45"/>
      <c r="AZ623" s="46"/>
      <c r="BA623" s="152"/>
      <c r="BB623" s="47"/>
      <c r="BC623" s="158">
        <v>5</v>
      </c>
      <c r="BD623" s="158"/>
      <c r="BE623" s="47"/>
      <c r="BF623" s="56"/>
      <c r="BG623" s="49"/>
      <c r="BH623" s="50"/>
      <c r="BI623" s="49"/>
      <c r="BJ623" s="49"/>
      <c r="BK623" s="49"/>
      <c r="BL623" s="49"/>
      <c r="BM623" s="49"/>
      <c r="BN623" s="50"/>
      <c r="BO623" s="49"/>
      <c r="BP623" s="49"/>
      <c r="BQ623" s="50"/>
      <c r="BR623" s="9"/>
    </row>
    <row r="624" spans="1:70" s="7" customFormat="1" x14ac:dyDescent="0.25">
      <c r="A624" s="68" t="s">
        <v>1728</v>
      </c>
      <c r="B624" s="67" t="s">
        <v>1282</v>
      </c>
      <c r="C624" s="52">
        <v>44932.132199074076</v>
      </c>
      <c r="D624" s="16">
        <f>(K624*M624+P624*R624)/(24*60*60)</f>
        <v>3.4756944444444444E-2</v>
      </c>
      <c r="E624" s="26"/>
      <c r="F624" s="14">
        <v>381617</v>
      </c>
      <c r="G624" s="15">
        <v>0.111</v>
      </c>
      <c r="H624" s="131">
        <v>17</v>
      </c>
      <c r="I624" s="131">
        <v>10</v>
      </c>
      <c r="J624" s="143" t="s">
        <v>1161</v>
      </c>
      <c r="K624" s="27">
        <v>11</v>
      </c>
      <c r="L624" s="27">
        <v>6.0000000000000001E-3</v>
      </c>
      <c r="M624" s="13">
        <v>273</v>
      </c>
      <c r="N624" s="13">
        <v>240</v>
      </c>
      <c r="O624" s="17">
        <v>2E-3</v>
      </c>
      <c r="P624" s="27"/>
      <c r="Q624" s="27">
        <v>6.0000000000000001E-3</v>
      </c>
      <c r="R624" s="13">
        <v>334</v>
      </c>
      <c r="S624" s="13">
        <v>240</v>
      </c>
      <c r="T624" s="133">
        <v>2.9999999999999997E-4</v>
      </c>
      <c r="U624" s="27">
        <v>3.9775999999999999E-2</v>
      </c>
      <c r="V624" s="8">
        <f>IF(AB622="Latest Sag:",-(K624*L624+P624*Q624),-(K624*L624+P624*Q624)+U624)</f>
        <v>-6.6000000000000003E-2</v>
      </c>
      <c r="W624" s="8">
        <f>IF(OR(AC623="",AC623=0),Z623+V624,IF(AB622="Latest Sag:",AA623+U624+V624,AC623+V624))</f>
        <v>0.46480400000000005</v>
      </c>
      <c r="X624" s="33">
        <v>-35.343919999999997</v>
      </c>
      <c r="Y624" s="53">
        <f>IF(OR(ISBLANK(X624),X622=VALUE(20)),,IF(W622="Latest Z20:",ABS(X622-X624-K621*L621-P621*Q621+U623+U624),ABS(X623-X624-K623*L623-P623*Q623+U624)))</f>
        <v>0</v>
      </c>
      <c r="Z624" s="28">
        <v>-66.118494999999996</v>
      </c>
      <c r="AA624" s="28">
        <v>0.490952</v>
      </c>
      <c r="AB624" s="28">
        <v>-2.8049999999999999E-2</v>
      </c>
      <c r="AC624" s="8">
        <f t="shared" ref="AC624" si="1429">AB624+AA624</f>
        <v>0.46290199999999998</v>
      </c>
      <c r="AD624" s="35">
        <v>0.45880128566428702</v>
      </c>
      <c r="AE624" s="8">
        <f t="shared" ref="AE624" si="1430">IF(AD624="",0,IF(OR(AC624="",AC624=0),W624-AD624,AC624-AD624))</f>
        <v>4.1007143357129627E-3</v>
      </c>
      <c r="AF624" s="58">
        <f t="shared" ref="AF624" si="1431">IF(AA624="",(Z624-V624)-Z623,AC624-W624)</f>
        <v>-1.9020000000000703E-3</v>
      </c>
      <c r="AG624" s="40"/>
      <c r="AH624" s="73"/>
      <c r="AI624" s="40"/>
      <c r="AJ624" s="73"/>
      <c r="AK624" s="40">
        <v>31</v>
      </c>
      <c r="AL624" s="73">
        <v>150</v>
      </c>
      <c r="AM624" s="70"/>
      <c r="AN624" s="74"/>
      <c r="AO624" s="70"/>
      <c r="AP624" s="63"/>
      <c r="AQ624" s="63"/>
      <c r="AR624" s="40"/>
      <c r="AS624" s="40"/>
      <c r="AT624" s="63"/>
      <c r="AU624" s="63"/>
      <c r="AV624" s="142"/>
      <c r="AW624" s="71"/>
      <c r="AX624" s="45"/>
      <c r="AY624" s="45"/>
      <c r="AZ624" s="46"/>
      <c r="BA624" s="152"/>
      <c r="BB624" s="47"/>
      <c r="BC624" s="158">
        <v>5</v>
      </c>
      <c r="BD624" s="158"/>
      <c r="BE624" s="47"/>
      <c r="BF624" s="56"/>
      <c r="BG624" s="49"/>
      <c r="BH624" s="50"/>
      <c r="BI624" s="49"/>
      <c r="BJ624" s="49"/>
      <c r="BK624" s="49"/>
      <c r="BL624" s="49"/>
      <c r="BM624" s="49"/>
      <c r="BN624" s="50"/>
      <c r="BO624" s="49"/>
      <c r="BP624" s="49"/>
      <c r="BQ624" s="50"/>
      <c r="BR624" s="9"/>
    </row>
    <row r="625" spans="1:70" s="7" customFormat="1" x14ac:dyDescent="0.25">
      <c r="A625" s="68" t="s">
        <v>1729</v>
      </c>
      <c r="B625" s="67" t="s">
        <v>1282</v>
      </c>
      <c r="C625" s="52">
        <v>44932.178495370368</v>
      </c>
      <c r="D625" s="16">
        <f>(K625*M625+P625*R625)/(24*60*60)</f>
        <v>1.0185185185185186E-2</v>
      </c>
      <c r="E625" s="26"/>
      <c r="F625" s="14">
        <v>381617</v>
      </c>
      <c r="G625" s="15">
        <v>0.111</v>
      </c>
      <c r="H625" s="131">
        <v>17</v>
      </c>
      <c r="I625" s="131">
        <v>10</v>
      </c>
      <c r="J625" s="143" t="s">
        <v>1161</v>
      </c>
      <c r="K625" s="27">
        <v>2</v>
      </c>
      <c r="L625" s="27">
        <v>6.0000000000000001E-3</v>
      </c>
      <c r="M625" s="13">
        <v>273</v>
      </c>
      <c r="N625" s="13">
        <v>240</v>
      </c>
      <c r="O625" s="17">
        <v>2E-3</v>
      </c>
      <c r="P625" s="27">
        <v>1</v>
      </c>
      <c r="Q625" s="27">
        <v>6.0000000000000001E-3</v>
      </c>
      <c r="R625" s="13">
        <v>334</v>
      </c>
      <c r="S625" s="13">
        <v>240</v>
      </c>
      <c r="T625" s="133">
        <v>2.9999999999999997E-4</v>
      </c>
      <c r="U625" s="27">
        <v>1.3764E-2</v>
      </c>
      <c r="V625" s="8">
        <f>IF(AB623="Latest Sag:",-(K625*L625+P625*Q625),-(K625*L625+P625*Q625)+U625)</f>
        <v>-4.2360000000000019E-3</v>
      </c>
      <c r="W625" s="8">
        <f>IF(OR(AC624="",AC624=0),Z624+V625,IF(AB623="Latest Sag:",AA624+U625+V625,AC624+V625))</f>
        <v>0.45866599999999996</v>
      </c>
      <c r="X625" s="33">
        <v>-35.396155</v>
      </c>
      <c r="Y625" s="53">
        <f>IF(OR(ISBLANK(X625),X623=VALUE(20)),,IF(W623="Latest Z20:",ABS(X623-X625-K622*L622-P622*Q622+U624+U625),ABS(X624-X625-K624*L624-P624*Q624+U625)))</f>
        <v>9.9999999686288532E-7</v>
      </c>
      <c r="Z625" s="28">
        <v>-66.118391000000003</v>
      </c>
      <c r="AA625" s="28">
        <v>0.49092599999999997</v>
      </c>
      <c r="AB625" s="28">
        <v>-3.2231000000000003E-2</v>
      </c>
      <c r="AC625" s="8">
        <f t="shared" ref="AC625" si="1432">AB625+AA625</f>
        <v>0.45869499999999996</v>
      </c>
      <c r="AD625" s="35">
        <v>0.45880128566428702</v>
      </c>
      <c r="AE625" s="8">
        <f t="shared" ref="AE625" si="1433">IF(AD625="",0,IF(OR(AC625="",AC625=0),W625-AD625,AC625-AD625))</f>
        <v>-1.0628566428705355E-4</v>
      </c>
      <c r="AF625" s="58">
        <f t="shared" ref="AF625" si="1434">IF(AA625="",(Z625-V625)-Z624,AC625-W625)</f>
        <v>2.9000000000001247E-5</v>
      </c>
      <c r="AG625" s="40"/>
      <c r="AH625" s="73"/>
      <c r="AI625" s="40"/>
      <c r="AJ625" s="73"/>
      <c r="AK625" s="40">
        <v>36</v>
      </c>
      <c r="AL625" s="73">
        <v>150</v>
      </c>
      <c r="AM625" s="70"/>
      <c r="AN625" s="74"/>
      <c r="AO625" s="70"/>
      <c r="AP625" s="63"/>
      <c r="AQ625" s="63"/>
      <c r="AR625" s="40"/>
      <c r="AS625" s="40"/>
      <c r="AT625" s="63"/>
      <c r="AU625" s="63"/>
      <c r="AV625" s="142"/>
      <c r="AW625" s="71"/>
      <c r="AX625" s="45"/>
      <c r="AY625" s="45"/>
      <c r="AZ625" s="46"/>
      <c r="BA625" s="152"/>
      <c r="BB625" s="47"/>
      <c r="BC625" s="158">
        <v>5</v>
      </c>
      <c r="BD625" s="158"/>
      <c r="BE625" s="47"/>
      <c r="BF625" s="56"/>
      <c r="BG625" s="49"/>
      <c r="BH625" s="50"/>
      <c r="BI625" s="49"/>
      <c r="BJ625" s="49"/>
      <c r="BK625" s="49"/>
      <c r="BL625" s="49"/>
      <c r="BM625" s="49"/>
      <c r="BN625" s="50"/>
      <c r="BO625" s="49"/>
      <c r="BP625" s="49"/>
      <c r="BQ625" s="50"/>
      <c r="BR625" s="9"/>
    </row>
    <row r="626" spans="1:70" s="6" customFormat="1" x14ac:dyDescent="0.25">
      <c r="A626" s="170" t="s">
        <v>1155</v>
      </c>
      <c r="B626" s="136"/>
      <c r="C626" s="137">
        <v>44932.211967592593</v>
      </c>
      <c r="D626" s="146">
        <v>2.5299999999999998</v>
      </c>
      <c r="E626" s="139" t="s">
        <v>814</v>
      </c>
      <c r="F626" s="165" t="s">
        <v>1191</v>
      </c>
      <c r="G626" s="22"/>
      <c r="H626" s="134"/>
      <c r="I626" s="134"/>
      <c r="J626" s="145"/>
      <c r="K626" s="29"/>
      <c r="L626" s="29"/>
      <c r="M626" s="1"/>
      <c r="N626" s="1"/>
      <c r="O626" s="3"/>
      <c r="P626" s="29"/>
      <c r="Q626" s="29"/>
      <c r="R626" s="1"/>
      <c r="S626" s="1"/>
      <c r="T626" s="147" t="s">
        <v>903</v>
      </c>
      <c r="U626" s="32" t="s">
        <v>24</v>
      </c>
      <c r="V626" s="24"/>
      <c r="W626" s="25" t="s">
        <v>22</v>
      </c>
      <c r="X626" s="30">
        <v>20</v>
      </c>
      <c r="Y626" s="138"/>
      <c r="Z626" s="30"/>
      <c r="AA626" s="30"/>
      <c r="AB626" s="36" t="s">
        <v>21</v>
      </c>
      <c r="AC626" s="24">
        <f>$AC$625</f>
        <v>0.45869499999999996</v>
      </c>
      <c r="AD626" s="30"/>
      <c r="AE626" s="24"/>
      <c r="AF626" s="24"/>
      <c r="AG626" s="41"/>
      <c r="AH626" s="41"/>
      <c r="AI626" s="41"/>
      <c r="AJ626" s="41"/>
      <c r="AK626" s="41"/>
      <c r="AL626" s="41"/>
      <c r="AM626" s="41"/>
      <c r="AN626" s="41"/>
      <c r="AO626" s="41"/>
      <c r="AP626" s="135"/>
      <c r="AQ626" s="135"/>
      <c r="AR626" s="41"/>
      <c r="AS626" s="41"/>
      <c r="AT626" s="135"/>
      <c r="AU626" s="135"/>
      <c r="AV626" s="29"/>
      <c r="AW626" s="42"/>
      <c r="AX626" s="42"/>
      <c r="AY626" s="42"/>
      <c r="AZ626" s="43"/>
      <c r="BA626" s="151"/>
      <c r="BB626" s="44"/>
      <c r="BC626" s="157">
        <v>6</v>
      </c>
      <c r="BD626" s="157"/>
      <c r="BE626" s="44"/>
      <c r="BF626" s="48"/>
      <c r="BG626" s="48"/>
      <c r="BH626" s="48"/>
      <c r="BI626" s="48"/>
      <c r="BJ626" s="48"/>
      <c r="BK626" s="48"/>
      <c r="BL626" s="48"/>
      <c r="BM626" s="48"/>
      <c r="BN626" s="48"/>
      <c r="BO626" s="48"/>
      <c r="BP626" s="48"/>
      <c r="BQ626" s="48"/>
      <c r="BR626" s="1"/>
    </row>
    <row r="627" spans="1:70" s="7" customFormat="1" x14ac:dyDescent="0.25">
      <c r="A627" s="68" t="s">
        <v>1730</v>
      </c>
      <c r="B627" s="67" t="s">
        <v>1282</v>
      </c>
      <c r="C627" s="52">
        <v>44932.212048611109</v>
      </c>
      <c r="D627" s="16">
        <f>(K627*M627+P627*R627)/(24*60*60)</f>
        <v>0</v>
      </c>
      <c r="E627" s="26"/>
      <c r="F627" s="14">
        <v>381617</v>
      </c>
      <c r="G627" s="15">
        <v>0.111</v>
      </c>
      <c r="H627" s="131">
        <v>17</v>
      </c>
      <c r="I627" s="131">
        <v>10</v>
      </c>
      <c r="J627" s="143" t="s">
        <v>1161</v>
      </c>
      <c r="K627" s="37"/>
      <c r="L627" s="27">
        <v>6.0000000000000001E-3</v>
      </c>
      <c r="M627" s="13">
        <v>273</v>
      </c>
      <c r="N627" s="13">
        <v>240</v>
      </c>
      <c r="O627" s="17">
        <v>2E-3</v>
      </c>
      <c r="P627" s="37"/>
      <c r="Q627" s="27">
        <v>6.0000000000000001E-3</v>
      </c>
      <c r="R627" s="13">
        <v>334</v>
      </c>
      <c r="S627" s="13">
        <v>240</v>
      </c>
      <c r="T627" s="133">
        <v>2.9999999999999997E-4</v>
      </c>
      <c r="U627" s="27"/>
      <c r="V627" s="8">
        <f>IF(AB625="Latest Sag:",-(K627*L627+P627*Q627),-(K627*L627+P627*Q627)+U627)</f>
        <v>0</v>
      </c>
      <c r="W627" s="8">
        <f>IF(OR(AC626="",AC626=0),Z626+V627,IF(AB625="Latest Sag:",AA626+U627+V627,AC626+V627))</f>
        <v>0.45869499999999996</v>
      </c>
      <c r="X627" s="34"/>
      <c r="Y627" s="53">
        <f>IF(OR(ISBLANK(X627),X625=VALUE(20)),,IF(W625="Latest Z20:",ABS(X625-X627-K624*L624-P624*Q624+U626+U627),ABS(X626-X627-K626*L626-P626*Q626+U627)))</f>
        <v>0</v>
      </c>
      <c r="Z627" s="28">
        <v>-66.118774999999999</v>
      </c>
      <c r="AA627" s="28">
        <v>0.49116199999999999</v>
      </c>
      <c r="AB627" s="28">
        <v>3.6076999999999998E-2</v>
      </c>
      <c r="AC627" s="8">
        <f t="shared" ref="AC627" si="1435">AB627+AA627</f>
        <v>0.52723900000000001</v>
      </c>
      <c r="AD627" s="35">
        <v>0.45883435816870299</v>
      </c>
      <c r="AE627" s="8">
        <f t="shared" ref="AE627" si="1436">IF(AD627="",0,IF(OR(AC627="",AC627=0),W627-AD627,AC627-AD627))</f>
        <v>6.8404641831297019E-2</v>
      </c>
      <c r="AF627" s="58">
        <f t="shared" ref="AF627" si="1437">IF(AA627="",(Z627-V627)-Z626,AC627-W627)</f>
        <v>6.8544000000000049E-2</v>
      </c>
      <c r="AG627" s="40"/>
      <c r="AH627" s="73"/>
      <c r="AI627" s="40"/>
      <c r="AJ627" s="73"/>
      <c r="AK627" s="40">
        <v>2905</v>
      </c>
      <c r="AL627" s="73">
        <v>150</v>
      </c>
      <c r="AM627" s="70"/>
      <c r="AN627" s="74"/>
      <c r="AO627" s="70"/>
      <c r="AP627" s="63"/>
      <c r="AQ627" s="63"/>
      <c r="AR627" s="40"/>
      <c r="AS627" s="40"/>
      <c r="AT627" s="63"/>
      <c r="AU627" s="63"/>
      <c r="AV627" s="142"/>
      <c r="AW627" s="71"/>
      <c r="AX627" s="45"/>
      <c r="AY627" s="45"/>
      <c r="AZ627" s="46"/>
      <c r="BA627" s="152"/>
      <c r="BB627" s="47"/>
      <c r="BC627" s="158">
        <v>6</v>
      </c>
      <c r="BD627" s="158"/>
      <c r="BE627" s="47"/>
      <c r="BF627" s="56"/>
      <c r="BG627" s="49"/>
      <c r="BH627" s="50"/>
      <c r="BI627" s="49"/>
      <c r="BJ627" s="49"/>
      <c r="BK627" s="49"/>
      <c r="BL627" s="49"/>
      <c r="BM627" s="49"/>
      <c r="BN627" s="50"/>
      <c r="BO627" s="49"/>
      <c r="BP627" s="49"/>
      <c r="BQ627" s="50"/>
      <c r="BR627" s="9"/>
    </row>
    <row r="628" spans="1:70" s="7" customFormat="1" x14ac:dyDescent="0.25">
      <c r="A628" s="68" t="s">
        <v>1731</v>
      </c>
      <c r="B628" s="67" t="s">
        <v>1732</v>
      </c>
      <c r="C628" s="52">
        <v>44932.228229166663</v>
      </c>
      <c r="D628" s="16">
        <f>(K628*M628+P628*R628)/(24*60*60)</f>
        <v>3.4756944444444444E-2</v>
      </c>
      <c r="E628" s="26"/>
      <c r="F628" s="14">
        <v>381617</v>
      </c>
      <c r="G628" s="15">
        <v>0.111</v>
      </c>
      <c r="H628" s="131">
        <v>17</v>
      </c>
      <c r="I628" s="131">
        <v>10</v>
      </c>
      <c r="J628" s="143" t="s">
        <v>1161</v>
      </c>
      <c r="K628" s="27">
        <v>11</v>
      </c>
      <c r="L628" s="27">
        <v>6.0000000000000001E-3</v>
      </c>
      <c r="M628" s="13">
        <v>273</v>
      </c>
      <c r="N628" s="13">
        <v>240</v>
      </c>
      <c r="O628" s="17">
        <v>2E-3</v>
      </c>
      <c r="P628" s="27"/>
      <c r="Q628" s="27">
        <v>6.0000000000000001E-3</v>
      </c>
      <c r="R628" s="13">
        <v>334</v>
      </c>
      <c r="S628" s="13">
        <v>240</v>
      </c>
      <c r="T628" s="133">
        <v>2.9999999999999997E-4</v>
      </c>
      <c r="U628" s="27">
        <v>4.0008000000000002E-2</v>
      </c>
      <c r="V628" s="8">
        <f>IF(AB626="Latest Sag:",-(K628*L628+P628*Q628),-(K628*L628+P628*Q628)+U628)</f>
        <v>-6.6000000000000003E-2</v>
      </c>
      <c r="W628" s="8">
        <f>IF(OR(AC627="",AC627=0),Z627+V628,IF(AB626="Latest Sag:",AA627+U628+V628,AC627+V628))</f>
        <v>0.46517000000000003</v>
      </c>
      <c r="X628" s="33">
        <v>-35.343559999999997</v>
      </c>
      <c r="Y628" s="53">
        <f>IF(OR(ISBLANK(X628),X626=VALUE(20)),,IF(W626="Latest Z20:",ABS(X626-X628-K625*L625-P625*Q625+U627+U628),ABS(X627-X628-K627*L627-P627*Q627+U628)))</f>
        <v>0</v>
      </c>
      <c r="Z628" s="28">
        <v>-66.118266000000006</v>
      </c>
      <c r="AA628" s="28">
        <v>0.49109700000000001</v>
      </c>
      <c r="AB628" s="28">
        <v>-2.7705E-2</v>
      </c>
      <c r="AC628" s="8">
        <f t="shared" ref="AC628" si="1438">AB628+AA628</f>
        <v>0.46339200000000003</v>
      </c>
      <c r="AD628" s="35">
        <v>0.45883435816870299</v>
      </c>
      <c r="AE628" s="8">
        <f t="shared" ref="AE628" si="1439">IF(AD628="",0,IF(OR(AC628="",AC628=0),W628-AD628,AC628-AD628))</f>
        <v>4.5576418312970324E-3</v>
      </c>
      <c r="AF628" s="58">
        <f t="shared" ref="AF628" si="1440">IF(AA628="",(Z628-V628)-Z627,AC628-W628)</f>
        <v>-1.7780000000000018E-3</v>
      </c>
      <c r="AG628" s="40"/>
      <c r="AH628" s="73"/>
      <c r="AI628" s="40"/>
      <c r="AJ628" s="73"/>
      <c r="AK628" s="40">
        <v>36</v>
      </c>
      <c r="AL628" s="73">
        <v>150</v>
      </c>
      <c r="AM628" s="70"/>
      <c r="AN628" s="74"/>
      <c r="AO628" s="70"/>
      <c r="AP628" s="63"/>
      <c r="AQ628" s="63"/>
      <c r="AR628" s="40"/>
      <c r="AS628" s="40"/>
      <c r="AT628" s="63"/>
      <c r="AU628" s="63"/>
      <c r="AV628" s="142"/>
      <c r="AW628" s="71"/>
      <c r="AX628" s="45"/>
      <c r="AY628" s="45"/>
      <c r="AZ628" s="46"/>
      <c r="BA628" s="152"/>
      <c r="BB628" s="47"/>
      <c r="BC628" s="158">
        <v>6</v>
      </c>
      <c r="BD628" s="158"/>
      <c r="BE628" s="47"/>
      <c r="BF628" s="56"/>
      <c r="BG628" s="49"/>
      <c r="BH628" s="50"/>
      <c r="BI628" s="49"/>
      <c r="BJ628" s="49"/>
      <c r="BK628" s="49"/>
      <c r="BL628" s="49"/>
      <c r="BM628" s="49"/>
      <c r="BN628" s="50"/>
      <c r="BO628" s="49"/>
      <c r="BP628" s="49"/>
      <c r="BQ628" s="50"/>
      <c r="BR628" s="9"/>
    </row>
    <row r="629" spans="1:70" s="7" customFormat="1" x14ac:dyDescent="0.25">
      <c r="A629" s="68" t="s">
        <v>1733</v>
      </c>
      <c r="B629" s="67" t="s">
        <v>1347</v>
      </c>
      <c r="C629" s="52">
        <v>44932.27511574074</v>
      </c>
      <c r="D629" s="16">
        <f>(K629*M629+P629*R629)/(24*60*60)</f>
        <v>1.0185185185185186E-2</v>
      </c>
      <c r="E629" s="26"/>
      <c r="F629" s="14">
        <v>381617</v>
      </c>
      <c r="G629" s="15">
        <v>0.111</v>
      </c>
      <c r="H629" s="131">
        <v>17</v>
      </c>
      <c r="I629" s="131">
        <v>10</v>
      </c>
      <c r="J629" s="143" t="s">
        <v>1161</v>
      </c>
      <c r="K629" s="27">
        <v>2</v>
      </c>
      <c r="L629" s="27">
        <v>6.0000000000000001E-3</v>
      </c>
      <c r="M629" s="13">
        <v>273</v>
      </c>
      <c r="N629" s="13">
        <v>240</v>
      </c>
      <c r="O629" s="17">
        <v>2E-3</v>
      </c>
      <c r="P629" s="27">
        <v>1</v>
      </c>
      <c r="Q629" s="27">
        <v>6.0000000000000001E-3</v>
      </c>
      <c r="R629" s="13">
        <v>334</v>
      </c>
      <c r="S629" s="13">
        <v>240</v>
      </c>
      <c r="T629" s="133">
        <v>2.9999999999999997E-4</v>
      </c>
      <c r="U629" s="27">
        <v>1.3313E-2</v>
      </c>
      <c r="V629" s="8">
        <f>IF(AB627="Latest Sag:",-(K629*L629+P629*Q629),-(K629*L629+P629*Q629)+U629)</f>
        <v>-4.6870000000000019E-3</v>
      </c>
      <c r="W629" s="8">
        <f>IF(OR(AC628="",AC628=0),Z628+V629,IF(AB627="Latest Sag:",AA628+U629+V629,AC628+V629))</f>
        <v>0.45870500000000003</v>
      </c>
      <c r="X629" s="33">
        <v>-35.396247000000002</v>
      </c>
      <c r="Y629" s="53">
        <f>IF(OR(ISBLANK(X629),X627=VALUE(20)),,IF(W627="Latest Z20:",ABS(X627-X629-K626*L626-P626*Q626+U628+U629),ABS(X628-X629-K628*L628-P628*Q628+U629)))</f>
        <v>5.9206112235088426E-15</v>
      </c>
      <c r="Z629" s="28">
        <v>-66.118202999999994</v>
      </c>
      <c r="AA629" s="28">
        <v>0.49110399999999998</v>
      </c>
      <c r="AB629" s="28">
        <v>-3.2374E-2</v>
      </c>
      <c r="AC629" s="8">
        <f t="shared" ref="AC629" si="1441">AB629+AA629</f>
        <v>0.45872999999999997</v>
      </c>
      <c r="AD629" s="35">
        <v>0.45883435816870299</v>
      </c>
      <c r="AE629" s="8">
        <f t="shared" ref="AE629" si="1442">IF(AD629="",0,IF(OR(AC629="",AC629=0),W629-AD629,AC629-AD629))</f>
        <v>-1.0435816870302261E-4</v>
      </c>
      <c r="AF629" s="58">
        <f t="shared" ref="AF629" si="1443">IF(AA629="",(Z629-V629)-Z628,AC629-W629)</f>
        <v>2.4999999999941735E-5</v>
      </c>
      <c r="AG629" s="40"/>
      <c r="AH629" s="73"/>
      <c r="AI629" s="40"/>
      <c r="AJ629" s="73"/>
      <c r="AK629" s="40">
        <v>35</v>
      </c>
      <c r="AL629" s="73">
        <v>150</v>
      </c>
      <c r="AM629" s="70"/>
      <c r="AN629" s="74"/>
      <c r="AO629" s="70"/>
      <c r="AP629" s="63"/>
      <c r="AQ629" s="63"/>
      <c r="AR629" s="40"/>
      <c r="AS629" s="40"/>
      <c r="AT629" s="63"/>
      <c r="AU629" s="63"/>
      <c r="AV629" s="142"/>
      <c r="AW629" s="71"/>
      <c r="AX629" s="45"/>
      <c r="AY629" s="45"/>
      <c r="AZ629" s="46"/>
      <c r="BA629" s="152"/>
      <c r="BB629" s="47"/>
      <c r="BC629" s="158">
        <v>6</v>
      </c>
      <c r="BD629" s="158"/>
      <c r="BE629" s="47"/>
      <c r="BF629" s="56"/>
      <c r="BG629" s="49"/>
      <c r="BH629" s="50"/>
      <c r="BI629" s="49"/>
      <c r="BJ629" s="49"/>
      <c r="BK629" s="49"/>
      <c r="BL629" s="49"/>
      <c r="BM629" s="49"/>
      <c r="BN629" s="50"/>
      <c r="BO629" s="49"/>
      <c r="BP629" s="49"/>
      <c r="BQ629" s="50"/>
      <c r="BR629" s="9"/>
    </row>
    <row r="630" spans="1:70" s="6" customFormat="1" x14ac:dyDescent="0.25">
      <c r="A630" s="170" t="s">
        <v>1155</v>
      </c>
      <c r="B630" s="136"/>
      <c r="C630" s="137">
        <v>44932.303148148145</v>
      </c>
      <c r="D630" s="146">
        <v>2.19</v>
      </c>
      <c r="E630" s="139" t="s">
        <v>814</v>
      </c>
      <c r="F630" s="165" t="s">
        <v>1195</v>
      </c>
      <c r="G630" s="22"/>
      <c r="H630" s="134"/>
      <c r="I630" s="134"/>
      <c r="J630" s="145"/>
      <c r="K630" s="29"/>
      <c r="L630" s="29"/>
      <c r="M630" s="1"/>
      <c r="N630" s="1"/>
      <c r="O630" s="3"/>
      <c r="P630" s="29"/>
      <c r="Q630" s="29"/>
      <c r="R630" s="1"/>
      <c r="S630" s="1"/>
      <c r="T630" s="147" t="s">
        <v>903</v>
      </c>
      <c r="U630" s="32" t="s">
        <v>24</v>
      </c>
      <c r="V630" s="24"/>
      <c r="W630" s="25" t="s">
        <v>22</v>
      </c>
      <c r="X630" s="30">
        <v>20</v>
      </c>
      <c r="Y630" s="138"/>
      <c r="Z630" s="30"/>
      <c r="AA630" s="30"/>
      <c r="AB630" s="36" t="s">
        <v>21</v>
      </c>
      <c r="AC630" s="24">
        <f>$AC$629</f>
        <v>0.45872999999999997</v>
      </c>
      <c r="AD630" s="30"/>
      <c r="AE630" s="24"/>
      <c r="AF630" s="24"/>
      <c r="AG630" s="41"/>
      <c r="AH630" s="41"/>
      <c r="AI630" s="41"/>
      <c r="AJ630" s="41"/>
      <c r="AK630" s="41"/>
      <c r="AL630" s="41"/>
      <c r="AM630" s="41"/>
      <c r="AN630" s="41"/>
      <c r="AO630" s="41"/>
      <c r="AP630" s="135"/>
      <c r="AQ630" s="135"/>
      <c r="AR630" s="41"/>
      <c r="AS630" s="41"/>
      <c r="AT630" s="135"/>
      <c r="AU630" s="135"/>
      <c r="AV630" s="29"/>
      <c r="AW630" s="42"/>
      <c r="AX630" s="42"/>
      <c r="AY630" s="42"/>
      <c r="AZ630" s="43"/>
      <c r="BA630" s="151"/>
      <c r="BB630" s="44"/>
      <c r="BC630" s="157">
        <v>7</v>
      </c>
      <c r="BD630" s="157"/>
      <c r="BE630" s="44"/>
      <c r="BF630" s="48"/>
      <c r="BG630" s="48"/>
      <c r="BH630" s="48"/>
      <c r="BI630" s="48"/>
      <c r="BJ630" s="48"/>
      <c r="BK630" s="48"/>
      <c r="BL630" s="48"/>
      <c r="BM630" s="48"/>
      <c r="BN630" s="48"/>
      <c r="BO630" s="48"/>
      <c r="BP630" s="48"/>
      <c r="BQ630" s="48"/>
      <c r="BR630" s="1"/>
    </row>
    <row r="631" spans="1:70" s="7" customFormat="1" x14ac:dyDescent="0.25">
      <c r="A631" s="68" t="s">
        <v>1734</v>
      </c>
      <c r="B631" s="67" t="s">
        <v>1347</v>
      </c>
      <c r="C631" s="52">
        <v>44932.333298611113</v>
      </c>
      <c r="D631" s="16">
        <f>(K631*M631+P631*R631)/(24*60*60)</f>
        <v>0</v>
      </c>
      <c r="E631" s="26"/>
      <c r="F631" s="14">
        <v>381617</v>
      </c>
      <c r="G631" s="15">
        <v>0.111</v>
      </c>
      <c r="H631" s="131">
        <v>17</v>
      </c>
      <c r="I631" s="131">
        <v>10</v>
      </c>
      <c r="J631" s="143" t="s">
        <v>1161</v>
      </c>
      <c r="K631" s="37"/>
      <c r="L631" s="27">
        <v>6.0000000000000001E-3</v>
      </c>
      <c r="M631" s="13">
        <v>273</v>
      </c>
      <c r="N631" s="13">
        <v>240</v>
      </c>
      <c r="O631" s="17">
        <v>2E-3</v>
      </c>
      <c r="P631" s="37"/>
      <c r="Q631" s="27">
        <v>6.0000000000000001E-3</v>
      </c>
      <c r="R631" s="13">
        <v>334</v>
      </c>
      <c r="S631" s="13">
        <v>240</v>
      </c>
      <c r="T631" s="133">
        <v>2.9999999999999997E-4</v>
      </c>
      <c r="U631" s="27"/>
      <c r="V631" s="8">
        <f>IF(AB629="Latest Sag:",-(K631*L631+P631*Q631),-(K631*L631+P631*Q631)+U631)</f>
        <v>0</v>
      </c>
      <c r="W631" s="8">
        <f>IF(OR(AC630="",AC630=0),Z630+V631,IF(AB629="Latest Sag:",AA630+U631+V631,AC630+V631))</f>
        <v>0.45872999999999997</v>
      </c>
      <c r="X631" s="34"/>
      <c r="Y631" s="53">
        <f>IF(OR(ISBLANK(X631),X629=VALUE(20)),,IF(W629="Latest Z20:",ABS(X629-X631-K628*L628-P628*Q628+U630+U631),ABS(X630-X631-K630*L630-P630*Q630+U631)))</f>
        <v>0</v>
      </c>
      <c r="Z631" s="28">
        <v>-66.117681000000005</v>
      </c>
      <c r="AA631" s="28">
        <v>0.49124299999999999</v>
      </c>
      <c r="AB631" s="28">
        <v>3.5053000000000001E-2</v>
      </c>
      <c r="AC631" s="8">
        <f t="shared" ref="AC631" si="1444">AB631+AA631</f>
        <v>0.52629599999999999</v>
      </c>
      <c r="AD631" s="35">
        <v>0.458821112941592</v>
      </c>
      <c r="AE631" s="8">
        <f t="shared" ref="AE631" si="1445">IF(AD631="",0,IF(OR(AC631="",AC631=0),W631-AD631,AC631-AD631))</f>
        <v>6.7474887058407984E-2</v>
      </c>
      <c r="AF631" s="58">
        <f t="shared" ref="AF631" si="1446">IF(AA631="",(Z631-V631)-Z630,AC631-W631)</f>
        <v>6.7566000000000015E-2</v>
      </c>
      <c r="AG631" s="40"/>
      <c r="AH631" s="73"/>
      <c r="AI631" s="40"/>
      <c r="AJ631" s="73"/>
      <c r="AK631" s="40">
        <v>3267</v>
      </c>
      <c r="AL631" s="73">
        <v>150</v>
      </c>
      <c r="AM631" s="70"/>
      <c r="AN631" s="74"/>
      <c r="AO631" s="70"/>
      <c r="AP631" s="63"/>
      <c r="AQ631" s="63"/>
      <c r="AR631" s="40"/>
      <c r="AS631" s="40"/>
      <c r="AT631" s="63"/>
      <c r="AU631" s="63"/>
      <c r="AV631" s="142"/>
      <c r="AW631" s="71"/>
      <c r="AX631" s="45"/>
      <c r="AY631" s="45"/>
      <c r="AZ631" s="46"/>
      <c r="BA631" s="152"/>
      <c r="BB631" s="47"/>
      <c r="BC631" s="158">
        <v>7</v>
      </c>
      <c r="BD631" s="158"/>
      <c r="BE631" s="47"/>
      <c r="BF631" s="56"/>
      <c r="BG631" s="49"/>
      <c r="BH631" s="50"/>
      <c r="BI631" s="49"/>
      <c r="BJ631" s="49"/>
      <c r="BK631" s="49"/>
      <c r="BL631" s="49"/>
      <c r="BM631" s="49"/>
      <c r="BN631" s="50"/>
      <c r="BO631" s="49"/>
      <c r="BP631" s="49"/>
      <c r="BQ631" s="50"/>
      <c r="BR631" s="9"/>
    </row>
    <row r="632" spans="1:70" s="7" customFormat="1" x14ac:dyDescent="0.25">
      <c r="A632" s="68" t="s">
        <v>1735</v>
      </c>
      <c r="B632" s="67" t="s">
        <v>1347</v>
      </c>
      <c r="C632" s="52">
        <v>44932.349722222221</v>
      </c>
      <c r="D632" s="16">
        <f>(K632*M632+P632*R632)/(24*60*60)</f>
        <v>3.4756944444444444E-2</v>
      </c>
      <c r="E632" s="26" t="s">
        <v>1737</v>
      </c>
      <c r="F632" s="14">
        <v>381617</v>
      </c>
      <c r="G632" s="15">
        <v>0.111</v>
      </c>
      <c r="H632" s="131">
        <v>17</v>
      </c>
      <c r="I632" s="131">
        <v>10</v>
      </c>
      <c r="J632" s="143" t="s">
        <v>1161</v>
      </c>
      <c r="K632" s="27">
        <v>11</v>
      </c>
      <c r="L632" s="27">
        <v>6.0000000000000001E-3</v>
      </c>
      <c r="M632" s="13">
        <v>273</v>
      </c>
      <c r="N632" s="13">
        <v>240</v>
      </c>
      <c r="O632" s="17">
        <v>2E-3</v>
      </c>
      <c r="P632" s="27">
        <v>0</v>
      </c>
      <c r="Q632" s="27">
        <v>6.0000000000000001E-3</v>
      </c>
      <c r="R632" s="13">
        <v>334</v>
      </c>
      <c r="S632" s="13">
        <v>240</v>
      </c>
      <c r="T632" s="133">
        <v>2.9999999999999997E-4</v>
      </c>
      <c r="U632" s="27">
        <v>4.0009999999999997E-2</v>
      </c>
      <c r="V632" s="8">
        <f>IF(AB630="Latest Sag:",-(K632*L632+P632*Q632),-(K632*L632+P632*Q632)+U632)</f>
        <v>-6.6000000000000003E-2</v>
      </c>
      <c r="W632" s="8">
        <f>IF(OR(AC631="",AC631=0),Z631+V632,IF(AB630="Latest Sag:",AA631+U632+V632,AC631+V632))</f>
        <v>0.46525299999999997</v>
      </c>
      <c r="X632" s="33">
        <v>-35.343041999999997</v>
      </c>
      <c r="Y632" s="53">
        <f>IF(OR(ISBLANK(X632),X630=VALUE(20)),,IF(W630="Latest Z20:",ABS(X630-X632-K629*L629-P629*Q629+U631+U632),ABS(X631-X632-K631*L631-P631*Q631+U632)))</f>
        <v>0</v>
      </c>
      <c r="Z632" s="28">
        <v>-66.117445000000004</v>
      </c>
      <c r="AA632" s="28">
        <v>0.49113400000000001</v>
      </c>
      <c r="AB632" s="28">
        <v>-2.7990000000000001E-2</v>
      </c>
      <c r="AC632" s="8">
        <f t="shared" ref="AC632" si="1447">AB632+AA632</f>
        <v>0.463144</v>
      </c>
      <c r="AD632" s="35">
        <v>0.458821112941592</v>
      </c>
      <c r="AE632" s="8">
        <f t="shared" ref="AE632" si="1448">IF(AD632="",0,IF(OR(AC632="",AC632=0),W632-AD632,AC632-AD632))</f>
        <v>4.3228870584079981E-3</v>
      </c>
      <c r="AF632" s="58">
        <f t="shared" ref="AF632" si="1449">IF(AA632="",(Z632-V632)-Z631,AC632-W632)</f>
        <v>-2.108999999999972E-3</v>
      </c>
      <c r="AG632" s="40"/>
      <c r="AH632" s="73"/>
      <c r="AI632" s="40"/>
      <c r="AJ632" s="73"/>
      <c r="AK632" s="40">
        <v>40</v>
      </c>
      <c r="AL632" s="73">
        <v>150</v>
      </c>
      <c r="AM632" s="70"/>
      <c r="AN632" s="74"/>
      <c r="AO632" s="70"/>
      <c r="AP632" s="63"/>
      <c r="AQ632" s="63"/>
      <c r="AR632" s="40"/>
      <c r="AS632" s="40"/>
      <c r="AT632" s="63"/>
      <c r="AU632" s="63"/>
      <c r="AV632" s="142"/>
      <c r="AW632" s="71"/>
      <c r="AX632" s="45"/>
      <c r="AY632" s="45"/>
      <c r="AZ632" s="46"/>
      <c r="BA632" s="152"/>
      <c r="BB632" s="47"/>
      <c r="BC632" s="158">
        <v>7</v>
      </c>
      <c r="BD632" s="158"/>
      <c r="BE632" s="47"/>
      <c r="BF632" s="56"/>
      <c r="BG632" s="49"/>
      <c r="BH632" s="50"/>
      <c r="BI632" s="49"/>
      <c r="BJ632" s="49"/>
      <c r="BK632" s="49"/>
      <c r="BL632" s="49"/>
      <c r="BM632" s="49"/>
      <c r="BN632" s="50"/>
      <c r="BO632" s="49"/>
      <c r="BP632" s="49"/>
      <c r="BQ632" s="50"/>
      <c r="BR632" s="9"/>
    </row>
    <row r="633" spans="1:70" s="7" customFormat="1" x14ac:dyDescent="0.25">
      <c r="A633" s="68" t="s">
        <v>1736</v>
      </c>
      <c r="B633" s="67" t="s">
        <v>1347</v>
      </c>
      <c r="C633" s="52">
        <v>44932.398854166669</v>
      </c>
      <c r="D633" s="16">
        <f>(K633*M633+P633*R633)/(24*60*60)</f>
        <v>1.0185185185185186E-2</v>
      </c>
      <c r="E633" s="26"/>
      <c r="F633" s="14">
        <v>381617</v>
      </c>
      <c r="G633" s="15">
        <v>0.111</v>
      </c>
      <c r="H633" s="131">
        <v>17</v>
      </c>
      <c r="I633" s="131">
        <v>10</v>
      </c>
      <c r="J633" s="143" t="s">
        <v>1161</v>
      </c>
      <c r="K633" s="27">
        <v>2</v>
      </c>
      <c r="L633" s="27">
        <v>6.0000000000000001E-3</v>
      </c>
      <c r="M633" s="13">
        <v>273</v>
      </c>
      <c r="N633" s="13">
        <v>240</v>
      </c>
      <c r="O633" s="17">
        <v>2E-3</v>
      </c>
      <c r="P633" s="27">
        <v>1</v>
      </c>
      <c r="Q633" s="27">
        <v>6.0000000000000001E-3</v>
      </c>
      <c r="R633" s="13">
        <v>334</v>
      </c>
      <c r="S633" s="13">
        <v>240</v>
      </c>
      <c r="T633" s="133">
        <v>2.9999999999999997E-4</v>
      </c>
      <c r="U633" s="27">
        <v>1.3539000000000001E-2</v>
      </c>
      <c r="V633" s="8">
        <f>IF(AB631="Latest Sag:",-(K633*L633+P633*Q633),-(K633*L633+P633*Q633)+U633)</f>
        <v>-4.4610000000000014E-3</v>
      </c>
      <c r="W633" s="8">
        <f>IF(OR(AC632="",AC632=0),Z632+V633,IF(AB631="Latest Sag:",AA632+U633+V633,AC632+V633))</f>
        <v>0.45868300000000001</v>
      </c>
      <c r="X633" s="33">
        <v>-35.395502999999998</v>
      </c>
      <c r="Y633" s="53">
        <f>IF(OR(ISBLANK(X633),X631=VALUE(20)),,IF(W631="Latest Z20:",ABS(X631-X633-K630*L630-P630*Q630+U632+U633),ABS(X632-X633-K632*L632-P632*Q632+U633)))</f>
        <v>9.7664931697494239E-16</v>
      </c>
      <c r="Z633" s="28">
        <v>-66.117348000000007</v>
      </c>
      <c r="AA633" s="28">
        <v>0.49114400000000002</v>
      </c>
      <c r="AB633" s="28">
        <v>-3.2349999999999997E-2</v>
      </c>
      <c r="AC633" s="8">
        <f t="shared" ref="AC633" si="1450">AB633+AA633</f>
        <v>0.45879400000000004</v>
      </c>
      <c r="AD633" s="35">
        <v>0.458821112941592</v>
      </c>
      <c r="AE633" s="8">
        <f t="shared" ref="AE633" si="1451">IF(AD633="",0,IF(OR(AC633="",AC633=0),W633-AD633,AC633-AD633))</f>
        <v>-2.7112941591966866E-5</v>
      </c>
      <c r="AF633" s="58">
        <f t="shared" ref="AF633" si="1452">IF(AA633="",(Z633-V633)-Z632,AC633-W633)</f>
        <v>1.1100000000002774E-4</v>
      </c>
      <c r="AG633" s="40"/>
      <c r="AH633" s="73"/>
      <c r="AI633" s="40"/>
      <c r="AJ633" s="73"/>
      <c r="AK633" s="40">
        <v>34</v>
      </c>
      <c r="AL633" s="73">
        <v>150</v>
      </c>
      <c r="AM633" s="70"/>
      <c r="AN633" s="74"/>
      <c r="AO633" s="70"/>
      <c r="AP633" s="63"/>
      <c r="AQ633" s="63"/>
      <c r="AR633" s="40"/>
      <c r="AS633" s="40"/>
      <c r="AT633" s="63"/>
      <c r="AU633" s="63"/>
      <c r="AV633" s="142"/>
      <c r="AW633" s="71"/>
      <c r="AX633" s="45"/>
      <c r="AY633" s="45"/>
      <c r="AZ633" s="46"/>
      <c r="BA633" s="152"/>
      <c r="BB633" s="47"/>
      <c r="BC633" s="158">
        <v>7</v>
      </c>
      <c r="BD633" s="158">
        <v>10</v>
      </c>
      <c r="BE633" s="47">
        <v>13.8</v>
      </c>
      <c r="BF633" s="56"/>
      <c r="BG633" s="49"/>
      <c r="BH633" s="50"/>
      <c r="BI633" s="49"/>
      <c r="BJ633" s="49"/>
      <c r="BK633" s="49"/>
      <c r="BL633" s="49"/>
      <c r="BM633" s="49"/>
      <c r="BN633" s="50"/>
      <c r="BO633" s="49"/>
      <c r="BP633" s="49"/>
      <c r="BQ633" s="50"/>
      <c r="BR633" s="9"/>
    </row>
    <row r="634" spans="1:70" s="6" customFormat="1" x14ac:dyDescent="0.25">
      <c r="A634" s="170" t="s">
        <v>1155</v>
      </c>
      <c r="B634" s="136"/>
      <c r="C634" s="137">
        <v>44932.573252314818</v>
      </c>
      <c r="D634" s="146">
        <v>6.48</v>
      </c>
      <c r="E634" s="139" t="s">
        <v>814</v>
      </c>
      <c r="F634" s="165" t="s">
        <v>1199</v>
      </c>
      <c r="G634" s="22"/>
      <c r="H634" s="134"/>
      <c r="I634" s="134"/>
      <c r="J634" s="145"/>
      <c r="K634" s="29"/>
      <c r="L634" s="29"/>
      <c r="M634" s="1"/>
      <c r="N634" s="1"/>
      <c r="O634" s="3"/>
      <c r="P634" s="29"/>
      <c r="Q634" s="29"/>
      <c r="R634" s="1"/>
      <c r="S634" s="1"/>
      <c r="T634" s="147" t="s">
        <v>903</v>
      </c>
      <c r="U634" s="32" t="s">
        <v>24</v>
      </c>
      <c r="V634" s="24"/>
      <c r="W634" s="25" t="s">
        <v>22</v>
      </c>
      <c r="X634" s="30">
        <v>20</v>
      </c>
      <c r="Y634" s="138"/>
      <c r="Z634" s="30"/>
      <c r="AA634" s="30"/>
      <c r="AB634" s="36" t="s">
        <v>21</v>
      </c>
      <c r="AC634" s="24">
        <f>$AC$633</f>
        <v>0.45879400000000004</v>
      </c>
      <c r="AD634" s="30"/>
      <c r="AE634" s="24"/>
      <c r="AF634" s="24"/>
      <c r="AG634" s="41"/>
      <c r="AH634" s="41"/>
      <c r="AI634" s="41"/>
      <c r="AJ634" s="41"/>
      <c r="AK634" s="41"/>
      <c r="AL634" s="41"/>
      <c r="AM634" s="41"/>
      <c r="AN634" s="41"/>
      <c r="AO634" s="41"/>
      <c r="AP634" s="135"/>
      <c r="AQ634" s="135"/>
      <c r="AR634" s="41"/>
      <c r="AS634" s="41"/>
      <c r="AT634" s="135"/>
      <c r="AU634" s="135"/>
      <c r="AV634" s="29"/>
      <c r="AW634" s="42"/>
      <c r="AX634" s="42"/>
      <c r="AY634" s="42"/>
      <c r="AZ634" s="43"/>
      <c r="BA634" s="151"/>
      <c r="BB634" s="44"/>
      <c r="BC634" s="157">
        <v>8</v>
      </c>
      <c r="BD634" s="157"/>
      <c r="BE634" s="44"/>
      <c r="BF634" s="48"/>
      <c r="BG634" s="48"/>
      <c r="BH634" s="48"/>
      <c r="BI634" s="48"/>
      <c r="BJ634" s="48"/>
      <c r="BK634" s="48"/>
      <c r="BL634" s="48"/>
      <c r="BM634" s="48"/>
      <c r="BN634" s="48"/>
      <c r="BO634" s="48"/>
      <c r="BP634" s="48"/>
      <c r="BQ634" s="48"/>
      <c r="BR634" s="1"/>
    </row>
    <row r="635" spans="1:70" s="7" customFormat="1" x14ac:dyDescent="0.25">
      <c r="A635" s="68" t="s">
        <v>1738</v>
      </c>
      <c r="B635" s="67" t="s">
        <v>1347</v>
      </c>
      <c r="C635" s="52">
        <v>44932.577546296299</v>
      </c>
      <c r="D635" s="16">
        <f>(K635*M635+P635*R635)/(24*60*60)</f>
        <v>0</v>
      </c>
      <c r="E635" s="26"/>
      <c r="F635" s="14">
        <v>381617</v>
      </c>
      <c r="G635" s="15">
        <v>0.111</v>
      </c>
      <c r="H635" s="131">
        <v>17</v>
      </c>
      <c r="I635" s="131">
        <v>10</v>
      </c>
      <c r="J635" s="143" t="s">
        <v>1161</v>
      </c>
      <c r="K635" s="37"/>
      <c r="L635" s="27">
        <v>6.0000000000000001E-3</v>
      </c>
      <c r="M635" s="13">
        <v>273</v>
      </c>
      <c r="N635" s="13">
        <v>240</v>
      </c>
      <c r="O635" s="17">
        <v>2E-3</v>
      </c>
      <c r="P635" s="37"/>
      <c r="Q635" s="27">
        <v>6.0000000000000001E-3</v>
      </c>
      <c r="R635" s="13">
        <v>334</v>
      </c>
      <c r="S635" s="13">
        <v>240</v>
      </c>
      <c r="T635" s="133">
        <v>2.9999999999999997E-4</v>
      </c>
      <c r="U635" s="27"/>
      <c r="V635" s="8">
        <f>IF(AB633="Latest Sag:",-(K635*L635+P635*Q635),-(K635*L635+P635*Q635)+U635)</f>
        <v>0</v>
      </c>
      <c r="W635" s="8">
        <f>IF(OR(AC634="",AC634=0),Z634+V635,IF(AB633="Latest Sag:",AA634+U635+V635,AC634+V635))</f>
        <v>0.45879400000000004</v>
      </c>
      <c r="X635" s="34"/>
      <c r="Y635" s="53">
        <f>IF(OR(ISBLANK(X635),X633=VALUE(20)),,IF(W633="Latest Z20:",ABS(X633-X635-K632*L632-P632*Q632+U634+U635),ABS(X634-X635-K634*L634-P634*Q634+U635)))</f>
        <v>0</v>
      </c>
      <c r="Z635" s="28">
        <v>-66.117834000000002</v>
      </c>
      <c r="AA635" s="28">
        <v>0.49120200000000003</v>
      </c>
      <c r="AB635" s="28">
        <v>3.5182999999999999E-2</v>
      </c>
      <c r="AC635" s="8">
        <f t="shared" ref="AC635" si="1453">AB635+AA635</f>
        <v>0.52638499999999999</v>
      </c>
      <c r="AD635" s="35">
        <v>0.45875344939839002</v>
      </c>
      <c r="AE635" s="8">
        <f t="shared" ref="AE635" si="1454">IF(AD635="",0,IF(OR(AC635="",AC635=0),W635-AD635,AC635-AD635))</f>
        <v>6.7631550601609969E-2</v>
      </c>
      <c r="AF635" s="58">
        <f t="shared" ref="AF635" si="1455">IF(AA635="",(Z635-V635)-Z634,AC635-W635)</f>
        <v>6.7590999999999957E-2</v>
      </c>
      <c r="AG635" s="40"/>
      <c r="AH635" s="73"/>
      <c r="AI635" s="40"/>
      <c r="AJ635" s="73"/>
      <c r="AK635" s="40">
        <v>3363</v>
      </c>
      <c r="AL635" s="73">
        <v>150</v>
      </c>
      <c r="AM635" s="70"/>
      <c r="AN635" s="74"/>
      <c r="AO635" s="70"/>
      <c r="AP635" s="63"/>
      <c r="AQ635" s="63"/>
      <c r="AR635" s="40"/>
      <c r="AS635" s="40"/>
      <c r="AT635" s="63"/>
      <c r="AU635" s="63"/>
      <c r="AV635" s="142"/>
      <c r="AW635" s="71"/>
      <c r="AX635" s="45"/>
      <c r="AY635" s="45"/>
      <c r="AZ635" s="46"/>
      <c r="BA635" s="152"/>
      <c r="BB635" s="47"/>
      <c r="BC635" s="158">
        <v>8</v>
      </c>
      <c r="BD635" s="158"/>
      <c r="BE635" s="47"/>
      <c r="BF635" s="56"/>
      <c r="BG635" s="49"/>
      <c r="BH635" s="50"/>
      <c r="BI635" s="49"/>
      <c r="BJ635" s="49"/>
      <c r="BK635" s="49"/>
      <c r="BL635" s="49"/>
      <c r="BM635" s="49"/>
      <c r="BN635" s="50"/>
      <c r="BO635" s="49"/>
      <c r="BP635" s="49"/>
      <c r="BQ635" s="50"/>
      <c r="BR635" s="9"/>
    </row>
    <row r="636" spans="1:70" s="7" customFormat="1" x14ac:dyDescent="0.25">
      <c r="A636" s="68" t="s">
        <v>1739</v>
      </c>
      <c r="B636" s="67" t="s">
        <v>1347</v>
      </c>
      <c r="C636" s="52">
        <v>44932.598969907405</v>
      </c>
      <c r="D636" s="16">
        <f>(K636*M636+P636*R636)/(24*60*60)</f>
        <v>3.4756944444444444E-2</v>
      </c>
      <c r="E636" s="26"/>
      <c r="F636" s="14">
        <v>381617</v>
      </c>
      <c r="G636" s="15">
        <v>0.111</v>
      </c>
      <c r="H636" s="131">
        <v>17</v>
      </c>
      <c r="I636" s="131">
        <v>10</v>
      </c>
      <c r="J636" s="143" t="s">
        <v>1161</v>
      </c>
      <c r="K636" s="27">
        <v>11</v>
      </c>
      <c r="L636" s="27">
        <v>6.0000000000000001E-3</v>
      </c>
      <c r="M636" s="13">
        <v>273</v>
      </c>
      <c r="N636" s="13">
        <v>240</v>
      </c>
      <c r="O636" s="17">
        <v>2E-3</v>
      </c>
      <c r="P636" s="27">
        <v>0</v>
      </c>
      <c r="Q636" s="27">
        <v>6.0000000000000001E-3</v>
      </c>
      <c r="R636" s="13">
        <v>334</v>
      </c>
      <c r="S636" s="13">
        <v>240</v>
      </c>
      <c r="T636" s="133">
        <v>2.9999999999999997E-4</v>
      </c>
      <c r="U636" s="27">
        <v>3.9553999999999999E-2</v>
      </c>
      <c r="V636" s="8">
        <f>IF(AB634="Latest Sag:",-(K636*L636+P636*Q636),-(K636*L636+P636*Q636)+U636)</f>
        <v>-6.6000000000000003E-2</v>
      </c>
      <c r="W636" s="8">
        <f>IF(OR(AC635="",AC635=0),Z635+V636,IF(AB634="Latest Sag:",AA635+U636+V636,AC635+V636))</f>
        <v>0.464756</v>
      </c>
      <c r="X636" s="33">
        <v>-35.343406000000002</v>
      </c>
      <c r="Y636" s="53">
        <f>IF(OR(ISBLANK(X636),X634=VALUE(20)),,IF(W634="Latest Z20:",ABS(X634-X636-K633*L633-P633*Q633+U635+U636),ABS(X635-X636-K635*L635-P635*Q635+U636)))</f>
        <v>0</v>
      </c>
      <c r="Z636" s="28">
        <v>-66.117407</v>
      </c>
      <c r="AA636" s="28">
        <v>0.49113000000000001</v>
      </c>
      <c r="AB636" s="28">
        <v>-2.8316999999999998E-2</v>
      </c>
      <c r="AC636" s="8">
        <f t="shared" ref="AC636" si="1456">AB636+AA636</f>
        <v>0.46281300000000003</v>
      </c>
      <c r="AD636" s="35">
        <v>0.45875344939839002</v>
      </c>
      <c r="AE636" s="8">
        <f t="shared" ref="AE636" si="1457">IF(AD636="",0,IF(OR(AC636="",AC636=0),W636-AD636,AC636-AD636))</f>
        <v>4.0595506016100069E-3</v>
      </c>
      <c r="AF636" s="58">
        <f t="shared" ref="AF636" si="1458">IF(AA636="",(Z636-V636)-Z635,AC636-W636)</f>
        <v>-1.9429999999999725E-3</v>
      </c>
      <c r="AG636" s="40"/>
      <c r="AH636" s="73"/>
      <c r="AI636" s="40"/>
      <c r="AJ636" s="73"/>
      <c r="AK636" s="40">
        <v>63</v>
      </c>
      <c r="AL636" s="73">
        <v>150</v>
      </c>
      <c r="AM636" s="70"/>
      <c r="AN636" s="74"/>
      <c r="AO636" s="70"/>
      <c r="AP636" s="63"/>
      <c r="AQ636" s="63"/>
      <c r="AR636" s="40"/>
      <c r="AS636" s="40"/>
      <c r="AT636" s="63"/>
      <c r="AU636" s="63"/>
      <c r="AV636" s="142"/>
      <c r="AW636" s="71"/>
      <c r="AX636" s="45">
        <v>-8.61E-4</v>
      </c>
      <c r="AY636" s="45"/>
      <c r="AZ636" s="46"/>
      <c r="BA636" s="152"/>
      <c r="BB636" s="47"/>
      <c r="BC636" s="158">
        <v>8</v>
      </c>
      <c r="BD636" s="158"/>
      <c r="BE636" s="47"/>
      <c r="BF636" s="56"/>
      <c r="BG636" s="49"/>
      <c r="BH636" s="50"/>
      <c r="BI636" s="49"/>
      <c r="BJ636" s="49"/>
      <c r="BK636" s="49"/>
      <c r="BL636" s="49"/>
      <c r="BM636" s="49"/>
      <c r="BN636" s="50"/>
      <c r="BO636" s="49"/>
      <c r="BP636" s="49"/>
      <c r="BQ636" s="50"/>
      <c r="BR636" s="9"/>
    </row>
    <row r="637" spans="1:70" s="7" customFormat="1" x14ac:dyDescent="0.25">
      <c r="A637" s="68" t="s">
        <v>1740</v>
      </c>
      <c r="B637" s="67" t="s">
        <v>1347</v>
      </c>
      <c r="C637" s="52">
        <v>44932.647534722222</v>
      </c>
      <c r="D637" s="16">
        <f>(K637*M637+P637*R637)/(24*60*60)</f>
        <v>1.0185185185185186E-2</v>
      </c>
      <c r="E637" s="26"/>
      <c r="F637" s="14">
        <v>381617</v>
      </c>
      <c r="G637" s="15">
        <v>0.111</v>
      </c>
      <c r="H637" s="131">
        <v>17</v>
      </c>
      <c r="I637" s="131">
        <v>10</v>
      </c>
      <c r="J637" s="143" t="s">
        <v>1161</v>
      </c>
      <c r="K637" s="27">
        <v>2</v>
      </c>
      <c r="L637" s="27">
        <v>6.0000000000000001E-3</v>
      </c>
      <c r="M637" s="13">
        <v>273</v>
      </c>
      <c r="N637" s="13">
        <v>240</v>
      </c>
      <c r="O637" s="17">
        <v>2E-3</v>
      </c>
      <c r="P637" s="27">
        <v>1</v>
      </c>
      <c r="Q637" s="27">
        <v>6.0000000000000001E-3</v>
      </c>
      <c r="R637" s="13">
        <v>334</v>
      </c>
      <c r="S637" s="13">
        <v>240</v>
      </c>
      <c r="T637" s="133">
        <v>2.9999999999999997E-4</v>
      </c>
      <c r="U637" s="27">
        <v>1.3835E-2</v>
      </c>
      <c r="V637" s="8">
        <f>IF(AB635="Latest Sag:",-(K637*L637+P637*Q637),-(K637*L637+P637*Q637)+U637)</f>
        <v>-4.165000000000002E-3</v>
      </c>
      <c r="W637" s="8">
        <f>IF(OR(AC636="",AC636=0),Z636+V637,IF(AB635="Latest Sag:",AA636+U637+V637,AC636+V637))</f>
        <v>0.45864800000000006</v>
      </c>
      <c r="X637" s="33">
        <v>-35.395572000000001</v>
      </c>
      <c r="Y637" s="53">
        <f>IF(OR(ISBLANK(X637),X635=VALUE(20)),,IF(W635="Latest Z20:",ABS(X635-X637-K634*L634-P634*Q634+U636+U637),ABS(X636-X637-K636*L636-P636*Q636+U637)))</f>
        <v>9.9999999970956654E-7</v>
      </c>
      <c r="Z637" s="28">
        <v>-66.117340999999996</v>
      </c>
      <c r="AA637" s="28">
        <v>0.49112899999999998</v>
      </c>
      <c r="AB637" s="28">
        <v>-3.2400999999999999E-2</v>
      </c>
      <c r="AC637" s="8">
        <f t="shared" ref="AC637" si="1459">AB637+AA637</f>
        <v>0.45872799999999997</v>
      </c>
      <c r="AD637" s="35">
        <v>0.45875344939839002</v>
      </c>
      <c r="AE637" s="8">
        <f t="shared" ref="AE637" si="1460">IF(AD637="",0,IF(OR(AC637="",AC637=0),W637-AD637,AC637-AD637))</f>
        <v>-2.544939839005389E-5</v>
      </c>
      <c r="AF637" s="58">
        <f t="shared" ref="AF637" si="1461">IF(AA637="",(Z637-V637)-Z636,AC637-W637)</f>
        <v>7.9999999999913474E-5</v>
      </c>
      <c r="AG637" s="40"/>
      <c r="AH637" s="73"/>
      <c r="AI637" s="40"/>
      <c r="AJ637" s="73"/>
      <c r="AK637" s="40">
        <v>62</v>
      </c>
      <c r="AL637" s="73">
        <v>150</v>
      </c>
      <c r="AM637" s="70"/>
      <c r="AN637" s="74"/>
      <c r="AO637" s="70"/>
      <c r="AP637" s="63"/>
      <c r="AQ637" s="63"/>
      <c r="AR637" s="40"/>
      <c r="AS637" s="40"/>
      <c r="AT637" s="63"/>
      <c r="AU637" s="63"/>
      <c r="AV637" s="142"/>
      <c r="AW637" s="71"/>
      <c r="AX637" s="45"/>
      <c r="AY637" s="45"/>
      <c r="AZ637" s="46"/>
      <c r="BA637" s="152"/>
      <c r="BB637" s="47"/>
      <c r="BC637" s="158">
        <v>8</v>
      </c>
      <c r="BD637" s="158"/>
      <c r="BE637" s="47"/>
      <c r="BF637" s="56"/>
      <c r="BG637" s="49"/>
      <c r="BH637" s="50"/>
      <c r="BI637" s="49"/>
      <c r="BJ637" s="49"/>
      <c r="BK637" s="49"/>
      <c r="BL637" s="49"/>
      <c r="BM637" s="49"/>
      <c r="BN637" s="50"/>
      <c r="BO637" s="49"/>
      <c r="BP637" s="49"/>
      <c r="BQ637" s="50"/>
      <c r="BR637" s="9"/>
    </row>
    <row r="638" spans="1:70" s="6" customFormat="1" x14ac:dyDescent="0.25">
      <c r="A638" s="170" t="s">
        <v>1155</v>
      </c>
      <c r="B638" s="136"/>
      <c r="C638" s="137">
        <v>44932.693668981483</v>
      </c>
      <c r="D638" s="146">
        <v>2.89</v>
      </c>
      <c r="E638" s="139" t="s">
        <v>814</v>
      </c>
      <c r="F638" s="165" t="s">
        <v>1203</v>
      </c>
      <c r="G638" s="22"/>
      <c r="H638" s="134"/>
      <c r="I638" s="134"/>
      <c r="J638" s="145"/>
      <c r="K638" s="29"/>
      <c r="L638" s="29"/>
      <c r="M638" s="1"/>
      <c r="N638" s="1"/>
      <c r="O638" s="3"/>
      <c r="P638" s="29"/>
      <c r="Q638" s="29"/>
      <c r="R638" s="1"/>
      <c r="S638" s="1"/>
      <c r="T638" s="147" t="s">
        <v>903</v>
      </c>
      <c r="U638" s="32" t="s">
        <v>24</v>
      </c>
      <c r="V638" s="24"/>
      <c r="W638" s="25" t="s">
        <v>22</v>
      </c>
      <c r="X638" s="30">
        <v>20</v>
      </c>
      <c r="Y638" s="138"/>
      <c r="Z638" s="30"/>
      <c r="AA638" s="30"/>
      <c r="AB638" s="36" t="s">
        <v>21</v>
      </c>
      <c r="AC638" s="24">
        <f>$AC$637</f>
        <v>0.45872799999999997</v>
      </c>
      <c r="AD638" s="30"/>
      <c r="AE638" s="24"/>
      <c r="AF638" s="24"/>
      <c r="AG638" s="41"/>
      <c r="AH638" s="41"/>
      <c r="AI638" s="41"/>
      <c r="AJ638" s="41"/>
      <c r="AK638" s="41"/>
      <c r="AL638" s="41"/>
      <c r="AM638" s="41"/>
      <c r="AN638" s="41"/>
      <c r="AO638" s="41"/>
      <c r="AP638" s="135"/>
      <c r="AQ638" s="135"/>
      <c r="AR638" s="41"/>
      <c r="AS638" s="41"/>
      <c r="AT638" s="135"/>
      <c r="AU638" s="135"/>
      <c r="AV638" s="29"/>
      <c r="AW638" s="42"/>
      <c r="AX638" s="42"/>
      <c r="AY638" s="42"/>
      <c r="AZ638" s="43"/>
      <c r="BA638" s="151"/>
      <c r="BB638" s="44"/>
      <c r="BC638" s="157">
        <v>9</v>
      </c>
      <c r="BD638" s="157"/>
      <c r="BE638" s="44"/>
      <c r="BF638" s="48"/>
      <c r="BG638" s="48"/>
      <c r="BH638" s="48"/>
      <c r="BI638" s="48"/>
      <c r="BJ638" s="48"/>
      <c r="BK638" s="48"/>
      <c r="BL638" s="48"/>
      <c r="BM638" s="48"/>
      <c r="BN638" s="48"/>
      <c r="BO638" s="48"/>
      <c r="BP638" s="48"/>
      <c r="BQ638" s="48"/>
      <c r="BR638" s="1"/>
    </row>
    <row r="639" spans="1:70" s="7" customFormat="1" x14ac:dyDescent="0.25">
      <c r="A639" s="68" t="s">
        <v>1741</v>
      </c>
      <c r="B639" s="67" t="s">
        <v>1347</v>
      </c>
      <c r="C639" s="52">
        <v>44932.730833333335</v>
      </c>
      <c r="D639" s="16">
        <f>(K639*M639+P639*R639)/(24*60*60)</f>
        <v>0</v>
      </c>
      <c r="E639" s="26"/>
      <c r="F639" s="14">
        <v>381617</v>
      </c>
      <c r="G639" s="15">
        <v>0.111</v>
      </c>
      <c r="H639" s="131">
        <v>17</v>
      </c>
      <c r="I639" s="131">
        <v>10</v>
      </c>
      <c r="J639" s="143" t="s">
        <v>1161</v>
      </c>
      <c r="K639" s="37"/>
      <c r="L639" s="27">
        <v>6.0000000000000001E-3</v>
      </c>
      <c r="M639" s="13">
        <v>273</v>
      </c>
      <c r="N639" s="13">
        <v>240</v>
      </c>
      <c r="O639" s="17">
        <v>2E-3</v>
      </c>
      <c r="P639" s="37"/>
      <c r="Q639" s="27">
        <v>6.0000000000000001E-3</v>
      </c>
      <c r="R639" s="13">
        <v>334</v>
      </c>
      <c r="S639" s="13">
        <v>240</v>
      </c>
      <c r="T639" s="133">
        <v>2.9999999999999997E-4</v>
      </c>
      <c r="U639" s="27"/>
      <c r="V639" s="8">
        <f>IF(AB637="Latest Sag:",-(K639*L639+P639*Q639),-(K639*L639+P639*Q639)+U639)</f>
        <v>0</v>
      </c>
      <c r="W639" s="8">
        <f>IF(OR(AC638="",AC638=0),Z638+V639,IF(AB637="Latest Sag:",AA638+U639+V639,AC638+V639))</f>
        <v>0.45872799999999997</v>
      </c>
      <c r="X639" s="34"/>
      <c r="Y639" s="53">
        <f>IF(OR(ISBLANK(X639),X637=VALUE(20)),,IF(W637="Latest Z20:",ABS(X637-X639-K636*L636-P636*Q636+U638+U639),ABS(X638-X639-K638*L638-P638*Q638+U639)))</f>
        <v>0</v>
      </c>
      <c r="Z639" s="28">
        <v>-66.117236000000005</v>
      </c>
      <c r="AA639" s="28">
        <v>0.49114000000000002</v>
      </c>
      <c r="AB639" s="28">
        <v>3.4457000000000002E-2</v>
      </c>
      <c r="AC639" s="8">
        <f t="shared" ref="AC639" si="1462">AB639+AA639</f>
        <v>0.52559699999999998</v>
      </c>
      <c r="AD639" s="35">
        <v>0.45869619611357698</v>
      </c>
      <c r="AE639" s="8">
        <f t="shared" ref="AE639" si="1463">IF(AD639="",0,IF(OR(AC639="",AC639=0),W639-AD639,AC639-AD639))</f>
        <v>6.6900803886422999E-2</v>
      </c>
      <c r="AF639" s="58">
        <f t="shared" ref="AF639" si="1464">IF(AA639="",(Z639-V639)-Z638,AC639-W639)</f>
        <v>6.6869000000000012E-2</v>
      </c>
      <c r="AG639" s="40"/>
      <c r="AH639" s="73"/>
      <c r="AI639" s="40"/>
      <c r="AJ639" s="73"/>
      <c r="AK639" s="40">
        <v>2913</v>
      </c>
      <c r="AL639" s="73">
        <v>150</v>
      </c>
      <c r="AM639" s="70"/>
      <c r="AN639" s="74"/>
      <c r="AO639" s="70"/>
      <c r="AP639" s="63"/>
      <c r="AQ639" s="63"/>
      <c r="AR639" s="40"/>
      <c r="AS639" s="40"/>
      <c r="AT639" s="63"/>
      <c r="AU639" s="63"/>
      <c r="AV639" s="142"/>
      <c r="AW639" s="71"/>
      <c r="AX639" s="45"/>
      <c r="AY639" s="45"/>
      <c r="AZ639" s="46"/>
      <c r="BA639" s="152"/>
      <c r="BB639" s="47"/>
      <c r="BC639" s="158">
        <v>9</v>
      </c>
      <c r="BD639" s="158"/>
      <c r="BE639" s="47"/>
      <c r="BF639" s="56"/>
      <c r="BG639" s="49"/>
      <c r="BH639" s="50"/>
      <c r="BI639" s="49"/>
      <c r="BJ639" s="49"/>
      <c r="BK639" s="49"/>
      <c r="BL639" s="49"/>
      <c r="BM639" s="49"/>
      <c r="BN639" s="50"/>
      <c r="BO639" s="49"/>
      <c r="BP639" s="49"/>
      <c r="BQ639" s="50"/>
      <c r="BR639" s="9"/>
    </row>
    <row r="640" spans="1:70" s="7" customFormat="1" x14ac:dyDescent="0.25">
      <c r="A640" s="68" t="s">
        <v>1742</v>
      </c>
      <c r="B640" s="67" t="s">
        <v>1347</v>
      </c>
      <c r="C640" s="52">
        <v>44932.733541666668</v>
      </c>
      <c r="D640" s="16">
        <f>(K640*M640+P640*R640)/(24*60*60)</f>
        <v>3.4756944444444444E-2</v>
      </c>
      <c r="E640" s="26"/>
      <c r="F640" s="14">
        <v>381617</v>
      </c>
      <c r="G640" s="15">
        <v>0.111</v>
      </c>
      <c r="H640" s="131">
        <v>17</v>
      </c>
      <c r="I640" s="131">
        <v>10</v>
      </c>
      <c r="J640" s="143" t="s">
        <v>1161</v>
      </c>
      <c r="K640" s="27">
        <v>11</v>
      </c>
      <c r="L640" s="27">
        <v>6.0000000000000001E-3</v>
      </c>
      <c r="M640" s="13">
        <v>273</v>
      </c>
      <c r="N640" s="13">
        <v>240</v>
      </c>
      <c r="O640" s="17">
        <v>2E-3</v>
      </c>
      <c r="P640" s="27">
        <v>0</v>
      </c>
      <c r="Q640" s="27">
        <v>6.0000000000000001E-3</v>
      </c>
      <c r="R640" s="13">
        <v>334</v>
      </c>
      <c r="S640" s="13">
        <v>240</v>
      </c>
      <c r="T640" s="133">
        <v>2.9999999999999997E-4</v>
      </c>
      <c r="U640" s="27">
        <v>3.9560999999999999E-2</v>
      </c>
      <c r="V640" s="8">
        <f>IF(AB638="Latest Sag:",-(K640*L640+P640*Q640),-(K640*L640+P640*Q640)+U640)</f>
        <v>-6.6000000000000003E-2</v>
      </c>
      <c r="W640" s="8">
        <f>IF(OR(AC639="",AC639=0),Z639+V640,IF(AB638="Latest Sag:",AA639+U640+V640,AC639+V640))</f>
        <v>0.46470099999999998</v>
      </c>
      <c r="X640" s="33">
        <v>-35.342740999999997</v>
      </c>
      <c r="Y640" s="53">
        <f>IF(OR(ISBLANK(X640),X638=VALUE(20)),,IF(W638="Latest Z20:",ABS(X638-X640-K637*L637-P637*Q637+U639+U640),ABS(X639-X640-K639*L639-P639*Q639+U640)))</f>
        <v>0</v>
      </c>
      <c r="Z640" s="28">
        <v>-66.116901999999996</v>
      </c>
      <c r="AA640" s="28">
        <v>0.49105399999999999</v>
      </c>
      <c r="AB640" s="28">
        <v>-2.8028999999999998E-2</v>
      </c>
      <c r="AC640" s="8">
        <f t="shared" ref="AC640" si="1465">AB640+AA640</f>
        <v>0.46302500000000002</v>
      </c>
      <c r="AD640" s="35">
        <v>0.45869619611357698</v>
      </c>
      <c r="AE640" s="8">
        <f t="shared" ref="AE640" si="1466">IF(AD640="",0,IF(OR(AC640="",AC640=0),W640-AD640,AC640-AD640))</f>
        <v>4.3288038864230383E-3</v>
      </c>
      <c r="AF640" s="58">
        <f t="shared" ref="AF640" si="1467">IF(AA640="",(Z640-V640)-Z639,AC640-W640)</f>
        <v>-1.6759999999999553E-3</v>
      </c>
      <c r="AG640" s="40"/>
      <c r="AH640" s="73"/>
      <c r="AI640" s="40"/>
      <c r="AJ640" s="73"/>
      <c r="AK640" s="40">
        <v>61</v>
      </c>
      <c r="AL640" s="73">
        <v>150</v>
      </c>
      <c r="AM640" s="70"/>
      <c r="AN640" s="74"/>
      <c r="AO640" s="70"/>
      <c r="AP640" s="63"/>
      <c r="AQ640" s="63"/>
      <c r="AR640" s="40"/>
      <c r="AS640" s="40"/>
      <c r="AT640" s="63"/>
      <c r="AU640" s="63"/>
      <c r="AV640" s="142"/>
      <c r="AW640" s="71"/>
      <c r="AX640" s="45"/>
      <c r="AY640" s="45"/>
      <c r="AZ640" s="46"/>
      <c r="BA640" s="152"/>
      <c r="BB640" s="47"/>
      <c r="BC640" s="158">
        <v>9</v>
      </c>
      <c r="BD640" s="158"/>
      <c r="BE640" s="47"/>
      <c r="BF640" s="56"/>
      <c r="BG640" s="49"/>
      <c r="BH640" s="50"/>
      <c r="BI640" s="49"/>
      <c r="BJ640" s="49"/>
      <c r="BK640" s="49"/>
      <c r="BL640" s="49"/>
      <c r="BM640" s="49"/>
      <c r="BN640" s="50"/>
      <c r="BO640" s="49"/>
      <c r="BP640" s="49"/>
      <c r="BQ640" s="50"/>
      <c r="BR640" s="9"/>
    </row>
    <row r="641" spans="1:70" s="7" customFormat="1" x14ac:dyDescent="0.25">
      <c r="A641" s="68" t="s">
        <v>1743</v>
      </c>
      <c r="B641" s="67" t="s">
        <v>1177</v>
      </c>
      <c r="C641" s="52">
        <v>44932.783819444441</v>
      </c>
      <c r="D641" s="16">
        <f>(K641*M641+P641*R641)/(24*60*60)</f>
        <v>1.0185185185185186E-2</v>
      </c>
      <c r="E641" s="26"/>
      <c r="F641" s="14">
        <v>381617</v>
      </c>
      <c r="G641" s="15">
        <v>0.111</v>
      </c>
      <c r="H641" s="131">
        <v>17</v>
      </c>
      <c r="I641" s="131">
        <v>10</v>
      </c>
      <c r="J641" s="143" t="s">
        <v>1161</v>
      </c>
      <c r="K641" s="27">
        <v>2</v>
      </c>
      <c r="L641" s="27">
        <v>6.0000000000000001E-3</v>
      </c>
      <c r="M641" s="13">
        <v>273</v>
      </c>
      <c r="N641" s="13">
        <v>240</v>
      </c>
      <c r="O641" s="17">
        <v>2E-3</v>
      </c>
      <c r="P641" s="27">
        <v>1</v>
      </c>
      <c r="Q641" s="27">
        <v>6.0000000000000001E-3</v>
      </c>
      <c r="R641" s="13">
        <v>334</v>
      </c>
      <c r="S641" s="13">
        <v>240</v>
      </c>
      <c r="T641" s="133">
        <v>2.9999999999999997E-4</v>
      </c>
      <c r="U641" s="27">
        <v>1.3585E-2</v>
      </c>
      <c r="V641" s="8">
        <f>IF(AB639="Latest Sag:",-(K641*L641+P641*Q641),-(K641*L641+P641*Q641)+U641)</f>
        <v>-4.4150000000000023E-3</v>
      </c>
      <c r="W641" s="8">
        <f>IF(OR(AC640="",AC640=0),Z640+V641,IF(AB639="Latest Sag:",AA640+U641+V641,AC640+V641))</f>
        <v>0.45861000000000002</v>
      </c>
      <c r="X641" s="33">
        <v>-35.395153999999998</v>
      </c>
      <c r="Y641" s="53">
        <f>IF(OR(ISBLANK(X641),X639=VALUE(20)),,IF(W639="Latest Z20:",ABS(X639-X641-K638*L638-P638*Q638+U640+U641),ABS(X640-X641-K640*L640-P640*Q640+U641)))</f>
        <v>1.9999999986280992E-6</v>
      </c>
      <c r="Z641" s="28">
        <v>-66.116918999999996</v>
      </c>
      <c r="AA641" s="28">
        <v>0.49107800000000001</v>
      </c>
      <c r="AB641" s="28">
        <v>-3.2302999999999998E-2</v>
      </c>
      <c r="AC641" s="8">
        <f t="shared" ref="AC641" si="1468">AB641+AA641</f>
        <v>0.45877500000000004</v>
      </c>
      <c r="AD641" s="35">
        <v>0.45869619611357698</v>
      </c>
      <c r="AE641" s="8">
        <f t="shared" ref="AE641" si="1469">IF(AD641="",0,IF(OR(AC641="",AC641=0),W641-AD641,AC641-AD641))</f>
        <v>7.8803886423062242E-5</v>
      </c>
      <c r="AF641" s="58">
        <f t="shared" ref="AF641" si="1470">IF(AA641="",(Z641-V641)-Z640,AC641-W641)</f>
        <v>1.6500000000002624E-4</v>
      </c>
      <c r="AG641" s="40"/>
      <c r="AH641" s="73"/>
      <c r="AI641" s="40"/>
      <c r="AJ641" s="73"/>
      <c r="AK641" s="40">
        <v>102</v>
      </c>
      <c r="AL641" s="73">
        <v>150</v>
      </c>
      <c r="AM641" s="70"/>
      <c r="AN641" s="74"/>
      <c r="AO641" s="70"/>
      <c r="AP641" s="63"/>
      <c r="AQ641" s="63"/>
      <c r="AR641" s="40"/>
      <c r="AS641" s="40"/>
      <c r="AT641" s="63"/>
      <c r="AU641" s="63"/>
      <c r="AV641" s="142"/>
      <c r="AW641" s="71"/>
      <c r="AX641" s="45"/>
      <c r="AY641" s="45"/>
      <c r="AZ641" s="46" t="s">
        <v>1263</v>
      </c>
      <c r="BA641" s="152"/>
      <c r="BB641" s="47"/>
      <c r="BC641" s="158">
        <v>9</v>
      </c>
      <c r="BD641" s="158"/>
      <c r="BE641" s="47"/>
      <c r="BF641" s="56"/>
      <c r="BG641" s="49"/>
      <c r="BH641" s="50"/>
      <c r="BI641" s="49"/>
      <c r="BJ641" s="49"/>
      <c r="BK641" s="49"/>
      <c r="BL641" s="49"/>
      <c r="BM641" s="49"/>
      <c r="BN641" s="50"/>
      <c r="BO641" s="49"/>
      <c r="BP641" s="49"/>
      <c r="BQ641" s="50"/>
      <c r="BR641" s="9"/>
    </row>
    <row r="642" spans="1:70" s="6" customFormat="1" x14ac:dyDescent="0.25">
      <c r="A642" s="170" t="s">
        <v>1155</v>
      </c>
      <c r="B642" s="136"/>
      <c r="C642" s="137">
        <v>44932.804791666669</v>
      </c>
      <c r="D642" s="146">
        <v>2.67</v>
      </c>
      <c r="E642" s="139" t="s">
        <v>814</v>
      </c>
      <c r="F642" s="165" t="s">
        <v>1209</v>
      </c>
      <c r="G642" s="22"/>
      <c r="H642" s="134"/>
      <c r="I642" s="134"/>
      <c r="J642" s="145"/>
      <c r="K642" s="29"/>
      <c r="L642" s="29"/>
      <c r="M642" s="1"/>
      <c r="N642" s="1"/>
      <c r="O642" s="3"/>
      <c r="P642" s="29"/>
      <c r="Q642" s="29"/>
      <c r="R642" s="1"/>
      <c r="S642" s="1"/>
      <c r="T642" s="147" t="s">
        <v>903</v>
      </c>
      <c r="U642" s="32" t="s">
        <v>24</v>
      </c>
      <c r="V642" s="24"/>
      <c r="W642" s="25" t="s">
        <v>22</v>
      </c>
      <c r="X642" s="30">
        <v>20</v>
      </c>
      <c r="Y642" s="138"/>
      <c r="Z642" s="30"/>
      <c r="AA642" s="30"/>
      <c r="AB642" s="36" t="s">
        <v>21</v>
      </c>
      <c r="AC642" s="24">
        <f>$AC$641</f>
        <v>0.45877500000000004</v>
      </c>
      <c r="AD642" s="30"/>
      <c r="AE642" s="24"/>
      <c r="AF642" s="24"/>
      <c r="AG642" s="41"/>
      <c r="AH642" s="41"/>
      <c r="AI642" s="41"/>
      <c r="AJ642" s="41"/>
      <c r="AK642" s="41"/>
      <c r="AL642" s="41"/>
      <c r="AM642" s="41"/>
      <c r="AN642" s="41"/>
      <c r="AO642" s="41"/>
      <c r="AP642" s="135"/>
      <c r="AQ642" s="135"/>
      <c r="AR642" s="41"/>
      <c r="AS642" s="41"/>
      <c r="AT642" s="135"/>
      <c r="AU642" s="135"/>
      <c r="AV642" s="29"/>
      <c r="AW642" s="42"/>
      <c r="AX642" s="42"/>
      <c r="AY642" s="42"/>
      <c r="AZ642" s="43"/>
      <c r="BA642" s="151"/>
      <c r="BB642" s="44"/>
      <c r="BC642" s="157">
        <v>10</v>
      </c>
      <c r="BD642" s="157"/>
      <c r="BE642" s="44"/>
      <c r="BF642" s="48"/>
      <c r="BG642" s="48"/>
      <c r="BH642" s="48"/>
      <c r="BI642" s="48"/>
      <c r="BJ642" s="48"/>
      <c r="BK642" s="48"/>
      <c r="BL642" s="48"/>
      <c r="BM642" s="48"/>
      <c r="BN642" s="48"/>
      <c r="BO642" s="48"/>
      <c r="BP642" s="48"/>
      <c r="BQ642" s="48"/>
      <c r="BR642" s="1"/>
    </row>
    <row r="643" spans="1:70" s="7" customFormat="1" x14ac:dyDescent="0.25">
      <c r="A643" s="68" t="s">
        <v>1744</v>
      </c>
      <c r="B643" s="67" t="s">
        <v>1177</v>
      </c>
      <c r="C643" s="52">
        <v>44932.810266203705</v>
      </c>
      <c r="D643" s="16">
        <f>(K643*M643+P643*R643)/(24*60*60)</f>
        <v>0</v>
      </c>
      <c r="E643" s="26"/>
      <c r="F643" s="14">
        <v>381617</v>
      </c>
      <c r="G643" s="15">
        <v>0.111</v>
      </c>
      <c r="H643" s="131">
        <v>17</v>
      </c>
      <c r="I643" s="131">
        <v>10</v>
      </c>
      <c r="J643" s="143" t="s">
        <v>1161</v>
      </c>
      <c r="K643" s="37"/>
      <c r="L643" s="27">
        <v>6.0000000000000001E-3</v>
      </c>
      <c r="M643" s="13">
        <v>273</v>
      </c>
      <c r="N643" s="13">
        <v>240</v>
      </c>
      <c r="O643" s="17">
        <v>2E-3</v>
      </c>
      <c r="P643" s="37"/>
      <c r="Q643" s="27">
        <v>6.0000000000000001E-3</v>
      </c>
      <c r="R643" s="13">
        <v>334</v>
      </c>
      <c r="S643" s="13">
        <v>240</v>
      </c>
      <c r="T643" s="133">
        <v>2.9999999999999997E-4</v>
      </c>
      <c r="U643" s="27"/>
      <c r="V643" s="8">
        <f>IF(AB641="Latest Sag:",-(K643*L643+P643*Q643),-(K643*L643+P643*Q643)+U643)</f>
        <v>0</v>
      </c>
      <c r="W643" s="8">
        <f>IF(OR(AC642="",AC642=0),Z642+V643,IF(AB641="Latest Sag:",AA642+U643+V643,AC642+V643))</f>
        <v>0.45877500000000004</v>
      </c>
      <c r="X643" s="34"/>
      <c r="Y643" s="53">
        <f>IF(OR(ISBLANK(X643),X641=VALUE(20)),,IF(W641="Latest Z20:",ABS(X641-X643-K640*L640-P640*Q640+U642+U643),ABS(X642-X643-K642*L642-P642*Q642+U643)))</f>
        <v>0</v>
      </c>
      <c r="Z643" s="28">
        <v>-66.117052000000001</v>
      </c>
      <c r="AA643" s="28">
        <v>0.49104599999999998</v>
      </c>
      <c r="AB643" s="28">
        <v>3.5777999999999997E-2</v>
      </c>
      <c r="AC643" s="8">
        <f t="shared" ref="AC643" si="1471">AB643+AA643</f>
        <v>0.52682399999999996</v>
      </c>
      <c r="AD643" s="35">
        <v>0.45868797522403898</v>
      </c>
      <c r="AE643" s="8">
        <f t="shared" ref="AE643" si="1472">IF(AD643="",0,IF(OR(AC643="",AC643=0),W643-AD643,AC643-AD643))</f>
        <v>6.8136024775960979E-2</v>
      </c>
      <c r="AF643" s="58">
        <f t="shared" ref="AF643" si="1473">IF(AA643="",(Z643-V643)-Z642,AC643-W643)</f>
        <v>6.8048999999999915E-2</v>
      </c>
      <c r="AG643" s="40"/>
      <c r="AH643" s="73"/>
      <c r="AI643" s="40"/>
      <c r="AJ643" s="73"/>
      <c r="AK643" s="40">
        <v>3727</v>
      </c>
      <c r="AL643" s="73">
        <v>150</v>
      </c>
      <c r="AM643" s="70"/>
      <c r="AN643" s="74"/>
      <c r="AO643" s="70"/>
      <c r="AP643" s="63"/>
      <c r="AQ643" s="63"/>
      <c r="AR643" s="40"/>
      <c r="AS643" s="40"/>
      <c r="AT643" s="63"/>
      <c r="AU643" s="63"/>
      <c r="AV643" s="142"/>
      <c r="AW643" s="71"/>
      <c r="AX643" s="45"/>
      <c r="AY643" s="45"/>
      <c r="AZ643" s="46"/>
      <c r="BA643" s="152"/>
      <c r="BB643" s="47"/>
      <c r="BC643" s="158">
        <v>10</v>
      </c>
      <c r="BD643" s="158"/>
      <c r="BE643" s="47"/>
      <c r="BF643" s="56"/>
      <c r="BG643" s="49"/>
      <c r="BH643" s="50"/>
      <c r="BI643" s="49"/>
      <c r="BJ643" s="49"/>
      <c r="BK643" s="49"/>
      <c r="BL643" s="49"/>
      <c r="BM643" s="49"/>
      <c r="BN643" s="50"/>
      <c r="BO643" s="49"/>
      <c r="BP643" s="49"/>
      <c r="BQ643" s="50"/>
      <c r="BR643" s="9"/>
    </row>
    <row r="644" spans="1:70" s="7" customFormat="1" x14ac:dyDescent="0.25">
      <c r="A644" s="68" t="s">
        <v>1745</v>
      </c>
      <c r="B644" s="67" t="s">
        <v>1177</v>
      </c>
      <c r="C644" s="52">
        <v>44932.833935185183</v>
      </c>
      <c r="D644" s="16">
        <f>(K644*M644+P644*R644)/(24*60*60)</f>
        <v>3.4756944444444444E-2</v>
      </c>
      <c r="E644" s="26"/>
      <c r="F644" s="14">
        <v>381617</v>
      </c>
      <c r="G644" s="15">
        <v>0.111</v>
      </c>
      <c r="H644" s="131">
        <v>17</v>
      </c>
      <c r="I644" s="131">
        <v>10</v>
      </c>
      <c r="J644" s="143" t="s">
        <v>1161</v>
      </c>
      <c r="K644" s="27">
        <v>11</v>
      </c>
      <c r="L644" s="27">
        <v>6.0000000000000001E-3</v>
      </c>
      <c r="M644" s="13">
        <v>273</v>
      </c>
      <c r="N644" s="13">
        <v>240</v>
      </c>
      <c r="O644" s="17">
        <v>2E-3</v>
      </c>
      <c r="P644" s="27">
        <v>0</v>
      </c>
      <c r="Q644" s="27">
        <v>6.0000000000000001E-3</v>
      </c>
      <c r="R644" s="13">
        <v>334</v>
      </c>
      <c r="S644" s="13">
        <v>240</v>
      </c>
      <c r="T644" s="133">
        <v>2.9999999999999997E-4</v>
      </c>
      <c r="U644" s="27">
        <v>3.9645E-2</v>
      </c>
      <c r="V644" s="8">
        <f>IF(AB642="Latest Sag:",-(K644*L644+P644*Q644),-(K644*L644+P644*Q644)+U644)</f>
        <v>-6.6000000000000003E-2</v>
      </c>
      <c r="W644" s="8">
        <f>IF(OR(AC643="",AC643=0),Z643+V644,IF(AB642="Latest Sag:",AA643+U644+V644,AC643+V644))</f>
        <v>0.46469100000000002</v>
      </c>
      <c r="X644" s="33">
        <v>-35.342303999999999</v>
      </c>
      <c r="Y644" s="53">
        <f>IF(OR(ISBLANK(X644),X642=VALUE(20)),,IF(W642="Latest Z20:",ABS(X642-X644-K641*L641-P641*Q641+U643+U644),ABS(X643-X644-K643*L643-P643*Q643+U644)))</f>
        <v>0</v>
      </c>
      <c r="Z644" s="28">
        <v>-66.116709</v>
      </c>
      <c r="AA644" s="28">
        <v>0.49102299999999999</v>
      </c>
      <c r="AB644" s="28">
        <v>-2.8257000000000001E-2</v>
      </c>
      <c r="AC644" s="8">
        <f t="shared" ref="AC644" si="1474">AB644+AA644</f>
        <v>0.46276600000000001</v>
      </c>
      <c r="AD644" s="35">
        <v>0.45868797522403898</v>
      </c>
      <c r="AE644" s="8">
        <f t="shared" ref="AE644" si="1475">IF(AD644="",0,IF(OR(AC644="",AC644=0),W644-AD644,AC644-AD644))</f>
        <v>4.0780247759610311E-3</v>
      </c>
      <c r="AF644" s="58">
        <f t="shared" ref="AF644" si="1476">IF(AA644="",(Z644-V644)-Z643,AC644-W644)</f>
        <v>-1.92500000000001E-3</v>
      </c>
      <c r="AG644" s="40"/>
      <c r="AH644" s="73"/>
      <c r="AI644" s="40"/>
      <c r="AJ644" s="73"/>
      <c r="AK644" s="40">
        <v>74</v>
      </c>
      <c r="AL644" s="73">
        <v>150</v>
      </c>
      <c r="AM644" s="70"/>
      <c r="AN644" s="74"/>
      <c r="AO644" s="70"/>
      <c r="AP644" s="63"/>
      <c r="AQ644" s="63"/>
      <c r="AR644" s="40"/>
      <c r="AS644" s="40"/>
      <c r="AT644" s="63"/>
      <c r="AU644" s="63"/>
      <c r="AV644" s="142"/>
      <c r="AW644" s="71"/>
      <c r="AX644" s="45"/>
      <c r="AY644" s="45"/>
      <c r="AZ644" s="46"/>
      <c r="BA644" s="152"/>
      <c r="BB644" s="47"/>
      <c r="BC644" s="158">
        <v>10</v>
      </c>
      <c r="BD644" s="158"/>
      <c r="BE644" s="47"/>
      <c r="BF644" s="56"/>
      <c r="BG644" s="49"/>
      <c r="BH644" s="50"/>
      <c r="BI644" s="49"/>
      <c r="BJ644" s="49"/>
      <c r="BK644" s="49"/>
      <c r="BL644" s="49"/>
      <c r="BM644" s="49"/>
      <c r="BN644" s="50"/>
      <c r="BO644" s="49"/>
      <c r="BP644" s="49"/>
      <c r="BQ644" s="50"/>
      <c r="BR644" s="9"/>
    </row>
    <row r="645" spans="1:70" s="7" customFormat="1" x14ac:dyDescent="0.25">
      <c r="A645" s="68" t="s">
        <v>1746</v>
      </c>
      <c r="B645" s="67" t="s">
        <v>1177</v>
      </c>
      <c r="C645" s="52">
        <v>44932.880613425928</v>
      </c>
      <c r="D645" s="16">
        <f>(K645*M645+P645*R645)/(24*60*60)</f>
        <v>1.0185185185185186E-2</v>
      </c>
      <c r="E645" s="26"/>
      <c r="F645" s="14">
        <v>381617</v>
      </c>
      <c r="G645" s="15">
        <v>0.111</v>
      </c>
      <c r="H645" s="131">
        <v>17</v>
      </c>
      <c r="I645" s="131">
        <v>10</v>
      </c>
      <c r="J645" s="143" t="s">
        <v>1161</v>
      </c>
      <c r="K645" s="27">
        <v>2</v>
      </c>
      <c r="L645" s="27">
        <v>6.0000000000000001E-3</v>
      </c>
      <c r="M645" s="13">
        <v>273</v>
      </c>
      <c r="N645" s="13">
        <v>240</v>
      </c>
      <c r="O645" s="17">
        <v>2E-3</v>
      </c>
      <c r="P645" s="27">
        <v>1</v>
      </c>
      <c r="Q645" s="27">
        <v>6.0000000000000001E-3</v>
      </c>
      <c r="R645" s="13">
        <v>334</v>
      </c>
      <c r="S645" s="13">
        <v>240</v>
      </c>
      <c r="T645" s="133">
        <v>2.9999999999999997E-4</v>
      </c>
      <c r="U645" s="27">
        <v>1.3821999999999999E-2</v>
      </c>
      <c r="V645" s="8">
        <f>IF(AB643="Latest Sag:",-(K645*L645+P645*Q645),-(K645*L645+P645*Q645)+U645)</f>
        <v>-4.1780000000000029E-3</v>
      </c>
      <c r="W645" s="8">
        <f>IF(OR(AC644="",AC644=0),Z644+V645,IF(AB643="Latest Sag:",AA644+U645+V645,AC644+V645))</f>
        <v>0.458588</v>
      </c>
      <c r="X645" s="33">
        <v>-35.394482000000004</v>
      </c>
      <c r="Y645" s="53">
        <f>IF(OR(ISBLANK(X645),X643=VALUE(20)),,IF(W643="Latest Z20:",ABS(X643-X645-K642*L642-P642*Q642+U644+U645),ABS(X644-X645-K644*L644-P644*Q644+U645)))</f>
        <v>4.9387577361059698E-15</v>
      </c>
      <c r="Z645" s="28">
        <v>-66.116702000000004</v>
      </c>
      <c r="AA645" s="28">
        <v>0.49101600000000001</v>
      </c>
      <c r="AB645" s="28">
        <v>-3.2308000000000003E-2</v>
      </c>
      <c r="AC645" s="8">
        <f t="shared" ref="AC645" si="1477">AB645+AA645</f>
        <v>0.458708</v>
      </c>
      <c r="AD645" s="35">
        <v>0.45868797522403898</v>
      </c>
      <c r="AE645" s="8">
        <f t="shared" ref="AE645" si="1478">IF(AD645="",0,IF(OR(AC645="",AC645=0),W645-AD645,AC645-AD645))</f>
        <v>2.0024775961025032E-5</v>
      </c>
      <c r="AF645" s="58">
        <f t="shared" ref="AF645" si="1479">IF(AA645="",(Z645-V645)-Z644,AC645-W645)</f>
        <v>1.2000000000000899E-4</v>
      </c>
      <c r="AG645" s="40"/>
      <c r="AH645" s="73"/>
      <c r="AI645" s="40"/>
      <c r="AJ645" s="73"/>
      <c r="AK645" s="40">
        <v>16</v>
      </c>
      <c r="AL645" s="73">
        <v>150</v>
      </c>
      <c r="AM645" s="70"/>
      <c r="AN645" s="74"/>
      <c r="AO645" s="70"/>
      <c r="AP645" s="63"/>
      <c r="AQ645" s="63"/>
      <c r="AR645" s="40"/>
      <c r="AS645" s="40"/>
      <c r="AT645" s="63"/>
      <c r="AU645" s="63"/>
      <c r="AV645" s="142"/>
      <c r="AW645" s="71"/>
      <c r="AX645" s="45"/>
      <c r="AY645" s="45"/>
      <c r="AZ645" s="46"/>
      <c r="BA645" s="152"/>
      <c r="BB645" s="47"/>
      <c r="BC645" s="158">
        <v>10</v>
      </c>
      <c r="BD645" s="158"/>
      <c r="BE645" s="47"/>
      <c r="BF645" s="56"/>
      <c r="BG645" s="49"/>
      <c r="BH645" s="50"/>
      <c r="BI645" s="49"/>
      <c r="BJ645" s="49"/>
      <c r="BK645" s="49"/>
      <c r="BL645" s="49"/>
      <c r="BM645" s="49"/>
      <c r="BN645" s="50"/>
      <c r="BO645" s="49"/>
      <c r="BP645" s="49"/>
      <c r="BQ645" s="50"/>
      <c r="BR645" s="9"/>
    </row>
    <row r="646" spans="1:70" s="6" customFormat="1" x14ac:dyDescent="0.25">
      <c r="A646" s="170" t="s">
        <v>1155</v>
      </c>
      <c r="B646" s="136"/>
      <c r="C646" s="137">
        <v>44932.923807870371</v>
      </c>
      <c r="D646" s="146">
        <v>2.86</v>
      </c>
      <c r="E646" s="139" t="s">
        <v>814</v>
      </c>
      <c r="F646" s="165" t="s">
        <v>1213</v>
      </c>
      <c r="G646" s="22"/>
      <c r="H646" s="134"/>
      <c r="I646" s="134"/>
      <c r="J646" s="145"/>
      <c r="K646" s="29"/>
      <c r="L646" s="29"/>
      <c r="M646" s="1"/>
      <c r="N646" s="1"/>
      <c r="O646" s="3"/>
      <c r="P646" s="29"/>
      <c r="Q646" s="29"/>
      <c r="R646" s="1"/>
      <c r="S646" s="1"/>
      <c r="T646" s="147" t="s">
        <v>903</v>
      </c>
      <c r="U646" s="32" t="s">
        <v>24</v>
      </c>
      <c r="V646" s="24"/>
      <c r="W646" s="25" t="s">
        <v>22</v>
      </c>
      <c r="X646" s="30">
        <v>20</v>
      </c>
      <c r="Y646" s="138"/>
      <c r="Z646" s="30"/>
      <c r="AA646" s="30"/>
      <c r="AB646" s="36" t="s">
        <v>21</v>
      </c>
      <c r="AC646" s="24">
        <f>$AC$645</f>
        <v>0.458708</v>
      </c>
      <c r="AD646" s="30"/>
      <c r="AE646" s="24"/>
      <c r="AF646" s="24"/>
      <c r="AG646" s="41"/>
      <c r="AH646" s="41"/>
      <c r="AI646" s="41"/>
      <c r="AJ646" s="41"/>
      <c r="AK646" s="41"/>
      <c r="AL646" s="41"/>
      <c r="AM646" s="41"/>
      <c r="AN646" s="41"/>
      <c r="AO646" s="41"/>
      <c r="AP646" s="135"/>
      <c r="AQ646" s="135"/>
      <c r="AR646" s="41"/>
      <c r="AS646" s="41"/>
      <c r="AT646" s="135"/>
      <c r="AU646" s="135"/>
      <c r="AV646" s="29"/>
      <c r="AW646" s="42"/>
      <c r="AX646" s="42"/>
      <c r="AY646" s="42"/>
      <c r="AZ646" s="43"/>
      <c r="BA646" s="151"/>
      <c r="BB646" s="44"/>
      <c r="BC646" s="157">
        <v>11</v>
      </c>
      <c r="BD646" s="157"/>
      <c r="BE646" s="44"/>
      <c r="BF646" s="48"/>
      <c r="BG646" s="48"/>
      <c r="BH646" s="48"/>
      <c r="BI646" s="48"/>
      <c r="BJ646" s="48"/>
      <c r="BK646" s="48"/>
      <c r="BL646" s="48"/>
      <c r="BM646" s="48"/>
      <c r="BN646" s="48"/>
      <c r="BO646" s="48"/>
      <c r="BP646" s="48"/>
      <c r="BQ646" s="48"/>
      <c r="BR646" s="1"/>
    </row>
    <row r="647" spans="1:70" s="7" customFormat="1" x14ac:dyDescent="0.25">
      <c r="A647" s="68" t="s">
        <v>1747</v>
      </c>
      <c r="B647" s="67" t="s">
        <v>1177</v>
      </c>
      <c r="C647" s="52">
        <v>44932.92392361111</v>
      </c>
      <c r="D647" s="16">
        <f>(K647*M647+P647*R647)/(24*60*60)</f>
        <v>0</v>
      </c>
      <c r="E647" s="26"/>
      <c r="F647" s="14">
        <v>381617</v>
      </c>
      <c r="G647" s="15">
        <v>0.111</v>
      </c>
      <c r="H647" s="131">
        <v>17</v>
      </c>
      <c r="I647" s="131">
        <v>10</v>
      </c>
      <c r="J647" s="143" t="s">
        <v>1161</v>
      </c>
      <c r="K647" s="37"/>
      <c r="L647" s="27">
        <v>6.0000000000000001E-3</v>
      </c>
      <c r="M647" s="13">
        <v>273</v>
      </c>
      <c r="N647" s="13">
        <v>240</v>
      </c>
      <c r="O647" s="17">
        <v>2E-3</v>
      </c>
      <c r="P647" s="37"/>
      <c r="Q647" s="27">
        <v>6.0000000000000001E-3</v>
      </c>
      <c r="R647" s="13">
        <v>334</v>
      </c>
      <c r="S647" s="13">
        <v>240</v>
      </c>
      <c r="T647" s="133">
        <v>2.9999999999999997E-4</v>
      </c>
      <c r="U647" s="27"/>
      <c r="V647" s="8">
        <f>IF(AB645="Latest Sag:",-(K647*L647+P647*Q647),-(K647*L647+P647*Q647)+U647)</f>
        <v>0</v>
      </c>
      <c r="W647" s="8">
        <f>IF(OR(AC646="",AC646=0),Z646+V647,IF(AB645="Latest Sag:",AA646+U647+V647,AC646+V647))</f>
        <v>0.458708</v>
      </c>
      <c r="X647" s="34"/>
      <c r="Y647" s="53">
        <f>IF(OR(ISBLANK(X647),X645=VALUE(20)),,IF(W645="Latest Z20:",ABS(X645-X647-K644*L644-P644*Q644+U646+U647),ABS(X646-X647-K646*L646-P646*Q646+U647)))</f>
        <v>0</v>
      </c>
      <c r="Z647" s="28">
        <v>-66.119900999999999</v>
      </c>
      <c r="AA647" s="28">
        <v>0.490786</v>
      </c>
      <c r="AB647" s="28">
        <v>3.5017E-2</v>
      </c>
      <c r="AC647" s="8">
        <f t="shared" ref="AC647" si="1480">AB647+AA647</f>
        <v>0.52580300000000002</v>
      </c>
      <c r="AD647" s="35">
        <v>0.45886918376292701</v>
      </c>
      <c r="AE647" s="8">
        <f t="shared" ref="AE647" si="1481">IF(AD647="",0,IF(OR(AC647="",AC647=0),W647-AD647,AC647-AD647))</f>
        <v>6.6933816237073007E-2</v>
      </c>
      <c r="AF647" s="58">
        <f t="shared" ref="AF647" si="1482">IF(AA647="",(Z647-V647)-Z646,AC647-W647)</f>
        <v>6.7095000000000016E-2</v>
      </c>
      <c r="AG647" s="40"/>
      <c r="AH647" s="73"/>
      <c r="AI647" s="40"/>
      <c r="AJ647" s="73"/>
      <c r="AK647" s="40">
        <v>3359</v>
      </c>
      <c r="AL647" s="73">
        <v>150</v>
      </c>
      <c r="AM647" s="70"/>
      <c r="AN647" s="74"/>
      <c r="AO647" s="70"/>
      <c r="AP647" s="63"/>
      <c r="AQ647" s="63"/>
      <c r="AR647" s="40"/>
      <c r="AS647" s="40"/>
      <c r="AT647" s="63"/>
      <c r="AU647" s="63"/>
      <c r="AV647" s="142"/>
      <c r="AW647" s="71"/>
      <c r="AX647" s="45"/>
      <c r="AY647" s="45"/>
      <c r="AZ647" s="46"/>
      <c r="BA647" s="152"/>
      <c r="BB647" s="47"/>
      <c r="BC647" s="158">
        <v>11</v>
      </c>
      <c r="BD647" s="158"/>
      <c r="BE647" s="47"/>
      <c r="BF647" s="56"/>
      <c r="BG647" s="49"/>
      <c r="BH647" s="50"/>
      <c r="BI647" s="49"/>
      <c r="BJ647" s="49"/>
      <c r="BK647" s="49"/>
      <c r="BL647" s="49"/>
      <c r="BM647" s="49"/>
      <c r="BN647" s="50"/>
      <c r="BO647" s="49"/>
      <c r="BP647" s="49"/>
      <c r="BQ647" s="50"/>
      <c r="BR647" s="9"/>
    </row>
    <row r="648" spans="1:70" s="7" customFormat="1" x14ac:dyDescent="0.25">
      <c r="A648" s="68" t="s">
        <v>1748</v>
      </c>
      <c r="B648" s="67" t="s">
        <v>1177</v>
      </c>
      <c r="C648" s="52">
        <v>44932.930023148147</v>
      </c>
      <c r="D648" s="16">
        <f>(K648*M648+P648*R648)/(24*60*60)</f>
        <v>3.4756944444444444E-2</v>
      </c>
      <c r="E648" s="26"/>
      <c r="F648" s="14">
        <v>381617</v>
      </c>
      <c r="G648" s="15">
        <v>0.111</v>
      </c>
      <c r="H648" s="131">
        <v>17</v>
      </c>
      <c r="I648" s="131">
        <v>10</v>
      </c>
      <c r="J648" s="143" t="s">
        <v>1161</v>
      </c>
      <c r="K648" s="27">
        <v>11</v>
      </c>
      <c r="L648" s="27">
        <v>6.0000000000000001E-3</v>
      </c>
      <c r="M648" s="13">
        <v>273</v>
      </c>
      <c r="N648" s="13">
        <v>240</v>
      </c>
      <c r="O648" s="17">
        <v>2E-3</v>
      </c>
      <c r="P648" s="27">
        <v>0</v>
      </c>
      <c r="Q648" s="27">
        <v>6.0000000000000001E-3</v>
      </c>
      <c r="R648" s="13">
        <v>334</v>
      </c>
      <c r="S648" s="13">
        <v>240</v>
      </c>
      <c r="T648" s="133">
        <v>2.9999999999999997E-4</v>
      </c>
      <c r="U648" s="27">
        <v>4.0231000000000003E-2</v>
      </c>
      <c r="V648" s="8">
        <f>IF(AB646="Latest Sag:",-(K648*L648+P648*Q648),-(K648*L648+P648*Q648)+U648)</f>
        <v>-6.6000000000000003E-2</v>
      </c>
      <c r="W648" s="8">
        <f>IF(OR(AC647="",AC647=0),Z647+V648,IF(AB646="Latest Sag:",AA647+U648+V648,AC647+V648))</f>
        <v>0.46501699999999996</v>
      </c>
      <c r="X648" s="33">
        <v>-35.344116</v>
      </c>
      <c r="Y648" s="53">
        <f>IF(OR(ISBLANK(X648),X646=VALUE(20)),,IF(W646="Latest Z20:",ABS(X646-X648-K645*L645-P645*Q645+U647+U648),ABS(X647-X648-K647*L647-P647*Q647+U648)))</f>
        <v>0</v>
      </c>
      <c r="Z648" s="28">
        <v>-66.119636</v>
      </c>
      <c r="AA648" s="28">
        <v>0.49070599999999998</v>
      </c>
      <c r="AB648" s="28">
        <v>-2.7043999999999999E-2</v>
      </c>
      <c r="AC648" s="8">
        <f t="shared" ref="AC648" si="1483">AB648+AA648</f>
        <v>0.46366199999999996</v>
      </c>
      <c r="AD648" s="35">
        <v>0.45886918376292701</v>
      </c>
      <c r="AE648" s="8">
        <f t="shared" ref="AE648" si="1484">IF(AD648="",0,IF(OR(AC648="",AC648=0),W648-AD648,AC648-AD648))</f>
        <v>4.7928162370729499E-3</v>
      </c>
      <c r="AF648" s="58">
        <f t="shared" ref="AF648" si="1485">IF(AA648="",(Z648-V648)-Z647,AC648-W648)</f>
        <v>-1.3549999999999951E-3</v>
      </c>
      <c r="AG648" s="40"/>
      <c r="AH648" s="73"/>
      <c r="AI648" s="40"/>
      <c r="AJ648" s="73"/>
      <c r="AK648" s="40">
        <v>88</v>
      </c>
      <c r="AL648" s="73">
        <v>150</v>
      </c>
      <c r="AM648" s="70"/>
      <c r="AN648" s="74"/>
      <c r="AO648" s="70"/>
      <c r="AP648" s="63"/>
      <c r="AQ648" s="63"/>
      <c r="AR648" s="40"/>
      <c r="AS648" s="40"/>
      <c r="AT648" s="63"/>
      <c r="AU648" s="63"/>
      <c r="AV648" s="142"/>
      <c r="AW648" s="71"/>
      <c r="AX648" s="45"/>
      <c r="AY648" s="45"/>
      <c r="AZ648" s="46"/>
      <c r="BA648" s="152"/>
      <c r="BB648" s="47"/>
      <c r="BC648" s="158">
        <v>11</v>
      </c>
      <c r="BD648" s="158"/>
      <c r="BE648" s="47"/>
      <c r="BF648" s="56"/>
      <c r="BG648" s="49"/>
      <c r="BH648" s="50"/>
      <c r="BI648" s="49"/>
      <c r="BJ648" s="49"/>
      <c r="BK648" s="49"/>
      <c r="BL648" s="49"/>
      <c r="BM648" s="49"/>
      <c r="BN648" s="50"/>
      <c r="BO648" s="49"/>
      <c r="BP648" s="49"/>
      <c r="BQ648" s="50"/>
      <c r="BR648" s="9"/>
    </row>
    <row r="649" spans="1:70" s="7" customFormat="1" x14ac:dyDescent="0.25">
      <c r="A649" s="68" t="s">
        <v>1749</v>
      </c>
      <c r="B649" s="67" t="s">
        <v>1177</v>
      </c>
      <c r="C649" s="52">
        <v>44932.978101851855</v>
      </c>
      <c r="D649" s="16">
        <f>(K649*M649+P649*R649)/(24*60*60)</f>
        <v>1.0185185185185186E-2</v>
      </c>
      <c r="E649" s="26"/>
      <c r="F649" s="14">
        <v>381617</v>
      </c>
      <c r="G649" s="15">
        <v>0.111</v>
      </c>
      <c r="H649" s="131">
        <v>17</v>
      </c>
      <c r="I649" s="131">
        <v>10</v>
      </c>
      <c r="J649" s="143" t="s">
        <v>1161</v>
      </c>
      <c r="K649" s="27">
        <v>2</v>
      </c>
      <c r="L649" s="27">
        <v>6.0000000000000001E-3</v>
      </c>
      <c r="M649" s="13">
        <v>273</v>
      </c>
      <c r="N649" s="13">
        <v>240</v>
      </c>
      <c r="O649" s="17">
        <v>2E-3</v>
      </c>
      <c r="P649" s="27">
        <v>1</v>
      </c>
      <c r="Q649" s="27">
        <v>6.0000000000000001E-3</v>
      </c>
      <c r="R649" s="13">
        <v>334</v>
      </c>
      <c r="S649" s="13">
        <v>240</v>
      </c>
      <c r="T649" s="133">
        <v>2.9999999999999997E-4</v>
      </c>
      <c r="U649" s="27">
        <v>1.3084999999999999E-2</v>
      </c>
      <c r="V649" s="8">
        <f>IF(AB647="Latest Sag:",-(K649*L649+P649*Q649),-(K649*L649+P649*Q649)+U649)</f>
        <v>-4.9150000000000027E-3</v>
      </c>
      <c r="W649" s="8">
        <f>IF(OR(AC648="",AC648=0),Z648+V649,IF(AB647="Latest Sag:",AA648+U649+V649,AC648+V649))</f>
        <v>0.45874699999999996</v>
      </c>
      <c r="X649" s="33">
        <v>-35.397032000000003</v>
      </c>
      <c r="Y649" s="53">
        <f>IF(OR(ISBLANK(X649),X647=VALUE(20)),,IF(W647="Latest Z20:",ABS(X647-X649-K646*L646-P646*Q646+U648+U649),ABS(X648-X649-K648*L648-P648*Q648+U649)))</f>
        <v>1.0000000032900358E-6</v>
      </c>
      <c r="Z649" s="28">
        <v>-66.119707000000005</v>
      </c>
      <c r="AA649" s="28">
        <v>0.49068800000000001</v>
      </c>
      <c r="AB649" s="28">
        <v>-3.1786000000000002E-2</v>
      </c>
      <c r="AC649" s="8">
        <f t="shared" ref="AC649" si="1486">AB649+AA649</f>
        <v>0.45890200000000003</v>
      </c>
      <c r="AD649" s="35">
        <v>0.45886918376292701</v>
      </c>
      <c r="AE649" s="8">
        <f t="shared" ref="AE649" si="1487">IF(AD649="",0,IF(OR(AC649="",AC649=0),W649-AD649,AC649-AD649))</f>
        <v>3.281623707301895E-5</v>
      </c>
      <c r="AF649" s="58">
        <f t="shared" ref="AF649" si="1488">IF(AA649="",(Z649-V649)-Z648,AC649-W649)</f>
        <v>1.5500000000007175E-4</v>
      </c>
      <c r="AG649" s="40"/>
      <c r="AH649" s="73"/>
      <c r="AI649" s="40"/>
      <c r="AJ649" s="73"/>
      <c r="AK649" s="40">
        <v>22</v>
      </c>
      <c r="AL649" s="73">
        <v>150</v>
      </c>
      <c r="AM649" s="70"/>
      <c r="AN649" s="74"/>
      <c r="AO649" s="70"/>
      <c r="AP649" s="63"/>
      <c r="AQ649" s="63"/>
      <c r="AR649" s="40"/>
      <c r="AS649" s="40"/>
      <c r="AT649" s="63"/>
      <c r="AU649" s="63"/>
      <c r="AV649" s="142"/>
      <c r="AW649" s="71"/>
      <c r="AX649" s="45"/>
      <c r="AY649" s="45"/>
      <c r="AZ649" s="46"/>
      <c r="BA649" s="152"/>
      <c r="BB649" s="47"/>
      <c r="BC649" s="158">
        <v>11</v>
      </c>
      <c r="BD649" s="158"/>
      <c r="BE649" s="47"/>
      <c r="BF649" s="56"/>
      <c r="BG649" s="49"/>
      <c r="BH649" s="50"/>
      <c r="BI649" s="49"/>
      <c r="BJ649" s="49"/>
      <c r="BK649" s="49"/>
      <c r="BL649" s="49"/>
      <c r="BM649" s="49"/>
      <c r="BN649" s="50"/>
      <c r="BO649" s="49"/>
      <c r="BP649" s="49"/>
      <c r="BQ649" s="50"/>
      <c r="BR649" s="9"/>
    </row>
    <row r="650" spans="1:70" s="6" customFormat="1" x14ac:dyDescent="0.25">
      <c r="A650" s="170" t="s">
        <v>1155</v>
      </c>
      <c r="B650" s="136"/>
      <c r="C650" s="137">
        <v>44933.024780092594</v>
      </c>
      <c r="D650" s="146">
        <v>2.42</v>
      </c>
      <c r="E650" s="139" t="s">
        <v>814</v>
      </c>
      <c r="F650" s="165" t="s">
        <v>1217</v>
      </c>
      <c r="G650" s="22"/>
      <c r="H650" s="134"/>
      <c r="I650" s="134"/>
      <c r="J650" s="145"/>
      <c r="K650" s="29"/>
      <c r="L650" s="29"/>
      <c r="M650" s="1"/>
      <c r="N650" s="1"/>
      <c r="O650" s="3"/>
      <c r="P650" s="29"/>
      <c r="Q650" s="29"/>
      <c r="R650" s="1"/>
      <c r="S650" s="1"/>
      <c r="T650" s="147" t="s">
        <v>903</v>
      </c>
      <c r="U650" s="32" t="s">
        <v>24</v>
      </c>
      <c r="V650" s="24"/>
      <c r="W650" s="25" t="s">
        <v>22</v>
      </c>
      <c r="X650" s="30">
        <v>20</v>
      </c>
      <c r="Y650" s="138"/>
      <c r="Z650" s="30"/>
      <c r="AA650" s="30"/>
      <c r="AB650" s="36" t="s">
        <v>21</v>
      </c>
      <c r="AC650" s="24">
        <f>$AC$649</f>
        <v>0.45890200000000003</v>
      </c>
      <c r="AD650" s="30"/>
      <c r="AE650" s="24"/>
      <c r="AF650" s="24"/>
      <c r="AG650" s="41"/>
      <c r="AH650" s="41"/>
      <c r="AI650" s="41"/>
      <c r="AJ650" s="41"/>
      <c r="AK650" s="41"/>
      <c r="AL650" s="41"/>
      <c r="AM650" s="41"/>
      <c r="AN650" s="41"/>
      <c r="AO650" s="41"/>
      <c r="AP650" s="135"/>
      <c r="AQ650" s="135"/>
      <c r="AR650" s="41"/>
      <c r="AS650" s="41"/>
      <c r="AT650" s="135"/>
      <c r="AU650" s="135"/>
      <c r="AV650" s="29"/>
      <c r="AW650" s="42"/>
      <c r="AX650" s="42"/>
      <c r="AY650" s="42"/>
      <c r="AZ650" s="43"/>
      <c r="BA650" s="151"/>
      <c r="BB650" s="44"/>
      <c r="BC650" s="157">
        <v>12</v>
      </c>
      <c r="BD650" s="157"/>
      <c r="BE650" s="44"/>
      <c r="BF650" s="48"/>
      <c r="BG650" s="48"/>
      <c r="BH650" s="48"/>
      <c r="BI650" s="48"/>
      <c r="BJ650" s="48"/>
      <c r="BK650" s="48"/>
      <c r="BL650" s="48"/>
      <c r="BM650" s="48"/>
      <c r="BN650" s="48"/>
      <c r="BO650" s="48"/>
      <c r="BP650" s="48"/>
      <c r="BQ650" s="48"/>
      <c r="BR650" s="1"/>
    </row>
    <row r="651" spans="1:70" s="7" customFormat="1" x14ac:dyDescent="0.25">
      <c r="A651" s="68" t="s">
        <v>1750</v>
      </c>
      <c r="B651" s="67" t="s">
        <v>1177</v>
      </c>
      <c r="C651" s="52">
        <v>44933.02484953704</v>
      </c>
      <c r="D651" s="16">
        <f>(K651*M651+P651*R651)/(24*60*60)</f>
        <v>0</v>
      </c>
      <c r="E651" s="26"/>
      <c r="F651" s="14">
        <v>381617</v>
      </c>
      <c r="G651" s="15">
        <v>0.111</v>
      </c>
      <c r="H651" s="131">
        <v>17</v>
      </c>
      <c r="I651" s="131">
        <v>10</v>
      </c>
      <c r="J651" s="143" t="s">
        <v>1161</v>
      </c>
      <c r="K651" s="37"/>
      <c r="L651" s="27">
        <v>6.0000000000000001E-3</v>
      </c>
      <c r="M651" s="13">
        <v>273</v>
      </c>
      <c r="N651" s="13">
        <v>240</v>
      </c>
      <c r="O651" s="17">
        <v>2E-3</v>
      </c>
      <c r="P651" s="37"/>
      <c r="Q651" s="27">
        <v>6.0000000000000001E-3</v>
      </c>
      <c r="R651" s="13">
        <v>334</v>
      </c>
      <c r="S651" s="13">
        <v>240</v>
      </c>
      <c r="T651" s="133">
        <v>2.9999999999999997E-4</v>
      </c>
      <c r="U651" s="27"/>
      <c r="V651" s="8">
        <f>IF(AB649="Latest Sag:",-(K651*L651+P651*Q651),-(K651*L651+P651*Q651)+U651)</f>
        <v>0</v>
      </c>
      <c r="W651" s="8">
        <f>IF(OR(AC650="",AC650=0),Z650+V651,IF(AB649="Latest Sag:",AA650+U651+V651,AC650+V651))</f>
        <v>0.45890200000000003</v>
      </c>
      <c r="X651" s="34"/>
      <c r="Y651" s="53">
        <f>IF(OR(ISBLANK(X651),X649=VALUE(20)),,IF(W649="Latest Z20:",ABS(X649-X651-K648*L648-P648*Q648+U650+U651),ABS(X650-X651-K650*L650-P650*Q650+U651)))</f>
        <v>0</v>
      </c>
      <c r="Z651" s="28">
        <v>-66.119422999999998</v>
      </c>
      <c r="AA651" s="28">
        <v>0.49093300000000001</v>
      </c>
      <c r="AB651" s="28">
        <v>3.4185E-2</v>
      </c>
      <c r="AC651" s="8">
        <f t="shared" ref="AC651" si="1489">AB651+AA651</f>
        <v>0.52511799999999997</v>
      </c>
      <c r="AD651" s="35">
        <v>0.45882444478692602</v>
      </c>
      <c r="AE651" s="8">
        <f t="shared" ref="AE651" si="1490">IF(AD651="",0,IF(OR(AC651="",AC651=0),W651-AD651,AC651-AD651))</f>
        <v>6.6293555213073951E-2</v>
      </c>
      <c r="AF651" s="58">
        <f t="shared" ref="AF651" si="1491">IF(AA651="",(Z651-V651)-Z650,AC651-W651)</f>
        <v>6.6215999999999942E-2</v>
      </c>
      <c r="AG651" s="40"/>
      <c r="AH651" s="73"/>
      <c r="AI651" s="40"/>
      <c r="AJ651" s="73"/>
      <c r="AK651" s="40">
        <v>2667</v>
      </c>
      <c r="AL651" s="73">
        <v>150</v>
      </c>
      <c r="AM651" s="70"/>
      <c r="AN651" s="74"/>
      <c r="AO651" s="70"/>
      <c r="AP651" s="63"/>
      <c r="AQ651" s="63"/>
      <c r="AR651" s="40"/>
      <c r="AS651" s="40"/>
      <c r="AT651" s="63"/>
      <c r="AU651" s="63"/>
      <c r="AV651" s="142"/>
      <c r="AW651" s="71"/>
      <c r="AX651" s="45"/>
      <c r="AY651" s="45"/>
      <c r="AZ651" s="46"/>
      <c r="BA651" s="152"/>
      <c r="BB651" s="47"/>
      <c r="BC651" s="158">
        <v>12</v>
      </c>
      <c r="BD651" s="158"/>
      <c r="BE651" s="47"/>
      <c r="BF651" s="56"/>
      <c r="BG651" s="49"/>
      <c r="BH651" s="50"/>
      <c r="BI651" s="49"/>
      <c r="BJ651" s="49"/>
      <c r="BK651" s="49"/>
      <c r="BL651" s="49"/>
      <c r="BM651" s="49"/>
      <c r="BN651" s="50"/>
      <c r="BO651" s="49"/>
      <c r="BP651" s="49"/>
      <c r="BQ651" s="50"/>
      <c r="BR651" s="9"/>
    </row>
    <row r="652" spans="1:70" s="7" customFormat="1" x14ac:dyDescent="0.25">
      <c r="A652" s="68" t="s">
        <v>1751</v>
      </c>
      <c r="B652" s="67" t="s">
        <v>1177</v>
      </c>
      <c r="C652" s="52">
        <v>44933.028622685182</v>
      </c>
      <c r="D652" s="16">
        <f>(K652*M652+P652*R652)/(24*60*60)</f>
        <v>3.4756944444444444E-2</v>
      </c>
      <c r="E652" s="26"/>
      <c r="F652" s="14">
        <v>381617</v>
      </c>
      <c r="G652" s="15">
        <v>0.111</v>
      </c>
      <c r="H652" s="131">
        <v>17</v>
      </c>
      <c r="I652" s="131">
        <v>10</v>
      </c>
      <c r="J652" s="143" t="s">
        <v>1161</v>
      </c>
      <c r="K652" s="27">
        <v>11</v>
      </c>
      <c r="L652" s="27">
        <v>6.0000000000000001E-3</v>
      </c>
      <c r="M652" s="13">
        <v>273</v>
      </c>
      <c r="N652" s="13">
        <v>240</v>
      </c>
      <c r="O652" s="17">
        <v>2E-3</v>
      </c>
      <c r="P652" s="27">
        <v>0</v>
      </c>
      <c r="Q652" s="27">
        <v>6.0000000000000001E-3</v>
      </c>
      <c r="R652" s="13">
        <v>334</v>
      </c>
      <c r="S652" s="13">
        <v>240</v>
      </c>
      <c r="T652" s="133">
        <v>2.9999999999999997E-4</v>
      </c>
      <c r="U652" s="27">
        <v>3.9893999999999999E-2</v>
      </c>
      <c r="V652" s="8">
        <f>IF(AB650="Latest Sag:",-(K652*L652+P652*Q652),-(K652*L652+P652*Q652)+U652)</f>
        <v>-6.6000000000000003E-2</v>
      </c>
      <c r="W652" s="8">
        <f>IF(OR(AC651="",AC651=0),Z651+V652,IF(AB650="Latest Sag:",AA651+U652+V652,AC651+V652))</f>
        <v>0.46482700000000005</v>
      </c>
      <c r="X652" s="33">
        <v>-35.343995999999997</v>
      </c>
      <c r="Y652" s="53">
        <f>IF(OR(ISBLANK(X652),X650=VALUE(20)),,IF(W650="Latest Z20:",ABS(X650-X652-K649*L649-P649*Q649+U651+U652),ABS(X651-X652-K651*L651-P651*Q651+U652)))</f>
        <v>0</v>
      </c>
      <c r="Z652" s="28">
        <v>-66.119054000000006</v>
      </c>
      <c r="AA652" s="28">
        <v>0.49083900000000003</v>
      </c>
      <c r="AB652" s="28">
        <v>-2.7397000000000001E-2</v>
      </c>
      <c r="AC652" s="8">
        <f t="shared" ref="AC652" si="1492">AB652+AA652</f>
        <v>0.46344200000000002</v>
      </c>
      <c r="AD652" s="35">
        <v>0.45882444478692602</v>
      </c>
      <c r="AE652" s="8">
        <f t="shared" ref="AE652" si="1493">IF(AD652="",0,IF(OR(AC652="",AC652=0),W652-AD652,AC652-AD652))</f>
        <v>4.6175552130739983E-3</v>
      </c>
      <c r="AF652" s="58">
        <f t="shared" ref="AF652" si="1494">IF(AA652="",(Z652-V652)-Z651,AC652-W652)</f>
        <v>-1.3850000000000251E-3</v>
      </c>
      <c r="AG652" s="40"/>
      <c r="AH652" s="73"/>
      <c r="AI652" s="40"/>
      <c r="AJ652" s="73"/>
      <c r="AK652" s="40">
        <v>81</v>
      </c>
      <c r="AL652" s="73">
        <v>150</v>
      </c>
      <c r="AM652" s="70"/>
      <c r="AN652" s="74"/>
      <c r="AO652" s="70"/>
      <c r="AP652" s="63"/>
      <c r="AQ652" s="63"/>
      <c r="AR652" s="40"/>
      <c r="AS652" s="40"/>
      <c r="AT652" s="63"/>
      <c r="AU652" s="63"/>
      <c r="AV652" s="142"/>
      <c r="AW652" s="71"/>
      <c r="AX652" s="45"/>
      <c r="AY652" s="45"/>
      <c r="AZ652" s="46"/>
      <c r="BA652" s="152"/>
      <c r="BB652" s="47"/>
      <c r="BC652" s="158">
        <v>12</v>
      </c>
      <c r="BD652" s="158"/>
      <c r="BE652" s="47"/>
      <c r="BF652" s="56"/>
      <c r="BG652" s="49"/>
      <c r="BH652" s="50"/>
      <c r="BI652" s="49"/>
      <c r="BJ652" s="49"/>
      <c r="BK652" s="49"/>
      <c r="BL652" s="49"/>
      <c r="BM652" s="49"/>
      <c r="BN652" s="50"/>
      <c r="BO652" s="49"/>
      <c r="BP652" s="49"/>
      <c r="BQ652" s="50"/>
      <c r="BR652" s="9"/>
    </row>
    <row r="653" spans="1:70" s="7" customFormat="1" x14ac:dyDescent="0.25">
      <c r="A653" s="68" t="s">
        <v>1752</v>
      </c>
      <c r="B653" s="67" t="s">
        <v>1177</v>
      </c>
      <c r="C653" s="52">
        <v>44933.074178240742</v>
      </c>
      <c r="D653" s="16">
        <f>(K653*M653+P653*R653)/(24*60*60)</f>
        <v>1.0185185185185186E-2</v>
      </c>
      <c r="E653" s="26"/>
      <c r="F653" s="14">
        <v>381617</v>
      </c>
      <c r="G653" s="15">
        <v>0.111</v>
      </c>
      <c r="H653" s="131">
        <v>17</v>
      </c>
      <c r="I653" s="131">
        <v>10</v>
      </c>
      <c r="J653" s="143" t="s">
        <v>1161</v>
      </c>
      <c r="K653" s="27">
        <v>2</v>
      </c>
      <c r="L653" s="27">
        <v>6.0000000000000001E-3</v>
      </c>
      <c r="M653" s="13">
        <v>273</v>
      </c>
      <c r="N653" s="13">
        <v>240</v>
      </c>
      <c r="O653" s="17">
        <v>2E-3</v>
      </c>
      <c r="P653" s="27">
        <v>1</v>
      </c>
      <c r="Q653" s="27">
        <v>6.0000000000000001E-3</v>
      </c>
      <c r="R653" s="13">
        <v>334</v>
      </c>
      <c r="S653" s="13">
        <v>240</v>
      </c>
      <c r="T653" s="133">
        <v>2.9999999999999997E-4</v>
      </c>
      <c r="U653" s="27">
        <v>1.3232000000000001E-2</v>
      </c>
      <c r="V653" s="8">
        <f>IF(AB651="Latest Sag:",-(K653*L653+P653*Q653),-(K653*L653+P653*Q653)+U653)</f>
        <v>-4.7680000000000014E-3</v>
      </c>
      <c r="W653" s="8">
        <f>IF(OR(AC652="",AC652=0),Z652+V653,IF(AB651="Latest Sag:",AA652+U653+V653,AC652+V653))</f>
        <v>0.45867400000000003</v>
      </c>
      <c r="X653" s="33">
        <v>-35.396762000000003</v>
      </c>
      <c r="Y653" s="53">
        <f>IF(OR(ISBLANK(X653),X651=VALUE(20)),,IF(W651="Latest Z20:",ABS(X651-X653-K650*L650-P650*Q650+U652+U653),ABS(X652-X653-K652*L652-P652*Q652+U653)))</f>
        <v>1.999999994582724E-6</v>
      </c>
      <c r="Z653" s="28">
        <v>-66.119062999999997</v>
      </c>
      <c r="AA653" s="28">
        <v>0.490838</v>
      </c>
      <c r="AB653" s="28">
        <v>-3.2056000000000001E-2</v>
      </c>
      <c r="AC653" s="8">
        <f t="shared" ref="AC653" si="1495">AB653+AA653</f>
        <v>0.45878200000000002</v>
      </c>
      <c r="AD653" s="35">
        <v>0.45882444478692602</v>
      </c>
      <c r="AE653" s="8">
        <f t="shared" ref="AE653" si="1496">IF(AD653="",0,IF(OR(AC653="",AC653=0),W653-AD653,AC653-AD653))</f>
        <v>-4.2444786925999178E-5</v>
      </c>
      <c r="AF653" s="58">
        <f t="shared" ref="AF653" si="1497">IF(AA653="",(Z653-V653)-Z652,AC653-W653)</f>
        <v>1.0799999999999699E-4</v>
      </c>
      <c r="AG653" s="40"/>
      <c r="AH653" s="73"/>
      <c r="AI653" s="40"/>
      <c r="AJ653" s="73"/>
      <c r="AK653" s="40">
        <v>31</v>
      </c>
      <c r="AL653" s="73">
        <v>150</v>
      </c>
      <c r="AM653" s="70"/>
      <c r="AN653" s="74"/>
      <c r="AO653" s="70"/>
      <c r="AP653" s="63"/>
      <c r="AQ653" s="63"/>
      <c r="AR653" s="40"/>
      <c r="AS653" s="40"/>
      <c r="AT653" s="63"/>
      <c r="AU653" s="63"/>
      <c r="AV653" s="142"/>
      <c r="AW653" s="71"/>
      <c r="AX653" s="45"/>
      <c r="AY653" s="45"/>
      <c r="AZ653" s="46"/>
      <c r="BA653" s="152"/>
      <c r="BB653" s="47"/>
      <c r="BC653" s="158">
        <v>12</v>
      </c>
      <c r="BD653" s="158">
        <v>10</v>
      </c>
      <c r="BE653" s="47">
        <v>15</v>
      </c>
      <c r="BF653" s="56"/>
      <c r="BG653" s="49"/>
      <c r="BH653" s="50"/>
      <c r="BI653" s="49"/>
      <c r="BJ653" s="49"/>
      <c r="BK653" s="49"/>
      <c r="BL653" s="49"/>
      <c r="BM653" s="49"/>
      <c r="BN653" s="50"/>
      <c r="BO653" s="49"/>
      <c r="BP653" s="49"/>
      <c r="BQ653" s="50"/>
      <c r="BR653" s="9"/>
    </row>
    <row r="654" spans="1:70" s="6" customFormat="1" x14ac:dyDescent="0.25">
      <c r="A654" s="170" t="s">
        <v>1155</v>
      </c>
      <c r="B654" s="136"/>
      <c r="C654" s="137">
        <v>44933.139178240737</v>
      </c>
      <c r="D654" s="146">
        <v>2.75</v>
      </c>
      <c r="E654" s="139" t="s">
        <v>814</v>
      </c>
      <c r="F654" s="165" t="s">
        <v>1223</v>
      </c>
      <c r="G654" s="22"/>
      <c r="H654" s="134"/>
      <c r="I654" s="134"/>
      <c r="J654" s="145"/>
      <c r="K654" s="29"/>
      <c r="L654" s="29"/>
      <c r="M654" s="1"/>
      <c r="N654" s="1"/>
      <c r="O654" s="3"/>
      <c r="P654" s="29"/>
      <c r="Q654" s="29"/>
      <c r="R654" s="1"/>
      <c r="S654" s="1"/>
      <c r="T654" s="147" t="s">
        <v>903</v>
      </c>
      <c r="U654" s="32" t="s">
        <v>24</v>
      </c>
      <c r="V654" s="24"/>
      <c r="W654" s="25" t="s">
        <v>22</v>
      </c>
      <c r="X654" s="30">
        <v>20</v>
      </c>
      <c r="Y654" s="138"/>
      <c r="Z654" s="30"/>
      <c r="AA654" s="30"/>
      <c r="AB654" s="36" t="s">
        <v>21</v>
      </c>
      <c r="AC654" s="24">
        <f>$AC$653</f>
        <v>0.45878200000000002</v>
      </c>
      <c r="AD654" s="30"/>
      <c r="AE654" s="24"/>
      <c r="AF654" s="24"/>
      <c r="AG654" s="41"/>
      <c r="AH654" s="41"/>
      <c r="AI654" s="41"/>
      <c r="AJ654" s="41"/>
      <c r="AK654" s="41"/>
      <c r="AL654" s="41"/>
      <c r="AM654" s="41"/>
      <c r="AN654" s="41"/>
      <c r="AO654" s="41"/>
      <c r="AP654" s="135"/>
      <c r="AQ654" s="135"/>
      <c r="AR654" s="41"/>
      <c r="AS654" s="41"/>
      <c r="AT654" s="135"/>
      <c r="AU654" s="135"/>
      <c r="AV654" s="29"/>
      <c r="AW654" s="42"/>
      <c r="AX654" s="42"/>
      <c r="AY654" s="42"/>
      <c r="AZ654" s="43"/>
      <c r="BA654" s="151"/>
      <c r="BB654" s="44"/>
      <c r="BC654" s="157">
        <v>13</v>
      </c>
      <c r="BD654" s="157"/>
      <c r="BE654" s="44"/>
      <c r="BF654" s="48"/>
      <c r="BG654" s="48"/>
      <c r="BH654" s="48"/>
      <c r="BI654" s="48"/>
      <c r="BJ654" s="48"/>
      <c r="BK654" s="48"/>
      <c r="BL654" s="48"/>
      <c r="BM654" s="48"/>
      <c r="BN654" s="48"/>
      <c r="BO654" s="48"/>
      <c r="BP654" s="48"/>
      <c r="BQ654" s="48"/>
      <c r="BR654" s="1"/>
    </row>
    <row r="655" spans="1:70" s="7" customFormat="1" x14ac:dyDescent="0.25">
      <c r="A655" s="68" t="s">
        <v>1753</v>
      </c>
      <c r="B655" s="67" t="s">
        <v>1177</v>
      </c>
      <c r="C655" s="52">
        <v>44933.139328703706</v>
      </c>
      <c r="D655" s="16">
        <f>(K655*M655+P655*R655)/(24*60*60)</f>
        <v>0</v>
      </c>
      <c r="E655" s="26"/>
      <c r="F655" s="14">
        <v>381617</v>
      </c>
      <c r="G655" s="15">
        <v>0.111</v>
      </c>
      <c r="H655" s="131">
        <v>17</v>
      </c>
      <c r="I655" s="131">
        <v>10</v>
      </c>
      <c r="J655" s="143" t="s">
        <v>1161</v>
      </c>
      <c r="K655" s="37"/>
      <c r="L655" s="27">
        <v>6.0000000000000001E-3</v>
      </c>
      <c r="M655" s="13">
        <v>273</v>
      </c>
      <c r="N655" s="13">
        <v>240</v>
      </c>
      <c r="O655" s="17">
        <v>2E-3</v>
      </c>
      <c r="P655" s="37"/>
      <c r="Q655" s="27">
        <v>6.0000000000000001E-3</v>
      </c>
      <c r="R655" s="13">
        <v>334</v>
      </c>
      <c r="S655" s="13">
        <v>240</v>
      </c>
      <c r="T655" s="133">
        <v>2.9999999999999997E-4</v>
      </c>
      <c r="U655" s="27"/>
      <c r="V655" s="8">
        <f>IF(AB653="Latest Sag:",-(K655*L655+P655*Q655),-(K655*L655+P655*Q655)+U655)</f>
        <v>0</v>
      </c>
      <c r="W655" s="8">
        <f>IF(OR(AC654="",AC654=0),Z654+V655,IF(AB653="Latest Sag:",AA654+U655+V655,AC654+V655))</f>
        <v>0.45878200000000002</v>
      </c>
      <c r="X655" s="34"/>
      <c r="Y655" s="53">
        <f>IF(OR(ISBLANK(X655),X653=VALUE(20)),,IF(W653="Latest Z20:",ABS(X653-X655-K652*L652-P652*Q652+U654+U655),ABS(X654-X655-K654*L654-P654*Q654+U655)))</f>
        <v>0</v>
      </c>
      <c r="Z655" s="28">
        <v>-66.119088000000005</v>
      </c>
      <c r="AA655" s="28">
        <v>0.490981</v>
      </c>
      <c r="AB655" s="28">
        <v>3.5417999999999998E-2</v>
      </c>
      <c r="AC655" s="8">
        <f t="shared" ref="AC655" si="1498">AB655+AA655</f>
        <v>0.52639899999999995</v>
      </c>
      <c r="AD655" s="35">
        <v>0.45881577753715103</v>
      </c>
      <c r="AE655" s="8">
        <f t="shared" ref="AE655" si="1499">IF(AD655="",0,IF(OR(AC655="",AC655=0),W655-AD655,AC655-AD655))</f>
        <v>6.7583222462848924E-2</v>
      </c>
      <c r="AF655" s="58">
        <f t="shared" ref="AF655" si="1500">IF(AA655="",(Z655-V655)-Z654,AC655-W655)</f>
        <v>6.7616999999999927E-2</v>
      </c>
      <c r="AG655" s="40"/>
      <c r="AH655" s="73"/>
      <c r="AI655" s="40"/>
      <c r="AJ655" s="73"/>
      <c r="AK655" s="40">
        <v>3667</v>
      </c>
      <c r="AL655" s="73">
        <v>150</v>
      </c>
      <c r="AM655" s="70"/>
      <c r="AN655" s="74"/>
      <c r="AO655" s="70"/>
      <c r="AP655" s="63"/>
      <c r="AQ655" s="63"/>
      <c r="AR655" s="40"/>
      <c r="AS655" s="40"/>
      <c r="AT655" s="63"/>
      <c r="AU655" s="63"/>
      <c r="AV655" s="142"/>
      <c r="AW655" s="71"/>
      <c r="AX655" s="45"/>
      <c r="AY655" s="45"/>
      <c r="AZ655" s="46"/>
      <c r="BA655" s="152"/>
      <c r="BB655" s="47"/>
      <c r="BC655" s="158">
        <v>13</v>
      </c>
      <c r="BD655" s="158"/>
      <c r="BE655" s="47"/>
      <c r="BF655" s="56"/>
      <c r="BG655" s="49"/>
      <c r="BH655" s="50"/>
      <c r="BI655" s="49"/>
      <c r="BJ655" s="49"/>
      <c r="BK655" s="49"/>
      <c r="BL655" s="49"/>
      <c r="BM655" s="49"/>
      <c r="BN655" s="50"/>
      <c r="BO655" s="49"/>
      <c r="BP655" s="49"/>
      <c r="BQ655" s="50"/>
      <c r="BR655" s="9"/>
    </row>
    <row r="656" spans="1:70" s="7" customFormat="1" x14ac:dyDescent="0.25">
      <c r="A656" s="68" t="s">
        <v>1754</v>
      </c>
      <c r="B656" s="67" t="s">
        <v>1177</v>
      </c>
      <c r="C656" s="52">
        <v>44933.14875</v>
      </c>
      <c r="D656" s="16">
        <f>(K656*M656+P656*R656)/(24*60*60)</f>
        <v>3.4756944444444444E-2</v>
      </c>
      <c r="E656" s="26"/>
      <c r="F656" s="14">
        <v>381617</v>
      </c>
      <c r="G656" s="15">
        <v>0.111</v>
      </c>
      <c r="H656" s="131">
        <v>17</v>
      </c>
      <c r="I656" s="131">
        <v>10</v>
      </c>
      <c r="J656" s="143" t="s">
        <v>1161</v>
      </c>
      <c r="K656" s="27">
        <v>11</v>
      </c>
      <c r="L656" s="27">
        <v>6.0000000000000001E-3</v>
      </c>
      <c r="M656" s="13">
        <v>273</v>
      </c>
      <c r="N656" s="13">
        <v>240</v>
      </c>
      <c r="O656" s="17">
        <v>2E-3</v>
      </c>
      <c r="P656" s="27">
        <v>0</v>
      </c>
      <c r="Q656" s="27">
        <v>6.0000000000000001E-3</v>
      </c>
      <c r="R656" s="13">
        <v>334</v>
      </c>
      <c r="S656" s="13">
        <v>240</v>
      </c>
      <c r="T656" s="133">
        <v>2.9999999999999997E-4</v>
      </c>
      <c r="U656" s="27">
        <v>3.9974000000000003E-2</v>
      </c>
      <c r="V656" s="8">
        <f>IF(AB654="Latest Sag:",-(K656*L656+P656*Q656),-(K656*L656+P656*Q656)+U656)</f>
        <v>-6.6000000000000003E-2</v>
      </c>
      <c r="W656" s="8">
        <f>IF(OR(AC655="",AC655=0),Z655+V656,IF(AB654="Latest Sag:",AA655+U656+V656,AC655+V656))</f>
        <v>0.46495499999999995</v>
      </c>
      <c r="X656" s="33">
        <v>-35.343730000000001</v>
      </c>
      <c r="Y656" s="53">
        <f>IF(OR(ISBLANK(X656),X654=VALUE(20)),,IF(W654="Latest Z20:",ABS(X654-X656-K653*L653-P653*Q653+U655+U656),ABS(X655-X656-K655*L655-P655*Q655+U656)))</f>
        <v>0</v>
      </c>
      <c r="Z656" s="28">
        <v>-66.118752000000001</v>
      </c>
      <c r="AA656" s="28">
        <v>0.49092400000000003</v>
      </c>
      <c r="AB656" s="28">
        <v>-2.7481999999999999E-2</v>
      </c>
      <c r="AC656" s="8">
        <f t="shared" ref="AC656" si="1501">AB656+AA656</f>
        <v>0.46344200000000002</v>
      </c>
      <c r="AD656" s="35">
        <v>0.45881577753715103</v>
      </c>
      <c r="AE656" s="8">
        <f t="shared" ref="AE656" si="1502">IF(AD656="",0,IF(OR(AC656="",AC656=0),W656-AD656,AC656-AD656))</f>
        <v>4.6262224628489945E-3</v>
      </c>
      <c r="AF656" s="58">
        <f t="shared" ref="AF656" si="1503">IF(AA656="",(Z656-V656)-Z655,AC656-W656)</f>
        <v>-1.5129999999999311E-3</v>
      </c>
      <c r="AG656" s="40"/>
      <c r="AH656" s="73"/>
      <c r="AI656" s="40"/>
      <c r="AJ656" s="73"/>
      <c r="AK656" s="40">
        <v>84</v>
      </c>
      <c r="AL656" s="73">
        <v>150</v>
      </c>
      <c r="AM656" s="70"/>
      <c r="AN656" s="74"/>
      <c r="AO656" s="70"/>
      <c r="AP656" s="63"/>
      <c r="AQ656" s="63"/>
      <c r="AR656" s="40"/>
      <c r="AS656" s="40"/>
      <c r="AT656" s="63"/>
      <c r="AU656" s="63"/>
      <c r="AV656" s="142"/>
      <c r="AW656" s="71"/>
      <c r="AX656" s="45"/>
      <c r="AY656" s="45"/>
      <c r="AZ656" s="46"/>
      <c r="BA656" s="152"/>
      <c r="BB656" s="47"/>
      <c r="BC656" s="158">
        <v>13</v>
      </c>
      <c r="BD656" s="158"/>
      <c r="BE656" s="47"/>
      <c r="BF656" s="56"/>
      <c r="BG656" s="49"/>
      <c r="BH656" s="50"/>
      <c r="BI656" s="49"/>
      <c r="BJ656" s="49"/>
      <c r="BK656" s="49"/>
      <c r="BL656" s="49"/>
      <c r="BM656" s="49"/>
      <c r="BN656" s="50"/>
      <c r="BO656" s="49"/>
      <c r="BP656" s="49"/>
      <c r="BQ656" s="50"/>
      <c r="BR656" s="9"/>
    </row>
    <row r="657" spans="1:70" s="7" customFormat="1" x14ac:dyDescent="0.25">
      <c r="A657" s="68" t="s">
        <v>1755</v>
      </c>
      <c r="B657" s="67" t="s">
        <v>1177</v>
      </c>
      <c r="C657" s="52">
        <v>44933.196527777778</v>
      </c>
      <c r="D657" s="16">
        <f>(K657*M657+P657*R657)/(24*60*60)</f>
        <v>1.0185185185185186E-2</v>
      </c>
      <c r="E657" s="26"/>
      <c r="F657" s="14">
        <v>381617</v>
      </c>
      <c r="G657" s="15">
        <v>0.111</v>
      </c>
      <c r="H657" s="131">
        <v>17</v>
      </c>
      <c r="I657" s="131">
        <v>10</v>
      </c>
      <c r="J657" s="143" t="s">
        <v>1161</v>
      </c>
      <c r="K657" s="27">
        <v>2</v>
      </c>
      <c r="L657" s="27">
        <v>6.0000000000000001E-3</v>
      </c>
      <c r="M657" s="13">
        <v>273</v>
      </c>
      <c r="N657" s="13">
        <v>240</v>
      </c>
      <c r="O657" s="17">
        <v>2E-3</v>
      </c>
      <c r="P657" s="27">
        <v>1</v>
      </c>
      <c r="Q657" s="27">
        <v>6.0000000000000001E-3</v>
      </c>
      <c r="R657" s="13">
        <v>334</v>
      </c>
      <c r="S657" s="13">
        <v>240</v>
      </c>
      <c r="T657" s="133">
        <v>2.9999999999999997E-4</v>
      </c>
      <c r="U657" s="27">
        <v>1.3233E-2</v>
      </c>
      <c r="V657" s="8">
        <f>IF(AB655="Latest Sag:",-(K657*L657+P657*Q657),-(K657*L657+P657*Q657)+U657)</f>
        <v>-4.7670000000000021E-3</v>
      </c>
      <c r="W657" s="8">
        <f>IF(OR(AC656="",AC656=0),Z656+V657,IF(AB655="Latest Sag:",AA656+U657+V657,AC656+V657))</f>
        <v>0.458675</v>
      </c>
      <c r="X657" s="33">
        <v>-35.396495999999999</v>
      </c>
      <c r="Y657" s="53">
        <f>IF(OR(ISBLANK(X657),X655=VALUE(20)),,IF(W655="Latest Z20:",ABS(X655-X657-K654*L654-P654*Q654+U656+U657),ABS(X656-X657-K656*L656-P656*Q656+U657)))</f>
        <v>1.000000001688886E-6</v>
      </c>
      <c r="Z657" s="28">
        <v>-66.118790000000004</v>
      </c>
      <c r="AA657" s="28">
        <v>0.49094599999999999</v>
      </c>
      <c r="AB657" s="28">
        <v>-3.2067999999999999E-2</v>
      </c>
      <c r="AC657" s="8">
        <f t="shared" ref="AC657" si="1504">AB657+AA657</f>
        <v>0.45887800000000001</v>
      </c>
      <c r="AD657" s="35">
        <v>0.45881577753715103</v>
      </c>
      <c r="AE657" s="8">
        <f t="shared" ref="AE657" si="1505">IF(AD657="",0,IF(OR(AC657="",AC657=0),W657-AD657,AC657-AD657))</f>
        <v>6.222246284898203E-5</v>
      </c>
      <c r="AF657" s="58">
        <f t="shared" ref="AF657" si="1506">IF(AA657="",(Z657-V657)-Z656,AC657-W657)</f>
        <v>2.0300000000000873E-4</v>
      </c>
      <c r="AG657" s="40"/>
      <c r="AH657" s="73"/>
      <c r="AI657" s="40"/>
      <c r="AJ657" s="73"/>
      <c r="AK657" s="40">
        <v>43</v>
      </c>
      <c r="AL657" s="73">
        <v>150</v>
      </c>
      <c r="AM657" s="70"/>
      <c r="AN657" s="74"/>
      <c r="AO657" s="70"/>
      <c r="AP657" s="63"/>
      <c r="AQ657" s="63"/>
      <c r="AR657" s="40"/>
      <c r="AS657" s="40"/>
      <c r="AT657" s="63"/>
      <c r="AU657" s="63"/>
      <c r="AV657" s="142"/>
      <c r="AW657" s="71"/>
      <c r="AX657" s="45"/>
      <c r="AY657" s="45"/>
      <c r="AZ657" s="46"/>
      <c r="BA657" s="152"/>
      <c r="BB657" s="47"/>
      <c r="BC657" s="158">
        <v>13</v>
      </c>
      <c r="BD657" s="158"/>
      <c r="BE657" s="47"/>
      <c r="BF657" s="56"/>
      <c r="BG657" s="49"/>
      <c r="BH657" s="50"/>
      <c r="BI657" s="49"/>
      <c r="BJ657" s="49"/>
      <c r="BK657" s="49"/>
      <c r="BL657" s="49"/>
      <c r="BM657" s="49"/>
      <c r="BN657" s="50"/>
      <c r="BO657" s="49"/>
      <c r="BP657" s="49"/>
      <c r="BQ657" s="50"/>
      <c r="BR657" s="9"/>
    </row>
    <row r="658" spans="1:70" s="6" customFormat="1" x14ac:dyDescent="0.25">
      <c r="A658" s="170" t="s">
        <v>1155</v>
      </c>
      <c r="B658" s="136"/>
      <c r="C658" s="137">
        <v>44933.220590277779</v>
      </c>
      <c r="D658" s="146">
        <v>1.95</v>
      </c>
      <c r="E658" s="139" t="s">
        <v>814</v>
      </c>
      <c r="F658" s="165" t="s">
        <v>1227</v>
      </c>
      <c r="G658" s="22"/>
      <c r="H658" s="134"/>
      <c r="I658" s="134"/>
      <c r="J658" s="145"/>
      <c r="K658" s="29"/>
      <c r="L658" s="29"/>
      <c r="M658" s="1"/>
      <c r="N658" s="1"/>
      <c r="O658" s="3"/>
      <c r="P658" s="29"/>
      <c r="Q658" s="29"/>
      <c r="R658" s="1"/>
      <c r="S658" s="1"/>
      <c r="T658" s="147" t="s">
        <v>903</v>
      </c>
      <c r="U658" s="32" t="s">
        <v>24</v>
      </c>
      <c r="V658" s="24"/>
      <c r="W658" s="25" t="s">
        <v>22</v>
      </c>
      <c r="X658" s="30">
        <v>20</v>
      </c>
      <c r="Y658" s="138"/>
      <c r="Z658" s="30"/>
      <c r="AA658" s="30"/>
      <c r="AB658" s="36" t="s">
        <v>21</v>
      </c>
      <c r="AC658" s="24">
        <f>$AC$657</f>
        <v>0.45887800000000001</v>
      </c>
      <c r="AD658" s="30"/>
      <c r="AE658" s="24"/>
      <c r="AF658" s="24"/>
      <c r="AG658" s="41"/>
      <c r="AH658" s="41"/>
      <c r="AI658" s="41"/>
      <c r="AJ658" s="41"/>
      <c r="AK658" s="41"/>
      <c r="AL658" s="41"/>
      <c r="AM658" s="41"/>
      <c r="AN658" s="41"/>
      <c r="AO658" s="41"/>
      <c r="AP658" s="135"/>
      <c r="AQ658" s="135"/>
      <c r="AR658" s="41"/>
      <c r="AS658" s="41"/>
      <c r="AT658" s="135"/>
      <c r="AU658" s="135"/>
      <c r="AV658" s="29"/>
      <c r="AW658" s="42"/>
      <c r="AX658" s="42"/>
      <c r="AY658" s="42"/>
      <c r="AZ658" s="43"/>
      <c r="BA658" s="151"/>
      <c r="BB658" s="44"/>
      <c r="BC658" s="157">
        <v>14</v>
      </c>
      <c r="BD658" s="157"/>
      <c r="BE658" s="44"/>
      <c r="BF658" s="48"/>
      <c r="BG658" s="48"/>
      <c r="BH658" s="48"/>
      <c r="BI658" s="48"/>
      <c r="BJ658" s="48"/>
      <c r="BK658" s="48"/>
      <c r="BL658" s="48"/>
      <c r="BM658" s="48"/>
      <c r="BN658" s="48"/>
      <c r="BO658" s="48"/>
      <c r="BP658" s="48"/>
      <c r="BQ658" s="48"/>
      <c r="BR658" s="1"/>
    </row>
    <row r="659" spans="1:70" s="7" customFormat="1" x14ac:dyDescent="0.25">
      <c r="A659" s="68" t="s">
        <v>1756</v>
      </c>
      <c r="B659" s="67" t="s">
        <v>1177</v>
      </c>
      <c r="C659" s="52">
        <v>44933.220682870371</v>
      </c>
      <c r="D659" s="16">
        <f>(K659*M659+P659*R659)/(24*60*60)</f>
        <v>0</v>
      </c>
      <c r="E659" s="26"/>
      <c r="F659" s="14">
        <v>381617</v>
      </c>
      <c r="G659" s="15">
        <v>0.111</v>
      </c>
      <c r="H659" s="131">
        <v>17</v>
      </c>
      <c r="I659" s="131">
        <v>10</v>
      </c>
      <c r="J659" s="143" t="s">
        <v>1161</v>
      </c>
      <c r="K659" s="37"/>
      <c r="L659" s="27">
        <v>6.0000000000000001E-3</v>
      </c>
      <c r="M659" s="13">
        <v>273</v>
      </c>
      <c r="N659" s="13">
        <v>240</v>
      </c>
      <c r="O659" s="17">
        <v>2E-3</v>
      </c>
      <c r="P659" s="37"/>
      <c r="Q659" s="27">
        <v>6.0000000000000001E-3</v>
      </c>
      <c r="R659" s="13">
        <v>334</v>
      </c>
      <c r="S659" s="13">
        <v>240</v>
      </c>
      <c r="T659" s="133">
        <v>2.9999999999999997E-4</v>
      </c>
      <c r="U659" s="27"/>
      <c r="V659" s="8">
        <f>IF(AB657="Latest Sag:",-(K659*L659+P659*Q659),-(K659*L659+P659*Q659)+U659)</f>
        <v>0</v>
      </c>
      <c r="W659" s="8">
        <f>IF(OR(AC658="",AC658=0),Z658+V659,IF(AB657="Latest Sag:",AA658+U659+V659,AC658+V659))</f>
        <v>0.45887800000000001</v>
      </c>
      <c r="X659" s="34"/>
      <c r="Y659" s="53">
        <f>IF(OR(ISBLANK(X659),X657=VALUE(20)),,IF(W657="Latest Z20:",ABS(X657-X659-K656*L656-P656*Q656+U658+U659),ABS(X658-X659-K658*L658-P658*Q658+U659)))</f>
        <v>0</v>
      </c>
      <c r="Z659" s="28">
        <v>-66.118877999999995</v>
      </c>
      <c r="AA659" s="28">
        <v>0.491091</v>
      </c>
      <c r="AB659" s="28">
        <v>3.6352000000000002E-2</v>
      </c>
      <c r="AC659" s="8">
        <f t="shared" ref="AC659" si="1507">AB659+AA659</f>
        <v>0.527443</v>
      </c>
      <c r="AD659" s="35">
        <v>0.45882503086594001</v>
      </c>
      <c r="AE659" s="8">
        <f t="shared" ref="AE659" si="1508">IF(AD659="",0,IF(OR(AC659="",AC659=0),W659-AD659,AC659-AD659))</f>
        <v>6.8617969134059986E-2</v>
      </c>
      <c r="AF659" s="58">
        <f t="shared" ref="AF659" si="1509">IF(AA659="",(Z659-V659)-Z658,AC659-W659)</f>
        <v>6.8564999999999987E-2</v>
      </c>
      <c r="AG659" s="40"/>
      <c r="AH659" s="73"/>
      <c r="AI659" s="40"/>
      <c r="AJ659" s="73"/>
      <c r="AK659" s="40">
        <v>2963</v>
      </c>
      <c r="AL659" s="73">
        <v>150</v>
      </c>
      <c r="AM659" s="70"/>
      <c r="AN659" s="74"/>
      <c r="AO659" s="70"/>
      <c r="AP659" s="63"/>
      <c r="AQ659" s="63"/>
      <c r="AR659" s="40"/>
      <c r="AS659" s="40"/>
      <c r="AT659" s="63"/>
      <c r="AU659" s="63"/>
      <c r="AV659" s="142"/>
      <c r="AW659" s="71"/>
      <c r="AX659" s="45"/>
      <c r="AY659" s="45"/>
      <c r="AZ659" s="46"/>
      <c r="BA659" s="152"/>
      <c r="BB659" s="47"/>
      <c r="BC659" s="158">
        <v>14</v>
      </c>
      <c r="BD659" s="158"/>
      <c r="BE659" s="47"/>
      <c r="BF659" s="56"/>
      <c r="BG659" s="49"/>
      <c r="BH659" s="50"/>
      <c r="BI659" s="49"/>
      <c r="BJ659" s="49"/>
      <c r="BK659" s="49"/>
      <c r="BL659" s="49"/>
      <c r="BM659" s="49"/>
      <c r="BN659" s="50"/>
      <c r="BO659" s="49"/>
      <c r="BP659" s="49"/>
      <c r="BQ659" s="50"/>
      <c r="BR659" s="9"/>
    </row>
    <row r="660" spans="1:70" s="7" customFormat="1" x14ac:dyDescent="0.25">
      <c r="A660" s="68" t="s">
        <v>1757</v>
      </c>
      <c r="B660" s="67" t="s">
        <v>1177</v>
      </c>
      <c r="C660" s="52">
        <v>44933.241574074076</v>
      </c>
      <c r="D660" s="16">
        <f>(K660*M660+P660*R660)/(24*60*60)</f>
        <v>3.4756944444444444E-2</v>
      </c>
      <c r="E660" s="26"/>
      <c r="F660" s="14">
        <v>381617</v>
      </c>
      <c r="G660" s="15">
        <v>0.111</v>
      </c>
      <c r="H660" s="131">
        <v>17</v>
      </c>
      <c r="I660" s="131">
        <v>10</v>
      </c>
      <c r="J660" s="143" t="s">
        <v>1161</v>
      </c>
      <c r="K660" s="27">
        <v>11</v>
      </c>
      <c r="L660" s="27">
        <v>6.0000000000000001E-3</v>
      </c>
      <c r="M660" s="13">
        <v>273</v>
      </c>
      <c r="N660" s="13">
        <v>240</v>
      </c>
      <c r="O660" s="17">
        <v>2E-3</v>
      </c>
      <c r="P660" s="27">
        <v>0</v>
      </c>
      <c r="Q660" s="27">
        <v>6.0000000000000001E-3</v>
      </c>
      <c r="R660" s="13">
        <v>334</v>
      </c>
      <c r="S660" s="13">
        <v>240</v>
      </c>
      <c r="T660" s="133">
        <v>2.9999999999999997E-4</v>
      </c>
      <c r="U660" s="27">
        <v>3.9737000000000001E-2</v>
      </c>
      <c r="V660" s="8">
        <f>IF(AB658="Latest Sag:",-(K660*L660+P660*Q660),-(K660*L660+P660*Q660)+U660)</f>
        <v>-6.6000000000000003E-2</v>
      </c>
      <c r="W660" s="8">
        <f>IF(OR(AC659="",AC659=0),Z659+V660,IF(AB658="Latest Sag:",AA659+U660+V660,AC659+V660))</f>
        <v>0.46482799999999996</v>
      </c>
      <c r="X660" s="33">
        <v>-35.343983000000001</v>
      </c>
      <c r="Y660" s="53">
        <f>IF(OR(ISBLANK(X660),X658=VALUE(20)),,IF(W658="Latest Z20:",ABS(X658-X660-K657*L657-P657*Q657+U659+U660),ABS(X659-X660-K659*L659-P659*Q659+U660)))</f>
        <v>0</v>
      </c>
      <c r="Z660" s="28">
        <v>-66.118481000000003</v>
      </c>
      <c r="AA660" s="28">
        <v>0.49100300000000002</v>
      </c>
      <c r="AB660" s="28">
        <v>-2.7966999999999999E-2</v>
      </c>
      <c r="AC660" s="8">
        <f t="shared" ref="AC660" si="1510">AB660+AA660</f>
        <v>0.463036</v>
      </c>
      <c r="AD660" s="35">
        <v>0.45882503086594001</v>
      </c>
      <c r="AE660" s="8">
        <f t="shared" ref="AE660" si="1511">IF(AD660="",0,IF(OR(AC660="",AC660=0),W660-AD660,AC660-AD660))</f>
        <v>4.2109691340599942E-3</v>
      </c>
      <c r="AF660" s="58">
        <f t="shared" ref="AF660" si="1512">IF(AA660="",(Z660-V660)-Z659,AC660-W660)</f>
        <v>-1.7919999999999603E-3</v>
      </c>
      <c r="AG660" s="40"/>
      <c r="AH660" s="73"/>
      <c r="AI660" s="40"/>
      <c r="AJ660" s="73"/>
      <c r="AK660" s="40">
        <v>107</v>
      </c>
      <c r="AL660" s="73">
        <v>150</v>
      </c>
      <c r="AM660" s="70"/>
      <c r="AN660" s="74"/>
      <c r="AO660" s="70"/>
      <c r="AP660" s="63"/>
      <c r="AQ660" s="63"/>
      <c r="AR660" s="40"/>
      <c r="AS660" s="40"/>
      <c r="AT660" s="63"/>
      <c r="AU660" s="63"/>
      <c r="AV660" s="142"/>
      <c r="AW660" s="71"/>
      <c r="AX660" s="45"/>
      <c r="AY660" s="45"/>
      <c r="AZ660" s="46"/>
      <c r="BA660" s="152"/>
      <c r="BB660" s="47"/>
      <c r="BC660" s="158">
        <v>14</v>
      </c>
      <c r="BD660" s="158"/>
      <c r="BE660" s="47"/>
      <c r="BF660" s="56"/>
      <c r="BG660" s="49"/>
      <c r="BH660" s="50"/>
      <c r="BI660" s="49"/>
      <c r="BJ660" s="49"/>
      <c r="BK660" s="49"/>
      <c r="BL660" s="49"/>
      <c r="BM660" s="49"/>
      <c r="BN660" s="50"/>
      <c r="BO660" s="49"/>
      <c r="BP660" s="49"/>
      <c r="BQ660" s="50"/>
      <c r="BR660" s="9"/>
    </row>
    <row r="661" spans="1:70" s="7" customFormat="1" x14ac:dyDescent="0.25">
      <c r="A661" s="68" t="s">
        <v>1758</v>
      </c>
      <c r="B661" s="67" t="s">
        <v>1347</v>
      </c>
      <c r="C661" s="52">
        <v>44933.287824074076</v>
      </c>
      <c r="D661" s="16">
        <f>(K661*M661+P661*R661)/(24*60*60)</f>
        <v>1.0185185185185186E-2</v>
      </c>
      <c r="E661" s="26"/>
      <c r="F661" s="14">
        <v>381617</v>
      </c>
      <c r="G661" s="15">
        <v>0.111</v>
      </c>
      <c r="H661" s="131">
        <v>17</v>
      </c>
      <c r="I661" s="131">
        <v>10</v>
      </c>
      <c r="J661" s="143" t="s">
        <v>1161</v>
      </c>
      <c r="K661" s="27">
        <v>2</v>
      </c>
      <c r="L661" s="27">
        <v>6.0000000000000001E-3</v>
      </c>
      <c r="M661" s="13">
        <v>273</v>
      </c>
      <c r="N661" s="13">
        <v>240</v>
      </c>
      <c r="O661" s="17">
        <v>2E-3</v>
      </c>
      <c r="P661" s="27">
        <v>1</v>
      </c>
      <c r="Q661" s="27">
        <v>6.0000000000000001E-3</v>
      </c>
      <c r="R661" s="13">
        <v>334</v>
      </c>
      <c r="S661" s="13">
        <v>240</v>
      </c>
      <c r="T661" s="133">
        <v>2.9999999999999997E-4</v>
      </c>
      <c r="U661" s="27">
        <v>1.3661E-2</v>
      </c>
      <c r="V661" s="8">
        <f>IF(AB659="Latest Sag:",-(K661*L661+P661*Q661),-(K661*L661+P661*Q661)+U661)</f>
        <v>-4.3390000000000026E-3</v>
      </c>
      <c r="W661" s="8">
        <f>IF(OR(AC660="",AC660=0),Z660+V661,IF(AB659="Latest Sag:",AA660+U661+V661,AC660+V661))</f>
        <v>0.45869700000000002</v>
      </c>
      <c r="X661" s="33">
        <v>-35.396323000000002</v>
      </c>
      <c r="Y661" s="53">
        <f>IF(OR(ISBLANK(X661),X659=VALUE(20)),,IF(W659="Latest Z20:",ABS(X659-X661-K658*L658-P658*Q658+U660+U661),ABS(X660-X661-K660*L660-P660*Q660+U661)))</f>
        <v>1.0000000009377508E-6</v>
      </c>
      <c r="Z661" s="28">
        <v>-66.118429000000006</v>
      </c>
      <c r="AA661" s="28">
        <v>0.49101800000000001</v>
      </c>
      <c r="AB661" s="28">
        <v>-3.2162000000000003E-2</v>
      </c>
      <c r="AC661" s="8">
        <f t="shared" ref="AC661" si="1513">AB661+AA661</f>
        <v>0.45885599999999999</v>
      </c>
      <c r="AD661" s="35">
        <v>0.45882503086594001</v>
      </c>
      <c r="AE661" s="8">
        <f t="shared" ref="AE661" si="1514">IF(AD661="",0,IF(OR(AC661="",AC661=0),W661-AD661,AC661-AD661))</f>
        <v>3.0969134059977144E-5</v>
      </c>
      <c r="AF661" s="58">
        <f t="shared" ref="AF661" si="1515">IF(AA661="",(Z661-V661)-Z660,AC661-W661)</f>
        <v>1.5899999999996473E-4</v>
      </c>
      <c r="AG661" s="40"/>
      <c r="AH661" s="73"/>
      <c r="AI661" s="40"/>
      <c r="AJ661" s="73"/>
      <c r="AK661" s="40">
        <v>42</v>
      </c>
      <c r="AL661" s="73">
        <v>150</v>
      </c>
      <c r="AM661" s="70"/>
      <c r="AN661" s="74"/>
      <c r="AO661" s="70"/>
      <c r="AP661" s="63"/>
      <c r="AQ661" s="63"/>
      <c r="AR661" s="40"/>
      <c r="AS661" s="40"/>
      <c r="AT661" s="63"/>
      <c r="AU661" s="63"/>
      <c r="AV661" s="142"/>
      <c r="AW661" s="71"/>
      <c r="AX661" s="45"/>
      <c r="AY661" s="45"/>
      <c r="AZ661" s="46"/>
      <c r="BA661" s="152"/>
      <c r="BB661" s="47"/>
      <c r="BC661" s="158">
        <v>14</v>
      </c>
      <c r="BD661" s="158"/>
      <c r="BE661" s="47"/>
      <c r="BF661" s="56"/>
      <c r="BG661" s="49"/>
      <c r="BH661" s="50"/>
      <c r="BI661" s="49"/>
      <c r="BJ661" s="49"/>
      <c r="BK661" s="49"/>
      <c r="BL661" s="49"/>
      <c r="BM661" s="49"/>
      <c r="BN661" s="50"/>
      <c r="BO661" s="49"/>
      <c r="BP661" s="49"/>
      <c r="BQ661" s="50"/>
      <c r="BR661" s="9"/>
    </row>
    <row r="662" spans="1:70" s="6" customFormat="1" x14ac:dyDescent="0.25">
      <c r="A662" s="170" t="s">
        <v>1155</v>
      </c>
      <c r="B662" s="136"/>
      <c r="C662" s="137">
        <v>44933.316770833335</v>
      </c>
      <c r="D662" s="146">
        <v>2.31</v>
      </c>
      <c r="E662" s="139" t="s">
        <v>814</v>
      </c>
      <c r="F662" s="165" t="s">
        <v>1228</v>
      </c>
      <c r="G662" s="22"/>
      <c r="H662" s="134"/>
      <c r="I662" s="134"/>
      <c r="J662" s="145"/>
      <c r="K662" s="29"/>
      <c r="L662" s="29"/>
      <c r="M662" s="1"/>
      <c r="N662" s="1"/>
      <c r="O662" s="3"/>
      <c r="P662" s="29"/>
      <c r="Q662" s="29"/>
      <c r="R662" s="1"/>
      <c r="S662" s="1"/>
      <c r="T662" s="147" t="s">
        <v>903</v>
      </c>
      <c r="U662" s="32" t="s">
        <v>24</v>
      </c>
      <c r="V662" s="24"/>
      <c r="W662" s="25" t="s">
        <v>22</v>
      </c>
      <c r="X662" s="30">
        <v>20</v>
      </c>
      <c r="Y662" s="138"/>
      <c r="Z662" s="30"/>
      <c r="AA662" s="30"/>
      <c r="AB662" s="36" t="s">
        <v>21</v>
      </c>
      <c r="AC662" s="24">
        <f>$AC$661</f>
        <v>0.45885599999999999</v>
      </c>
      <c r="AD662" s="30"/>
      <c r="AE662" s="24"/>
      <c r="AF662" s="24"/>
      <c r="AG662" s="41"/>
      <c r="AH662" s="41"/>
      <c r="AI662" s="41"/>
      <c r="AJ662" s="41"/>
      <c r="AK662" s="41"/>
      <c r="AL662" s="41"/>
      <c r="AM662" s="41"/>
      <c r="AN662" s="41"/>
      <c r="AO662" s="41"/>
      <c r="AP662" s="135"/>
      <c r="AQ662" s="135"/>
      <c r="AR662" s="41"/>
      <c r="AS662" s="41"/>
      <c r="AT662" s="135"/>
      <c r="AU662" s="135"/>
      <c r="AV662" s="29"/>
      <c r="AW662" s="42"/>
      <c r="AX662" s="42"/>
      <c r="AY662" s="42"/>
      <c r="AZ662" s="43"/>
      <c r="BA662" s="151"/>
      <c r="BB662" s="44"/>
      <c r="BC662" s="157">
        <v>15</v>
      </c>
      <c r="BD662" s="157"/>
      <c r="BE662" s="44"/>
      <c r="BF662" s="48"/>
      <c r="BG662" s="48"/>
      <c r="BH662" s="48"/>
      <c r="BI662" s="48"/>
      <c r="BJ662" s="48"/>
      <c r="BK662" s="48"/>
      <c r="BL662" s="48"/>
      <c r="BM662" s="48"/>
      <c r="BN662" s="48"/>
      <c r="BO662" s="48"/>
      <c r="BP662" s="48"/>
      <c r="BQ662" s="48"/>
      <c r="BR662" s="1"/>
    </row>
    <row r="663" spans="1:70" s="7" customFormat="1" x14ac:dyDescent="0.25">
      <c r="A663" s="68" t="s">
        <v>1759</v>
      </c>
      <c r="B663" s="67" t="s">
        <v>1347</v>
      </c>
      <c r="C663" s="52">
        <v>44933.32203703704</v>
      </c>
      <c r="D663" s="16">
        <f>(K663*M663+P663*R663)/(24*60*60)</f>
        <v>0</v>
      </c>
      <c r="E663" s="26"/>
      <c r="F663" s="14">
        <v>381617</v>
      </c>
      <c r="G663" s="15">
        <v>0.111</v>
      </c>
      <c r="H663" s="131">
        <v>17</v>
      </c>
      <c r="I663" s="131">
        <v>10</v>
      </c>
      <c r="J663" s="143" t="s">
        <v>1161</v>
      </c>
      <c r="K663" s="37"/>
      <c r="L663" s="27">
        <v>6.0000000000000001E-3</v>
      </c>
      <c r="M663" s="13">
        <v>273</v>
      </c>
      <c r="N663" s="13">
        <v>240</v>
      </c>
      <c r="O663" s="17">
        <v>2E-3</v>
      </c>
      <c r="P663" s="37"/>
      <c r="Q663" s="27">
        <v>6.0000000000000001E-3</v>
      </c>
      <c r="R663" s="13">
        <v>334</v>
      </c>
      <c r="S663" s="13">
        <v>240</v>
      </c>
      <c r="T663" s="133">
        <v>2.9999999999999997E-4</v>
      </c>
      <c r="U663" s="27"/>
      <c r="V663" s="8">
        <f>IF(AB661="Latest Sag:",-(K663*L663+P663*Q663),-(K663*L663+P663*Q663)+U663)</f>
        <v>0</v>
      </c>
      <c r="W663" s="8">
        <f>IF(OR(AC662="",AC662=0),Z662+V663,IF(AB661="Latest Sag:",AA662+U663+V663,AC662+V663))</f>
        <v>0.45885599999999999</v>
      </c>
      <c r="X663" s="34"/>
      <c r="Y663" s="53">
        <f>IF(OR(ISBLANK(X663),X661=VALUE(20)),,IF(W661="Latest Z20:",ABS(X661-X663-K660*L660-P660*Q660+U662+U663),ABS(X662-X663-K662*L662-P662*Q662+U663)))</f>
        <v>0</v>
      </c>
      <c r="Z663" s="28">
        <v>-66.118198000000007</v>
      </c>
      <c r="AA663" s="28">
        <v>0.49107000000000001</v>
      </c>
      <c r="AB663" s="28">
        <v>3.6048999999999998E-2</v>
      </c>
      <c r="AC663" s="8">
        <f t="shared" ref="AC663" si="1516">AB663+AA663</f>
        <v>0.527119</v>
      </c>
      <c r="AD663" s="35">
        <v>0.45884485649422302</v>
      </c>
      <c r="AE663" s="8">
        <f t="shared" ref="AE663" si="1517">IF(AD663="",0,IF(OR(AC663="",AC663=0),W663-AD663,AC663-AD663))</f>
        <v>6.8274143505776985E-2</v>
      </c>
      <c r="AF663" s="58">
        <f t="shared" ref="AF663" si="1518">IF(AA663="",(Z663-V663)-Z662,AC663-W663)</f>
        <v>6.8263000000000018E-2</v>
      </c>
      <c r="AG663" s="40"/>
      <c r="AH663" s="73"/>
      <c r="AI663" s="40"/>
      <c r="AJ663" s="73"/>
      <c r="AK663" s="40">
        <v>3286</v>
      </c>
      <c r="AL663" s="73">
        <v>150</v>
      </c>
      <c r="AM663" s="70"/>
      <c r="AN663" s="74"/>
      <c r="AO663" s="70"/>
      <c r="AP663" s="63"/>
      <c r="AQ663" s="63"/>
      <c r="AR663" s="40"/>
      <c r="AS663" s="40"/>
      <c r="AT663" s="63"/>
      <c r="AU663" s="63"/>
      <c r="AV663" s="142"/>
      <c r="AW663" s="71"/>
      <c r="AX663" s="45"/>
      <c r="AY663" s="45"/>
      <c r="AZ663" s="46"/>
      <c r="BA663" s="152"/>
      <c r="BB663" s="47"/>
      <c r="BC663" s="158">
        <v>15</v>
      </c>
      <c r="BD663" s="158"/>
      <c r="BE663" s="47"/>
      <c r="BF663" s="56"/>
      <c r="BG663" s="49"/>
      <c r="BH663" s="50"/>
      <c r="BI663" s="49"/>
      <c r="BJ663" s="49"/>
      <c r="BK663" s="49"/>
      <c r="BL663" s="49"/>
      <c r="BM663" s="49"/>
      <c r="BN663" s="50"/>
      <c r="BO663" s="49"/>
      <c r="BP663" s="49"/>
      <c r="BQ663" s="50"/>
      <c r="BR663" s="9"/>
    </row>
    <row r="664" spans="1:70" s="7" customFormat="1" x14ac:dyDescent="0.25">
      <c r="A664" s="68" t="s">
        <v>1760</v>
      </c>
      <c r="B664" s="67" t="s">
        <v>1347</v>
      </c>
      <c r="C664" s="52">
        <v>44933.335844907408</v>
      </c>
      <c r="D664" s="16">
        <f>(K664*M664+P664*R664)/(24*60*60)</f>
        <v>3.4756944444444444E-2</v>
      </c>
      <c r="E664" s="26"/>
      <c r="F664" s="14">
        <v>381617</v>
      </c>
      <c r="G664" s="15">
        <v>0.111</v>
      </c>
      <c r="H664" s="131">
        <v>17</v>
      </c>
      <c r="I664" s="131">
        <v>10</v>
      </c>
      <c r="J664" s="143" t="s">
        <v>1161</v>
      </c>
      <c r="K664" s="27">
        <v>11</v>
      </c>
      <c r="L664" s="27">
        <v>6.0000000000000001E-3</v>
      </c>
      <c r="M664" s="13">
        <v>273</v>
      </c>
      <c r="N664" s="13">
        <v>240</v>
      </c>
      <c r="O664" s="17">
        <v>2E-3</v>
      </c>
      <c r="P664" s="27">
        <v>0</v>
      </c>
      <c r="Q664" s="27">
        <v>6.0000000000000001E-3</v>
      </c>
      <c r="R664" s="13">
        <v>334</v>
      </c>
      <c r="S664" s="13">
        <v>240</v>
      </c>
      <c r="T664" s="133">
        <v>2.9999999999999997E-4</v>
      </c>
      <c r="U664" s="27">
        <v>4.0017999999999998E-2</v>
      </c>
      <c r="V664" s="8">
        <f>IF(AB662="Latest Sag:",-(K664*L664+P664*Q664),-(K664*L664+P664*Q664)+U664)</f>
        <v>-6.6000000000000003E-2</v>
      </c>
      <c r="W664" s="8">
        <f>IF(OR(AC663="",AC663=0),Z663+V664,IF(AB662="Latest Sag:",AA663+U664+V664,AC663+V664))</f>
        <v>0.465088</v>
      </c>
      <c r="X664" s="33">
        <v>-35.343463</v>
      </c>
      <c r="Y664" s="53">
        <f>IF(OR(ISBLANK(X664),X662=VALUE(20)),,IF(W662="Latest Z20:",ABS(X662-X664-K661*L661-P661*Q661+U663+U664),ABS(X663-X664-K663*L663-P663*Q663+U664)))</f>
        <v>0</v>
      </c>
      <c r="Z664" s="28">
        <v>-66.118279000000001</v>
      </c>
      <c r="AA664" s="28">
        <v>0.49097099999999999</v>
      </c>
      <c r="AB664" s="28">
        <v>-2.7550999999999999E-2</v>
      </c>
      <c r="AC664" s="8">
        <f t="shared" ref="AC664" si="1519">AB664+AA664</f>
        <v>0.46342</v>
      </c>
      <c r="AD664" s="35">
        <v>0.45884485649422302</v>
      </c>
      <c r="AE664" s="8">
        <f t="shared" ref="AE664" si="1520">IF(AD664="",0,IF(OR(AC664="",AC664=0),W664-AD664,AC664-AD664))</f>
        <v>4.5751435057769796E-3</v>
      </c>
      <c r="AF664" s="58">
        <f t="shared" ref="AF664" si="1521">IF(AA664="",(Z664-V664)-Z663,AC664-W664)</f>
        <v>-1.6680000000000028E-3</v>
      </c>
      <c r="AG664" s="40"/>
      <c r="AH664" s="73"/>
      <c r="AI664" s="40"/>
      <c r="AJ664" s="73"/>
      <c r="AK664" s="40">
        <v>90</v>
      </c>
      <c r="AL664" s="73">
        <v>150</v>
      </c>
      <c r="AM664" s="70"/>
      <c r="AN664" s="74"/>
      <c r="AO664" s="70"/>
      <c r="AP664" s="63"/>
      <c r="AQ664" s="63"/>
      <c r="AR664" s="40"/>
      <c r="AS664" s="40"/>
      <c r="AT664" s="63"/>
      <c r="AU664" s="63"/>
      <c r="AV664" s="142"/>
      <c r="AW664" s="71"/>
      <c r="AX664" s="45"/>
      <c r="AY664" s="45"/>
      <c r="AZ664" s="46"/>
      <c r="BA664" s="152"/>
      <c r="BB664" s="47"/>
      <c r="BC664" s="158">
        <v>15</v>
      </c>
      <c r="BD664" s="158"/>
      <c r="BE664" s="47"/>
      <c r="BF664" s="56"/>
      <c r="BG664" s="49"/>
      <c r="BH664" s="50"/>
      <c r="BI664" s="49"/>
      <c r="BJ664" s="49"/>
      <c r="BK664" s="49"/>
      <c r="BL664" s="49"/>
      <c r="BM664" s="49"/>
      <c r="BN664" s="50"/>
      <c r="BO664" s="49"/>
      <c r="BP664" s="49"/>
      <c r="BQ664" s="50"/>
      <c r="BR664" s="9"/>
    </row>
    <row r="665" spans="1:70" s="7" customFormat="1" x14ac:dyDescent="0.25">
      <c r="A665" s="68" t="s">
        <v>1761</v>
      </c>
      <c r="B665" s="67" t="s">
        <v>1347</v>
      </c>
      <c r="C665" s="52">
        <v>44933.382534722223</v>
      </c>
      <c r="D665" s="16">
        <f>(K665*M665+P665*R665)/(24*60*60)</f>
        <v>1.0185185185185186E-2</v>
      </c>
      <c r="E665" s="26" t="s">
        <v>1770</v>
      </c>
      <c r="F665" s="14">
        <v>381617</v>
      </c>
      <c r="G665" s="15">
        <v>0.111</v>
      </c>
      <c r="H665" s="131">
        <v>17</v>
      </c>
      <c r="I665" s="131">
        <v>10</v>
      </c>
      <c r="J665" s="143" t="s">
        <v>1161</v>
      </c>
      <c r="K665" s="27">
        <v>2</v>
      </c>
      <c r="L665" s="27">
        <v>6.0000000000000001E-3</v>
      </c>
      <c r="M665" s="13">
        <v>273</v>
      </c>
      <c r="N665" s="13">
        <v>240</v>
      </c>
      <c r="O665" s="17">
        <v>2E-3</v>
      </c>
      <c r="P665" s="27">
        <v>1</v>
      </c>
      <c r="Q665" s="27">
        <v>6.0000000000000001E-3</v>
      </c>
      <c r="R665" s="13">
        <v>334</v>
      </c>
      <c r="S665" s="13">
        <v>240</v>
      </c>
      <c r="T665" s="133">
        <v>2.9999999999999997E-4</v>
      </c>
      <c r="U665" s="27">
        <v>1.3301E-2</v>
      </c>
      <c r="V665" s="8">
        <f>IF(AB663="Latest Sag:",-(K665*L665+P665*Q665),-(K665*L665+P665*Q665)+U665)</f>
        <v>-4.6990000000000018E-3</v>
      </c>
      <c r="W665" s="8">
        <f>IF(OR(AC664="",AC664=0),Z664+V665,IF(AB663="Latest Sag:",AA664+U665+V665,AC664+V665))</f>
        <v>0.45872099999999999</v>
      </c>
      <c r="X665" s="33">
        <v>-35.396160999999999</v>
      </c>
      <c r="Y665" s="53">
        <f>IF(OR(ISBLANK(X665),X663=VALUE(20)),,IF(W663="Latest Z20:",ABS(X663-X665-K662*L662-P662*Q662+U664+U665),ABS(X664-X665-K664*L664-P664*Q664+U665)))</f>
        <v>1.0000000005352949E-6</v>
      </c>
      <c r="Z665" s="28">
        <v>-66.118261000000004</v>
      </c>
      <c r="AA665" s="28">
        <v>0.490981</v>
      </c>
      <c r="AB665" s="28">
        <v>-3.2203000000000002E-2</v>
      </c>
      <c r="AC665" s="8">
        <f t="shared" ref="AC665" si="1522">AB665+AA665</f>
        <v>0.45877800000000002</v>
      </c>
      <c r="AD665" s="35">
        <v>0.45884485649422302</v>
      </c>
      <c r="AE665" s="8">
        <f t="shared" ref="AE665" si="1523">IF(AD665="",0,IF(OR(AC665="",AC665=0),W665-AD665,AC665-AD665))</f>
        <v>-6.6856494222999885E-5</v>
      </c>
      <c r="AF665" s="58">
        <f t="shared" ref="AF665" si="1524">IF(AA665="",(Z665-V665)-Z664,AC665-W665)</f>
        <v>5.7000000000029249E-5</v>
      </c>
      <c r="AG665" s="40"/>
      <c r="AH665" s="73"/>
      <c r="AI665" s="40"/>
      <c r="AJ665" s="73"/>
      <c r="AK665" s="40">
        <v>47</v>
      </c>
      <c r="AL665" s="73">
        <v>150</v>
      </c>
      <c r="AM665" s="70"/>
      <c r="AN665" s="74"/>
      <c r="AO665" s="70"/>
      <c r="AP665" s="63"/>
      <c r="AQ665" s="63"/>
      <c r="AR665" s="40"/>
      <c r="AS665" s="40"/>
      <c r="AT665" s="63"/>
      <c r="AU665" s="63"/>
      <c r="AV665" s="142"/>
      <c r="AW665" s="71"/>
      <c r="AX665" s="45"/>
      <c r="AY665" s="45"/>
      <c r="AZ665" s="46"/>
      <c r="BA665" s="152"/>
      <c r="BB665" s="47"/>
      <c r="BC665" s="158">
        <v>15</v>
      </c>
      <c r="BD665" s="158"/>
      <c r="BE665" s="47"/>
      <c r="BF665" s="56"/>
      <c r="BG665" s="49"/>
      <c r="BH665" s="50"/>
      <c r="BI665" s="49"/>
      <c r="BJ665" s="49"/>
      <c r="BK665" s="49"/>
      <c r="BL665" s="49"/>
      <c r="BM665" s="49"/>
      <c r="BN665" s="50"/>
      <c r="BO665" s="49"/>
      <c r="BP665" s="49"/>
      <c r="BQ665" s="50"/>
      <c r="BR665" s="9"/>
    </row>
    <row r="666" spans="1:70" s="6" customFormat="1" x14ac:dyDescent="0.25">
      <c r="A666" s="170" t="s">
        <v>1155</v>
      </c>
      <c r="B666" s="136"/>
      <c r="C666" s="137">
        <v>44933.436157407406</v>
      </c>
      <c r="D666" s="146">
        <v>2.87</v>
      </c>
      <c r="E666" s="139" t="s">
        <v>814</v>
      </c>
      <c r="F666" s="165" t="s">
        <v>1232</v>
      </c>
      <c r="G666" s="22"/>
      <c r="H666" s="134"/>
      <c r="I666" s="134"/>
      <c r="J666" s="145"/>
      <c r="K666" s="29"/>
      <c r="L666" s="29"/>
      <c r="M666" s="1"/>
      <c r="N666" s="1"/>
      <c r="O666" s="3"/>
      <c r="P666" s="29"/>
      <c r="Q666" s="29"/>
      <c r="R666" s="1"/>
      <c r="S666" s="1"/>
      <c r="T666" s="147" t="s">
        <v>903</v>
      </c>
      <c r="U666" s="32" t="s">
        <v>24</v>
      </c>
      <c r="V666" s="24"/>
      <c r="W666" s="25" t="s">
        <v>22</v>
      </c>
      <c r="X666" s="30">
        <v>20</v>
      </c>
      <c r="Y666" s="138"/>
      <c r="Z666" s="30"/>
      <c r="AA666" s="30"/>
      <c r="AB666" s="36" t="s">
        <v>21</v>
      </c>
      <c r="AC666" s="24">
        <f>$AC$665</f>
        <v>0.45877800000000002</v>
      </c>
      <c r="AD666" s="30"/>
      <c r="AE666" s="24"/>
      <c r="AF666" s="24"/>
      <c r="AG666" s="41"/>
      <c r="AH666" s="41"/>
      <c r="AI666" s="41"/>
      <c r="AJ666" s="41"/>
      <c r="AK666" s="41"/>
      <c r="AL666" s="41"/>
      <c r="AM666" s="41"/>
      <c r="AN666" s="41"/>
      <c r="AO666" s="41"/>
      <c r="AP666" s="135"/>
      <c r="AQ666" s="135"/>
      <c r="AR666" s="41"/>
      <c r="AS666" s="41"/>
      <c r="AT666" s="135"/>
      <c r="AU666" s="135"/>
      <c r="AV666" s="29"/>
      <c r="AW666" s="42"/>
      <c r="AX666" s="42"/>
      <c r="AY666" s="42"/>
      <c r="AZ666" s="43"/>
      <c r="BA666" s="151"/>
      <c r="BB666" s="44"/>
      <c r="BC666" s="157">
        <v>16</v>
      </c>
      <c r="BD666" s="157"/>
      <c r="BE666" s="44"/>
      <c r="BF666" s="48"/>
      <c r="BG666" s="48"/>
      <c r="BH666" s="48"/>
      <c r="BI666" s="48"/>
      <c r="BJ666" s="48"/>
      <c r="BK666" s="48"/>
      <c r="BL666" s="48"/>
      <c r="BM666" s="48"/>
      <c r="BN666" s="48"/>
      <c r="BO666" s="48"/>
      <c r="BP666" s="48"/>
      <c r="BQ666" s="48"/>
      <c r="BR666" s="1"/>
    </row>
    <row r="667" spans="1:70" s="7" customFormat="1" x14ac:dyDescent="0.25">
      <c r="A667" s="68" t="s">
        <v>1762</v>
      </c>
      <c r="B667" s="67" t="s">
        <v>1347</v>
      </c>
      <c r="C667" s="52">
        <v>44933.444004629629</v>
      </c>
      <c r="D667" s="16">
        <f>(K667*M667+P667*R667)/(24*60*60)</f>
        <v>0</v>
      </c>
      <c r="E667" s="26"/>
      <c r="F667" s="14">
        <v>381617</v>
      </c>
      <c r="G667" s="15">
        <v>0.111</v>
      </c>
      <c r="H667" s="131">
        <v>17</v>
      </c>
      <c r="I667" s="131">
        <v>10</v>
      </c>
      <c r="J667" s="143" t="s">
        <v>1161</v>
      </c>
      <c r="K667" s="37"/>
      <c r="L667" s="27">
        <v>6.0000000000000001E-3</v>
      </c>
      <c r="M667" s="13">
        <v>273</v>
      </c>
      <c r="N667" s="13">
        <v>240</v>
      </c>
      <c r="O667" s="17">
        <v>2E-3</v>
      </c>
      <c r="P667" s="37"/>
      <c r="Q667" s="27">
        <v>6.0000000000000001E-3</v>
      </c>
      <c r="R667" s="13">
        <v>334</v>
      </c>
      <c r="S667" s="13">
        <v>240</v>
      </c>
      <c r="T667" s="133">
        <v>2.9999999999999997E-4</v>
      </c>
      <c r="U667" s="27"/>
      <c r="V667" s="8">
        <f>IF(AB665="Latest Sag:",-(K667*L667+P667*Q667),-(K667*L667+P667*Q667)+U667)</f>
        <v>0</v>
      </c>
      <c r="W667" s="8">
        <f>IF(OR(AC666="",AC666=0),Z666+V667,IF(AB665="Latest Sag:",AA666+U667+V667,AC666+V667))</f>
        <v>0.45877800000000002</v>
      </c>
      <c r="X667" s="34"/>
      <c r="Y667" s="53">
        <f>IF(OR(ISBLANK(X667),X665=VALUE(20)),,IF(W665="Latest Z20:",ABS(X665-X667-K664*L664-P664*Q664+U666+U667),ABS(X666-X667-K666*L666-P666*Q666+U667)))</f>
        <v>0</v>
      </c>
      <c r="Z667" s="28">
        <v>-66.117527999999993</v>
      </c>
      <c r="AA667" s="28">
        <v>0.49109700000000001</v>
      </c>
      <c r="AB667" s="28">
        <v>3.5448E-2</v>
      </c>
      <c r="AC667" s="8">
        <f t="shared" ref="AC667" si="1525">AB667+AA667</f>
        <v>0.52654500000000004</v>
      </c>
      <c r="AD667" s="35">
        <v>0.45879861741542899</v>
      </c>
      <c r="AE667" s="8">
        <f t="shared" ref="AE667" si="1526">IF(AD667="",0,IF(OR(AC667="",AC667=0),W667-AD667,AC667-AD667))</f>
        <v>6.7746382584571052E-2</v>
      </c>
      <c r="AF667" s="58">
        <f t="shared" ref="AF667" si="1527">IF(AA667="",(Z667-V667)-Z666,AC667-W667)</f>
        <v>6.7767000000000022E-2</v>
      </c>
      <c r="AG667" s="40"/>
      <c r="AH667" s="73"/>
      <c r="AI667" s="40"/>
      <c r="AJ667" s="73"/>
      <c r="AK667" s="40">
        <v>2371</v>
      </c>
      <c r="AL667" s="73">
        <v>150</v>
      </c>
      <c r="AM667" s="70"/>
      <c r="AN667" s="74"/>
      <c r="AO667" s="70"/>
      <c r="AP667" s="63"/>
      <c r="AQ667" s="63"/>
      <c r="AR667" s="40"/>
      <c r="AS667" s="40"/>
      <c r="AT667" s="63"/>
      <c r="AU667" s="63"/>
      <c r="AV667" s="142"/>
      <c r="AW667" s="71"/>
      <c r="AX667" s="45"/>
      <c r="AY667" s="45"/>
      <c r="AZ667" s="46"/>
      <c r="BA667" s="152"/>
      <c r="BB667" s="47"/>
      <c r="BC667" s="158">
        <v>16</v>
      </c>
      <c r="BD667" s="158"/>
      <c r="BE667" s="47"/>
      <c r="BF667" s="56"/>
      <c r="BG667" s="49"/>
      <c r="BH667" s="50"/>
      <c r="BI667" s="49"/>
      <c r="BJ667" s="49"/>
      <c r="BK667" s="49"/>
      <c r="BL667" s="49"/>
      <c r="BM667" s="49"/>
      <c r="BN667" s="50"/>
      <c r="BO667" s="49"/>
      <c r="BP667" s="49"/>
      <c r="BQ667" s="50"/>
      <c r="BR667" s="9"/>
    </row>
    <row r="668" spans="1:70" s="7" customFormat="1" x14ac:dyDescent="0.25">
      <c r="A668" s="68" t="s">
        <v>1763</v>
      </c>
      <c r="B668" s="67" t="s">
        <v>1347</v>
      </c>
      <c r="C668" s="52">
        <v>44933.458634259259</v>
      </c>
      <c r="D668" s="16">
        <f>(K668*M668+P668*R668)/(24*60*60)</f>
        <v>3.4756944444444444E-2</v>
      </c>
      <c r="E668" s="26"/>
      <c r="F668" s="14">
        <v>381617</v>
      </c>
      <c r="G668" s="15">
        <v>0.111</v>
      </c>
      <c r="H668" s="131">
        <v>17</v>
      </c>
      <c r="I668" s="131">
        <v>10</v>
      </c>
      <c r="J668" s="143" t="s">
        <v>1161</v>
      </c>
      <c r="K668" s="27">
        <v>11</v>
      </c>
      <c r="L668" s="27">
        <v>6.0000000000000001E-3</v>
      </c>
      <c r="M668" s="13">
        <v>273</v>
      </c>
      <c r="N668" s="13">
        <v>240</v>
      </c>
      <c r="O668" s="17">
        <v>2E-3</v>
      </c>
      <c r="P668" s="27">
        <v>0</v>
      </c>
      <c r="Q668" s="27">
        <v>6.0000000000000001E-3</v>
      </c>
      <c r="R668" s="13">
        <v>334</v>
      </c>
      <c r="S668" s="13">
        <v>240</v>
      </c>
      <c r="T668" s="133">
        <v>2.9999999999999997E-4</v>
      </c>
      <c r="U668" s="27">
        <v>3.9704999999999997E-2</v>
      </c>
      <c r="V668" s="8">
        <f>IF(AB666="Latest Sag:",-(K668*L668+P668*Q668),-(K668*L668+P668*Q668)+U668)</f>
        <v>-6.6000000000000003E-2</v>
      </c>
      <c r="W668" s="8">
        <f>IF(OR(AC667="",AC667=0),Z667+V668,IF(AB666="Latest Sag:",AA667+U668+V668,AC667+V668))</f>
        <v>0.46480199999999999</v>
      </c>
      <c r="X668" s="33">
        <v>-35.342891999999999</v>
      </c>
      <c r="Y668" s="53">
        <f>IF(OR(ISBLANK(X668),X666=VALUE(20)),,IF(W666="Latest Z20:",ABS(X666-X668-K665*L665-P665*Q665+U667+U668),ABS(X667-X668-K667*L667-P667*Q667+U668)))</f>
        <v>0</v>
      </c>
      <c r="Z668" s="28">
        <v>-66.117547999999999</v>
      </c>
      <c r="AA668" s="28">
        <v>0.49104500000000001</v>
      </c>
      <c r="AB668" s="28">
        <v>-2.7696999999999999E-2</v>
      </c>
      <c r="AC668" s="8">
        <f t="shared" ref="AC668" si="1528">AB668+AA668</f>
        <v>0.46334799999999998</v>
      </c>
      <c r="AD668" s="35">
        <v>0.45879861741542899</v>
      </c>
      <c r="AE668" s="8">
        <f t="shared" ref="AE668" si="1529">IF(AD668="",0,IF(OR(AC668="",AC668=0),W668-AD668,AC668-AD668))</f>
        <v>4.5493825845709934E-3</v>
      </c>
      <c r="AF668" s="58">
        <f t="shared" ref="AF668" si="1530">IF(AA668="",(Z668-V668)-Z667,AC668-W668)</f>
        <v>-1.4540000000000108E-3</v>
      </c>
      <c r="AG668" s="40"/>
      <c r="AH668" s="73"/>
      <c r="AI668" s="40"/>
      <c r="AJ668" s="73"/>
      <c r="AK668" s="40">
        <v>98</v>
      </c>
      <c r="AL668" s="73">
        <v>150</v>
      </c>
      <c r="AM668" s="70"/>
      <c r="AN668" s="74"/>
      <c r="AO668" s="70"/>
      <c r="AP668" s="63"/>
      <c r="AQ668" s="63"/>
      <c r="AR668" s="40"/>
      <c r="AS668" s="40"/>
      <c r="AT668" s="63"/>
      <c r="AU668" s="63"/>
      <c r="AV668" s="142"/>
      <c r="AW668" s="71"/>
      <c r="AX668" s="45"/>
      <c r="AY668" s="45"/>
      <c r="AZ668" s="46"/>
      <c r="BA668" s="152"/>
      <c r="BB668" s="47"/>
      <c r="BC668" s="158">
        <v>16</v>
      </c>
      <c r="BD668" s="158"/>
      <c r="BE668" s="47"/>
      <c r="BF668" s="56"/>
      <c r="BG668" s="49"/>
      <c r="BH668" s="50"/>
      <c r="BI668" s="49"/>
      <c r="BJ668" s="49"/>
      <c r="BK668" s="49"/>
      <c r="BL668" s="49"/>
      <c r="BM668" s="49"/>
      <c r="BN668" s="50"/>
      <c r="BO668" s="49"/>
      <c r="BP668" s="49"/>
      <c r="BQ668" s="50"/>
      <c r="BR668" s="9"/>
    </row>
    <row r="669" spans="1:70" s="7" customFormat="1" x14ac:dyDescent="0.25">
      <c r="A669" s="68" t="s">
        <v>1764</v>
      </c>
      <c r="B669" s="67" t="s">
        <v>1347</v>
      </c>
      <c r="C669" s="52">
        <v>44933.504548611112</v>
      </c>
      <c r="D669" s="16">
        <f>(K669*M669+P669*R669)/(24*60*60)</f>
        <v>1.0185185185185186E-2</v>
      </c>
      <c r="E669" s="26" t="s">
        <v>1767</v>
      </c>
      <c r="F669" s="14">
        <v>381617</v>
      </c>
      <c r="G669" s="15">
        <v>0.111</v>
      </c>
      <c r="H669" s="131">
        <v>17</v>
      </c>
      <c r="I669" s="131">
        <v>10</v>
      </c>
      <c r="J669" s="143" t="s">
        <v>1161</v>
      </c>
      <c r="K669" s="27">
        <v>2</v>
      </c>
      <c r="L669" s="27">
        <v>6.0000000000000001E-3</v>
      </c>
      <c r="M669" s="13">
        <v>273</v>
      </c>
      <c r="N669" s="13">
        <v>240</v>
      </c>
      <c r="O669" s="17">
        <v>2E-3</v>
      </c>
      <c r="P669" s="27">
        <v>1</v>
      </c>
      <c r="Q669" s="27">
        <v>6.0000000000000001E-3</v>
      </c>
      <c r="R669" s="13">
        <v>334</v>
      </c>
      <c r="S669" s="13">
        <v>240</v>
      </c>
      <c r="T669" s="133">
        <v>2.9999999999999997E-4</v>
      </c>
      <c r="U669" s="27">
        <v>1.3313999999999999E-2</v>
      </c>
      <c r="V669" s="8">
        <f>IF(AB667="Latest Sag:",-(K669*L669+P669*Q669),-(K669*L669+P669*Q669)+U669)</f>
        <v>-4.6860000000000027E-3</v>
      </c>
      <c r="W669" s="8">
        <f>IF(OR(AC668="",AC668=0),Z668+V669,IF(AB667="Latest Sag:",AA668+U669+V669,AC668+V669))</f>
        <v>0.45866199999999996</v>
      </c>
      <c r="X669" s="33">
        <v>-35.395581</v>
      </c>
      <c r="Y669" s="53">
        <f>IF(OR(ISBLANK(X669),X667=VALUE(20)),,IF(W667="Latest Z20:",ABS(X667-X669-K666*L666-P666*Q666+U668+U669),ABS(X668-X669-K668*L668-P668*Q668+U669)))</f>
        <v>3.000000000870362E-6</v>
      </c>
      <c r="Z669" s="28">
        <v>-66.117547000000002</v>
      </c>
      <c r="AA669" s="28">
        <v>0.49104500000000001</v>
      </c>
      <c r="AB669" s="28">
        <v>-3.2292000000000001E-2</v>
      </c>
      <c r="AC669" s="8">
        <f t="shared" ref="AC669" si="1531">AB669+AA669</f>
        <v>0.45875300000000002</v>
      </c>
      <c r="AD669" s="35">
        <v>0.45879861741542899</v>
      </c>
      <c r="AE669" s="8">
        <f t="shared" ref="AE669" si="1532">IF(AD669="",0,IF(OR(AC669="",AC669=0),W669-AD669,AC669-AD669))</f>
        <v>-4.5617415428966801E-5</v>
      </c>
      <c r="AF669" s="58">
        <f t="shared" ref="AF669" si="1533">IF(AA669="",(Z669-V669)-Z668,AC669-W669)</f>
        <v>9.1000000000063253E-5</v>
      </c>
      <c r="AG669" s="40"/>
      <c r="AH669" s="73"/>
      <c r="AI669" s="40"/>
      <c r="AJ669" s="73"/>
      <c r="AK669" s="40">
        <v>51</v>
      </c>
      <c r="AL669" s="73">
        <v>150</v>
      </c>
      <c r="AM669" s="70"/>
      <c r="AN669" s="74"/>
      <c r="AO669" s="70"/>
      <c r="AP669" s="63"/>
      <c r="AQ669" s="63"/>
      <c r="AR669" s="40"/>
      <c r="AS669" s="40"/>
      <c r="AT669" s="63"/>
      <c r="AU669" s="63"/>
      <c r="AV669" s="142"/>
      <c r="AW669" s="71"/>
      <c r="AX669" s="45"/>
      <c r="AY669" s="45"/>
      <c r="AZ669" s="46"/>
      <c r="BA669" s="152"/>
      <c r="BB669" s="47"/>
      <c r="BC669" s="158">
        <v>16</v>
      </c>
      <c r="BD669" s="158"/>
      <c r="BE669" s="47"/>
      <c r="BF669" s="56"/>
      <c r="BG669" s="49"/>
      <c r="BH669" s="50"/>
      <c r="BI669" s="49"/>
      <c r="BJ669" s="49"/>
      <c r="BK669" s="49"/>
      <c r="BL669" s="49"/>
      <c r="BM669" s="49"/>
      <c r="BN669" s="50"/>
      <c r="BO669" s="49"/>
      <c r="BP669" s="49"/>
      <c r="BQ669" s="50"/>
      <c r="BR669" s="9"/>
    </row>
    <row r="670" spans="1:70" s="6" customFormat="1" x14ac:dyDescent="0.25">
      <c r="A670" s="170" t="s">
        <v>1155</v>
      </c>
      <c r="B670" s="136"/>
      <c r="C670" s="137">
        <v>44933.53434027778</v>
      </c>
      <c r="D670" s="146">
        <v>2.36</v>
      </c>
      <c r="E670" s="139" t="s">
        <v>814</v>
      </c>
      <c r="F670" s="165" t="s">
        <v>1239</v>
      </c>
      <c r="G670" s="22"/>
      <c r="H670" s="134"/>
      <c r="I670" s="134"/>
      <c r="J670" s="145"/>
      <c r="K670" s="29"/>
      <c r="L670" s="29"/>
      <c r="M670" s="1"/>
      <c r="N670" s="1"/>
      <c r="O670" s="3"/>
      <c r="P670" s="29"/>
      <c r="Q670" s="29"/>
      <c r="R670" s="1"/>
      <c r="S670" s="1"/>
      <c r="T670" s="147" t="s">
        <v>903</v>
      </c>
      <c r="U670" s="32" t="s">
        <v>24</v>
      </c>
      <c r="V670" s="24"/>
      <c r="W670" s="25" t="s">
        <v>22</v>
      </c>
      <c r="X670" s="30">
        <v>20</v>
      </c>
      <c r="Y670" s="138"/>
      <c r="Z670" s="30"/>
      <c r="AA670" s="30"/>
      <c r="AB670" s="36" t="s">
        <v>21</v>
      </c>
      <c r="AC670" s="24">
        <f>$AC$669</f>
        <v>0.45875300000000002</v>
      </c>
      <c r="AD670" s="30"/>
      <c r="AE670" s="24"/>
      <c r="AF670" s="24"/>
      <c r="AG670" s="41"/>
      <c r="AH670" s="41"/>
      <c r="AI670" s="41"/>
      <c r="AJ670" s="41"/>
      <c r="AK670" s="41"/>
      <c r="AL670" s="41"/>
      <c r="AM670" s="41"/>
      <c r="AN670" s="41"/>
      <c r="AO670" s="41"/>
      <c r="AP670" s="135"/>
      <c r="AQ670" s="135"/>
      <c r="AR670" s="41"/>
      <c r="AS670" s="41"/>
      <c r="AT670" s="135"/>
      <c r="AU670" s="135"/>
      <c r="AV670" s="29"/>
      <c r="AW670" s="42"/>
      <c r="AX670" s="42"/>
      <c r="AY670" s="42"/>
      <c r="AZ670" s="43"/>
      <c r="BA670" s="151"/>
      <c r="BB670" s="44"/>
      <c r="BC670" s="157">
        <v>17</v>
      </c>
      <c r="BD670" s="157"/>
      <c r="BE670" s="44"/>
      <c r="BF670" s="48"/>
      <c r="BG670" s="48"/>
      <c r="BH670" s="48"/>
      <c r="BI670" s="48"/>
      <c r="BJ670" s="48"/>
      <c r="BK670" s="48"/>
      <c r="BL670" s="48"/>
      <c r="BM670" s="48"/>
      <c r="BN670" s="48"/>
      <c r="BO670" s="48"/>
      <c r="BP670" s="48"/>
      <c r="BQ670" s="48"/>
      <c r="BR670" s="1"/>
    </row>
    <row r="671" spans="1:70" s="7" customFormat="1" x14ac:dyDescent="0.25">
      <c r="A671" s="68" t="s">
        <v>1765</v>
      </c>
      <c r="B671" s="67" t="s">
        <v>1347</v>
      </c>
      <c r="C671" s="52">
        <v>44933.551550925928</v>
      </c>
      <c r="D671" s="16">
        <f>(K671*M671+P671*R671)/(24*60*60)</f>
        <v>0</v>
      </c>
      <c r="E671" s="26"/>
      <c r="F671" s="14">
        <v>381617</v>
      </c>
      <c r="G671" s="15">
        <v>0.111</v>
      </c>
      <c r="H671" s="131">
        <v>17</v>
      </c>
      <c r="I671" s="131">
        <v>10</v>
      </c>
      <c r="J671" s="143" t="s">
        <v>1161</v>
      </c>
      <c r="K671" s="37"/>
      <c r="L671" s="27">
        <v>6.0000000000000001E-3</v>
      </c>
      <c r="M671" s="13">
        <v>273</v>
      </c>
      <c r="N671" s="13">
        <v>240</v>
      </c>
      <c r="O671" s="17">
        <v>2E-3</v>
      </c>
      <c r="P671" s="37"/>
      <c r="Q671" s="27">
        <v>6.0000000000000001E-3</v>
      </c>
      <c r="R671" s="13">
        <v>334</v>
      </c>
      <c r="S671" s="13">
        <v>240</v>
      </c>
      <c r="T671" s="133">
        <v>2.9999999999999997E-4</v>
      </c>
      <c r="U671" s="27"/>
      <c r="V671" s="8">
        <f>IF(AB669="Latest Sag:",-(K671*L671+P671*Q671),-(K671*L671+P671*Q671)+U671)</f>
        <v>0</v>
      </c>
      <c r="W671" s="8">
        <f>IF(OR(AC670="",AC670=0),Z670+V671,IF(AB669="Latest Sag:",AA670+U671+V671,AC670+V671))</f>
        <v>0.45875300000000002</v>
      </c>
      <c r="X671" s="34"/>
      <c r="Y671" s="53">
        <f>IF(OR(ISBLANK(X671),X669=VALUE(20)),,IF(W669="Latest Z20:",ABS(X669-X671-K668*L668-P668*Q668+U670+U671),ABS(X670-X671-K670*L670-P670*Q670+U671)))</f>
        <v>0</v>
      </c>
      <c r="Z671" s="28">
        <v>-66.117379999999997</v>
      </c>
      <c r="AA671" s="28">
        <v>0.49098599999999998</v>
      </c>
      <c r="AB671" s="28">
        <v>3.4431000000000003E-2</v>
      </c>
      <c r="AC671" s="8">
        <f t="shared" ref="AC671" si="1534">AB671+AA671</f>
        <v>0.52541700000000002</v>
      </c>
      <c r="AD671" s="35">
        <v>0.45871544438311701</v>
      </c>
      <c r="AE671" s="8">
        <f t="shared" ref="AE671" si="1535">IF(AD671="",0,IF(OR(AC671="",AC671=0),W671-AD671,AC671-AD671))</f>
        <v>6.6701555616883013E-2</v>
      </c>
      <c r="AF671" s="58">
        <f t="shared" ref="AF671" si="1536">IF(AA671="",(Z671-V671)-Z670,AC671-W671)</f>
        <v>6.6664000000000001E-2</v>
      </c>
      <c r="AG671" s="40"/>
      <c r="AH671" s="73"/>
      <c r="AI671" s="40"/>
      <c r="AJ671" s="73"/>
      <c r="AK671" s="40">
        <v>2504</v>
      </c>
      <c r="AL671" s="73">
        <v>150</v>
      </c>
      <c r="AM671" s="70"/>
      <c r="AN671" s="74"/>
      <c r="AO671" s="70"/>
      <c r="AP671" s="63"/>
      <c r="AQ671" s="63"/>
      <c r="AR671" s="40"/>
      <c r="AS671" s="40"/>
      <c r="AT671" s="63"/>
      <c r="AU671" s="63"/>
      <c r="AV671" s="142"/>
      <c r="AW671" s="71"/>
      <c r="AX671" s="45"/>
      <c r="AY671" s="45"/>
      <c r="AZ671" s="46"/>
      <c r="BA671" s="152"/>
      <c r="BB671" s="47"/>
      <c r="BC671" s="158">
        <v>17</v>
      </c>
      <c r="BD671" s="158"/>
      <c r="BE671" s="47"/>
      <c r="BF671" s="56"/>
      <c r="BG671" s="49"/>
      <c r="BH671" s="50"/>
      <c r="BI671" s="49"/>
      <c r="BJ671" s="49"/>
      <c r="BK671" s="49"/>
      <c r="BL671" s="49"/>
      <c r="BM671" s="49"/>
      <c r="BN671" s="50"/>
      <c r="BO671" s="49"/>
      <c r="BP671" s="49"/>
      <c r="BQ671" s="50"/>
      <c r="BR671" s="9"/>
    </row>
    <row r="672" spans="1:70" s="7" customFormat="1" x14ac:dyDescent="0.25">
      <c r="A672" s="68" t="s">
        <v>1766</v>
      </c>
      <c r="B672" s="67" t="s">
        <v>1347</v>
      </c>
      <c r="C672" s="52">
        <v>44933.561006944445</v>
      </c>
      <c r="D672" s="16">
        <f>(K672*M672+P672*R672)/(24*60*60)</f>
        <v>3.4756944444444444E-2</v>
      </c>
      <c r="E672" s="26"/>
      <c r="F672" s="14">
        <v>381617</v>
      </c>
      <c r="G672" s="15">
        <v>0.111</v>
      </c>
      <c r="H672" s="131">
        <v>17</v>
      </c>
      <c r="I672" s="131">
        <v>10</v>
      </c>
      <c r="J672" s="143" t="s">
        <v>1161</v>
      </c>
      <c r="K672" s="27">
        <v>11</v>
      </c>
      <c r="L672" s="27">
        <v>6.0000000000000001E-3</v>
      </c>
      <c r="M672" s="13">
        <v>273</v>
      </c>
      <c r="N672" s="13">
        <v>240</v>
      </c>
      <c r="O672" s="17">
        <v>2E-3</v>
      </c>
      <c r="P672" s="27">
        <v>0</v>
      </c>
      <c r="Q672" s="27">
        <v>6.0000000000000001E-3</v>
      </c>
      <c r="R672" s="13">
        <v>334</v>
      </c>
      <c r="S672" s="13">
        <v>240</v>
      </c>
      <c r="T672" s="133">
        <v>2.9999999999999997E-4</v>
      </c>
      <c r="U672" s="27">
        <v>3.9987000000000002E-2</v>
      </c>
      <c r="V672" s="8">
        <f>IF(AB670="Latest Sag:",-(K672*L672+P672*Q672),-(K672*L672+P672*Q672)+U672)</f>
        <v>-6.6000000000000003E-2</v>
      </c>
      <c r="W672" s="8">
        <f>IF(OR(AC671="",AC671=0),Z671+V672,IF(AB670="Latest Sag:",AA671+U672+V672,AC671+V672))</f>
        <v>0.46497300000000003</v>
      </c>
      <c r="X672" s="33">
        <v>-35.342281999999997</v>
      </c>
      <c r="Y672" s="53">
        <f>IF(OR(ISBLANK(X672),X670=VALUE(20)),,IF(W670="Latest Z20:",ABS(X670-X672-K669*L669-P669*Q669+U671+U672),ABS(X671-X672-K671*L671-P671*Q671+U672)))</f>
        <v>0</v>
      </c>
      <c r="Z672" s="28">
        <v>-66.117272999999997</v>
      </c>
      <c r="AA672" s="28">
        <v>0.490948</v>
      </c>
      <c r="AB672" s="28">
        <v>-2.7276000000000002E-2</v>
      </c>
      <c r="AC672" s="8">
        <f t="shared" ref="AC672" si="1537">AB672+AA672</f>
        <v>0.46367199999999997</v>
      </c>
      <c r="AD672" s="35">
        <v>0.45871544438311701</v>
      </c>
      <c r="AE672" s="8">
        <f t="shared" ref="AE672" si="1538">IF(AD672="",0,IF(OR(AC672="",AC672=0),W672-AD672,AC672-AD672))</f>
        <v>4.9565556168829628E-3</v>
      </c>
      <c r="AF672" s="58">
        <f t="shared" ref="AF672" si="1539">IF(AA672="",(Z672-V672)-Z671,AC672-W672)</f>
        <v>-1.3010000000000521E-3</v>
      </c>
      <c r="AG672" s="40"/>
      <c r="AH672" s="73"/>
      <c r="AI672" s="40"/>
      <c r="AJ672" s="73"/>
      <c r="AK672" s="40">
        <v>105</v>
      </c>
      <c r="AL672" s="73">
        <v>150</v>
      </c>
      <c r="AM672" s="70"/>
      <c r="AN672" s="74"/>
      <c r="AO672" s="70"/>
      <c r="AP672" s="63"/>
      <c r="AQ672" s="63"/>
      <c r="AR672" s="40"/>
      <c r="AS672" s="40"/>
      <c r="AT672" s="63"/>
      <c r="AU672" s="63"/>
      <c r="AV672" s="142"/>
      <c r="AW672" s="71"/>
      <c r="AX672" s="45"/>
      <c r="AY672" s="45"/>
      <c r="AZ672" s="46"/>
      <c r="BA672" s="152"/>
      <c r="BB672" s="47"/>
      <c r="BC672" s="158">
        <v>17</v>
      </c>
      <c r="BD672" s="158"/>
      <c r="BE672" s="47"/>
      <c r="BF672" s="56"/>
      <c r="BG672" s="49"/>
      <c r="BH672" s="50"/>
      <c r="BI672" s="49"/>
      <c r="BJ672" s="49"/>
      <c r="BK672" s="49"/>
      <c r="BL672" s="49"/>
      <c r="BM672" s="49"/>
      <c r="BN672" s="50"/>
      <c r="BO672" s="49"/>
      <c r="BP672" s="49"/>
      <c r="BQ672" s="50"/>
      <c r="BR672" s="9"/>
    </row>
    <row r="673" spans="1:70" s="7" customFormat="1" x14ac:dyDescent="0.25">
      <c r="A673" s="68" t="s">
        <v>1768</v>
      </c>
      <c r="B673" s="67" t="s">
        <v>1347</v>
      </c>
      <c r="C673" s="52">
        <v>44933.606412037036</v>
      </c>
      <c r="D673" s="16">
        <f>(K673*M673+P673*R673)/(24*60*60)</f>
        <v>1.0185185185185186E-2</v>
      </c>
      <c r="E673" s="26"/>
      <c r="F673" s="14">
        <v>381617</v>
      </c>
      <c r="G673" s="15">
        <v>0.111</v>
      </c>
      <c r="H673" s="131">
        <v>17</v>
      </c>
      <c r="I673" s="131">
        <v>10</v>
      </c>
      <c r="J673" s="143" t="s">
        <v>1161</v>
      </c>
      <c r="K673" s="27">
        <v>2</v>
      </c>
      <c r="L673" s="27">
        <v>6.0000000000000001E-3</v>
      </c>
      <c r="M673" s="13">
        <v>273</v>
      </c>
      <c r="N673" s="13">
        <v>240</v>
      </c>
      <c r="O673" s="17">
        <v>2E-3</v>
      </c>
      <c r="P673" s="27">
        <v>1</v>
      </c>
      <c r="Q673" s="27">
        <v>6.0000000000000001E-3</v>
      </c>
      <c r="R673" s="13">
        <v>334</v>
      </c>
      <c r="S673" s="13">
        <v>240</v>
      </c>
      <c r="T673" s="133">
        <v>2.9999999999999997E-4</v>
      </c>
      <c r="U673" s="27">
        <v>1.2895E-2</v>
      </c>
      <c r="V673" s="8">
        <f>IF(AB671="Latest Sag:",-(K673*L673+P673*Q673),-(K673*L673+P673*Q673)+U673)</f>
        <v>-5.1050000000000019E-3</v>
      </c>
      <c r="W673" s="8">
        <f>IF(OR(AC672="",AC672=0),Z672+V673,IF(AB671="Latest Sag:",AA672+U673+V673,AC672+V673))</f>
        <v>0.45856699999999995</v>
      </c>
      <c r="X673" s="33">
        <v>-35.395386999999999</v>
      </c>
      <c r="Y673" s="53">
        <f>IF(OR(ISBLANK(X673),X671=VALUE(20)),,IF(W671="Latest Z20:",ABS(X671-X673-K670*L670-P670*Q670+U672+U673),ABS(X672-X673-K672*L672-P672*Q672+U673)))</f>
        <v>2.1753432388749161E-15</v>
      </c>
      <c r="Z673" s="28">
        <v>-66.117253000000005</v>
      </c>
      <c r="AA673" s="28">
        <v>0.490956</v>
      </c>
      <c r="AB673" s="28">
        <v>-3.2335000000000003E-2</v>
      </c>
      <c r="AC673" s="8">
        <f t="shared" ref="AC673" si="1540">AB673+AA673</f>
        <v>0.458621</v>
      </c>
      <c r="AD673" s="35">
        <v>0.45871544438311701</v>
      </c>
      <c r="AE673" s="8">
        <f t="shared" ref="AE673" si="1541">IF(AD673="",0,IF(OR(AC673="",AC673=0),W673-AD673,AC673-AD673))</f>
        <v>-9.4444383117009423E-5</v>
      </c>
      <c r="AF673" s="58">
        <f t="shared" ref="AF673" si="1542">IF(AA673="",(Z673-V673)-Z672,AC673-W673)</f>
        <v>5.4000000000054005E-5</v>
      </c>
      <c r="AG673" s="40"/>
      <c r="AH673" s="73"/>
      <c r="AI673" s="40"/>
      <c r="AJ673" s="73"/>
      <c r="AK673" s="40">
        <v>56</v>
      </c>
      <c r="AL673" s="73">
        <v>150</v>
      </c>
      <c r="AM673" s="70"/>
      <c r="AN673" s="74"/>
      <c r="AO673" s="70"/>
      <c r="AP673" s="63"/>
      <c r="AQ673" s="63"/>
      <c r="AR673" s="40"/>
      <c r="AS673" s="40"/>
      <c r="AT673" s="63"/>
      <c r="AU673" s="63"/>
      <c r="AV673" s="142"/>
      <c r="AW673" s="71"/>
      <c r="AX673" s="45"/>
      <c r="AY673" s="45"/>
      <c r="AZ673" s="46"/>
      <c r="BA673" s="152"/>
      <c r="BB673" s="47"/>
      <c r="BC673" s="158">
        <v>17</v>
      </c>
      <c r="BD673" s="158">
        <v>10</v>
      </c>
      <c r="BE673" s="47">
        <v>13.6</v>
      </c>
      <c r="BF673" s="56"/>
      <c r="BG673" s="49"/>
      <c r="BH673" s="50"/>
      <c r="BI673" s="49"/>
      <c r="BJ673" s="49"/>
      <c r="BK673" s="49"/>
      <c r="BL673" s="49"/>
      <c r="BM673" s="49"/>
      <c r="BN673" s="50"/>
      <c r="BO673" s="49"/>
      <c r="BP673" s="49"/>
      <c r="BQ673" s="50"/>
      <c r="BR673" s="9"/>
    </row>
    <row r="674" spans="1:70" s="6" customFormat="1" x14ac:dyDescent="0.25">
      <c r="A674" s="170" t="s">
        <v>1155</v>
      </c>
      <c r="B674" s="136"/>
      <c r="C674" s="137">
        <v>44933.641805555555</v>
      </c>
      <c r="D674" s="146">
        <v>2.58</v>
      </c>
      <c r="E674" s="139" t="s">
        <v>814</v>
      </c>
      <c r="F674" s="165" t="s">
        <v>1244</v>
      </c>
      <c r="G674" s="22"/>
      <c r="H674" s="134"/>
      <c r="I674" s="134"/>
      <c r="J674" s="145"/>
      <c r="K674" s="29"/>
      <c r="L674" s="29"/>
      <c r="M674" s="1"/>
      <c r="N674" s="1"/>
      <c r="O674" s="3"/>
      <c r="P674" s="29"/>
      <c r="Q674" s="29"/>
      <c r="R674" s="1"/>
      <c r="S674" s="1"/>
      <c r="T674" s="147" t="s">
        <v>903</v>
      </c>
      <c r="U674" s="32" t="s">
        <v>24</v>
      </c>
      <c r="V674" s="24"/>
      <c r="W674" s="25" t="s">
        <v>22</v>
      </c>
      <c r="X674" s="30">
        <v>20</v>
      </c>
      <c r="Y674" s="138"/>
      <c r="Z674" s="30"/>
      <c r="AA674" s="30"/>
      <c r="AB674" s="36" t="s">
        <v>21</v>
      </c>
      <c r="AC674" s="24">
        <f>$AC$673</f>
        <v>0.458621</v>
      </c>
      <c r="AD674" s="30"/>
      <c r="AE674" s="24"/>
      <c r="AF674" s="24"/>
      <c r="AG674" s="41"/>
      <c r="AH674" s="41"/>
      <c r="AI674" s="41"/>
      <c r="AJ674" s="41"/>
      <c r="AK674" s="41"/>
      <c r="AL674" s="41"/>
      <c r="AM674" s="41"/>
      <c r="AN674" s="41"/>
      <c r="AO674" s="41"/>
      <c r="AP674" s="135"/>
      <c r="AQ674" s="135"/>
      <c r="AR674" s="41"/>
      <c r="AS674" s="41"/>
      <c r="AT674" s="135"/>
      <c r="AU674" s="135"/>
      <c r="AV674" s="29"/>
      <c r="AW674" s="42"/>
      <c r="AX674" s="42"/>
      <c r="AY674" s="42"/>
      <c r="AZ674" s="43"/>
      <c r="BA674" s="151"/>
      <c r="BB674" s="44"/>
      <c r="BC674" s="157">
        <v>18</v>
      </c>
      <c r="BD674" s="157"/>
      <c r="BE674" s="44"/>
      <c r="BF674" s="48"/>
      <c r="BG674" s="48"/>
      <c r="BH674" s="48"/>
      <c r="BI674" s="48"/>
      <c r="BJ674" s="48"/>
      <c r="BK674" s="48"/>
      <c r="BL674" s="48"/>
      <c r="BM674" s="48"/>
      <c r="BN674" s="48"/>
      <c r="BO674" s="48"/>
      <c r="BP674" s="48"/>
      <c r="BQ674" s="48"/>
      <c r="BR674" s="1"/>
    </row>
    <row r="675" spans="1:70" s="7" customFormat="1" x14ac:dyDescent="0.25">
      <c r="A675" s="68" t="s">
        <v>1769</v>
      </c>
      <c r="B675" s="67" t="s">
        <v>1347</v>
      </c>
      <c r="C675" s="52">
        <v>44933.651898148149</v>
      </c>
      <c r="D675" s="16">
        <f>(K675*M675+P675*R675)/(24*60*60)</f>
        <v>0</v>
      </c>
      <c r="E675" s="26"/>
      <c r="F675" s="14">
        <v>381617</v>
      </c>
      <c r="G675" s="15">
        <v>0.111</v>
      </c>
      <c r="H675" s="131">
        <v>17</v>
      </c>
      <c r="I675" s="131">
        <v>10</v>
      </c>
      <c r="J675" s="143" t="s">
        <v>1161</v>
      </c>
      <c r="K675" s="37"/>
      <c r="L675" s="27">
        <v>6.0000000000000001E-3</v>
      </c>
      <c r="M675" s="13">
        <v>273</v>
      </c>
      <c r="N675" s="13">
        <v>240</v>
      </c>
      <c r="O675" s="17">
        <v>2E-3</v>
      </c>
      <c r="P675" s="37"/>
      <c r="Q675" s="27">
        <v>6.0000000000000001E-3</v>
      </c>
      <c r="R675" s="13">
        <v>334</v>
      </c>
      <c r="S675" s="13">
        <v>240</v>
      </c>
      <c r="T675" s="133">
        <v>2.9999999999999997E-4</v>
      </c>
      <c r="U675" s="27"/>
      <c r="V675" s="8">
        <f>IF(AB673="Latest Sag:",-(K675*L675+P675*Q675),-(K675*L675+P675*Q675)+U675)</f>
        <v>0</v>
      </c>
      <c r="W675" s="8">
        <f>IF(OR(AC674="",AC674=0),Z674+V675,IF(AB673="Latest Sag:",AA674+U675+V675,AC674+V675))</f>
        <v>0.458621</v>
      </c>
      <c r="X675" s="34"/>
      <c r="Y675" s="53">
        <f>IF(OR(ISBLANK(X675),X673=VALUE(20)),,IF(W673="Latest Z20:",ABS(X673-X675-K672*L672-P672*Q672+U674+U675),ABS(X674-X675-K674*L674-P674*Q674+U675)))</f>
        <v>0</v>
      </c>
      <c r="Z675" s="28">
        <v>-66.116855000000001</v>
      </c>
      <c r="AA675" s="28">
        <v>0.49093300000000001</v>
      </c>
      <c r="AB675" s="28">
        <v>3.5317000000000001E-2</v>
      </c>
      <c r="AC675" s="8">
        <f t="shared" ref="AC675" si="1543">AB675+AA675</f>
        <v>0.52625</v>
      </c>
      <c r="AD675" s="35">
        <v>0.45869895051613602</v>
      </c>
      <c r="AE675" s="8">
        <f t="shared" ref="AE675" si="1544">IF(AD675="",0,IF(OR(AC675="",AC675=0),W675-AD675,AC675-AD675))</f>
        <v>6.7551049483863979E-2</v>
      </c>
      <c r="AF675" s="58">
        <f t="shared" ref="AF675" si="1545">IF(AA675="",(Z675-V675)-Z674,AC675-W675)</f>
        <v>6.7628999999999995E-2</v>
      </c>
      <c r="AG675" s="40"/>
      <c r="AH675" s="73"/>
      <c r="AI675" s="40"/>
      <c r="AJ675" s="73"/>
      <c r="AK675" s="40">
        <v>2422</v>
      </c>
      <c r="AL675" s="73">
        <v>150</v>
      </c>
      <c r="AM675" s="70"/>
      <c r="AN675" s="74"/>
      <c r="AO675" s="70"/>
      <c r="AP675" s="63"/>
      <c r="AQ675" s="63"/>
      <c r="AR675" s="40"/>
      <c r="AS675" s="40"/>
      <c r="AT675" s="63"/>
      <c r="AU675" s="63"/>
      <c r="AV675" s="142"/>
      <c r="AW675" s="71"/>
      <c r="AX675" s="45"/>
      <c r="AY675" s="45"/>
      <c r="AZ675" s="46"/>
      <c r="BA675" s="152"/>
      <c r="BB675" s="47"/>
      <c r="BC675" s="158">
        <v>18</v>
      </c>
      <c r="BD675" s="158"/>
      <c r="BE675" s="47"/>
      <c r="BF675" s="56"/>
      <c r="BG675" s="49"/>
      <c r="BH675" s="50"/>
      <c r="BI675" s="49"/>
      <c r="BJ675" s="49"/>
      <c r="BK675" s="49"/>
      <c r="BL675" s="49"/>
      <c r="BM675" s="49"/>
      <c r="BN675" s="50"/>
      <c r="BO675" s="49"/>
      <c r="BP675" s="49"/>
      <c r="BQ675" s="50"/>
      <c r="BR675" s="9"/>
    </row>
    <row r="676" spans="1:70" s="7" customFormat="1" x14ac:dyDescent="0.25">
      <c r="A676" s="68" t="s">
        <v>1771</v>
      </c>
      <c r="B676" s="67" t="s">
        <v>1347</v>
      </c>
      <c r="C676" s="52">
        <v>44933.666354166664</v>
      </c>
      <c r="D676" s="16">
        <f>(K676*M676+P676*R676)/(24*60*60)</f>
        <v>3.4756944444444444E-2</v>
      </c>
      <c r="E676" s="26"/>
      <c r="F676" s="14">
        <v>381617</v>
      </c>
      <c r="G676" s="15">
        <v>0.111</v>
      </c>
      <c r="H676" s="131">
        <v>17</v>
      </c>
      <c r="I676" s="131">
        <v>10</v>
      </c>
      <c r="J676" s="143" t="s">
        <v>1161</v>
      </c>
      <c r="K676" s="27">
        <v>11</v>
      </c>
      <c r="L676" s="27">
        <v>6.0000000000000001E-3</v>
      </c>
      <c r="M676" s="13">
        <v>273</v>
      </c>
      <c r="N676" s="13">
        <v>240</v>
      </c>
      <c r="O676" s="17">
        <v>2E-3</v>
      </c>
      <c r="P676" s="27">
        <v>0</v>
      </c>
      <c r="Q676" s="27">
        <v>6.0000000000000001E-3</v>
      </c>
      <c r="R676" s="13">
        <v>334</v>
      </c>
      <c r="S676" s="13">
        <v>240</v>
      </c>
      <c r="T676" s="133">
        <v>2.9999999999999997E-4</v>
      </c>
      <c r="U676" s="27">
        <v>3.9900999999999999E-2</v>
      </c>
      <c r="V676" s="8">
        <f>IF(AB674="Latest Sag:",-(K676*L676+P676*Q676),-(K676*L676+P676*Q676)+U676)</f>
        <v>-6.6000000000000003E-2</v>
      </c>
      <c r="W676" s="8">
        <f>IF(OR(AC675="",AC675=0),Z675+V676,IF(AB674="Latest Sag:",AA675+U676+V676,AC675+V676))</f>
        <v>0.46483400000000002</v>
      </c>
      <c r="X676" s="33">
        <v>-35.341954999999999</v>
      </c>
      <c r="Y676" s="53">
        <f>IF(OR(ISBLANK(X676),X674=VALUE(20)),,IF(W674="Latest Z20:",ABS(X674-X676-K673*L673-P673*Q673+U675+U676),ABS(X675-X676-K675*L675-P675*Q675+U676)))</f>
        <v>0</v>
      </c>
      <c r="Z676" s="28">
        <v>-66.116716999999994</v>
      </c>
      <c r="AA676" s="28">
        <v>0.49090299999999998</v>
      </c>
      <c r="AB676" s="28">
        <v>-2.7549000000000001E-2</v>
      </c>
      <c r="AC676" s="8">
        <f t="shared" ref="AC676" si="1546">AB676+AA676</f>
        <v>0.46335399999999999</v>
      </c>
      <c r="AD676" s="35">
        <v>0.45869895051613602</v>
      </c>
      <c r="AE676" s="8">
        <f t="shared" ref="AE676" si="1547">IF(AD676="",0,IF(OR(AC676="",AC676=0),W676-AD676,AC676-AD676))</f>
        <v>4.6550494838639711E-3</v>
      </c>
      <c r="AF676" s="58">
        <f t="shared" ref="AF676" si="1548">IF(AA676="",(Z676-V676)-Z675,AC676-W676)</f>
        <v>-1.4800000000000368E-3</v>
      </c>
      <c r="AG676" s="40"/>
      <c r="AH676" s="73"/>
      <c r="AI676" s="40"/>
      <c r="AJ676" s="73"/>
      <c r="AK676" s="40">
        <v>87</v>
      </c>
      <c r="AL676" s="73">
        <v>150</v>
      </c>
      <c r="AM676" s="70"/>
      <c r="AN676" s="74"/>
      <c r="AO676" s="70"/>
      <c r="AP676" s="63"/>
      <c r="AQ676" s="63"/>
      <c r="AR676" s="40"/>
      <c r="AS676" s="40"/>
      <c r="AT676" s="63"/>
      <c r="AU676" s="63"/>
      <c r="AV676" s="142"/>
      <c r="AW676" s="71"/>
      <c r="AX676" s="45"/>
      <c r="AY676" s="45"/>
      <c r="AZ676" s="46"/>
      <c r="BA676" s="152"/>
      <c r="BB676" s="47"/>
      <c r="BC676" s="158">
        <v>18</v>
      </c>
      <c r="BD676" s="158"/>
      <c r="BE676" s="47"/>
      <c r="BF676" s="56"/>
      <c r="BG676" s="49"/>
      <c r="BH676" s="50"/>
      <c r="BI676" s="49"/>
      <c r="BJ676" s="49"/>
      <c r="BK676" s="49"/>
      <c r="BL676" s="49"/>
      <c r="BM676" s="49"/>
      <c r="BN676" s="50"/>
      <c r="BO676" s="49"/>
      <c r="BP676" s="49"/>
      <c r="BQ676" s="50"/>
      <c r="BR676" s="9"/>
    </row>
    <row r="677" spans="1:70" s="7" customFormat="1" x14ac:dyDescent="0.25">
      <c r="A677" s="68" t="s">
        <v>1772</v>
      </c>
      <c r="B677" s="67" t="s">
        <v>1347</v>
      </c>
      <c r="C677" s="52">
        <v>44933.719467592593</v>
      </c>
      <c r="D677" s="16">
        <f>(K677*M677+P677*R677)/(24*60*60)</f>
        <v>1.0185185185185186E-2</v>
      </c>
      <c r="E677" s="26"/>
      <c r="F677" s="14">
        <v>381617</v>
      </c>
      <c r="G677" s="15">
        <v>0.111</v>
      </c>
      <c r="H677" s="131">
        <v>17</v>
      </c>
      <c r="I677" s="131">
        <v>10</v>
      </c>
      <c r="J677" s="143" t="s">
        <v>1161</v>
      </c>
      <c r="K677" s="27">
        <v>2</v>
      </c>
      <c r="L677" s="27">
        <v>6.0000000000000001E-3</v>
      </c>
      <c r="M677" s="13">
        <v>273</v>
      </c>
      <c r="N677" s="13">
        <v>240</v>
      </c>
      <c r="O677" s="17">
        <v>2E-3</v>
      </c>
      <c r="P677" s="27">
        <v>1</v>
      </c>
      <c r="Q677" s="27">
        <v>6.0000000000000001E-3</v>
      </c>
      <c r="R677" s="13">
        <v>334</v>
      </c>
      <c r="S677" s="13">
        <v>240</v>
      </c>
      <c r="T677" s="133">
        <v>2.9999999999999997E-4</v>
      </c>
      <c r="U677" s="27">
        <v>1.3184E-2</v>
      </c>
      <c r="V677" s="8">
        <f>IF(AB675="Latest Sag:",-(K677*L677+P677*Q677),-(K677*L677+P677*Q677)+U677)</f>
        <v>-4.8160000000000026E-3</v>
      </c>
      <c r="W677" s="8">
        <f>IF(OR(AC676="",AC676=0),Z676+V677,IF(AB675="Latest Sag:",AA676+U677+V677,AC676+V677))</f>
        <v>0.458538</v>
      </c>
      <c r="X677" s="33">
        <v>-35.394770999999999</v>
      </c>
      <c r="Y677" s="53">
        <f>IF(OR(ISBLANK(X677),X675=VALUE(20)),,IF(W675="Latest Z20:",ABS(X675-X677-K674*L674-P674*Q674+U676+U677),ABS(X676-X677-K676*L676-P676*Q676+U677)))</f>
        <v>2.9490299091605721E-17</v>
      </c>
      <c r="Z677" s="28">
        <v>-66.116704999999996</v>
      </c>
      <c r="AA677" s="28">
        <v>0.49088999999999999</v>
      </c>
      <c r="AB677" s="28">
        <v>-3.2298E-2</v>
      </c>
      <c r="AC677" s="8">
        <f t="shared" ref="AC677" si="1549">AB677+AA677</f>
        <v>0.458592</v>
      </c>
      <c r="AD677" s="35">
        <v>0.45869895051613602</v>
      </c>
      <c r="AE677" s="8">
        <f t="shared" ref="AE677" si="1550">IF(AD677="",0,IF(OR(AC677="",AC677=0),W677-AD677,AC677-AD677))</f>
        <v>-1.0695051613601736E-4</v>
      </c>
      <c r="AF677" s="58">
        <f t="shared" ref="AF677" si="1551">IF(AA677="",(Z677-V677)-Z676,AC677-W677)</f>
        <v>5.3999999999998494E-5</v>
      </c>
      <c r="AG677" s="40"/>
      <c r="AH677" s="73"/>
      <c r="AI677" s="40"/>
      <c r="AJ677" s="73"/>
      <c r="AK677" s="40">
        <v>56</v>
      </c>
      <c r="AL677" s="73">
        <v>150</v>
      </c>
      <c r="AM677" s="70"/>
      <c r="AN677" s="74"/>
      <c r="AO677" s="70"/>
      <c r="AP677" s="63"/>
      <c r="AQ677" s="63"/>
      <c r="AR677" s="40"/>
      <c r="AS677" s="40"/>
      <c r="AT677" s="63"/>
      <c r="AU677" s="63"/>
      <c r="AV677" s="142"/>
      <c r="AW677" s="71"/>
      <c r="AX677" s="45"/>
      <c r="AY677" s="45"/>
      <c r="AZ677" s="46"/>
      <c r="BA677" s="152"/>
      <c r="BB677" s="47"/>
      <c r="BC677" s="158">
        <v>18</v>
      </c>
      <c r="BD677" s="158"/>
      <c r="BE677" s="47"/>
      <c r="BF677" s="56"/>
      <c r="BG677" s="49"/>
      <c r="BH677" s="50"/>
      <c r="BI677" s="49"/>
      <c r="BJ677" s="49"/>
      <c r="BK677" s="49"/>
      <c r="BL677" s="49"/>
      <c r="BM677" s="49"/>
      <c r="BN677" s="50"/>
      <c r="BO677" s="49"/>
      <c r="BP677" s="49"/>
      <c r="BQ677" s="50"/>
      <c r="BR677" s="9"/>
    </row>
    <row r="678" spans="1:70" s="6" customFormat="1" x14ac:dyDescent="0.25">
      <c r="A678" s="170" t="s">
        <v>1155</v>
      </c>
      <c r="B678" s="136"/>
      <c r="C678" s="137">
        <v>44933.743796296294</v>
      </c>
      <c r="D678" s="146">
        <v>2.4500000000000002</v>
      </c>
      <c r="E678" s="139" t="s">
        <v>814</v>
      </c>
      <c r="F678" s="165" t="s">
        <v>1249</v>
      </c>
      <c r="G678" s="22"/>
      <c r="H678" s="134"/>
      <c r="I678" s="134"/>
      <c r="J678" s="145"/>
      <c r="K678" s="29"/>
      <c r="L678" s="29"/>
      <c r="M678" s="1"/>
      <c r="N678" s="1"/>
      <c r="O678" s="3"/>
      <c r="P678" s="29"/>
      <c r="Q678" s="29"/>
      <c r="R678" s="1"/>
      <c r="S678" s="1"/>
      <c r="T678" s="147" t="s">
        <v>903</v>
      </c>
      <c r="U678" s="32" t="s">
        <v>24</v>
      </c>
      <c r="V678" s="24"/>
      <c r="W678" s="25" t="s">
        <v>22</v>
      </c>
      <c r="X678" s="30">
        <v>20</v>
      </c>
      <c r="Y678" s="138"/>
      <c r="Z678" s="30"/>
      <c r="AA678" s="30"/>
      <c r="AB678" s="36" t="s">
        <v>21</v>
      </c>
      <c r="AC678" s="24">
        <f>$AC$677</f>
        <v>0.458592</v>
      </c>
      <c r="AD678" s="30"/>
      <c r="AE678" s="24"/>
      <c r="AF678" s="24"/>
      <c r="AG678" s="41"/>
      <c r="AH678" s="41"/>
      <c r="AI678" s="41"/>
      <c r="AJ678" s="41"/>
      <c r="AK678" s="41"/>
      <c r="AL678" s="41"/>
      <c r="AM678" s="41"/>
      <c r="AN678" s="41"/>
      <c r="AO678" s="41"/>
      <c r="AP678" s="135"/>
      <c r="AQ678" s="135"/>
      <c r="AR678" s="41"/>
      <c r="AS678" s="41"/>
      <c r="AT678" s="135"/>
      <c r="AU678" s="135"/>
      <c r="AV678" s="29"/>
      <c r="AW678" s="42"/>
      <c r="AX678" s="42"/>
      <c r="AY678" s="42"/>
      <c r="AZ678" s="43"/>
      <c r="BA678" s="151"/>
      <c r="BB678" s="44"/>
      <c r="BC678" s="157">
        <v>19</v>
      </c>
      <c r="BD678" s="157"/>
      <c r="BE678" s="44"/>
      <c r="BF678" s="48"/>
      <c r="BG678" s="48"/>
      <c r="BH678" s="48"/>
      <c r="BI678" s="48"/>
      <c r="BJ678" s="48"/>
      <c r="BK678" s="48"/>
      <c r="BL678" s="48"/>
      <c r="BM678" s="48"/>
      <c r="BN678" s="48"/>
      <c r="BO678" s="48"/>
      <c r="BP678" s="48"/>
      <c r="BQ678" s="48"/>
      <c r="BR678" s="1"/>
    </row>
    <row r="679" spans="1:70" s="7" customFormat="1" x14ac:dyDescent="0.25">
      <c r="A679" s="68" t="s">
        <v>1773</v>
      </c>
      <c r="B679" s="67" t="s">
        <v>1177</v>
      </c>
      <c r="C679" s="52">
        <v>44933.746307870373</v>
      </c>
      <c r="D679" s="16">
        <f>(K679*M679+P679*R679)/(24*60*60)</f>
        <v>0</v>
      </c>
      <c r="E679" s="26"/>
      <c r="F679" s="14">
        <v>381617</v>
      </c>
      <c r="G679" s="15">
        <v>0.111</v>
      </c>
      <c r="H679" s="131">
        <v>17</v>
      </c>
      <c r="I679" s="131">
        <v>10</v>
      </c>
      <c r="J679" s="143" t="s">
        <v>1161</v>
      </c>
      <c r="K679" s="37"/>
      <c r="L679" s="27">
        <v>6.0000000000000001E-3</v>
      </c>
      <c r="M679" s="13">
        <v>273</v>
      </c>
      <c r="N679" s="13">
        <v>240</v>
      </c>
      <c r="O679" s="17">
        <v>2E-3</v>
      </c>
      <c r="P679" s="37"/>
      <c r="Q679" s="27">
        <v>6.0000000000000001E-3</v>
      </c>
      <c r="R679" s="13">
        <v>334</v>
      </c>
      <c r="S679" s="13">
        <v>240</v>
      </c>
      <c r="T679" s="133">
        <v>2.9999999999999997E-4</v>
      </c>
      <c r="U679" s="27"/>
      <c r="V679" s="8">
        <f>IF(AB677="Latest Sag:",-(K679*L679+P679*Q679),-(K679*L679+P679*Q679)+U679)</f>
        <v>0</v>
      </c>
      <c r="W679" s="8">
        <f>IF(OR(AC678="",AC678=0),Z678+V679,IF(AB677="Latest Sag:",AA678+U679+V679,AC678+V679))</f>
        <v>0.458592</v>
      </c>
      <c r="X679" s="34"/>
      <c r="Y679" s="53">
        <f>IF(OR(ISBLANK(X679),X677=VALUE(20)),,IF(W677="Latest Z20:",ABS(X677-X679-K676*L676-P676*Q676+U678+U679),ABS(X678-X679-K678*L678-P678*Q678+U679)))</f>
        <v>0</v>
      </c>
      <c r="Z679" s="28">
        <v>-66.119406999999995</v>
      </c>
      <c r="AA679" s="28">
        <v>0.49043199999999998</v>
      </c>
      <c r="AB679" s="28">
        <v>3.6498000000000003E-2</v>
      </c>
      <c r="AC679" s="8">
        <f t="shared" ref="AC679" si="1552">AB679+AA679</f>
        <v>0.52693000000000001</v>
      </c>
      <c r="AD679" s="35">
        <v>0.45886782141704302</v>
      </c>
      <c r="AE679" s="8">
        <f t="shared" ref="AE679" si="1553">IF(AD679="",0,IF(OR(AC679="",AC679=0),W679-AD679,AC679-AD679))</f>
        <v>6.8062178582956989E-2</v>
      </c>
      <c r="AF679" s="58">
        <f t="shared" ref="AF679" si="1554">IF(AA679="",(Z679-V679)-Z678,AC679-W679)</f>
        <v>6.833800000000001E-2</v>
      </c>
      <c r="AG679" s="40"/>
      <c r="AH679" s="73"/>
      <c r="AI679" s="40"/>
      <c r="AJ679" s="73"/>
      <c r="AK679" s="40">
        <v>2516</v>
      </c>
      <c r="AL679" s="73">
        <v>150</v>
      </c>
      <c r="AM679" s="70"/>
      <c r="AN679" s="74"/>
      <c r="AO679" s="70"/>
      <c r="AP679" s="63"/>
      <c r="AQ679" s="63"/>
      <c r="AR679" s="40"/>
      <c r="AS679" s="40"/>
      <c r="AT679" s="63"/>
      <c r="AU679" s="63"/>
      <c r="AV679" s="142"/>
      <c r="AW679" s="71"/>
      <c r="AX679" s="45"/>
      <c r="AY679" s="45"/>
      <c r="AZ679" s="46"/>
      <c r="BA679" s="152"/>
      <c r="BB679" s="47"/>
      <c r="BC679" s="158">
        <v>19</v>
      </c>
      <c r="BD679" s="158"/>
      <c r="BE679" s="47"/>
      <c r="BF679" s="56"/>
      <c r="BG679" s="49"/>
      <c r="BH679" s="50"/>
      <c r="BI679" s="49"/>
      <c r="BJ679" s="49"/>
      <c r="BK679" s="49"/>
      <c r="BL679" s="49"/>
      <c r="BM679" s="49"/>
      <c r="BN679" s="50"/>
      <c r="BO679" s="49"/>
      <c r="BP679" s="49"/>
      <c r="BQ679" s="50"/>
      <c r="BR679" s="9"/>
    </row>
    <row r="680" spans="1:70" s="7" customFormat="1" x14ac:dyDescent="0.25">
      <c r="A680" s="68" t="s">
        <v>1774</v>
      </c>
      <c r="B680" s="67" t="s">
        <v>1177</v>
      </c>
      <c r="C680" s="52">
        <v>44933.776921296296</v>
      </c>
      <c r="D680" s="16">
        <f>(K680*M680+P680*R680)/(24*60*60)</f>
        <v>3.4756944444444444E-2</v>
      </c>
      <c r="E680" s="26"/>
      <c r="F680" s="14">
        <v>381617</v>
      </c>
      <c r="G680" s="15">
        <v>0.111</v>
      </c>
      <c r="H680" s="131">
        <v>17</v>
      </c>
      <c r="I680" s="131">
        <v>10</v>
      </c>
      <c r="J680" s="143" t="s">
        <v>1161</v>
      </c>
      <c r="K680" s="27">
        <v>11</v>
      </c>
      <c r="L680" s="27">
        <v>6.0000000000000001E-3</v>
      </c>
      <c r="M680" s="13">
        <v>273</v>
      </c>
      <c r="N680" s="13">
        <v>240</v>
      </c>
      <c r="O680" s="17">
        <v>2E-3</v>
      </c>
      <c r="P680" s="27">
        <v>0</v>
      </c>
      <c r="Q680" s="27">
        <v>6.0000000000000001E-3</v>
      </c>
      <c r="R680" s="13">
        <v>334</v>
      </c>
      <c r="S680" s="13">
        <v>240</v>
      </c>
      <c r="T680" s="133">
        <v>2.9999999999999997E-4</v>
      </c>
      <c r="U680" s="27">
        <v>4.0439000000000003E-2</v>
      </c>
      <c r="V680" s="8">
        <f>IF(AB678="Latest Sag:",-(K680*L680+P680*Q680),-(K680*L680+P680*Q680)+U680)</f>
        <v>-6.6000000000000003E-2</v>
      </c>
      <c r="W680" s="8">
        <f>IF(OR(AC679="",AC679=0),Z679+V680,IF(AB678="Latest Sag:",AA679+U680+V680,AC679+V680))</f>
        <v>0.46487099999999998</v>
      </c>
      <c r="X680" s="33">
        <v>-35.343699999999998</v>
      </c>
      <c r="Y680" s="53">
        <f>IF(OR(ISBLANK(X680),X678=VALUE(20)),,IF(W678="Latest Z20:",ABS(X678-X680-K677*L677-P677*Q677+U679+U680),ABS(X679-X680-K679*L679-P679*Q679+U680)))</f>
        <v>0</v>
      </c>
      <c r="Z680" s="28">
        <v>-66.119202000000001</v>
      </c>
      <c r="AA680" s="28">
        <v>0.49032199999999998</v>
      </c>
      <c r="AB680" s="28">
        <v>-2.6582000000000001E-2</v>
      </c>
      <c r="AC680" s="8">
        <f t="shared" ref="AC680" si="1555">AB680+AA680</f>
        <v>0.46373999999999999</v>
      </c>
      <c r="AD680" s="35">
        <v>0.45886782141704302</v>
      </c>
      <c r="AE680" s="8">
        <f t="shared" ref="AE680" si="1556">IF(AD680="",0,IF(OR(AC680="",AC680=0),W680-AD680,AC680-AD680))</f>
        <v>4.8721785829569653E-3</v>
      </c>
      <c r="AF680" s="58">
        <f t="shared" ref="AF680" si="1557">IF(AA680="",(Z680-V680)-Z679,AC680-W680)</f>
        <v>-1.1309999999999931E-3</v>
      </c>
      <c r="AG680" s="40"/>
      <c r="AH680" s="73"/>
      <c r="AI680" s="40"/>
      <c r="AJ680" s="73"/>
      <c r="AK680" s="40">
        <v>108</v>
      </c>
      <c r="AL680" s="73">
        <v>150</v>
      </c>
      <c r="AM680" s="70"/>
      <c r="AN680" s="74"/>
      <c r="AO680" s="70"/>
      <c r="AP680" s="63"/>
      <c r="AQ680" s="63"/>
      <c r="AR680" s="40"/>
      <c r="AS680" s="40"/>
      <c r="AT680" s="63"/>
      <c r="AU680" s="63"/>
      <c r="AV680" s="142"/>
      <c r="AW680" s="71"/>
      <c r="AX680" s="45"/>
      <c r="AY680" s="45"/>
      <c r="AZ680" s="46"/>
      <c r="BA680" s="152"/>
      <c r="BB680" s="47"/>
      <c r="BC680" s="158">
        <v>19</v>
      </c>
      <c r="BD680" s="158"/>
      <c r="BE680" s="47"/>
      <c r="BF680" s="56"/>
      <c r="BG680" s="49"/>
      <c r="BH680" s="50"/>
      <c r="BI680" s="49"/>
      <c r="BJ680" s="49"/>
      <c r="BK680" s="49"/>
      <c r="BL680" s="49"/>
      <c r="BM680" s="49"/>
      <c r="BN680" s="50"/>
      <c r="BO680" s="49"/>
      <c r="BP680" s="49"/>
      <c r="BQ680" s="50"/>
      <c r="BR680" s="9"/>
    </row>
    <row r="681" spans="1:70" s="7" customFormat="1" x14ac:dyDescent="0.25">
      <c r="A681" s="68" t="s">
        <v>1775</v>
      </c>
      <c r="B681" s="67" t="s">
        <v>1177</v>
      </c>
      <c r="C681" s="52">
        <v>44933.845960648148</v>
      </c>
      <c r="D681" s="16">
        <f>(K681*M681+P681*R681)/(24*60*60)</f>
        <v>1.0185185185185186E-2</v>
      </c>
      <c r="E681" s="26"/>
      <c r="F681" s="14">
        <v>381617</v>
      </c>
      <c r="G681" s="15">
        <v>0.111</v>
      </c>
      <c r="H681" s="131">
        <v>17</v>
      </c>
      <c r="I681" s="131">
        <v>10</v>
      </c>
      <c r="J681" s="143" t="s">
        <v>1161</v>
      </c>
      <c r="K681" s="27">
        <v>2</v>
      </c>
      <c r="L681" s="27">
        <v>6.0000000000000001E-3</v>
      </c>
      <c r="M681" s="13">
        <v>273</v>
      </c>
      <c r="N681" s="13">
        <v>240</v>
      </c>
      <c r="O681" s="17">
        <v>2E-3</v>
      </c>
      <c r="P681" s="27">
        <v>1</v>
      </c>
      <c r="Q681" s="27">
        <v>6.0000000000000001E-3</v>
      </c>
      <c r="R681" s="13">
        <v>334</v>
      </c>
      <c r="S681" s="13">
        <v>240</v>
      </c>
      <c r="T681" s="133">
        <v>2.9999999999999997E-4</v>
      </c>
      <c r="U681" s="27">
        <v>1.2975E-2</v>
      </c>
      <c r="V681" s="8">
        <f>IF(AB679="Latest Sag:",-(K681*L681+P681*Q681),-(K681*L681+P681*Q681)+U681)</f>
        <v>-5.0250000000000017E-3</v>
      </c>
      <c r="W681" s="8">
        <f>IF(OR(AC680="",AC680=0),Z680+V681,IF(AB679="Latest Sag:",AA680+U681+V681,AC680+V681))</f>
        <v>0.45871499999999998</v>
      </c>
      <c r="X681" s="33">
        <v>-35.396723000000001</v>
      </c>
      <c r="Y681" s="53">
        <f>IF(OR(ISBLANK(X681),X679=VALUE(20)),,IF(W679="Latest Z20:",ABS(X679-X681-K678*L678-P678*Q678+U680+U681),ABS(X680-X681-K680*L680-P680*Q680+U681)))</f>
        <v>1.9999999968517423E-6</v>
      </c>
      <c r="Z681" s="28">
        <v>-66.119241000000002</v>
      </c>
      <c r="AA681" s="28">
        <v>0.49033199999999999</v>
      </c>
      <c r="AB681" s="28">
        <v>-3.1489999999999997E-2</v>
      </c>
      <c r="AC681" s="8">
        <f t="shared" ref="AC681" si="1558">AB681+AA681</f>
        <v>0.45884199999999997</v>
      </c>
      <c r="AD681" s="35">
        <v>0.45886782141704302</v>
      </c>
      <c r="AE681" s="8">
        <f t="shared" ref="AE681" si="1559">IF(AD681="",0,IF(OR(AC681="",AC681=0),W681-AD681,AC681-AD681))</f>
        <v>-2.5821417043048189E-5</v>
      </c>
      <c r="AF681" s="58">
        <f t="shared" ref="AF681" si="1560">IF(AA681="",(Z681-V681)-Z680,AC681-W681)</f>
        <v>1.2699999999998823E-4</v>
      </c>
      <c r="AG681" s="40"/>
      <c r="AH681" s="73"/>
      <c r="AI681" s="40"/>
      <c r="AJ681" s="73"/>
      <c r="AK681" s="40">
        <v>53</v>
      </c>
      <c r="AL681" s="73">
        <v>150</v>
      </c>
      <c r="AM681" s="70"/>
      <c r="AN681" s="74"/>
      <c r="AO681" s="70"/>
      <c r="AP681" s="63"/>
      <c r="AQ681" s="63"/>
      <c r="AR681" s="40"/>
      <c r="AS681" s="40"/>
      <c r="AT681" s="63"/>
      <c r="AU681" s="63"/>
      <c r="AV681" s="142"/>
      <c r="AW681" s="71"/>
      <c r="AX681" s="45"/>
      <c r="AY681" s="45"/>
      <c r="AZ681" s="46"/>
      <c r="BA681" s="152"/>
      <c r="BB681" s="47"/>
      <c r="BC681" s="158">
        <v>19</v>
      </c>
      <c r="BD681" s="158"/>
      <c r="BE681" s="47"/>
      <c r="BF681" s="56"/>
      <c r="BG681" s="49"/>
      <c r="BH681" s="50"/>
      <c r="BI681" s="49"/>
      <c r="BJ681" s="49"/>
      <c r="BK681" s="49"/>
      <c r="BL681" s="49"/>
      <c r="BM681" s="49"/>
      <c r="BN681" s="50"/>
      <c r="BO681" s="49"/>
      <c r="BP681" s="49"/>
      <c r="BQ681" s="50"/>
      <c r="BR681" s="9"/>
    </row>
    <row r="682" spans="1:70" s="6" customFormat="1" x14ac:dyDescent="0.25">
      <c r="A682" s="170" t="s">
        <v>1155</v>
      </c>
      <c r="B682" s="136"/>
      <c r="C682" s="137">
        <v>44933.845960648148</v>
      </c>
      <c r="D682" s="146">
        <v>2.4500000000000002</v>
      </c>
      <c r="E682" s="139" t="s">
        <v>814</v>
      </c>
      <c r="F682" s="165" t="s">
        <v>1324</v>
      </c>
      <c r="G682" s="22"/>
      <c r="H682" s="134"/>
      <c r="I682" s="134"/>
      <c r="J682" s="145"/>
      <c r="K682" s="29"/>
      <c r="L682" s="29"/>
      <c r="M682" s="1"/>
      <c r="N682" s="1"/>
      <c r="O682" s="3"/>
      <c r="P682" s="29"/>
      <c r="Q682" s="29"/>
      <c r="R682" s="1"/>
      <c r="S682" s="1"/>
      <c r="T682" s="147" t="s">
        <v>903</v>
      </c>
      <c r="U682" s="32" t="s">
        <v>24</v>
      </c>
      <c r="V682" s="24"/>
      <c r="W682" s="25" t="s">
        <v>22</v>
      </c>
      <c r="X682" s="30">
        <v>20</v>
      </c>
      <c r="Y682" s="138"/>
      <c r="Z682" s="30"/>
      <c r="AA682" s="30"/>
      <c r="AB682" s="36" t="s">
        <v>21</v>
      </c>
      <c r="AC682" s="24">
        <f>$AC$681</f>
        <v>0.45884199999999997</v>
      </c>
      <c r="AD682" s="30"/>
      <c r="AE682" s="24"/>
      <c r="AF682" s="24"/>
      <c r="AG682" s="41"/>
      <c r="AH682" s="41"/>
      <c r="AI682" s="41"/>
      <c r="AJ682" s="41"/>
      <c r="AK682" s="41"/>
      <c r="AL682" s="41"/>
      <c r="AM682" s="41"/>
      <c r="AN682" s="41"/>
      <c r="AO682" s="41"/>
      <c r="AP682" s="135"/>
      <c r="AQ682" s="135"/>
      <c r="AR682" s="41"/>
      <c r="AS682" s="41"/>
      <c r="AT682" s="135"/>
      <c r="AU682" s="135"/>
      <c r="AV682" s="29"/>
      <c r="AW682" s="42"/>
      <c r="AX682" s="42"/>
      <c r="AY682" s="42"/>
      <c r="AZ682" s="43"/>
      <c r="BA682" s="151"/>
      <c r="BB682" s="44"/>
      <c r="BC682" s="157">
        <v>20</v>
      </c>
      <c r="BD682" s="157"/>
      <c r="BE682" s="44"/>
      <c r="BF682" s="48"/>
      <c r="BG682" s="48"/>
      <c r="BH682" s="48"/>
      <c r="BI682" s="48"/>
      <c r="BJ682" s="48"/>
      <c r="BK682" s="48"/>
      <c r="BL682" s="48"/>
      <c r="BM682" s="48"/>
      <c r="BN682" s="48"/>
      <c r="BO682" s="48"/>
      <c r="BP682" s="48"/>
      <c r="BQ682" s="48"/>
      <c r="BR682" s="1"/>
    </row>
    <row r="683" spans="1:70" s="7" customFormat="1" x14ac:dyDescent="0.25">
      <c r="A683" s="68" t="s">
        <v>1776</v>
      </c>
      <c r="B683" s="67" t="s">
        <v>1177</v>
      </c>
      <c r="C683" s="52">
        <v>44933.861168981479</v>
      </c>
      <c r="D683" s="16">
        <f>(K683*M683+P683*R683)/(24*60*60)</f>
        <v>0</v>
      </c>
      <c r="E683" s="26"/>
      <c r="F683" s="14">
        <v>381617</v>
      </c>
      <c r="G683" s="15">
        <v>0.111</v>
      </c>
      <c r="H683" s="131">
        <v>17</v>
      </c>
      <c r="I683" s="131">
        <v>10</v>
      </c>
      <c r="J683" s="143" t="s">
        <v>1161</v>
      </c>
      <c r="K683" s="37"/>
      <c r="L683" s="27">
        <v>6.0000000000000001E-3</v>
      </c>
      <c r="M683" s="13">
        <v>273</v>
      </c>
      <c r="N683" s="13">
        <v>240</v>
      </c>
      <c r="O683" s="17">
        <v>2E-3</v>
      </c>
      <c r="P683" s="37"/>
      <c r="Q683" s="27">
        <v>6.0000000000000001E-3</v>
      </c>
      <c r="R683" s="13">
        <v>334</v>
      </c>
      <c r="S683" s="13">
        <v>240</v>
      </c>
      <c r="T683" s="133">
        <v>2.9999999999999997E-4</v>
      </c>
      <c r="U683" s="27"/>
      <c r="V683" s="8">
        <f>IF(AB681="Latest Sag:",-(K683*L683+P683*Q683),-(K683*L683+P683*Q683)+U683)</f>
        <v>0</v>
      </c>
      <c r="W683" s="8">
        <f>IF(OR(AC682="",AC682=0),Z682+V683,IF(AB681="Latest Sag:",AA682+U683+V683,AC682+V683))</f>
        <v>0.45884199999999997</v>
      </c>
      <c r="X683" s="34"/>
      <c r="Y683" s="53">
        <f>IF(OR(ISBLANK(X683),X681=VALUE(20)),,IF(W681="Latest Z20:",ABS(X681-X683-K680*L680-P680*Q680+U682+U683),ABS(X682-X683-K682*L682-P682*Q682+U683)))</f>
        <v>0</v>
      </c>
      <c r="Z683" s="28">
        <v>-66.119127000000006</v>
      </c>
      <c r="AA683" s="28">
        <v>0.49057499999999998</v>
      </c>
      <c r="AB683" s="28">
        <v>3.6561000000000003E-2</v>
      </c>
      <c r="AC683" s="8">
        <f t="shared" ref="AC683" si="1561">AB683+AA683</f>
        <v>0.52713599999999994</v>
      </c>
      <c r="AD683" s="35">
        <v>0.45887383108359098</v>
      </c>
      <c r="AE683" s="8">
        <f t="shared" ref="AE683" si="1562">IF(AD683="",0,IF(OR(AC683="",AC683=0),W683-AD683,AC683-AD683))</f>
        <v>6.8262168916408961E-2</v>
      </c>
      <c r="AF683" s="58">
        <f t="shared" ref="AF683" si="1563">IF(AA683="",(Z683-V683)-Z682,AC683-W683)</f>
        <v>6.8293999999999966E-2</v>
      </c>
      <c r="AG683" s="40"/>
      <c r="AH683" s="73"/>
      <c r="AI683" s="40"/>
      <c r="AJ683" s="73"/>
      <c r="AK683" s="40">
        <v>2144</v>
      </c>
      <c r="AL683" s="73">
        <v>150</v>
      </c>
      <c r="AM683" s="70"/>
      <c r="AN683" s="74"/>
      <c r="AO683" s="70"/>
      <c r="AP683" s="63"/>
      <c r="AQ683" s="63"/>
      <c r="AR683" s="40"/>
      <c r="AS683" s="40"/>
      <c r="AT683" s="63"/>
      <c r="AU683" s="63"/>
      <c r="AV683" s="142"/>
      <c r="AW683" s="71"/>
      <c r="AX683" s="45"/>
      <c r="AY683" s="45"/>
      <c r="AZ683" s="46"/>
      <c r="BA683" s="152"/>
      <c r="BB683" s="47"/>
      <c r="BC683" s="158">
        <v>20</v>
      </c>
      <c r="BD683" s="158"/>
      <c r="BE683" s="47"/>
      <c r="BF683" s="56"/>
      <c r="BG683" s="49"/>
      <c r="BH683" s="50"/>
      <c r="BI683" s="49"/>
      <c r="BJ683" s="49"/>
      <c r="BK683" s="49"/>
      <c r="BL683" s="49"/>
      <c r="BM683" s="49"/>
      <c r="BN683" s="50"/>
      <c r="BO683" s="49"/>
      <c r="BP683" s="49"/>
      <c r="BQ683" s="50"/>
      <c r="BR683" s="9"/>
    </row>
    <row r="684" spans="1:70" s="7" customFormat="1" x14ac:dyDescent="0.25">
      <c r="A684" s="68" t="s">
        <v>1777</v>
      </c>
      <c r="B684" s="67" t="s">
        <v>1177</v>
      </c>
      <c r="C684" s="52">
        <v>44933.872210648151</v>
      </c>
      <c r="D684" s="16">
        <f>(K684*M684+P684*R684)/(24*60*60)</f>
        <v>3.4756944444444444E-2</v>
      </c>
      <c r="E684" s="26"/>
      <c r="F684" s="14">
        <v>381617</v>
      </c>
      <c r="G684" s="15">
        <v>0.111</v>
      </c>
      <c r="H684" s="131">
        <v>17</v>
      </c>
      <c r="I684" s="131">
        <v>10</v>
      </c>
      <c r="J684" s="143" t="s">
        <v>1161</v>
      </c>
      <c r="K684" s="27">
        <v>11</v>
      </c>
      <c r="L684" s="27">
        <v>6.0000000000000001E-3</v>
      </c>
      <c r="M684" s="13">
        <v>273</v>
      </c>
      <c r="N684" s="13">
        <v>240</v>
      </c>
      <c r="O684" s="17">
        <v>2E-3</v>
      </c>
      <c r="P684" s="27">
        <v>0</v>
      </c>
      <c r="Q684" s="27">
        <v>6.0000000000000001E-3</v>
      </c>
      <c r="R684" s="13">
        <v>334</v>
      </c>
      <c r="S684" s="13">
        <v>240</v>
      </c>
      <c r="T684" s="133">
        <v>2.9999999999999997E-4</v>
      </c>
      <c r="U684" s="27">
        <v>4.0481000000000003E-2</v>
      </c>
      <c r="V684" s="8">
        <f>IF(AB682="Latest Sag:",-(K684*L684+P684*Q684),-(K684*L684+P684*Q684)+U684)</f>
        <v>-6.6000000000000003E-2</v>
      </c>
      <c r="W684" s="8">
        <f>IF(OR(AC683="",AC683=0),Z683+V684,IF(AB682="Latest Sag:",AA683+U684+V684,AC683+V684))</f>
        <v>0.46505599999999997</v>
      </c>
      <c r="X684" s="33">
        <v>-35.343401999999998</v>
      </c>
      <c r="Y684" s="53">
        <f>IF(OR(ISBLANK(X684),X682=VALUE(20)),,IF(W682="Latest Z20:",ABS(X682-X684-K681*L681-P681*Q681+U683+U684),ABS(X683-X684-K683*L683-P683*Q683+U684)))</f>
        <v>0</v>
      </c>
      <c r="Z684" s="28">
        <v>-66.118832999999995</v>
      </c>
      <c r="AA684" s="28">
        <v>0.49049799999999999</v>
      </c>
      <c r="AB684" s="28">
        <v>-2.6657E-2</v>
      </c>
      <c r="AC684" s="8">
        <f t="shared" ref="AC684" si="1564">AB684+AA684</f>
        <v>0.463841</v>
      </c>
      <c r="AD684" s="35">
        <v>0.45887383108359098</v>
      </c>
      <c r="AE684" s="8">
        <f t="shared" ref="AE684" si="1565">IF(AD684="",0,IF(OR(AC684="",AC684=0),W684-AD684,AC684-AD684))</f>
        <v>4.967168916409026E-3</v>
      </c>
      <c r="AF684" s="58">
        <f t="shared" ref="AF684" si="1566">IF(AA684="",(Z684-V684)-Z683,AC684-W684)</f>
        <v>-1.2149999999999661E-3</v>
      </c>
      <c r="AG684" s="40"/>
      <c r="AH684" s="73"/>
      <c r="AI684" s="40"/>
      <c r="AJ684" s="73"/>
      <c r="AK684" s="40">
        <v>107</v>
      </c>
      <c r="AL684" s="73">
        <v>150</v>
      </c>
      <c r="AM684" s="70"/>
      <c r="AN684" s="74"/>
      <c r="AO684" s="70"/>
      <c r="AP684" s="63"/>
      <c r="AQ684" s="63"/>
      <c r="AR684" s="40"/>
      <c r="AS684" s="40"/>
      <c r="AT684" s="63"/>
      <c r="AU684" s="63"/>
      <c r="AV684" s="142"/>
      <c r="AW684" s="71"/>
      <c r="AX684" s="45"/>
      <c r="AY684" s="45"/>
      <c r="AZ684" s="46"/>
      <c r="BA684" s="152"/>
      <c r="BB684" s="47"/>
      <c r="BC684" s="158">
        <v>20</v>
      </c>
      <c r="BD684" s="158"/>
      <c r="BE684" s="47"/>
      <c r="BF684" s="56"/>
      <c r="BG684" s="49"/>
      <c r="BH684" s="50"/>
      <c r="BI684" s="49"/>
      <c r="BJ684" s="49"/>
      <c r="BK684" s="49"/>
      <c r="BL684" s="49"/>
      <c r="BM684" s="49"/>
      <c r="BN684" s="50"/>
      <c r="BO684" s="49"/>
      <c r="BP684" s="49"/>
      <c r="BQ684" s="50"/>
      <c r="BR684" s="9"/>
    </row>
    <row r="685" spans="1:70" s="7" customFormat="1" x14ac:dyDescent="0.25">
      <c r="A685" s="68" t="s">
        <v>1778</v>
      </c>
      <c r="B685" s="67" t="s">
        <v>1177</v>
      </c>
      <c r="C685" s="52">
        <v>44933.919386574074</v>
      </c>
      <c r="D685" s="16">
        <f>(K685*M685+P685*R685)/(24*60*60)</f>
        <v>1.0185185185185186E-2</v>
      </c>
      <c r="E685" s="26"/>
      <c r="F685" s="14">
        <v>381617</v>
      </c>
      <c r="G685" s="15">
        <v>0.111</v>
      </c>
      <c r="H685" s="131">
        <v>17</v>
      </c>
      <c r="I685" s="131">
        <v>10</v>
      </c>
      <c r="J685" s="143" t="s">
        <v>1161</v>
      </c>
      <c r="K685" s="27">
        <v>2</v>
      </c>
      <c r="L685" s="27">
        <v>6.0000000000000001E-3</v>
      </c>
      <c r="M685" s="13">
        <v>273</v>
      </c>
      <c r="N685" s="13">
        <v>240</v>
      </c>
      <c r="O685" s="17">
        <v>2E-3</v>
      </c>
      <c r="P685" s="27">
        <v>1</v>
      </c>
      <c r="Q685" s="27">
        <v>6.0000000000000001E-3</v>
      </c>
      <c r="R685" s="13">
        <v>334</v>
      </c>
      <c r="S685" s="13">
        <v>240</v>
      </c>
      <c r="T685" s="133">
        <v>2.9999999999999997E-4</v>
      </c>
      <c r="U685" s="27">
        <v>1.2885000000000001E-2</v>
      </c>
      <c r="V685" s="8">
        <f>IF(AB683="Latest Sag:",-(K685*L685+P685*Q685),-(K685*L685+P685*Q685)+U685)</f>
        <v>-5.1150000000000015E-3</v>
      </c>
      <c r="W685" s="8">
        <f>IF(OR(AC684="",AC684=0),Z684+V685,IF(AB683="Latest Sag:",AA684+U685+V685,AC684+V685))</f>
        <v>0.45872600000000002</v>
      </c>
      <c r="X685" s="33">
        <v>-35.396518</v>
      </c>
      <c r="Y685" s="53">
        <f>IF(OR(ISBLANK(X685),X683=VALUE(20)),,IF(W683="Latest Z20:",ABS(X683-X685-K682*L682-P682*Q682+U684+U685),ABS(X684-X685-K684*L684-P684*Q684+U685)))</f>
        <v>1.0000000028251299E-6</v>
      </c>
      <c r="Z685" s="28">
        <v>-66.118848</v>
      </c>
      <c r="AA685" s="28">
        <v>0.49050300000000002</v>
      </c>
      <c r="AB685" s="28">
        <v>-3.1716000000000001E-2</v>
      </c>
      <c r="AC685" s="8">
        <f t="shared" ref="AC685" si="1567">AB685+AA685</f>
        <v>0.458787</v>
      </c>
      <c r="AD685" s="35">
        <v>0.45887383108359098</v>
      </c>
      <c r="AE685" s="8">
        <f t="shared" ref="AE685" si="1568">IF(AD685="",0,IF(OR(AC685="",AC685=0),W685-AD685,AC685-AD685))</f>
        <v>-8.683108359097691E-5</v>
      </c>
      <c r="AF685" s="58">
        <f t="shared" ref="AF685" si="1569">IF(AA685="",(Z685-V685)-Z684,AC685-W685)</f>
        <v>6.0999999999977739E-5</v>
      </c>
      <c r="AG685" s="40"/>
      <c r="AH685" s="73"/>
      <c r="AI685" s="40"/>
      <c r="AJ685" s="73"/>
      <c r="AK685" s="40">
        <v>55</v>
      </c>
      <c r="AL685" s="73">
        <v>150</v>
      </c>
      <c r="AM685" s="70"/>
      <c r="AN685" s="74"/>
      <c r="AO685" s="70"/>
      <c r="AP685" s="63"/>
      <c r="AQ685" s="63"/>
      <c r="AR685" s="40"/>
      <c r="AS685" s="40"/>
      <c r="AT685" s="63"/>
      <c r="AU685" s="63"/>
      <c r="AV685" s="142"/>
      <c r="AW685" s="71"/>
      <c r="AX685" s="45"/>
      <c r="AY685" s="45"/>
      <c r="AZ685" s="46"/>
      <c r="BA685" s="152"/>
      <c r="BB685" s="47"/>
      <c r="BC685" s="158">
        <v>20</v>
      </c>
      <c r="BD685" s="158"/>
      <c r="BE685" s="47"/>
      <c r="BF685" s="56"/>
      <c r="BG685" s="49"/>
      <c r="BH685" s="50"/>
      <c r="BI685" s="49"/>
      <c r="BJ685" s="49"/>
      <c r="BK685" s="49"/>
      <c r="BL685" s="49"/>
      <c r="BM685" s="49"/>
      <c r="BN685" s="50"/>
      <c r="BO685" s="49"/>
      <c r="BP685" s="49"/>
      <c r="BQ685" s="50"/>
      <c r="BR685" s="9"/>
    </row>
    <row r="686" spans="1:70" s="6" customFormat="1" x14ac:dyDescent="0.25">
      <c r="A686" s="170" t="s">
        <v>1155</v>
      </c>
      <c r="B686" s="136"/>
      <c r="C686" s="137">
        <v>44933.937905092593</v>
      </c>
      <c r="D686" s="146">
        <v>2.21</v>
      </c>
      <c r="E686" s="139" t="s">
        <v>814</v>
      </c>
      <c r="F686" s="165" t="s">
        <v>1328</v>
      </c>
      <c r="G686" s="22"/>
      <c r="H686" s="134"/>
      <c r="I686" s="134"/>
      <c r="J686" s="145"/>
      <c r="K686" s="29"/>
      <c r="L686" s="29"/>
      <c r="M686" s="1"/>
      <c r="N686" s="1"/>
      <c r="O686" s="3"/>
      <c r="P686" s="29"/>
      <c r="Q686" s="29"/>
      <c r="R686" s="1"/>
      <c r="S686" s="1"/>
      <c r="T686" s="147" t="s">
        <v>903</v>
      </c>
      <c r="U686" s="32" t="s">
        <v>24</v>
      </c>
      <c r="V686" s="24"/>
      <c r="W686" s="25" t="s">
        <v>22</v>
      </c>
      <c r="X686" s="30">
        <v>20</v>
      </c>
      <c r="Y686" s="138"/>
      <c r="Z686" s="30"/>
      <c r="AA686" s="30"/>
      <c r="AB686" s="36" t="s">
        <v>21</v>
      </c>
      <c r="AC686" s="24">
        <f>$AC$685</f>
        <v>0.458787</v>
      </c>
      <c r="AD686" s="30"/>
      <c r="AE686" s="24"/>
      <c r="AF686" s="24"/>
      <c r="AG686" s="41"/>
      <c r="AH686" s="41"/>
      <c r="AI686" s="41"/>
      <c r="AJ686" s="41"/>
      <c r="AK686" s="41"/>
      <c r="AL686" s="41"/>
      <c r="AM686" s="41"/>
      <c r="AN686" s="41"/>
      <c r="AO686" s="41"/>
      <c r="AP686" s="135"/>
      <c r="AQ686" s="135"/>
      <c r="AR686" s="41"/>
      <c r="AS686" s="41"/>
      <c r="AT686" s="135"/>
      <c r="AU686" s="135"/>
      <c r="AV686" s="29"/>
      <c r="AW686" s="42"/>
      <c r="AX686" s="42"/>
      <c r="AY686" s="42"/>
      <c r="AZ686" s="43"/>
      <c r="BA686" s="151"/>
      <c r="BB686" s="44"/>
      <c r="BC686" s="157">
        <v>21</v>
      </c>
      <c r="BD686" s="157"/>
      <c r="BE686" s="44"/>
      <c r="BF686" s="48"/>
      <c r="BG686" s="48"/>
      <c r="BH686" s="48"/>
      <c r="BI686" s="48"/>
      <c r="BJ686" s="48"/>
      <c r="BK686" s="48"/>
      <c r="BL686" s="48"/>
      <c r="BM686" s="48"/>
      <c r="BN686" s="48"/>
      <c r="BO686" s="48"/>
      <c r="BP686" s="48"/>
      <c r="BQ686" s="48"/>
      <c r="BR686" s="1"/>
    </row>
    <row r="687" spans="1:70" s="7" customFormat="1" x14ac:dyDescent="0.25">
      <c r="A687" s="68" t="s">
        <v>1779</v>
      </c>
      <c r="B687" s="67" t="s">
        <v>1177</v>
      </c>
      <c r="C687" s="52">
        <v>44933.960335648146</v>
      </c>
      <c r="D687" s="16">
        <f>(K687*M687+P687*R687)/(24*60*60)</f>
        <v>0</v>
      </c>
      <c r="E687" s="26"/>
      <c r="F687" s="14">
        <v>381617</v>
      </c>
      <c r="G687" s="15">
        <v>0.111</v>
      </c>
      <c r="H687" s="131">
        <v>17</v>
      </c>
      <c r="I687" s="131">
        <v>10</v>
      </c>
      <c r="J687" s="143" t="s">
        <v>1161</v>
      </c>
      <c r="K687" s="37"/>
      <c r="L687" s="27">
        <v>6.0000000000000001E-3</v>
      </c>
      <c r="M687" s="13">
        <v>273</v>
      </c>
      <c r="N687" s="13">
        <v>240</v>
      </c>
      <c r="O687" s="17">
        <v>2E-3</v>
      </c>
      <c r="P687" s="37"/>
      <c r="Q687" s="27">
        <v>6.0000000000000001E-3</v>
      </c>
      <c r="R687" s="13">
        <v>334</v>
      </c>
      <c r="S687" s="13">
        <v>240</v>
      </c>
      <c r="T687" s="133">
        <v>2.9999999999999997E-4</v>
      </c>
      <c r="U687" s="27"/>
      <c r="V687" s="8">
        <f>IF(AB685="Latest Sag:",-(K687*L687+P687*Q687),-(K687*L687+P687*Q687)+U687)</f>
        <v>0</v>
      </c>
      <c r="W687" s="8">
        <f>IF(OR(AC686="",AC686=0),Z686+V687,IF(AB685="Latest Sag:",AA686+U687+V687,AC686+V687))</f>
        <v>0.458787</v>
      </c>
      <c r="X687" s="34"/>
      <c r="Y687" s="53">
        <f>IF(OR(ISBLANK(X687),X685=VALUE(20)),,IF(W685="Latest Z20:",ABS(X685-X687-K684*L684-P684*Q684+U686+U687),ABS(X686-X687-K686*L686-P686*Q686+U687)))</f>
        <v>0</v>
      </c>
      <c r="Z687" s="28">
        <v>-66.118319</v>
      </c>
      <c r="AA687" s="28">
        <v>0.49081399999999997</v>
      </c>
      <c r="AB687" s="28">
        <v>3.4764000000000003E-2</v>
      </c>
      <c r="AC687" s="8">
        <f t="shared" ref="AC687" si="1570">AB687+AA687</f>
        <v>0.52557799999999999</v>
      </c>
      <c r="AD687" s="35">
        <v>0.45884418938965299</v>
      </c>
      <c r="AE687" s="8">
        <f t="shared" ref="AE687" si="1571">IF(AD687="",0,IF(OR(AC687="",AC687=0),W687-AD687,AC687-AD687))</f>
        <v>6.6733810610347E-2</v>
      </c>
      <c r="AF687" s="58">
        <f t="shared" ref="AF687" si="1572">IF(AA687="",(Z687-V687)-Z686,AC687-W687)</f>
        <v>6.6790999999999989E-2</v>
      </c>
      <c r="AG687" s="40"/>
      <c r="AH687" s="73"/>
      <c r="AI687" s="40"/>
      <c r="AJ687" s="73"/>
      <c r="AK687" s="40">
        <v>2870</v>
      </c>
      <c r="AL687" s="73">
        <v>150</v>
      </c>
      <c r="AM687" s="70"/>
      <c r="AN687" s="74"/>
      <c r="AO687" s="70"/>
      <c r="AP687" s="63"/>
      <c r="AQ687" s="63"/>
      <c r="AR687" s="40"/>
      <c r="AS687" s="40"/>
      <c r="AT687" s="63"/>
      <c r="AU687" s="63"/>
      <c r="AV687" s="142"/>
      <c r="AW687" s="71"/>
      <c r="AX687" s="45"/>
      <c r="AY687" s="45"/>
      <c r="AZ687" s="46"/>
      <c r="BA687" s="152"/>
      <c r="BB687" s="47"/>
      <c r="BC687" s="158">
        <v>21</v>
      </c>
      <c r="BD687" s="158"/>
      <c r="BE687" s="47"/>
      <c r="BF687" s="56"/>
      <c r="BG687" s="49"/>
      <c r="BH687" s="50"/>
      <c r="BI687" s="49"/>
      <c r="BJ687" s="49"/>
      <c r="BK687" s="49"/>
      <c r="BL687" s="49"/>
      <c r="BM687" s="49"/>
      <c r="BN687" s="50"/>
      <c r="BO687" s="49"/>
      <c r="BP687" s="49"/>
      <c r="BQ687" s="50"/>
      <c r="BR687" s="9"/>
    </row>
    <row r="688" spans="1:70" s="7" customFormat="1" x14ac:dyDescent="0.25">
      <c r="A688" s="68" t="s">
        <v>1780</v>
      </c>
      <c r="B688" s="67" t="s">
        <v>1177</v>
      </c>
      <c r="C688" s="52">
        <v>44933.964363425926</v>
      </c>
      <c r="D688" s="16">
        <f>(K688*M688+P688*R688)/(24*60*60)</f>
        <v>3.4756944444444444E-2</v>
      </c>
      <c r="E688" s="26"/>
      <c r="F688" s="14">
        <v>381617</v>
      </c>
      <c r="G688" s="15">
        <v>0.111</v>
      </c>
      <c r="H688" s="131">
        <v>17</v>
      </c>
      <c r="I688" s="131">
        <v>10</v>
      </c>
      <c r="J688" s="143" t="s">
        <v>1161</v>
      </c>
      <c r="K688" s="27">
        <v>11</v>
      </c>
      <c r="L688" s="27">
        <v>6.0000000000000001E-3</v>
      </c>
      <c r="M688" s="13">
        <v>273</v>
      </c>
      <c r="N688" s="13">
        <v>240</v>
      </c>
      <c r="O688" s="17">
        <v>2E-3</v>
      </c>
      <c r="P688" s="27">
        <v>0</v>
      </c>
      <c r="Q688" s="27">
        <v>6.0000000000000001E-3</v>
      </c>
      <c r="R688" s="13">
        <v>334</v>
      </c>
      <c r="S688" s="13">
        <v>240</v>
      </c>
      <c r="T688" s="133">
        <v>2.9999999999999997E-4</v>
      </c>
      <c r="U688" s="27">
        <v>4.0203000000000003E-2</v>
      </c>
      <c r="V688" s="8">
        <f>IF(AB686="Latest Sag:",-(K688*L688+P688*Q688),-(K688*L688+P688*Q688)+U688)</f>
        <v>-6.6000000000000003E-2</v>
      </c>
      <c r="W688" s="8">
        <f>IF(OR(AC687="",AC687=0),Z687+V688,IF(AB686="Latest Sag:",AA687+U688+V688,AC687+V688))</f>
        <v>0.46501699999999996</v>
      </c>
      <c r="X688" s="33">
        <v>-35.342953999999999</v>
      </c>
      <c r="Y688" s="53">
        <f>IF(OR(ISBLANK(X688),X686=VALUE(20)),,IF(W686="Latest Z20:",ABS(X686-X688-K685*L685-P685*Q685+U687+U688),ABS(X687-X688-K687*L687-P687*Q687+U688)))</f>
        <v>0</v>
      </c>
      <c r="Z688" s="28">
        <v>-66.118093999999999</v>
      </c>
      <c r="AA688" s="28">
        <v>0.49076799999999998</v>
      </c>
      <c r="AB688" s="28">
        <v>-2.6943000000000002E-2</v>
      </c>
      <c r="AC688" s="8">
        <f t="shared" ref="AC688" si="1573">AB688+AA688</f>
        <v>0.46382499999999999</v>
      </c>
      <c r="AD688" s="35">
        <v>0.45884418938965299</v>
      </c>
      <c r="AE688" s="8">
        <f t="shared" ref="AE688" si="1574">IF(AD688="",0,IF(OR(AC688="",AC688=0),W688-AD688,AC688-AD688))</f>
        <v>4.9808106103469973E-3</v>
      </c>
      <c r="AF688" s="58">
        <f t="shared" ref="AF688" si="1575">IF(AA688="",(Z688-V688)-Z687,AC688-W688)</f>
        <v>-1.1919999999999709E-3</v>
      </c>
      <c r="AG688" s="40"/>
      <c r="AH688" s="73"/>
      <c r="AI688" s="40"/>
      <c r="AJ688" s="73"/>
      <c r="AK688" s="40">
        <v>99</v>
      </c>
      <c r="AL688" s="73">
        <v>150</v>
      </c>
      <c r="AM688" s="70"/>
      <c r="AN688" s="74"/>
      <c r="AO688" s="70"/>
      <c r="AP688" s="63"/>
      <c r="AQ688" s="63"/>
      <c r="AR688" s="40"/>
      <c r="AS688" s="40"/>
      <c r="AT688" s="63"/>
      <c r="AU688" s="63"/>
      <c r="AV688" s="142"/>
      <c r="AW688" s="71"/>
      <c r="AX688" s="45"/>
      <c r="AY688" s="45"/>
      <c r="AZ688" s="46"/>
      <c r="BA688" s="152"/>
      <c r="BB688" s="47"/>
      <c r="BC688" s="158">
        <v>21</v>
      </c>
      <c r="BD688" s="158"/>
      <c r="BE688" s="47"/>
      <c r="BF688" s="56"/>
      <c r="BG688" s="49"/>
      <c r="BH688" s="50"/>
      <c r="BI688" s="49"/>
      <c r="BJ688" s="49"/>
      <c r="BK688" s="49"/>
      <c r="BL688" s="49"/>
      <c r="BM688" s="49"/>
      <c r="BN688" s="50"/>
      <c r="BO688" s="49"/>
      <c r="BP688" s="49"/>
      <c r="BQ688" s="50"/>
      <c r="BR688" s="9"/>
    </row>
    <row r="689" spans="1:70" s="7" customFormat="1" x14ac:dyDescent="0.25">
      <c r="A689" s="68" t="s">
        <v>1781</v>
      </c>
      <c r="B689" s="67" t="s">
        <v>1177</v>
      </c>
      <c r="C689" s="52">
        <v>44934.050162037034</v>
      </c>
      <c r="D689" s="16">
        <f>(K689*M689+P689*R689)/(24*60*60)</f>
        <v>1.0185185185185186E-2</v>
      </c>
      <c r="E689" s="26"/>
      <c r="F689" s="14">
        <v>381617</v>
      </c>
      <c r="G689" s="15">
        <v>0.111</v>
      </c>
      <c r="H689" s="131">
        <v>17</v>
      </c>
      <c r="I689" s="131">
        <v>10</v>
      </c>
      <c r="J689" s="143" t="s">
        <v>1161</v>
      </c>
      <c r="K689" s="27">
        <v>2</v>
      </c>
      <c r="L689" s="27">
        <v>6.0000000000000001E-3</v>
      </c>
      <c r="M689" s="13">
        <v>273</v>
      </c>
      <c r="N689" s="13">
        <v>240</v>
      </c>
      <c r="O689" s="17">
        <v>2E-3</v>
      </c>
      <c r="P689" s="27">
        <v>1</v>
      </c>
      <c r="Q689" s="27">
        <v>6.0000000000000001E-3</v>
      </c>
      <c r="R689" s="13">
        <v>334</v>
      </c>
      <c r="S689" s="13">
        <v>240</v>
      </c>
      <c r="T689" s="133">
        <v>2.9999999999999997E-4</v>
      </c>
      <c r="U689" s="27">
        <v>1.2854000000000001E-2</v>
      </c>
      <c r="V689" s="8">
        <f>IF(AB687="Latest Sag:",-(K689*L689+P689*Q689),-(K689*L689+P689*Q689)+U689)</f>
        <v>-5.1460000000000013E-3</v>
      </c>
      <c r="W689" s="8">
        <f>IF(OR(AC688="",AC688=0),Z688+V689,IF(AB687="Latest Sag:",AA688+U689+V689,AC688+V689))</f>
        <v>0.458679</v>
      </c>
      <c r="X689" s="33">
        <v>-35.396099999999997</v>
      </c>
      <c r="Y689" s="53">
        <f>IF(OR(ISBLANK(X689),X687=VALUE(20)),,IF(W687="Latest Z20:",ABS(X687-X689-K686*L686-P686*Q686+U688+U689),ABS(X688-X689-K688*L688-P688*Q688+U689)))</f>
        <v>1.8630930131990908E-15</v>
      </c>
      <c r="Z689" s="28">
        <v>-66.118122999999997</v>
      </c>
      <c r="AA689" s="28">
        <v>0.49075400000000002</v>
      </c>
      <c r="AB689" s="28">
        <v>-3.1959000000000001E-2</v>
      </c>
      <c r="AC689" s="8">
        <f t="shared" ref="AC689" si="1576">AB689+AA689</f>
        <v>0.45879500000000001</v>
      </c>
      <c r="AD689" s="35">
        <v>0.45884418938965299</v>
      </c>
      <c r="AE689" s="8">
        <f t="shared" ref="AE689" si="1577">IF(AD689="",0,IF(OR(AC689="",AC689=0),W689-AD689,AC689-AD689))</f>
        <v>-4.9189389652981585E-5</v>
      </c>
      <c r="AF689" s="58">
        <f t="shared" ref="AF689" si="1578">IF(AA689="",(Z689-V689)-Z688,AC689-W689)</f>
        <v>1.1600000000000499E-4</v>
      </c>
      <c r="AG689" s="40"/>
      <c r="AH689" s="73"/>
      <c r="AI689" s="40"/>
      <c r="AJ689" s="73"/>
      <c r="AK689" s="40">
        <v>39</v>
      </c>
      <c r="AL689" s="73">
        <v>150</v>
      </c>
      <c r="AM689" s="70"/>
      <c r="AN689" s="74"/>
      <c r="AO689" s="70"/>
      <c r="AP689" s="63"/>
      <c r="AQ689" s="63"/>
      <c r="AR689" s="40"/>
      <c r="AS689" s="40"/>
      <c r="AT689" s="63"/>
      <c r="AU689" s="63"/>
      <c r="AV689" s="142"/>
      <c r="AW689" s="71"/>
      <c r="AX689" s="45"/>
      <c r="AY689" s="45"/>
      <c r="AZ689" s="46"/>
      <c r="BA689" s="152"/>
      <c r="BB689" s="47"/>
      <c r="BC689" s="158">
        <v>21</v>
      </c>
      <c r="BD689" s="158"/>
      <c r="BE689" s="47"/>
      <c r="BF689" s="56"/>
      <c r="BG689" s="49"/>
      <c r="BH689" s="50"/>
      <c r="BI689" s="49"/>
      <c r="BJ689" s="49"/>
      <c r="BK689" s="49"/>
      <c r="BL689" s="49"/>
      <c r="BM689" s="49"/>
      <c r="BN689" s="50"/>
      <c r="BO689" s="49"/>
      <c r="BP689" s="49"/>
      <c r="BQ689" s="50"/>
      <c r="BR689" s="9"/>
    </row>
    <row r="690" spans="1:70" s="6" customFormat="1" x14ac:dyDescent="0.25">
      <c r="A690" s="170" t="s">
        <v>1155</v>
      </c>
      <c r="B690" s="136"/>
      <c r="C690" s="137">
        <v>44934.050162037034</v>
      </c>
      <c r="D690" s="146">
        <v>2.69</v>
      </c>
      <c r="E690" s="139" t="s">
        <v>814</v>
      </c>
      <c r="F690" s="165" t="s">
        <v>1332</v>
      </c>
      <c r="G690" s="22"/>
      <c r="H690" s="134"/>
      <c r="I690" s="134"/>
      <c r="J690" s="145"/>
      <c r="K690" s="29"/>
      <c r="L690" s="29"/>
      <c r="M690" s="1"/>
      <c r="N690" s="1"/>
      <c r="O690" s="3"/>
      <c r="P690" s="29"/>
      <c r="Q690" s="29"/>
      <c r="R690" s="1"/>
      <c r="S690" s="1"/>
      <c r="T690" s="147" t="s">
        <v>903</v>
      </c>
      <c r="U690" s="32" t="s">
        <v>24</v>
      </c>
      <c r="V690" s="24"/>
      <c r="W690" s="25" t="s">
        <v>22</v>
      </c>
      <c r="X690" s="30">
        <v>20</v>
      </c>
      <c r="Y690" s="138"/>
      <c r="Z690" s="30"/>
      <c r="AA690" s="30"/>
      <c r="AB690" s="36" t="s">
        <v>21</v>
      </c>
      <c r="AC690" s="24">
        <f>$AC$689</f>
        <v>0.45879500000000001</v>
      </c>
      <c r="AD690" s="30"/>
      <c r="AE690" s="24"/>
      <c r="AF690" s="24"/>
      <c r="AG690" s="41"/>
      <c r="AH690" s="41"/>
      <c r="AI690" s="41"/>
      <c r="AJ690" s="41"/>
      <c r="AK690" s="41"/>
      <c r="AL690" s="41"/>
      <c r="AM690" s="41"/>
      <c r="AN690" s="41"/>
      <c r="AO690" s="41"/>
      <c r="AP690" s="135"/>
      <c r="AQ690" s="135"/>
      <c r="AR690" s="41"/>
      <c r="AS690" s="41"/>
      <c r="AT690" s="135"/>
      <c r="AU690" s="135"/>
      <c r="AV690" s="29"/>
      <c r="AW690" s="42"/>
      <c r="AX690" s="42"/>
      <c r="AY690" s="42"/>
      <c r="AZ690" s="43"/>
      <c r="BA690" s="151"/>
      <c r="BB690" s="44"/>
      <c r="BC690" s="157">
        <v>22</v>
      </c>
      <c r="BD690" s="157"/>
      <c r="BE690" s="44"/>
      <c r="BF690" s="48"/>
      <c r="BG690" s="48"/>
      <c r="BH690" s="48"/>
      <c r="BI690" s="48"/>
      <c r="BJ690" s="48"/>
      <c r="BK690" s="48"/>
      <c r="BL690" s="48"/>
      <c r="BM690" s="48"/>
      <c r="BN690" s="48"/>
      <c r="BO690" s="48"/>
      <c r="BP690" s="48"/>
      <c r="BQ690" s="48"/>
      <c r="BR690" s="1"/>
    </row>
    <row r="691" spans="1:70" s="7" customFormat="1" x14ac:dyDescent="0.25">
      <c r="A691" s="68" t="s">
        <v>1782</v>
      </c>
      <c r="B691" s="67" t="s">
        <v>1177</v>
      </c>
      <c r="C691" s="52">
        <v>44934.05027777778</v>
      </c>
      <c r="D691" s="16">
        <f>(K691*M691+P691*R691)/(24*60*60)</f>
        <v>0</v>
      </c>
      <c r="E691" s="26"/>
      <c r="F691" s="14">
        <v>381617</v>
      </c>
      <c r="G691" s="15">
        <v>0.111</v>
      </c>
      <c r="H691" s="131">
        <v>17</v>
      </c>
      <c r="I691" s="131">
        <v>10</v>
      </c>
      <c r="J691" s="143" t="s">
        <v>1161</v>
      </c>
      <c r="K691" s="37"/>
      <c r="L691" s="27">
        <v>6.0000000000000001E-3</v>
      </c>
      <c r="M691" s="13">
        <v>273</v>
      </c>
      <c r="N691" s="13">
        <v>240</v>
      </c>
      <c r="O691" s="17">
        <v>2E-3</v>
      </c>
      <c r="P691" s="37"/>
      <c r="Q691" s="27">
        <v>6.0000000000000001E-3</v>
      </c>
      <c r="R691" s="13">
        <v>334</v>
      </c>
      <c r="S691" s="13">
        <v>240</v>
      </c>
      <c r="T691" s="133">
        <v>2.9999999999999997E-4</v>
      </c>
      <c r="U691" s="27"/>
      <c r="V691" s="8">
        <f>IF(AB689="Latest Sag:",-(K691*L691+P691*Q691),-(K691*L691+P691*Q691)+U691)</f>
        <v>0</v>
      </c>
      <c r="W691" s="8">
        <f>IF(OR(AC690="",AC690=0),Z690+V691,IF(AB689="Latest Sag:",AA690+U691+V691,AC690+V691))</f>
        <v>0.45879500000000001</v>
      </c>
      <c r="X691" s="34"/>
      <c r="Y691" s="53">
        <f>IF(OR(ISBLANK(X691),X689=VALUE(20)),,IF(W689="Latest Z20:",ABS(X689-X691-K688*L688-P688*Q688+U690+U691),ABS(X690-X691-K690*L690-P690*Q690+U691)))</f>
        <v>0</v>
      </c>
      <c r="Z691" s="28">
        <v>-66.118340000000003</v>
      </c>
      <c r="AA691" s="28">
        <v>0.49090099999999998</v>
      </c>
      <c r="AB691" s="28">
        <v>3.3692E-2</v>
      </c>
      <c r="AC691" s="8">
        <f t="shared" ref="AC691" si="1579">AB691+AA691</f>
        <v>0.52459299999999998</v>
      </c>
      <c r="AD691" s="35">
        <v>0.45891225187156998</v>
      </c>
      <c r="AE691" s="8">
        <f t="shared" ref="AE691" si="1580">IF(AD691="",0,IF(OR(AC691="",AC691=0),W691-AD691,AC691-AD691))</f>
        <v>6.568074812843E-2</v>
      </c>
      <c r="AF691" s="58">
        <f t="shared" ref="AF691" si="1581">IF(AA691="",(Z691-V691)-Z690,AC691-W691)</f>
        <v>6.5797999999999968E-2</v>
      </c>
      <c r="AG691" s="40"/>
      <c r="AH691" s="73"/>
      <c r="AI691" s="40"/>
      <c r="AJ691" s="73"/>
      <c r="AK691" s="40">
        <v>3157</v>
      </c>
      <c r="AL691" s="73">
        <v>150</v>
      </c>
      <c r="AM691" s="70"/>
      <c r="AN691" s="74"/>
      <c r="AO691" s="70"/>
      <c r="AP691" s="63"/>
      <c r="AQ691" s="63"/>
      <c r="AR691" s="40"/>
      <c r="AS691" s="40"/>
      <c r="AT691" s="63"/>
      <c r="AU691" s="63"/>
      <c r="AV691" s="142"/>
      <c r="AW691" s="71"/>
      <c r="AX691" s="45"/>
      <c r="AY691" s="45"/>
      <c r="AZ691" s="46"/>
      <c r="BA691" s="152"/>
      <c r="BB691" s="47"/>
      <c r="BC691" s="158">
        <v>22</v>
      </c>
      <c r="BD691" s="158"/>
      <c r="BE691" s="47"/>
      <c r="BF691" s="56"/>
      <c r="BG691" s="49"/>
      <c r="BH691" s="50"/>
      <c r="BI691" s="49"/>
      <c r="BJ691" s="49"/>
      <c r="BK691" s="49"/>
      <c r="BL691" s="49"/>
      <c r="BM691" s="49"/>
      <c r="BN691" s="50"/>
      <c r="BO691" s="49"/>
      <c r="BP691" s="49"/>
      <c r="BQ691" s="50"/>
      <c r="BR691" s="9"/>
    </row>
    <row r="692" spans="1:70" s="7" customFormat="1" x14ac:dyDescent="0.25">
      <c r="A692" s="68" t="s">
        <v>1783</v>
      </c>
      <c r="B692" s="67" t="s">
        <v>1177</v>
      </c>
      <c r="C692" s="52">
        <v>44934.055520833332</v>
      </c>
      <c r="D692" s="16">
        <f>(K692*M692+P692*R692)/(24*60*60)</f>
        <v>3.4756944444444444E-2</v>
      </c>
      <c r="E692" s="26"/>
      <c r="F692" s="14">
        <v>381617</v>
      </c>
      <c r="G692" s="15">
        <v>0.111</v>
      </c>
      <c r="H692" s="131">
        <v>17</v>
      </c>
      <c r="I692" s="131">
        <v>10</v>
      </c>
      <c r="J692" s="143" t="s">
        <v>1161</v>
      </c>
      <c r="K692" s="27">
        <v>11</v>
      </c>
      <c r="L692" s="27">
        <v>6.0000000000000001E-3</v>
      </c>
      <c r="M692" s="13">
        <v>273</v>
      </c>
      <c r="N692" s="13">
        <v>240</v>
      </c>
      <c r="O692" s="17">
        <v>2E-3</v>
      </c>
      <c r="P692" s="27">
        <v>0</v>
      </c>
      <c r="Q692" s="27">
        <v>6.0000000000000001E-3</v>
      </c>
      <c r="R692" s="13">
        <v>334</v>
      </c>
      <c r="S692" s="13">
        <v>240</v>
      </c>
      <c r="T692" s="133">
        <v>2.9999999999999997E-4</v>
      </c>
      <c r="U692" s="27">
        <v>4.0014000000000001E-2</v>
      </c>
      <c r="V692" s="8">
        <f>IF(AB690="Latest Sag:",-(K692*L692+P692*Q692),-(K692*L692+P692*Q692)+U692)</f>
        <v>-6.6000000000000003E-2</v>
      </c>
      <c r="W692" s="8">
        <f>IF(OR(AC691="",AC691=0),Z691+V692,IF(AB690="Latest Sag:",AA691+U692+V692,AC691+V692))</f>
        <v>0.46491500000000002</v>
      </c>
      <c r="X692" s="33">
        <v>-35.343465000000002</v>
      </c>
      <c r="Y692" s="53">
        <f>IF(OR(ISBLANK(X692),X690=VALUE(20)),,IF(W690="Latest Z20:",ABS(X690-X692-K689*L689-P689*Q689+U691+U692),ABS(X691-X692-K691*L691-P691*Q691+U692)))</f>
        <v>0</v>
      </c>
      <c r="Z692" s="28">
        <v>-66.118116999999998</v>
      </c>
      <c r="AA692" s="28">
        <v>0.49083500000000002</v>
      </c>
      <c r="AB692" s="28">
        <v>-2.7363999999999999E-2</v>
      </c>
      <c r="AC692" s="8">
        <f t="shared" ref="AC692" si="1582">AB692+AA692</f>
        <v>0.46347100000000002</v>
      </c>
      <c r="AD692" s="35">
        <v>0.45891225187156998</v>
      </c>
      <c r="AE692" s="8">
        <f t="shared" ref="AE692" si="1583">IF(AD692="",0,IF(OR(AC692="",AC692=0),W692-AD692,AC692-AD692))</f>
        <v>4.5587481284300457E-3</v>
      </c>
      <c r="AF692" s="58">
        <f t="shared" ref="AF692" si="1584">IF(AA692="",(Z692-V692)-Z691,AC692-W692)</f>
        <v>-1.4440000000000008E-3</v>
      </c>
      <c r="AG692" s="40"/>
      <c r="AH692" s="73"/>
      <c r="AI692" s="40"/>
      <c r="AJ692" s="73"/>
      <c r="AK692" s="40">
        <v>101</v>
      </c>
      <c r="AL692" s="73">
        <v>150</v>
      </c>
      <c r="AM692" s="70"/>
      <c r="AN692" s="74"/>
      <c r="AO692" s="70"/>
      <c r="AP692" s="63"/>
      <c r="AQ692" s="63"/>
      <c r="AR692" s="40"/>
      <c r="AS692" s="40"/>
      <c r="AT692" s="63"/>
      <c r="AU692" s="63"/>
      <c r="AV692" s="142"/>
      <c r="AW692" s="71"/>
      <c r="AX692" s="45"/>
      <c r="AY692" s="45"/>
      <c r="AZ692" s="46"/>
      <c r="BA692" s="152"/>
      <c r="BB692" s="47"/>
      <c r="BC692" s="158">
        <v>22</v>
      </c>
      <c r="BD692" s="158"/>
      <c r="BE692" s="47"/>
      <c r="BF692" s="56"/>
      <c r="BG692" s="49"/>
      <c r="BH692" s="50"/>
      <c r="BI692" s="49"/>
      <c r="BJ692" s="49"/>
      <c r="BK692" s="49"/>
      <c r="BL692" s="49"/>
      <c r="BM692" s="49"/>
      <c r="BN692" s="50"/>
      <c r="BO692" s="49"/>
      <c r="BP692" s="49"/>
      <c r="BQ692" s="50"/>
      <c r="BR692" s="9"/>
    </row>
    <row r="693" spans="1:70" s="7" customFormat="1" x14ac:dyDescent="0.25">
      <c r="A693" s="68" t="s">
        <v>1784</v>
      </c>
      <c r="B693" s="67" t="s">
        <v>1177</v>
      </c>
      <c r="C693" s="52">
        <v>44934.143229166664</v>
      </c>
      <c r="D693" s="16">
        <f>(K693*M693+P693*R693)/(24*60*60)</f>
        <v>1.0185185185185186E-2</v>
      </c>
      <c r="E693" s="26"/>
      <c r="F693" s="14">
        <v>381617</v>
      </c>
      <c r="G693" s="15">
        <v>0.111</v>
      </c>
      <c r="H693" s="131">
        <v>17</v>
      </c>
      <c r="I693" s="131">
        <v>10</v>
      </c>
      <c r="J693" s="143" t="s">
        <v>1161</v>
      </c>
      <c r="K693" s="27">
        <v>2</v>
      </c>
      <c r="L693" s="27">
        <v>6.0000000000000001E-3</v>
      </c>
      <c r="M693" s="13">
        <v>273</v>
      </c>
      <c r="N693" s="13">
        <v>240</v>
      </c>
      <c r="O693" s="17">
        <v>2E-3</v>
      </c>
      <c r="P693" s="27">
        <v>1</v>
      </c>
      <c r="Q693" s="27">
        <v>6.0000000000000001E-3</v>
      </c>
      <c r="R693" s="13">
        <v>334</v>
      </c>
      <c r="S693" s="13">
        <v>240</v>
      </c>
      <c r="T693" s="133">
        <v>2.9999999999999997E-4</v>
      </c>
      <c r="U693" s="27">
        <v>1.3285E-2</v>
      </c>
      <c r="V693" s="8">
        <f>IF(AB691="Latest Sag:",-(K693*L693+P693*Q693),-(K693*L693+P693*Q693)+U693)</f>
        <v>-4.7150000000000022E-3</v>
      </c>
      <c r="W693" s="8">
        <f>IF(OR(AC692="",AC692=0),Z692+V693,IF(AB691="Latest Sag:",AA692+U693+V693,AC692+V693))</f>
        <v>0.458756</v>
      </c>
      <c r="X693" s="33">
        <v>-35.396180999999999</v>
      </c>
      <c r="Y693" s="53">
        <f>IF(OR(ISBLANK(X693),X691=VALUE(20)),,IF(W691="Latest Z20:",ABS(X691-X693-K690*L690-P690*Q690+U692+U693),ABS(X692-X693-K692*L692-P692*Q692+U693)))</f>
        <v>9.9999999665124906E-7</v>
      </c>
      <c r="Z693" s="28">
        <v>-66.118173999999996</v>
      </c>
      <c r="AA693" s="28">
        <v>0.490813</v>
      </c>
      <c r="AB693" s="28">
        <v>-3.1977999999999999E-2</v>
      </c>
      <c r="AC693" s="8">
        <f t="shared" ref="AC693" si="1585">AB693+AA693</f>
        <v>0.45883499999999999</v>
      </c>
      <c r="AD693" s="35">
        <v>0.45891225187156998</v>
      </c>
      <c r="AE693" s="8">
        <f t="shared" ref="AE693" si="1586">IF(AD693="",0,IF(OR(AC693="",AC693=0),W693-AD693,AC693-AD693))</f>
        <v>-7.7251871569983255E-5</v>
      </c>
      <c r="AF693" s="58">
        <f t="shared" ref="AF693" si="1587">IF(AA693="",(Z693-V693)-Z692,AC693-W693)</f>
        <v>7.899999999999574E-5</v>
      </c>
      <c r="AG693" s="40"/>
      <c r="AH693" s="73"/>
      <c r="AI693" s="40"/>
      <c r="AJ693" s="73"/>
      <c r="AK693" s="40">
        <v>71</v>
      </c>
      <c r="AL693" s="73">
        <v>150</v>
      </c>
      <c r="AM693" s="70"/>
      <c r="AN693" s="74"/>
      <c r="AO693" s="70"/>
      <c r="AP693" s="63"/>
      <c r="AQ693" s="63"/>
      <c r="AR693" s="40"/>
      <c r="AS693" s="40"/>
      <c r="AT693" s="63"/>
      <c r="AU693" s="63"/>
      <c r="AV693" s="142"/>
      <c r="AW693" s="71"/>
      <c r="AX693" s="45"/>
      <c r="AY693" s="45"/>
      <c r="AZ693" s="46"/>
      <c r="BA693" s="152"/>
      <c r="BB693" s="47"/>
      <c r="BC693" s="158">
        <v>22</v>
      </c>
      <c r="BD693" s="158">
        <v>15</v>
      </c>
      <c r="BE693" s="47">
        <v>24.3</v>
      </c>
      <c r="BF693" s="56"/>
      <c r="BG693" s="49"/>
      <c r="BH693" s="50"/>
      <c r="BI693" s="49"/>
      <c r="BJ693" s="49"/>
      <c r="BK693" s="49"/>
      <c r="BL693" s="49"/>
      <c r="BM693" s="49"/>
      <c r="BN693" s="50"/>
      <c r="BO693" s="49"/>
      <c r="BP693" s="49"/>
      <c r="BQ693" s="50"/>
      <c r="BR693" s="9"/>
    </row>
    <row r="694" spans="1:70" s="6" customFormat="1" x14ac:dyDescent="0.25">
      <c r="A694" s="1" t="s">
        <v>25</v>
      </c>
      <c r="B694" s="136"/>
      <c r="C694" s="137">
        <v>44934.143229166664</v>
      </c>
      <c r="D694" s="146">
        <v>2.23</v>
      </c>
      <c r="E694" s="139" t="s">
        <v>814</v>
      </c>
      <c r="F694" s="165" t="s">
        <v>1336</v>
      </c>
      <c r="G694" s="22"/>
      <c r="H694" s="134"/>
      <c r="I694" s="134"/>
      <c r="J694" s="145"/>
      <c r="K694" s="29"/>
      <c r="L694" s="29"/>
      <c r="M694" s="1"/>
      <c r="N694" s="1"/>
      <c r="O694" s="3"/>
      <c r="P694" s="29"/>
      <c r="Q694" s="29"/>
      <c r="R694" s="1"/>
      <c r="S694" s="1"/>
      <c r="T694" s="147" t="s">
        <v>903</v>
      </c>
      <c r="U694" s="32" t="s">
        <v>24</v>
      </c>
      <c r="V694" s="24"/>
      <c r="W694" s="25" t="s">
        <v>22</v>
      </c>
      <c r="X694" s="30">
        <v>20</v>
      </c>
      <c r="Y694" s="138"/>
      <c r="Z694" s="30"/>
      <c r="AA694" s="30"/>
      <c r="AB694" s="36" t="s">
        <v>21</v>
      </c>
      <c r="AC694" s="24">
        <f>$AC$693</f>
        <v>0.45883499999999999</v>
      </c>
      <c r="AD694" s="30"/>
      <c r="AE694" s="24"/>
      <c r="AF694" s="24"/>
      <c r="AG694" s="41"/>
      <c r="AH694" s="41"/>
      <c r="AI694" s="41"/>
      <c r="AJ694" s="41"/>
      <c r="AK694" s="41"/>
      <c r="AL694" s="41"/>
      <c r="AM694" s="41"/>
      <c r="AN694" s="41"/>
      <c r="AO694" s="41"/>
      <c r="AP694" s="135"/>
      <c r="AQ694" s="135"/>
      <c r="AR694" s="41"/>
      <c r="AS694" s="41"/>
      <c r="AT694" s="135"/>
      <c r="AU694" s="135"/>
      <c r="AV694" s="29"/>
      <c r="AW694" s="42"/>
      <c r="AX694" s="42"/>
      <c r="AY694" s="42"/>
      <c r="AZ694" s="43"/>
      <c r="BA694" s="151"/>
      <c r="BB694" s="44"/>
      <c r="BC694" s="157">
        <v>23</v>
      </c>
      <c r="BD694" s="157"/>
      <c r="BE694" s="44"/>
      <c r="BF694" s="48"/>
      <c r="BG694" s="48"/>
      <c r="BH694" s="48"/>
      <c r="BI694" s="48"/>
      <c r="BJ694" s="48"/>
      <c r="BK694" s="48"/>
      <c r="BL694" s="48"/>
      <c r="BM694" s="48"/>
      <c r="BN694" s="48"/>
      <c r="BO694" s="48"/>
      <c r="BP694" s="48"/>
      <c r="BQ694" s="48"/>
      <c r="BR694" s="1"/>
    </row>
    <row r="695" spans="1:70" s="7" customFormat="1" x14ac:dyDescent="0.25">
      <c r="A695" s="68" t="s">
        <v>1112</v>
      </c>
      <c r="B695" s="67" t="s">
        <v>1177</v>
      </c>
      <c r="C695" s="52">
        <v>44934.164178240739</v>
      </c>
      <c r="D695" s="16">
        <f>(K695*M695+P695*R695)/(24*60*60)</f>
        <v>0</v>
      </c>
      <c r="E695" s="26"/>
      <c r="F695" s="14" t="s">
        <v>1786</v>
      </c>
      <c r="G695" s="15">
        <v>0.111</v>
      </c>
      <c r="H695" s="131">
        <v>17</v>
      </c>
      <c r="I695" s="131">
        <v>10</v>
      </c>
      <c r="J695" s="143" t="s">
        <v>1785</v>
      </c>
      <c r="K695" s="37"/>
      <c r="L695" s="27">
        <v>6.0000000000000001E-3</v>
      </c>
      <c r="M695" s="13">
        <v>57</v>
      </c>
      <c r="N695" s="13">
        <v>240</v>
      </c>
      <c r="O695" s="17">
        <v>2E-3</v>
      </c>
      <c r="P695" s="37"/>
      <c r="Q695" s="27">
        <v>6.0000000000000001E-3</v>
      </c>
      <c r="R695" s="13">
        <v>334</v>
      </c>
      <c r="S695" s="13">
        <v>240</v>
      </c>
      <c r="T695" s="133">
        <v>2.9999999999999997E-4</v>
      </c>
      <c r="U695" s="27"/>
      <c r="V695" s="8">
        <f>IF(AB693="Latest Sag:",-(K695*L695+P695*Q695),-(K695*L695+P695*Q695)+U695)</f>
        <v>0</v>
      </c>
      <c r="W695" s="8">
        <f>IF(OR(AC694="",AC694=0),Z694+V695,IF(AB693="Latest Sag:",AA694+U695+V695,AC694+V695))</f>
        <v>0.45883499999999999</v>
      </c>
      <c r="X695" s="34"/>
      <c r="Y695" s="53">
        <f>IF(OR(ISBLANK(X695),X693=VALUE(20)),,IF(W693="Latest Z20:",ABS(X693-X695-K692*L692-P692*Q692+U694+U695),ABS(X694-X695-K694*L694-P694*Q694+U695)))</f>
        <v>0</v>
      </c>
      <c r="Z695" s="28">
        <v>-76.871146999999993</v>
      </c>
      <c r="AA695" s="28"/>
      <c r="AB695" s="28"/>
      <c r="AC695" s="8">
        <f t="shared" ref="AC695" si="1588">AB695+AA695</f>
        <v>0</v>
      </c>
      <c r="AD695" s="35"/>
      <c r="AE695" s="8">
        <f t="shared" ref="AE695" si="1589">IF(AD695="",0,IF(OR(AC695="",AC695=0),W695-AD695,AC695-AD695))</f>
        <v>0</v>
      </c>
      <c r="AF695" s="58">
        <f t="shared" ref="AF695" si="1590">IF(AA695="",(Z695-V695)-Z694,AC695-W695)</f>
        <v>-76.871146999999993</v>
      </c>
      <c r="AG695" s="40"/>
      <c r="AH695" s="73"/>
      <c r="AI695" s="40"/>
      <c r="AJ695" s="73"/>
      <c r="AK695" s="40">
        <v>262</v>
      </c>
      <c r="AL695" s="73">
        <v>350</v>
      </c>
      <c r="AM695" s="70"/>
      <c r="AN695" s="74"/>
      <c r="AO695" s="70"/>
      <c r="AP695" s="63"/>
      <c r="AQ695" s="63"/>
      <c r="AR695" s="40"/>
      <c r="AS695" s="40"/>
      <c r="AT695" s="63"/>
      <c r="AU695" s="63"/>
      <c r="AV695" s="142"/>
      <c r="AW695" s="71">
        <v>0.02</v>
      </c>
      <c r="AX695" s="45"/>
      <c r="AY695" s="45"/>
      <c r="AZ695" s="46"/>
      <c r="BA695" s="152"/>
      <c r="BB695" s="47"/>
      <c r="BC695" s="158">
        <v>23</v>
      </c>
      <c r="BD695" s="158"/>
      <c r="BE695" s="47"/>
      <c r="BF695" s="56"/>
      <c r="BG695" s="49"/>
      <c r="BH695" s="50"/>
      <c r="BI695" s="49"/>
      <c r="BJ695" s="49"/>
      <c r="BK695" s="49"/>
      <c r="BL695" s="49"/>
      <c r="BM695" s="49"/>
      <c r="BN695" s="50"/>
      <c r="BO695" s="49"/>
      <c r="BP695" s="49"/>
      <c r="BQ695" s="50"/>
      <c r="BR695" s="9"/>
    </row>
    <row r="696" spans="1:70" s="7" customFormat="1" x14ac:dyDescent="0.25">
      <c r="A696" s="68" t="s">
        <v>1116</v>
      </c>
      <c r="B696" s="67" t="s">
        <v>1177</v>
      </c>
      <c r="C696" s="52">
        <v>44934.229120370372</v>
      </c>
      <c r="D696" s="16">
        <f>(K696*M696+P696*R696)/(24*60*60)</f>
        <v>1.9791666666666668E-3</v>
      </c>
      <c r="E696" s="26"/>
      <c r="F696" s="14" t="s">
        <v>1786</v>
      </c>
      <c r="G696" s="15">
        <v>0.111</v>
      </c>
      <c r="H696" s="131">
        <v>17</v>
      </c>
      <c r="I696" s="131">
        <v>10</v>
      </c>
      <c r="J696" s="143" t="s">
        <v>1785</v>
      </c>
      <c r="K696" s="27">
        <v>3</v>
      </c>
      <c r="L696" s="27">
        <v>6.0000000000000001E-3</v>
      </c>
      <c r="M696" s="13">
        <v>57</v>
      </c>
      <c r="N696" s="13">
        <v>240</v>
      </c>
      <c r="O696" s="17">
        <v>2E-3</v>
      </c>
      <c r="P696" s="27">
        <v>0</v>
      </c>
      <c r="Q696" s="27">
        <v>6.0000000000000001E-3</v>
      </c>
      <c r="R696" s="13">
        <v>334</v>
      </c>
      <c r="S696" s="13">
        <v>240</v>
      </c>
      <c r="T696" s="133">
        <v>2.9999999999999997E-4</v>
      </c>
      <c r="U696" s="27">
        <v>3.0000000000000001E-3</v>
      </c>
      <c r="V696" s="8">
        <f>IF(AB694="Latest Sag:",-(K696*L696+P696*Q696),-(K696*L696+P696*Q696)+U696)</f>
        <v>-1.8000000000000002E-2</v>
      </c>
      <c r="W696" s="8">
        <f>IF(OR(AC695="",AC695=0),Z695+V696,IF(AB694="Latest Sag:",AA695+U696+V696,AC695+V696))</f>
        <v>-76.889146999999994</v>
      </c>
      <c r="X696" s="33">
        <v>-46.291347999999999</v>
      </c>
      <c r="Y696" s="53">
        <f>IF(OR(ISBLANK(X696),X694=VALUE(20)),,IF(W694="Latest Z20:",ABS(X694-X696-K693*L693-P693*Q693+U695+U696),ABS(X695-X696-K695*L695-P695*Q695+U696)))</f>
        <v>0</v>
      </c>
      <c r="Z696" s="28">
        <v>-76.887602000000001</v>
      </c>
      <c r="AA696" s="28"/>
      <c r="AB696" s="28"/>
      <c r="AC696" s="8">
        <f t="shared" ref="AC696" si="1591">AB696+AA696</f>
        <v>0</v>
      </c>
      <c r="AD696" s="35"/>
      <c r="AE696" s="8">
        <f t="shared" ref="AE696" si="1592">IF(AD696="",0,IF(OR(AC696="",AC696=0),W696-AD696,AC696-AD696))</f>
        <v>0</v>
      </c>
      <c r="AF696" s="58">
        <f t="shared" ref="AF696" si="1593">IF(AA696="",(Z696-V696)-Z695,AC696-W696)</f>
        <v>1.5449999999930242E-3</v>
      </c>
      <c r="AG696" s="40"/>
      <c r="AH696" s="73"/>
      <c r="AI696" s="40"/>
      <c r="AJ696" s="73"/>
      <c r="AK696" s="40">
        <v>4536</v>
      </c>
      <c r="AL696" s="73">
        <v>350</v>
      </c>
      <c r="AM696" s="70"/>
      <c r="AN696" s="74"/>
      <c r="AO696" s="70"/>
      <c r="AP696" s="63"/>
      <c r="AQ696" s="63"/>
      <c r="AR696" s="40"/>
      <c r="AS696" s="40"/>
      <c r="AT696" s="63"/>
      <c r="AU696" s="63"/>
      <c r="AV696" s="142"/>
      <c r="AW696" s="71">
        <v>-6.0000000000000001E-3</v>
      </c>
      <c r="AX696" s="45">
        <v>-6.1279999999999998E-3</v>
      </c>
      <c r="AY696" s="45"/>
      <c r="AZ696" s="46"/>
      <c r="BA696" s="152"/>
      <c r="BB696" s="47"/>
      <c r="BC696" s="158">
        <v>23</v>
      </c>
      <c r="BD696" s="158"/>
      <c r="BE696" s="47"/>
      <c r="BF696" s="56"/>
      <c r="BG696" s="49"/>
      <c r="BH696" s="50"/>
      <c r="BI696" s="49"/>
      <c r="BJ696" s="49"/>
      <c r="BK696" s="49"/>
      <c r="BL696" s="49"/>
      <c r="BM696" s="49"/>
      <c r="BN696" s="50"/>
      <c r="BO696" s="49"/>
      <c r="BP696" s="49"/>
      <c r="BQ696" s="50"/>
      <c r="BR696" s="9"/>
    </row>
    <row r="697" spans="1:70" s="7" customFormat="1" x14ac:dyDescent="0.25">
      <c r="A697" s="68" t="s">
        <v>1250</v>
      </c>
      <c r="B697" s="67" t="s">
        <v>1177</v>
      </c>
      <c r="C697" s="52">
        <v>44934.231932870367</v>
      </c>
      <c r="D697" s="16">
        <f>(K697*M697+P697*R697)/(24*60*60)</f>
        <v>1.9791666666666668E-3</v>
      </c>
      <c r="E697" s="26" t="s">
        <v>1787</v>
      </c>
      <c r="F697" s="14" t="s">
        <v>1786</v>
      </c>
      <c r="G697" s="15">
        <v>0.111</v>
      </c>
      <c r="H697" s="131">
        <v>17</v>
      </c>
      <c r="I697" s="131">
        <v>10</v>
      </c>
      <c r="J697" s="143" t="s">
        <v>1785</v>
      </c>
      <c r="K697" s="27">
        <v>3</v>
      </c>
      <c r="L697" s="27">
        <v>6.0000000000000001E-3</v>
      </c>
      <c r="M697" s="13">
        <v>57</v>
      </c>
      <c r="N697" s="13">
        <v>240</v>
      </c>
      <c r="O697" s="17">
        <v>2E-3</v>
      </c>
      <c r="P697" s="27">
        <v>0</v>
      </c>
      <c r="Q697" s="27">
        <v>6.0000000000000001E-3</v>
      </c>
      <c r="R697" s="13">
        <v>334</v>
      </c>
      <c r="S697" s="13">
        <v>240</v>
      </c>
      <c r="T697" s="133">
        <v>2.9999999999999997E-4</v>
      </c>
      <c r="U697" s="27">
        <v>1.2E-2</v>
      </c>
      <c r="V697" s="8">
        <f>IF(AB695="Latest Sag:",-(K697*L697+P697*Q697),-(K697*L697+P697*Q697)+U697)</f>
        <v>-6.0000000000000019E-3</v>
      </c>
      <c r="W697" s="8">
        <f>IF(OR(AC696="",AC696=0),Z696+V697,IF(AB695="Latest Sag:",AA696+U697+V697,AC696+V697))</f>
        <v>-76.893602000000001</v>
      </c>
      <c r="X697" s="33">
        <v>-46.297348</v>
      </c>
      <c r="Y697" s="53">
        <f>IF(OR(ISBLANK(X697),X695=VALUE(20)),,IF(W695="Latest Z20:",ABS(X695-X697-K694*L694-P694*Q694+U696+U697),ABS(X696-X697-K696*L696-P696*Q696+U697)))</f>
        <v>2.2551405187698492E-16</v>
      </c>
      <c r="Z697" s="28">
        <v>-76.894288000000003</v>
      </c>
      <c r="AA697" s="28"/>
      <c r="AB697" s="28"/>
      <c r="AC697" s="8">
        <f t="shared" ref="AC697" si="1594">AB697+AA697</f>
        <v>0</v>
      </c>
      <c r="AD697" s="35"/>
      <c r="AE697" s="8">
        <f t="shared" ref="AE697" si="1595">IF(AD697="",0,IF(OR(AC697="",AC697=0),W697-AD697,AC697-AD697))</f>
        <v>0</v>
      </c>
      <c r="AF697" s="58">
        <f t="shared" ref="AF697" si="1596">IF(AA697="",(Z697-V697)-Z696,AC697-W697)</f>
        <v>-6.8600000000174077E-4</v>
      </c>
      <c r="AG697" s="40"/>
      <c r="AH697" s="73"/>
      <c r="AI697" s="40"/>
      <c r="AJ697" s="73"/>
      <c r="AK697" s="40">
        <v>253</v>
      </c>
      <c r="AL697" s="73">
        <v>350</v>
      </c>
      <c r="AM697" s="70"/>
      <c r="AN697" s="74"/>
      <c r="AO697" s="70"/>
      <c r="AP697" s="63"/>
      <c r="AQ697" s="63"/>
      <c r="AR697" s="40"/>
      <c r="AS697" s="40"/>
      <c r="AT697" s="63"/>
      <c r="AU697" s="63"/>
      <c r="AV697" s="142"/>
      <c r="AW697" s="71"/>
      <c r="AX697" s="45"/>
      <c r="AY697" s="45"/>
      <c r="AZ697" s="46"/>
      <c r="BA697" s="152"/>
      <c r="BB697" s="47"/>
      <c r="BC697" s="158">
        <v>23</v>
      </c>
      <c r="BD697" s="158"/>
      <c r="BE697" s="47"/>
      <c r="BF697" s="56"/>
      <c r="BG697" s="49"/>
      <c r="BH697" s="50"/>
      <c r="BI697" s="49"/>
      <c r="BJ697" s="49"/>
      <c r="BK697" s="49"/>
      <c r="BL697" s="49"/>
      <c r="BM697" s="49"/>
      <c r="BN697" s="50"/>
      <c r="BO697" s="49"/>
      <c r="BP697" s="49"/>
      <c r="BQ697" s="50"/>
      <c r="BR697" s="9"/>
    </row>
    <row r="698" spans="1:70" s="6" customFormat="1" x14ac:dyDescent="0.25">
      <c r="A698" s="170" t="s">
        <v>1155</v>
      </c>
      <c r="B698" s="136"/>
      <c r="C698" s="137">
        <v>44934.239664351851</v>
      </c>
      <c r="D698" s="146">
        <v>2.31</v>
      </c>
      <c r="E698" s="139" t="s">
        <v>814</v>
      </c>
      <c r="F698" s="165" t="s">
        <v>1110</v>
      </c>
      <c r="G698" s="22"/>
      <c r="H698" s="134"/>
      <c r="I698" s="134"/>
      <c r="J698" s="145"/>
      <c r="K698" s="29"/>
      <c r="L698" s="29"/>
      <c r="M698" s="1"/>
      <c r="N698" s="1"/>
      <c r="O698" s="3"/>
      <c r="P698" s="29"/>
      <c r="Q698" s="29"/>
      <c r="R698" s="1"/>
      <c r="S698" s="1"/>
      <c r="T698" s="147" t="s">
        <v>903</v>
      </c>
      <c r="U698" s="32" t="s">
        <v>24</v>
      </c>
      <c r="V698" s="24"/>
      <c r="W698" s="25" t="s">
        <v>22</v>
      </c>
      <c r="X698" s="30">
        <v>20</v>
      </c>
      <c r="Y698" s="138"/>
      <c r="Z698" s="30"/>
      <c r="AA698" s="30"/>
      <c r="AB698" s="36" t="s">
        <v>21</v>
      </c>
      <c r="AC698" s="24">
        <f>$AC$697</f>
        <v>0</v>
      </c>
      <c r="AD698" s="30"/>
      <c r="AE698" s="24"/>
      <c r="AF698" s="24"/>
      <c r="AG698" s="41"/>
      <c r="AH698" s="41"/>
      <c r="AI698" s="41"/>
      <c r="AJ698" s="41"/>
      <c r="AK698" s="41"/>
      <c r="AL698" s="41"/>
      <c r="AM698" s="41"/>
      <c r="AN698" s="41"/>
      <c r="AO698" s="41"/>
      <c r="AP698" s="135"/>
      <c r="AQ698" s="135"/>
      <c r="AR698" s="41"/>
      <c r="AS698" s="41"/>
      <c r="AT698" s="135"/>
      <c r="AU698" s="135"/>
      <c r="AV698" s="29"/>
      <c r="AW698" s="42"/>
      <c r="AX698" s="42"/>
      <c r="AY698" s="42"/>
      <c r="AZ698" s="43"/>
      <c r="BA698" s="151"/>
      <c r="BB698" s="44"/>
      <c r="BC698" s="157">
        <v>0</v>
      </c>
      <c r="BD698" s="157"/>
      <c r="BE698" s="44"/>
      <c r="BF698" s="48"/>
      <c r="BG698" s="48"/>
      <c r="BH698" s="48"/>
      <c r="BI698" s="48"/>
      <c r="BJ698" s="48"/>
      <c r="BK698" s="48"/>
      <c r="BL698" s="48"/>
      <c r="BM698" s="48"/>
      <c r="BN698" s="48"/>
      <c r="BO698" s="48"/>
      <c r="BP698" s="48"/>
      <c r="BQ698" s="48"/>
      <c r="BR698" s="1"/>
    </row>
    <row r="699" spans="1:70" s="7" customFormat="1" x14ac:dyDescent="0.25">
      <c r="A699" s="68" t="s">
        <v>1788</v>
      </c>
      <c r="B699" s="67" t="s">
        <v>1347</v>
      </c>
      <c r="C699" s="52">
        <v>44934.277407407404</v>
      </c>
      <c r="D699" s="16">
        <f>(K699*M699+P699*R699)/(24*60*60)</f>
        <v>0</v>
      </c>
      <c r="E699" s="26" t="s">
        <v>1790</v>
      </c>
      <c r="F699" s="14" t="s">
        <v>1786</v>
      </c>
      <c r="G699" s="15">
        <v>0.111</v>
      </c>
      <c r="H699" s="131">
        <v>17</v>
      </c>
      <c r="I699" s="131">
        <v>10</v>
      </c>
      <c r="J699" s="143" t="s">
        <v>1785</v>
      </c>
      <c r="K699" s="37"/>
      <c r="L699" s="27">
        <v>6.0000000000000001E-3</v>
      </c>
      <c r="M699" s="13">
        <v>57</v>
      </c>
      <c r="N699" s="13">
        <v>240</v>
      </c>
      <c r="O699" s="17">
        <v>2E-3</v>
      </c>
      <c r="P699" s="37"/>
      <c r="Q699" s="27">
        <v>6.0000000000000001E-3</v>
      </c>
      <c r="R699" s="13">
        <v>334</v>
      </c>
      <c r="S699" s="13">
        <v>240</v>
      </c>
      <c r="T699" s="133">
        <v>2.9999999999999997E-4</v>
      </c>
      <c r="U699" s="27"/>
      <c r="V699" s="8">
        <f>IF(AB697="Latest Sag:",-(K699*L699+P699*Q699),-(K699*L699+P699*Q699)+U699)</f>
        <v>0</v>
      </c>
      <c r="W699" s="8">
        <f>IF(OR(AC698="",AC698=0),Z698+V699,IF(AB697="Latest Sag:",AA698+U699+V699,AC698+V699))</f>
        <v>0</v>
      </c>
      <c r="X699" s="34"/>
      <c r="Y699" s="53">
        <f>IF(OR(ISBLANK(X699),X697=VALUE(20)),,IF(W697="Latest Z20:",ABS(X697-X699-K696*L696-P696*Q696+U698+U699),ABS(X698-X699-K698*L698-P698*Q698+U699)))</f>
        <v>0</v>
      </c>
      <c r="Z699" s="28">
        <v>-66.119119999999995</v>
      </c>
      <c r="AA699" s="28">
        <v>0.49096800000000002</v>
      </c>
      <c r="AB699" s="28">
        <v>3.5392E-2</v>
      </c>
      <c r="AC699" s="8">
        <f t="shared" ref="AC699" si="1597">AB699+AA699</f>
        <v>0.52636000000000005</v>
      </c>
      <c r="AD699" s="35">
        <v>0.45893027333646802</v>
      </c>
      <c r="AE699" s="8">
        <f t="shared" ref="AE699" si="1598">IF(AD699="",0,IF(OR(AC699="",AC699=0),W699-AD699,AC699-AD699))</f>
        <v>6.742972666353203E-2</v>
      </c>
      <c r="AF699" s="58">
        <f t="shared" ref="AF699" si="1599">IF(AA699="",(Z699-V699)-Z698,AC699-W699)</f>
        <v>0.52636000000000005</v>
      </c>
      <c r="AG699" s="40"/>
      <c r="AH699" s="73"/>
      <c r="AI699" s="40"/>
      <c r="AJ699" s="73"/>
      <c r="AK699" s="40">
        <v>2893</v>
      </c>
      <c r="AL699" s="73">
        <v>150</v>
      </c>
      <c r="AM699" s="70"/>
      <c r="AN699" s="74"/>
      <c r="AO699" s="70"/>
      <c r="AP699" s="63"/>
      <c r="AQ699" s="63"/>
      <c r="AR699" s="40"/>
      <c r="AS699" s="40"/>
      <c r="AT699" s="63"/>
      <c r="AU699" s="63"/>
      <c r="AV699" s="142"/>
      <c r="AW699" s="71">
        <v>1.5319999999999999E-3</v>
      </c>
      <c r="AX699" s="45"/>
      <c r="AY699" s="45"/>
      <c r="AZ699" s="46"/>
      <c r="BA699" s="152"/>
      <c r="BB699" s="47"/>
      <c r="BC699" s="158">
        <v>0</v>
      </c>
      <c r="BD699" s="158"/>
      <c r="BE699" s="47"/>
      <c r="BF699" s="56"/>
      <c r="BG699" s="49"/>
      <c r="BH699" s="50"/>
      <c r="BI699" s="49"/>
      <c r="BJ699" s="49"/>
      <c r="BK699" s="49"/>
      <c r="BL699" s="49"/>
      <c r="BM699" s="49"/>
      <c r="BN699" s="50"/>
      <c r="BO699" s="49"/>
      <c r="BP699" s="49"/>
      <c r="BQ699" s="50"/>
      <c r="BR699" s="9"/>
    </row>
    <row r="700" spans="1:70" s="7" customFormat="1" x14ac:dyDescent="0.25">
      <c r="A700" s="68" t="s">
        <v>1789</v>
      </c>
      <c r="B700" s="67" t="s">
        <v>1347</v>
      </c>
      <c r="C700" s="52">
        <v>44934.286435185182</v>
      </c>
      <c r="D700" s="16">
        <f>(K700*M700+P700*R700)/(24*60*60)</f>
        <v>3.4756944444444444E-2</v>
      </c>
      <c r="E700" s="26" t="s">
        <v>1804</v>
      </c>
      <c r="F700" s="14" t="s">
        <v>1786</v>
      </c>
      <c r="G700" s="15">
        <v>0.111</v>
      </c>
      <c r="H700" s="131">
        <v>17</v>
      </c>
      <c r="I700" s="131">
        <v>10</v>
      </c>
      <c r="J700" s="143" t="s">
        <v>1785</v>
      </c>
      <c r="K700" s="27">
        <v>11</v>
      </c>
      <c r="L700" s="27">
        <v>6.0000000000000001E-3</v>
      </c>
      <c r="M700" s="13">
        <v>273</v>
      </c>
      <c r="N700" s="13">
        <v>240</v>
      </c>
      <c r="O700" s="17">
        <v>2E-3</v>
      </c>
      <c r="P700" s="27">
        <v>0</v>
      </c>
      <c r="Q700" s="27">
        <v>6.0000000000000001E-3</v>
      </c>
      <c r="R700" s="13">
        <v>334</v>
      </c>
      <c r="S700" s="13">
        <v>240</v>
      </c>
      <c r="T700" s="133">
        <v>2.9999999999999997E-4</v>
      </c>
      <c r="U700" s="27">
        <v>4.0107999999999998E-2</v>
      </c>
      <c r="V700" s="8">
        <f>IF(AB698="Latest Sag:",-(K700*L700+P700*Q700),-(K700*L700+P700*Q700)+U700)</f>
        <v>-6.6000000000000003E-2</v>
      </c>
      <c r="W700" s="8">
        <f>IF(OR(AC699="",AC699=0),Z699+V700,IF(AB698="Latest Sag:",AA699+U700+V700,AC699+V700))</f>
        <v>0.46507599999999999</v>
      </c>
      <c r="X700" s="33">
        <v>-35.499794000000001</v>
      </c>
      <c r="Y700" s="53">
        <f>IF(OR(ISBLANK(X700),X698=VALUE(20)),,IF(W698="Latest Z20:",ABS(X698-X700-K697*L697-P697*Q697+U699+U700),ABS(X699-X700-K699*L699-P699*Q699+U700)))</f>
        <v>0</v>
      </c>
      <c r="Z700" s="28">
        <v>-66.118500999999995</v>
      </c>
      <c r="AA700" s="28">
        <v>0.49094300000000002</v>
      </c>
      <c r="AB700" s="28">
        <v>-2.5281000000000001E-2</v>
      </c>
      <c r="AC700" s="8">
        <f t="shared" ref="AC700" si="1600">AB700+AA700</f>
        <v>0.46566200000000002</v>
      </c>
      <c r="AD700" s="35">
        <v>0.45893027333646802</v>
      </c>
      <c r="AE700" s="8">
        <f t="shared" ref="AE700" si="1601">IF(AD700="",0,IF(OR(AC700="",AC700=0),W700-AD700,AC700-AD700))</f>
        <v>6.7317266635320006E-3</v>
      </c>
      <c r="AF700" s="58">
        <f t="shared" ref="AF700" si="1602">IF(AA700="",(Z700-V700)-Z699,AC700-W700)</f>
        <v>5.8600000000003094E-4</v>
      </c>
      <c r="AG700" s="40"/>
      <c r="AH700" s="73"/>
      <c r="AI700" s="40"/>
      <c r="AJ700" s="73"/>
      <c r="AK700" s="40">
        <v>68</v>
      </c>
      <c r="AL700" s="73">
        <v>150</v>
      </c>
      <c r="AM700" s="70"/>
      <c r="AN700" s="74"/>
      <c r="AO700" s="70"/>
      <c r="AP700" s="63"/>
      <c r="AQ700" s="63"/>
      <c r="AR700" s="40"/>
      <c r="AS700" s="40"/>
      <c r="AT700" s="63"/>
      <c r="AU700" s="63"/>
      <c r="AV700" s="142"/>
      <c r="AW700" s="71"/>
      <c r="AX700" s="45">
        <v>1.611E-3</v>
      </c>
      <c r="AY700" s="45">
        <v>3.9439999999999996E-3</v>
      </c>
      <c r="AZ700" s="46"/>
      <c r="BA700" s="152"/>
      <c r="BB700" s="47"/>
      <c r="BC700" s="158">
        <v>0</v>
      </c>
      <c r="BD700" s="158"/>
      <c r="BE700" s="47"/>
      <c r="BF700" s="56"/>
      <c r="BG700" s="49"/>
      <c r="BH700" s="50"/>
      <c r="BI700" s="49"/>
      <c r="BJ700" s="49"/>
      <c r="BK700" s="49"/>
      <c r="BL700" s="49"/>
      <c r="BM700" s="49"/>
      <c r="BN700" s="50"/>
      <c r="BO700" s="49"/>
      <c r="BP700" s="49"/>
      <c r="BQ700" s="50"/>
      <c r="BR700" s="9"/>
    </row>
    <row r="701" spans="1:70" s="7" customFormat="1" x14ac:dyDescent="0.25">
      <c r="A701" s="68" t="s">
        <v>1791</v>
      </c>
      <c r="B701" s="67" t="s">
        <v>1347</v>
      </c>
      <c r="C701" s="52">
        <v>44934.340185185189</v>
      </c>
      <c r="D701" s="16">
        <f>(K701*M701+P701*R701)/(24*60*60)</f>
        <v>9.479166666666667E-3</v>
      </c>
      <c r="E701" s="26"/>
      <c r="F701" s="14" t="s">
        <v>1786</v>
      </c>
      <c r="G701" s="15">
        <v>0.111</v>
      </c>
      <c r="H701" s="131">
        <v>17</v>
      </c>
      <c r="I701" s="131">
        <v>10</v>
      </c>
      <c r="J701" s="143" t="s">
        <v>1785</v>
      </c>
      <c r="K701" s="27">
        <v>3</v>
      </c>
      <c r="L701" s="27">
        <v>6.0000000000000001E-3</v>
      </c>
      <c r="M701" s="13">
        <v>273</v>
      </c>
      <c r="N701" s="13">
        <v>240</v>
      </c>
      <c r="O701" s="17">
        <v>2E-3</v>
      </c>
      <c r="P701" s="27">
        <v>0</v>
      </c>
      <c r="Q701" s="27">
        <v>6.0000000000000001E-3</v>
      </c>
      <c r="R701" s="13">
        <v>334</v>
      </c>
      <c r="S701" s="13">
        <v>240</v>
      </c>
      <c r="T701" s="133">
        <v>2.9999999999999997E-4</v>
      </c>
      <c r="U701" s="27">
        <v>1.43E-2</v>
      </c>
      <c r="V701" s="8">
        <f>IF(AB699="Latest Sag:",-(K701*L701+P701*Q701),-(K701*L701+P701*Q701)+U701)</f>
        <v>-3.7000000000000019E-3</v>
      </c>
      <c r="W701" s="8">
        <f>IF(OR(AC700="",AC700=0),Z700+V701,IF(AB699="Latest Sag:",AA700+U701+V701,AC700+V701))</f>
        <v>0.46196200000000004</v>
      </c>
      <c r="X701" s="33">
        <v>-35.551493999999998</v>
      </c>
      <c r="Y701" s="53">
        <f>IF(OR(ISBLANK(X701),X699=VALUE(20)),,IF(W699="Latest Z20:",ABS(X699-X701-K698*L698-P698*Q698+U700+U701),ABS(X700-X701-K700*L700-P700*Q700+U701)))</f>
        <v>3.2543412409324901E-15</v>
      </c>
      <c r="Z701" s="28">
        <v>-66.118527999999998</v>
      </c>
      <c r="AA701" s="28">
        <v>0.49093599999999998</v>
      </c>
      <c r="AB701" s="28">
        <v>-2.8652E-2</v>
      </c>
      <c r="AC701" s="8">
        <f t="shared" ref="AC701" si="1603">AB701+AA701</f>
        <v>0.46228399999999997</v>
      </c>
      <c r="AD701" s="35">
        <v>0.45893027333646802</v>
      </c>
      <c r="AE701" s="8">
        <f t="shared" ref="AE701" si="1604">IF(AD701="",0,IF(OR(AC701="",AC701=0),W701-AD701,AC701-AD701))</f>
        <v>3.3537266635319529E-3</v>
      </c>
      <c r="AF701" s="58">
        <f t="shared" ref="AF701" si="1605">IF(AA701="",(Z701-V701)-Z700,AC701-W701)</f>
        <v>3.2199999999993345E-4</v>
      </c>
      <c r="AG701" s="40"/>
      <c r="AH701" s="73"/>
      <c r="AI701" s="40"/>
      <c r="AJ701" s="73"/>
      <c r="AK701" s="40">
        <v>34</v>
      </c>
      <c r="AL701" s="73">
        <v>150</v>
      </c>
      <c r="AM701" s="70"/>
      <c r="AN701" s="74"/>
      <c r="AO701" s="70"/>
      <c r="AP701" s="63"/>
      <c r="AQ701" s="63"/>
      <c r="AR701" s="40"/>
      <c r="AS701" s="40"/>
      <c r="AT701" s="63"/>
      <c r="AU701" s="63"/>
      <c r="AV701" s="142"/>
      <c r="AW701" s="71"/>
      <c r="AX701" s="45"/>
      <c r="AY701" s="45"/>
      <c r="AZ701" s="46"/>
      <c r="BA701" s="152"/>
      <c r="BB701" s="47"/>
      <c r="BC701" s="158">
        <v>0</v>
      </c>
      <c r="BD701" s="158"/>
      <c r="BE701" s="47"/>
      <c r="BF701" s="56"/>
      <c r="BG701" s="49"/>
      <c r="BH701" s="50"/>
      <c r="BI701" s="49"/>
      <c r="BJ701" s="49"/>
      <c r="BK701" s="49"/>
      <c r="BL701" s="49"/>
      <c r="BM701" s="49"/>
      <c r="BN701" s="50"/>
      <c r="BO701" s="49"/>
      <c r="BP701" s="49"/>
      <c r="BQ701" s="50"/>
      <c r="BR701" s="9"/>
    </row>
    <row r="702" spans="1:70" s="7" customFormat="1" x14ac:dyDescent="0.25">
      <c r="A702" s="68" t="s">
        <v>1792</v>
      </c>
      <c r="B702" s="67" t="s">
        <v>1347</v>
      </c>
      <c r="C702" s="52">
        <v>44934.36005787037</v>
      </c>
      <c r="D702" s="16">
        <f>(K702*M702+P702*R702)/(24*60*60)</f>
        <v>1.0185185185185186E-2</v>
      </c>
      <c r="E702" s="26"/>
      <c r="F702" s="14" t="s">
        <v>1786</v>
      </c>
      <c r="G702" s="15">
        <v>0.111</v>
      </c>
      <c r="H702" s="131">
        <v>17</v>
      </c>
      <c r="I702" s="131">
        <v>10</v>
      </c>
      <c r="J702" s="143" t="s">
        <v>1785</v>
      </c>
      <c r="K702" s="27">
        <v>2</v>
      </c>
      <c r="L702" s="27">
        <v>6.0000000000000001E-3</v>
      </c>
      <c r="M702" s="13">
        <v>273</v>
      </c>
      <c r="N702" s="13">
        <v>240</v>
      </c>
      <c r="O702" s="17">
        <v>2E-3</v>
      </c>
      <c r="P702" s="27">
        <v>1</v>
      </c>
      <c r="Q702" s="27">
        <v>6.0000000000000001E-3</v>
      </c>
      <c r="R702" s="13">
        <v>334</v>
      </c>
      <c r="S702" s="13">
        <v>240</v>
      </c>
      <c r="T702" s="133">
        <v>2.9999999999999997E-4</v>
      </c>
      <c r="U702" s="27">
        <v>1.4654E-2</v>
      </c>
      <c r="V702" s="8">
        <f>IF(AB700="Latest Sag:",-(K702*L702+P702*Q702),-(K702*L702+P702*Q702)+U702)</f>
        <v>-3.3460000000000018E-3</v>
      </c>
      <c r="W702" s="8">
        <f>IF(OR(AC701="",AC701=0),Z701+V702,IF(AB700="Latest Sag:",AA701+U702+V702,AC701+V702))</f>
        <v>0.45893799999999996</v>
      </c>
      <c r="X702" s="33">
        <v>-35.554841000000003</v>
      </c>
      <c r="Y702" s="53">
        <f>IF(OR(ISBLANK(X702),X700=VALUE(20)),,IF(W700="Latest Z20:",ABS(X700-X702-K699*L699-P699*Q699+U701+U702),ABS(X701-X702-K701*L701-P701*Q701+U702)))</f>
        <v>1.0000000050941482E-6</v>
      </c>
      <c r="Z702" s="28">
        <v>-66.118495999999993</v>
      </c>
      <c r="AA702" s="28">
        <v>0.49093399999999998</v>
      </c>
      <c r="AB702" s="28">
        <v>-3.2043000000000002E-2</v>
      </c>
      <c r="AC702" s="8">
        <f t="shared" ref="AC702" si="1606">AB702+AA702</f>
        <v>0.45889099999999999</v>
      </c>
      <c r="AD702" s="35">
        <v>0.45893027333646802</v>
      </c>
      <c r="AE702" s="8">
        <f t="shared" ref="AE702" si="1607">IF(AD702="",0,IF(OR(AC702="",AC702=0),W702-AD702,AC702-AD702))</f>
        <v>-3.9273336468026443E-5</v>
      </c>
      <c r="AF702" s="58">
        <f t="shared" ref="AF702" si="1608">IF(AA702="",(Z702-V702)-Z701,AC702-W702)</f>
        <v>-4.6999999999963737E-5</v>
      </c>
      <c r="AG702" s="40"/>
      <c r="AH702" s="73"/>
      <c r="AI702" s="40"/>
      <c r="AJ702" s="73"/>
      <c r="AK702" s="40">
        <v>44</v>
      </c>
      <c r="AL702" s="73">
        <v>150</v>
      </c>
      <c r="AM702" s="70"/>
      <c r="AN702" s="74"/>
      <c r="AO702" s="70"/>
      <c r="AP702" s="63"/>
      <c r="AQ702" s="63"/>
      <c r="AR702" s="40"/>
      <c r="AS702" s="40"/>
      <c r="AT702" s="63"/>
      <c r="AU702" s="63"/>
      <c r="AV702" s="142"/>
      <c r="AW702" s="71"/>
      <c r="AX702" s="45"/>
      <c r="AY702" s="45"/>
      <c r="AZ702" s="46"/>
      <c r="BA702" s="152"/>
      <c r="BB702" s="47"/>
      <c r="BC702" s="158">
        <v>0</v>
      </c>
      <c r="BD702" s="158">
        <v>15</v>
      </c>
      <c r="BE702" s="47">
        <v>3.5</v>
      </c>
      <c r="BF702" s="56"/>
      <c r="BG702" s="49"/>
      <c r="BH702" s="50"/>
      <c r="BI702" s="49"/>
      <c r="BJ702" s="49"/>
      <c r="BK702" s="49"/>
      <c r="BL702" s="49"/>
      <c r="BM702" s="49"/>
      <c r="BN702" s="50"/>
      <c r="BO702" s="49"/>
      <c r="BP702" s="49"/>
      <c r="BQ702" s="50"/>
      <c r="BR702" s="9"/>
    </row>
    <row r="703" spans="1:70" s="6" customFormat="1" x14ac:dyDescent="0.25">
      <c r="A703" s="170" t="s">
        <v>1155</v>
      </c>
      <c r="B703" s="136"/>
      <c r="C703" s="137">
        <v>44934.399050925924</v>
      </c>
      <c r="D703" s="146">
        <v>3.83</v>
      </c>
      <c r="E703" s="139" t="s">
        <v>814</v>
      </c>
      <c r="F703" s="165" t="s">
        <v>1157</v>
      </c>
      <c r="G703" s="22"/>
      <c r="H703" s="134"/>
      <c r="I703" s="134"/>
      <c r="J703" s="145"/>
      <c r="K703" s="29"/>
      <c r="L703" s="29"/>
      <c r="M703" s="1"/>
      <c r="N703" s="1"/>
      <c r="O703" s="3"/>
      <c r="P703" s="29"/>
      <c r="Q703" s="29"/>
      <c r="R703" s="1"/>
      <c r="S703" s="1"/>
      <c r="T703" s="147" t="s">
        <v>903</v>
      </c>
      <c r="U703" s="32" t="s">
        <v>24</v>
      </c>
      <c r="V703" s="24"/>
      <c r="W703" s="25" t="s">
        <v>22</v>
      </c>
      <c r="X703" s="30">
        <v>20</v>
      </c>
      <c r="Y703" s="138"/>
      <c r="Z703" s="30"/>
      <c r="AA703" s="30"/>
      <c r="AB703" s="36" t="s">
        <v>21</v>
      </c>
      <c r="AC703" s="24">
        <f>$AC$702</f>
        <v>0.45889099999999999</v>
      </c>
      <c r="AD703" s="30"/>
      <c r="AE703" s="24"/>
      <c r="AF703" s="24"/>
      <c r="AG703" s="41"/>
      <c r="AH703" s="41"/>
      <c r="AI703" s="41"/>
      <c r="AJ703" s="41"/>
      <c r="AK703" s="41"/>
      <c r="AL703" s="41"/>
      <c r="AM703" s="41"/>
      <c r="AN703" s="41"/>
      <c r="AO703" s="41"/>
      <c r="AP703" s="135"/>
      <c r="AQ703" s="135"/>
      <c r="AR703" s="41"/>
      <c r="AS703" s="41"/>
      <c r="AT703" s="135"/>
      <c r="AU703" s="135"/>
      <c r="AV703" s="29"/>
      <c r="AW703" s="42"/>
      <c r="AX703" s="42"/>
      <c r="AY703" s="42"/>
      <c r="AZ703" s="43"/>
      <c r="BA703" s="151"/>
      <c r="BB703" s="44"/>
      <c r="BC703" s="157">
        <v>1</v>
      </c>
      <c r="BD703" s="157"/>
      <c r="BE703" s="44"/>
      <c r="BF703" s="48"/>
      <c r="BG703" s="48"/>
      <c r="BH703" s="48"/>
      <c r="BI703" s="48"/>
      <c r="BJ703" s="48"/>
      <c r="BK703" s="48"/>
      <c r="BL703" s="48"/>
      <c r="BM703" s="48"/>
      <c r="BN703" s="48"/>
      <c r="BO703" s="48"/>
      <c r="BP703" s="48"/>
      <c r="BQ703" s="48"/>
      <c r="BR703" s="1"/>
    </row>
    <row r="704" spans="1:70" s="7" customFormat="1" x14ac:dyDescent="0.25">
      <c r="A704" s="68" t="s">
        <v>1793</v>
      </c>
      <c r="B704" s="67" t="s">
        <v>1347</v>
      </c>
      <c r="C704" s="52">
        <v>44934.407500000001</v>
      </c>
      <c r="D704" s="16">
        <f>(K704*M704+P704*R704)/(24*60*60)</f>
        <v>0</v>
      </c>
      <c r="E704" s="26"/>
      <c r="F704" s="14" t="s">
        <v>1786</v>
      </c>
      <c r="G704" s="15">
        <v>0.111</v>
      </c>
      <c r="H704" s="131">
        <v>17</v>
      </c>
      <c r="I704" s="131">
        <v>10</v>
      </c>
      <c r="J704" s="143" t="s">
        <v>1785</v>
      </c>
      <c r="K704" s="37"/>
      <c r="L704" s="27">
        <v>6.0000000000000001E-3</v>
      </c>
      <c r="M704" s="13">
        <v>273</v>
      </c>
      <c r="N704" s="13">
        <v>240</v>
      </c>
      <c r="O704" s="17">
        <v>2E-3</v>
      </c>
      <c r="P704" s="37"/>
      <c r="Q704" s="27">
        <v>6.0000000000000001E-3</v>
      </c>
      <c r="R704" s="13">
        <v>334</v>
      </c>
      <c r="S704" s="13">
        <v>240</v>
      </c>
      <c r="T704" s="133">
        <v>2.9999999999999997E-4</v>
      </c>
      <c r="U704" s="27"/>
      <c r="V704" s="8">
        <f>IF(AB702="Latest Sag:",-(K704*L704+P704*Q704),-(K704*L704+P704*Q704)+U704)</f>
        <v>0</v>
      </c>
      <c r="W704" s="8">
        <f>IF(OR(AC703="",AC703=0),Z703+V704,IF(AB702="Latest Sag:",AA703+U704+V704,AC703+V704))</f>
        <v>0.45889099999999999</v>
      </c>
      <c r="X704" s="34"/>
      <c r="Y704" s="53">
        <f>IF(OR(ISBLANK(X704),X702=VALUE(20)),,IF(W702="Latest Z20:",ABS(X702-X704-K701*L701-P701*Q701+U703+U704),ABS(X703-X704-K703*L703-P703*Q703+U704)))</f>
        <v>0</v>
      </c>
      <c r="Z704" s="28">
        <v>-66.118652999999995</v>
      </c>
      <c r="AA704" s="28">
        <v>0.49098799999999998</v>
      </c>
      <c r="AB704" s="28">
        <v>3.4771999999999997E-2</v>
      </c>
      <c r="AC704" s="8">
        <f t="shared" ref="AC704" si="1609">AB704+AA704</f>
        <v>0.52576000000000001</v>
      </c>
      <c r="AD704" s="35">
        <v>0.45887732643717999</v>
      </c>
      <c r="AE704" s="8">
        <f t="shared" ref="AE704" si="1610">IF(AD704="",0,IF(OR(AC704="",AC704=0),W704-AD704,AC704-AD704))</f>
        <v>6.6882673562820016E-2</v>
      </c>
      <c r="AF704" s="58">
        <f t="shared" ref="AF704" si="1611">IF(AA704="",(Z704-V704)-Z703,AC704-W704)</f>
        <v>6.6869000000000012E-2</v>
      </c>
      <c r="AG704" s="40"/>
      <c r="AH704" s="73"/>
      <c r="AI704" s="40"/>
      <c r="AJ704" s="73"/>
      <c r="AK704" s="40">
        <v>3010</v>
      </c>
      <c r="AL704" s="73">
        <v>150</v>
      </c>
      <c r="AM704" s="70"/>
      <c r="AN704" s="74"/>
      <c r="AO704" s="70"/>
      <c r="AP704" s="63"/>
      <c r="AQ704" s="63"/>
      <c r="AR704" s="40"/>
      <c r="AS704" s="40"/>
      <c r="AT704" s="63"/>
      <c r="AU704" s="63"/>
      <c r="AV704" s="142"/>
      <c r="AW704" s="71"/>
      <c r="AX704" s="45"/>
      <c r="AY704" s="45"/>
      <c r="AZ704" s="46"/>
      <c r="BA704" s="152"/>
      <c r="BB704" s="47"/>
      <c r="BC704" s="158">
        <v>1</v>
      </c>
      <c r="BD704" s="158"/>
      <c r="BE704" s="47"/>
      <c r="BF704" s="56"/>
      <c r="BG704" s="49"/>
      <c r="BH704" s="50"/>
      <c r="BI704" s="49"/>
      <c r="BJ704" s="49"/>
      <c r="BK704" s="49"/>
      <c r="BL704" s="49"/>
      <c r="BM704" s="49"/>
      <c r="BN704" s="50"/>
      <c r="BO704" s="49"/>
      <c r="BP704" s="49"/>
      <c r="BQ704" s="50"/>
      <c r="BR704" s="9"/>
    </row>
    <row r="705" spans="1:70" s="7" customFormat="1" x14ac:dyDescent="0.25">
      <c r="A705" s="68" t="s">
        <v>1794</v>
      </c>
      <c r="B705" s="67" t="s">
        <v>1347</v>
      </c>
      <c r="C705" s="52">
        <v>44934.422002314815</v>
      </c>
      <c r="D705" s="16">
        <f>(K705*M705+P705*R705)/(24*60*60)</f>
        <v>3.4756944444444444E-2</v>
      </c>
      <c r="E705" s="26"/>
      <c r="F705" s="14" t="s">
        <v>1786</v>
      </c>
      <c r="G705" s="15">
        <v>0.111</v>
      </c>
      <c r="H705" s="131">
        <v>17</v>
      </c>
      <c r="I705" s="131">
        <v>10</v>
      </c>
      <c r="J705" s="143" t="s">
        <v>1785</v>
      </c>
      <c r="K705" s="27">
        <v>11</v>
      </c>
      <c r="L705" s="27">
        <v>6.0000000000000001E-3</v>
      </c>
      <c r="M705" s="13">
        <v>273</v>
      </c>
      <c r="N705" s="13">
        <v>240</v>
      </c>
      <c r="O705" s="17">
        <v>2E-3</v>
      </c>
      <c r="P705" s="27">
        <v>0</v>
      </c>
      <c r="Q705" s="27">
        <v>6.0000000000000001E-3</v>
      </c>
      <c r="R705" s="13">
        <v>334</v>
      </c>
      <c r="S705" s="13">
        <v>240</v>
      </c>
      <c r="T705" s="133">
        <v>2.9999999999999997E-4</v>
      </c>
      <c r="U705" s="27">
        <v>4.0049000000000001E-2</v>
      </c>
      <c r="V705" s="8">
        <f>IF(AB703="Latest Sag:",-(K705*L705+P705*Q705),-(K705*L705+P705*Q705)+U705)</f>
        <v>-6.6000000000000003E-2</v>
      </c>
      <c r="W705" s="8">
        <f>IF(OR(AC704="",AC704=0),Z704+V705,IF(AB703="Latest Sag:",AA704+U705+V705,AC704+V705))</f>
        <v>0.46503699999999998</v>
      </c>
      <c r="X705" s="33">
        <v>-35.501767999999998</v>
      </c>
      <c r="Y705" s="53">
        <f>IF(OR(ISBLANK(X705),X703=VALUE(20)),,IF(W703="Latest Z20:",ABS(X703-X705-K702*L702-P702*Q702+U704+U705),ABS(X704-X705-K704*L704-P704*Q704+U705)))</f>
        <v>0</v>
      </c>
      <c r="Z705" s="28">
        <v>-66.118658999999994</v>
      </c>
      <c r="AA705" s="28">
        <v>0.49093900000000001</v>
      </c>
      <c r="AB705" s="28">
        <v>-2.7002999999999999E-2</v>
      </c>
      <c r="AC705" s="8">
        <f t="shared" ref="AC705" si="1612">AB705+AA705</f>
        <v>0.46393600000000002</v>
      </c>
      <c r="AD705" s="35">
        <v>0.45887732643717999</v>
      </c>
      <c r="AE705" s="8">
        <f t="shared" ref="AE705" si="1613">IF(AD705="",0,IF(OR(AC705="",AC705=0),W705-AD705,AC705-AD705))</f>
        <v>5.0586735628200263E-3</v>
      </c>
      <c r="AF705" s="58">
        <f t="shared" ref="AF705" si="1614">IF(AA705="",(Z705-V705)-Z704,AC705-W705)</f>
        <v>-1.1009999999999631E-3</v>
      </c>
      <c r="AG705" s="40"/>
      <c r="AH705" s="73"/>
      <c r="AI705" s="40"/>
      <c r="AJ705" s="73"/>
      <c r="AK705" s="40">
        <v>48</v>
      </c>
      <c r="AL705" s="73">
        <v>150</v>
      </c>
      <c r="AM705" s="70"/>
      <c r="AN705" s="74"/>
      <c r="AO705" s="70"/>
      <c r="AP705" s="63"/>
      <c r="AQ705" s="63"/>
      <c r="AR705" s="40"/>
      <c r="AS705" s="40"/>
      <c r="AT705" s="63"/>
      <c r="AU705" s="63"/>
      <c r="AV705" s="142"/>
      <c r="AW705" s="71"/>
      <c r="AX705" s="45"/>
      <c r="AY705" s="45"/>
      <c r="AZ705" s="46"/>
      <c r="BA705" s="152"/>
      <c r="BB705" s="47"/>
      <c r="BC705" s="158">
        <v>1</v>
      </c>
      <c r="BD705" s="158"/>
      <c r="BE705" s="47"/>
      <c r="BF705" s="56"/>
      <c r="BG705" s="49"/>
      <c r="BH705" s="50"/>
      <c r="BI705" s="49"/>
      <c r="BJ705" s="49"/>
      <c r="BK705" s="49"/>
      <c r="BL705" s="49"/>
      <c r="BM705" s="49"/>
      <c r="BN705" s="50"/>
      <c r="BO705" s="49"/>
      <c r="BP705" s="49"/>
      <c r="BQ705" s="50"/>
      <c r="BR705" s="9"/>
    </row>
    <row r="706" spans="1:70" s="7" customFormat="1" x14ac:dyDescent="0.25">
      <c r="A706" s="68" t="s">
        <v>1795</v>
      </c>
      <c r="B706" s="67" t="s">
        <v>1347</v>
      </c>
      <c r="C706" s="52">
        <v>44934.468136574076</v>
      </c>
      <c r="D706" s="16">
        <f>(K706*M706+P706*R706)/(24*60*60)</f>
        <v>1.0185185185185186E-2</v>
      </c>
      <c r="E706" s="26" t="s">
        <v>1799</v>
      </c>
      <c r="F706" s="14" t="s">
        <v>1786</v>
      </c>
      <c r="G706" s="15">
        <v>0.111</v>
      </c>
      <c r="H706" s="131">
        <v>17</v>
      </c>
      <c r="I706" s="131">
        <v>10</v>
      </c>
      <c r="J706" s="143" t="s">
        <v>1785</v>
      </c>
      <c r="K706" s="27">
        <v>2</v>
      </c>
      <c r="L706" s="27">
        <v>6.0000000000000001E-3</v>
      </c>
      <c r="M706" s="13">
        <v>273</v>
      </c>
      <c r="N706" s="13">
        <v>240</v>
      </c>
      <c r="O706" s="17">
        <v>2E-3</v>
      </c>
      <c r="P706" s="27">
        <v>1</v>
      </c>
      <c r="Q706" s="27">
        <v>6.0000000000000001E-3</v>
      </c>
      <c r="R706" s="13">
        <v>334</v>
      </c>
      <c r="S706" s="13">
        <v>240</v>
      </c>
      <c r="T706" s="133">
        <v>2.9999999999999997E-4</v>
      </c>
      <c r="U706" s="27">
        <v>1.2808E-2</v>
      </c>
      <c r="V706" s="8">
        <f>IF(AB704="Latest Sag:",-(K706*L706+P706*Q706),-(K706*L706+P706*Q706)+U706)</f>
        <v>-5.1920000000000022E-3</v>
      </c>
      <c r="W706" s="8">
        <f>IF(OR(AC705="",AC705=0),Z705+V706,IF(AB704="Latest Sag:",AA705+U706+V706,AC705+V706))</f>
        <v>0.45874400000000004</v>
      </c>
      <c r="X706" s="33">
        <v>-35.554958999999997</v>
      </c>
      <c r="Y706" s="53">
        <f>IF(OR(ISBLANK(X706),X704=VALUE(20)),,IF(W704="Latest Z20:",ABS(X704-X706-K703*L703-P703*Q703+U705+U706),ABS(X705-X706-K705*L705-P705*Q705+U706)))</f>
        <v>1.0000000017912347E-6</v>
      </c>
      <c r="Z706" s="28">
        <v>-66.118696999999997</v>
      </c>
      <c r="AA706" s="28">
        <v>0.49095</v>
      </c>
      <c r="AB706" s="28">
        <v>-3.1900999999999999E-2</v>
      </c>
      <c r="AC706" s="8">
        <f t="shared" ref="AC706" si="1615">AB706+AA706</f>
        <v>0.45904899999999998</v>
      </c>
      <c r="AD706" s="35">
        <v>0.45887732643717999</v>
      </c>
      <c r="AE706" s="8">
        <f t="shared" ref="AE706" si="1616">IF(AD706="",0,IF(OR(AC706="",AC706=0),W706-AD706,AC706-AD706))</f>
        <v>1.7167356281999613E-4</v>
      </c>
      <c r="AF706" s="58">
        <f t="shared" ref="AF706" si="1617">IF(AA706="",(Z706-V706)-Z705,AC706-W706)</f>
        <v>3.049999999999442E-4</v>
      </c>
      <c r="AG706" s="40"/>
      <c r="AH706" s="73"/>
      <c r="AI706" s="40"/>
      <c r="AJ706" s="73"/>
      <c r="AK706" s="40">
        <v>20</v>
      </c>
      <c r="AL706" s="73">
        <v>150</v>
      </c>
      <c r="AM706" s="70"/>
      <c r="AN706" s="74"/>
      <c r="AO706" s="70"/>
      <c r="AP706" s="63"/>
      <c r="AQ706" s="63"/>
      <c r="AR706" s="40"/>
      <c r="AS706" s="40"/>
      <c r="AT706" s="63"/>
      <c r="AU706" s="63"/>
      <c r="AV706" s="142"/>
      <c r="AW706" s="71"/>
      <c r="AX706" s="45"/>
      <c r="AY706" s="45"/>
      <c r="AZ706" s="46"/>
      <c r="BA706" s="152"/>
      <c r="BB706" s="47"/>
      <c r="BC706" s="158">
        <v>1</v>
      </c>
      <c r="BD706" s="158"/>
      <c r="BE706" s="47"/>
      <c r="BF706" s="56"/>
      <c r="BG706" s="49"/>
      <c r="BH706" s="50"/>
      <c r="BI706" s="49"/>
      <c r="BJ706" s="49"/>
      <c r="BK706" s="49"/>
      <c r="BL706" s="49"/>
      <c r="BM706" s="49"/>
      <c r="BN706" s="50"/>
      <c r="BO706" s="49"/>
      <c r="BP706" s="49"/>
      <c r="BQ706" s="50"/>
      <c r="BR706" s="9"/>
    </row>
    <row r="707" spans="1:70" s="6" customFormat="1" x14ac:dyDescent="0.25">
      <c r="A707" s="170" t="s">
        <v>1155</v>
      </c>
      <c r="B707" s="136"/>
      <c r="C707" s="137">
        <v>44934.507708333331</v>
      </c>
      <c r="D707" s="146">
        <v>2.61</v>
      </c>
      <c r="E707" s="139" t="s">
        <v>814</v>
      </c>
      <c r="F707" s="165" t="s">
        <v>1171</v>
      </c>
      <c r="G707" s="22"/>
      <c r="H707" s="134"/>
      <c r="I707" s="134"/>
      <c r="J707" s="145"/>
      <c r="K707" s="29"/>
      <c r="L707" s="29"/>
      <c r="M707" s="1"/>
      <c r="N707" s="1"/>
      <c r="O707" s="3"/>
      <c r="P707" s="29"/>
      <c r="Q707" s="29"/>
      <c r="R707" s="1"/>
      <c r="S707" s="1"/>
      <c r="T707" s="147" t="s">
        <v>903</v>
      </c>
      <c r="U707" s="32" t="s">
        <v>24</v>
      </c>
      <c r="V707" s="24"/>
      <c r="W707" s="25" t="s">
        <v>22</v>
      </c>
      <c r="X707" s="30">
        <v>20</v>
      </c>
      <c r="Y707" s="138"/>
      <c r="Z707" s="30"/>
      <c r="AA707" s="30"/>
      <c r="AB707" s="36" t="s">
        <v>21</v>
      </c>
      <c r="AC707" s="24">
        <f>$AC$706</f>
        <v>0.45904899999999998</v>
      </c>
      <c r="AD707" s="30"/>
      <c r="AE707" s="24"/>
      <c r="AF707" s="24"/>
      <c r="AG707" s="41"/>
      <c r="AH707" s="41"/>
      <c r="AI707" s="41"/>
      <c r="AJ707" s="41"/>
      <c r="AK707" s="41"/>
      <c r="AL707" s="41"/>
      <c r="AM707" s="41"/>
      <c r="AN707" s="41"/>
      <c r="AO707" s="41"/>
      <c r="AP707" s="135"/>
      <c r="AQ707" s="135"/>
      <c r="AR707" s="41"/>
      <c r="AS707" s="41"/>
      <c r="AT707" s="135"/>
      <c r="AU707" s="135"/>
      <c r="AV707" s="29"/>
      <c r="AW707" s="42"/>
      <c r="AX707" s="42"/>
      <c r="AY707" s="42"/>
      <c r="AZ707" s="43"/>
      <c r="BA707" s="151"/>
      <c r="BB707" s="44"/>
      <c r="BC707" s="157">
        <v>2</v>
      </c>
      <c r="BD707" s="157"/>
      <c r="BE707" s="44"/>
      <c r="BF707" s="48"/>
      <c r="BG707" s="48"/>
      <c r="BH707" s="48"/>
      <c r="BI707" s="48"/>
      <c r="BJ707" s="48"/>
      <c r="BK707" s="48"/>
      <c r="BL707" s="48"/>
      <c r="BM707" s="48"/>
      <c r="BN707" s="48"/>
      <c r="BO707" s="48"/>
      <c r="BP707" s="48"/>
      <c r="BQ707" s="48"/>
      <c r="BR707" s="1"/>
    </row>
    <row r="708" spans="1:70" s="7" customFormat="1" x14ac:dyDescent="0.25">
      <c r="A708" s="68" t="s">
        <v>1796</v>
      </c>
      <c r="B708" s="67" t="s">
        <v>1347</v>
      </c>
      <c r="C708" s="52">
        <v>44934.508310185185</v>
      </c>
      <c r="D708" s="16">
        <f>(K708*M708+P708*R708)/(24*60*60)</f>
        <v>0</v>
      </c>
      <c r="E708" s="26"/>
      <c r="F708" s="14" t="s">
        <v>1786</v>
      </c>
      <c r="G708" s="15">
        <v>0.111</v>
      </c>
      <c r="H708" s="131">
        <v>17</v>
      </c>
      <c r="I708" s="131">
        <v>10</v>
      </c>
      <c r="J708" s="143" t="s">
        <v>1785</v>
      </c>
      <c r="K708" s="37"/>
      <c r="L708" s="27">
        <v>6.0000000000000001E-3</v>
      </c>
      <c r="M708" s="13">
        <v>273</v>
      </c>
      <c r="N708" s="13">
        <v>240</v>
      </c>
      <c r="O708" s="17">
        <v>2E-3</v>
      </c>
      <c r="P708" s="37"/>
      <c r="Q708" s="27">
        <v>6.0000000000000001E-3</v>
      </c>
      <c r="R708" s="13">
        <v>334</v>
      </c>
      <c r="S708" s="13">
        <v>240</v>
      </c>
      <c r="T708" s="133">
        <v>2.9999999999999997E-4</v>
      </c>
      <c r="U708" s="27"/>
      <c r="V708" s="8">
        <f>IF(AB706="Latest Sag:",-(K708*L708+P708*Q708),-(K708*L708+P708*Q708)+U708)</f>
        <v>0</v>
      </c>
      <c r="W708" s="8">
        <f>IF(OR(AC707="",AC707=0),Z707+V708,IF(AB706="Latest Sag:",AA707+U708+V708,AC707+V708))</f>
        <v>0.45904899999999998</v>
      </c>
      <c r="X708" s="34"/>
      <c r="Y708" s="53">
        <f>IF(OR(ISBLANK(X708),X706=VALUE(20)),,IF(W706="Latest Z20:",ABS(X706-X708-K705*L705-P705*Q705+U707+U708),ABS(X707-X708-K707*L707-P707*Q707+U708)))</f>
        <v>0</v>
      </c>
      <c r="Z708" s="28">
        <v>-66.118560000000002</v>
      </c>
      <c r="AA708" s="28">
        <v>0.49093300000000001</v>
      </c>
      <c r="AB708" s="28">
        <v>3.6334999999999999E-2</v>
      </c>
      <c r="AC708" s="8">
        <f t="shared" ref="AC708" si="1618">AB708+AA708</f>
        <v>0.52726799999999996</v>
      </c>
      <c r="AD708" s="35">
        <v>0.45874634965621403</v>
      </c>
      <c r="AE708" s="8">
        <f t="shared" ref="AE708" si="1619">IF(AD708="",0,IF(OR(AC708="",AC708=0),W708-AD708,AC708-AD708))</f>
        <v>6.8521650343785934E-2</v>
      </c>
      <c r="AF708" s="58">
        <f t="shared" ref="AF708" si="1620">IF(AA708="",(Z708-V708)-Z707,AC708-W708)</f>
        <v>6.8218999999999974E-2</v>
      </c>
      <c r="AG708" s="40"/>
      <c r="AH708" s="73"/>
      <c r="AI708" s="40"/>
      <c r="AJ708" s="73"/>
      <c r="AK708" s="40">
        <v>3073</v>
      </c>
      <c r="AL708" s="73">
        <v>150</v>
      </c>
      <c r="AM708" s="70"/>
      <c r="AN708" s="74"/>
      <c r="AO708" s="70"/>
      <c r="AP708" s="63"/>
      <c r="AQ708" s="63"/>
      <c r="AR708" s="40"/>
      <c r="AS708" s="40"/>
      <c r="AT708" s="63"/>
      <c r="AU708" s="63"/>
      <c r="AV708" s="142"/>
      <c r="AW708" s="71"/>
      <c r="AX708" s="45"/>
      <c r="AY708" s="45"/>
      <c r="AZ708" s="46"/>
      <c r="BA708" s="152"/>
      <c r="BB708" s="47"/>
      <c r="BC708" s="158">
        <v>2</v>
      </c>
      <c r="BD708" s="158"/>
      <c r="BE708" s="47"/>
      <c r="BF708" s="56"/>
      <c r="BG708" s="49"/>
      <c r="BH708" s="50"/>
      <c r="BI708" s="49"/>
      <c r="BJ708" s="49"/>
      <c r="BK708" s="49"/>
      <c r="BL708" s="49"/>
      <c r="BM708" s="49"/>
      <c r="BN708" s="50"/>
      <c r="BO708" s="49"/>
      <c r="BP708" s="49"/>
      <c r="BQ708" s="50"/>
      <c r="BR708" s="9"/>
    </row>
    <row r="709" spans="1:70" s="7" customFormat="1" x14ac:dyDescent="0.25">
      <c r="A709" s="68" t="s">
        <v>1797</v>
      </c>
      <c r="B709" s="67" t="s">
        <v>1347</v>
      </c>
      <c r="C709" s="52">
        <v>44934.52375</v>
      </c>
      <c r="D709" s="16">
        <f>(K709*M709+P709*R709)/(24*60*60)</f>
        <v>3.4756944444444444E-2</v>
      </c>
      <c r="E709" s="26"/>
      <c r="F709" s="14" t="s">
        <v>1786</v>
      </c>
      <c r="G709" s="15">
        <v>0.111</v>
      </c>
      <c r="H709" s="131">
        <v>17</v>
      </c>
      <c r="I709" s="131">
        <v>10</v>
      </c>
      <c r="J709" s="143" t="s">
        <v>1785</v>
      </c>
      <c r="K709" s="27">
        <v>11</v>
      </c>
      <c r="L709" s="27">
        <v>6.0000000000000001E-3</v>
      </c>
      <c r="M709" s="13">
        <v>273</v>
      </c>
      <c r="N709" s="13">
        <v>240</v>
      </c>
      <c r="O709" s="17">
        <v>2E-3</v>
      </c>
      <c r="P709" s="27">
        <v>0</v>
      </c>
      <c r="Q709" s="27">
        <v>6.0000000000000001E-3</v>
      </c>
      <c r="R709" s="13">
        <v>334</v>
      </c>
      <c r="S709" s="13">
        <v>240</v>
      </c>
      <c r="T709" s="133">
        <v>2.9999999999999997E-4</v>
      </c>
      <c r="U709" s="27">
        <v>4.0252999999999997E-2</v>
      </c>
      <c r="V709" s="8">
        <f>IF(AB707="Latest Sag:",-(K709*L709+P709*Q709),-(K709*L709+P709*Q709)+U709)</f>
        <v>-6.6000000000000003E-2</v>
      </c>
      <c r="W709" s="8">
        <f>IF(OR(AC708="",AC708=0),Z708+V709,IF(AB707="Latest Sag:",AA708+U709+V709,AC708+V709))</f>
        <v>0.46518600000000004</v>
      </c>
      <c r="X709" s="33">
        <v>-35.501520999999997</v>
      </c>
      <c r="Y709" s="53">
        <f>IF(OR(ISBLANK(X709),X707=VALUE(20)),,IF(W707="Latest Z20:",ABS(X707-X709-K706*L706-P706*Q706+U708+U709),ABS(X708-X709-K708*L708-P708*Q708+U709)))</f>
        <v>0</v>
      </c>
      <c r="Z709" s="28">
        <v>-66.118437</v>
      </c>
      <c r="AA709" s="28">
        <v>0.490869</v>
      </c>
      <c r="AB709" s="28">
        <v>-2.7026000000000001E-2</v>
      </c>
      <c r="AC709" s="8">
        <f t="shared" ref="AC709" si="1621">AB709+AA709</f>
        <v>0.46384300000000001</v>
      </c>
      <c r="AD709" s="35">
        <v>0.45874634965621403</v>
      </c>
      <c r="AE709" s="8">
        <f t="shared" ref="AE709" si="1622">IF(AD709="",0,IF(OR(AC709="",AC709=0),W709-AD709,AC709-AD709))</f>
        <v>5.09665034378598E-3</v>
      </c>
      <c r="AF709" s="58">
        <f t="shared" ref="AF709" si="1623">IF(AA709="",(Z709-V709)-Z708,AC709-W709)</f>
        <v>-1.3430000000000386E-3</v>
      </c>
      <c r="AG709" s="40"/>
      <c r="AH709" s="73"/>
      <c r="AI709" s="40"/>
      <c r="AJ709" s="73"/>
      <c r="AK709" s="40">
        <v>54</v>
      </c>
      <c r="AL709" s="73">
        <v>150</v>
      </c>
      <c r="AM709" s="70"/>
      <c r="AN709" s="74"/>
      <c r="AO709" s="70"/>
      <c r="AP709" s="63"/>
      <c r="AQ709" s="63"/>
      <c r="AR709" s="40"/>
      <c r="AS709" s="40"/>
      <c r="AT709" s="63"/>
      <c r="AU709" s="63"/>
      <c r="AV709" s="142"/>
      <c r="AW709" s="71"/>
      <c r="AX709" s="45"/>
      <c r="AY709" s="45"/>
      <c r="AZ709" s="46"/>
      <c r="BA709" s="152"/>
      <c r="BB709" s="47"/>
      <c r="BC709" s="158">
        <v>2</v>
      </c>
      <c r="BD709" s="158"/>
      <c r="BE709" s="47"/>
      <c r="BF709" s="56"/>
      <c r="BG709" s="49"/>
      <c r="BH709" s="50"/>
      <c r="BI709" s="49"/>
      <c r="BJ709" s="49"/>
      <c r="BK709" s="49"/>
      <c r="BL709" s="49"/>
      <c r="BM709" s="49"/>
      <c r="BN709" s="50"/>
      <c r="BO709" s="49"/>
      <c r="BP709" s="49"/>
      <c r="BQ709" s="50"/>
      <c r="BR709" s="9"/>
    </row>
    <row r="710" spans="1:70" s="7" customFormat="1" x14ac:dyDescent="0.25">
      <c r="A710" s="68" t="s">
        <v>1798</v>
      </c>
      <c r="B710" s="67" t="s">
        <v>1347</v>
      </c>
      <c r="C710" s="52">
        <v>44934.56927083333</v>
      </c>
      <c r="D710" s="16">
        <f>(K710*M710+P710*R710)/(24*60*60)</f>
        <v>1.0185185185185186E-2</v>
      </c>
      <c r="E710" s="26"/>
      <c r="F710" s="14" t="s">
        <v>1786</v>
      </c>
      <c r="G710" s="15">
        <v>0.111</v>
      </c>
      <c r="H710" s="131">
        <v>17</v>
      </c>
      <c r="I710" s="131">
        <v>10</v>
      </c>
      <c r="J710" s="143" t="s">
        <v>1785</v>
      </c>
      <c r="K710" s="27">
        <v>2</v>
      </c>
      <c r="L710" s="27">
        <v>6.0000000000000001E-3</v>
      </c>
      <c r="M710" s="13">
        <v>273</v>
      </c>
      <c r="N710" s="13">
        <v>240</v>
      </c>
      <c r="O710" s="17">
        <v>2E-3</v>
      </c>
      <c r="P710" s="27">
        <v>1</v>
      </c>
      <c r="Q710" s="27">
        <v>6.0000000000000001E-3</v>
      </c>
      <c r="R710" s="13">
        <v>334</v>
      </c>
      <c r="S710" s="13">
        <v>240</v>
      </c>
      <c r="T710" s="133">
        <v>2.9999999999999997E-4</v>
      </c>
      <c r="U710" s="27">
        <v>1.2758E-2</v>
      </c>
      <c r="V710" s="8">
        <f>IF(AB708="Latest Sag:",-(K710*L710+P710*Q710),-(K710*L710+P710*Q710)+U710)</f>
        <v>-5.2420000000000019E-3</v>
      </c>
      <c r="W710" s="8">
        <f>IF(OR(AC709="",AC709=0),Z709+V710,IF(AB708="Latest Sag:",AA709+U710+V710,AC709+V710))</f>
        <v>0.45860099999999998</v>
      </c>
      <c r="X710" s="33">
        <v>-35.554763000000001</v>
      </c>
      <c r="Y710" s="53">
        <f>IF(OR(ISBLANK(X710),X708=VALUE(20)),,IF(W708="Latest Z20:",ABS(X708-X710-K707*L707-P707*Q707+U709+U710),ABS(X709-X710-K709*L709-P709*Q709+U710)))</f>
        <v>4.4495657158805102E-15</v>
      </c>
      <c r="Z710" s="28">
        <v>-66.118447000000003</v>
      </c>
      <c r="AA710" s="28">
        <v>0.49089500000000003</v>
      </c>
      <c r="AB710" s="28">
        <v>-3.2018999999999999E-2</v>
      </c>
      <c r="AC710" s="8">
        <f t="shared" ref="AC710" si="1624">AB710+AA710</f>
        <v>0.45887600000000001</v>
      </c>
      <c r="AD710" s="35">
        <v>0.45874634965621403</v>
      </c>
      <c r="AE710" s="8">
        <f t="shared" ref="AE710" si="1625">IF(AD710="",0,IF(OR(AC710="",AC710=0),W710-AD710,AC710-AD710))</f>
        <v>1.2965034378598084E-4</v>
      </c>
      <c r="AF710" s="58">
        <f t="shared" ref="AF710" si="1626">IF(AA710="",(Z710-V710)-Z709,AC710-W710)</f>
        <v>2.7500000000002522E-4</v>
      </c>
      <c r="AG710" s="40"/>
      <c r="AH710" s="73"/>
      <c r="AI710" s="40"/>
      <c r="AJ710" s="73"/>
      <c r="AK710" s="40">
        <v>25</v>
      </c>
      <c r="AL710" s="73">
        <v>150</v>
      </c>
      <c r="AM710" s="70"/>
      <c r="AN710" s="74"/>
      <c r="AO710" s="70"/>
      <c r="AP710" s="63"/>
      <c r="AQ710" s="63"/>
      <c r="AR710" s="40"/>
      <c r="AS710" s="40"/>
      <c r="AT710" s="63"/>
      <c r="AU710" s="63"/>
      <c r="AV710" s="142"/>
      <c r="AW710" s="71"/>
      <c r="AX710" s="45"/>
      <c r="AY710" s="45"/>
      <c r="AZ710" s="46"/>
      <c r="BA710" s="152"/>
      <c r="BB710" s="47"/>
      <c r="BC710" s="158">
        <v>2</v>
      </c>
      <c r="BD710" s="158"/>
      <c r="BE710" s="47"/>
      <c r="BF710" s="56"/>
      <c r="BG710" s="49"/>
      <c r="BH710" s="50"/>
      <c r="BI710" s="49"/>
      <c r="BJ710" s="49"/>
      <c r="BK710" s="49"/>
      <c r="BL710" s="49"/>
      <c r="BM710" s="49"/>
      <c r="BN710" s="50"/>
      <c r="BO710" s="49"/>
      <c r="BP710" s="49"/>
      <c r="BQ710" s="50"/>
      <c r="BR710" s="9"/>
    </row>
    <row r="711" spans="1:70" s="6" customFormat="1" x14ac:dyDescent="0.25">
      <c r="A711" s="170" t="s">
        <v>1155</v>
      </c>
      <c r="B711" s="136"/>
      <c r="C711" s="137">
        <v>44934.600787037038</v>
      </c>
      <c r="D711" s="146">
        <v>2.23</v>
      </c>
      <c r="E711" s="139" t="s">
        <v>814</v>
      </c>
      <c r="F711" s="165" t="s">
        <v>1175</v>
      </c>
      <c r="G711" s="22"/>
      <c r="H711" s="134"/>
      <c r="I711" s="134"/>
      <c r="J711" s="145"/>
      <c r="K711" s="29"/>
      <c r="L711" s="29"/>
      <c r="M711" s="1"/>
      <c r="N711" s="1"/>
      <c r="O711" s="3"/>
      <c r="P711" s="29"/>
      <c r="Q711" s="29"/>
      <c r="R711" s="1"/>
      <c r="S711" s="1"/>
      <c r="T711" s="147" t="s">
        <v>903</v>
      </c>
      <c r="U711" s="32" t="s">
        <v>24</v>
      </c>
      <c r="V711" s="24"/>
      <c r="W711" s="25" t="s">
        <v>22</v>
      </c>
      <c r="X711" s="30">
        <v>20</v>
      </c>
      <c r="Y711" s="138"/>
      <c r="Z711" s="30"/>
      <c r="AA711" s="30"/>
      <c r="AB711" s="36" t="s">
        <v>21</v>
      </c>
      <c r="AC711" s="24">
        <f>$AC$710</f>
        <v>0.45887600000000001</v>
      </c>
      <c r="AD711" s="30"/>
      <c r="AE711" s="24"/>
      <c r="AF711" s="24"/>
      <c r="AG711" s="41"/>
      <c r="AH711" s="41"/>
      <c r="AI711" s="41"/>
      <c r="AJ711" s="41"/>
      <c r="AK711" s="41"/>
      <c r="AL711" s="41"/>
      <c r="AM711" s="41"/>
      <c r="AN711" s="41"/>
      <c r="AO711" s="41"/>
      <c r="AP711" s="135"/>
      <c r="AQ711" s="135"/>
      <c r="AR711" s="41"/>
      <c r="AS711" s="41"/>
      <c r="AT711" s="135"/>
      <c r="AU711" s="135"/>
      <c r="AV711" s="29"/>
      <c r="AW711" s="42"/>
      <c r="AX711" s="42"/>
      <c r="AY711" s="42"/>
      <c r="AZ711" s="43"/>
      <c r="BA711" s="151"/>
      <c r="BB711" s="44"/>
      <c r="BC711" s="157">
        <v>3</v>
      </c>
      <c r="BD711" s="157"/>
      <c r="BE711" s="44"/>
      <c r="BF711" s="48"/>
      <c r="BG711" s="48"/>
      <c r="BH711" s="48"/>
      <c r="BI711" s="48"/>
      <c r="BJ711" s="48"/>
      <c r="BK711" s="48"/>
      <c r="BL711" s="48"/>
      <c r="BM711" s="48"/>
      <c r="BN711" s="48"/>
      <c r="BO711" s="48"/>
      <c r="BP711" s="48"/>
      <c r="BQ711" s="48"/>
      <c r="BR711" s="1"/>
    </row>
    <row r="712" spans="1:70" s="7" customFormat="1" x14ac:dyDescent="0.25">
      <c r="A712" s="68" t="s">
        <v>1800</v>
      </c>
      <c r="B712" s="67" t="s">
        <v>1347</v>
      </c>
      <c r="C712" s="52">
        <v>44934.609270833331</v>
      </c>
      <c r="D712" s="16">
        <f>(K712*M712+P712*R712)/(24*60*60)</f>
        <v>0</v>
      </c>
      <c r="E712" s="26"/>
      <c r="F712" s="14" t="s">
        <v>1786</v>
      </c>
      <c r="G712" s="15">
        <v>0.111</v>
      </c>
      <c r="H712" s="131">
        <v>17</v>
      </c>
      <c r="I712" s="131">
        <v>10</v>
      </c>
      <c r="J712" s="143" t="s">
        <v>1785</v>
      </c>
      <c r="K712" s="37"/>
      <c r="L712" s="27">
        <v>6.0000000000000001E-3</v>
      </c>
      <c r="M712" s="13">
        <v>273</v>
      </c>
      <c r="N712" s="13">
        <v>240</v>
      </c>
      <c r="O712" s="17">
        <v>2E-3</v>
      </c>
      <c r="P712" s="37"/>
      <c r="Q712" s="27">
        <v>6.0000000000000001E-3</v>
      </c>
      <c r="R712" s="13">
        <v>334</v>
      </c>
      <c r="S712" s="13">
        <v>240</v>
      </c>
      <c r="T712" s="133">
        <v>2.9999999999999997E-4</v>
      </c>
      <c r="U712" s="27"/>
      <c r="V712" s="8">
        <f>IF(AB710="Latest Sag:",-(K712*L712+P712*Q712),-(K712*L712+P712*Q712)+U712)</f>
        <v>0</v>
      </c>
      <c r="W712" s="8">
        <f>IF(OR(AC711="",AC711=0),Z711+V712,IF(AB710="Latest Sag:",AA711+U712+V712,AC711+V712))</f>
        <v>0.45887600000000001</v>
      </c>
      <c r="X712" s="34"/>
      <c r="Y712" s="53">
        <f>IF(OR(ISBLANK(X712),X710=VALUE(20)),,IF(W710="Latest Z20:",ABS(X710-X712-K709*L709-P709*Q709+U711+U712),ABS(X711-X712-K711*L711-P711*Q711+U712)))</f>
        <v>0</v>
      </c>
      <c r="Z712" s="28">
        <v>-66.118240999999998</v>
      </c>
      <c r="AA712" s="28">
        <v>0.49087999999999998</v>
      </c>
      <c r="AB712" s="28">
        <v>3.4396999999999997E-2</v>
      </c>
      <c r="AC712" s="8">
        <f t="shared" ref="AC712" si="1627">AB712+AA712</f>
        <v>0.52527699999999999</v>
      </c>
      <c r="AD712" s="35">
        <v>0.45871416309251301</v>
      </c>
      <c r="AE712" s="8">
        <f t="shared" ref="AE712" si="1628">IF(AD712="",0,IF(OR(AC712="",AC712=0),W712-AD712,AC712-AD712))</f>
        <v>6.6562836907486989E-2</v>
      </c>
      <c r="AF712" s="58">
        <f t="shared" ref="AF712" si="1629">IF(AA712="",(Z712-V712)-Z711,AC712-W712)</f>
        <v>6.6400999999999988E-2</v>
      </c>
      <c r="AG712" s="40"/>
      <c r="AH712" s="73"/>
      <c r="AI712" s="40"/>
      <c r="AJ712" s="73"/>
      <c r="AK712" s="40">
        <v>3023</v>
      </c>
      <c r="AL712" s="73">
        <v>150</v>
      </c>
      <c r="AM712" s="70"/>
      <c r="AN712" s="74"/>
      <c r="AO712" s="70"/>
      <c r="AP712" s="63"/>
      <c r="AQ712" s="63"/>
      <c r="AR712" s="40"/>
      <c r="AS712" s="40"/>
      <c r="AT712" s="63"/>
      <c r="AU712" s="63"/>
      <c r="AV712" s="142"/>
      <c r="AW712" s="71"/>
      <c r="AX712" s="45"/>
      <c r="AY712" s="45"/>
      <c r="AZ712" s="46"/>
      <c r="BA712" s="152"/>
      <c r="BB712" s="47"/>
      <c r="BC712" s="158">
        <v>3</v>
      </c>
      <c r="BD712" s="158"/>
      <c r="BE712" s="47"/>
      <c r="BF712" s="56"/>
      <c r="BG712" s="49"/>
      <c r="BH712" s="50"/>
      <c r="BI712" s="49"/>
      <c r="BJ712" s="49"/>
      <c r="BK712" s="49"/>
      <c r="BL712" s="49"/>
      <c r="BM712" s="49"/>
      <c r="BN712" s="50"/>
      <c r="BO712" s="49"/>
      <c r="BP712" s="49"/>
      <c r="BQ712" s="50"/>
      <c r="BR712" s="9"/>
    </row>
    <row r="713" spans="1:70" s="7" customFormat="1" x14ac:dyDescent="0.25">
      <c r="A713" s="68" t="s">
        <v>1801</v>
      </c>
      <c r="B713" s="67" t="s">
        <v>1347</v>
      </c>
      <c r="C713" s="52">
        <v>44934.619826388887</v>
      </c>
      <c r="D713" s="16">
        <f>(K713*M713+P713*R713)/(24*60*60)</f>
        <v>3.4756944444444444E-2</v>
      </c>
      <c r="E713" s="26"/>
      <c r="F713" s="14" t="s">
        <v>1786</v>
      </c>
      <c r="G713" s="15">
        <v>0.111</v>
      </c>
      <c r="H713" s="131">
        <v>17</v>
      </c>
      <c r="I713" s="131">
        <v>10</v>
      </c>
      <c r="J713" s="143" t="s">
        <v>1785</v>
      </c>
      <c r="K713" s="27">
        <v>11</v>
      </c>
      <c r="L713" s="27">
        <v>6.0000000000000001E-3</v>
      </c>
      <c r="M713" s="13">
        <v>273</v>
      </c>
      <c r="N713" s="13">
        <v>240</v>
      </c>
      <c r="O713" s="17">
        <v>2E-3</v>
      </c>
      <c r="P713" s="27">
        <v>0</v>
      </c>
      <c r="Q713" s="27">
        <v>6.0000000000000001E-3</v>
      </c>
      <c r="R713" s="13">
        <v>334</v>
      </c>
      <c r="S713" s="13">
        <v>240</v>
      </c>
      <c r="T713" s="133">
        <v>2.9999999999999997E-4</v>
      </c>
      <c r="U713" s="27">
        <v>3.9836999999999997E-2</v>
      </c>
      <c r="V713" s="8">
        <f>IF(AB711="Latest Sag:",-(K713*L713+P713*Q713),-(K713*L713+P713*Q713)+U713)</f>
        <v>-6.6000000000000003E-2</v>
      </c>
      <c r="W713" s="8">
        <f>IF(OR(AC712="",AC712=0),Z712+V713,IF(AB711="Latest Sag:",AA712+U713+V713,AC712+V713))</f>
        <v>0.46471699999999999</v>
      </c>
      <c r="X713" s="33">
        <v>-35.500357999999999</v>
      </c>
      <c r="Y713" s="53">
        <f>IF(OR(ISBLANK(X713),X711=VALUE(20)),,IF(W711="Latest Z20:",ABS(X711-X713-K710*L710-P710*Q710+U712+U713),ABS(X712-X713-K712*L712-P712*Q712+U713)))</f>
        <v>0</v>
      </c>
      <c r="Z713" s="28">
        <v>-66.117929000000004</v>
      </c>
      <c r="AA713" s="28">
        <v>0.49085899999999999</v>
      </c>
      <c r="AB713" s="28">
        <v>-2.6189E-2</v>
      </c>
      <c r="AC713" s="8">
        <f t="shared" ref="AC713" si="1630">AB713+AA713</f>
        <v>0.46466999999999997</v>
      </c>
      <c r="AD713" s="35">
        <v>0.45871416309251301</v>
      </c>
      <c r="AE713" s="8">
        <f t="shared" ref="AE713" si="1631">IF(AD713="",0,IF(OR(AC713="",AC713=0),W713-AD713,AC713-AD713))</f>
        <v>5.9558369074869666E-3</v>
      </c>
      <c r="AF713" s="58">
        <f t="shared" ref="AF713" si="1632">IF(AA713="",(Z713-V713)-Z712,AC713-W713)</f>
        <v>-4.7000000000019249E-5</v>
      </c>
      <c r="AG713" s="40"/>
      <c r="AH713" s="73"/>
      <c r="AI713" s="40"/>
      <c r="AJ713" s="73"/>
      <c r="AK713" s="40">
        <v>45</v>
      </c>
      <c r="AL713" s="73">
        <v>150</v>
      </c>
      <c r="AM713" s="70"/>
      <c r="AN713" s="74"/>
      <c r="AO713" s="70"/>
      <c r="AP713" s="63"/>
      <c r="AQ713" s="63"/>
      <c r="AR713" s="40"/>
      <c r="AS713" s="40"/>
      <c r="AT713" s="63"/>
      <c r="AU713" s="63"/>
      <c r="AV713" s="142"/>
      <c r="AW713" s="71"/>
      <c r="AX713" s="45"/>
      <c r="AY713" s="45"/>
      <c r="AZ713" s="46"/>
      <c r="BA713" s="152"/>
      <c r="BB713" s="47"/>
      <c r="BC713" s="158">
        <v>3</v>
      </c>
      <c r="BD713" s="158"/>
      <c r="BE713" s="47"/>
      <c r="BF713" s="56"/>
      <c r="BG713" s="49"/>
      <c r="BH713" s="50"/>
      <c r="BI713" s="49"/>
      <c r="BJ713" s="49"/>
      <c r="BK713" s="49"/>
      <c r="BL713" s="49"/>
      <c r="BM713" s="49"/>
      <c r="BN713" s="50"/>
      <c r="BO713" s="49"/>
      <c r="BP713" s="49"/>
      <c r="BQ713" s="50"/>
      <c r="BR713" s="9"/>
    </row>
    <row r="714" spans="1:70" s="7" customFormat="1" x14ac:dyDescent="0.25">
      <c r="A714" s="68" t="s">
        <v>1802</v>
      </c>
      <c r="B714" s="67" t="s">
        <v>1347</v>
      </c>
      <c r="C714" s="52">
        <v>44934.666018518517</v>
      </c>
      <c r="D714" s="16">
        <f>(K714*M714+P714*R714)/(24*60*60)</f>
        <v>1.0185185185185186E-2</v>
      </c>
      <c r="E714" s="26"/>
      <c r="F714" s="14" t="s">
        <v>1786</v>
      </c>
      <c r="G714" s="15">
        <v>0.111</v>
      </c>
      <c r="H714" s="131">
        <v>17</v>
      </c>
      <c r="I714" s="131">
        <v>10</v>
      </c>
      <c r="J714" s="143" t="s">
        <v>1785</v>
      </c>
      <c r="K714" s="27">
        <v>2</v>
      </c>
      <c r="L714" s="27">
        <v>6.0000000000000001E-3</v>
      </c>
      <c r="M714" s="13">
        <v>273</v>
      </c>
      <c r="N714" s="13">
        <v>240</v>
      </c>
      <c r="O714" s="17">
        <v>2E-3</v>
      </c>
      <c r="P714" s="27">
        <v>1</v>
      </c>
      <c r="Q714" s="27">
        <v>6.0000000000000001E-3</v>
      </c>
      <c r="R714" s="13">
        <v>334</v>
      </c>
      <c r="S714" s="13">
        <v>240</v>
      </c>
      <c r="T714" s="133">
        <v>2.9999999999999997E-4</v>
      </c>
      <c r="U714" s="27">
        <v>1.1918E-2</v>
      </c>
      <c r="V714" s="8">
        <f>IF(AB712="Latest Sag:",-(K714*L714+P714*Q714),-(K714*L714+P714*Q714)+U714)</f>
        <v>-6.0820000000000023E-3</v>
      </c>
      <c r="W714" s="8">
        <f>IF(OR(AC713="",AC713=0),Z713+V714,IF(AB712="Latest Sag:",AA713+U714+V714,AC713+V714))</f>
        <v>0.458588</v>
      </c>
      <c r="X714" s="33">
        <v>-35.554439000000002</v>
      </c>
      <c r="Y714" s="53">
        <f>IF(OR(ISBLANK(X714),X712=VALUE(20)),,IF(W712="Latest Z20:",ABS(X712-X714-K711*L711-P711*Q711+U713+U714),ABS(X713-X714-K713*L713-P713*Q713+U714)))</f>
        <v>9.9999999640491832E-7</v>
      </c>
      <c r="Z714" s="28">
        <v>-66.117928000000006</v>
      </c>
      <c r="AA714" s="28">
        <v>0.49084</v>
      </c>
      <c r="AB714" s="28">
        <v>-3.2034E-2</v>
      </c>
      <c r="AC714" s="8">
        <f t="shared" ref="AC714" si="1633">AB714+AA714</f>
        <v>0.45880599999999999</v>
      </c>
      <c r="AD714" s="35">
        <v>0.45871416309251301</v>
      </c>
      <c r="AE714" s="8">
        <f t="shared" ref="AE714" si="1634">IF(AD714="",0,IF(OR(AC714="",AC714=0),W714-AD714,AC714-AD714))</f>
        <v>9.1836907486986252E-5</v>
      </c>
      <c r="AF714" s="58">
        <f t="shared" ref="AF714" si="1635">IF(AA714="",(Z714-V714)-Z713,AC714-W714)</f>
        <v>2.1799999999999597E-4</v>
      </c>
      <c r="AG714" s="40"/>
      <c r="AH714" s="73"/>
      <c r="AI714" s="40"/>
      <c r="AJ714" s="73"/>
      <c r="AK714" s="40">
        <v>20</v>
      </c>
      <c r="AL714" s="73">
        <v>150</v>
      </c>
      <c r="AM714" s="70"/>
      <c r="AN714" s="74"/>
      <c r="AO714" s="70"/>
      <c r="AP714" s="63"/>
      <c r="AQ714" s="63"/>
      <c r="AR714" s="40"/>
      <c r="AS714" s="40"/>
      <c r="AT714" s="63"/>
      <c r="AU714" s="63"/>
      <c r="AV714" s="142"/>
      <c r="AW714" s="71"/>
      <c r="AX714" s="45"/>
      <c r="AY714" s="45"/>
      <c r="AZ714" s="46"/>
      <c r="BA714" s="152"/>
      <c r="BB714" s="47"/>
      <c r="BC714" s="158">
        <v>3</v>
      </c>
      <c r="BD714" s="158"/>
      <c r="BE714" s="47"/>
      <c r="BF714" s="56"/>
      <c r="BG714" s="49"/>
      <c r="BH714" s="50"/>
      <c r="BI714" s="49"/>
      <c r="BJ714" s="49"/>
      <c r="BK714" s="49"/>
      <c r="BL714" s="49"/>
      <c r="BM714" s="49"/>
      <c r="BN714" s="50"/>
      <c r="BO714" s="49"/>
      <c r="BP714" s="49"/>
      <c r="BQ714" s="50"/>
      <c r="BR714" s="9"/>
    </row>
    <row r="715" spans="1:70" s="6" customFormat="1" x14ac:dyDescent="0.25">
      <c r="A715" s="170" t="s">
        <v>1155</v>
      </c>
      <c r="B715" s="136"/>
      <c r="C715" s="137">
        <v>44934.691793981481</v>
      </c>
      <c r="D715" s="146">
        <v>2.1800000000000002</v>
      </c>
      <c r="E715" s="139" t="s">
        <v>814</v>
      </c>
      <c r="F715" s="165" t="s">
        <v>1179</v>
      </c>
      <c r="G715" s="22"/>
      <c r="H715" s="134"/>
      <c r="I715" s="134"/>
      <c r="J715" s="145"/>
      <c r="K715" s="29"/>
      <c r="L715" s="29"/>
      <c r="M715" s="1"/>
      <c r="N715" s="1"/>
      <c r="O715" s="3"/>
      <c r="P715" s="29"/>
      <c r="Q715" s="29"/>
      <c r="R715" s="1"/>
      <c r="S715" s="1"/>
      <c r="T715" s="147" t="s">
        <v>903</v>
      </c>
      <c r="U715" s="32" t="s">
        <v>24</v>
      </c>
      <c r="V715" s="24"/>
      <c r="W715" s="25" t="s">
        <v>22</v>
      </c>
      <c r="X715" s="30">
        <v>20</v>
      </c>
      <c r="Y715" s="138"/>
      <c r="Z715" s="30"/>
      <c r="AA715" s="30"/>
      <c r="AB715" s="36" t="s">
        <v>21</v>
      </c>
      <c r="AC715" s="24">
        <f>$AC$714</f>
        <v>0.45880599999999999</v>
      </c>
      <c r="AD715" s="30"/>
      <c r="AE715" s="24"/>
      <c r="AF715" s="24"/>
      <c r="AG715" s="41"/>
      <c r="AH715" s="41"/>
      <c r="AI715" s="41"/>
      <c r="AJ715" s="41"/>
      <c r="AK715" s="41"/>
      <c r="AL715" s="41"/>
      <c r="AM715" s="41"/>
      <c r="AN715" s="41"/>
      <c r="AO715" s="41"/>
      <c r="AP715" s="135"/>
      <c r="AQ715" s="135"/>
      <c r="AR715" s="41"/>
      <c r="AS715" s="41"/>
      <c r="AT715" s="135"/>
      <c r="AU715" s="135"/>
      <c r="AV715" s="29"/>
      <c r="AW715" s="42"/>
      <c r="AX715" s="42"/>
      <c r="AY715" s="42"/>
      <c r="AZ715" s="43"/>
      <c r="BA715" s="151"/>
      <c r="BB715" s="44"/>
      <c r="BC715" s="157">
        <v>4</v>
      </c>
      <c r="BD715" s="157"/>
      <c r="BE715" s="44"/>
      <c r="BF715" s="48"/>
      <c r="BG715" s="48"/>
      <c r="BH715" s="48"/>
      <c r="BI715" s="48"/>
      <c r="BJ715" s="48"/>
      <c r="BK715" s="48"/>
      <c r="BL715" s="48"/>
      <c r="BM715" s="48"/>
      <c r="BN715" s="48"/>
      <c r="BO715" s="48"/>
      <c r="BP715" s="48"/>
      <c r="BQ715" s="48"/>
      <c r="BR715" s="1"/>
    </row>
    <row r="716" spans="1:70" s="7" customFormat="1" x14ac:dyDescent="0.25">
      <c r="A716" s="68" t="s">
        <v>1803</v>
      </c>
      <c r="B716" s="67" t="s">
        <v>1347</v>
      </c>
      <c r="C716" s="52">
        <v>44934.701435185183</v>
      </c>
      <c r="D716" s="16">
        <f>(K716*M716+P716*R716)/(24*60*60)</f>
        <v>0</v>
      </c>
      <c r="E716" s="26"/>
      <c r="F716" s="14" t="s">
        <v>1786</v>
      </c>
      <c r="G716" s="15">
        <v>0.111</v>
      </c>
      <c r="H716" s="131">
        <v>17</v>
      </c>
      <c r="I716" s="131">
        <v>10</v>
      </c>
      <c r="J716" s="143" t="s">
        <v>1785</v>
      </c>
      <c r="K716" s="37"/>
      <c r="L716" s="27">
        <v>6.0000000000000001E-3</v>
      </c>
      <c r="M716" s="13">
        <v>273</v>
      </c>
      <c r="N716" s="13">
        <v>240</v>
      </c>
      <c r="O716" s="17">
        <v>2E-3</v>
      </c>
      <c r="P716" s="37"/>
      <c r="Q716" s="27">
        <v>6.0000000000000001E-3</v>
      </c>
      <c r="R716" s="13">
        <v>334</v>
      </c>
      <c r="S716" s="13">
        <v>240</v>
      </c>
      <c r="T716" s="133">
        <v>2.9999999999999997E-4</v>
      </c>
      <c r="U716" s="27"/>
      <c r="V716" s="8">
        <f>IF(AB714="Latest Sag:",-(K716*L716+P716*Q716),-(K716*L716+P716*Q716)+U716)</f>
        <v>0</v>
      </c>
      <c r="W716" s="8">
        <f>IF(OR(AC715="",AC715=0),Z715+V716,IF(AB714="Latest Sag:",AA715+U716+V716,AC715+V716))</f>
        <v>0.45880599999999999</v>
      </c>
      <c r="X716" s="34"/>
      <c r="Y716" s="53">
        <f>IF(OR(ISBLANK(X716),X714=VALUE(20)),,IF(W714="Latest Z20:",ABS(X714-X716-K713*L713-P713*Q713+U715+U716),ABS(X715-X716-K715*L715-P715*Q715+U716)))</f>
        <v>0</v>
      </c>
      <c r="Z716" s="28">
        <v>-66.117350000000002</v>
      </c>
      <c r="AA716" s="28">
        <v>0.49069099999999999</v>
      </c>
      <c r="AB716" s="28">
        <v>3.5161999999999999E-2</v>
      </c>
      <c r="AC716" s="8">
        <f t="shared" ref="AC716" si="1636">AB716+AA716</f>
        <v>0.52585300000000001</v>
      </c>
      <c r="AD716" s="35">
        <v>0.45874450019125401</v>
      </c>
      <c r="AE716" s="8">
        <f t="shared" ref="AE716" si="1637">IF(AD716="",0,IF(OR(AC716="",AC716=0),W716-AD716,AC716-AD716))</f>
        <v>6.7108499808746003E-2</v>
      </c>
      <c r="AF716" s="58">
        <f t="shared" ref="AF716" si="1638">IF(AA716="",(Z716-V716)-Z715,AC716-W716)</f>
        <v>6.7047000000000023E-2</v>
      </c>
      <c r="AG716" s="40"/>
      <c r="AH716" s="73"/>
      <c r="AI716" s="40"/>
      <c r="AJ716" s="73"/>
      <c r="AK716" s="40">
        <v>3025</v>
      </c>
      <c r="AL716" s="73">
        <v>150</v>
      </c>
      <c r="AM716" s="70"/>
      <c r="AN716" s="74"/>
      <c r="AO716" s="70"/>
      <c r="AP716" s="63"/>
      <c r="AQ716" s="63"/>
      <c r="AR716" s="40"/>
      <c r="AS716" s="40"/>
      <c r="AT716" s="63"/>
      <c r="AU716" s="63"/>
      <c r="AV716" s="142"/>
      <c r="AW716" s="71"/>
      <c r="AX716" s="45"/>
      <c r="AY716" s="45"/>
      <c r="AZ716" s="46"/>
      <c r="BA716" s="152"/>
      <c r="BB716" s="47"/>
      <c r="BC716" s="158">
        <v>4</v>
      </c>
      <c r="BD716" s="158"/>
      <c r="BE716" s="47"/>
      <c r="BF716" s="56"/>
      <c r="BG716" s="49"/>
      <c r="BH716" s="50"/>
      <c r="BI716" s="49"/>
      <c r="BJ716" s="49"/>
      <c r="BK716" s="49"/>
      <c r="BL716" s="49"/>
      <c r="BM716" s="49"/>
      <c r="BN716" s="50"/>
      <c r="BO716" s="49"/>
      <c r="BP716" s="49"/>
      <c r="BQ716" s="50"/>
      <c r="BR716" s="9"/>
    </row>
    <row r="717" spans="1:70" s="7" customFormat="1" x14ac:dyDescent="0.25">
      <c r="A717" s="68" t="s">
        <v>1805</v>
      </c>
      <c r="B717" s="67" t="s">
        <v>1347</v>
      </c>
      <c r="C717" s="52">
        <v>44934.716504629629</v>
      </c>
      <c r="D717" s="16">
        <f>(K717*M717+P717*R717)/(24*60*60)</f>
        <v>3.4756944444444444E-2</v>
      </c>
      <c r="E717" s="26"/>
      <c r="F717" s="14" t="s">
        <v>1786</v>
      </c>
      <c r="G717" s="15">
        <v>0.111</v>
      </c>
      <c r="H717" s="131">
        <v>17</v>
      </c>
      <c r="I717" s="131">
        <v>10</v>
      </c>
      <c r="J717" s="143" t="s">
        <v>1785</v>
      </c>
      <c r="K717" s="27">
        <v>11</v>
      </c>
      <c r="L717" s="27">
        <v>6.0000000000000001E-3</v>
      </c>
      <c r="M717" s="13">
        <v>273</v>
      </c>
      <c r="N717" s="13">
        <v>240</v>
      </c>
      <c r="O717" s="17">
        <v>2E-3</v>
      </c>
      <c r="P717" s="27">
        <v>0</v>
      </c>
      <c r="Q717" s="27">
        <v>6.0000000000000001E-3</v>
      </c>
      <c r="R717" s="13">
        <v>334</v>
      </c>
      <c r="S717" s="13">
        <v>240</v>
      </c>
      <c r="T717" s="133">
        <v>2.9999999999999997E-4</v>
      </c>
      <c r="U717" s="27">
        <v>4.0494000000000002E-2</v>
      </c>
      <c r="V717" s="8">
        <f>IF(AB715="Latest Sag:",-(K717*L717+P717*Q717),-(K717*L717+P717*Q717)+U717)</f>
        <v>-6.6000000000000003E-2</v>
      </c>
      <c r="W717" s="8">
        <f>IF(OR(AC716="",AC716=0),Z716+V717,IF(AB715="Latest Sag:",AA716+U717+V717,AC716+V717))</f>
        <v>0.46518500000000002</v>
      </c>
      <c r="X717" s="33">
        <v>-35.499887999999999</v>
      </c>
      <c r="Y717" s="53">
        <f>IF(OR(ISBLANK(X717),X715=VALUE(20)),,IF(W715="Latest Z20:",ABS(X715-X717-K714*L714-P714*Q714+U716+U717),ABS(X716-X717-K716*L716-P716*Q716+U717)))</f>
        <v>0</v>
      </c>
      <c r="Z717" s="28">
        <v>-66.117048999999994</v>
      </c>
      <c r="AA717" s="28">
        <v>0.49071500000000001</v>
      </c>
      <c r="AB717" s="28">
        <v>-2.6699000000000001E-2</v>
      </c>
      <c r="AC717" s="8">
        <f t="shared" ref="AC717" si="1639">AB717+AA717</f>
        <v>0.46401599999999998</v>
      </c>
      <c r="AD717" s="35">
        <v>0.45874450019125401</v>
      </c>
      <c r="AE717" s="8">
        <f t="shared" ref="AE717" si="1640">IF(AD717="",0,IF(OR(AC717="",AC717=0),W717-AD717,AC717-AD717))</f>
        <v>5.2714998087459719E-3</v>
      </c>
      <c r="AF717" s="58">
        <f t="shared" ref="AF717" si="1641">IF(AA717="",(Z717-V717)-Z716,AC717-W717)</f>
        <v>-1.1690000000000311E-3</v>
      </c>
      <c r="AG717" s="40"/>
      <c r="AH717" s="73"/>
      <c r="AI717" s="40"/>
      <c r="AJ717" s="73"/>
      <c r="AK717" s="40">
        <v>45</v>
      </c>
      <c r="AL717" s="73">
        <v>150</v>
      </c>
      <c r="AM717" s="70"/>
      <c r="AN717" s="74"/>
      <c r="AO717" s="70"/>
      <c r="AP717" s="63"/>
      <c r="AQ717" s="63"/>
      <c r="AR717" s="40"/>
      <c r="AS717" s="40"/>
      <c r="AT717" s="63"/>
      <c r="AU717" s="63"/>
      <c r="AV717" s="142"/>
      <c r="AW717" s="71"/>
      <c r="AX717" s="45"/>
      <c r="AY717" s="45"/>
      <c r="AZ717" s="46"/>
      <c r="BA717" s="152"/>
      <c r="BB717" s="47"/>
      <c r="BC717" s="158">
        <v>4</v>
      </c>
      <c r="BD717" s="158"/>
      <c r="BE717" s="47"/>
      <c r="BF717" s="56"/>
      <c r="BG717" s="49"/>
      <c r="BH717" s="50"/>
      <c r="BI717" s="49"/>
      <c r="BJ717" s="49"/>
      <c r="BK717" s="49"/>
      <c r="BL717" s="49"/>
      <c r="BM717" s="49"/>
      <c r="BN717" s="50"/>
      <c r="BO717" s="49"/>
      <c r="BP717" s="49"/>
      <c r="BQ717" s="50"/>
      <c r="BR717" s="9"/>
    </row>
    <row r="718" spans="1:70" s="7" customFormat="1" x14ac:dyDescent="0.25">
      <c r="A718" s="68" t="s">
        <v>1806</v>
      </c>
      <c r="B718" s="67" t="s">
        <v>1177</v>
      </c>
      <c r="C718" s="52">
        <v>44934.766388888886</v>
      </c>
      <c r="D718" s="16">
        <f>(K718*M718+P718*R718)/(24*60*60)</f>
        <v>1.0185185185185186E-2</v>
      </c>
      <c r="E718" s="26"/>
      <c r="F718" s="14" t="s">
        <v>1786</v>
      </c>
      <c r="G718" s="15">
        <v>0.111</v>
      </c>
      <c r="H718" s="131">
        <v>17</v>
      </c>
      <c r="I718" s="131">
        <v>10</v>
      </c>
      <c r="J718" s="143" t="s">
        <v>1785</v>
      </c>
      <c r="K718" s="27">
        <v>2</v>
      </c>
      <c r="L718" s="27">
        <v>6.0000000000000001E-3</v>
      </c>
      <c r="M718" s="13">
        <v>273</v>
      </c>
      <c r="N718" s="13">
        <v>240</v>
      </c>
      <c r="O718" s="17">
        <v>2E-3</v>
      </c>
      <c r="P718" s="27">
        <v>1</v>
      </c>
      <c r="Q718" s="27">
        <v>6.0000000000000001E-3</v>
      </c>
      <c r="R718" s="13">
        <v>334</v>
      </c>
      <c r="S718" s="13">
        <v>240</v>
      </c>
      <c r="T718" s="133">
        <v>2.9999999999999997E-4</v>
      </c>
      <c r="U718" s="27">
        <v>1.2593999999999999E-2</v>
      </c>
      <c r="V718" s="8">
        <f>IF(AB716="Latest Sag:",-(K718*L718+P718*Q718),-(K718*L718+P718*Q718)+U718)</f>
        <v>-5.4060000000000028E-3</v>
      </c>
      <c r="W718" s="8">
        <f>IF(OR(AC717="",AC717=0),Z717+V718,IF(AB716="Latest Sag:",AA717+U718+V718,AC717+V718))</f>
        <v>0.45860999999999996</v>
      </c>
      <c r="X718" s="33">
        <v>-35.553294000000001</v>
      </c>
      <c r="Y718" s="53">
        <f>IF(OR(ISBLANK(X718),X716=VALUE(20)),,IF(W716="Latest Z20:",ABS(X716-X718-K715*L715-P715*Q715+U717+U718),ABS(X717-X718-K717*L717-P717*Q717+U718)))</f>
        <v>2.5032059758345326E-15</v>
      </c>
      <c r="Z718" s="28">
        <v>-66.117080999999999</v>
      </c>
      <c r="AA718" s="28">
        <v>0.490701</v>
      </c>
      <c r="AB718" s="28">
        <v>-3.1870000000000002E-2</v>
      </c>
      <c r="AC718" s="8">
        <f t="shared" ref="AC718" si="1642">AB718+AA718</f>
        <v>0.45883099999999999</v>
      </c>
      <c r="AD718" s="35">
        <v>0.45874450019125401</v>
      </c>
      <c r="AE718" s="8">
        <f t="shared" ref="AE718" si="1643">IF(AD718="",0,IF(OR(AC718="",AC718=0),W718-AD718,AC718-AD718))</f>
        <v>8.6499808745976736E-5</v>
      </c>
      <c r="AF718" s="58">
        <f t="shared" ref="AF718" si="1644">IF(AA718="",(Z718-V718)-Z717,AC718-W718)</f>
        <v>2.2100000000002673E-4</v>
      </c>
      <c r="AG718" s="40"/>
      <c r="AH718" s="73"/>
      <c r="AI718" s="40"/>
      <c r="AJ718" s="73"/>
      <c r="AK718" s="40">
        <v>27</v>
      </c>
      <c r="AL718" s="73">
        <v>150</v>
      </c>
      <c r="AM718" s="70"/>
      <c r="AN718" s="74"/>
      <c r="AO718" s="70"/>
      <c r="AP718" s="63"/>
      <c r="AQ718" s="63"/>
      <c r="AR718" s="40"/>
      <c r="AS718" s="40"/>
      <c r="AT718" s="63"/>
      <c r="AU718" s="63"/>
      <c r="AV718" s="142"/>
      <c r="AW718" s="71"/>
      <c r="AX718" s="45"/>
      <c r="AY718" s="45"/>
      <c r="AZ718" s="46"/>
      <c r="BA718" s="152"/>
      <c r="BB718" s="47"/>
      <c r="BC718" s="158">
        <v>4</v>
      </c>
      <c r="BD718" s="158">
        <v>10</v>
      </c>
      <c r="BE718" s="47">
        <v>4.0999999999999996</v>
      </c>
      <c r="BF718" s="56"/>
      <c r="BG718" s="49"/>
      <c r="BH718" s="50"/>
      <c r="BI718" s="49"/>
      <c r="BJ718" s="49"/>
      <c r="BK718" s="49"/>
      <c r="BL718" s="49"/>
      <c r="BM718" s="49"/>
      <c r="BN718" s="50"/>
      <c r="BO718" s="49"/>
      <c r="BP718" s="49"/>
      <c r="BQ718" s="50"/>
      <c r="BR718" s="9"/>
    </row>
    <row r="719" spans="1:70" s="6" customFormat="1" x14ac:dyDescent="0.25">
      <c r="A719" s="170" t="s">
        <v>1155</v>
      </c>
      <c r="B719" s="136"/>
      <c r="C719" s="137">
        <v>44934.805439814816</v>
      </c>
      <c r="D719" s="146">
        <v>2.73</v>
      </c>
      <c r="E719" s="139" t="s">
        <v>814</v>
      </c>
      <c r="F719" s="165" t="s">
        <v>1185</v>
      </c>
      <c r="G719" s="22"/>
      <c r="H719" s="134"/>
      <c r="I719" s="134"/>
      <c r="J719" s="145"/>
      <c r="K719" s="29"/>
      <c r="L719" s="29"/>
      <c r="M719" s="1"/>
      <c r="N719" s="1"/>
      <c r="O719" s="3"/>
      <c r="P719" s="29"/>
      <c r="Q719" s="29"/>
      <c r="R719" s="1"/>
      <c r="S719" s="1"/>
      <c r="T719" s="147" t="s">
        <v>903</v>
      </c>
      <c r="U719" s="32" t="s">
        <v>24</v>
      </c>
      <c r="V719" s="24"/>
      <c r="W719" s="25" t="s">
        <v>22</v>
      </c>
      <c r="X719" s="30">
        <v>20</v>
      </c>
      <c r="Y719" s="138"/>
      <c r="Z719" s="30"/>
      <c r="AA719" s="30"/>
      <c r="AB719" s="36" t="s">
        <v>21</v>
      </c>
      <c r="AC719" s="24">
        <f>$AC$718</f>
        <v>0.45883099999999999</v>
      </c>
      <c r="AD719" s="30"/>
      <c r="AE719" s="24"/>
      <c r="AF719" s="24"/>
      <c r="AG719" s="41"/>
      <c r="AH719" s="41"/>
      <c r="AI719" s="41"/>
      <c r="AJ719" s="41"/>
      <c r="AK719" s="41"/>
      <c r="AL719" s="41"/>
      <c r="AM719" s="41"/>
      <c r="AN719" s="41"/>
      <c r="AO719" s="41"/>
      <c r="AP719" s="135"/>
      <c r="AQ719" s="135"/>
      <c r="AR719" s="41"/>
      <c r="AS719" s="41"/>
      <c r="AT719" s="135"/>
      <c r="AU719" s="135"/>
      <c r="AV719" s="29"/>
      <c r="AW719" s="42"/>
      <c r="AX719" s="42"/>
      <c r="AY719" s="42"/>
      <c r="AZ719" s="43"/>
      <c r="BA719" s="151"/>
      <c r="BB719" s="44"/>
      <c r="BC719" s="157">
        <v>5</v>
      </c>
      <c r="BD719" s="157"/>
      <c r="BE719" s="44"/>
      <c r="BF719" s="48"/>
      <c r="BG719" s="48"/>
      <c r="BH719" s="48"/>
      <c r="BI719" s="48"/>
      <c r="BJ719" s="48"/>
      <c r="BK719" s="48"/>
      <c r="BL719" s="48"/>
      <c r="BM719" s="48"/>
      <c r="BN719" s="48"/>
      <c r="BO719" s="48"/>
      <c r="BP719" s="48"/>
      <c r="BQ719" s="48"/>
      <c r="BR719" s="1"/>
    </row>
    <row r="720" spans="1:70" s="7" customFormat="1" x14ac:dyDescent="0.25">
      <c r="A720" s="68" t="s">
        <v>1807</v>
      </c>
      <c r="B720" s="67" t="s">
        <v>1177</v>
      </c>
      <c r="C720" s="52">
        <v>44934.809583333335</v>
      </c>
      <c r="D720" s="16">
        <f>(K720*M720+P720*R720)/(24*60*60)</f>
        <v>0</v>
      </c>
      <c r="E720" s="26"/>
      <c r="F720" s="14" t="s">
        <v>1786</v>
      </c>
      <c r="G720" s="15">
        <v>0.111</v>
      </c>
      <c r="H720" s="131">
        <v>17</v>
      </c>
      <c r="I720" s="131">
        <v>10</v>
      </c>
      <c r="J720" s="143" t="s">
        <v>1785</v>
      </c>
      <c r="K720" s="37"/>
      <c r="L720" s="27">
        <v>6.0000000000000001E-3</v>
      </c>
      <c r="M720" s="13">
        <v>273</v>
      </c>
      <c r="N720" s="13">
        <v>240</v>
      </c>
      <c r="O720" s="17">
        <v>2E-3</v>
      </c>
      <c r="P720" s="37"/>
      <c r="Q720" s="27">
        <v>6.0000000000000001E-3</v>
      </c>
      <c r="R720" s="13">
        <v>334</v>
      </c>
      <c r="S720" s="13">
        <v>240</v>
      </c>
      <c r="T720" s="133">
        <v>2.9999999999999997E-4</v>
      </c>
      <c r="U720" s="27"/>
      <c r="V720" s="8">
        <f>IF(AB718="Latest Sag:",-(K720*L720+P720*Q720),-(K720*L720+P720*Q720)+U720)</f>
        <v>0</v>
      </c>
      <c r="W720" s="8">
        <f>IF(OR(AC719="",AC719=0),Z719+V720,IF(AB718="Latest Sag:",AA719+U720+V720,AC719+V720))</f>
        <v>0.45883099999999999</v>
      </c>
      <c r="X720" s="34"/>
      <c r="Y720" s="53">
        <f>IF(OR(ISBLANK(X720),X718=VALUE(20)),,IF(W718="Latest Z20:",ABS(X718-X720-K717*L717-P717*Q717+U719+U720),ABS(X719-X720-K719*L719-P719*Q719+U720)))</f>
        <v>0</v>
      </c>
      <c r="Z720" s="28">
        <v>-66.117284999999995</v>
      </c>
      <c r="AA720" s="28">
        <v>0.49046400000000001</v>
      </c>
      <c r="AB720" s="28">
        <v>3.3903999999999997E-2</v>
      </c>
      <c r="AC720" s="8">
        <f t="shared" ref="AC720" si="1645">AB720+AA720</f>
        <v>0.52436800000000006</v>
      </c>
      <c r="AD720" s="35">
        <v>0.458653014119067</v>
      </c>
      <c r="AE720" s="8">
        <f t="shared" ref="AE720" si="1646">IF(AD720="",0,IF(OR(AC720="",AC720=0),W720-AD720,AC720-AD720))</f>
        <v>6.5714985880933052E-2</v>
      </c>
      <c r="AF720" s="58">
        <f t="shared" ref="AF720" si="1647">IF(AA720="",(Z720-V720)-Z719,AC720-W720)</f>
        <v>6.5537000000000067E-2</v>
      </c>
      <c r="AG720" s="40"/>
      <c r="AH720" s="73"/>
      <c r="AI720" s="40"/>
      <c r="AJ720" s="73"/>
      <c r="AK720" s="40">
        <v>3310</v>
      </c>
      <c r="AL720" s="73">
        <v>150</v>
      </c>
      <c r="AM720" s="70"/>
      <c r="AN720" s="74"/>
      <c r="AO720" s="70"/>
      <c r="AP720" s="63"/>
      <c r="AQ720" s="63"/>
      <c r="AR720" s="40"/>
      <c r="AS720" s="40"/>
      <c r="AT720" s="63"/>
      <c r="AU720" s="63"/>
      <c r="AV720" s="142"/>
      <c r="AW720" s="71"/>
      <c r="AX720" s="45"/>
      <c r="AY720" s="45"/>
      <c r="AZ720" s="46"/>
      <c r="BA720" s="152"/>
      <c r="BB720" s="47"/>
      <c r="BC720" s="158">
        <v>5</v>
      </c>
      <c r="BD720" s="158"/>
      <c r="BE720" s="47"/>
      <c r="BF720" s="56"/>
      <c r="BG720" s="49"/>
      <c r="BH720" s="50"/>
      <c r="BI720" s="49"/>
      <c r="BJ720" s="49"/>
      <c r="BK720" s="49"/>
      <c r="BL720" s="49"/>
      <c r="BM720" s="49"/>
      <c r="BN720" s="50"/>
      <c r="BO720" s="49"/>
      <c r="BP720" s="49"/>
      <c r="BQ720" s="50"/>
      <c r="BR720" s="9"/>
    </row>
    <row r="721" spans="1:70" s="7" customFormat="1" x14ac:dyDescent="0.25">
      <c r="A721" s="68" t="s">
        <v>1808</v>
      </c>
      <c r="B721" s="67" t="s">
        <v>1177</v>
      </c>
      <c r="C721" s="52">
        <v>44934.826342592591</v>
      </c>
      <c r="D721" s="16">
        <f>(K721*M721+P721*R721)/(24*60*60)</f>
        <v>3.4756944444444444E-2</v>
      </c>
      <c r="E721" s="26"/>
      <c r="F721" s="14" t="s">
        <v>1786</v>
      </c>
      <c r="G721" s="15">
        <v>0.111</v>
      </c>
      <c r="H721" s="131">
        <v>17</v>
      </c>
      <c r="I721" s="131">
        <v>10</v>
      </c>
      <c r="J721" s="143" t="s">
        <v>1785</v>
      </c>
      <c r="K721" s="27">
        <v>11</v>
      </c>
      <c r="L721" s="27">
        <v>6.0000000000000001E-3</v>
      </c>
      <c r="M721" s="13">
        <v>273</v>
      </c>
      <c r="N721" s="13">
        <v>240</v>
      </c>
      <c r="O721" s="17">
        <v>2E-3</v>
      </c>
      <c r="P721" s="27">
        <v>0</v>
      </c>
      <c r="Q721" s="27">
        <v>6.0000000000000001E-3</v>
      </c>
      <c r="R721" s="13">
        <v>334</v>
      </c>
      <c r="S721" s="13">
        <v>240</v>
      </c>
      <c r="T721" s="133">
        <v>2.9999999999999997E-4</v>
      </c>
      <c r="U721" s="27">
        <v>4.0624E-2</v>
      </c>
      <c r="V721" s="8">
        <f>IF(AB719="Latest Sag:",-(K721*L721+P721*Q721),-(K721*L721+P721*Q721)+U721)</f>
        <v>-6.6000000000000003E-2</v>
      </c>
      <c r="W721" s="8">
        <f>IF(OR(AC720="",AC720=0),Z720+V721,IF(AB719="Latest Sag:",AA720+U721+V721,AC720+V721))</f>
        <v>0.465088</v>
      </c>
      <c r="X721" s="33">
        <v>-35.498916999999999</v>
      </c>
      <c r="Y721" s="53">
        <f>IF(OR(ISBLANK(X721),X719=VALUE(20)),,IF(W719="Latest Z20:",ABS(X719-X721-K718*L718-P718*Q718+U720+U721),ABS(X720-X721-K720*L720-P720*Q720+U721)))</f>
        <v>0</v>
      </c>
      <c r="Z721" s="28">
        <v>-66.116873999999996</v>
      </c>
      <c r="AA721" s="28">
        <v>0.49046600000000001</v>
      </c>
      <c r="AB721" s="28">
        <v>-2.5922000000000001E-2</v>
      </c>
      <c r="AC721" s="8">
        <f t="shared" ref="AC721" si="1648">AB721+AA721</f>
        <v>0.46454400000000001</v>
      </c>
      <c r="AD721" s="35">
        <v>0.458653014119067</v>
      </c>
      <c r="AE721" s="8">
        <f t="shared" ref="AE721" si="1649">IF(AD721="",0,IF(OR(AC721="",AC721=0),W721-AD721,AC721-AD721))</f>
        <v>5.8909858809330085E-3</v>
      </c>
      <c r="AF721" s="58">
        <f t="shared" ref="AF721" si="1650">IF(AA721="",(Z721-V721)-Z720,AC721-W721)</f>
        <v>-5.4399999999998894E-4</v>
      </c>
      <c r="AG721" s="40"/>
      <c r="AH721" s="73"/>
      <c r="AI721" s="40"/>
      <c r="AJ721" s="73"/>
      <c r="AK721" s="40">
        <v>40</v>
      </c>
      <c r="AL721" s="73">
        <v>150</v>
      </c>
      <c r="AM721" s="70"/>
      <c r="AN721" s="74"/>
      <c r="AO721" s="70"/>
      <c r="AP721" s="63"/>
      <c r="AQ721" s="63"/>
      <c r="AR721" s="40"/>
      <c r="AS721" s="40"/>
      <c r="AT721" s="63"/>
      <c r="AU721" s="63"/>
      <c r="AV721" s="142"/>
      <c r="AW721" s="71"/>
      <c r="AX721" s="45"/>
      <c r="AY721" s="45"/>
      <c r="AZ721" s="46"/>
      <c r="BA721" s="152"/>
      <c r="BB721" s="47"/>
      <c r="BC721" s="158">
        <v>5</v>
      </c>
      <c r="BD721" s="158"/>
      <c r="BE721" s="47"/>
      <c r="BF721" s="56"/>
      <c r="BG721" s="49"/>
      <c r="BH721" s="50"/>
      <c r="BI721" s="49"/>
      <c r="BJ721" s="49"/>
      <c r="BK721" s="49"/>
      <c r="BL721" s="49"/>
      <c r="BM721" s="49"/>
      <c r="BN721" s="50"/>
      <c r="BO721" s="49"/>
      <c r="BP721" s="49"/>
      <c r="BQ721" s="50"/>
      <c r="BR721" s="9"/>
    </row>
    <row r="722" spans="1:70" s="7" customFormat="1" x14ac:dyDescent="0.25">
      <c r="A722" s="68" t="s">
        <v>1809</v>
      </c>
      <c r="B722" s="67" t="s">
        <v>1177</v>
      </c>
      <c r="C722" s="52">
        <v>44934.871446759258</v>
      </c>
      <c r="D722" s="16">
        <f>(K722*M722+P722*R722)/(24*60*60)</f>
        <v>1.0185185185185186E-2</v>
      </c>
      <c r="E722" s="26"/>
      <c r="F722" s="14" t="s">
        <v>1786</v>
      </c>
      <c r="G722" s="15">
        <v>0.111</v>
      </c>
      <c r="H722" s="131">
        <v>17</v>
      </c>
      <c r="I722" s="131">
        <v>10</v>
      </c>
      <c r="J722" s="143" t="s">
        <v>1785</v>
      </c>
      <c r="K722" s="27">
        <v>2</v>
      </c>
      <c r="L722" s="27">
        <v>6.0000000000000001E-3</v>
      </c>
      <c r="M722" s="13">
        <v>273</v>
      </c>
      <c r="N722" s="13">
        <v>240</v>
      </c>
      <c r="O722" s="17">
        <v>2E-3</v>
      </c>
      <c r="P722" s="27">
        <v>1</v>
      </c>
      <c r="Q722" s="27">
        <v>6.0000000000000001E-3</v>
      </c>
      <c r="R722" s="13">
        <v>334</v>
      </c>
      <c r="S722" s="13">
        <v>240</v>
      </c>
      <c r="T722" s="133">
        <v>2.9999999999999997E-4</v>
      </c>
      <c r="U722" s="27">
        <v>1.1964000000000001E-2</v>
      </c>
      <c r="V722" s="8">
        <f>IF(AB720="Latest Sag:",-(K722*L722+P722*Q722),-(K722*L722+P722*Q722)+U722)</f>
        <v>-6.0360000000000014E-3</v>
      </c>
      <c r="W722" s="8">
        <f>IF(OR(AC721="",AC721=0),Z721+V722,IF(AB720="Latest Sag:",AA721+U722+V722,AC721+V722))</f>
        <v>0.45850800000000003</v>
      </c>
      <c r="X722" s="33">
        <v>-35.552953000000002</v>
      </c>
      <c r="Y722" s="53">
        <f>IF(OR(ISBLANK(X722),X720=VALUE(20)),,IF(W720="Latest Z20:",ABS(X720-X722-K719*L719-P719*Q719+U721+U722),ABS(X721-X722-K721*L721-P721*Q721+U722)))</f>
        <v>3.5232233797088952E-15</v>
      </c>
      <c r="Z722" s="28">
        <v>-66.116999000000007</v>
      </c>
      <c r="AA722" s="28">
        <v>0.49046699999999999</v>
      </c>
      <c r="AB722" s="28">
        <v>-3.1710000000000002E-2</v>
      </c>
      <c r="AC722" s="8">
        <f t="shared" ref="AC722" si="1651">AB722+AA722</f>
        <v>0.45875699999999997</v>
      </c>
      <c r="AD722" s="35">
        <v>0.458653014119067</v>
      </c>
      <c r="AE722" s="8">
        <f t="shared" ref="AE722" si="1652">IF(AD722="",0,IF(OR(AC722="",AC722=0),W722-AD722,AC722-AD722))</f>
        <v>1.0398588093296635E-4</v>
      </c>
      <c r="AF722" s="58">
        <f t="shared" ref="AF722" si="1653">IF(AA722="",(Z722-V722)-Z721,AC722-W722)</f>
        <v>2.4899999999994371E-4</v>
      </c>
      <c r="AG722" s="40"/>
      <c r="AH722" s="73"/>
      <c r="AI722" s="40"/>
      <c r="AJ722" s="73"/>
      <c r="AK722" s="40">
        <v>42</v>
      </c>
      <c r="AL722" s="73">
        <v>150</v>
      </c>
      <c r="AM722" s="70"/>
      <c r="AN722" s="74"/>
      <c r="AO722" s="70"/>
      <c r="AP722" s="63"/>
      <c r="AQ722" s="63"/>
      <c r="AR722" s="40"/>
      <c r="AS722" s="40"/>
      <c r="AT722" s="63"/>
      <c r="AU722" s="63"/>
      <c r="AV722" s="142"/>
      <c r="AW722" s="71"/>
      <c r="AX722" s="45"/>
      <c r="AY722" s="45"/>
      <c r="AZ722" s="46"/>
      <c r="BA722" s="152"/>
      <c r="BB722" s="47"/>
      <c r="BC722" s="158">
        <v>5</v>
      </c>
      <c r="BD722" s="158"/>
      <c r="BE722" s="47"/>
      <c r="BF722" s="56"/>
      <c r="BG722" s="49"/>
      <c r="BH722" s="50"/>
      <c r="BI722" s="49"/>
      <c r="BJ722" s="49"/>
      <c r="BK722" s="49"/>
      <c r="BL722" s="49"/>
      <c r="BM722" s="49"/>
      <c r="BN722" s="50"/>
      <c r="BO722" s="49"/>
      <c r="BP722" s="49"/>
      <c r="BQ722" s="50"/>
      <c r="BR722" s="9"/>
    </row>
    <row r="723" spans="1:70" s="6" customFormat="1" x14ac:dyDescent="0.25">
      <c r="A723" s="170" t="s">
        <v>1155</v>
      </c>
      <c r="B723" s="136"/>
      <c r="C723" s="137">
        <v>44934.922442129631</v>
      </c>
      <c r="D723" s="146">
        <v>2.81</v>
      </c>
      <c r="E723" s="139" t="s">
        <v>814</v>
      </c>
      <c r="F723" s="165" t="s">
        <v>1191</v>
      </c>
      <c r="G723" s="22"/>
      <c r="H723" s="134"/>
      <c r="I723" s="134"/>
      <c r="J723" s="145"/>
      <c r="K723" s="29"/>
      <c r="L723" s="29"/>
      <c r="M723" s="1"/>
      <c r="N723" s="1"/>
      <c r="O723" s="3"/>
      <c r="P723" s="29"/>
      <c r="Q723" s="29"/>
      <c r="R723" s="1"/>
      <c r="S723" s="1"/>
      <c r="T723" s="147" t="s">
        <v>903</v>
      </c>
      <c r="U723" s="32" t="s">
        <v>24</v>
      </c>
      <c r="V723" s="24"/>
      <c r="W723" s="25" t="s">
        <v>22</v>
      </c>
      <c r="X723" s="30">
        <v>20</v>
      </c>
      <c r="Y723" s="138"/>
      <c r="Z723" s="30"/>
      <c r="AA723" s="30"/>
      <c r="AB723" s="36" t="s">
        <v>21</v>
      </c>
      <c r="AC723" s="24">
        <f>$AC$722</f>
        <v>0.45875699999999997</v>
      </c>
      <c r="AD723" s="30"/>
      <c r="AE723" s="24"/>
      <c r="AF723" s="24"/>
      <c r="AG723" s="41"/>
      <c r="AH723" s="41"/>
      <c r="AI723" s="41"/>
      <c r="AJ723" s="41"/>
      <c r="AK723" s="41"/>
      <c r="AL723" s="41"/>
      <c r="AM723" s="41"/>
      <c r="AN723" s="41"/>
      <c r="AO723" s="41"/>
      <c r="AP723" s="135"/>
      <c r="AQ723" s="135"/>
      <c r="AR723" s="41"/>
      <c r="AS723" s="41"/>
      <c r="AT723" s="135"/>
      <c r="AU723" s="135"/>
      <c r="AV723" s="29"/>
      <c r="AW723" s="42"/>
      <c r="AX723" s="42"/>
      <c r="AY723" s="42"/>
      <c r="AZ723" s="43"/>
      <c r="BA723" s="151"/>
      <c r="BB723" s="44"/>
      <c r="BC723" s="157">
        <v>6</v>
      </c>
      <c r="BD723" s="157"/>
      <c r="BE723" s="44"/>
      <c r="BF723" s="48"/>
      <c r="BG723" s="48"/>
      <c r="BH723" s="48"/>
      <c r="BI723" s="48"/>
      <c r="BJ723" s="48"/>
      <c r="BK723" s="48"/>
      <c r="BL723" s="48"/>
      <c r="BM723" s="48"/>
      <c r="BN723" s="48"/>
      <c r="BO723" s="48"/>
      <c r="BP723" s="48"/>
      <c r="BQ723" s="48"/>
      <c r="BR723" s="1"/>
    </row>
    <row r="724" spans="1:70" s="7" customFormat="1" x14ac:dyDescent="0.25">
      <c r="A724" s="68" t="s">
        <v>1810</v>
      </c>
      <c r="B724" s="67" t="s">
        <v>1177</v>
      </c>
      <c r="C724" s="52">
        <v>44934.922523148147</v>
      </c>
      <c r="D724" s="16">
        <f>(K724*M724+P724*R724)/(24*60*60)</f>
        <v>0</v>
      </c>
      <c r="E724" s="26"/>
      <c r="F724" s="14" t="s">
        <v>1786</v>
      </c>
      <c r="G724" s="15">
        <v>0.111</v>
      </c>
      <c r="H724" s="131">
        <v>17</v>
      </c>
      <c r="I724" s="131">
        <v>10</v>
      </c>
      <c r="J724" s="143" t="s">
        <v>1785</v>
      </c>
      <c r="K724" s="37"/>
      <c r="L724" s="27">
        <v>6.0000000000000001E-3</v>
      </c>
      <c r="M724" s="13">
        <v>273</v>
      </c>
      <c r="N724" s="13">
        <v>240</v>
      </c>
      <c r="O724" s="17">
        <v>2E-3</v>
      </c>
      <c r="P724" s="37"/>
      <c r="Q724" s="27">
        <v>6.0000000000000001E-3</v>
      </c>
      <c r="R724" s="13">
        <v>334</v>
      </c>
      <c r="S724" s="13">
        <v>240</v>
      </c>
      <c r="T724" s="133">
        <v>2.9999999999999997E-4</v>
      </c>
      <c r="U724" s="27"/>
      <c r="V724" s="8">
        <f>IF(AB722="Latest Sag:",-(K724*L724+P724*Q724),-(K724*L724+P724*Q724)+U724)</f>
        <v>0</v>
      </c>
      <c r="W724" s="8">
        <f>IF(OR(AC723="",AC723=0),Z723+V724,IF(AB722="Latest Sag:",AA723+U724+V724,AC723+V724))</f>
        <v>0.45875699999999997</v>
      </c>
      <c r="X724" s="34"/>
      <c r="Y724" s="53">
        <f>IF(OR(ISBLANK(X724),X722=VALUE(20)),,IF(W722="Latest Z20:",ABS(X722-X724-K721*L721-P721*Q721+U723+U724),ABS(X723-X724-K723*L723-P723*Q723+U724)))</f>
        <v>0</v>
      </c>
      <c r="Z724" s="28">
        <v>-66.120840999999999</v>
      </c>
      <c r="AA724" s="28">
        <v>0.49029499999999998</v>
      </c>
      <c r="AB724" s="28">
        <v>3.5636000000000001E-2</v>
      </c>
      <c r="AC724" s="8">
        <f t="shared" ref="AC724" si="1654">AB724+AA724</f>
        <v>0.52593099999999993</v>
      </c>
      <c r="AD724" s="35">
        <v>0.45887880422801203</v>
      </c>
      <c r="AE724" s="8">
        <f t="shared" ref="AE724" si="1655">IF(AD724="",0,IF(OR(AC724="",AC724=0),W724-AD724,AC724-AD724))</f>
        <v>6.7052195771987899E-2</v>
      </c>
      <c r="AF724" s="58">
        <f t="shared" ref="AF724" si="1656">IF(AA724="",(Z724-V724)-Z723,AC724-W724)</f>
        <v>6.7173999999999956E-2</v>
      </c>
      <c r="AG724" s="40"/>
      <c r="AH724" s="73"/>
      <c r="AI724" s="40"/>
      <c r="AJ724" s="73"/>
      <c r="AK724" s="40">
        <v>4060</v>
      </c>
      <c r="AL724" s="73">
        <v>150</v>
      </c>
      <c r="AM724" s="70"/>
      <c r="AN724" s="74"/>
      <c r="AO724" s="70"/>
      <c r="AP724" s="63"/>
      <c r="AQ724" s="63"/>
      <c r="AR724" s="40"/>
      <c r="AS724" s="40"/>
      <c r="AT724" s="63"/>
      <c r="AU724" s="63"/>
      <c r="AV724" s="142"/>
      <c r="AW724" s="71"/>
      <c r="AX724" s="45"/>
      <c r="AY724" s="45"/>
      <c r="AZ724" s="46"/>
      <c r="BA724" s="152"/>
      <c r="BB724" s="47"/>
      <c r="BC724" s="158">
        <v>6</v>
      </c>
      <c r="BD724" s="158"/>
      <c r="BE724" s="47"/>
      <c r="BF724" s="56"/>
      <c r="BG724" s="49"/>
      <c r="BH724" s="50"/>
      <c r="BI724" s="49"/>
      <c r="BJ724" s="49"/>
      <c r="BK724" s="49"/>
      <c r="BL724" s="49"/>
      <c r="BM724" s="49"/>
      <c r="BN724" s="50"/>
      <c r="BO724" s="49"/>
      <c r="BP724" s="49"/>
      <c r="BQ724" s="50"/>
      <c r="BR724" s="9"/>
    </row>
    <row r="725" spans="1:70" s="7" customFormat="1" x14ac:dyDescent="0.25">
      <c r="A725" s="68" t="s">
        <v>1811</v>
      </c>
      <c r="B725" s="67" t="s">
        <v>1177</v>
      </c>
      <c r="C725" s="52">
        <v>44934.925995370373</v>
      </c>
      <c r="D725" s="16">
        <f>(K725*M725+P725*R725)/(24*60*60)</f>
        <v>3.4756944444444444E-2</v>
      </c>
      <c r="E725" s="26"/>
      <c r="F725" s="14" t="s">
        <v>1786</v>
      </c>
      <c r="G725" s="15">
        <v>0.111</v>
      </c>
      <c r="H725" s="131">
        <v>17</v>
      </c>
      <c r="I725" s="131">
        <v>10</v>
      </c>
      <c r="J725" s="143" t="s">
        <v>1785</v>
      </c>
      <c r="K725" s="27">
        <v>11</v>
      </c>
      <c r="L725" s="27">
        <v>6.0000000000000001E-3</v>
      </c>
      <c r="M725" s="13">
        <v>273</v>
      </c>
      <c r="N725" s="13">
        <v>240</v>
      </c>
      <c r="O725" s="17">
        <v>2E-3</v>
      </c>
      <c r="P725" s="27">
        <v>0</v>
      </c>
      <c r="Q725" s="27">
        <v>6.0000000000000001E-3</v>
      </c>
      <c r="R725" s="13">
        <v>334</v>
      </c>
      <c r="S725" s="13">
        <v>240</v>
      </c>
      <c r="T725" s="133">
        <v>2.9999999999999997E-4</v>
      </c>
      <c r="U725" s="27">
        <v>4.0799000000000002E-2</v>
      </c>
      <c r="V725" s="8">
        <f>IF(AB723="Latest Sag:",-(K725*L725+P725*Q725),-(K725*L725+P725*Q725)+U725)</f>
        <v>-6.6000000000000003E-2</v>
      </c>
      <c r="W725" s="8">
        <f>IF(OR(AC724="",AC724=0),Z724+V725,IF(AB723="Latest Sag:",AA724+U725+V725,AC724+V725))</f>
        <v>0.46509399999999995</v>
      </c>
      <c r="X725" s="33">
        <v>-35.502406999999998</v>
      </c>
      <c r="Y725" s="53">
        <f>IF(OR(ISBLANK(X725),X723=VALUE(20)),,IF(W723="Latest Z20:",ABS(X723-X725-K722*L722-P722*Q722+U724+U725),ABS(X724-X725-K724*L724-P724*Q724+U725)))</f>
        <v>0</v>
      </c>
      <c r="Z725" s="28">
        <v>-66.120323999999997</v>
      </c>
      <c r="AA725" s="28">
        <v>0.49021599999999999</v>
      </c>
      <c r="AB725" s="28">
        <v>-2.5915000000000001E-2</v>
      </c>
      <c r="AC725" s="8">
        <f t="shared" ref="AC725" si="1657">AB725+AA725</f>
        <v>0.46430099999999996</v>
      </c>
      <c r="AD725" s="35">
        <v>0.45887880422801203</v>
      </c>
      <c r="AE725" s="8">
        <f t="shared" ref="AE725" si="1658">IF(AD725="",0,IF(OR(AC725="",AC725=0),W725-AD725,AC725-AD725))</f>
        <v>5.4221957719879366E-3</v>
      </c>
      <c r="AF725" s="58">
        <f t="shared" ref="AF725" si="1659">IF(AA725="",(Z725-V725)-Z724,AC725-W725)</f>
        <v>-7.9299999999998816E-4</v>
      </c>
      <c r="AG725" s="40"/>
      <c r="AH725" s="73"/>
      <c r="AI725" s="40"/>
      <c r="AJ725" s="73"/>
      <c r="AK725" s="40">
        <v>54</v>
      </c>
      <c r="AL725" s="73">
        <v>150</v>
      </c>
      <c r="AM725" s="70"/>
      <c r="AN725" s="74"/>
      <c r="AO725" s="70"/>
      <c r="AP725" s="63"/>
      <c r="AQ725" s="63"/>
      <c r="AR725" s="40"/>
      <c r="AS725" s="40"/>
      <c r="AT725" s="63"/>
      <c r="AU725" s="63"/>
      <c r="AV725" s="142"/>
      <c r="AW725" s="71"/>
      <c r="AX725" s="45"/>
      <c r="AY725" s="45"/>
      <c r="AZ725" s="46"/>
      <c r="BA725" s="152"/>
      <c r="BB725" s="47"/>
      <c r="BC725" s="158">
        <v>6</v>
      </c>
      <c r="BD725" s="158"/>
      <c r="BE725" s="47"/>
      <c r="BF725" s="56"/>
      <c r="BG725" s="49"/>
      <c r="BH725" s="50"/>
      <c r="BI725" s="49"/>
      <c r="BJ725" s="49"/>
      <c r="BK725" s="49"/>
      <c r="BL725" s="49"/>
      <c r="BM725" s="49"/>
      <c r="BN725" s="50"/>
      <c r="BO725" s="49"/>
      <c r="BP725" s="49"/>
      <c r="BQ725" s="50"/>
      <c r="BR725" s="9"/>
    </row>
    <row r="726" spans="1:70" s="7" customFormat="1" x14ac:dyDescent="0.25">
      <c r="A726" s="68" t="s">
        <v>1812</v>
      </c>
      <c r="B726" s="67" t="s">
        <v>1177</v>
      </c>
      <c r="C726" s="52">
        <v>44934.971886574072</v>
      </c>
      <c r="D726" s="16">
        <f>(K726*M726+P726*R726)/(24*60*60)</f>
        <v>1.0185185185185186E-2</v>
      </c>
      <c r="E726" s="26"/>
      <c r="F726" s="14" t="s">
        <v>1786</v>
      </c>
      <c r="G726" s="15">
        <v>0.111</v>
      </c>
      <c r="H726" s="131">
        <v>17</v>
      </c>
      <c r="I726" s="131">
        <v>10</v>
      </c>
      <c r="J726" s="143" t="s">
        <v>1785</v>
      </c>
      <c r="K726" s="27">
        <v>2</v>
      </c>
      <c r="L726" s="27">
        <v>6.0000000000000001E-3</v>
      </c>
      <c r="M726" s="13">
        <v>273</v>
      </c>
      <c r="N726" s="13">
        <v>240</v>
      </c>
      <c r="O726" s="17">
        <v>2E-3</v>
      </c>
      <c r="P726" s="27">
        <v>1</v>
      </c>
      <c r="Q726" s="27">
        <v>6.0000000000000001E-3</v>
      </c>
      <c r="R726" s="13">
        <v>334</v>
      </c>
      <c r="S726" s="13">
        <v>240</v>
      </c>
      <c r="T726" s="133">
        <v>2.9999999999999997E-4</v>
      </c>
      <c r="U726" s="27">
        <v>1.2444999999999999E-2</v>
      </c>
      <c r="V726" s="8">
        <f>IF(AB724="Latest Sag:",-(K726*L726+P726*Q726),-(K726*L726+P726*Q726)+U726)</f>
        <v>-5.5550000000000026E-3</v>
      </c>
      <c r="W726" s="8">
        <f>IF(OR(AC725="",AC725=0),Z725+V726,IF(AB724="Latest Sag:",AA725+U726+V726,AC725+V726))</f>
        <v>0.45874599999999999</v>
      </c>
      <c r="X726" s="33">
        <v>-35.555962999999998</v>
      </c>
      <c r="Y726" s="53">
        <f>IF(OR(ISBLANK(X726),X724=VALUE(20)),,IF(W724="Latest Z20:",ABS(X724-X726-K723*L723-P723*Q723+U725+U726),ABS(X725-X726-K725*L725-P725*Q725+U726)))</f>
        <v>1.0000000003774351E-6</v>
      </c>
      <c r="Z726" s="28">
        <v>-66.120329999999996</v>
      </c>
      <c r="AA726" s="28">
        <v>0.49021599999999999</v>
      </c>
      <c r="AB726" s="28">
        <v>-3.1245999999999999E-2</v>
      </c>
      <c r="AC726" s="8">
        <f t="shared" ref="AC726" si="1660">AB726+AA726</f>
        <v>0.45896999999999999</v>
      </c>
      <c r="AD726" s="35">
        <v>0.45887880422801203</v>
      </c>
      <c r="AE726" s="8">
        <f t="shared" ref="AE726" si="1661">IF(AD726="",0,IF(OR(AC726="",AC726=0),W726-AD726,AC726-AD726))</f>
        <v>9.1195771987961916E-5</v>
      </c>
      <c r="AF726" s="58">
        <f t="shared" ref="AF726" si="1662">IF(AA726="",(Z726-V726)-Z725,AC726-W726)</f>
        <v>2.2400000000000198E-4</v>
      </c>
      <c r="AG726" s="40"/>
      <c r="AH726" s="73"/>
      <c r="AI726" s="40"/>
      <c r="AJ726" s="73"/>
      <c r="AK726" s="40">
        <v>19</v>
      </c>
      <c r="AL726" s="73">
        <v>150</v>
      </c>
      <c r="AM726" s="70"/>
      <c r="AN726" s="74"/>
      <c r="AO726" s="70"/>
      <c r="AP726" s="63"/>
      <c r="AQ726" s="63"/>
      <c r="AR726" s="40"/>
      <c r="AS726" s="40"/>
      <c r="AT726" s="63"/>
      <c r="AU726" s="63"/>
      <c r="AV726" s="142"/>
      <c r="AW726" s="71"/>
      <c r="AX726" s="45"/>
      <c r="AY726" s="45"/>
      <c r="AZ726" s="46"/>
      <c r="BA726" s="152"/>
      <c r="BB726" s="47"/>
      <c r="BC726" s="158">
        <v>6</v>
      </c>
      <c r="BD726" s="158"/>
      <c r="BE726" s="47"/>
      <c r="BF726" s="56"/>
      <c r="BG726" s="49"/>
      <c r="BH726" s="50"/>
      <c r="BI726" s="49"/>
      <c r="BJ726" s="49"/>
      <c r="BK726" s="49"/>
      <c r="BL726" s="49"/>
      <c r="BM726" s="49"/>
      <c r="BN726" s="50"/>
      <c r="BO726" s="49"/>
      <c r="BP726" s="49"/>
      <c r="BQ726" s="50"/>
      <c r="BR726" s="9"/>
    </row>
    <row r="727" spans="1:70" s="6" customFormat="1" x14ac:dyDescent="0.25">
      <c r="A727" s="170" t="s">
        <v>1155</v>
      </c>
      <c r="B727" s="136"/>
      <c r="C727" s="137">
        <v>44934.997557870367</v>
      </c>
      <c r="D727" s="146">
        <v>1.8</v>
      </c>
      <c r="E727" s="139" t="s">
        <v>814</v>
      </c>
      <c r="F727" s="165" t="s">
        <v>1195</v>
      </c>
      <c r="G727" s="22"/>
      <c r="H727" s="134"/>
      <c r="I727" s="134"/>
      <c r="J727" s="145"/>
      <c r="K727" s="29"/>
      <c r="L727" s="29"/>
      <c r="M727" s="1"/>
      <c r="N727" s="1"/>
      <c r="O727" s="3"/>
      <c r="P727" s="29"/>
      <c r="Q727" s="29"/>
      <c r="R727" s="1"/>
      <c r="S727" s="1"/>
      <c r="T727" s="147" t="s">
        <v>903</v>
      </c>
      <c r="U727" s="32" t="s">
        <v>24</v>
      </c>
      <c r="V727" s="24"/>
      <c r="W727" s="25" t="s">
        <v>22</v>
      </c>
      <c r="X727" s="30">
        <v>20</v>
      </c>
      <c r="Y727" s="138"/>
      <c r="Z727" s="30"/>
      <c r="AA727" s="30"/>
      <c r="AB727" s="36" t="s">
        <v>21</v>
      </c>
      <c r="AC727" s="24">
        <f>$AC$726</f>
        <v>0.45896999999999999</v>
      </c>
      <c r="AD727" s="30"/>
      <c r="AE727" s="24"/>
      <c r="AF727" s="24"/>
      <c r="AG727" s="41"/>
      <c r="AH727" s="41"/>
      <c r="AI727" s="41"/>
      <c r="AJ727" s="41"/>
      <c r="AK727" s="41"/>
      <c r="AL727" s="41"/>
      <c r="AM727" s="41"/>
      <c r="AN727" s="41"/>
      <c r="AO727" s="41"/>
      <c r="AP727" s="135"/>
      <c r="AQ727" s="135"/>
      <c r="AR727" s="41"/>
      <c r="AS727" s="41"/>
      <c r="AT727" s="135"/>
      <c r="AU727" s="135"/>
      <c r="AV727" s="29"/>
      <c r="AW727" s="42"/>
      <c r="AX727" s="42"/>
      <c r="AY727" s="42"/>
      <c r="AZ727" s="43"/>
      <c r="BA727" s="151"/>
      <c r="BB727" s="44"/>
      <c r="BC727" s="157">
        <v>7</v>
      </c>
      <c r="BD727" s="157"/>
      <c r="BE727" s="44"/>
      <c r="BF727" s="48"/>
      <c r="BG727" s="48"/>
      <c r="BH727" s="48"/>
      <c r="BI727" s="48"/>
      <c r="BJ727" s="48"/>
      <c r="BK727" s="48"/>
      <c r="BL727" s="48"/>
      <c r="BM727" s="48"/>
      <c r="BN727" s="48"/>
      <c r="BO727" s="48"/>
      <c r="BP727" s="48"/>
      <c r="BQ727" s="48"/>
      <c r="BR727" s="1"/>
    </row>
    <row r="728" spans="1:70" s="7" customFormat="1" x14ac:dyDescent="0.25">
      <c r="A728" s="68" t="s">
        <v>1813</v>
      </c>
      <c r="B728" s="67" t="s">
        <v>1177</v>
      </c>
      <c r="C728" s="52">
        <v>44934.99763888889</v>
      </c>
      <c r="D728" s="16">
        <f>(K728*M728+P728*R728)/(24*60*60)</f>
        <v>0</v>
      </c>
      <c r="E728" s="26"/>
      <c r="F728" s="14" t="s">
        <v>1786</v>
      </c>
      <c r="G728" s="15">
        <v>0.111</v>
      </c>
      <c r="H728" s="131">
        <v>17</v>
      </c>
      <c r="I728" s="131">
        <v>10</v>
      </c>
      <c r="J728" s="143" t="s">
        <v>1785</v>
      </c>
      <c r="K728" s="37"/>
      <c r="L728" s="27">
        <v>6.0000000000000001E-3</v>
      </c>
      <c r="M728" s="13">
        <v>273</v>
      </c>
      <c r="N728" s="13">
        <v>240</v>
      </c>
      <c r="O728" s="17">
        <v>2E-3</v>
      </c>
      <c r="P728" s="37"/>
      <c r="Q728" s="27">
        <v>6.0000000000000001E-3</v>
      </c>
      <c r="R728" s="13">
        <v>334</v>
      </c>
      <c r="S728" s="13">
        <v>240</v>
      </c>
      <c r="T728" s="133">
        <v>2.9999999999999997E-4</v>
      </c>
      <c r="U728" s="27"/>
      <c r="V728" s="8">
        <f>IF(AB726="Latest Sag:",-(K728*L728+P728*Q728),-(K728*L728+P728*Q728)+U728)</f>
        <v>0</v>
      </c>
      <c r="W728" s="8">
        <f>IF(OR(AC727="",AC727=0),Z727+V728,IF(AB726="Latest Sag:",AA727+U728+V728,AC727+V728))</f>
        <v>0.45896999999999999</v>
      </c>
      <c r="X728" s="34"/>
      <c r="Y728" s="53">
        <f>IF(OR(ISBLANK(X728),X726=VALUE(20)),,IF(W726="Latest Z20:",ABS(X726-X728-K725*L725-P725*Q725+U727+U728),ABS(X727-X728-K727*L727-P727*Q727+U728)))</f>
        <v>0</v>
      </c>
      <c r="Z728" s="28">
        <v>-66.120317999999997</v>
      </c>
      <c r="AA728" s="28">
        <v>0.49051</v>
      </c>
      <c r="AB728" s="28">
        <v>3.5130000000000002E-2</v>
      </c>
      <c r="AC728" s="8">
        <f t="shared" ref="AC728" si="1663">AB728+AA728</f>
        <v>0.52564</v>
      </c>
      <c r="AD728" s="35">
        <v>0.45889908400477902</v>
      </c>
      <c r="AE728" s="8">
        <f t="shared" ref="AE728" si="1664">IF(AD728="",0,IF(OR(AC728="",AC728=0),W728-AD728,AC728-AD728))</f>
        <v>6.6740915995220973E-2</v>
      </c>
      <c r="AF728" s="58">
        <f t="shared" ref="AF728" si="1665">IF(AA728="",(Z728-V728)-Z727,AC728-W728)</f>
        <v>6.6670000000000007E-2</v>
      </c>
      <c r="AG728" s="40"/>
      <c r="AH728" s="73"/>
      <c r="AI728" s="40"/>
      <c r="AJ728" s="73"/>
      <c r="AK728" s="40">
        <v>2969</v>
      </c>
      <c r="AL728" s="73">
        <v>150</v>
      </c>
      <c r="AM728" s="70"/>
      <c r="AN728" s="74"/>
      <c r="AO728" s="70"/>
      <c r="AP728" s="63"/>
      <c r="AQ728" s="63"/>
      <c r="AR728" s="40"/>
      <c r="AS728" s="40"/>
      <c r="AT728" s="63"/>
      <c r="AU728" s="63"/>
      <c r="AV728" s="142"/>
      <c r="AW728" s="71"/>
      <c r="AX728" s="45"/>
      <c r="AY728" s="45"/>
      <c r="AZ728" s="46"/>
      <c r="BA728" s="152"/>
      <c r="BB728" s="47"/>
      <c r="BC728" s="158">
        <v>7</v>
      </c>
      <c r="BD728" s="158"/>
      <c r="BE728" s="47"/>
      <c r="BF728" s="56"/>
      <c r="BG728" s="49"/>
      <c r="BH728" s="50"/>
      <c r="BI728" s="49"/>
      <c r="BJ728" s="49"/>
      <c r="BK728" s="49"/>
      <c r="BL728" s="49"/>
      <c r="BM728" s="49"/>
      <c r="BN728" s="50"/>
      <c r="BO728" s="49"/>
      <c r="BP728" s="49"/>
      <c r="BQ728" s="50"/>
      <c r="BR728" s="9"/>
    </row>
    <row r="729" spans="1:70" s="7" customFormat="1" x14ac:dyDescent="0.25">
      <c r="A729" s="68" t="s">
        <v>1814</v>
      </c>
      <c r="B729" s="67" t="s">
        <v>1177</v>
      </c>
      <c r="C729" s="52">
        <v>44935.020231481481</v>
      </c>
      <c r="D729" s="16">
        <f>(K729*M729+P729*R729)/(24*60*60)</f>
        <v>3.4756944444444444E-2</v>
      </c>
      <c r="E729" s="26"/>
      <c r="F729" s="14" t="s">
        <v>1786</v>
      </c>
      <c r="G729" s="15">
        <v>0.111</v>
      </c>
      <c r="H729" s="131">
        <v>17</v>
      </c>
      <c r="I729" s="131">
        <v>10</v>
      </c>
      <c r="J729" s="143" t="s">
        <v>1785</v>
      </c>
      <c r="K729" s="27">
        <v>11</v>
      </c>
      <c r="L729" s="27">
        <v>6.0000000000000001E-3</v>
      </c>
      <c r="M729" s="13">
        <v>273</v>
      </c>
      <c r="N729" s="13">
        <v>240</v>
      </c>
      <c r="O729" s="17">
        <v>2E-3</v>
      </c>
      <c r="P729" s="27">
        <v>0</v>
      </c>
      <c r="Q729" s="27">
        <v>6.0000000000000001E-3</v>
      </c>
      <c r="R729" s="13">
        <v>334</v>
      </c>
      <c r="S729" s="13">
        <v>240</v>
      </c>
      <c r="T729" s="133">
        <v>2.9999999999999997E-4</v>
      </c>
      <c r="U729" s="27">
        <v>4.0391999999999997E-2</v>
      </c>
      <c r="V729" s="8">
        <f>IF(AB727="Latest Sag:",-(K729*L729+P729*Q729),-(K729*L729+P729*Q729)+U729)</f>
        <v>-6.6000000000000003E-2</v>
      </c>
      <c r="W729" s="8">
        <f>IF(OR(AC728="",AC728=0),Z728+V729,IF(AB727="Latest Sag:",AA728+U729+V729,AC728+V729))</f>
        <v>0.46490199999999998</v>
      </c>
      <c r="X729" s="33">
        <v>-35.500096999999997</v>
      </c>
      <c r="Y729" s="53">
        <f>IF(OR(ISBLANK(X729),X727=VALUE(20)),,IF(W727="Latest Z20:",ABS(X727-X729-K726*L726-P726*Q726+U728+U729),ABS(X728-X729-K728*L728-P728*Q728+U729)))</f>
        <v>0</v>
      </c>
      <c r="Z729" s="28">
        <v>-66.119844999999998</v>
      </c>
      <c r="AA729" s="28">
        <v>0.490402</v>
      </c>
      <c r="AB729" s="28">
        <v>-2.3947E-2</v>
      </c>
      <c r="AC729" s="8">
        <f t="shared" ref="AC729" si="1666">AB729+AA729</f>
        <v>0.46645500000000001</v>
      </c>
      <c r="AD729" s="35">
        <v>0.45889908400477902</v>
      </c>
      <c r="AE729" s="8">
        <f t="shared" ref="AE729" si="1667">IF(AD729="",0,IF(OR(AC729="",AC729=0),W729-AD729,AC729-AD729))</f>
        <v>7.5559159952209853E-3</v>
      </c>
      <c r="AF729" s="58">
        <f t="shared" ref="AF729" si="1668">IF(AA729="",(Z729-V729)-Z728,AC729-W729)</f>
        <v>1.5530000000000266E-3</v>
      </c>
      <c r="AG729" s="40"/>
      <c r="AH729" s="73"/>
      <c r="AI729" s="40"/>
      <c r="AJ729" s="73"/>
      <c r="AK729" s="40">
        <v>60</v>
      </c>
      <c r="AL729" s="73">
        <v>150</v>
      </c>
      <c r="AM729" s="70"/>
      <c r="AN729" s="74"/>
      <c r="AO729" s="70"/>
      <c r="AP729" s="63"/>
      <c r="AQ729" s="63"/>
      <c r="AR729" s="40"/>
      <c r="AS729" s="40"/>
      <c r="AT729" s="63"/>
      <c r="AU729" s="63"/>
      <c r="AV729" s="142"/>
      <c r="AW729" s="71"/>
      <c r="AX729" s="45"/>
      <c r="AY729" s="45"/>
      <c r="AZ729" s="46"/>
      <c r="BA729" s="152"/>
      <c r="BB729" s="47"/>
      <c r="BC729" s="158">
        <v>7</v>
      </c>
      <c r="BD729" s="158"/>
      <c r="BE729" s="47"/>
      <c r="BF729" s="56"/>
      <c r="BG729" s="49"/>
      <c r="BH729" s="50"/>
      <c r="BI729" s="49"/>
      <c r="BJ729" s="49"/>
      <c r="BK729" s="49"/>
      <c r="BL729" s="49"/>
      <c r="BM729" s="49"/>
      <c r="BN729" s="50"/>
      <c r="BO729" s="49"/>
      <c r="BP729" s="49"/>
      <c r="BQ729" s="50"/>
      <c r="BR729" s="9"/>
    </row>
    <row r="730" spans="1:70" s="7" customFormat="1" x14ac:dyDescent="0.25">
      <c r="A730" s="68" t="s">
        <v>1815</v>
      </c>
      <c r="B730" s="67" t="s">
        <v>1177</v>
      </c>
      <c r="C730" s="52">
        <v>44935.073240740741</v>
      </c>
      <c r="D730" s="16">
        <f>(K730*M730+P730*R730)/(24*60*60)</f>
        <v>1.0185185185185186E-2</v>
      </c>
      <c r="E730" s="26"/>
      <c r="F730" s="14" t="s">
        <v>1786</v>
      </c>
      <c r="G730" s="15">
        <v>0.111</v>
      </c>
      <c r="H730" s="131">
        <v>17</v>
      </c>
      <c r="I730" s="131">
        <v>10</v>
      </c>
      <c r="J730" s="143" t="s">
        <v>1785</v>
      </c>
      <c r="K730" s="27">
        <v>2</v>
      </c>
      <c r="L730" s="27">
        <v>6.0000000000000001E-3</v>
      </c>
      <c r="M730" s="13">
        <v>273</v>
      </c>
      <c r="N730" s="13">
        <v>240</v>
      </c>
      <c r="O730" s="17">
        <v>2E-3</v>
      </c>
      <c r="P730" s="27">
        <v>1</v>
      </c>
      <c r="Q730" s="27">
        <v>6.0000000000000001E-3</v>
      </c>
      <c r="R730" s="13">
        <v>334</v>
      </c>
      <c r="S730" s="13">
        <v>240</v>
      </c>
      <c r="T730" s="133">
        <v>2.9999999999999997E-4</v>
      </c>
      <c r="U730" s="27">
        <v>1.0323000000000001E-2</v>
      </c>
      <c r="V730" s="8">
        <f>IF(AB728="Latest Sag:",-(K730*L730+P730*Q730),-(K730*L730+P730*Q730)+U730)</f>
        <v>-7.6770000000000015E-3</v>
      </c>
      <c r="W730" s="8">
        <f>IF(OR(AC729="",AC729=0),Z729+V730,IF(AB728="Latest Sag:",AA729+U730+V730,AC729+V730))</f>
        <v>0.45877800000000002</v>
      </c>
      <c r="X730" s="33">
        <v>-35.555773000000002</v>
      </c>
      <c r="Y730" s="53">
        <f>IF(OR(ISBLANK(X730),X728=VALUE(20)),,IF(W728="Latest Z20:",ABS(X728-X730-K727*L727-P727*Q727+U729+U730),ABS(X729-X730-K729*L729-P729*Q729+U730)))</f>
        <v>9.999999946146837E-7</v>
      </c>
      <c r="Z730" s="28">
        <v>-66.119944000000004</v>
      </c>
      <c r="AA730" s="28">
        <v>0.49040899999999998</v>
      </c>
      <c r="AB730" s="28">
        <v>-3.1386999999999998E-2</v>
      </c>
      <c r="AC730" s="8">
        <f t="shared" ref="AC730" si="1669">AB730+AA730</f>
        <v>0.45902199999999999</v>
      </c>
      <c r="AD730" s="35">
        <v>0.45889908400477902</v>
      </c>
      <c r="AE730" s="8">
        <f t="shared" ref="AE730" si="1670">IF(AD730="",0,IF(OR(AC730="",AC730=0),W730-AD730,AC730-AD730))</f>
        <v>1.2291599522096242E-4</v>
      </c>
      <c r="AF730" s="58">
        <f t="shared" ref="AF730" si="1671">IF(AA730="",(Z730-V730)-Z729,AC730-W730)</f>
        <v>2.4399999999996647E-4</v>
      </c>
      <c r="AG730" s="40"/>
      <c r="AH730" s="73"/>
      <c r="AI730" s="40"/>
      <c r="AJ730" s="73"/>
      <c r="AK730" s="40">
        <v>47</v>
      </c>
      <c r="AL730" s="73">
        <v>150</v>
      </c>
      <c r="AM730" s="70"/>
      <c r="AN730" s="74"/>
      <c r="AO730" s="70"/>
      <c r="AP730" s="63"/>
      <c r="AQ730" s="63"/>
      <c r="AR730" s="40"/>
      <c r="AS730" s="40"/>
      <c r="AT730" s="63"/>
      <c r="AU730" s="63"/>
      <c r="AV730" s="142"/>
      <c r="AW730" s="71"/>
      <c r="AX730" s="45"/>
      <c r="AY730" s="45"/>
      <c r="AZ730" s="46"/>
      <c r="BA730" s="152"/>
      <c r="BB730" s="47"/>
      <c r="BC730" s="158">
        <v>7</v>
      </c>
      <c r="BD730" s="158"/>
      <c r="BE730" s="47"/>
      <c r="BF730" s="56"/>
      <c r="BG730" s="49"/>
      <c r="BH730" s="50"/>
      <c r="BI730" s="49"/>
      <c r="BJ730" s="49"/>
      <c r="BK730" s="49"/>
      <c r="BL730" s="49"/>
      <c r="BM730" s="49"/>
      <c r="BN730" s="50"/>
      <c r="BO730" s="49"/>
      <c r="BP730" s="49"/>
      <c r="BQ730" s="50"/>
      <c r="BR730" s="9"/>
    </row>
    <row r="731" spans="1:70" s="6" customFormat="1" x14ac:dyDescent="0.25">
      <c r="A731" s="170" t="s">
        <v>1155</v>
      </c>
      <c r="B731" s="136"/>
      <c r="C731" s="137">
        <v>44935.098622685182</v>
      </c>
      <c r="D731" s="146">
        <v>2.4300000000000002</v>
      </c>
      <c r="E731" s="139" t="s">
        <v>814</v>
      </c>
      <c r="F731" s="165" t="s">
        <v>1199</v>
      </c>
      <c r="G731" s="22"/>
      <c r="H731" s="134"/>
      <c r="I731" s="134"/>
      <c r="J731" s="145"/>
      <c r="K731" s="29"/>
      <c r="L731" s="29"/>
      <c r="M731" s="1"/>
      <c r="N731" s="1"/>
      <c r="O731" s="3"/>
      <c r="P731" s="29"/>
      <c r="Q731" s="29"/>
      <c r="R731" s="1"/>
      <c r="S731" s="1"/>
      <c r="T731" s="147" t="s">
        <v>903</v>
      </c>
      <c r="U731" s="32" t="s">
        <v>24</v>
      </c>
      <c r="V731" s="24"/>
      <c r="W731" s="25" t="s">
        <v>22</v>
      </c>
      <c r="X731" s="30">
        <v>20</v>
      </c>
      <c r="Y731" s="138"/>
      <c r="Z731" s="30"/>
      <c r="AA731" s="30"/>
      <c r="AB731" s="36" t="s">
        <v>21</v>
      </c>
      <c r="AC731" s="24">
        <f>$AC$730</f>
        <v>0.45902199999999999</v>
      </c>
      <c r="AD731" s="30"/>
      <c r="AE731" s="24"/>
      <c r="AF731" s="24"/>
      <c r="AG731" s="41"/>
      <c r="AH731" s="41"/>
      <c r="AI731" s="41"/>
      <c r="AJ731" s="41"/>
      <c r="AK731" s="41"/>
      <c r="AL731" s="41"/>
      <c r="AM731" s="41"/>
      <c r="AN731" s="41"/>
      <c r="AO731" s="41"/>
      <c r="AP731" s="135"/>
      <c r="AQ731" s="135"/>
      <c r="AR731" s="41"/>
      <c r="AS731" s="41"/>
      <c r="AT731" s="135"/>
      <c r="AU731" s="135"/>
      <c r="AV731" s="29"/>
      <c r="AW731" s="42"/>
      <c r="AX731" s="42"/>
      <c r="AY731" s="42"/>
      <c r="AZ731" s="43"/>
      <c r="BA731" s="151"/>
      <c r="BB731" s="44"/>
      <c r="BC731" s="157">
        <v>8</v>
      </c>
      <c r="BD731" s="157"/>
      <c r="BE731" s="44"/>
      <c r="BF731" s="48"/>
      <c r="BG731" s="48"/>
      <c r="BH731" s="48"/>
      <c r="BI731" s="48"/>
      <c r="BJ731" s="48"/>
      <c r="BK731" s="48"/>
      <c r="BL731" s="48"/>
      <c r="BM731" s="48"/>
      <c r="BN731" s="48"/>
      <c r="BO731" s="48"/>
      <c r="BP731" s="48"/>
      <c r="BQ731" s="48"/>
      <c r="BR731" s="1"/>
    </row>
    <row r="732" spans="1:70" s="7" customFormat="1" x14ac:dyDescent="0.25">
      <c r="A732" s="68" t="s">
        <v>1816</v>
      </c>
      <c r="B732" s="67" t="s">
        <v>1177</v>
      </c>
      <c r="C732" s="52">
        <v>44935.098703703705</v>
      </c>
      <c r="D732" s="16">
        <f>(K732*M732+P732*R732)/(24*60*60)</f>
        <v>0</v>
      </c>
      <c r="E732" s="26"/>
      <c r="F732" s="14" t="s">
        <v>1786</v>
      </c>
      <c r="G732" s="15">
        <v>0.111</v>
      </c>
      <c r="H732" s="131">
        <v>17</v>
      </c>
      <c r="I732" s="131">
        <v>10</v>
      </c>
      <c r="J732" s="143" t="s">
        <v>1785</v>
      </c>
      <c r="K732" s="37"/>
      <c r="L732" s="27">
        <v>6.0000000000000001E-3</v>
      </c>
      <c r="M732" s="13">
        <v>273</v>
      </c>
      <c r="N732" s="13">
        <v>240</v>
      </c>
      <c r="O732" s="17">
        <v>2E-3</v>
      </c>
      <c r="P732" s="37"/>
      <c r="Q732" s="27">
        <v>6.0000000000000001E-3</v>
      </c>
      <c r="R732" s="13">
        <v>334</v>
      </c>
      <c r="S732" s="13">
        <v>240</v>
      </c>
      <c r="T732" s="133">
        <v>2.9999999999999997E-4</v>
      </c>
      <c r="U732" s="27"/>
      <c r="V732" s="8">
        <f>IF(AB730="Latest Sag:",-(K732*L732+P732*Q732),-(K732*L732+P732*Q732)+U732)</f>
        <v>0</v>
      </c>
      <c r="W732" s="8">
        <f>IF(OR(AC731="",AC731=0),Z731+V732,IF(AB730="Latest Sag:",AA731+U732+V732,AC731+V732))</f>
        <v>0.45902199999999999</v>
      </c>
      <c r="X732" s="34"/>
      <c r="Y732" s="53">
        <f>IF(OR(ISBLANK(X732),X730=VALUE(20)),,IF(W730="Latest Z20:",ABS(X730-X732-K729*L729-P729*Q729+U731+U732),ABS(X731-X732-K731*L731-P731*Q731+U732)))</f>
        <v>0</v>
      </c>
      <c r="Z732" s="28">
        <v>-66.120379999999997</v>
      </c>
      <c r="AA732" s="28">
        <v>0.49055799999999999</v>
      </c>
      <c r="AB732" s="28">
        <v>3.5763000000000003E-2</v>
      </c>
      <c r="AC732" s="8">
        <f t="shared" ref="AC732" si="1672">AB732+AA732</f>
        <v>0.52632100000000004</v>
      </c>
      <c r="AD732" s="35">
        <v>0.45882665214892199</v>
      </c>
      <c r="AE732" s="8">
        <f t="shared" ref="AE732" si="1673">IF(AD732="",0,IF(OR(AC732="",AC732=0),W732-AD732,AC732-AD732))</f>
        <v>6.7494347851078051E-2</v>
      </c>
      <c r="AF732" s="58">
        <f t="shared" ref="AF732" si="1674">IF(AA732="",(Z732-V732)-Z731,AC732-W732)</f>
        <v>6.7299000000000053E-2</v>
      </c>
      <c r="AG732" s="40"/>
      <c r="AH732" s="73"/>
      <c r="AI732" s="40"/>
      <c r="AJ732" s="73"/>
      <c r="AK732" s="40">
        <v>3582</v>
      </c>
      <c r="AL732" s="73">
        <v>150</v>
      </c>
      <c r="AM732" s="70"/>
      <c r="AN732" s="74"/>
      <c r="AO732" s="70"/>
      <c r="AP732" s="63"/>
      <c r="AQ732" s="63"/>
      <c r="AR732" s="40"/>
      <c r="AS732" s="40"/>
      <c r="AT732" s="63"/>
      <c r="AU732" s="63"/>
      <c r="AV732" s="142"/>
      <c r="AW732" s="71"/>
      <c r="AX732" s="45"/>
      <c r="AY732" s="45"/>
      <c r="AZ732" s="46"/>
      <c r="BA732" s="152"/>
      <c r="BB732" s="47"/>
      <c r="BC732" s="158">
        <v>8</v>
      </c>
      <c r="BD732" s="158"/>
      <c r="BE732" s="47"/>
      <c r="BF732" s="56"/>
      <c r="BG732" s="49"/>
      <c r="BH732" s="50"/>
      <c r="BI732" s="49"/>
      <c r="BJ732" s="49"/>
      <c r="BK732" s="49"/>
      <c r="BL732" s="49"/>
      <c r="BM732" s="49"/>
      <c r="BN732" s="50"/>
      <c r="BO732" s="49"/>
      <c r="BP732" s="49"/>
      <c r="BQ732" s="50"/>
      <c r="BR732" s="9"/>
    </row>
    <row r="733" spans="1:70" s="7" customFormat="1" x14ac:dyDescent="0.25">
      <c r="A733" s="68" t="s">
        <v>1817</v>
      </c>
      <c r="B733" s="67" t="s">
        <v>1177</v>
      </c>
      <c r="C733" s="52">
        <v>44935.118159722224</v>
      </c>
      <c r="D733" s="16">
        <f>(K733*M733+P733*R733)/(24*60*60)</f>
        <v>3.4756944444444444E-2</v>
      </c>
      <c r="E733" s="26"/>
      <c r="F733" s="14" t="s">
        <v>1786</v>
      </c>
      <c r="G733" s="15">
        <v>0.111</v>
      </c>
      <c r="H733" s="131">
        <v>17</v>
      </c>
      <c r="I733" s="131">
        <v>10</v>
      </c>
      <c r="J733" s="143" t="s">
        <v>1785</v>
      </c>
      <c r="K733" s="27">
        <v>11</v>
      </c>
      <c r="L733" s="27">
        <v>6.0000000000000001E-3</v>
      </c>
      <c r="M733" s="13">
        <v>273</v>
      </c>
      <c r="N733" s="13">
        <v>240</v>
      </c>
      <c r="O733" s="17">
        <v>2E-3</v>
      </c>
      <c r="P733" s="27">
        <v>0</v>
      </c>
      <c r="Q733" s="27">
        <v>6.0000000000000001E-3</v>
      </c>
      <c r="R733" s="13">
        <v>334</v>
      </c>
      <c r="S733" s="13">
        <v>240</v>
      </c>
      <c r="T733" s="133">
        <v>2.9999999999999997E-4</v>
      </c>
      <c r="U733" s="27">
        <v>4.0272000000000002E-2</v>
      </c>
      <c r="V733" s="8">
        <f>IF(AB731="Latest Sag:",-(K733*L733+P733*Q733),-(K733*L733+P733*Q733)+U733)</f>
        <v>-6.6000000000000003E-2</v>
      </c>
      <c r="W733" s="8">
        <f>IF(OR(AC732="",AC732=0),Z732+V733,IF(AB731="Latest Sag:",AA732+U733+V733,AC732+V733))</f>
        <v>0.46483000000000002</v>
      </c>
      <c r="X733" s="33">
        <v>-35.502744999999997</v>
      </c>
      <c r="Y733" s="53">
        <f>IF(OR(ISBLANK(X733),X731=VALUE(20)),,IF(W731="Latest Z20:",ABS(X731-X733-K730*L730-P730*Q730+U732+U733),ABS(X732-X733-K732*L732-P732*Q732+U733)))</f>
        <v>0</v>
      </c>
      <c r="Z733" s="28">
        <v>-66.119962999999998</v>
      </c>
      <c r="AA733" s="28">
        <v>0.49050300000000002</v>
      </c>
      <c r="AB733" s="28">
        <v>-2.6509999999999999E-2</v>
      </c>
      <c r="AC733" s="8">
        <f t="shared" ref="AC733" si="1675">AB733+AA733</f>
        <v>0.46399300000000004</v>
      </c>
      <c r="AD733" s="35">
        <v>0.45882665214892199</v>
      </c>
      <c r="AE733" s="8">
        <f t="shared" ref="AE733" si="1676">IF(AD733="",0,IF(OR(AC733="",AC733=0),W733-AD733,AC733-AD733))</f>
        <v>5.1663478510780569E-3</v>
      </c>
      <c r="AF733" s="58">
        <f t="shared" ref="AF733" si="1677">IF(AA733="",(Z733-V733)-Z732,AC733-W733)</f>
        <v>-8.3699999999997665E-4</v>
      </c>
      <c r="AG733" s="40"/>
      <c r="AH733" s="73"/>
      <c r="AI733" s="40"/>
      <c r="AJ733" s="73"/>
      <c r="AK733" s="40">
        <v>57</v>
      </c>
      <c r="AL733" s="73">
        <v>150</v>
      </c>
      <c r="AM733" s="70"/>
      <c r="AN733" s="74"/>
      <c r="AO733" s="70"/>
      <c r="AP733" s="63"/>
      <c r="AQ733" s="63"/>
      <c r="AR733" s="40"/>
      <c r="AS733" s="40"/>
      <c r="AT733" s="63"/>
      <c r="AU733" s="63"/>
      <c r="AV733" s="142"/>
      <c r="AW733" s="71"/>
      <c r="AX733" s="45"/>
      <c r="AY733" s="45"/>
      <c r="AZ733" s="46"/>
      <c r="BA733" s="152"/>
      <c r="BB733" s="47"/>
      <c r="BC733" s="158">
        <v>8</v>
      </c>
      <c r="BD733" s="158"/>
      <c r="BE733" s="47"/>
      <c r="BF733" s="56"/>
      <c r="BG733" s="49"/>
      <c r="BH733" s="50"/>
      <c r="BI733" s="49"/>
      <c r="BJ733" s="49"/>
      <c r="BK733" s="49"/>
      <c r="BL733" s="49"/>
      <c r="BM733" s="49"/>
      <c r="BN733" s="50"/>
      <c r="BO733" s="49"/>
      <c r="BP733" s="49"/>
      <c r="BQ733" s="50"/>
      <c r="BR733" s="9"/>
    </row>
    <row r="734" spans="1:70" s="7" customFormat="1" x14ac:dyDescent="0.25">
      <c r="A734" s="68" t="s">
        <v>1818</v>
      </c>
      <c r="B734" s="67" t="s">
        <v>1177</v>
      </c>
      <c r="C734" s="52">
        <v>44935.163101851853</v>
      </c>
      <c r="D734" s="16">
        <f>(K734*M734+P734*R734)/(24*60*60)</f>
        <v>1.0185185185185186E-2</v>
      </c>
      <c r="E734" s="26"/>
      <c r="F734" s="14" t="s">
        <v>1786</v>
      </c>
      <c r="G734" s="15">
        <v>0.111</v>
      </c>
      <c r="H734" s="131">
        <v>17</v>
      </c>
      <c r="I734" s="131">
        <v>10</v>
      </c>
      <c r="J734" s="143" t="s">
        <v>1785</v>
      </c>
      <c r="K734" s="27">
        <v>2</v>
      </c>
      <c r="L734" s="27">
        <v>6.0000000000000001E-3</v>
      </c>
      <c r="M734" s="13">
        <v>273</v>
      </c>
      <c r="N734" s="13">
        <v>240</v>
      </c>
      <c r="O734" s="17">
        <v>2E-3</v>
      </c>
      <c r="P734" s="27">
        <v>1</v>
      </c>
      <c r="Q734" s="27">
        <v>6.0000000000000001E-3</v>
      </c>
      <c r="R734" s="13">
        <v>334</v>
      </c>
      <c r="S734" s="13">
        <v>240</v>
      </c>
      <c r="T734" s="133">
        <v>2.9999999999999997E-4</v>
      </c>
      <c r="U734" s="27">
        <v>1.2723E-2</v>
      </c>
      <c r="V734" s="8">
        <f>IF(AB732="Latest Sag:",-(K734*L734+P734*Q734),-(K734*L734+P734*Q734)+U734)</f>
        <v>-5.2770000000000022E-3</v>
      </c>
      <c r="W734" s="8">
        <f>IF(OR(AC733="",AC733=0),Z733+V734,IF(AB732="Latest Sag:",AA733+U734+V734,AC733+V734))</f>
        <v>0.45871600000000007</v>
      </c>
      <c r="X734" s="33">
        <v>-35.556023000000003</v>
      </c>
      <c r="Y734" s="53">
        <f>IF(OR(ISBLANK(X734),X732=VALUE(20)),,IF(W732="Latest Z20:",ABS(X732-X734-K731*L731-P731*Q731+U733+U734),ABS(X733-X734-K733*L733-P733*Q733+U734)))</f>
        <v>1.0000000059285502E-6</v>
      </c>
      <c r="Z734" s="28">
        <v>-66.120034000000004</v>
      </c>
      <c r="AA734" s="28">
        <v>0.49048700000000001</v>
      </c>
      <c r="AB734" s="28">
        <v>-3.1550000000000002E-2</v>
      </c>
      <c r="AC734" s="8">
        <f t="shared" ref="AC734" si="1678">AB734+AA734</f>
        <v>0.45893699999999998</v>
      </c>
      <c r="AD734" s="35">
        <v>0.45882665214892199</v>
      </c>
      <c r="AE734" s="8">
        <f t="shared" ref="AE734" si="1679">IF(AD734="",0,IF(OR(AC734="",AC734=0),W734-AD734,AC734-AD734))</f>
        <v>1.1034785107799649E-4</v>
      </c>
      <c r="AF734" s="58">
        <f t="shared" ref="AF734" si="1680">IF(AA734="",(Z734-V734)-Z733,AC734-W734)</f>
        <v>2.2099999999991571E-4</v>
      </c>
      <c r="AG734" s="40"/>
      <c r="AH734" s="73"/>
      <c r="AI734" s="40"/>
      <c r="AJ734" s="73"/>
      <c r="AK734" s="40">
        <v>42</v>
      </c>
      <c r="AL734" s="73">
        <v>150</v>
      </c>
      <c r="AM734" s="70"/>
      <c r="AN734" s="74"/>
      <c r="AO734" s="70"/>
      <c r="AP734" s="63"/>
      <c r="AQ734" s="63"/>
      <c r="AR734" s="40"/>
      <c r="AS734" s="40"/>
      <c r="AT734" s="63"/>
      <c r="AU734" s="63"/>
      <c r="AV734" s="142"/>
      <c r="AW734" s="71"/>
      <c r="AX734" s="45"/>
      <c r="AY734" s="45"/>
      <c r="AZ734" s="46"/>
      <c r="BA734" s="152"/>
      <c r="BB734" s="47"/>
      <c r="BC734" s="158">
        <v>8</v>
      </c>
      <c r="BD734" s="158"/>
      <c r="BE734" s="47"/>
      <c r="BF734" s="56"/>
      <c r="BG734" s="49"/>
      <c r="BH734" s="50"/>
      <c r="BI734" s="49"/>
      <c r="BJ734" s="49"/>
      <c r="BK734" s="49"/>
      <c r="BL734" s="49"/>
      <c r="BM734" s="49"/>
      <c r="BN734" s="50"/>
      <c r="BO734" s="49"/>
      <c r="BP734" s="49"/>
      <c r="BQ734" s="50"/>
      <c r="BR734" s="9"/>
    </row>
    <row r="735" spans="1:70" s="6" customFormat="1" x14ac:dyDescent="0.25">
      <c r="A735" s="170" t="s">
        <v>1155</v>
      </c>
      <c r="B735" s="136"/>
      <c r="C735" s="137">
        <v>44935.188032407408</v>
      </c>
      <c r="D735" s="146">
        <v>2.15</v>
      </c>
      <c r="E735" s="139" t="s">
        <v>814</v>
      </c>
      <c r="F735" s="165" t="s">
        <v>1203</v>
      </c>
      <c r="G735" s="22"/>
      <c r="H735" s="134"/>
      <c r="I735" s="134"/>
      <c r="J735" s="145"/>
      <c r="K735" s="29"/>
      <c r="L735" s="29"/>
      <c r="M735" s="1"/>
      <c r="N735" s="1"/>
      <c r="O735" s="3"/>
      <c r="P735" s="29"/>
      <c r="Q735" s="29"/>
      <c r="R735" s="1"/>
      <c r="S735" s="1"/>
      <c r="T735" s="147" t="s">
        <v>903</v>
      </c>
      <c r="U735" s="32" t="s">
        <v>24</v>
      </c>
      <c r="V735" s="24"/>
      <c r="W735" s="25" t="s">
        <v>22</v>
      </c>
      <c r="X735" s="30">
        <v>20</v>
      </c>
      <c r="Y735" s="138"/>
      <c r="Z735" s="30"/>
      <c r="AA735" s="30"/>
      <c r="AB735" s="36" t="s">
        <v>21</v>
      </c>
      <c r="AC735" s="24">
        <f>$AC$734</f>
        <v>0.45893699999999998</v>
      </c>
      <c r="AD735" s="30"/>
      <c r="AE735" s="24"/>
      <c r="AF735" s="24"/>
      <c r="AG735" s="41"/>
      <c r="AH735" s="41"/>
      <c r="AI735" s="41"/>
      <c r="AJ735" s="41"/>
      <c r="AK735" s="41"/>
      <c r="AL735" s="41"/>
      <c r="AM735" s="41"/>
      <c r="AN735" s="41"/>
      <c r="AO735" s="41"/>
      <c r="AP735" s="135"/>
      <c r="AQ735" s="135"/>
      <c r="AR735" s="41"/>
      <c r="AS735" s="41"/>
      <c r="AT735" s="135"/>
      <c r="AU735" s="135"/>
      <c r="AV735" s="29"/>
      <c r="AW735" s="42"/>
      <c r="AX735" s="42"/>
      <c r="AY735" s="42"/>
      <c r="AZ735" s="43"/>
      <c r="BA735" s="151"/>
      <c r="BB735" s="44"/>
      <c r="BC735" s="157">
        <v>9</v>
      </c>
      <c r="BD735" s="157"/>
      <c r="BE735" s="44"/>
      <c r="BF735" s="48"/>
      <c r="BG735" s="48"/>
      <c r="BH735" s="48"/>
      <c r="BI735" s="48"/>
      <c r="BJ735" s="48"/>
      <c r="BK735" s="48"/>
      <c r="BL735" s="48"/>
      <c r="BM735" s="48"/>
      <c r="BN735" s="48"/>
      <c r="BO735" s="48"/>
      <c r="BP735" s="48"/>
      <c r="BQ735" s="48"/>
      <c r="BR735" s="1"/>
    </row>
    <row r="736" spans="1:70" s="7" customFormat="1" x14ac:dyDescent="0.25">
      <c r="A736" s="68" t="s">
        <v>1819</v>
      </c>
      <c r="B736" s="67" t="s">
        <v>1177</v>
      </c>
      <c r="C736" s="52">
        <v>44935.188148148147</v>
      </c>
      <c r="D736" s="16">
        <f>(K736*M736+P736*R736)/(24*60*60)</f>
        <v>0</v>
      </c>
      <c r="E736" s="26"/>
      <c r="F736" s="14" t="s">
        <v>1786</v>
      </c>
      <c r="G736" s="15">
        <v>0.111</v>
      </c>
      <c r="H736" s="131">
        <v>17</v>
      </c>
      <c r="I736" s="131">
        <v>10</v>
      </c>
      <c r="J736" s="143" t="s">
        <v>1785</v>
      </c>
      <c r="K736" s="37"/>
      <c r="L736" s="27">
        <v>6.0000000000000001E-3</v>
      </c>
      <c r="M736" s="13">
        <v>273</v>
      </c>
      <c r="N736" s="13">
        <v>240</v>
      </c>
      <c r="O736" s="17">
        <v>2E-3</v>
      </c>
      <c r="P736" s="37"/>
      <c r="Q736" s="27">
        <v>6.0000000000000001E-3</v>
      </c>
      <c r="R736" s="13">
        <v>334</v>
      </c>
      <c r="S736" s="13">
        <v>240</v>
      </c>
      <c r="T736" s="133">
        <v>2.9999999999999997E-4</v>
      </c>
      <c r="U736" s="27"/>
      <c r="V736" s="8">
        <f>IF(AB734="Latest Sag:",-(K736*L736+P736*Q736),-(K736*L736+P736*Q736)+U736)</f>
        <v>0</v>
      </c>
      <c r="W736" s="8">
        <f>IF(OR(AC735="",AC735=0),Z735+V736,IF(AB734="Latest Sag:",AA735+U736+V736,AC735+V736))</f>
        <v>0.45893699999999998</v>
      </c>
      <c r="X736" s="34"/>
      <c r="Y736" s="53">
        <f>IF(OR(ISBLANK(X736),X734=VALUE(20)),,IF(W734="Latest Z20:",ABS(X734-X736-K733*L733-P733*Q733+U735+U736),ABS(X735-X736-K735*L735-P735*Q735+U736)))</f>
        <v>0</v>
      </c>
      <c r="Z736" s="28">
        <v>-66.120175000000003</v>
      </c>
      <c r="AA736" s="28">
        <v>0.49060399999999998</v>
      </c>
      <c r="AB736" s="28">
        <v>3.5548000000000003E-2</v>
      </c>
      <c r="AC736" s="8">
        <f t="shared" ref="AC736" si="1681">AB736+AA736</f>
        <v>0.52615199999999995</v>
      </c>
      <c r="AD736" s="35">
        <v>0.45873066015387198</v>
      </c>
      <c r="AE736" s="8">
        <f t="shared" ref="AE736" si="1682">IF(AD736="",0,IF(OR(AC736="",AC736=0),W736-AD736,AC736-AD736))</f>
        <v>6.742133984612797E-2</v>
      </c>
      <c r="AF736" s="58">
        <f t="shared" ref="AF736" si="1683">IF(AA736="",(Z736-V736)-Z735,AC736-W736)</f>
        <v>6.7214999999999969E-2</v>
      </c>
      <c r="AG736" s="40"/>
      <c r="AH736" s="73"/>
      <c r="AI736" s="40"/>
      <c r="AJ736" s="73"/>
      <c r="AK736" s="40">
        <v>3314</v>
      </c>
      <c r="AL736" s="73">
        <v>150</v>
      </c>
      <c r="AM736" s="70"/>
      <c r="AN736" s="74"/>
      <c r="AO736" s="70"/>
      <c r="AP736" s="63"/>
      <c r="AQ736" s="63"/>
      <c r="AR736" s="40"/>
      <c r="AS736" s="40"/>
      <c r="AT736" s="63"/>
      <c r="AU736" s="63"/>
      <c r="AV736" s="142"/>
      <c r="AW736" s="71"/>
      <c r="AX736" s="45"/>
      <c r="AY736" s="45"/>
      <c r="AZ736" s="46"/>
      <c r="BA736" s="152"/>
      <c r="BB736" s="47"/>
      <c r="BC736" s="158">
        <v>9</v>
      </c>
      <c r="BD736" s="158"/>
      <c r="BE736" s="47"/>
      <c r="BF736" s="56"/>
      <c r="BG736" s="49"/>
      <c r="BH736" s="50"/>
      <c r="BI736" s="49"/>
      <c r="BJ736" s="49"/>
      <c r="BK736" s="49"/>
      <c r="BL736" s="49"/>
      <c r="BM736" s="49"/>
      <c r="BN736" s="50"/>
      <c r="BO736" s="49"/>
      <c r="BP736" s="49"/>
      <c r="BQ736" s="50"/>
      <c r="BR736" s="9"/>
    </row>
    <row r="737" spans="1:70" s="7" customFormat="1" x14ac:dyDescent="0.25">
      <c r="A737" s="68" t="s">
        <v>1820</v>
      </c>
      <c r="B737" s="67" t="s">
        <v>1177</v>
      </c>
      <c r="C737" s="52">
        <v>44935.208101851851</v>
      </c>
      <c r="D737" s="16">
        <f>(K737*M737+P737*R737)/(24*60*60)</f>
        <v>3.4756944444444444E-2</v>
      </c>
      <c r="E737" s="26"/>
      <c r="F737" s="14" t="s">
        <v>1786</v>
      </c>
      <c r="G737" s="15">
        <v>0.111</v>
      </c>
      <c r="H737" s="131">
        <v>17</v>
      </c>
      <c r="I737" s="131">
        <v>10</v>
      </c>
      <c r="J737" s="143" t="s">
        <v>1785</v>
      </c>
      <c r="K737" s="27">
        <v>11</v>
      </c>
      <c r="L737" s="27">
        <v>6.0000000000000001E-3</v>
      </c>
      <c r="M737" s="13">
        <v>273</v>
      </c>
      <c r="N737" s="13">
        <v>240</v>
      </c>
      <c r="O737" s="17">
        <v>2E-3</v>
      </c>
      <c r="P737" s="27">
        <v>0</v>
      </c>
      <c r="Q737" s="27">
        <v>6.0000000000000001E-3</v>
      </c>
      <c r="R737" s="13">
        <v>334</v>
      </c>
      <c r="S737" s="13">
        <v>240</v>
      </c>
      <c r="T737" s="133">
        <v>2.9999999999999997E-4</v>
      </c>
      <c r="U737" s="27">
        <v>4.0257000000000001E-2</v>
      </c>
      <c r="V737" s="8">
        <f>IF(AB735="Latest Sag:",-(K737*L737+P737*Q737),-(K737*L737+P737*Q737)+U737)</f>
        <v>-6.6000000000000003E-2</v>
      </c>
      <c r="W737" s="8">
        <f>IF(OR(AC736="",AC736=0),Z736+V737,IF(AB735="Latest Sag:",AA736+U737+V737,AC736+V737))</f>
        <v>0.46486100000000002</v>
      </c>
      <c r="X737" s="33">
        <v>-35.501984999999998</v>
      </c>
      <c r="Y737" s="53">
        <f>IF(OR(ISBLANK(X737),X735=VALUE(20)),,IF(W735="Latest Z20:",ABS(X735-X737-K734*L734-P734*Q734+U736+U737),ABS(X736-X737-K736*L736-P736*Q736+U737)))</f>
        <v>0</v>
      </c>
      <c r="Z737" s="28">
        <v>-66.119797000000005</v>
      </c>
      <c r="AA737" s="28">
        <v>0.49051099999999997</v>
      </c>
      <c r="AB737" s="28">
        <v>-2.5937000000000002E-2</v>
      </c>
      <c r="AC737" s="8">
        <f t="shared" ref="AC737" si="1684">AB737+AA737</f>
        <v>0.46457399999999999</v>
      </c>
      <c r="AD737" s="35">
        <v>0.45873066015387198</v>
      </c>
      <c r="AE737" s="8">
        <f t="shared" ref="AE737" si="1685">IF(AD737="",0,IF(OR(AC737="",AC737=0),W737-AD737,AC737-AD737))</f>
        <v>5.8433398461280039E-3</v>
      </c>
      <c r="AF737" s="58">
        <f t="shared" ref="AF737" si="1686">IF(AA737="",(Z737-V737)-Z736,AC737-W737)</f>
        <v>-2.8700000000003723E-4</v>
      </c>
      <c r="AG737" s="40"/>
      <c r="AH737" s="73"/>
      <c r="AI737" s="40"/>
      <c r="AJ737" s="73"/>
      <c r="AK737" s="40">
        <v>42</v>
      </c>
      <c r="AL737" s="73">
        <v>150</v>
      </c>
      <c r="AM737" s="70"/>
      <c r="AN737" s="74"/>
      <c r="AO737" s="70"/>
      <c r="AP737" s="63"/>
      <c r="AQ737" s="63"/>
      <c r="AR737" s="40"/>
      <c r="AS737" s="40"/>
      <c r="AT737" s="63"/>
      <c r="AU737" s="63"/>
      <c r="AV737" s="142"/>
      <c r="AW737" s="71"/>
      <c r="AX737" s="45"/>
      <c r="AY737" s="45"/>
      <c r="AZ737" s="46"/>
      <c r="BA737" s="152"/>
      <c r="BB737" s="47"/>
      <c r="BC737" s="158">
        <v>9</v>
      </c>
      <c r="BD737" s="158"/>
      <c r="BE737" s="47"/>
      <c r="BF737" s="56"/>
      <c r="BG737" s="49"/>
      <c r="BH737" s="50"/>
      <c r="BI737" s="49"/>
      <c r="BJ737" s="49"/>
      <c r="BK737" s="49"/>
      <c r="BL737" s="49"/>
      <c r="BM737" s="49"/>
      <c r="BN737" s="50"/>
      <c r="BO737" s="49"/>
      <c r="BP737" s="49"/>
      <c r="BQ737" s="50"/>
      <c r="BR737" s="9"/>
    </row>
    <row r="738" spans="1:70" s="7" customFormat="1" x14ac:dyDescent="0.25">
      <c r="A738" s="68" t="s">
        <v>1821</v>
      </c>
      <c r="B738" s="67" t="s">
        <v>1282</v>
      </c>
      <c r="C738" s="52">
        <v>44935.253206018519</v>
      </c>
      <c r="D738" s="16">
        <f>(K738*M738+P738*R738)/(24*60*60)</f>
        <v>1.0185185185185186E-2</v>
      </c>
      <c r="E738" s="26"/>
      <c r="F738" s="14" t="s">
        <v>1786</v>
      </c>
      <c r="G738" s="15">
        <v>0.111</v>
      </c>
      <c r="H738" s="131">
        <v>17</v>
      </c>
      <c r="I738" s="131">
        <v>10</v>
      </c>
      <c r="J738" s="143" t="s">
        <v>1785</v>
      </c>
      <c r="K738" s="27">
        <v>2</v>
      </c>
      <c r="L738" s="27">
        <v>6.0000000000000001E-3</v>
      </c>
      <c r="M738" s="13">
        <v>273</v>
      </c>
      <c r="N738" s="13">
        <v>240</v>
      </c>
      <c r="O738" s="17">
        <v>2E-3</v>
      </c>
      <c r="P738" s="27">
        <v>1</v>
      </c>
      <c r="Q738" s="27">
        <v>6.0000000000000001E-3</v>
      </c>
      <c r="R738" s="13">
        <v>334</v>
      </c>
      <c r="S738" s="13">
        <v>240</v>
      </c>
      <c r="T738" s="133">
        <v>2.9999999999999997E-4</v>
      </c>
      <c r="U738" s="27">
        <v>1.2023000000000001E-2</v>
      </c>
      <c r="V738" s="8">
        <f>IF(AB736="Latest Sag:",-(K738*L738+P738*Q738),-(K738*L738+P738*Q738)+U738)</f>
        <v>-5.9770000000000014E-3</v>
      </c>
      <c r="W738" s="8">
        <f>IF(OR(AC737="",AC737=0),Z737+V738,IF(AB736="Latest Sag:",AA737+U738+V738,AC737+V738))</f>
        <v>0.45859699999999998</v>
      </c>
      <c r="X738" s="33">
        <v>-35.555961000000003</v>
      </c>
      <c r="Y738" s="53">
        <f>IF(OR(ISBLANK(X738),X736=VALUE(20)),,IF(W736="Latest Z20:",ABS(X736-X738-K735*L735-P735*Q735+U737+U738),ABS(X737-X738-K737*L737-P737*Q737+U738)))</f>
        <v>9.9999999420528896E-7</v>
      </c>
      <c r="Z738" s="28">
        <v>-66.119910000000004</v>
      </c>
      <c r="AA738" s="28">
        <v>0.49051099999999997</v>
      </c>
      <c r="AB738" s="28">
        <v>-3.1572000000000003E-2</v>
      </c>
      <c r="AC738" s="8">
        <f t="shared" ref="AC738" si="1687">AB738+AA738</f>
        <v>0.45893899999999999</v>
      </c>
      <c r="AD738" s="35">
        <v>0.45873066015387198</v>
      </c>
      <c r="AE738" s="8">
        <f t="shared" ref="AE738" si="1688">IF(AD738="",0,IF(OR(AC738="",AC738=0),W738-AD738,AC738-AD738))</f>
        <v>2.0833984612800283E-4</v>
      </c>
      <c r="AF738" s="58">
        <f t="shared" ref="AF738" si="1689">IF(AA738="",(Z738-V738)-Z737,AC738-W738)</f>
        <v>3.4200000000000896E-4</v>
      </c>
      <c r="AG738" s="40"/>
      <c r="AH738" s="73"/>
      <c r="AI738" s="40"/>
      <c r="AJ738" s="73"/>
      <c r="AK738" s="40">
        <v>40</v>
      </c>
      <c r="AL738" s="73">
        <v>150</v>
      </c>
      <c r="AM738" s="70"/>
      <c r="AN738" s="74"/>
      <c r="AO738" s="70"/>
      <c r="AP738" s="63"/>
      <c r="AQ738" s="63"/>
      <c r="AR738" s="40"/>
      <c r="AS738" s="40"/>
      <c r="AT738" s="63"/>
      <c r="AU738" s="63"/>
      <c r="AV738" s="142"/>
      <c r="AW738" s="71"/>
      <c r="AX738" s="45"/>
      <c r="AY738" s="45"/>
      <c r="AZ738" s="46"/>
      <c r="BA738" s="152"/>
      <c r="BB738" s="47"/>
      <c r="BC738" s="158">
        <v>9</v>
      </c>
      <c r="BD738" s="158">
        <v>10</v>
      </c>
      <c r="BE738" s="47">
        <v>6.7</v>
      </c>
      <c r="BF738" s="56"/>
      <c r="BG738" s="49"/>
      <c r="BH738" s="50"/>
      <c r="BI738" s="49"/>
      <c r="BJ738" s="49"/>
      <c r="BK738" s="49"/>
      <c r="BL738" s="49"/>
      <c r="BM738" s="49"/>
      <c r="BN738" s="50"/>
      <c r="BO738" s="49"/>
      <c r="BP738" s="49"/>
      <c r="BQ738" s="50"/>
      <c r="BR738" s="9"/>
    </row>
    <row r="739" spans="1:70" s="6" customFormat="1" x14ac:dyDescent="0.25">
      <c r="A739" s="170" t="s">
        <v>1155</v>
      </c>
      <c r="B739" s="136"/>
      <c r="C739" s="137">
        <v>44935.29546296296</v>
      </c>
      <c r="D739" s="146">
        <v>2.58</v>
      </c>
      <c r="E739" s="139" t="s">
        <v>814</v>
      </c>
      <c r="F739" s="165" t="s">
        <v>1209</v>
      </c>
      <c r="G739" s="22"/>
      <c r="H739" s="134"/>
      <c r="I739" s="134"/>
      <c r="J739" s="145"/>
      <c r="K739" s="29"/>
      <c r="L739" s="29"/>
      <c r="M739" s="1"/>
      <c r="N739" s="1"/>
      <c r="O739" s="3"/>
      <c r="P739" s="29"/>
      <c r="Q739" s="29"/>
      <c r="R739" s="1"/>
      <c r="S739" s="1"/>
      <c r="T739" s="147" t="s">
        <v>903</v>
      </c>
      <c r="U739" s="32" t="s">
        <v>24</v>
      </c>
      <c r="V739" s="24"/>
      <c r="W739" s="25" t="s">
        <v>22</v>
      </c>
      <c r="X739" s="30">
        <v>20</v>
      </c>
      <c r="Y739" s="138"/>
      <c r="Z739" s="30"/>
      <c r="AA739" s="30"/>
      <c r="AB739" s="36" t="s">
        <v>21</v>
      </c>
      <c r="AC739" s="24">
        <f>$AC$738</f>
        <v>0.45893899999999999</v>
      </c>
      <c r="AD739" s="30"/>
      <c r="AE739" s="24"/>
      <c r="AF739" s="24"/>
      <c r="AG739" s="41"/>
      <c r="AH739" s="41"/>
      <c r="AI739" s="41"/>
      <c r="AJ739" s="41"/>
      <c r="AK739" s="41"/>
      <c r="AL739" s="41"/>
      <c r="AM739" s="41"/>
      <c r="AN739" s="41"/>
      <c r="AO739" s="41"/>
      <c r="AP739" s="135"/>
      <c r="AQ739" s="135"/>
      <c r="AR739" s="41"/>
      <c r="AS739" s="41"/>
      <c r="AT739" s="135"/>
      <c r="AU739" s="135"/>
      <c r="AV739" s="29"/>
      <c r="AW739" s="42"/>
      <c r="AX739" s="42"/>
      <c r="AY739" s="42"/>
      <c r="AZ739" s="43"/>
      <c r="BA739" s="151"/>
      <c r="BB739" s="44"/>
      <c r="BC739" s="157">
        <v>10</v>
      </c>
      <c r="BD739" s="157"/>
      <c r="BE739" s="44"/>
      <c r="BF739" s="48"/>
      <c r="BG739" s="48"/>
      <c r="BH739" s="48"/>
      <c r="BI739" s="48"/>
      <c r="BJ739" s="48"/>
      <c r="BK739" s="48"/>
      <c r="BL739" s="48"/>
      <c r="BM739" s="48"/>
      <c r="BN739" s="48"/>
      <c r="BO739" s="48"/>
      <c r="BP739" s="48"/>
      <c r="BQ739" s="48"/>
      <c r="BR739" s="1"/>
    </row>
    <row r="740" spans="1:70" s="7" customFormat="1" x14ac:dyDescent="0.25">
      <c r="A740" s="68" t="s">
        <v>1822</v>
      </c>
      <c r="B740" s="67" t="s">
        <v>1282</v>
      </c>
      <c r="C740" s="52">
        <v>44935.295763888891</v>
      </c>
      <c r="D740" s="16">
        <f>(K740*M740+P740*R740)/(24*60*60)</f>
        <v>0</v>
      </c>
      <c r="E740" s="26"/>
      <c r="F740" s="14" t="s">
        <v>1786</v>
      </c>
      <c r="G740" s="15">
        <v>0.111</v>
      </c>
      <c r="H740" s="131">
        <v>17</v>
      </c>
      <c r="I740" s="131">
        <v>10</v>
      </c>
      <c r="J740" s="143" t="s">
        <v>1785</v>
      </c>
      <c r="K740" s="37"/>
      <c r="L740" s="27">
        <v>6.0000000000000001E-3</v>
      </c>
      <c r="M740" s="13">
        <v>273</v>
      </c>
      <c r="N740" s="13">
        <v>240</v>
      </c>
      <c r="O740" s="17">
        <v>2E-3</v>
      </c>
      <c r="P740" s="37"/>
      <c r="Q740" s="27">
        <v>6.0000000000000001E-3</v>
      </c>
      <c r="R740" s="13">
        <v>334</v>
      </c>
      <c r="S740" s="13">
        <v>240</v>
      </c>
      <c r="T740" s="133">
        <v>2.9999999999999997E-4</v>
      </c>
      <c r="U740" s="27"/>
      <c r="V740" s="8">
        <f>IF(AB738="Latest Sag:",-(K740*L740+P740*Q740),-(K740*L740+P740*Q740)+U740)</f>
        <v>0</v>
      </c>
      <c r="W740" s="8">
        <f>IF(OR(AC739="",AC739=0),Z739+V740,IF(AB738="Latest Sag:",AA739+U740+V740,AC739+V740))</f>
        <v>0.45893899999999999</v>
      </c>
      <c r="X740" s="34"/>
      <c r="Y740" s="53">
        <f>IF(OR(ISBLANK(X740),X738=VALUE(20)),,IF(W738="Latest Z20:",ABS(X738-X740-K737*L737-P737*Q737+U739+U740),ABS(X739-X740-K739*L739-P739*Q739+U740)))</f>
        <v>0</v>
      </c>
      <c r="Z740" s="28">
        <v>-66.120503999999997</v>
      </c>
      <c r="AA740" s="28">
        <v>0.49058200000000002</v>
      </c>
      <c r="AB740" s="28">
        <v>3.6378000000000001E-2</v>
      </c>
      <c r="AC740" s="8">
        <f t="shared" ref="AC740" si="1690">AB740+AA740</f>
        <v>0.52695999999999998</v>
      </c>
      <c r="AD740" s="35">
        <v>0.458714933475662</v>
      </c>
      <c r="AE740" s="8">
        <f t="shared" ref="AE740" si="1691">IF(AD740="",0,IF(OR(AC740="",AC740=0),W740-AD740,AC740-AD740))</f>
        <v>6.8245066524337983E-2</v>
      </c>
      <c r="AF740" s="58">
        <f t="shared" ref="AF740" si="1692">IF(AA740="",(Z740-V740)-Z739,AC740-W740)</f>
        <v>6.8020999999999998E-2</v>
      </c>
      <c r="AG740" s="40"/>
      <c r="AH740" s="73"/>
      <c r="AI740" s="40"/>
      <c r="AJ740" s="73"/>
      <c r="AK740" s="40">
        <v>3941</v>
      </c>
      <c r="AL740" s="73">
        <v>150</v>
      </c>
      <c r="AM740" s="70"/>
      <c r="AN740" s="74"/>
      <c r="AO740" s="70"/>
      <c r="AP740" s="63"/>
      <c r="AQ740" s="63"/>
      <c r="AR740" s="40"/>
      <c r="AS740" s="40"/>
      <c r="AT740" s="63"/>
      <c r="AU740" s="63"/>
      <c r="AV740" s="142"/>
      <c r="AW740" s="71"/>
      <c r="AX740" s="45"/>
      <c r="AY740" s="45"/>
      <c r="AZ740" s="46"/>
      <c r="BA740" s="152"/>
      <c r="BB740" s="47"/>
      <c r="BC740" s="158">
        <v>10</v>
      </c>
      <c r="BD740" s="158"/>
      <c r="BE740" s="47"/>
      <c r="BF740" s="56"/>
      <c r="BG740" s="49"/>
      <c r="BH740" s="50"/>
      <c r="BI740" s="49"/>
      <c r="BJ740" s="49"/>
      <c r="BK740" s="49"/>
      <c r="BL740" s="49"/>
      <c r="BM740" s="49"/>
      <c r="BN740" s="50"/>
      <c r="BO740" s="49"/>
      <c r="BP740" s="49"/>
      <c r="BQ740" s="50"/>
      <c r="BR740" s="9"/>
    </row>
    <row r="741" spans="1:70" s="7" customFormat="1" x14ac:dyDescent="0.25">
      <c r="A741" s="68" t="s">
        <v>1823</v>
      </c>
      <c r="B741" s="67" t="s">
        <v>1282</v>
      </c>
      <c r="C741" s="52">
        <v>44935.314247685186</v>
      </c>
      <c r="D741" s="16">
        <f>(K741*M741+P741*R741)/(24*60*60)</f>
        <v>3.4756944444444444E-2</v>
      </c>
      <c r="E741" s="26"/>
      <c r="F741" s="14" t="s">
        <v>1786</v>
      </c>
      <c r="G741" s="15">
        <v>0.111</v>
      </c>
      <c r="H741" s="131">
        <v>17</v>
      </c>
      <c r="I741" s="131">
        <v>10</v>
      </c>
      <c r="J741" s="143" t="s">
        <v>1785</v>
      </c>
      <c r="K741" s="27">
        <v>11</v>
      </c>
      <c r="L741" s="27">
        <v>6.0000000000000001E-3</v>
      </c>
      <c r="M741" s="13">
        <v>273</v>
      </c>
      <c r="N741" s="13">
        <v>240</v>
      </c>
      <c r="O741" s="17">
        <v>2E-3</v>
      </c>
      <c r="P741" s="27"/>
      <c r="Q741" s="27">
        <v>6.0000000000000001E-3</v>
      </c>
      <c r="R741" s="13">
        <v>334</v>
      </c>
      <c r="S741" s="13">
        <v>240</v>
      </c>
      <c r="T741" s="133">
        <v>2.9999999999999997E-4</v>
      </c>
      <c r="U741" s="27">
        <v>4.0307000000000003E-2</v>
      </c>
      <c r="V741" s="8">
        <f>IF(AB739="Latest Sag:",-(K741*L741+P741*Q741),-(K741*L741+P741*Q741)+U741)</f>
        <v>-6.6000000000000003E-2</v>
      </c>
      <c r="W741" s="8">
        <f>IF(OR(AC740="",AC740=0),Z740+V741,IF(AB739="Latest Sag:",AA740+U741+V741,AC740+V741))</f>
        <v>0.46488900000000005</v>
      </c>
      <c r="X741" s="33">
        <v>-35.503780999999996</v>
      </c>
      <c r="Y741" s="53">
        <f>IF(OR(ISBLANK(X741),X739=VALUE(20)),,IF(W739="Latest Z20:",ABS(X739-X741-K738*L738-P738*Q738+U740+U741),ABS(X740-X741-K740*L740-P740*Q740+U741)))</f>
        <v>0</v>
      </c>
      <c r="Z741" s="28">
        <v>-66.120042999999995</v>
      </c>
      <c r="AA741" s="28">
        <v>0.490566</v>
      </c>
      <c r="AB741" s="28">
        <v>-2.7376000000000001E-2</v>
      </c>
      <c r="AC741" s="8">
        <f t="shared" ref="AC741" si="1693">AB741+AA741</f>
        <v>0.46318999999999999</v>
      </c>
      <c r="AD741" s="35">
        <v>0.458714933475662</v>
      </c>
      <c r="AE741" s="8">
        <f t="shared" ref="AE741" si="1694">IF(AD741="",0,IF(OR(AC741="",AC741=0),W741-AD741,AC741-AD741))</f>
        <v>4.4750665243379895E-3</v>
      </c>
      <c r="AF741" s="58">
        <f t="shared" ref="AF741" si="1695">IF(AA741="",(Z741-V741)-Z740,AC741-W741)</f>
        <v>-1.6990000000000616E-3</v>
      </c>
      <c r="AG741" s="40"/>
      <c r="AH741" s="73"/>
      <c r="AI741" s="40"/>
      <c r="AJ741" s="73"/>
      <c r="AK741" s="40">
        <v>48</v>
      </c>
      <c r="AL741" s="73">
        <v>150</v>
      </c>
      <c r="AM741" s="70"/>
      <c r="AN741" s="74"/>
      <c r="AO741" s="70"/>
      <c r="AP741" s="63"/>
      <c r="AQ741" s="63"/>
      <c r="AR741" s="40"/>
      <c r="AS741" s="40"/>
      <c r="AT741" s="63"/>
      <c r="AU741" s="63"/>
      <c r="AV741" s="142"/>
      <c r="AW741" s="71"/>
      <c r="AX741" s="45"/>
      <c r="AY741" s="45"/>
      <c r="AZ741" s="46"/>
      <c r="BA741" s="152"/>
      <c r="BB741" s="47"/>
      <c r="BC741" s="158">
        <v>10</v>
      </c>
      <c r="BD741" s="158"/>
      <c r="BE741" s="47"/>
      <c r="BF741" s="56"/>
      <c r="BG741" s="49"/>
      <c r="BH741" s="50"/>
      <c r="BI741" s="49"/>
      <c r="BJ741" s="49"/>
      <c r="BK741" s="49"/>
      <c r="BL741" s="49"/>
      <c r="BM741" s="49"/>
      <c r="BN741" s="50"/>
      <c r="BO741" s="49"/>
      <c r="BP741" s="49"/>
      <c r="BQ741" s="50"/>
      <c r="BR741" s="9"/>
    </row>
    <row r="742" spans="1:70" s="7" customFormat="1" x14ac:dyDescent="0.25">
      <c r="A742" s="68" t="s">
        <v>1824</v>
      </c>
      <c r="B742" s="67" t="s">
        <v>1282</v>
      </c>
      <c r="C742" s="52">
        <v>44935.358240740738</v>
      </c>
      <c r="D742" s="16">
        <f>(K742*M742+P742*R742)/(24*60*60)</f>
        <v>1.0185185185185186E-2</v>
      </c>
      <c r="E742" s="26"/>
      <c r="F742" s="14" t="s">
        <v>1786</v>
      </c>
      <c r="G742" s="15">
        <v>0.111</v>
      </c>
      <c r="H742" s="131">
        <v>17</v>
      </c>
      <c r="I742" s="131">
        <v>10</v>
      </c>
      <c r="J742" s="143" t="s">
        <v>1785</v>
      </c>
      <c r="K742" s="27">
        <v>2</v>
      </c>
      <c r="L742" s="27">
        <v>6.0000000000000001E-3</v>
      </c>
      <c r="M742" s="13">
        <v>273</v>
      </c>
      <c r="N742" s="13">
        <v>240</v>
      </c>
      <c r="O742" s="17">
        <v>2E-3</v>
      </c>
      <c r="P742" s="27">
        <v>1</v>
      </c>
      <c r="Q742" s="27">
        <v>6.0000000000000001E-3</v>
      </c>
      <c r="R742" s="13">
        <v>334</v>
      </c>
      <c r="S742" s="13">
        <v>240</v>
      </c>
      <c r="T742" s="133">
        <v>2.9999999999999997E-4</v>
      </c>
      <c r="U742" s="27">
        <v>1.3391999999999999E-2</v>
      </c>
      <c r="V742" s="8">
        <f>IF(AB740="Latest Sag:",-(K742*L742+P742*Q742),-(K742*L742+P742*Q742)+U742)</f>
        <v>-4.6080000000000027E-3</v>
      </c>
      <c r="W742" s="8">
        <f>IF(OR(AC741="",AC741=0),Z741+V742,IF(AB740="Latest Sag:",AA741+U742+V742,AC741+V742))</f>
        <v>0.45858199999999999</v>
      </c>
      <c r="X742" s="33">
        <v>-35.55639</v>
      </c>
      <c r="Y742" s="53">
        <f>IF(OR(ISBLANK(X742),X740=VALUE(20)),,IF(W740="Latest Z20:",ABS(X740-X742-K739*L739-P739*Q739+U741+U742),ABS(X741-X742-K741*L741-P741*Q741+U742)))</f>
        <v>1.0000000038989237E-6</v>
      </c>
      <c r="Z742" s="28">
        <v>-66.120106000000007</v>
      </c>
      <c r="AA742" s="28">
        <v>0.49054999999999999</v>
      </c>
      <c r="AB742" s="28">
        <v>-3.1723000000000001E-2</v>
      </c>
      <c r="AC742" s="8">
        <f t="shared" ref="AC742" si="1696">AB742+AA742</f>
        <v>0.45882699999999998</v>
      </c>
      <c r="AD742" s="35">
        <v>0.458714933475662</v>
      </c>
      <c r="AE742" s="8">
        <f t="shared" ref="AE742" si="1697">IF(AD742="",0,IF(OR(AC742="",AC742=0),W742-AD742,AC742-AD742))</f>
        <v>1.120665243379837E-4</v>
      </c>
      <c r="AF742" s="58">
        <f t="shared" ref="AF742" si="1698">IF(AA742="",(Z742-V742)-Z741,AC742-W742)</f>
        <v>2.4499999999999522E-4</v>
      </c>
      <c r="AG742" s="40"/>
      <c r="AH742" s="73"/>
      <c r="AI742" s="40"/>
      <c r="AJ742" s="73"/>
      <c r="AK742" s="40">
        <v>49</v>
      </c>
      <c r="AL742" s="73">
        <v>150</v>
      </c>
      <c r="AM742" s="70"/>
      <c r="AN742" s="74"/>
      <c r="AO742" s="70"/>
      <c r="AP742" s="63"/>
      <c r="AQ742" s="63"/>
      <c r="AR742" s="40"/>
      <c r="AS742" s="40"/>
      <c r="AT742" s="63"/>
      <c r="AU742" s="63"/>
      <c r="AV742" s="142"/>
      <c r="AW742" s="71"/>
      <c r="AX742" s="45"/>
      <c r="AY742" s="45"/>
      <c r="AZ742" s="46"/>
      <c r="BA742" s="152"/>
      <c r="BB742" s="47"/>
      <c r="BC742" s="158">
        <v>10</v>
      </c>
      <c r="BD742" s="158"/>
      <c r="BE742" s="47"/>
      <c r="BF742" s="56"/>
      <c r="BG742" s="49"/>
      <c r="BH742" s="50"/>
      <c r="BI742" s="49"/>
      <c r="BJ742" s="49"/>
      <c r="BK742" s="49"/>
      <c r="BL742" s="49"/>
      <c r="BM742" s="49"/>
      <c r="BN742" s="50"/>
      <c r="BO742" s="49"/>
      <c r="BP742" s="49"/>
      <c r="BQ742" s="50"/>
      <c r="BR742" s="9"/>
    </row>
    <row r="743" spans="1:70" s="6" customFormat="1" x14ac:dyDescent="0.25">
      <c r="A743" s="170" t="s">
        <v>1155</v>
      </c>
      <c r="B743" s="136"/>
      <c r="C743" s="137">
        <v>44935.389247685183</v>
      </c>
      <c r="D743" s="146">
        <v>2.25</v>
      </c>
      <c r="E743" s="139" t="s">
        <v>814</v>
      </c>
      <c r="F743" s="165" t="s">
        <v>1213</v>
      </c>
      <c r="G743" s="22"/>
      <c r="H743" s="134"/>
      <c r="I743" s="134"/>
      <c r="J743" s="145"/>
      <c r="K743" s="29"/>
      <c r="L743" s="29"/>
      <c r="M743" s="1"/>
      <c r="N743" s="1"/>
      <c r="O743" s="3"/>
      <c r="P743" s="29"/>
      <c r="Q743" s="29"/>
      <c r="R743" s="1"/>
      <c r="S743" s="1"/>
      <c r="T743" s="147" t="s">
        <v>903</v>
      </c>
      <c r="U743" s="32" t="s">
        <v>24</v>
      </c>
      <c r="V743" s="24"/>
      <c r="W743" s="25" t="s">
        <v>22</v>
      </c>
      <c r="X743" s="30">
        <v>20</v>
      </c>
      <c r="Y743" s="138"/>
      <c r="Z743" s="30"/>
      <c r="AA743" s="30"/>
      <c r="AB743" s="36" t="s">
        <v>21</v>
      </c>
      <c r="AC743" s="24">
        <f>$AC$742</f>
        <v>0.45882699999999998</v>
      </c>
      <c r="AD743" s="30"/>
      <c r="AE743" s="24"/>
      <c r="AF743" s="24"/>
      <c r="AG743" s="41"/>
      <c r="AH743" s="41"/>
      <c r="AI743" s="41"/>
      <c r="AJ743" s="41"/>
      <c r="AK743" s="41"/>
      <c r="AL743" s="41"/>
      <c r="AM743" s="41"/>
      <c r="AN743" s="41"/>
      <c r="AO743" s="41"/>
      <c r="AP743" s="135"/>
      <c r="AQ743" s="135"/>
      <c r="AR743" s="41"/>
      <c r="AS743" s="41"/>
      <c r="AT743" s="135"/>
      <c r="AU743" s="135"/>
      <c r="AV743" s="29"/>
      <c r="AW743" s="42"/>
      <c r="AX743" s="42"/>
      <c r="AY743" s="42"/>
      <c r="AZ743" s="43"/>
      <c r="BA743" s="151"/>
      <c r="BB743" s="44"/>
      <c r="BC743" s="157">
        <v>11</v>
      </c>
      <c r="BD743" s="157"/>
      <c r="BE743" s="44"/>
      <c r="BF743" s="48"/>
      <c r="BG743" s="48"/>
      <c r="BH743" s="48"/>
      <c r="BI743" s="48"/>
      <c r="BJ743" s="48"/>
      <c r="BK743" s="48"/>
      <c r="BL743" s="48"/>
      <c r="BM743" s="48"/>
      <c r="BN743" s="48"/>
      <c r="BO743" s="48"/>
      <c r="BP743" s="48"/>
      <c r="BQ743" s="48"/>
      <c r="BR743" s="1"/>
    </row>
    <row r="744" spans="1:70" s="7" customFormat="1" x14ac:dyDescent="0.25">
      <c r="A744" s="68" t="s">
        <v>1825</v>
      </c>
      <c r="B744" s="67" t="s">
        <v>1282</v>
      </c>
      <c r="C744" s="52">
        <v>44935.389513888891</v>
      </c>
      <c r="D744" s="16">
        <f>(K744*M744+P744*R744)/(24*60*60)</f>
        <v>0</v>
      </c>
      <c r="E744" s="26"/>
      <c r="F744" s="14" t="s">
        <v>1786</v>
      </c>
      <c r="G744" s="15">
        <v>0.111</v>
      </c>
      <c r="H744" s="131">
        <v>17</v>
      </c>
      <c r="I744" s="131">
        <v>10</v>
      </c>
      <c r="J744" s="143" t="s">
        <v>1785</v>
      </c>
      <c r="K744" s="37"/>
      <c r="L744" s="27">
        <v>6.0000000000000001E-3</v>
      </c>
      <c r="M744" s="13">
        <v>273</v>
      </c>
      <c r="N744" s="13">
        <v>240</v>
      </c>
      <c r="O744" s="17">
        <v>2E-3</v>
      </c>
      <c r="P744" s="37"/>
      <c r="Q744" s="27">
        <v>6.0000000000000001E-3</v>
      </c>
      <c r="R744" s="13">
        <v>334</v>
      </c>
      <c r="S744" s="13">
        <v>240</v>
      </c>
      <c r="T744" s="133">
        <v>2.9999999999999997E-4</v>
      </c>
      <c r="U744" s="27"/>
      <c r="V744" s="8">
        <f>IF(AB742="Latest Sag:",-(K744*L744+P744*Q744),-(K744*L744+P744*Q744)+U744)</f>
        <v>0</v>
      </c>
      <c r="W744" s="8">
        <f>IF(OR(AC743="",AC743=0),Z743+V744,IF(AB742="Latest Sag:",AA743+U744+V744,AC743+V744))</f>
        <v>0.45882699999999998</v>
      </c>
      <c r="X744" s="34"/>
      <c r="Y744" s="53">
        <f>IF(OR(ISBLANK(X744),X742=VALUE(20)),,IF(W742="Latest Z20:",ABS(X742-X744-K741*L741-P741*Q741+U743+U744),ABS(X743-X744-K743*L743-P743*Q743+U744)))</f>
        <v>0</v>
      </c>
      <c r="Z744" s="28">
        <v>-66.120125000000002</v>
      </c>
      <c r="AA744" s="28">
        <v>0.49070599999999998</v>
      </c>
      <c r="AB744" s="28">
        <v>3.4772999999999998E-2</v>
      </c>
      <c r="AC744" s="8">
        <f t="shared" ref="AC744" si="1699">AB744+AA744</f>
        <v>0.52547900000000003</v>
      </c>
      <c r="AD744" s="35">
        <v>0.45873548854076102</v>
      </c>
      <c r="AE744" s="8">
        <f t="shared" ref="AE744" si="1700">IF(AD744="",0,IF(OR(AC744="",AC744=0),W744-AD744,AC744-AD744))</f>
        <v>6.6743511459239013E-2</v>
      </c>
      <c r="AF744" s="58">
        <f t="shared" ref="AF744" si="1701">IF(AA744="",(Z744-V744)-Z743,AC744-W744)</f>
        <v>6.6652000000000045E-2</v>
      </c>
      <c r="AG744" s="40"/>
      <c r="AH744" s="73"/>
      <c r="AI744" s="40"/>
      <c r="AJ744" s="73"/>
      <c r="AK744" s="40">
        <v>3648</v>
      </c>
      <c r="AL744" s="73">
        <v>150</v>
      </c>
      <c r="AM744" s="70"/>
      <c r="AN744" s="74"/>
      <c r="AO744" s="70"/>
      <c r="AP744" s="63"/>
      <c r="AQ744" s="63"/>
      <c r="AR744" s="40"/>
      <c r="AS744" s="40"/>
      <c r="AT744" s="63"/>
      <c r="AU744" s="63"/>
      <c r="AV744" s="142"/>
      <c r="AW744" s="71"/>
      <c r="AX744" s="45"/>
      <c r="AY744" s="45"/>
      <c r="AZ744" s="46"/>
      <c r="BA744" s="152"/>
      <c r="BB744" s="47"/>
      <c r="BC744" s="158">
        <v>11</v>
      </c>
      <c r="BD744" s="158"/>
      <c r="BE744" s="47"/>
      <c r="BF744" s="56"/>
      <c r="BG744" s="49"/>
      <c r="BH744" s="50"/>
      <c r="BI744" s="49"/>
      <c r="BJ744" s="49"/>
      <c r="BK744" s="49"/>
      <c r="BL744" s="49"/>
      <c r="BM744" s="49"/>
      <c r="BN744" s="50"/>
      <c r="BO744" s="49"/>
      <c r="BP744" s="49"/>
      <c r="BQ744" s="50"/>
      <c r="BR744" s="9"/>
    </row>
    <row r="745" spans="1:70" s="7" customFormat="1" x14ac:dyDescent="0.25">
      <c r="A745" s="68" t="s">
        <v>1826</v>
      </c>
      <c r="B745" s="67" t="s">
        <v>1282</v>
      </c>
      <c r="C745" s="52">
        <v>44935.448437500003</v>
      </c>
      <c r="D745" s="16">
        <f>(K745*M745+P745*R745)/(24*60*60)</f>
        <v>3.4756944444444444E-2</v>
      </c>
      <c r="E745" s="26"/>
      <c r="F745" s="14" t="s">
        <v>1786</v>
      </c>
      <c r="G745" s="15">
        <v>0.111</v>
      </c>
      <c r="H745" s="131">
        <v>17</v>
      </c>
      <c r="I745" s="131">
        <v>10</v>
      </c>
      <c r="J745" s="143" t="s">
        <v>1785</v>
      </c>
      <c r="K745" s="27">
        <v>11</v>
      </c>
      <c r="L745" s="27">
        <v>6.0000000000000001E-3</v>
      </c>
      <c r="M745" s="13">
        <v>273</v>
      </c>
      <c r="N745" s="13">
        <v>240</v>
      </c>
      <c r="O745" s="17">
        <v>2E-3</v>
      </c>
      <c r="P745" s="27"/>
      <c r="Q745" s="27">
        <v>6.0000000000000001E-3</v>
      </c>
      <c r="R745" s="13">
        <v>334</v>
      </c>
      <c r="S745" s="13">
        <v>240</v>
      </c>
      <c r="T745" s="133">
        <v>2.9999999999999997E-4</v>
      </c>
      <c r="U745" s="27">
        <v>4.0231999999999997E-2</v>
      </c>
      <c r="V745" s="8">
        <f>IF(AB743="Latest Sag:",-(K745*L745+P745*Q745),-(K745*L745+P745*Q745)+U745)</f>
        <v>-6.6000000000000003E-2</v>
      </c>
      <c r="W745" s="8">
        <f>IF(OR(AC744="",AC744=0),Z744+V745,IF(AB743="Latest Sag:",AA744+U745+V745,AC744+V745))</f>
        <v>0.46493800000000002</v>
      </c>
      <c r="X745" s="33">
        <v>-35.503312000000001</v>
      </c>
      <c r="Y745" s="53">
        <f>IF(OR(ISBLANK(X745),X743=VALUE(20)),,IF(W743="Latest Z20:",ABS(X743-X745-K742*L742-P742*Q742+U744+U745),ABS(X744-X745-K744*L744-P744*Q744+U745)))</f>
        <v>0</v>
      </c>
      <c r="Z745" s="28">
        <v>-66.119793999999999</v>
      </c>
      <c r="AA745" s="28">
        <v>0.490672</v>
      </c>
      <c r="AB745" s="28">
        <v>-2.7184E-2</v>
      </c>
      <c r="AC745" s="8">
        <f t="shared" ref="AC745" si="1702">AB745+AA745</f>
        <v>0.46348800000000001</v>
      </c>
      <c r="AD745" s="35">
        <v>0.45873548854076102</v>
      </c>
      <c r="AE745" s="8">
        <f t="shared" ref="AE745" si="1703">IF(AD745="",0,IF(OR(AC745="",AC745=0),W745-AD745,AC745-AD745))</f>
        <v>4.752511459238995E-3</v>
      </c>
      <c r="AF745" s="58">
        <f t="shared" ref="AF745" si="1704">IF(AA745="",(Z745-V745)-Z744,AC745-W745)</f>
        <v>-1.4500000000000068E-3</v>
      </c>
      <c r="AG745" s="40"/>
      <c r="AH745" s="73"/>
      <c r="AI745" s="40"/>
      <c r="AJ745" s="73"/>
      <c r="AK745" s="40">
        <v>43</v>
      </c>
      <c r="AL745" s="73">
        <v>150</v>
      </c>
      <c r="AM745" s="70"/>
      <c r="AN745" s="74"/>
      <c r="AO745" s="70"/>
      <c r="AP745" s="63"/>
      <c r="AQ745" s="63"/>
      <c r="AR745" s="40"/>
      <c r="AS745" s="40"/>
      <c r="AT745" s="63"/>
      <c r="AU745" s="63"/>
      <c r="AV745" s="142"/>
      <c r="AW745" s="71"/>
      <c r="AX745" s="45"/>
      <c r="AY745" s="45"/>
      <c r="AZ745" s="46"/>
      <c r="BA745" s="152"/>
      <c r="BB745" s="47"/>
      <c r="BC745" s="158">
        <v>11</v>
      </c>
      <c r="BD745" s="158"/>
      <c r="BE745" s="47"/>
      <c r="BF745" s="56"/>
      <c r="BG745" s="49"/>
      <c r="BH745" s="50"/>
      <c r="BI745" s="49"/>
      <c r="BJ745" s="49"/>
      <c r="BK745" s="49"/>
      <c r="BL745" s="49"/>
      <c r="BM745" s="49"/>
      <c r="BN745" s="50"/>
      <c r="BO745" s="49"/>
      <c r="BP745" s="49"/>
      <c r="BQ745" s="50"/>
      <c r="BR745" s="9"/>
    </row>
    <row r="746" spans="1:70" s="7" customFormat="1" x14ac:dyDescent="0.25">
      <c r="A746" s="68" t="s">
        <v>1827</v>
      </c>
      <c r="B746" s="67" t="s">
        <v>1282</v>
      </c>
      <c r="C746" s="52">
        <v>44935.449525462966</v>
      </c>
      <c r="D746" s="16">
        <f>(K746*M746+P746*R746)/(24*60*60)</f>
        <v>1.0185185185185186E-2</v>
      </c>
      <c r="E746" s="26"/>
      <c r="F746" s="14" t="s">
        <v>1786</v>
      </c>
      <c r="G746" s="15">
        <v>0.111</v>
      </c>
      <c r="H746" s="131">
        <v>17</v>
      </c>
      <c r="I746" s="131">
        <v>10</v>
      </c>
      <c r="J746" s="143" t="s">
        <v>1785</v>
      </c>
      <c r="K746" s="27">
        <v>2</v>
      </c>
      <c r="L746" s="27">
        <v>6.0000000000000001E-3</v>
      </c>
      <c r="M746" s="13">
        <v>273</v>
      </c>
      <c r="N746" s="13">
        <v>240</v>
      </c>
      <c r="O746" s="17">
        <v>2E-3</v>
      </c>
      <c r="P746" s="27">
        <v>1</v>
      </c>
      <c r="Q746" s="27">
        <v>6.0000000000000001E-3</v>
      </c>
      <c r="R746" s="13">
        <v>334</v>
      </c>
      <c r="S746" s="13">
        <v>240</v>
      </c>
      <c r="T746" s="133">
        <v>2.9999999999999997E-4</v>
      </c>
      <c r="U746" s="27">
        <v>1.3122999999999999E-2</v>
      </c>
      <c r="V746" s="8">
        <f>IF(AB744="Latest Sag:",-(K746*L746+P746*Q746),-(K746*L746+P746*Q746)+U746)</f>
        <v>-4.8770000000000029E-3</v>
      </c>
      <c r="W746" s="8">
        <f>IF(OR(AC745="",AC745=0),Z745+V746,IF(AB744="Latest Sag:",AA745+U746+V746,AC745+V746))</f>
        <v>0.45861099999999999</v>
      </c>
      <c r="X746" s="33">
        <v>-35.556187000000001</v>
      </c>
      <c r="Y746" s="53">
        <f>IF(OR(ISBLANK(X746),X744=VALUE(20)),,IF(W744="Latest Z20:",ABS(X744-X746-K743*L743-P743*Q743+U745+U746),ABS(X745-X746-K745*L745-P745*Q745+U746)))</f>
        <v>1.9999999997764861E-6</v>
      </c>
      <c r="Z746" s="28">
        <v>-66.119936999999993</v>
      </c>
      <c r="AA746" s="28">
        <v>0.49068400000000001</v>
      </c>
      <c r="AB746" s="28">
        <v>-3.1739000000000003E-2</v>
      </c>
      <c r="AC746" s="8">
        <f t="shared" ref="AC746" si="1705">AB746+AA746</f>
        <v>0.45894499999999999</v>
      </c>
      <c r="AD746" s="35">
        <v>0.45873548854076102</v>
      </c>
      <c r="AE746" s="8">
        <f t="shared" ref="AE746" si="1706">IF(AD746="",0,IF(OR(AC746="",AC746=0),W746-AD746,AC746-AD746))</f>
        <v>2.0951145923897574E-4</v>
      </c>
      <c r="AF746" s="58">
        <f t="shared" ref="AF746" si="1707">IF(AA746="",(Z746-V746)-Z745,AC746-W746)</f>
        <v>3.3400000000000096E-4</v>
      </c>
      <c r="AG746" s="40"/>
      <c r="AH746" s="73"/>
      <c r="AI746" s="40"/>
      <c r="AJ746" s="73"/>
      <c r="AK746" s="40">
        <v>48</v>
      </c>
      <c r="AL746" s="73">
        <v>150</v>
      </c>
      <c r="AM746" s="70"/>
      <c r="AN746" s="74"/>
      <c r="AO746" s="70"/>
      <c r="AP746" s="63"/>
      <c r="AQ746" s="63"/>
      <c r="AR746" s="40"/>
      <c r="AS746" s="40"/>
      <c r="AT746" s="63"/>
      <c r="AU746" s="63"/>
      <c r="AV746" s="142"/>
      <c r="AW746" s="71"/>
      <c r="AX746" s="45"/>
      <c r="AY746" s="45"/>
      <c r="AZ746" s="46"/>
      <c r="BA746" s="152"/>
      <c r="BB746" s="47"/>
      <c r="BC746" s="158">
        <v>11</v>
      </c>
      <c r="BD746" s="158"/>
      <c r="BE746" s="47"/>
      <c r="BF746" s="56"/>
      <c r="BG746" s="49"/>
      <c r="BH746" s="50"/>
      <c r="BI746" s="49"/>
      <c r="BJ746" s="49"/>
      <c r="BK746" s="49"/>
      <c r="BL746" s="49"/>
      <c r="BM746" s="49"/>
      <c r="BN746" s="50"/>
      <c r="BO746" s="49"/>
      <c r="BP746" s="49"/>
      <c r="BQ746" s="50"/>
      <c r="BR746" s="9"/>
    </row>
    <row r="747" spans="1:70" s="6" customFormat="1" x14ac:dyDescent="0.25">
      <c r="A747" s="170" t="s">
        <v>1155</v>
      </c>
      <c r="B747" s="136"/>
      <c r="C747" s="137">
        <v>44935.481388888889</v>
      </c>
      <c r="D747" s="146">
        <v>2.21</v>
      </c>
      <c r="E747" s="139" t="s">
        <v>814</v>
      </c>
      <c r="F747" s="165" t="s">
        <v>1217</v>
      </c>
      <c r="G747" s="22"/>
      <c r="H747" s="134"/>
      <c r="I747" s="134"/>
      <c r="J747" s="145"/>
      <c r="K747" s="29"/>
      <c r="L747" s="29"/>
      <c r="M747" s="1"/>
      <c r="N747" s="1"/>
      <c r="O747" s="3"/>
      <c r="P747" s="29"/>
      <c r="Q747" s="29"/>
      <c r="R747" s="1"/>
      <c r="S747" s="1"/>
      <c r="T747" s="147" t="s">
        <v>903</v>
      </c>
      <c r="U747" s="32" t="s">
        <v>24</v>
      </c>
      <c r="V747" s="24"/>
      <c r="W747" s="25" t="s">
        <v>22</v>
      </c>
      <c r="X747" s="30">
        <v>20</v>
      </c>
      <c r="Y747" s="138"/>
      <c r="Z747" s="30"/>
      <c r="AA747" s="30"/>
      <c r="AB747" s="36" t="s">
        <v>21</v>
      </c>
      <c r="AC747" s="24">
        <f>$AC$746</f>
        <v>0.45894499999999999</v>
      </c>
      <c r="AD747" s="30"/>
      <c r="AE747" s="24"/>
      <c r="AF747" s="24"/>
      <c r="AG747" s="41"/>
      <c r="AH747" s="41"/>
      <c r="AI747" s="41"/>
      <c r="AJ747" s="41"/>
      <c r="AK747" s="41"/>
      <c r="AL747" s="41"/>
      <c r="AM747" s="41"/>
      <c r="AN747" s="41"/>
      <c r="AO747" s="41"/>
      <c r="AP747" s="135"/>
      <c r="AQ747" s="135"/>
      <c r="AR747" s="41"/>
      <c r="AS747" s="41"/>
      <c r="AT747" s="135"/>
      <c r="AU747" s="135"/>
      <c r="AV747" s="29"/>
      <c r="AW747" s="42"/>
      <c r="AX747" s="42"/>
      <c r="AY747" s="42"/>
      <c r="AZ747" s="43"/>
      <c r="BA747" s="151"/>
      <c r="BB747" s="44"/>
      <c r="BC747" s="157">
        <v>12</v>
      </c>
      <c r="BD747" s="157"/>
      <c r="BE747" s="44"/>
      <c r="BF747" s="48"/>
      <c r="BG747" s="48"/>
      <c r="BH747" s="48"/>
      <c r="BI747" s="48"/>
      <c r="BJ747" s="48"/>
      <c r="BK747" s="48"/>
      <c r="BL747" s="48"/>
      <c r="BM747" s="48"/>
      <c r="BN747" s="48"/>
      <c r="BO747" s="48"/>
      <c r="BP747" s="48"/>
      <c r="BQ747" s="48"/>
      <c r="BR747" s="1"/>
    </row>
    <row r="748" spans="1:70" s="7" customFormat="1" x14ac:dyDescent="0.25">
      <c r="A748" s="68" t="s">
        <v>1828</v>
      </c>
      <c r="B748" s="67" t="s">
        <v>1282</v>
      </c>
      <c r="C748" s="52">
        <v>44935.481458333335</v>
      </c>
      <c r="D748" s="16">
        <f>(K748*M748+P748*R748)/(24*60*60)</f>
        <v>0</v>
      </c>
      <c r="E748" s="26"/>
      <c r="F748" s="14" t="s">
        <v>1786</v>
      </c>
      <c r="G748" s="15">
        <v>0.111</v>
      </c>
      <c r="H748" s="131">
        <v>17</v>
      </c>
      <c r="I748" s="131">
        <v>10</v>
      </c>
      <c r="J748" s="143" t="s">
        <v>1785</v>
      </c>
      <c r="K748" s="37"/>
      <c r="L748" s="27">
        <v>6.0000000000000001E-3</v>
      </c>
      <c r="M748" s="13">
        <v>273</v>
      </c>
      <c r="N748" s="13">
        <v>240</v>
      </c>
      <c r="O748" s="17">
        <v>2E-3</v>
      </c>
      <c r="P748" s="37"/>
      <c r="Q748" s="27">
        <v>6.0000000000000001E-3</v>
      </c>
      <c r="R748" s="13">
        <v>334</v>
      </c>
      <c r="S748" s="13">
        <v>240</v>
      </c>
      <c r="T748" s="133">
        <v>2.9999999999999997E-4</v>
      </c>
      <c r="U748" s="27"/>
      <c r="V748" s="8">
        <f>IF(AB746="Latest Sag:",-(K748*L748+P748*Q748),-(K748*L748+P748*Q748)+U748)</f>
        <v>0</v>
      </c>
      <c r="W748" s="8">
        <f>IF(OR(AC747="",AC747=0),Z747+V748,IF(AB746="Latest Sag:",AA747+U748+V748,AC747+V748))</f>
        <v>0.45894499999999999</v>
      </c>
      <c r="X748" s="34"/>
      <c r="Y748" s="53">
        <f>IF(OR(ISBLANK(X748),X746=VALUE(20)),,IF(W746="Latest Z20:",ABS(X746-X748-K745*L745-P745*Q745+U747+U748),ABS(X747-X748-K747*L747-P747*Q747+U748)))</f>
        <v>0</v>
      </c>
      <c r="Z748" s="28">
        <v>-66.119873999999996</v>
      </c>
      <c r="AA748" s="28">
        <v>0.49077300000000001</v>
      </c>
      <c r="AB748" s="28">
        <v>3.5140999999999999E-2</v>
      </c>
      <c r="AC748" s="8">
        <f t="shared" ref="AC748" si="1708">AB748+AA748</f>
        <v>0.52591399999999999</v>
      </c>
      <c r="AD748" s="35">
        <v>0.458750512885162</v>
      </c>
      <c r="AE748" s="8">
        <f t="shared" ref="AE748" si="1709">IF(AD748="",0,IF(OR(AC748="",AC748=0),W748-AD748,AC748-AD748))</f>
        <v>6.7163487114837994E-2</v>
      </c>
      <c r="AF748" s="58">
        <f t="shared" ref="AF748" si="1710">IF(AA748="",(Z748-V748)-Z747,AC748-W748)</f>
        <v>6.6969000000000001E-2</v>
      </c>
      <c r="AG748" s="40"/>
      <c r="AH748" s="73"/>
      <c r="AI748" s="40"/>
      <c r="AJ748" s="73"/>
      <c r="AK748" s="40">
        <v>2797</v>
      </c>
      <c r="AL748" s="73">
        <v>150</v>
      </c>
      <c r="AM748" s="70"/>
      <c r="AN748" s="74"/>
      <c r="AO748" s="70"/>
      <c r="AP748" s="63"/>
      <c r="AQ748" s="63"/>
      <c r="AR748" s="40"/>
      <c r="AS748" s="40"/>
      <c r="AT748" s="63"/>
      <c r="AU748" s="63"/>
      <c r="AV748" s="142"/>
      <c r="AW748" s="71"/>
      <c r="AX748" s="45"/>
      <c r="AY748" s="45"/>
      <c r="AZ748" s="46"/>
      <c r="BA748" s="152"/>
      <c r="BB748" s="47"/>
      <c r="BC748" s="158">
        <v>12</v>
      </c>
      <c r="BD748" s="158"/>
      <c r="BE748" s="47"/>
      <c r="BF748" s="56"/>
      <c r="BG748" s="49"/>
      <c r="BH748" s="50"/>
      <c r="BI748" s="49"/>
      <c r="BJ748" s="49"/>
      <c r="BK748" s="49"/>
      <c r="BL748" s="49"/>
      <c r="BM748" s="49"/>
      <c r="BN748" s="50"/>
      <c r="BO748" s="49"/>
      <c r="BP748" s="49"/>
      <c r="BQ748" s="50"/>
      <c r="BR748" s="9"/>
    </row>
    <row r="749" spans="1:70" s="7" customFormat="1" x14ac:dyDescent="0.25">
      <c r="A749" s="68" t="s">
        <v>1829</v>
      </c>
      <c r="B749" s="67" t="s">
        <v>1282</v>
      </c>
      <c r="C749" s="52">
        <v>44935.497650462959</v>
      </c>
      <c r="D749" s="16">
        <f>(K749*M749+P749*R749)/(24*60*60)</f>
        <v>3.4756944444444444E-2</v>
      </c>
      <c r="E749" s="26"/>
      <c r="F749" s="14" t="s">
        <v>1786</v>
      </c>
      <c r="G749" s="15">
        <v>0.111</v>
      </c>
      <c r="H749" s="131">
        <v>17</v>
      </c>
      <c r="I749" s="131">
        <v>10</v>
      </c>
      <c r="J749" s="143" t="s">
        <v>1785</v>
      </c>
      <c r="K749" s="27">
        <v>11</v>
      </c>
      <c r="L749" s="27">
        <v>6.0000000000000001E-3</v>
      </c>
      <c r="M749" s="13">
        <v>273</v>
      </c>
      <c r="N749" s="13">
        <v>240</v>
      </c>
      <c r="O749" s="17">
        <v>2E-3</v>
      </c>
      <c r="P749" s="27"/>
      <c r="Q749" s="27">
        <v>6.0000000000000001E-3</v>
      </c>
      <c r="R749" s="13">
        <v>334</v>
      </c>
      <c r="S749" s="13">
        <v>240</v>
      </c>
      <c r="T749" s="133">
        <v>2.9999999999999997E-4</v>
      </c>
      <c r="U749" s="27">
        <v>3.9981000000000003E-2</v>
      </c>
      <c r="V749" s="8">
        <f>IF(AB747="Latest Sag:",-(K749*L749+P749*Q749),-(K749*L749+P749*Q749)+U749)</f>
        <v>-6.6000000000000003E-2</v>
      </c>
      <c r="W749" s="8">
        <f>IF(OR(AC748="",AC748=0),Z748+V749,IF(AB747="Latest Sag:",AA748+U749+V749,AC748+V749))</f>
        <v>0.46475400000000006</v>
      </c>
      <c r="X749" s="33">
        <v>-35.503487</v>
      </c>
      <c r="Y749" s="53">
        <f>IF(OR(ISBLANK(X749),X747=VALUE(20)),,IF(W747="Latest Z20:",ABS(X747-X749-K746*L746-P746*Q746+U748+U749),ABS(X748-X749-K748*L748-P748*Q748+U749)))</f>
        <v>0</v>
      </c>
      <c r="Z749" s="28">
        <v>-66.119639000000006</v>
      </c>
      <c r="AA749" s="28">
        <v>0.49068299999999998</v>
      </c>
      <c r="AB749" s="28">
        <v>-2.7517E-2</v>
      </c>
      <c r="AC749" s="8">
        <f t="shared" ref="AC749" si="1711">AB749+AA749</f>
        <v>0.46316599999999997</v>
      </c>
      <c r="AD749" s="35">
        <v>0.458750512885162</v>
      </c>
      <c r="AE749" s="8">
        <f t="shared" ref="AE749" si="1712">IF(AD749="",0,IF(OR(AC749="",AC749=0),W749-AD749,AC749-AD749))</f>
        <v>4.4154871148379682E-3</v>
      </c>
      <c r="AF749" s="58">
        <f t="shared" ref="AF749" si="1713">IF(AA749="",(Z749-V749)-Z748,AC749-W749)</f>
        <v>-1.5880000000000893E-3</v>
      </c>
      <c r="AG749" s="40"/>
      <c r="AH749" s="73"/>
      <c r="AI749" s="40"/>
      <c r="AJ749" s="73"/>
      <c r="AK749" s="40">
        <v>51</v>
      </c>
      <c r="AL749" s="73">
        <v>150</v>
      </c>
      <c r="AM749" s="70"/>
      <c r="AN749" s="74"/>
      <c r="AO749" s="70"/>
      <c r="AP749" s="63"/>
      <c r="AQ749" s="63"/>
      <c r="AR749" s="40"/>
      <c r="AS749" s="40"/>
      <c r="AT749" s="63"/>
      <c r="AU749" s="63"/>
      <c r="AV749" s="142"/>
      <c r="AW749" s="71"/>
      <c r="AX749" s="45"/>
      <c r="AY749" s="45"/>
      <c r="AZ749" s="46"/>
      <c r="BA749" s="152"/>
      <c r="BB749" s="47"/>
      <c r="BC749" s="158">
        <v>12</v>
      </c>
      <c r="BD749" s="158"/>
      <c r="BE749" s="47"/>
      <c r="BF749" s="56"/>
      <c r="BG749" s="49"/>
      <c r="BH749" s="50"/>
      <c r="BI749" s="49"/>
      <c r="BJ749" s="49"/>
      <c r="BK749" s="49"/>
      <c r="BL749" s="49"/>
      <c r="BM749" s="49"/>
      <c r="BN749" s="50"/>
      <c r="BO749" s="49"/>
      <c r="BP749" s="49"/>
      <c r="BQ749" s="50"/>
      <c r="BR749" s="9"/>
    </row>
    <row r="750" spans="1:70" s="7" customFormat="1" x14ac:dyDescent="0.25">
      <c r="A750" s="68" t="s">
        <v>1830</v>
      </c>
      <c r="B750" s="67" t="s">
        <v>1282</v>
      </c>
      <c r="C750" s="52">
        <v>44935.542638888888</v>
      </c>
      <c r="D750" s="16">
        <f>(K750*M750+P750*R750)/(24*60*60)</f>
        <v>1.0185185185185186E-2</v>
      </c>
      <c r="E750" s="26"/>
      <c r="F750" s="14" t="s">
        <v>1786</v>
      </c>
      <c r="G750" s="15">
        <v>0.111</v>
      </c>
      <c r="H750" s="131">
        <v>17</v>
      </c>
      <c r="I750" s="131">
        <v>10</v>
      </c>
      <c r="J750" s="143" t="s">
        <v>1785</v>
      </c>
      <c r="K750" s="27">
        <v>2</v>
      </c>
      <c r="L750" s="27">
        <v>6.0000000000000001E-3</v>
      </c>
      <c r="M750" s="13">
        <v>273</v>
      </c>
      <c r="N750" s="13">
        <v>240</v>
      </c>
      <c r="O750" s="17">
        <v>2E-3</v>
      </c>
      <c r="P750" s="27">
        <v>1</v>
      </c>
      <c r="Q750" s="27">
        <v>6.0000000000000001E-3</v>
      </c>
      <c r="R750" s="13">
        <v>334</v>
      </c>
      <c r="S750" s="13">
        <v>240</v>
      </c>
      <c r="T750" s="133">
        <v>2.9999999999999997E-4</v>
      </c>
      <c r="U750" s="27">
        <v>1.3457E-2</v>
      </c>
      <c r="V750" s="8">
        <f>IF(AB748="Latest Sag:",-(K750*L750+P750*Q750),-(K750*L750+P750*Q750)+U750)</f>
        <v>-4.5430000000000019E-3</v>
      </c>
      <c r="W750" s="8">
        <f>IF(OR(AC749="",AC749=0),Z749+V750,IF(AB748="Latest Sag:",AA749+U750+V750,AC749+V750))</f>
        <v>0.45862299999999995</v>
      </c>
      <c r="X750" s="33">
        <v>-35.55603</v>
      </c>
      <c r="Y750" s="53">
        <f>IF(OR(ISBLANK(X750),X748=VALUE(20)),,IF(W748="Latest Z20:",ABS(X748-X750-K747*L747-P747*Q747+U749+U750),ABS(X749-X750-K749*L749-P749*Q749+U750)))</f>
        <v>3.4694469519536142E-18</v>
      </c>
      <c r="Z750" s="28">
        <v>-66.119781000000003</v>
      </c>
      <c r="AA750" s="28">
        <v>0.49069600000000002</v>
      </c>
      <c r="AB750" s="28">
        <v>-3.1782999999999999E-2</v>
      </c>
      <c r="AC750" s="8">
        <f t="shared" ref="AC750" si="1714">AB750+AA750</f>
        <v>0.45891300000000002</v>
      </c>
      <c r="AD750" s="35">
        <v>0.458750512885162</v>
      </c>
      <c r="AE750" s="8">
        <f t="shared" ref="AE750" si="1715">IF(AD750="",0,IF(OR(AC750="",AC750=0),W750-AD750,AC750-AD750))</f>
        <v>1.6248711483801692E-4</v>
      </c>
      <c r="AF750" s="58">
        <f t="shared" ref="AF750" si="1716">IF(AA750="",(Z750-V750)-Z749,AC750-W750)</f>
        <v>2.9000000000006798E-4</v>
      </c>
      <c r="AG750" s="40"/>
      <c r="AH750" s="73"/>
      <c r="AI750" s="40"/>
      <c r="AJ750" s="73"/>
      <c r="AK750" s="40">
        <v>58</v>
      </c>
      <c r="AL750" s="73">
        <v>150</v>
      </c>
      <c r="AM750" s="70"/>
      <c r="AN750" s="74"/>
      <c r="AO750" s="70"/>
      <c r="AP750" s="63"/>
      <c r="AQ750" s="63"/>
      <c r="AR750" s="40"/>
      <c r="AS750" s="40"/>
      <c r="AT750" s="63"/>
      <c r="AU750" s="63"/>
      <c r="AV750" s="142"/>
      <c r="AW750" s="71"/>
      <c r="AX750" s="45"/>
      <c r="AY750" s="45"/>
      <c r="AZ750" s="46"/>
      <c r="BA750" s="152"/>
      <c r="BB750" s="47"/>
      <c r="BC750" s="158">
        <v>12</v>
      </c>
      <c r="BD750" s="158"/>
      <c r="BE750" s="47"/>
      <c r="BF750" s="56"/>
      <c r="BG750" s="49"/>
      <c r="BH750" s="50"/>
      <c r="BI750" s="49"/>
      <c r="BJ750" s="49"/>
      <c r="BK750" s="49"/>
      <c r="BL750" s="49"/>
      <c r="BM750" s="49"/>
      <c r="BN750" s="50"/>
      <c r="BO750" s="49"/>
      <c r="BP750" s="49"/>
      <c r="BQ750" s="50"/>
      <c r="BR750" s="9"/>
    </row>
    <row r="751" spans="1:70" s="6" customFormat="1" x14ac:dyDescent="0.25">
      <c r="A751" s="170" t="s">
        <v>1155</v>
      </c>
      <c r="B751" s="136"/>
      <c r="C751" s="137">
        <v>44935.579236111109</v>
      </c>
      <c r="D751" s="146">
        <v>2.35</v>
      </c>
      <c r="E751" s="139" t="s">
        <v>814</v>
      </c>
      <c r="F751" s="165" t="s">
        <v>1223</v>
      </c>
      <c r="G751" s="22"/>
      <c r="H751" s="134"/>
      <c r="I751" s="134"/>
      <c r="J751" s="145"/>
      <c r="K751" s="29"/>
      <c r="L751" s="29"/>
      <c r="M751" s="1"/>
      <c r="N751" s="1"/>
      <c r="O751" s="3"/>
      <c r="P751" s="29"/>
      <c r="Q751" s="29"/>
      <c r="R751" s="1"/>
      <c r="S751" s="1"/>
      <c r="T751" s="147" t="s">
        <v>903</v>
      </c>
      <c r="U751" s="32" t="s">
        <v>24</v>
      </c>
      <c r="V751" s="24"/>
      <c r="W751" s="25" t="s">
        <v>22</v>
      </c>
      <c r="X751" s="30">
        <v>20</v>
      </c>
      <c r="Y751" s="138"/>
      <c r="Z751" s="30"/>
      <c r="AA751" s="30"/>
      <c r="AB751" s="36" t="s">
        <v>21</v>
      </c>
      <c r="AC751" s="24">
        <f>$AC$750</f>
        <v>0.45891300000000002</v>
      </c>
      <c r="AD751" s="30"/>
      <c r="AE751" s="24"/>
      <c r="AF751" s="24"/>
      <c r="AG751" s="41"/>
      <c r="AH751" s="41"/>
      <c r="AI751" s="41"/>
      <c r="AJ751" s="41"/>
      <c r="AK751" s="41"/>
      <c r="AL751" s="41"/>
      <c r="AM751" s="41"/>
      <c r="AN751" s="41"/>
      <c r="AO751" s="41"/>
      <c r="AP751" s="135"/>
      <c r="AQ751" s="135"/>
      <c r="AR751" s="41"/>
      <c r="AS751" s="41"/>
      <c r="AT751" s="135"/>
      <c r="AU751" s="135"/>
      <c r="AV751" s="29"/>
      <c r="AW751" s="42"/>
      <c r="AX751" s="42"/>
      <c r="AY751" s="42"/>
      <c r="AZ751" s="43"/>
      <c r="BA751" s="151"/>
      <c r="BB751" s="44"/>
      <c r="BC751" s="157">
        <v>13</v>
      </c>
      <c r="BD751" s="157"/>
      <c r="BE751" s="44"/>
      <c r="BF751" s="48"/>
      <c r="BG751" s="48"/>
      <c r="BH751" s="48"/>
      <c r="BI751" s="48"/>
      <c r="BJ751" s="48"/>
      <c r="BK751" s="48"/>
      <c r="BL751" s="48"/>
      <c r="BM751" s="48"/>
      <c r="BN751" s="48"/>
      <c r="BO751" s="48"/>
      <c r="BP751" s="48"/>
      <c r="BQ751" s="48"/>
      <c r="BR751" s="1"/>
    </row>
    <row r="752" spans="1:70" s="7" customFormat="1" x14ac:dyDescent="0.25">
      <c r="A752" s="68" t="s">
        <v>1831</v>
      </c>
      <c r="B752" s="67" t="s">
        <v>1282</v>
      </c>
      <c r="C752" s="52">
        <v>44935.579548611109</v>
      </c>
      <c r="D752" s="16">
        <f>(K752*M752+P752*R752)/(24*60*60)</f>
        <v>0</v>
      </c>
      <c r="E752" s="26"/>
      <c r="F752" s="14" t="s">
        <v>1786</v>
      </c>
      <c r="G752" s="15">
        <v>0.111</v>
      </c>
      <c r="H752" s="131">
        <v>17</v>
      </c>
      <c r="I752" s="131">
        <v>10</v>
      </c>
      <c r="J752" s="143" t="s">
        <v>1785</v>
      </c>
      <c r="K752" s="37"/>
      <c r="L752" s="27">
        <v>6.0000000000000001E-3</v>
      </c>
      <c r="M752" s="13">
        <v>273</v>
      </c>
      <c r="N752" s="13">
        <v>240</v>
      </c>
      <c r="O752" s="17">
        <v>2E-3</v>
      </c>
      <c r="P752" s="37"/>
      <c r="Q752" s="27">
        <v>6.0000000000000001E-3</v>
      </c>
      <c r="R752" s="13">
        <v>334</v>
      </c>
      <c r="S752" s="13">
        <v>240</v>
      </c>
      <c r="T752" s="133">
        <v>2.9999999999999997E-4</v>
      </c>
      <c r="U752" s="27"/>
      <c r="V752" s="8">
        <f>IF(AB750="Latest Sag:",-(K752*L752+P752*Q752),-(K752*L752+P752*Q752)+U752)</f>
        <v>0</v>
      </c>
      <c r="W752" s="8">
        <f>IF(OR(AC751="",AC751=0),Z751+V752,IF(AB750="Latest Sag:",AA751+U752+V752,AC751+V752))</f>
        <v>0.45891300000000002</v>
      </c>
      <c r="X752" s="34"/>
      <c r="Y752" s="53">
        <f>IF(OR(ISBLANK(X752),X750=VALUE(20)),,IF(W750="Latest Z20:",ABS(X750-X752-K749*L749-P749*Q749+U751+U752),ABS(X751-X752-K751*L751-P751*Q751+U752)))</f>
        <v>0</v>
      </c>
      <c r="Z752" s="28">
        <v>-66.119698</v>
      </c>
      <c r="AA752" s="28">
        <v>0.49065799999999998</v>
      </c>
      <c r="AB752" s="28">
        <v>3.4893E-2</v>
      </c>
      <c r="AC752" s="8">
        <f t="shared" ref="AC752" si="1717">AB752+AA752</f>
        <v>0.52555099999999999</v>
      </c>
      <c r="AD752" s="35">
        <v>0.45868056630786302</v>
      </c>
      <c r="AE752" s="8">
        <f t="shared" ref="AE752" si="1718">IF(AD752="",0,IF(OR(AC752="",AC752=0),W752-AD752,AC752-AD752))</f>
        <v>6.6870433692136966E-2</v>
      </c>
      <c r="AF752" s="58">
        <f t="shared" ref="AF752" si="1719">IF(AA752="",(Z752-V752)-Z751,AC752-W752)</f>
        <v>6.6637999999999975E-2</v>
      </c>
      <c r="AG752" s="40"/>
      <c r="AH752" s="73"/>
      <c r="AI752" s="40"/>
      <c r="AJ752" s="73"/>
      <c r="AK752" s="40">
        <v>3658</v>
      </c>
      <c r="AL752" s="73">
        <v>150</v>
      </c>
      <c r="AM752" s="70"/>
      <c r="AN752" s="74"/>
      <c r="AO752" s="70"/>
      <c r="AP752" s="63"/>
      <c r="AQ752" s="63"/>
      <c r="AR752" s="40"/>
      <c r="AS752" s="40"/>
      <c r="AT752" s="63"/>
      <c r="AU752" s="63"/>
      <c r="AV752" s="142"/>
      <c r="AW752" s="71"/>
      <c r="AX752" s="45"/>
      <c r="AY752" s="45"/>
      <c r="AZ752" s="46"/>
      <c r="BA752" s="152"/>
      <c r="BB752" s="47"/>
      <c r="BC752" s="158">
        <v>13</v>
      </c>
      <c r="BD752" s="158"/>
      <c r="BE752" s="47"/>
      <c r="BF752" s="56"/>
      <c r="BG752" s="49"/>
      <c r="BH752" s="50"/>
      <c r="BI752" s="49"/>
      <c r="BJ752" s="49"/>
      <c r="BK752" s="49"/>
      <c r="BL752" s="49"/>
      <c r="BM752" s="49"/>
      <c r="BN752" s="50"/>
      <c r="BO752" s="49"/>
      <c r="BP752" s="49"/>
      <c r="BQ752" s="50"/>
      <c r="BR752" s="9"/>
    </row>
    <row r="753" spans="1:70" s="7" customFormat="1" x14ac:dyDescent="0.25">
      <c r="A753" s="68" t="s">
        <v>1832</v>
      </c>
      <c r="B753" s="67" t="s">
        <v>1282</v>
      </c>
      <c r="C753" s="52">
        <v>44935.593935185185</v>
      </c>
      <c r="D753" s="16">
        <f>(K753*M753+P753*R753)/(24*60*60)</f>
        <v>3.4756944444444444E-2</v>
      </c>
      <c r="E753" s="26"/>
      <c r="F753" s="14" t="s">
        <v>1786</v>
      </c>
      <c r="G753" s="15">
        <v>0.111</v>
      </c>
      <c r="H753" s="131">
        <v>17</v>
      </c>
      <c r="I753" s="131">
        <v>10</v>
      </c>
      <c r="J753" s="143" t="s">
        <v>1785</v>
      </c>
      <c r="K753" s="27">
        <v>11</v>
      </c>
      <c r="L753" s="27">
        <v>6.0000000000000001E-3</v>
      </c>
      <c r="M753" s="13">
        <v>273</v>
      </c>
      <c r="N753" s="13">
        <v>240</v>
      </c>
      <c r="O753" s="17">
        <v>2E-3</v>
      </c>
      <c r="P753" s="27"/>
      <c r="Q753" s="27">
        <v>6.0000000000000001E-3</v>
      </c>
      <c r="R753" s="13">
        <v>334</v>
      </c>
      <c r="S753" s="13">
        <v>240</v>
      </c>
      <c r="T753" s="133">
        <v>2.9999999999999997E-4</v>
      </c>
      <c r="U753" s="27">
        <v>4.0025999999999999E-2</v>
      </c>
      <c r="V753" s="8">
        <f>IF(AB751="Latest Sag:",-(K753*L753+P753*Q753),-(K753*L753+P753*Q753)+U753)</f>
        <v>-6.6000000000000003E-2</v>
      </c>
      <c r="W753" s="8">
        <f>IF(OR(AC752="",AC752=0),Z752+V753,IF(AB751="Latest Sag:",AA752+U753+V753,AC752+V753))</f>
        <v>0.46468399999999993</v>
      </c>
      <c r="X753" s="33">
        <v>-35.502692000000003</v>
      </c>
      <c r="Y753" s="53">
        <f>IF(OR(ISBLANK(X753),X751=VALUE(20)),,IF(W751="Latest Z20:",ABS(X751-X753-K750*L750-P750*Q750+U752+U753),ABS(X752-X753-K752*L752-P752*Q752+U753)))</f>
        <v>0</v>
      </c>
      <c r="Z753" s="28">
        <v>-66.119296000000006</v>
      </c>
      <c r="AA753" s="28">
        <v>0.49059900000000001</v>
      </c>
      <c r="AB753" s="28">
        <v>-2.7089999999999999E-2</v>
      </c>
      <c r="AC753" s="8">
        <f t="shared" ref="AC753" si="1720">AB753+AA753</f>
        <v>0.463509</v>
      </c>
      <c r="AD753" s="35">
        <v>0.45868056630786302</v>
      </c>
      <c r="AE753" s="8">
        <f t="shared" ref="AE753" si="1721">IF(AD753="",0,IF(OR(AC753="",AC753=0),W753-AD753,AC753-AD753))</f>
        <v>4.8284336921369797E-3</v>
      </c>
      <c r="AF753" s="58">
        <f t="shared" ref="AF753" si="1722">IF(AA753="",(Z753-V753)-Z752,AC753-W753)</f>
        <v>-1.1749999999999261E-3</v>
      </c>
      <c r="AG753" s="40"/>
      <c r="AH753" s="73"/>
      <c r="AI753" s="40"/>
      <c r="AJ753" s="73"/>
      <c r="AK753" s="40">
        <v>66</v>
      </c>
      <c r="AL753" s="73">
        <v>150</v>
      </c>
      <c r="AM753" s="70"/>
      <c r="AN753" s="74"/>
      <c r="AO753" s="70"/>
      <c r="AP753" s="63"/>
      <c r="AQ753" s="63"/>
      <c r="AR753" s="40"/>
      <c r="AS753" s="40"/>
      <c r="AT753" s="63"/>
      <c r="AU753" s="63"/>
      <c r="AV753" s="142"/>
      <c r="AW753" s="71"/>
      <c r="AX753" s="45"/>
      <c r="AY753" s="45"/>
      <c r="AZ753" s="46"/>
      <c r="BA753" s="152"/>
      <c r="BB753" s="47"/>
      <c r="BC753" s="158">
        <v>13</v>
      </c>
      <c r="BD753" s="158"/>
      <c r="BE753" s="47"/>
      <c r="BF753" s="56"/>
      <c r="BG753" s="49"/>
      <c r="BH753" s="50"/>
      <c r="BI753" s="49"/>
      <c r="BJ753" s="49"/>
      <c r="BK753" s="49"/>
      <c r="BL753" s="49"/>
      <c r="BM753" s="49"/>
      <c r="BN753" s="50"/>
      <c r="BO753" s="49"/>
      <c r="BP753" s="49"/>
      <c r="BQ753" s="50"/>
      <c r="BR753" s="9"/>
    </row>
    <row r="754" spans="1:70" s="7" customFormat="1" x14ac:dyDescent="0.25">
      <c r="A754" s="68" t="s">
        <v>1833</v>
      </c>
      <c r="B754" s="67" t="s">
        <v>1282</v>
      </c>
      <c r="C754" s="52">
        <v>44935.642314814817</v>
      </c>
      <c r="D754" s="16">
        <f>(K754*M754+P754*R754)/(24*60*60)</f>
        <v>1.0185185185185186E-2</v>
      </c>
      <c r="E754" s="26"/>
      <c r="F754" s="14" t="s">
        <v>1786</v>
      </c>
      <c r="G754" s="15">
        <v>0.111</v>
      </c>
      <c r="H754" s="131">
        <v>17</v>
      </c>
      <c r="I754" s="131">
        <v>10</v>
      </c>
      <c r="J754" s="143" t="s">
        <v>1785</v>
      </c>
      <c r="K754" s="27">
        <v>2</v>
      </c>
      <c r="L754" s="27">
        <v>6.0000000000000001E-3</v>
      </c>
      <c r="M754" s="13">
        <v>273</v>
      </c>
      <c r="N754" s="13">
        <v>240</v>
      </c>
      <c r="O754" s="17">
        <v>2E-3</v>
      </c>
      <c r="P754" s="27">
        <v>1</v>
      </c>
      <c r="Q754" s="27">
        <v>6.0000000000000001E-3</v>
      </c>
      <c r="R754" s="13">
        <v>334</v>
      </c>
      <c r="S754" s="13">
        <v>240</v>
      </c>
      <c r="T754" s="133">
        <v>2.9999999999999997E-4</v>
      </c>
      <c r="U754" s="27">
        <v>1.3054E-2</v>
      </c>
      <c r="V754" s="8">
        <f>IF(AB752="Latest Sag:",-(K754*L754+P754*Q754),-(K754*L754+P754*Q754)+U754)</f>
        <v>-4.9460000000000025E-3</v>
      </c>
      <c r="W754" s="8">
        <f>IF(OR(AC753="",AC753=0),Z753+V754,IF(AB752="Latest Sag:",AA753+U754+V754,AC753+V754))</f>
        <v>0.458563</v>
      </c>
      <c r="X754" s="33">
        <v>-35.555639999999997</v>
      </c>
      <c r="Y754" s="53">
        <f>IF(OR(ISBLANK(X754),X752=VALUE(20)),,IF(W752="Latest Z20:",ABS(X752-X754-K751*L751-P751*Q751+U753+U754),ABS(X753-X754-K753*L753-P753*Q753+U754)))</f>
        <v>1.9999999935522983E-6</v>
      </c>
      <c r="Z754" s="28">
        <v>-66.119432000000003</v>
      </c>
      <c r="AA754" s="28">
        <v>0.49064099999999999</v>
      </c>
      <c r="AB754" s="28">
        <v>-3.1673E-2</v>
      </c>
      <c r="AC754" s="8">
        <f t="shared" ref="AC754" si="1723">AB754+AA754</f>
        <v>0.45896799999999999</v>
      </c>
      <c r="AD754" s="35">
        <v>0.45868056630786302</v>
      </c>
      <c r="AE754" s="8">
        <f t="shared" ref="AE754" si="1724">IF(AD754="",0,IF(OR(AC754="",AC754=0),W754-AD754,AC754-AD754))</f>
        <v>2.8743369213696246E-4</v>
      </c>
      <c r="AF754" s="58">
        <f t="shared" ref="AF754" si="1725">IF(AA754="",(Z754-V754)-Z753,AC754-W754)</f>
        <v>4.049999999999887E-4</v>
      </c>
      <c r="AG754" s="40"/>
      <c r="AH754" s="73"/>
      <c r="AI754" s="40"/>
      <c r="AJ754" s="73"/>
      <c r="AK754" s="40">
        <v>53</v>
      </c>
      <c r="AL754" s="73">
        <v>150</v>
      </c>
      <c r="AM754" s="70"/>
      <c r="AN754" s="74"/>
      <c r="AO754" s="70"/>
      <c r="AP754" s="63"/>
      <c r="AQ754" s="63"/>
      <c r="AR754" s="40"/>
      <c r="AS754" s="40"/>
      <c r="AT754" s="63"/>
      <c r="AU754" s="63"/>
      <c r="AV754" s="142"/>
      <c r="AW754" s="71"/>
      <c r="AX754" s="45"/>
      <c r="AY754" s="45"/>
      <c r="AZ754" s="46"/>
      <c r="BA754" s="152"/>
      <c r="BB754" s="47"/>
      <c r="BC754" s="158">
        <v>13</v>
      </c>
      <c r="BD754" s="158"/>
      <c r="BE754" s="47"/>
      <c r="BF754" s="56"/>
      <c r="BG754" s="49"/>
      <c r="BH754" s="50"/>
      <c r="BI754" s="49"/>
      <c r="BJ754" s="49"/>
      <c r="BK754" s="49"/>
      <c r="BL754" s="49"/>
      <c r="BM754" s="49"/>
      <c r="BN754" s="50"/>
      <c r="BO754" s="49"/>
      <c r="BP754" s="49"/>
      <c r="BQ754" s="50"/>
      <c r="BR754" s="9"/>
    </row>
    <row r="755" spans="1:70" s="6" customFormat="1" x14ac:dyDescent="0.25">
      <c r="A755" s="170" t="s">
        <v>1155</v>
      </c>
      <c r="B755" s="136"/>
      <c r="C755" s="137">
        <v>44935.675081018519</v>
      </c>
      <c r="D755" s="146">
        <v>2.2999999999999998</v>
      </c>
      <c r="E755" s="139" t="s">
        <v>814</v>
      </c>
      <c r="F755" s="165" t="s">
        <v>1227</v>
      </c>
      <c r="G755" s="22"/>
      <c r="H755" s="134"/>
      <c r="I755" s="134"/>
      <c r="J755" s="145"/>
      <c r="K755" s="29"/>
      <c r="L755" s="29"/>
      <c r="M755" s="1"/>
      <c r="N755" s="1"/>
      <c r="O755" s="3"/>
      <c r="P755" s="29"/>
      <c r="Q755" s="29"/>
      <c r="R755" s="1"/>
      <c r="S755" s="1"/>
      <c r="T755" s="147" t="s">
        <v>903</v>
      </c>
      <c r="U755" s="32" t="s">
        <v>24</v>
      </c>
      <c r="V755" s="24"/>
      <c r="W755" s="25" t="s">
        <v>22</v>
      </c>
      <c r="X755" s="30">
        <v>20</v>
      </c>
      <c r="Y755" s="138"/>
      <c r="Z755" s="30"/>
      <c r="AA755" s="30"/>
      <c r="AB755" s="36" t="s">
        <v>21</v>
      </c>
      <c r="AC755" s="24">
        <f>$AC$754</f>
        <v>0.45896799999999999</v>
      </c>
      <c r="AD755" s="30"/>
      <c r="AE755" s="24"/>
      <c r="AF755" s="24"/>
      <c r="AG755" s="41"/>
      <c r="AH755" s="41"/>
      <c r="AI755" s="41"/>
      <c r="AJ755" s="41"/>
      <c r="AK755" s="41"/>
      <c r="AL755" s="41"/>
      <c r="AM755" s="41"/>
      <c r="AN755" s="41"/>
      <c r="AO755" s="41"/>
      <c r="AP755" s="135"/>
      <c r="AQ755" s="135"/>
      <c r="AR755" s="41"/>
      <c r="AS755" s="41"/>
      <c r="AT755" s="135"/>
      <c r="AU755" s="135"/>
      <c r="AV755" s="29"/>
      <c r="AW755" s="42"/>
      <c r="AX755" s="42"/>
      <c r="AY755" s="42"/>
      <c r="AZ755" s="43"/>
      <c r="BA755" s="151"/>
      <c r="BB755" s="44"/>
      <c r="BC755" s="157">
        <v>14</v>
      </c>
      <c r="BD755" s="157"/>
      <c r="BE755" s="44"/>
      <c r="BF755" s="48"/>
      <c r="BG755" s="48"/>
      <c r="BH755" s="48"/>
      <c r="BI755" s="48"/>
      <c r="BJ755" s="48"/>
      <c r="BK755" s="48"/>
      <c r="BL755" s="48"/>
      <c r="BM755" s="48"/>
      <c r="BN755" s="48"/>
      <c r="BO755" s="48"/>
      <c r="BP755" s="48"/>
      <c r="BQ755" s="48"/>
      <c r="BR755" s="1"/>
    </row>
    <row r="756" spans="1:70" s="7" customFormat="1" x14ac:dyDescent="0.25">
      <c r="A756" s="68" t="s">
        <v>1834</v>
      </c>
      <c r="B756" s="67" t="s">
        <v>1282</v>
      </c>
      <c r="C756" s="52">
        <v>44935.675173611111</v>
      </c>
      <c r="D756" s="16">
        <f>(K756*M756+P756*R756)/(24*60*60)</f>
        <v>0</v>
      </c>
      <c r="E756" s="26"/>
      <c r="F756" s="14" t="s">
        <v>1786</v>
      </c>
      <c r="G756" s="15">
        <v>0.111</v>
      </c>
      <c r="H756" s="131">
        <v>17</v>
      </c>
      <c r="I756" s="131">
        <v>10</v>
      </c>
      <c r="J756" s="143" t="s">
        <v>1785</v>
      </c>
      <c r="K756" s="37"/>
      <c r="L756" s="27">
        <v>6.0000000000000001E-3</v>
      </c>
      <c r="M756" s="13">
        <v>273</v>
      </c>
      <c r="N756" s="13">
        <v>240</v>
      </c>
      <c r="O756" s="17">
        <v>2E-3</v>
      </c>
      <c r="P756" s="37"/>
      <c r="Q756" s="27">
        <v>6.0000000000000001E-3</v>
      </c>
      <c r="R756" s="13">
        <v>334</v>
      </c>
      <c r="S756" s="13">
        <v>240</v>
      </c>
      <c r="T756" s="133">
        <v>2.9999999999999997E-4</v>
      </c>
      <c r="U756" s="27"/>
      <c r="V756" s="8">
        <f>IF(AB754="Latest Sag:",-(K756*L756+P756*Q756),-(K756*L756+P756*Q756)+U756)</f>
        <v>0</v>
      </c>
      <c r="W756" s="8">
        <f>IF(OR(AC755="",AC755=0),Z755+V756,IF(AB754="Latest Sag:",AA755+U756+V756,AC755+V756))</f>
        <v>0.45896799999999999</v>
      </c>
      <c r="X756" s="34"/>
      <c r="Y756" s="53">
        <f>IF(OR(ISBLANK(X756),X754=VALUE(20)),,IF(W754="Latest Z20:",ABS(X754-X756-K753*L753-P753*Q753+U755+U756),ABS(X755-X756-K755*L755-P755*Q755+U756)))</f>
        <v>0</v>
      </c>
      <c r="Z756" s="28">
        <v>-66.119344999999996</v>
      </c>
      <c r="AA756" s="28">
        <v>0.49059999999999998</v>
      </c>
      <c r="AB756" s="28">
        <v>3.5105999999999998E-2</v>
      </c>
      <c r="AC756" s="8">
        <f t="shared" ref="AC756" si="1726">AB756+AA756</f>
        <v>0.52570600000000001</v>
      </c>
      <c r="AD756" s="35">
        <v>0.45868581365524003</v>
      </c>
      <c r="AE756" s="8">
        <f t="shared" ref="AE756" si="1727">IF(AD756="",0,IF(OR(AC756="",AC756=0),W756-AD756,AC756-AD756))</f>
        <v>6.702018634475998E-2</v>
      </c>
      <c r="AF756" s="58">
        <f t="shared" ref="AF756" si="1728">IF(AA756="",(Z756-V756)-Z755,AC756-W756)</f>
        <v>6.673800000000002E-2</v>
      </c>
      <c r="AG756" s="40"/>
      <c r="AH756" s="73"/>
      <c r="AI756" s="40"/>
      <c r="AJ756" s="73"/>
      <c r="AK756" s="40">
        <v>1937</v>
      </c>
      <c r="AL756" s="73">
        <v>150</v>
      </c>
      <c r="AM756" s="70"/>
      <c r="AN756" s="74"/>
      <c r="AO756" s="70"/>
      <c r="AP756" s="63"/>
      <c r="AQ756" s="63"/>
      <c r="AR756" s="40"/>
      <c r="AS756" s="40"/>
      <c r="AT756" s="63"/>
      <c r="AU756" s="63"/>
      <c r="AV756" s="142"/>
      <c r="AW756" s="71"/>
      <c r="AX756" s="45"/>
      <c r="AY756" s="45"/>
      <c r="AZ756" s="46"/>
      <c r="BA756" s="152"/>
      <c r="BB756" s="47"/>
      <c r="BC756" s="158">
        <v>14</v>
      </c>
      <c r="BD756" s="158"/>
      <c r="BE756" s="47"/>
      <c r="BF756" s="56"/>
      <c r="BG756" s="49"/>
      <c r="BH756" s="50"/>
      <c r="BI756" s="49"/>
      <c r="BJ756" s="49"/>
      <c r="BK756" s="49"/>
      <c r="BL756" s="49"/>
      <c r="BM756" s="49"/>
      <c r="BN756" s="50"/>
      <c r="BO756" s="49"/>
      <c r="BP756" s="49"/>
      <c r="BQ756" s="50"/>
      <c r="BR756" s="9"/>
    </row>
    <row r="757" spans="1:70" s="7" customFormat="1" x14ac:dyDescent="0.25">
      <c r="A757" s="68" t="s">
        <v>1835</v>
      </c>
      <c r="B757" s="67" t="s">
        <v>1282</v>
      </c>
      <c r="C757" s="52">
        <v>44935.690763888888</v>
      </c>
      <c r="D757" s="16">
        <f>(K757*M757+P757*R757)/(24*60*60)</f>
        <v>3.4756944444444444E-2</v>
      </c>
      <c r="E757" s="26"/>
      <c r="F757" s="14" t="s">
        <v>1786</v>
      </c>
      <c r="G757" s="15">
        <v>0.111</v>
      </c>
      <c r="H757" s="131">
        <v>17</v>
      </c>
      <c r="I757" s="131">
        <v>10</v>
      </c>
      <c r="J757" s="143" t="s">
        <v>1785</v>
      </c>
      <c r="K757" s="27">
        <v>11</v>
      </c>
      <c r="L757" s="27">
        <v>6.0000000000000001E-3</v>
      </c>
      <c r="M757" s="13">
        <v>273</v>
      </c>
      <c r="N757" s="13">
        <v>240</v>
      </c>
      <c r="O757" s="17">
        <v>2E-3</v>
      </c>
      <c r="P757" s="27"/>
      <c r="Q757" s="27">
        <v>6.0000000000000001E-3</v>
      </c>
      <c r="R757" s="13">
        <v>334</v>
      </c>
      <c r="S757" s="13">
        <v>240</v>
      </c>
      <c r="T757" s="133">
        <v>2.9999999999999997E-4</v>
      </c>
      <c r="U757" s="27">
        <v>4.0090000000000001E-2</v>
      </c>
      <c r="V757" s="8">
        <f>IF(AB755="Latest Sag:",-(K757*L757+P757*Q757),-(K757*L757+P757*Q757)+U757)</f>
        <v>-6.6000000000000003E-2</v>
      </c>
      <c r="W757" s="8">
        <f>IF(OR(AC756="",AC756=0),Z756+V757,IF(AB755="Latest Sag:",AA756+U757+V757,AC756+V757))</f>
        <v>0.46468999999999999</v>
      </c>
      <c r="X757" s="33">
        <v>-35.502454999999998</v>
      </c>
      <c r="Y757" s="53">
        <f>IF(OR(ISBLANK(X757),X755=VALUE(20)),,IF(W755="Latest Z20:",ABS(X755-X757-K754*L754-P754*Q754+U756+U757),ABS(X756-X757-K756*L756-P756*Q756+U757)))</f>
        <v>0</v>
      </c>
      <c r="Z757" s="28">
        <v>-66.118950999999996</v>
      </c>
      <c r="AA757" s="28">
        <v>0.49057800000000001</v>
      </c>
      <c r="AB757" s="28">
        <v>-2.7137999999999999E-2</v>
      </c>
      <c r="AC757" s="8">
        <f t="shared" ref="AC757" si="1729">AB757+AA757</f>
        <v>0.46344000000000002</v>
      </c>
      <c r="AD757" s="35">
        <v>0.45868581365524003</v>
      </c>
      <c r="AE757" s="8">
        <f t="shared" ref="AE757" si="1730">IF(AD757="",0,IF(OR(AC757="",AC757=0),W757-AD757,AC757-AD757))</f>
        <v>4.7541863447599919E-3</v>
      </c>
      <c r="AF757" s="58">
        <f t="shared" ref="AF757" si="1731">IF(AA757="",(Z757-V757)-Z756,AC757-W757)</f>
        <v>-1.2499999999999734E-3</v>
      </c>
      <c r="AG757" s="40"/>
      <c r="AH757" s="73"/>
      <c r="AI757" s="40"/>
      <c r="AJ757" s="73"/>
      <c r="AK757" s="40">
        <v>66</v>
      </c>
      <c r="AL757" s="73">
        <v>150</v>
      </c>
      <c r="AM757" s="70"/>
      <c r="AN757" s="74"/>
      <c r="AO757" s="70"/>
      <c r="AP757" s="63"/>
      <c r="AQ757" s="63"/>
      <c r="AR757" s="40"/>
      <c r="AS757" s="40"/>
      <c r="AT757" s="63"/>
      <c r="AU757" s="63"/>
      <c r="AV757" s="142"/>
      <c r="AW757" s="71"/>
      <c r="AX757" s="45"/>
      <c r="AY757" s="45"/>
      <c r="AZ757" s="46"/>
      <c r="BA757" s="152"/>
      <c r="BB757" s="47"/>
      <c r="BC757" s="158">
        <v>14</v>
      </c>
      <c r="BD757" s="158"/>
      <c r="BE757" s="47"/>
      <c r="BF757" s="56"/>
      <c r="BG757" s="49"/>
      <c r="BH757" s="50"/>
      <c r="BI757" s="49"/>
      <c r="BJ757" s="49"/>
      <c r="BK757" s="49"/>
      <c r="BL757" s="49"/>
      <c r="BM757" s="49"/>
      <c r="BN757" s="50"/>
      <c r="BO757" s="49"/>
      <c r="BP757" s="49"/>
      <c r="BQ757" s="50"/>
      <c r="BR757" s="9"/>
    </row>
    <row r="758" spans="1:70" s="7" customFormat="1" x14ac:dyDescent="0.25">
      <c r="A758" s="68" t="s">
        <v>1836</v>
      </c>
      <c r="B758" s="67" t="s">
        <v>1839</v>
      </c>
      <c r="C758" s="52">
        <v>44935.740567129629</v>
      </c>
      <c r="D758" s="16">
        <f>(K758*M758+P758*R758)/(24*60*60)</f>
        <v>1.0185185185185186E-2</v>
      </c>
      <c r="E758" s="26"/>
      <c r="F758" s="14" t="s">
        <v>1786</v>
      </c>
      <c r="G758" s="15">
        <v>0.111</v>
      </c>
      <c r="H758" s="131">
        <v>17</v>
      </c>
      <c r="I758" s="131">
        <v>10</v>
      </c>
      <c r="J758" s="143" t="s">
        <v>1785</v>
      </c>
      <c r="K758" s="27">
        <v>2</v>
      </c>
      <c r="L758" s="27">
        <v>6.0000000000000001E-3</v>
      </c>
      <c r="M758" s="13">
        <v>273</v>
      </c>
      <c r="N758" s="13">
        <v>240</v>
      </c>
      <c r="O758" s="17">
        <v>2E-3</v>
      </c>
      <c r="P758" s="27">
        <v>1</v>
      </c>
      <c r="Q758" s="27">
        <v>6.0000000000000001E-3</v>
      </c>
      <c r="R758" s="13">
        <v>334</v>
      </c>
      <c r="S758" s="13">
        <v>240</v>
      </c>
      <c r="T758" s="133">
        <v>2.9999999999999997E-4</v>
      </c>
      <c r="U758" s="27">
        <v>1.3037999999999999E-2</v>
      </c>
      <c r="V758" s="8">
        <f>IF(AB756="Latest Sag:",-(K758*L758+P758*Q758),-(K758*L758+P758*Q758)+U758)</f>
        <v>-4.9620000000000029E-3</v>
      </c>
      <c r="W758" s="8">
        <f>IF(OR(AC757="",AC757=0),Z757+V758,IF(AB756="Latest Sag:",AA757+U758+V758,AC757+V758))</f>
        <v>0.458478</v>
      </c>
      <c r="X758" s="33">
        <v>-35.555416999999998</v>
      </c>
      <c r="Y758" s="53">
        <f>IF(OR(ISBLANK(X758),X756=VALUE(20)),,IF(W756="Latest Z20:",ABS(X756-X758-K755*L755-P755*Q755+U757+U758),ABS(X757-X758-K757*L757-P757*Q757+U758)))</f>
        <v>8.3787143889679783E-16</v>
      </c>
      <c r="Z758" s="28">
        <v>-66.119063999999995</v>
      </c>
      <c r="AA758" s="28">
        <v>0.49056</v>
      </c>
      <c r="AB758" s="28">
        <v>-3.1763E-2</v>
      </c>
      <c r="AC758" s="8">
        <f t="shared" ref="AC758" si="1732">AB758+AA758</f>
        <v>0.45879700000000001</v>
      </c>
      <c r="AD758" s="35">
        <v>0.45868581365524003</v>
      </c>
      <c r="AE758" s="8">
        <f t="shared" ref="AE758" si="1733">IF(AD758="",0,IF(OR(AC758="",AC758=0),W758-AD758,AC758-AD758))</f>
        <v>1.1118634475998368E-4</v>
      </c>
      <c r="AF758" s="58">
        <f t="shared" ref="AF758" si="1734">IF(AA758="",(Z758-V758)-Z757,AC758-W758)</f>
        <v>3.1900000000001372E-4</v>
      </c>
      <c r="AG758" s="40"/>
      <c r="AH758" s="73"/>
      <c r="AI758" s="40"/>
      <c r="AJ758" s="73"/>
      <c r="AK758" s="40">
        <v>56</v>
      </c>
      <c r="AL758" s="73">
        <v>150</v>
      </c>
      <c r="AM758" s="70"/>
      <c r="AN758" s="74"/>
      <c r="AO758" s="70"/>
      <c r="AP758" s="63"/>
      <c r="AQ758" s="63"/>
      <c r="AR758" s="40"/>
      <c r="AS758" s="40"/>
      <c r="AT758" s="63"/>
      <c r="AU758" s="63"/>
      <c r="AV758" s="142"/>
      <c r="AW758" s="71"/>
      <c r="AX758" s="45"/>
      <c r="AY758" s="45"/>
      <c r="AZ758" s="46"/>
      <c r="BA758" s="152"/>
      <c r="BB758" s="47"/>
      <c r="BC758" s="158">
        <v>14</v>
      </c>
      <c r="BD758" s="158">
        <v>10</v>
      </c>
      <c r="BE758" s="47">
        <v>6.8</v>
      </c>
      <c r="BF758" s="56"/>
      <c r="BG758" s="49"/>
      <c r="BH758" s="50"/>
      <c r="BI758" s="49"/>
      <c r="BJ758" s="49"/>
      <c r="BK758" s="49"/>
      <c r="BL758" s="49"/>
      <c r="BM758" s="49"/>
      <c r="BN758" s="50"/>
      <c r="BO758" s="49"/>
      <c r="BP758" s="49"/>
      <c r="BQ758" s="50"/>
      <c r="BR758" s="9"/>
    </row>
    <row r="759" spans="1:70" s="6" customFormat="1" x14ac:dyDescent="0.25">
      <c r="A759" s="170" t="s">
        <v>1155</v>
      </c>
      <c r="B759" s="136"/>
      <c r="C759" s="137">
        <v>44935.786307870374</v>
      </c>
      <c r="D759" s="146">
        <v>2.67</v>
      </c>
      <c r="E759" s="139" t="s">
        <v>814</v>
      </c>
      <c r="F759" s="165" t="s">
        <v>1228</v>
      </c>
      <c r="G759" s="22"/>
      <c r="H759" s="134"/>
      <c r="I759" s="134"/>
      <c r="J759" s="145"/>
      <c r="K759" s="29"/>
      <c r="L759" s="29"/>
      <c r="M759" s="1"/>
      <c r="N759" s="1"/>
      <c r="O759" s="3"/>
      <c r="P759" s="29"/>
      <c r="Q759" s="29"/>
      <c r="R759" s="1"/>
      <c r="S759" s="1"/>
      <c r="T759" s="147" t="s">
        <v>903</v>
      </c>
      <c r="U759" s="32" t="s">
        <v>24</v>
      </c>
      <c r="V759" s="24"/>
      <c r="W759" s="25" t="s">
        <v>22</v>
      </c>
      <c r="X759" s="30">
        <v>20</v>
      </c>
      <c r="Y759" s="138"/>
      <c r="Z759" s="30"/>
      <c r="AA759" s="30"/>
      <c r="AB759" s="36" t="s">
        <v>21</v>
      </c>
      <c r="AC759" s="24">
        <f>$AC$758</f>
        <v>0.45879700000000001</v>
      </c>
      <c r="AD759" s="30"/>
      <c r="AE759" s="24"/>
      <c r="AF759" s="24"/>
      <c r="AG759" s="41"/>
      <c r="AH759" s="41"/>
      <c r="AI759" s="41"/>
      <c r="AJ759" s="41"/>
      <c r="AK759" s="41"/>
      <c r="AL759" s="41"/>
      <c r="AM759" s="41"/>
      <c r="AN759" s="41"/>
      <c r="AO759" s="41"/>
      <c r="AP759" s="135"/>
      <c r="AQ759" s="135"/>
      <c r="AR759" s="41"/>
      <c r="AS759" s="41"/>
      <c r="AT759" s="135"/>
      <c r="AU759" s="135"/>
      <c r="AV759" s="29"/>
      <c r="AW759" s="42"/>
      <c r="AX759" s="42"/>
      <c r="AY759" s="42"/>
      <c r="AZ759" s="43"/>
      <c r="BA759" s="151"/>
      <c r="BB759" s="44"/>
      <c r="BC759" s="157">
        <v>15</v>
      </c>
      <c r="BD759" s="157"/>
      <c r="BE759" s="44"/>
      <c r="BF759" s="48"/>
      <c r="BG759" s="48"/>
      <c r="BH759" s="48"/>
      <c r="BI759" s="48"/>
      <c r="BJ759" s="48"/>
      <c r="BK759" s="48"/>
      <c r="BL759" s="48"/>
      <c r="BM759" s="48"/>
      <c r="BN759" s="48"/>
      <c r="BO759" s="48"/>
      <c r="BP759" s="48"/>
      <c r="BQ759" s="48"/>
      <c r="BR759" s="1"/>
    </row>
    <row r="760" spans="1:70" s="7" customFormat="1" x14ac:dyDescent="0.25">
      <c r="A760" s="68" t="s">
        <v>1837</v>
      </c>
      <c r="B760" s="67" t="s">
        <v>1838</v>
      </c>
      <c r="C760" s="52">
        <v>44935.786412037036</v>
      </c>
      <c r="D760" s="16">
        <f>(K760*M760+P760*R760)/(24*60*60)</f>
        <v>0</v>
      </c>
      <c r="E760" s="26"/>
      <c r="F760" s="14" t="s">
        <v>1786</v>
      </c>
      <c r="G760" s="15">
        <v>0.111</v>
      </c>
      <c r="H760" s="131">
        <v>17</v>
      </c>
      <c r="I760" s="131">
        <v>10</v>
      </c>
      <c r="J760" s="143" t="s">
        <v>1785</v>
      </c>
      <c r="K760" s="37"/>
      <c r="L760" s="27">
        <v>6.0000000000000001E-3</v>
      </c>
      <c r="M760" s="13">
        <v>273</v>
      </c>
      <c r="N760" s="13">
        <v>240</v>
      </c>
      <c r="O760" s="17">
        <v>2E-3</v>
      </c>
      <c r="P760" s="37"/>
      <c r="Q760" s="27">
        <v>6.0000000000000001E-3</v>
      </c>
      <c r="R760" s="13">
        <v>334</v>
      </c>
      <c r="S760" s="13">
        <v>240</v>
      </c>
      <c r="T760" s="133">
        <v>2.9999999999999997E-4</v>
      </c>
      <c r="U760" s="27"/>
      <c r="V760" s="8">
        <f>IF(AB758="Latest Sag:",-(K760*L760+P760*Q760),-(K760*L760+P760*Q760)+U760)</f>
        <v>0</v>
      </c>
      <c r="W760" s="8">
        <f>IF(OR(AC759="",AC759=0),Z759+V760,IF(AB758="Latest Sag:",AA759+U760+V760,AC759+V760))</f>
        <v>0.45879700000000001</v>
      </c>
      <c r="X760" s="34"/>
      <c r="Y760" s="53">
        <f>IF(OR(ISBLANK(X760),X758=VALUE(20)),,IF(W758="Latest Z20:",ABS(X758-X760-K757*L757-P757*Q757+U759+U760),ABS(X759-X760-K759*L759-P759*Q759+U760)))</f>
        <v>0</v>
      </c>
      <c r="Z760" s="28">
        <v>-66.118744000000007</v>
      </c>
      <c r="AA760" s="28">
        <v>0.49062499999999998</v>
      </c>
      <c r="AB760" s="28">
        <v>3.5543999999999999E-2</v>
      </c>
      <c r="AC760" s="8">
        <f t="shared" ref="AC760" si="1735">AB760+AA760</f>
        <v>0.526169</v>
      </c>
      <c r="AD760" s="35">
        <v>0.45868581365524003</v>
      </c>
      <c r="AE760" s="8">
        <f t="shared" ref="AE760" si="1736">IF(AD760="",0,IF(OR(AC760="",AC760=0),W760-AD760,AC760-AD760))</f>
        <v>6.7483186344759971E-2</v>
      </c>
      <c r="AF760" s="58">
        <f t="shared" ref="AF760" si="1737">IF(AA760="",(Z760-V760)-Z759,AC760-W760)</f>
        <v>6.7371999999999987E-2</v>
      </c>
      <c r="AG760" s="40"/>
      <c r="AH760" s="73"/>
      <c r="AI760" s="40"/>
      <c r="AJ760" s="73"/>
      <c r="AK760" s="40">
        <v>3469</v>
      </c>
      <c r="AL760" s="73">
        <v>150</v>
      </c>
      <c r="AM760" s="70"/>
      <c r="AN760" s="74"/>
      <c r="AO760" s="70"/>
      <c r="AP760" s="63"/>
      <c r="AQ760" s="63"/>
      <c r="AR760" s="40"/>
      <c r="AS760" s="40"/>
      <c r="AT760" s="63"/>
      <c r="AU760" s="63"/>
      <c r="AV760" s="142"/>
      <c r="AW760" s="71"/>
      <c r="AX760" s="45"/>
      <c r="AY760" s="45"/>
      <c r="AZ760" s="46"/>
      <c r="BA760" s="152"/>
      <c r="BB760" s="47"/>
      <c r="BC760" s="158">
        <v>15</v>
      </c>
      <c r="BD760" s="158"/>
      <c r="BE760" s="47"/>
      <c r="BF760" s="56"/>
      <c r="BG760" s="49"/>
      <c r="BH760" s="50"/>
      <c r="BI760" s="49"/>
      <c r="BJ760" s="49"/>
      <c r="BK760" s="49"/>
      <c r="BL760" s="49"/>
      <c r="BM760" s="49"/>
      <c r="BN760" s="50"/>
      <c r="BO760" s="49"/>
      <c r="BP760" s="49"/>
      <c r="BQ760" s="50"/>
      <c r="BR760" s="9"/>
    </row>
    <row r="761" spans="1:70" s="7" customFormat="1" x14ac:dyDescent="0.25">
      <c r="A761" s="68" t="s">
        <v>1840</v>
      </c>
      <c r="B761" s="67" t="s">
        <v>1838</v>
      </c>
      <c r="C761" s="52">
        <v>44935.808009259257</v>
      </c>
      <c r="D761" s="16">
        <f>(K761*M761+P761*R761)/(24*60*60)</f>
        <v>3.4756944444444444E-2</v>
      </c>
      <c r="E761" s="26"/>
      <c r="F761" s="14" t="s">
        <v>1786</v>
      </c>
      <c r="G761" s="15">
        <v>0.111</v>
      </c>
      <c r="H761" s="131">
        <v>17</v>
      </c>
      <c r="I761" s="131">
        <v>10</v>
      </c>
      <c r="J761" s="143" t="s">
        <v>1785</v>
      </c>
      <c r="K761" s="27">
        <v>11</v>
      </c>
      <c r="L761" s="27">
        <v>6.0000000000000001E-3</v>
      </c>
      <c r="M761" s="13">
        <v>273</v>
      </c>
      <c r="N761" s="13">
        <v>240</v>
      </c>
      <c r="O761" s="17">
        <v>2E-3</v>
      </c>
      <c r="P761" s="27"/>
      <c r="Q761" s="27">
        <v>6.0000000000000001E-3</v>
      </c>
      <c r="R761" s="13">
        <v>334</v>
      </c>
      <c r="S761" s="13">
        <v>240</v>
      </c>
      <c r="T761" s="133">
        <v>2.9999999999999997E-4</v>
      </c>
      <c r="U761" s="27">
        <v>4.0092000000000003E-2</v>
      </c>
      <c r="V761" s="8">
        <f>IF(AB759="Latest Sag:",-(K761*L761+P761*Q761),-(K761*L761+P761*Q761)+U761)</f>
        <v>-6.6000000000000003E-2</v>
      </c>
      <c r="W761" s="8">
        <f>IF(OR(AC760="",AC760=0),Z760+V761,IF(AB759="Latest Sag:",AA760+U761+V761,AC760+V761))</f>
        <v>0.46471699999999999</v>
      </c>
      <c r="X761" s="33">
        <v>-35.499499999999998</v>
      </c>
      <c r="Y761" s="53">
        <f>IF(OR(ISBLANK(X761),X759=VALUE(20)),,IF(W759="Latest Z20:",ABS(X759-X761-K758*L758-P758*Q758+U760+U761),ABS(X760-X761-K760*L760-P760*Q760+U761)))</f>
        <v>0</v>
      </c>
      <c r="Z761" s="28">
        <v>-66.118354999999994</v>
      </c>
      <c r="AA761" s="28">
        <v>0.490535</v>
      </c>
      <c r="AB761" s="28">
        <v>-2.4804E-2</v>
      </c>
      <c r="AC761" s="8">
        <f t="shared" ref="AC761" si="1738">AB761+AA761</f>
        <v>0.46573100000000001</v>
      </c>
      <c r="AD761" s="35">
        <v>0.45868581365524003</v>
      </c>
      <c r="AE761" s="8">
        <f t="shared" ref="AE761" si="1739">IF(AD761="",0,IF(OR(AC761="",AC761=0),W761-AD761,AC761-AD761))</f>
        <v>7.0451863447599794E-3</v>
      </c>
      <c r="AF761" s="58">
        <f t="shared" ref="AF761" si="1740">IF(AA761="",(Z761-V761)-Z760,AC761-W761)</f>
        <v>1.0140000000000149E-3</v>
      </c>
      <c r="AG761" s="40"/>
      <c r="AH761" s="73"/>
      <c r="AI761" s="40"/>
      <c r="AJ761" s="73"/>
      <c r="AK761" s="40">
        <v>55</v>
      </c>
      <c r="AL761" s="73">
        <v>150</v>
      </c>
      <c r="AM761" s="70"/>
      <c r="AN761" s="74"/>
      <c r="AO761" s="70"/>
      <c r="AP761" s="63"/>
      <c r="AQ761" s="63"/>
      <c r="AR761" s="40"/>
      <c r="AS761" s="40"/>
      <c r="AT761" s="63"/>
      <c r="AU761" s="63"/>
      <c r="AV761" s="142"/>
      <c r="AW761" s="71"/>
      <c r="AX761" s="45"/>
      <c r="AY761" s="45"/>
      <c r="AZ761" s="46"/>
      <c r="BA761" s="152"/>
      <c r="BB761" s="47"/>
      <c r="BC761" s="158">
        <v>15</v>
      </c>
      <c r="BD761" s="158"/>
      <c r="BE761" s="47"/>
      <c r="BF761" s="56"/>
      <c r="BG761" s="49"/>
      <c r="BH761" s="50"/>
      <c r="BI761" s="49"/>
      <c r="BJ761" s="49"/>
      <c r="BK761" s="49"/>
      <c r="BL761" s="49"/>
      <c r="BM761" s="49"/>
      <c r="BN761" s="50"/>
      <c r="BO761" s="49"/>
      <c r="BP761" s="49"/>
      <c r="BQ761" s="50"/>
      <c r="BR761" s="9"/>
    </row>
    <row r="762" spans="1:70" s="7" customFormat="1" x14ac:dyDescent="0.25">
      <c r="A762" s="68" t="s">
        <v>1841</v>
      </c>
      <c r="B762" s="67" t="s">
        <v>1838</v>
      </c>
      <c r="C762" s="52">
        <v>44935.857951388891</v>
      </c>
      <c r="D762" s="16">
        <f>(K762*M762+P762*R762)/(24*60*60)</f>
        <v>1.0185185185185186E-2</v>
      </c>
      <c r="E762" s="26"/>
      <c r="F762" s="14" t="s">
        <v>1786</v>
      </c>
      <c r="G762" s="15">
        <v>0.111</v>
      </c>
      <c r="H762" s="131">
        <v>17</v>
      </c>
      <c r="I762" s="131">
        <v>10</v>
      </c>
      <c r="J762" s="143" t="s">
        <v>1785</v>
      </c>
      <c r="K762" s="27">
        <v>2</v>
      </c>
      <c r="L762" s="27">
        <v>6.0000000000000001E-3</v>
      </c>
      <c r="M762" s="13">
        <v>273</v>
      </c>
      <c r="N762" s="13">
        <v>240</v>
      </c>
      <c r="O762" s="17">
        <v>2E-3</v>
      </c>
      <c r="P762" s="27">
        <v>1</v>
      </c>
      <c r="Q762" s="27">
        <v>6.0000000000000001E-3</v>
      </c>
      <c r="R762" s="13">
        <v>334</v>
      </c>
      <c r="S762" s="13">
        <v>240</v>
      </c>
      <c r="T762" s="133">
        <v>2.9999999999999997E-4</v>
      </c>
      <c r="U762" s="27">
        <v>1.0866000000000001E-2</v>
      </c>
      <c r="V762" s="8">
        <f>IF(AB760="Latest Sag:",-(K762*L762+P762*Q762),-(K762*L762+P762*Q762)+U762)</f>
        <v>-7.1340000000000015E-3</v>
      </c>
      <c r="W762" s="8">
        <f>IF(OR(AC761="",AC761=0),Z761+V762,IF(AB760="Latest Sag:",AA761+U762+V762,AC761+V762))</f>
        <v>0.45859700000000003</v>
      </c>
      <c r="X762" s="33">
        <v>-35.554600000000001</v>
      </c>
      <c r="Y762" s="53">
        <f>IF(OR(ISBLANK(X762),X760=VALUE(20)),,IF(W760="Latest Z20:",ABS(X760-X762-K759*L759-P759*Q759+U761+U762),ABS(X761-X762-K761*L761-P761*Q761+U762)))</f>
        <v>3.3999999996967012E-5</v>
      </c>
      <c r="Z762" s="28">
        <v>-66.118425000000002</v>
      </c>
      <c r="AA762" s="28">
        <v>0.49054599999999998</v>
      </c>
      <c r="AB762" s="28">
        <v>-3.1718000000000003E-2</v>
      </c>
      <c r="AC762" s="8">
        <f t="shared" ref="AC762" si="1741">AB762+AA762</f>
        <v>0.45882799999999996</v>
      </c>
      <c r="AD762" s="35">
        <v>0.45871389589720601</v>
      </c>
      <c r="AE762" s="8">
        <f t="shared" ref="AE762" si="1742">IF(AD762="",0,IF(OR(AC762="",AC762=0),W762-AD762,AC762-AD762))</f>
        <v>1.1410410279394378E-4</v>
      </c>
      <c r="AF762" s="58">
        <f t="shared" ref="AF762" si="1743">IF(AA762="",(Z762-V762)-Z761,AC762-W762)</f>
        <v>2.3099999999992571E-4</v>
      </c>
      <c r="AG762" s="40"/>
      <c r="AH762" s="73"/>
      <c r="AI762" s="40"/>
      <c r="AJ762" s="73"/>
      <c r="AK762" s="40">
        <v>58</v>
      </c>
      <c r="AL762" s="73">
        <v>150</v>
      </c>
      <c r="AM762" s="70"/>
      <c r="AN762" s="74"/>
      <c r="AO762" s="70"/>
      <c r="AP762" s="63"/>
      <c r="AQ762" s="63"/>
      <c r="AR762" s="40"/>
      <c r="AS762" s="40"/>
      <c r="AT762" s="63"/>
      <c r="AU762" s="63"/>
      <c r="AV762" s="142"/>
      <c r="AW762" s="71"/>
      <c r="AX762" s="45"/>
      <c r="AY762" s="45"/>
      <c r="AZ762" s="46"/>
      <c r="BA762" s="152"/>
      <c r="BB762" s="47"/>
      <c r="BC762" s="158">
        <v>15</v>
      </c>
      <c r="BD762" s="158"/>
      <c r="BE762" s="47"/>
      <c r="BF762" s="56"/>
      <c r="BG762" s="49"/>
      <c r="BH762" s="50"/>
      <c r="BI762" s="49"/>
      <c r="BJ762" s="49"/>
      <c r="BK762" s="49"/>
      <c r="BL762" s="49"/>
      <c r="BM762" s="49"/>
      <c r="BN762" s="50"/>
      <c r="BO762" s="49"/>
      <c r="BP762" s="49"/>
      <c r="BQ762" s="50"/>
      <c r="BR762" s="9"/>
    </row>
    <row r="763" spans="1:70" s="6" customFormat="1" x14ac:dyDescent="0.25">
      <c r="A763" s="170" t="s">
        <v>1155</v>
      </c>
      <c r="B763" s="136"/>
      <c r="C763" s="137">
        <v>44935.884444444448</v>
      </c>
      <c r="D763" s="146">
        <v>2.36</v>
      </c>
      <c r="E763" s="139" t="s">
        <v>814</v>
      </c>
      <c r="F763" s="165" t="s">
        <v>1232</v>
      </c>
      <c r="G763" s="22"/>
      <c r="H763" s="134"/>
      <c r="I763" s="134"/>
      <c r="J763" s="145"/>
      <c r="K763" s="29"/>
      <c r="L763" s="29"/>
      <c r="M763" s="1"/>
      <c r="N763" s="1"/>
      <c r="O763" s="3"/>
      <c r="P763" s="29"/>
      <c r="Q763" s="29"/>
      <c r="R763" s="1"/>
      <c r="S763" s="1"/>
      <c r="T763" s="147" t="s">
        <v>903</v>
      </c>
      <c r="U763" s="32" t="s">
        <v>24</v>
      </c>
      <c r="V763" s="24"/>
      <c r="W763" s="25" t="s">
        <v>22</v>
      </c>
      <c r="X763" s="30">
        <v>20</v>
      </c>
      <c r="Y763" s="138"/>
      <c r="Z763" s="30"/>
      <c r="AA763" s="30"/>
      <c r="AB763" s="36" t="s">
        <v>21</v>
      </c>
      <c r="AC763" s="24">
        <f>$AC$762</f>
        <v>0.45882799999999996</v>
      </c>
      <c r="AD763" s="30"/>
      <c r="AE763" s="24"/>
      <c r="AF763" s="24"/>
      <c r="AG763" s="41"/>
      <c r="AH763" s="41"/>
      <c r="AI763" s="41"/>
      <c r="AJ763" s="41"/>
      <c r="AK763" s="41"/>
      <c r="AL763" s="41"/>
      <c r="AM763" s="41"/>
      <c r="AN763" s="41"/>
      <c r="AO763" s="41"/>
      <c r="AP763" s="135"/>
      <c r="AQ763" s="135"/>
      <c r="AR763" s="41"/>
      <c r="AS763" s="41"/>
      <c r="AT763" s="135"/>
      <c r="AU763" s="135"/>
      <c r="AV763" s="29"/>
      <c r="AW763" s="42"/>
      <c r="AX763" s="42"/>
      <c r="AY763" s="42"/>
      <c r="AZ763" s="43"/>
      <c r="BA763" s="151"/>
      <c r="BB763" s="44"/>
      <c r="BC763" s="157">
        <v>16</v>
      </c>
      <c r="BD763" s="157"/>
      <c r="BE763" s="44"/>
      <c r="BF763" s="48"/>
      <c r="BG763" s="48"/>
      <c r="BH763" s="48"/>
      <c r="BI763" s="48"/>
      <c r="BJ763" s="48"/>
      <c r="BK763" s="48"/>
      <c r="BL763" s="48"/>
      <c r="BM763" s="48"/>
      <c r="BN763" s="48"/>
      <c r="BO763" s="48"/>
      <c r="BP763" s="48"/>
      <c r="BQ763" s="48"/>
      <c r="BR763" s="1"/>
    </row>
    <row r="764" spans="1:70" s="7" customFormat="1" x14ac:dyDescent="0.25">
      <c r="A764" s="68" t="s">
        <v>1842</v>
      </c>
      <c r="B764" s="67" t="s">
        <v>1838</v>
      </c>
      <c r="C764" s="52">
        <v>44935.884571759256</v>
      </c>
      <c r="D764" s="16">
        <f>(K764*M764+P764*R764)/(24*60*60)</f>
        <v>0</v>
      </c>
      <c r="E764" s="26"/>
      <c r="F764" s="14" t="s">
        <v>1786</v>
      </c>
      <c r="G764" s="15">
        <v>0.111</v>
      </c>
      <c r="H764" s="131">
        <v>17</v>
      </c>
      <c r="I764" s="131">
        <v>10</v>
      </c>
      <c r="J764" s="143" t="s">
        <v>1785</v>
      </c>
      <c r="K764" s="37"/>
      <c r="L764" s="27">
        <v>6.0000000000000001E-3</v>
      </c>
      <c r="M764" s="13">
        <v>273</v>
      </c>
      <c r="N764" s="13">
        <v>240</v>
      </c>
      <c r="O764" s="17">
        <v>2E-3</v>
      </c>
      <c r="P764" s="37"/>
      <c r="Q764" s="27">
        <v>6.0000000000000001E-3</v>
      </c>
      <c r="R764" s="13">
        <v>334</v>
      </c>
      <c r="S764" s="13">
        <v>240</v>
      </c>
      <c r="T764" s="133">
        <v>2.9999999999999997E-4</v>
      </c>
      <c r="U764" s="27"/>
      <c r="V764" s="8">
        <f>IF(AB762="Latest Sag:",-(K764*L764+P764*Q764),-(K764*L764+P764*Q764)+U764)</f>
        <v>0</v>
      </c>
      <c r="W764" s="8">
        <f>IF(OR(AC763="",AC763=0),Z763+V764,IF(AB762="Latest Sag:",AA763+U764+V764,AC763+V764))</f>
        <v>0.45882799999999996</v>
      </c>
      <c r="X764" s="34"/>
      <c r="Y764" s="53">
        <f>IF(OR(ISBLANK(X764),X762=VALUE(20)),,IF(W762="Latest Z20:",ABS(X762-X764-K761*L761-P761*Q761+U763+U764),ABS(X763-X764-K763*L763-P763*Q763+U764)))</f>
        <v>0</v>
      </c>
      <c r="Z764" s="28">
        <v>-66.118302</v>
      </c>
      <c r="AA764" s="28">
        <v>0.49037599999999998</v>
      </c>
      <c r="AB764" s="28">
        <v>3.5928000000000002E-2</v>
      </c>
      <c r="AC764" s="8">
        <f t="shared" ref="AC764" si="1744">AB764+AA764</f>
        <v>0.52630399999999999</v>
      </c>
      <c r="AD764" s="35">
        <v>0.45864942118338198</v>
      </c>
      <c r="AE764" s="8">
        <f t="shared" ref="AE764" si="1745">IF(AD764="",0,IF(OR(AC764="",AC764=0),W764-AD764,AC764-AD764))</f>
        <v>6.7654578816618016E-2</v>
      </c>
      <c r="AF764" s="58">
        <f t="shared" ref="AF764" si="1746">IF(AA764="",(Z764-V764)-Z763,AC764-W764)</f>
        <v>6.7476000000000036E-2</v>
      </c>
      <c r="AG764" s="40"/>
      <c r="AH764" s="73"/>
      <c r="AI764" s="40"/>
      <c r="AJ764" s="73"/>
      <c r="AK764" s="40">
        <v>1282</v>
      </c>
      <c r="AL764" s="73">
        <v>150</v>
      </c>
      <c r="AM764" s="70"/>
      <c r="AN764" s="74"/>
      <c r="AO764" s="70"/>
      <c r="AP764" s="63"/>
      <c r="AQ764" s="63"/>
      <c r="AR764" s="40"/>
      <c r="AS764" s="40"/>
      <c r="AT764" s="63"/>
      <c r="AU764" s="63"/>
      <c r="AV764" s="142"/>
      <c r="AW764" s="71"/>
      <c r="AX764" s="45"/>
      <c r="AY764" s="45"/>
      <c r="AZ764" s="46"/>
      <c r="BA764" s="152"/>
      <c r="BB764" s="47"/>
      <c r="BC764" s="158">
        <v>16</v>
      </c>
      <c r="BD764" s="158"/>
      <c r="BE764" s="47"/>
      <c r="BF764" s="56"/>
      <c r="BG764" s="49"/>
      <c r="BH764" s="50"/>
      <c r="BI764" s="49"/>
      <c r="BJ764" s="49"/>
      <c r="BK764" s="49"/>
      <c r="BL764" s="49"/>
      <c r="BM764" s="49"/>
      <c r="BN764" s="50"/>
      <c r="BO764" s="49"/>
      <c r="BP764" s="49"/>
      <c r="BQ764" s="50"/>
      <c r="BR764" s="9"/>
    </row>
    <row r="765" spans="1:70" s="7" customFormat="1" x14ac:dyDescent="0.25">
      <c r="A765" s="68" t="s">
        <v>1843</v>
      </c>
      <c r="B765" s="67" t="s">
        <v>1838</v>
      </c>
      <c r="C765" s="52">
        <v>44935.903252314813</v>
      </c>
      <c r="D765" s="16">
        <f>(K765*M765+P765*R765)/(24*60*60)</f>
        <v>3.4756944444444444E-2</v>
      </c>
      <c r="E765" s="26"/>
      <c r="F765" s="14" t="s">
        <v>1786</v>
      </c>
      <c r="G765" s="15">
        <v>0.111</v>
      </c>
      <c r="H765" s="131">
        <v>17</v>
      </c>
      <c r="I765" s="131">
        <v>10</v>
      </c>
      <c r="J765" s="143" t="s">
        <v>1785</v>
      </c>
      <c r="K765" s="27">
        <v>11</v>
      </c>
      <c r="L765" s="27">
        <v>6.0000000000000001E-3</v>
      </c>
      <c r="M765" s="13">
        <v>273</v>
      </c>
      <c r="N765" s="13">
        <v>240</v>
      </c>
      <c r="O765" s="17">
        <v>2E-3</v>
      </c>
      <c r="P765" s="27"/>
      <c r="Q765" s="27">
        <v>6.0000000000000001E-3</v>
      </c>
      <c r="R765" s="13">
        <v>334</v>
      </c>
      <c r="S765" s="13">
        <v>240</v>
      </c>
      <c r="T765" s="133">
        <v>2.9999999999999997E-4</v>
      </c>
      <c r="U765" s="27">
        <v>4.0275999999999999E-2</v>
      </c>
      <c r="V765" s="8">
        <f>IF(AB763="Latest Sag:",-(K765*L765+P765*Q765),-(K765*L765+P765*Q765)+U765)</f>
        <v>-6.6000000000000003E-2</v>
      </c>
      <c r="W765" s="8">
        <f>IF(OR(AC764="",AC764=0),Z764+V765,IF(AB763="Latest Sag:",AA764+U765+V765,AC764+V765))</f>
        <v>0.46465200000000001</v>
      </c>
      <c r="X765" s="33">
        <v>-35.500700000000002</v>
      </c>
      <c r="Y765" s="53">
        <f>IF(OR(ISBLANK(X765),X763=VALUE(20)),,IF(W763="Latest Z20:",ABS(X763-X765-K762*L762-P762*Q762+U764+U765),ABS(X764-X765-K764*L764-P764*Q764+U765)))</f>
        <v>0</v>
      </c>
      <c r="Z765" s="28">
        <v>-66.117928000000006</v>
      </c>
      <c r="AA765" s="28">
        <v>0.49035099999999998</v>
      </c>
      <c r="AB765" s="28">
        <v>-2.6471000000000001E-2</v>
      </c>
      <c r="AC765" s="8">
        <f t="shared" ref="AC765" si="1747">AB765+AA765</f>
        <v>0.46387999999999996</v>
      </c>
      <c r="AD765" s="35">
        <v>0.45864942118338198</v>
      </c>
      <c r="AE765" s="8">
        <f t="shared" ref="AE765" si="1748">IF(AD765="",0,IF(OR(AC765="",AC765=0),W765-AD765,AC765-AD765))</f>
        <v>5.2305788166179812E-3</v>
      </c>
      <c r="AF765" s="58">
        <f t="shared" ref="AF765" si="1749">IF(AA765="",(Z765-V765)-Z764,AC765-W765)</f>
        <v>-7.7200000000005042E-4</v>
      </c>
      <c r="AG765" s="40"/>
      <c r="AH765" s="73"/>
      <c r="AI765" s="40"/>
      <c r="AJ765" s="73"/>
      <c r="AK765" s="40">
        <v>67</v>
      </c>
      <c r="AL765" s="73">
        <v>150</v>
      </c>
      <c r="AM765" s="70"/>
      <c r="AN765" s="74"/>
      <c r="AO765" s="70"/>
      <c r="AP765" s="63"/>
      <c r="AQ765" s="63"/>
      <c r="AR765" s="40"/>
      <c r="AS765" s="40"/>
      <c r="AT765" s="63"/>
      <c r="AU765" s="63"/>
      <c r="AV765" s="142"/>
      <c r="AW765" s="71"/>
      <c r="AX765" s="45"/>
      <c r="AY765" s="45"/>
      <c r="AZ765" s="46"/>
      <c r="BA765" s="152"/>
      <c r="BB765" s="47"/>
      <c r="BC765" s="158">
        <v>16</v>
      </c>
      <c r="BD765" s="158"/>
      <c r="BE765" s="47"/>
      <c r="BF765" s="56"/>
      <c r="BG765" s="49"/>
      <c r="BH765" s="50"/>
      <c r="BI765" s="49"/>
      <c r="BJ765" s="49"/>
      <c r="BK765" s="49"/>
      <c r="BL765" s="49"/>
      <c r="BM765" s="49"/>
      <c r="BN765" s="50"/>
      <c r="BO765" s="49"/>
      <c r="BP765" s="49"/>
      <c r="BQ765" s="50"/>
      <c r="BR765" s="9"/>
    </row>
    <row r="766" spans="1:70" s="7" customFormat="1" x14ac:dyDescent="0.25">
      <c r="A766" s="68" t="s">
        <v>1844</v>
      </c>
      <c r="B766" s="67" t="s">
        <v>1838</v>
      </c>
      <c r="C766" s="52">
        <v>44935.948136574072</v>
      </c>
      <c r="D766" s="16">
        <f>(K766*M766+P766*R766)/(24*60*60)</f>
        <v>1.0185185185185186E-2</v>
      </c>
      <c r="E766" s="26"/>
      <c r="F766" s="14" t="s">
        <v>1786</v>
      </c>
      <c r="G766" s="15">
        <v>0.111</v>
      </c>
      <c r="H766" s="131">
        <v>17</v>
      </c>
      <c r="I766" s="131">
        <v>10</v>
      </c>
      <c r="J766" s="143" t="s">
        <v>1785</v>
      </c>
      <c r="K766" s="27">
        <v>2</v>
      </c>
      <c r="L766" s="27">
        <v>6.0000000000000001E-3</v>
      </c>
      <c r="M766" s="13">
        <v>273</v>
      </c>
      <c r="N766" s="13">
        <v>240</v>
      </c>
      <c r="O766" s="17">
        <v>2E-3</v>
      </c>
      <c r="P766" s="27">
        <v>1</v>
      </c>
      <c r="Q766" s="27">
        <v>6.0000000000000001E-3</v>
      </c>
      <c r="R766" s="13">
        <v>334</v>
      </c>
      <c r="S766" s="13">
        <v>240</v>
      </c>
      <c r="T766" s="133">
        <v>2.9999999999999997E-4</v>
      </c>
      <c r="U766" s="27">
        <v>1.2652999999999999E-2</v>
      </c>
      <c r="V766" s="8">
        <f>IF(AB764="Latest Sag:",-(K766*L766+P766*Q766),-(K766*L766+P766*Q766)+U766)</f>
        <v>-5.3470000000000028E-3</v>
      </c>
      <c r="W766" s="8">
        <f>IF(OR(AC765="",AC765=0),Z765+V766,IF(AB764="Latest Sag:",AA765+U766+V766,AC765+V766))</f>
        <v>0.45853299999999997</v>
      </c>
      <c r="X766" s="33">
        <v>-35.554000000000002</v>
      </c>
      <c r="Y766" s="53">
        <f>IF(OR(ISBLANK(X766),X764=VALUE(20)),,IF(W764="Latest Z20:",ABS(X764-X766-K763*L763-P763*Q763+U765+U766),ABS(X765-X766-K765*L765-P765*Q765+U766)))</f>
        <v>4.6999999999878736E-5</v>
      </c>
      <c r="Z766" s="28">
        <v>-66.117958999999999</v>
      </c>
      <c r="AA766" s="28">
        <v>0.490369</v>
      </c>
      <c r="AB766" s="28">
        <v>-3.1606000000000002E-2</v>
      </c>
      <c r="AC766" s="8">
        <f t="shared" ref="AC766" si="1750">AB766+AA766</f>
        <v>0.45876299999999998</v>
      </c>
      <c r="AD766" s="35">
        <v>0.45864942118338198</v>
      </c>
      <c r="AE766" s="8">
        <f t="shared" ref="AE766" si="1751">IF(AD766="",0,IF(OR(AC766="",AC766=0),W766-AD766,AC766-AD766))</f>
        <v>1.1357881661799851E-4</v>
      </c>
      <c r="AF766" s="58">
        <f t="shared" ref="AF766" si="1752">IF(AA766="",(Z766-V766)-Z765,AC766-W766)</f>
        <v>2.3000000000000798E-4</v>
      </c>
      <c r="AG766" s="40"/>
      <c r="AH766" s="73"/>
      <c r="AI766" s="40"/>
      <c r="AJ766" s="73"/>
      <c r="AK766" s="40">
        <v>31</v>
      </c>
      <c r="AL766" s="73">
        <v>150</v>
      </c>
      <c r="AM766" s="70"/>
      <c r="AN766" s="74"/>
      <c r="AO766" s="70"/>
      <c r="AP766" s="63"/>
      <c r="AQ766" s="63"/>
      <c r="AR766" s="40"/>
      <c r="AS766" s="40"/>
      <c r="AT766" s="63"/>
      <c r="AU766" s="63"/>
      <c r="AV766" s="142"/>
      <c r="AW766" s="71"/>
      <c r="AX766" s="45"/>
      <c r="AY766" s="45"/>
      <c r="AZ766" s="46"/>
      <c r="BA766" s="152"/>
      <c r="BB766" s="47"/>
      <c r="BC766" s="158">
        <v>16</v>
      </c>
      <c r="BD766" s="158"/>
      <c r="BE766" s="47"/>
      <c r="BF766" s="56"/>
      <c r="BG766" s="49"/>
      <c r="BH766" s="50"/>
      <c r="BI766" s="49"/>
      <c r="BJ766" s="49"/>
      <c r="BK766" s="49"/>
      <c r="BL766" s="49"/>
      <c r="BM766" s="49"/>
      <c r="BN766" s="50"/>
      <c r="BO766" s="49"/>
      <c r="BP766" s="49"/>
      <c r="BQ766" s="50"/>
      <c r="BR766" s="9"/>
    </row>
    <row r="767" spans="1:70" s="6" customFormat="1" x14ac:dyDescent="0.25">
      <c r="A767" s="170" t="s">
        <v>1155</v>
      </c>
      <c r="B767" s="136"/>
      <c r="C767" s="137">
        <v>44935.972743055558</v>
      </c>
      <c r="D767" s="146">
        <v>2.12</v>
      </c>
      <c r="E767" s="139" t="s">
        <v>814</v>
      </c>
      <c r="F767" s="165" t="s">
        <v>1239</v>
      </c>
      <c r="G767" s="22"/>
      <c r="H767" s="134"/>
      <c r="I767" s="134"/>
      <c r="J767" s="145"/>
      <c r="K767" s="29"/>
      <c r="L767" s="29"/>
      <c r="M767" s="1"/>
      <c r="N767" s="1"/>
      <c r="O767" s="3"/>
      <c r="P767" s="29"/>
      <c r="Q767" s="29"/>
      <c r="R767" s="1"/>
      <c r="S767" s="1"/>
      <c r="T767" s="147" t="s">
        <v>903</v>
      </c>
      <c r="U767" s="32" t="s">
        <v>24</v>
      </c>
      <c r="V767" s="24"/>
      <c r="W767" s="25" t="s">
        <v>22</v>
      </c>
      <c r="X767" s="30">
        <v>20</v>
      </c>
      <c r="Y767" s="138"/>
      <c r="Z767" s="30"/>
      <c r="AA767" s="30"/>
      <c r="AB767" s="36" t="s">
        <v>21</v>
      </c>
      <c r="AC767" s="24">
        <f>$AC$766</f>
        <v>0.45876299999999998</v>
      </c>
      <c r="AD767" s="30"/>
      <c r="AE767" s="24"/>
      <c r="AF767" s="24"/>
      <c r="AG767" s="41"/>
      <c r="AH767" s="41"/>
      <c r="AI767" s="41"/>
      <c r="AJ767" s="41"/>
      <c r="AK767" s="41"/>
      <c r="AL767" s="41"/>
      <c r="AM767" s="41"/>
      <c r="AN767" s="41"/>
      <c r="AO767" s="41"/>
      <c r="AP767" s="135"/>
      <c r="AQ767" s="135"/>
      <c r="AR767" s="41"/>
      <c r="AS767" s="41"/>
      <c r="AT767" s="135"/>
      <c r="AU767" s="135"/>
      <c r="AV767" s="29"/>
      <c r="AW767" s="42"/>
      <c r="AX767" s="42"/>
      <c r="AY767" s="42"/>
      <c r="AZ767" s="43"/>
      <c r="BA767" s="151"/>
      <c r="BB767" s="44"/>
      <c r="BC767" s="157">
        <v>17</v>
      </c>
      <c r="BD767" s="157"/>
      <c r="BE767" s="44"/>
      <c r="BF767" s="48"/>
      <c r="BG767" s="48"/>
      <c r="BH767" s="48"/>
      <c r="BI767" s="48"/>
      <c r="BJ767" s="48"/>
      <c r="BK767" s="48"/>
      <c r="BL767" s="48"/>
      <c r="BM767" s="48"/>
      <c r="BN767" s="48"/>
      <c r="BO767" s="48"/>
      <c r="BP767" s="48"/>
      <c r="BQ767" s="48"/>
      <c r="BR767" s="1"/>
    </row>
    <row r="768" spans="1:70" s="7" customFormat="1" x14ac:dyDescent="0.25">
      <c r="A768" s="68" t="s">
        <v>1845</v>
      </c>
      <c r="B768" s="67" t="s">
        <v>1838</v>
      </c>
      <c r="C768" s="52">
        <v>44935.97283564815</v>
      </c>
      <c r="D768" s="16">
        <f>(K768*M768+P768*R768)/(24*60*60)</f>
        <v>0</v>
      </c>
      <c r="E768" s="26"/>
      <c r="F768" s="14" t="s">
        <v>1786</v>
      </c>
      <c r="G768" s="15">
        <v>0.111</v>
      </c>
      <c r="H768" s="131">
        <v>17</v>
      </c>
      <c r="I768" s="131">
        <v>10</v>
      </c>
      <c r="J768" s="143" t="s">
        <v>1785</v>
      </c>
      <c r="K768" s="37"/>
      <c r="L768" s="27">
        <v>6.0000000000000001E-3</v>
      </c>
      <c r="M768" s="13">
        <v>273</v>
      </c>
      <c r="N768" s="13">
        <v>240</v>
      </c>
      <c r="O768" s="17">
        <v>2E-3</v>
      </c>
      <c r="P768" s="37"/>
      <c r="Q768" s="27">
        <v>6.0000000000000001E-3</v>
      </c>
      <c r="R768" s="13">
        <v>334</v>
      </c>
      <c r="S768" s="13">
        <v>240</v>
      </c>
      <c r="T768" s="133">
        <v>2.9999999999999997E-4</v>
      </c>
      <c r="U768" s="27"/>
      <c r="V768" s="8">
        <f>IF(AB766="Latest Sag:",-(K768*L768+P768*Q768),-(K768*L768+P768*Q768)+U768)</f>
        <v>0</v>
      </c>
      <c r="W768" s="8">
        <f>IF(OR(AC767="",AC767=0),Z767+V768,IF(AB766="Latest Sag:",AA767+U768+V768,AC767+V768))</f>
        <v>0.45876299999999998</v>
      </c>
      <c r="X768" s="34"/>
      <c r="Y768" s="53">
        <f>IF(OR(ISBLANK(X768),X766=VALUE(20)),,IF(W766="Latest Z20:",ABS(X766-X768-K765*L765-P765*Q765+U767+U768),ABS(X767-X768-K767*L767-P767*Q767+U768)))</f>
        <v>0</v>
      </c>
      <c r="Z768" s="28">
        <v>-66.118015</v>
      </c>
      <c r="AA768" s="28">
        <v>0.49010599999999999</v>
      </c>
      <c r="AB768" s="28">
        <v>3.6545000000000001E-2</v>
      </c>
      <c r="AC768" s="8">
        <f t="shared" ref="AC768" si="1753">AB768+AA768</f>
        <v>0.52665099999999998</v>
      </c>
      <c r="AD768" s="35">
        <v>0.45859047932645303</v>
      </c>
      <c r="AE768" s="8">
        <f t="shared" ref="AE768" si="1754">IF(AD768="",0,IF(OR(AC768="",AC768=0),W768-AD768,AC768-AD768))</f>
        <v>6.8060520673546954E-2</v>
      </c>
      <c r="AF768" s="58">
        <f t="shared" ref="AF768" si="1755">IF(AA768="",(Z768-V768)-Z767,AC768-W768)</f>
        <v>6.7888000000000004E-2</v>
      </c>
      <c r="AG768" s="40"/>
      <c r="AH768" s="73"/>
      <c r="AI768" s="40"/>
      <c r="AJ768" s="73"/>
      <c r="AK768" s="40">
        <v>2704</v>
      </c>
      <c r="AL768" s="73">
        <v>150</v>
      </c>
      <c r="AM768" s="70"/>
      <c r="AN768" s="74"/>
      <c r="AO768" s="70"/>
      <c r="AP768" s="63"/>
      <c r="AQ768" s="63"/>
      <c r="AR768" s="40"/>
      <c r="AS768" s="40"/>
      <c r="AT768" s="63"/>
      <c r="AU768" s="63"/>
      <c r="AV768" s="142"/>
      <c r="AW768" s="71"/>
      <c r="AX768" s="45"/>
      <c r="AY768" s="45"/>
      <c r="AZ768" s="46"/>
      <c r="BA768" s="152"/>
      <c r="BB768" s="47"/>
      <c r="BC768" s="158">
        <v>17</v>
      </c>
      <c r="BD768" s="158"/>
      <c r="BE768" s="47"/>
      <c r="BF768" s="56"/>
      <c r="BG768" s="49"/>
      <c r="BH768" s="50"/>
      <c r="BI768" s="49"/>
      <c r="BJ768" s="49"/>
      <c r="BK768" s="49"/>
      <c r="BL768" s="49"/>
      <c r="BM768" s="49"/>
      <c r="BN768" s="50"/>
      <c r="BO768" s="49"/>
      <c r="BP768" s="49"/>
      <c r="BQ768" s="50"/>
      <c r="BR768" s="9"/>
    </row>
    <row r="769" spans="1:70" s="7" customFormat="1" x14ac:dyDescent="0.25">
      <c r="A769" s="68" t="s">
        <v>1846</v>
      </c>
      <c r="B769" s="67" t="s">
        <v>1838</v>
      </c>
      <c r="C769" s="52">
        <v>44935.990578703706</v>
      </c>
      <c r="D769" s="16">
        <f>(K769*M769+P769*R769)/(24*60*60)</f>
        <v>3.4756944444444444E-2</v>
      </c>
      <c r="E769" s="26"/>
      <c r="F769" s="14" t="s">
        <v>1786</v>
      </c>
      <c r="G769" s="15">
        <v>0.111</v>
      </c>
      <c r="H769" s="131">
        <v>17</v>
      </c>
      <c r="I769" s="131">
        <v>10</v>
      </c>
      <c r="J769" s="143" t="s">
        <v>1785</v>
      </c>
      <c r="K769" s="27">
        <v>11</v>
      </c>
      <c r="L769" s="27">
        <v>6.0000000000000001E-3</v>
      </c>
      <c r="M769" s="13">
        <v>273</v>
      </c>
      <c r="N769" s="13">
        <v>240</v>
      </c>
      <c r="O769" s="17">
        <v>2E-3</v>
      </c>
      <c r="P769" s="27"/>
      <c r="Q769" s="27">
        <v>6.0000000000000001E-3</v>
      </c>
      <c r="R769" s="13">
        <v>334</v>
      </c>
      <c r="S769" s="13">
        <v>240</v>
      </c>
      <c r="T769" s="133">
        <v>2.9999999999999997E-4</v>
      </c>
      <c r="U769" s="27">
        <v>4.052E-2</v>
      </c>
      <c r="V769" s="8">
        <f>IF(AB767="Latest Sag:",-(K769*L769+P769*Q769),-(K769*L769+P769*Q769)+U769)</f>
        <v>-6.6000000000000003E-2</v>
      </c>
      <c r="W769" s="8">
        <f>IF(OR(AC768="",AC768=0),Z768+V769,IF(AB767="Latest Sag:",AA768+U769+V769,AC768+V769))</f>
        <v>0.46462600000000004</v>
      </c>
      <c r="X769" s="33">
        <v>-35.500399999999999</v>
      </c>
      <c r="Y769" s="53">
        <f>IF(OR(ISBLANK(X769),X767=VALUE(20)),,IF(W767="Latest Z20:",ABS(X767-X769-K766*L766-P766*Q766+U768+U769),ABS(X768-X769-K768*L768-P768*Q768+U769)))</f>
        <v>0</v>
      </c>
      <c r="Z769" s="28">
        <v>-66.117632999999998</v>
      </c>
      <c r="AA769" s="28">
        <v>0.49011700000000002</v>
      </c>
      <c r="AB769" s="28">
        <v>-2.6508E-2</v>
      </c>
      <c r="AC769" s="8">
        <f t="shared" ref="AC769" si="1756">AB769+AA769</f>
        <v>0.46360900000000005</v>
      </c>
      <c r="AD769" s="35">
        <v>0.45859047932645303</v>
      </c>
      <c r="AE769" s="8">
        <f t="shared" ref="AE769" si="1757">IF(AD769="",0,IF(OR(AC769="",AC769=0),W769-AD769,AC769-AD769))</f>
        <v>5.0185206735470222E-3</v>
      </c>
      <c r="AF769" s="58">
        <f t="shared" ref="AF769" si="1758">IF(AA769="",(Z769-V769)-Z768,AC769-W769)</f>
        <v>-1.0169999999999901E-3</v>
      </c>
      <c r="AG769" s="40"/>
      <c r="AH769" s="73"/>
      <c r="AI769" s="40"/>
      <c r="AJ769" s="73"/>
      <c r="AK769" s="40">
        <v>58</v>
      </c>
      <c r="AL769" s="73">
        <v>150</v>
      </c>
      <c r="AM769" s="70"/>
      <c r="AN769" s="74"/>
      <c r="AO769" s="70"/>
      <c r="AP769" s="63"/>
      <c r="AQ769" s="63"/>
      <c r="AR769" s="40"/>
      <c r="AS769" s="40"/>
      <c r="AT769" s="63"/>
      <c r="AU769" s="63"/>
      <c r="AV769" s="142"/>
      <c r="AW769" s="71"/>
      <c r="AX769" s="45"/>
      <c r="AY769" s="45"/>
      <c r="AZ769" s="46"/>
      <c r="BA769" s="152"/>
      <c r="BB769" s="47"/>
      <c r="BC769" s="158">
        <v>17</v>
      </c>
      <c r="BD769" s="158"/>
      <c r="BE769" s="47"/>
      <c r="BF769" s="56"/>
      <c r="BG769" s="49"/>
      <c r="BH769" s="50"/>
      <c r="BI769" s="49"/>
      <c r="BJ769" s="49"/>
      <c r="BK769" s="49"/>
      <c r="BL769" s="49"/>
      <c r="BM769" s="49"/>
      <c r="BN769" s="50"/>
      <c r="BO769" s="49"/>
      <c r="BP769" s="49"/>
      <c r="BQ769" s="50"/>
      <c r="BR769" s="9"/>
    </row>
    <row r="770" spans="1:70" s="7" customFormat="1" x14ac:dyDescent="0.25">
      <c r="A770" s="68" t="s">
        <v>1847</v>
      </c>
      <c r="B770" s="67" t="s">
        <v>1838</v>
      </c>
      <c r="C770" s="52">
        <v>44936.034907407404</v>
      </c>
      <c r="D770" s="16">
        <f>(K770*M770+P770*R770)/(24*60*60)</f>
        <v>1.0185185185185186E-2</v>
      </c>
      <c r="E770" s="26"/>
      <c r="F770" s="14" t="s">
        <v>1786</v>
      </c>
      <c r="G770" s="15">
        <v>0.111</v>
      </c>
      <c r="H770" s="131">
        <v>17</v>
      </c>
      <c r="I770" s="131">
        <v>10</v>
      </c>
      <c r="J770" s="143" t="s">
        <v>1785</v>
      </c>
      <c r="K770" s="27">
        <v>2</v>
      </c>
      <c r="L770" s="27">
        <v>6.0000000000000001E-3</v>
      </c>
      <c r="M770" s="13">
        <v>273</v>
      </c>
      <c r="N770" s="13">
        <v>240</v>
      </c>
      <c r="O770" s="17">
        <v>2E-3</v>
      </c>
      <c r="P770" s="27">
        <v>1</v>
      </c>
      <c r="Q770" s="27">
        <v>6.0000000000000001E-3</v>
      </c>
      <c r="R770" s="13">
        <v>334</v>
      </c>
      <c r="S770" s="13">
        <v>240</v>
      </c>
      <c r="T770" s="133">
        <v>2.9999999999999997E-4</v>
      </c>
      <c r="U770" s="27">
        <v>1.2874E-2</v>
      </c>
      <c r="V770" s="8">
        <f>IF(AB768="Latest Sag:",-(K770*L770+P770*Q770),-(K770*L770+P770*Q770)+U770)</f>
        <v>-5.1260000000000021E-3</v>
      </c>
      <c r="W770" s="8">
        <f>IF(OR(AC769="",AC769=0),Z769+V770,IF(AB768="Latest Sag:",AA769+U770+V770,AC769+V770))</f>
        <v>0.45848300000000003</v>
      </c>
      <c r="X770" s="33">
        <v>-35.5535</v>
      </c>
      <c r="Y770" s="53">
        <f>IF(OR(ISBLANK(X770),X768=VALUE(20)),,IF(W768="Latest Z20:",ABS(X768-X770-K767*L767-P767*Q767+U769+U770),ABS(X769-X770-K769*L769-P769*Q769+U770)))</f>
        <v>2.599999999941191E-5</v>
      </c>
      <c r="Z770" s="28">
        <v>-66.117604</v>
      </c>
      <c r="AA770" s="28">
        <v>0.49010399999999998</v>
      </c>
      <c r="AB770" s="28">
        <v>-3.1423E-2</v>
      </c>
      <c r="AC770" s="8">
        <f t="shared" ref="AC770" si="1759">AB770+AA770</f>
        <v>0.45868100000000001</v>
      </c>
      <c r="AD770" s="35">
        <v>0.45859047932645303</v>
      </c>
      <c r="AE770" s="8">
        <f t="shared" ref="AE770" si="1760">IF(AD770="",0,IF(OR(AC770="",AC770=0),W770-AD770,AC770-AD770))</f>
        <v>9.0520673546978792E-5</v>
      </c>
      <c r="AF770" s="58">
        <f t="shared" ref="AF770" si="1761">IF(AA770="",(Z770-V770)-Z769,AC770-W770)</f>
        <v>1.9799999999997597E-4</v>
      </c>
      <c r="AG770" s="40"/>
      <c r="AH770" s="73"/>
      <c r="AI770" s="40"/>
      <c r="AJ770" s="73"/>
      <c r="AK770" s="40">
        <v>46</v>
      </c>
      <c r="AL770" s="73">
        <v>150</v>
      </c>
      <c r="AM770" s="70"/>
      <c r="AN770" s="74"/>
      <c r="AO770" s="70"/>
      <c r="AP770" s="63"/>
      <c r="AQ770" s="63"/>
      <c r="AR770" s="40"/>
      <c r="AS770" s="40"/>
      <c r="AT770" s="63"/>
      <c r="AU770" s="63"/>
      <c r="AV770" s="142"/>
      <c r="AW770" s="71"/>
      <c r="AX770" s="45"/>
      <c r="AY770" s="45"/>
      <c r="AZ770" s="46"/>
      <c r="BA770" s="152"/>
      <c r="BB770" s="47"/>
      <c r="BC770" s="158">
        <v>17</v>
      </c>
      <c r="BD770" s="158"/>
      <c r="BE770" s="47"/>
      <c r="BF770" s="56"/>
      <c r="BG770" s="49"/>
      <c r="BH770" s="50"/>
      <c r="BI770" s="49"/>
      <c r="BJ770" s="49"/>
      <c r="BK770" s="49"/>
      <c r="BL770" s="49"/>
      <c r="BM770" s="49"/>
      <c r="BN770" s="50"/>
      <c r="BO770" s="49"/>
      <c r="BP770" s="49"/>
      <c r="BQ770" s="50"/>
      <c r="BR770" s="9"/>
    </row>
    <row r="771" spans="1:70" s="6" customFormat="1" x14ac:dyDescent="0.25">
      <c r="A771" s="170" t="s">
        <v>1155</v>
      </c>
      <c r="B771" s="136"/>
      <c r="C771" s="137">
        <v>44936.057175925926</v>
      </c>
      <c r="D771" s="146">
        <v>2.0299999999999998</v>
      </c>
      <c r="E771" s="139" t="s">
        <v>814</v>
      </c>
      <c r="F771" s="165" t="s">
        <v>1244</v>
      </c>
      <c r="G771" s="22"/>
      <c r="H771" s="134"/>
      <c r="I771" s="134"/>
      <c r="J771" s="145"/>
      <c r="K771" s="29"/>
      <c r="L771" s="29"/>
      <c r="M771" s="1"/>
      <c r="N771" s="1"/>
      <c r="O771" s="3"/>
      <c r="P771" s="29"/>
      <c r="Q771" s="29"/>
      <c r="R771" s="1"/>
      <c r="S771" s="1"/>
      <c r="T771" s="147" t="s">
        <v>903</v>
      </c>
      <c r="U771" s="32" t="s">
        <v>24</v>
      </c>
      <c r="V771" s="24"/>
      <c r="W771" s="25" t="s">
        <v>22</v>
      </c>
      <c r="X771" s="30">
        <v>20</v>
      </c>
      <c r="Y771" s="138"/>
      <c r="Z771" s="30"/>
      <c r="AA771" s="30"/>
      <c r="AB771" s="36" t="s">
        <v>21</v>
      </c>
      <c r="AC771" s="24">
        <f>$AC$770</f>
        <v>0.45868100000000001</v>
      </c>
      <c r="AD771" s="30"/>
      <c r="AE771" s="24"/>
      <c r="AF771" s="24"/>
      <c r="AG771" s="41"/>
      <c r="AH771" s="41"/>
      <c r="AI771" s="41"/>
      <c r="AJ771" s="41"/>
      <c r="AK771" s="41"/>
      <c r="AL771" s="41"/>
      <c r="AM771" s="41"/>
      <c r="AN771" s="41"/>
      <c r="AO771" s="41"/>
      <c r="AP771" s="135"/>
      <c r="AQ771" s="135"/>
      <c r="AR771" s="41"/>
      <c r="AS771" s="41"/>
      <c r="AT771" s="135"/>
      <c r="AU771" s="135"/>
      <c r="AV771" s="29"/>
      <c r="AW771" s="42"/>
      <c r="AX771" s="42"/>
      <c r="AY771" s="42"/>
      <c r="AZ771" s="43"/>
      <c r="BA771" s="151"/>
      <c r="BB771" s="44"/>
      <c r="BC771" s="157">
        <v>18</v>
      </c>
      <c r="BD771" s="157"/>
      <c r="BE771" s="44"/>
      <c r="BF771" s="48"/>
      <c r="BG771" s="48"/>
      <c r="BH771" s="48"/>
      <c r="BI771" s="48"/>
      <c r="BJ771" s="48"/>
      <c r="BK771" s="48"/>
      <c r="BL771" s="48"/>
      <c r="BM771" s="48"/>
      <c r="BN771" s="48"/>
      <c r="BO771" s="48"/>
      <c r="BP771" s="48"/>
      <c r="BQ771" s="48"/>
      <c r="BR771" s="1"/>
    </row>
    <row r="772" spans="1:70" s="7" customFormat="1" x14ac:dyDescent="0.25">
      <c r="A772" s="68" t="s">
        <v>1848</v>
      </c>
      <c r="B772" s="67" t="s">
        <v>1838</v>
      </c>
      <c r="C772" s="52">
        <v>44936.057291666664</v>
      </c>
      <c r="D772" s="16">
        <f>(K772*M772+P772*R772)/(24*60*60)</f>
        <v>0</v>
      </c>
      <c r="E772" s="26"/>
      <c r="F772" s="14" t="s">
        <v>1786</v>
      </c>
      <c r="G772" s="15">
        <v>0.111</v>
      </c>
      <c r="H772" s="131">
        <v>17</v>
      </c>
      <c r="I772" s="131">
        <v>10</v>
      </c>
      <c r="J772" s="143" t="s">
        <v>1785</v>
      </c>
      <c r="K772" s="37"/>
      <c r="L772" s="27">
        <v>6.0000000000000001E-3</v>
      </c>
      <c r="M772" s="13">
        <v>273</v>
      </c>
      <c r="N772" s="13">
        <v>240</v>
      </c>
      <c r="O772" s="17">
        <v>2E-3</v>
      </c>
      <c r="P772" s="37"/>
      <c r="Q772" s="27">
        <v>6.0000000000000001E-3</v>
      </c>
      <c r="R772" s="13">
        <v>334</v>
      </c>
      <c r="S772" s="13">
        <v>240</v>
      </c>
      <c r="T772" s="133">
        <v>2.9999999999999997E-4</v>
      </c>
      <c r="U772" s="27"/>
      <c r="V772" s="8">
        <f>IF(AB770="Latest Sag:",-(K772*L772+P772*Q772),-(K772*L772+P772*Q772)+U772)</f>
        <v>0</v>
      </c>
      <c r="W772" s="8">
        <f>IF(OR(AC771="",AC771=0),Z771+V772,IF(AB770="Latest Sag:",AA771+U772+V772,AC771+V772))</f>
        <v>0.45868100000000001</v>
      </c>
      <c r="X772" s="34"/>
      <c r="Y772" s="53">
        <f>IF(OR(ISBLANK(X772),X770=VALUE(20)),,IF(W770="Latest Z20:",ABS(X770-X772-K769*L769-P769*Q769+U771+U772),ABS(X771-X772-K771*L771-P771*Q771+U772)))</f>
        <v>0</v>
      </c>
      <c r="Z772" s="28">
        <v>-66.120941000000002</v>
      </c>
      <c r="AA772" s="28">
        <v>0.489875</v>
      </c>
      <c r="AB772" s="28">
        <v>3.6549999999999999E-2</v>
      </c>
      <c r="AC772" s="8">
        <f t="shared" ref="AC772" si="1762">AB772+AA772</f>
        <v>0.52642500000000003</v>
      </c>
      <c r="AD772" s="35">
        <v>0.45861476910698401</v>
      </c>
      <c r="AE772" s="8">
        <f t="shared" ref="AE772" si="1763">IF(AD772="",0,IF(OR(AC772="",AC772=0),W772-AD772,AC772-AD772))</f>
        <v>6.7810230893016021E-2</v>
      </c>
      <c r="AF772" s="58">
        <f t="shared" ref="AF772" si="1764">IF(AA772="",(Z772-V772)-Z771,AC772-W772)</f>
        <v>6.7744000000000026E-2</v>
      </c>
      <c r="AG772" s="40"/>
      <c r="AH772" s="73"/>
      <c r="AI772" s="40"/>
      <c r="AJ772" s="73"/>
      <c r="AK772" s="40">
        <v>2435</v>
      </c>
      <c r="AL772" s="73">
        <v>150</v>
      </c>
      <c r="AM772" s="70"/>
      <c r="AN772" s="74"/>
      <c r="AO772" s="70"/>
      <c r="AP772" s="63"/>
      <c r="AQ772" s="63"/>
      <c r="AR772" s="40"/>
      <c r="AS772" s="40"/>
      <c r="AT772" s="63"/>
      <c r="AU772" s="63"/>
      <c r="AV772" s="142"/>
      <c r="AW772" s="71"/>
      <c r="AX772" s="45"/>
      <c r="AY772" s="45"/>
      <c r="AZ772" s="46"/>
      <c r="BA772" s="152"/>
      <c r="BB772" s="47"/>
      <c r="BC772" s="158">
        <v>18</v>
      </c>
      <c r="BD772" s="158"/>
      <c r="BE772" s="47"/>
      <c r="BF772" s="56"/>
      <c r="BG772" s="49"/>
      <c r="BH772" s="50"/>
      <c r="BI772" s="49"/>
      <c r="BJ772" s="49"/>
      <c r="BK772" s="49"/>
      <c r="BL772" s="49"/>
      <c r="BM772" s="49"/>
      <c r="BN772" s="50"/>
      <c r="BO772" s="49"/>
      <c r="BP772" s="49"/>
      <c r="BQ772" s="50"/>
      <c r="BR772" s="9"/>
    </row>
    <row r="773" spans="1:70" s="7" customFormat="1" x14ac:dyDescent="0.25">
      <c r="A773" s="68" t="s">
        <v>1849</v>
      </c>
      <c r="B773" s="67" t="s">
        <v>1838</v>
      </c>
      <c r="C773" s="52">
        <v>44936.077847222223</v>
      </c>
      <c r="D773" s="16">
        <f>(K773*M773+P773*R773)/(24*60*60)</f>
        <v>3.4756944444444444E-2</v>
      </c>
      <c r="E773" s="26"/>
      <c r="F773" s="14" t="s">
        <v>1786</v>
      </c>
      <c r="G773" s="15">
        <v>0.111</v>
      </c>
      <c r="H773" s="131">
        <v>17</v>
      </c>
      <c r="I773" s="131">
        <v>10</v>
      </c>
      <c r="J773" s="143" t="s">
        <v>1785</v>
      </c>
      <c r="K773" s="27">
        <v>11</v>
      </c>
      <c r="L773" s="27">
        <v>6.0000000000000001E-3</v>
      </c>
      <c r="M773" s="13">
        <v>273</v>
      </c>
      <c r="N773" s="13">
        <v>240</v>
      </c>
      <c r="O773" s="17">
        <v>2E-3</v>
      </c>
      <c r="P773" s="27"/>
      <c r="Q773" s="27">
        <v>6.0000000000000001E-3</v>
      </c>
      <c r="R773" s="13">
        <v>334</v>
      </c>
      <c r="S773" s="13">
        <v>240</v>
      </c>
      <c r="T773" s="133">
        <v>2.9999999999999997E-4</v>
      </c>
      <c r="U773" s="27">
        <v>4.0849000000000003E-2</v>
      </c>
      <c r="V773" s="8">
        <f>IF(AB771="Latest Sag:",-(K773*L773+P773*Q773),-(K773*L773+P773*Q773)+U773)</f>
        <v>-6.6000000000000003E-2</v>
      </c>
      <c r="W773" s="8">
        <f>IF(OR(AC772="",AC772=0),Z772+V773,IF(AB771="Latest Sag:",AA772+U773+V773,AC772+V773))</f>
        <v>0.46472399999999997</v>
      </c>
      <c r="X773" s="33">
        <v>-35.504100000000001</v>
      </c>
      <c r="Y773" s="53">
        <f>IF(OR(ISBLANK(X773),X771=VALUE(20)),,IF(W771="Latest Z20:",ABS(X771-X773-K770*L770-P770*Q770+U772+U773),ABS(X772-X773-K772*L772-P772*Q772+U773)))</f>
        <v>0</v>
      </c>
      <c r="Z773" s="28">
        <v>-66.121053000000003</v>
      </c>
      <c r="AA773" s="28">
        <v>0.48973899999999998</v>
      </c>
      <c r="AB773" s="28">
        <v>-2.6832999999999999E-2</v>
      </c>
      <c r="AC773" s="8">
        <f t="shared" ref="AC773" si="1765">AB773+AA773</f>
        <v>0.46290599999999998</v>
      </c>
      <c r="AD773" s="35">
        <v>0.45861476910698401</v>
      </c>
      <c r="AE773" s="8">
        <f t="shared" ref="AE773" si="1766">IF(AD773="",0,IF(OR(AC773="",AC773=0),W773-AD773,AC773-AD773))</f>
        <v>4.2912308930159737E-3</v>
      </c>
      <c r="AF773" s="58">
        <f t="shared" ref="AF773" si="1767">IF(AA773="",(Z773-V773)-Z772,AC773-W773)</f>
        <v>-1.8179999999999863E-3</v>
      </c>
      <c r="AG773" s="40"/>
      <c r="AH773" s="73"/>
      <c r="AI773" s="40"/>
      <c r="AJ773" s="73"/>
      <c r="AK773" s="40">
        <v>65</v>
      </c>
      <c r="AL773" s="73">
        <v>150</v>
      </c>
      <c r="AM773" s="70"/>
      <c r="AN773" s="74"/>
      <c r="AO773" s="70"/>
      <c r="AP773" s="63"/>
      <c r="AQ773" s="63"/>
      <c r="AR773" s="40"/>
      <c r="AS773" s="40"/>
      <c r="AT773" s="63"/>
      <c r="AU773" s="63"/>
      <c r="AV773" s="142"/>
      <c r="AW773" s="71"/>
      <c r="AX773" s="45"/>
      <c r="AY773" s="45"/>
      <c r="AZ773" s="46"/>
      <c r="BA773" s="152"/>
      <c r="BB773" s="47"/>
      <c r="BC773" s="158">
        <v>18</v>
      </c>
      <c r="BD773" s="158"/>
      <c r="BE773" s="47"/>
      <c r="BF773" s="56"/>
      <c r="BG773" s="49"/>
      <c r="BH773" s="50"/>
      <c r="BI773" s="49"/>
      <c r="BJ773" s="49"/>
      <c r="BK773" s="49"/>
      <c r="BL773" s="49"/>
      <c r="BM773" s="49"/>
      <c r="BN773" s="50"/>
      <c r="BO773" s="49"/>
      <c r="BP773" s="49"/>
      <c r="BQ773" s="50"/>
      <c r="BR773" s="9"/>
    </row>
    <row r="774" spans="1:70" s="7" customFormat="1" x14ac:dyDescent="0.25">
      <c r="A774" s="68" t="s">
        <v>1850</v>
      </c>
      <c r="B774" s="67" t="s">
        <v>1838</v>
      </c>
      <c r="C774" s="52">
        <v>44936.123043981483</v>
      </c>
      <c r="D774" s="16">
        <f>(K774*M774+P774*R774)/(24*60*60)</f>
        <v>1.0185185185185186E-2</v>
      </c>
      <c r="E774" s="26"/>
      <c r="F774" s="14" t="s">
        <v>1786</v>
      </c>
      <c r="G774" s="15">
        <v>0.111</v>
      </c>
      <c r="H774" s="131">
        <v>17</v>
      </c>
      <c r="I774" s="131">
        <v>10</v>
      </c>
      <c r="J774" s="143" t="s">
        <v>1785</v>
      </c>
      <c r="K774" s="27">
        <v>2</v>
      </c>
      <c r="L774" s="27">
        <v>6.0000000000000001E-3</v>
      </c>
      <c r="M774" s="13">
        <v>273</v>
      </c>
      <c r="N774" s="13">
        <v>240</v>
      </c>
      <c r="O774" s="17">
        <v>2E-3</v>
      </c>
      <c r="P774" s="27">
        <v>1</v>
      </c>
      <c r="Q774" s="27">
        <v>6.0000000000000001E-3</v>
      </c>
      <c r="R774" s="13">
        <v>334</v>
      </c>
      <c r="S774" s="13">
        <v>240</v>
      </c>
      <c r="T774" s="133">
        <v>2.9999999999999997E-4</v>
      </c>
      <c r="U774" s="27">
        <v>1.3580999999999999E-2</v>
      </c>
      <c r="V774" s="8">
        <f>IF(AB772="Latest Sag:",-(K774*L774+P774*Q774),-(K774*L774+P774*Q774)+U774)</f>
        <v>-4.4190000000000028E-3</v>
      </c>
      <c r="W774" s="8">
        <f>IF(OR(AC773="",AC773=0),Z773+V774,IF(AB772="Latest Sag:",AA773+U774+V774,AC773+V774))</f>
        <v>0.45848699999999998</v>
      </c>
      <c r="X774" s="33">
        <v>-35.556600000000003</v>
      </c>
      <c r="Y774" s="53">
        <f>IF(OR(ISBLANK(X774),X772=VALUE(20)),,IF(W772="Latest Z20:",ABS(X772-X774-K771*L771-P771*Q771+U773+U774),ABS(X773-X774-K773*L773-P773*Q773+U774)))</f>
        <v>8.1000000001985734E-5</v>
      </c>
      <c r="Z774" s="28">
        <v>-66.120975000000001</v>
      </c>
      <c r="AA774" s="28">
        <v>0.48973299999999997</v>
      </c>
      <c r="AB774" s="28">
        <v>-3.1123000000000001E-2</v>
      </c>
      <c r="AC774" s="8">
        <f t="shared" ref="AC774" si="1768">AB774+AA774</f>
        <v>0.45860999999999996</v>
      </c>
      <c r="AD774" s="35">
        <v>0.45861476910698401</v>
      </c>
      <c r="AE774" s="8">
        <f t="shared" ref="AE774" si="1769">IF(AD774="",0,IF(OR(AC774="",AC774=0),W774-AD774,AC774-AD774))</f>
        <v>-4.7691069840483102E-6</v>
      </c>
      <c r="AF774" s="58">
        <f t="shared" ref="AF774" si="1770">IF(AA774="",(Z774-V774)-Z773,AC774-W774)</f>
        <v>1.2299999999998423E-4</v>
      </c>
      <c r="AG774" s="40"/>
      <c r="AH774" s="73"/>
      <c r="AI774" s="40"/>
      <c r="AJ774" s="73"/>
      <c r="AK774" s="40">
        <v>32</v>
      </c>
      <c r="AL774" s="73">
        <v>150</v>
      </c>
      <c r="AM774" s="70"/>
      <c r="AN774" s="74"/>
      <c r="AO774" s="70"/>
      <c r="AP774" s="63"/>
      <c r="AQ774" s="63"/>
      <c r="AR774" s="40"/>
      <c r="AS774" s="40"/>
      <c r="AT774" s="63"/>
      <c r="AU774" s="63"/>
      <c r="AV774" s="142"/>
      <c r="AW774" s="71"/>
      <c r="AX774" s="45"/>
      <c r="AY774" s="45"/>
      <c r="AZ774" s="46"/>
      <c r="BA774" s="152"/>
      <c r="BB774" s="47"/>
      <c r="BC774" s="158">
        <v>18</v>
      </c>
      <c r="BD774" s="158"/>
      <c r="BE774" s="47"/>
      <c r="BF774" s="56"/>
      <c r="BG774" s="49"/>
      <c r="BH774" s="50"/>
      <c r="BI774" s="49"/>
      <c r="BJ774" s="49"/>
      <c r="BK774" s="49"/>
      <c r="BL774" s="49"/>
      <c r="BM774" s="49"/>
      <c r="BN774" s="50"/>
      <c r="BO774" s="49"/>
      <c r="BP774" s="49"/>
      <c r="BQ774" s="50"/>
      <c r="BR774" s="9"/>
    </row>
    <row r="775" spans="1:70" s="6" customFormat="1" x14ac:dyDescent="0.25">
      <c r="A775" s="170" t="s">
        <v>1155</v>
      </c>
      <c r="B775" s="136"/>
      <c r="C775" s="137">
        <v>44936.146979166668</v>
      </c>
      <c r="D775" s="146">
        <v>2.16</v>
      </c>
      <c r="E775" s="139" t="s">
        <v>814</v>
      </c>
      <c r="F775" s="165" t="s">
        <v>1249</v>
      </c>
      <c r="G775" s="22"/>
      <c r="H775" s="134"/>
      <c r="I775" s="134"/>
      <c r="J775" s="145"/>
      <c r="K775" s="29"/>
      <c r="L775" s="29"/>
      <c r="M775" s="1"/>
      <c r="N775" s="1"/>
      <c r="O775" s="3"/>
      <c r="P775" s="29"/>
      <c r="Q775" s="29"/>
      <c r="R775" s="1"/>
      <c r="S775" s="1"/>
      <c r="T775" s="147" t="s">
        <v>903</v>
      </c>
      <c r="U775" s="32" t="s">
        <v>24</v>
      </c>
      <c r="V775" s="24"/>
      <c r="W775" s="25" t="s">
        <v>22</v>
      </c>
      <c r="X775" s="30">
        <v>20</v>
      </c>
      <c r="Y775" s="138"/>
      <c r="Z775" s="30"/>
      <c r="AA775" s="30"/>
      <c r="AB775" s="36" t="s">
        <v>21</v>
      </c>
      <c r="AC775" s="24">
        <f>$AC$774</f>
        <v>0.45860999999999996</v>
      </c>
      <c r="AD775" s="30"/>
      <c r="AE775" s="24"/>
      <c r="AF775" s="24"/>
      <c r="AG775" s="41"/>
      <c r="AH775" s="41"/>
      <c r="AI775" s="41"/>
      <c r="AJ775" s="41"/>
      <c r="AK775" s="41"/>
      <c r="AL775" s="41"/>
      <c r="AM775" s="41"/>
      <c r="AN775" s="41"/>
      <c r="AO775" s="41"/>
      <c r="AP775" s="135"/>
      <c r="AQ775" s="135"/>
      <c r="AR775" s="41"/>
      <c r="AS775" s="41"/>
      <c r="AT775" s="135"/>
      <c r="AU775" s="135"/>
      <c r="AV775" s="29"/>
      <c r="AW775" s="42"/>
      <c r="AX775" s="42"/>
      <c r="AY775" s="42"/>
      <c r="AZ775" s="43"/>
      <c r="BA775" s="151"/>
      <c r="BB775" s="44"/>
      <c r="BC775" s="157">
        <v>19</v>
      </c>
      <c r="BD775" s="157"/>
      <c r="BE775" s="44"/>
      <c r="BF775" s="48"/>
      <c r="BG775" s="48"/>
      <c r="BH775" s="48"/>
      <c r="BI775" s="48"/>
      <c r="BJ775" s="48"/>
      <c r="BK775" s="48"/>
      <c r="BL775" s="48"/>
      <c r="BM775" s="48"/>
      <c r="BN775" s="48"/>
      <c r="BO775" s="48"/>
      <c r="BP775" s="48"/>
      <c r="BQ775" s="48"/>
      <c r="BR775" s="1"/>
    </row>
    <row r="776" spans="1:70" s="7" customFormat="1" x14ac:dyDescent="0.25">
      <c r="A776" s="68" t="s">
        <v>1851</v>
      </c>
      <c r="B776" s="67" t="s">
        <v>1838</v>
      </c>
      <c r="C776" s="52">
        <v>44936.164004629631</v>
      </c>
      <c r="D776" s="16">
        <f>(K776*M776+P776*R776)/(24*60*60)</f>
        <v>0</v>
      </c>
      <c r="E776" s="26"/>
      <c r="F776" s="14" t="s">
        <v>1786</v>
      </c>
      <c r="G776" s="15">
        <v>0.111</v>
      </c>
      <c r="H776" s="131">
        <v>17</v>
      </c>
      <c r="I776" s="131">
        <v>10</v>
      </c>
      <c r="J776" s="143" t="s">
        <v>1785</v>
      </c>
      <c r="K776" s="37"/>
      <c r="L776" s="27">
        <v>6.0000000000000001E-3</v>
      </c>
      <c r="M776" s="13">
        <v>273</v>
      </c>
      <c r="N776" s="13">
        <v>240</v>
      </c>
      <c r="O776" s="17">
        <v>2E-3</v>
      </c>
      <c r="P776" s="37"/>
      <c r="Q776" s="27">
        <v>6.0000000000000001E-3</v>
      </c>
      <c r="R776" s="13">
        <v>334</v>
      </c>
      <c r="S776" s="13">
        <v>240</v>
      </c>
      <c r="T776" s="133">
        <v>2.9999999999999997E-4</v>
      </c>
      <c r="U776" s="27"/>
      <c r="V776" s="8">
        <f>IF(AB774="Latest Sag:",-(K776*L776+P776*Q776),-(K776*L776+P776*Q776)+U776)</f>
        <v>0</v>
      </c>
      <c r="W776" s="8">
        <f>IF(OR(AC775="",AC775=0),Z775+V776,IF(AB774="Latest Sag:",AA775+U776+V776,AC775+V776))</f>
        <v>0.45860999999999996</v>
      </c>
      <c r="X776" s="34"/>
      <c r="Y776" s="53">
        <f>IF(OR(ISBLANK(X776),X774=VALUE(20)),,IF(W774="Latest Z20:",ABS(X774-X776-K773*L773-P773*Q773+U775+U776),ABS(X775-X776-K775*L775-P775*Q775+U776)))</f>
        <v>0</v>
      </c>
      <c r="Z776" s="28">
        <v>-66.121011999999993</v>
      </c>
      <c r="AA776" s="28">
        <v>0.49005300000000002</v>
      </c>
      <c r="AB776" s="28">
        <v>3.5834999999999999E-2</v>
      </c>
      <c r="AC776" s="8">
        <f t="shared" ref="AC776" si="1771">AB776+AA776</f>
        <v>0.52588800000000002</v>
      </c>
      <c r="AD776" s="35">
        <v>0.458659048158569</v>
      </c>
      <c r="AE776" s="8">
        <f t="shared" ref="AE776" si="1772">IF(AD776="",0,IF(OR(AC776="",AC776=0),W776-AD776,AC776-AD776))</f>
        <v>6.7228951841431017E-2</v>
      </c>
      <c r="AF776" s="58">
        <f t="shared" ref="AF776" si="1773">IF(AA776="",(Z776-V776)-Z775,AC776-W776)</f>
        <v>6.727800000000006E-2</v>
      </c>
      <c r="AG776" s="40"/>
      <c r="AH776" s="73"/>
      <c r="AI776" s="40"/>
      <c r="AJ776" s="73"/>
      <c r="AK776" s="40">
        <v>2665</v>
      </c>
      <c r="AL776" s="73">
        <v>150</v>
      </c>
      <c r="AM776" s="70"/>
      <c r="AN776" s="74"/>
      <c r="AO776" s="70"/>
      <c r="AP776" s="63"/>
      <c r="AQ776" s="63"/>
      <c r="AR776" s="40"/>
      <c r="AS776" s="40"/>
      <c r="AT776" s="63"/>
      <c r="AU776" s="63"/>
      <c r="AV776" s="142"/>
      <c r="AW776" s="71"/>
      <c r="AX776" s="45"/>
      <c r="AY776" s="45"/>
      <c r="AZ776" s="46"/>
      <c r="BA776" s="152"/>
      <c r="BB776" s="47"/>
      <c r="BC776" s="158">
        <v>19</v>
      </c>
      <c r="BD776" s="158"/>
      <c r="BE776" s="47"/>
      <c r="BF776" s="56"/>
      <c r="BG776" s="49"/>
      <c r="BH776" s="50"/>
      <c r="BI776" s="49"/>
      <c r="BJ776" s="49"/>
      <c r="BK776" s="49"/>
      <c r="BL776" s="49"/>
      <c r="BM776" s="49"/>
      <c r="BN776" s="50"/>
      <c r="BO776" s="49"/>
      <c r="BP776" s="49"/>
      <c r="BQ776" s="50"/>
      <c r="BR776" s="9"/>
    </row>
    <row r="777" spans="1:70" s="7" customFormat="1" x14ac:dyDescent="0.25">
      <c r="A777" s="68" t="s">
        <v>1852</v>
      </c>
      <c r="B777" s="67" t="s">
        <v>1838</v>
      </c>
      <c r="C777" s="52">
        <v>44936.167893518519</v>
      </c>
      <c r="D777" s="16">
        <f>(K777*M777+P777*R777)/(24*60*60)</f>
        <v>3.4756944444444444E-2</v>
      </c>
      <c r="E777" s="26"/>
      <c r="F777" s="14" t="s">
        <v>1786</v>
      </c>
      <c r="G777" s="15">
        <v>0.111</v>
      </c>
      <c r="H777" s="131">
        <v>17</v>
      </c>
      <c r="I777" s="131">
        <v>10</v>
      </c>
      <c r="J777" s="143" t="s">
        <v>1785</v>
      </c>
      <c r="K777" s="27">
        <v>11</v>
      </c>
      <c r="L777" s="27">
        <v>6.0000000000000001E-3</v>
      </c>
      <c r="M777" s="13">
        <v>273</v>
      </c>
      <c r="N777" s="13">
        <v>240</v>
      </c>
      <c r="O777" s="17">
        <v>2E-3</v>
      </c>
      <c r="P777" s="27"/>
      <c r="Q777" s="27">
        <v>6.0000000000000001E-3</v>
      </c>
      <c r="R777" s="13">
        <v>334</v>
      </c>
      <c r="S777" s="13">
        <v>240</v>
      </c>
      <c r="T777" s="133">
        <v>2.9999999999999997E-4</v>
      </c>
      <c r="U777" s="27">
        <v>4.0642999999999999E-2</v>
      </c>
      <c r="V777" s="8">
        <f>IF(AB775="Latest Sag:",-(K777*L777+P777*Q777),-(K777*L777+P777*Q777)+U777)</f>
        <v>-6.6000000000000003E-2</v>
      </c>
      <c r="W777" s="8">
        <f>IF(OR(AC776="",AC776=0),Z776+V777,IF(AB775="Latest Sag:",AA776+U777+V777,AC776+V777))</f>
        <v>0.46469600000000005</v>
      </c>
      <c r="X777" s="33">
        <v>-35.501899999999999</v>
      </c>
      <c r="Y777" s="53">
        <f>IF(OR(ISBLANK(X777),X775=VALUE(20)),,IF(W775="Latest Z20:",ABS(X775-X777-K774*L774-P774*Q774+U776+U777),ABS(X776-X777-K776*L776-P776*Q776+U777)))</f>
        <v>0</v>
      </c>
      <c r="Z777" s="28">
        <v>-66.120666</v>
      </c>
      <c r="AA777" s="28">
        <v>0.48993999999999999</v>
      </c>
      <c r="AB777" s="28">
        <v>-2.4885000000000001E-2</v>
      </c>
      <c r="AC777" s="8">
        <f t="shared" ref="AC777" si="1774">AB777+AA777</f>
        <v>0.465055</v>
      </c>
      <c r="AD777" s="35">
        <v>0.458659048158569</v>
      </c>
      <c r="AE777" s="8">
        <f t="shared" ref="AE777" si="1775">IF(AD777="",0,IF(OR(AC777="",AC777=0),W777-AD777,AC777-AD777))</f>
        <v>6.3959518414309913E-3</v>
      </c>
      <c r="AF777" s="58">
        <f t="shared" ref="AF777" si="1776">IF(AA777="",(Z777-V777)-Z776,AC777-W777)</f>
        <v>3.589999999999427E-4</v>
      </c>
      <c r="AG777" s="40"/>
      <c r="AH777" s="73"/>
      <c r="AI777" s="40"/>
      <c r="AJ777" s="73"/>
      <c r="AK777" s="40">
        <v>65</v>
      </c>
      <c r="AL777" s="73">
        <v>150</v>
      </c>
      <c r="AM777" s="70"/>
      <c r="AN777" s="74"/>
      <c r="AO777" s="70"/>
      <c r="AP777" s="63"/>
      <c r="AQ777" s="63"/>
      <c r="AR777" s="40"/>
      <c r="AS777" s="40"/>
      <c r="AT777" s="63"/>
      <c r="AU777" s="63"/>
      <c r="AV777" s="142"/>
      <c r="AW777" s="71"/>
      <c r="AX777" s="45"/>
      <c r="AY777" s="45"/>
      <c r="AZ777" s="46"/>
      <c r="BA777" s="152"/>
      <c r="BB777" s="47"/>
      <c r="BC777" s="158">
        <v>19</v>
      </c>
      <c r="BD777" s="158"/>
      <c r="BE777" s="47"/>
      <c r="BF777" s="56"/>
      <c r="BG777" s="49"/>
      <c r="BH777" s="50"/>
      <c r="BI777" s="49"/>
      <c r="BJ777" s="49"/>
      <c r="BK777" s="49"/>
      <c r="BL777" s="49"/>
      <c r="BM777" s="49"/>
      <c r="BN777" s="50"/>
      <c r="BO777" s="49"/>
      <c r="BP777" s="49"/>
      <c r="BQ777" s="50"/>
      <c r="BR777" s="9"/>
    </row>
    <row r="778" spans="1:70" s="7" customFormat="1" x14ac:dyDescent="0.25">
      <c r="A778" s="68" t="s">
        <v>1853</v>
      </c>
      <c r="B778" s="67" t="s">
        <v>1838</v>
      </c>
      <c r="C778" s="52">
        <v>44936.213090277779</v>
      </c>
      <c r="D778" s="16">
        <f>(K778*M778+P778*R778)/(24*60*60)</f>
        <v>1.0185185185185186E-2</v>
      </c>
      <c r="E778" s="26"/>
      <c r="F778" s="14" t="s">
        <v>1786</v>
      </c>
      <c r="G778" s="15">
        <v>0.111</v>
      </c>
      <c r="H778" s="131">
        <v>17</v>
      </c>
      <c r="I778" s="131">
        <v>10</v>
      </c>
      <c r="J778" s="143" t="s">
        <v>1785</v>
      </c>
      <c r="K778" s="27">
        <v>2</v>
      </c>
      <c r="L778" s="27">
        <v>6.0000000000000001E-3</v>
      </c>
      <c r="M778" s="13">
        <v>273</v>
      </c>
      <c r="N778" s="13">
        <v>240</v>
      </c>
      <c r="O778" s="17">
        <v>2E-3</v>
      </c>
      <c r="P778" s="27">
        <v>1</v>
      </c>
      <c r="Q778" s="27">
        <v>6.0000000000000001E-3</v>
      </c>
      <c r="R778" s="13">
        <v>334</v>
      </c>
      <c r="S778" s="13">
        <v>240</v>
      </c>
      <c r="T778" s="133">
        <v>2.9999999999999997E-4</v>
      </c>
      <c r="U778" s="27">
        <v>1.1475000000000001E-2</v>
      </c>
      <c r="V778" s="8">
        <f>IF(AB776="Latest Sag:",-(K778*L778+P778*Q778),-(K778*L778+P778*Q778)+U778)</f>
        <v>-6.5250000000000013E-3</v>
      </c>
      <c r="W778" s="8">
        <f>IF(OR(AC777="",AC777=0),Z777+V778,IF(AB776="Latest Sag:",AA777+U778+V778,AC777+V778))</f>
        <v>0.45852999999999999</v>
      </c>
      <c r="X778" s="33">
        <v>-35.5565</v>
      </c>
      <c r="Y778" s="53">
        <f>IF(OR(ISBLANK(X778),X776=VALUE(20)),,IF(W776="Latest Z20:",ABS(X776-X778-K775*L775-P775*Q775+U777+U778),ABS(X777-X778-K777*L777-P777*Q777+U778)))</f>
        <v>7.5000000000645731E-5</v>
      </c>
      <c r="Z778" s="28">
        <v>-66.120692000000005</v>
      </c>
      <c r="AA778" s="28">
        <v>0.48996400000000001</v>
      </c>
      <c r="AB778" s="28">
        <v>-3.1182999999999999E-2</v>
      </c>
      <c r="AC778" s="8">
        <f t="shared" ref="AC778" si="1777">AB778+AA778</f>
        <v>0.45878099999999999</v>
      </c>
      <c r="AD778" s="35">
        <v>0.458659048158569</v>
      </c>
      <c r="AE778" s="8">
        <f t="shared" ref="AE778" si="1778">IF(AD778="",0,IF(OR(AC778="",AC778=0),W778-AD778,AC778-AD778))</f>
        <v>1.2195184143098947E-4</v>
      </c>
      <c r="AF778" s="58">
        <f t="shared" ref="AF778" si="1779">IF(AA778="",(Z778-V778)-Z777,AC778-W778)</f>
        <v>2.5100000000000122E-4</v>
      </c>
      <c r="AG778" s="40"/>
      <c r="AH778" s="73"/>
      <c r="AI778" s="40"/>
      <c r="AJ778" s="73"/>
      <c r="AK778" s="40">
        <v>49</v>
      </c>
      <c r="AL778" s="73">
        <v>150</v>
      </c>
      <c r="AM778" s="70"/>
      <c r="AN778" s="74"/>
      <c r="AO778" s="70"/>
      <c r="AP778" s="63"/>
      <c r="AQ778" s="63"/>
      <c r="AR778" s="40"/>
      <c r="AS778" s="40"/>
      <c r="AT778" s="63"/>
      <c r="AU778" s="63"/>
      <c r="AV778" s="142"/>
      <c r="AW778" s="71"/>
      <c r="AX778" s="45"/>
      <c r="AY778" s="45"/>
      <c r="AZ778" s="46"/>
      <c r="BA778" s="152"/>
      <c r="BB778" s="47"/>
      <c r="BC778" s="158">
        <v>19</v>
      </c>
      <c r="BD778" s="158">
        <v>10</v>
      </c>
      <c r="BE778" s="47">
        <v>9.3000000000000007</v>
      </c>
      <c r="BF778" s="56"/>
      <c r="BG778" s="49"/>
      <c r="BH778" s="50"/>
      <c r="BI778" s="49"/>
      <c r="BJ778" s="49"/>
      <c r="BK778" s="49"/>
      <c r="BL778" s="49"/>
      <c r="BM778" s="49"/>
      <c r="BN778" s="50"/>
      <c r="BO778" s="49"/>
      <c r="BP778" s="49"/>
      <c r="BQ778" s="50"/>
      <c r="BR778" s="9"/>
    </row>
    <row r="779" spans="1:70" s="6" customFormat="1" x14ac:dyDescent="0.25">
      <c r="A779" s="170" t="s">
        <v>1155</v>
      </c>
      <c r="B779" s="136"/>
      <c r="C779" s="137">
        <v>44936.239733796298</v>
      </c>
      <c r="D779" s="146">
        <v>2.23</v>
      </c>
      <c r="E779" s="139" t="s">
        <v>814</v>
      </c>
      <c r="F779" s="165" t="s">
        <v>1324</v>
      </c>
      <c r="G779" s="22"/>
      <c r="H779" s="134"/>
      <c r="I779" s="134"/>
      <c r="J779" s="145"/>
      <c r="K779" s="29"/>
      <c r="L779" s="29"/>
      <c r="M779" s="1"/>
      <c r="N779" s="1"/>
      <c r="O779" s="3"/>
      <c r="P779" s="29"/>
      <c r="Q779" s="29"/>
      <c r="R779" s="1"/>
      <c r="S779" s="1"/>
      <c r="T779" s="147" t="s">
        <v>903</v>
      </c>
      <c r="U779" s="32" t="s">
        <v>24</v>
      </c>
      <c r="V779" s="24"/>
      <c r="W779" s="25" t="s">
        <v>22</v>
      </c>
      <c r="X779" s="30">
        <v>20</v>
      </c>
      <c r="Y779" s="138"/>
      <c r="Z779" s="30"/>
      <c r="AA779" s="30"/>
      <c r="AB779" s="36" t="s">
        <v>21</v>
      </c>
      <c r="AC779" s="24">
        <f>$AC$778</f>
        <v>0.45878099999999999</v>
      </c>
      <c r="AD779" s="30"/>
      <c r="AE779" s="24"/>
      <c r="AF779" s="24"/>
      <c r="AG779" s="41"/>
      <c r="AH779" s="41"/>
      <c r="AI779" s="41"/>
      <c r="AJ779" s="41"/>
      <c r="AK779" s="41"/>
      <c r="AL779" s="41"/>
      <c r="AM779" s="41"/>
      <c r="AN779" s="41"/>
      <c r="AO779" s="41"/>
      <c r="AP779" s="135"/>
      <c r="AQ779" s="135"/>
      <c r="AR779" s="41"/>
      <c r="AS779" s="41"/>
      <c r="AT779" s="135"/>
      <c r="AU779" s="135"/>
      <c r="AV779" s="29"/>
      <c r="AW779" s="42"/>
      <c r="AX779" s="42"/>
      <c r="AY779" s="42"/>
      <c r="AZ779" s="43"/>
      <c r="BA779" s="151"/>
      <c r="BB779" s="44"/>
      <c r="BC779" s="157">
        <v>20</v>
      </c>
      <c r="BD779" s="157"/>
      <c r="BE779" s="44"/>
      <c r="BF779" s="48"/>
      <c r="BG779" s="48"/>
      <c r="BH779" s="48"/>
      <c r="BI779" s="48"/>
      <c r="BJ779" s="48"/>
      <c r="BK779" s="48"/>
      <c r="BL779" s="48"/>
      <c r="BM779" s="48"/>
      <c r="BN779" s="48"/>
      <c r="BO779" s="48"/>
      <c r="BP779" s="48"/>
      <c r="BQ779" s="48"/>
      <c r="BR779" s="1"/>
    </row>
    <row r="780" spans="1:70" s="7" customFormat="1" x14ac:dyDescent="0.25">
      <c r="A780" s="68" t="s">
        <v>1854</v>
      </c>
      <c r="B780" s="67" t="s">
        <v>1282</v>
      </c>
      <c r="C780" s="52">
        <v>44936.270162037035</v>
      </c>
      <c r="D780" s="16">
        <f>(K780*M780+P780*R780)/(24*60*60)</f>
        <v>0</v>
      </c>
      <c r="E780" s="26"/>
      <c r="F780" s="14" t="s">
        <v>1786</v>
      </c>
      <c r="G780" s="15">
        <v>0.111</v>
      </c>
      <c r="H780" s="131">
        <v>17</v>
      </c>
      <c r="I780" s="131">
        <v>10</v>
      </c>
      <c r="J780" s="143" t="s">
        <v>1785</v>
      </c>
      <c r="K780" s="37"/>
      <c r="L780" s="27">
        <v>6.0000000000000001E-3</v>
      </c>
      <c r="M780" s="13">
        <v>273</v>
      </c>
      <c r="N780" s="13">
        <v>240</v>
      </c>
      <c r="O780" s="17">
        <v>2E-3</v>
      </c>
      <c r="P780" s="37"/>
      <c r="Q780" s="27">
        <v>6.0000000000000001E-3</v>
      </c>
      <c r="R780" s="13">
        <v>334</v>
      </c>
      <c r="S780" s="13">
        <v>240</v>
      </c>
      <c r="T780" s="133">
        <v>2.9999999999999997E-4</v>
      </c>
      <c r="U780" s="27"/>
      <c r="V780" s="8">
        <f>IF(AB778="Latest Sag:",-(K780*L780+P780*Q780),-(K780*L780+P780*Q780)+U780)</f>
        <v>0</v>
      </c>
      <c r="W780" s="8">
        <f>IF(OR(AC779="",AC779=0),Z779+V780,IF(AB778="Latest Sag:",AA779+U780+V780,AC779+V780))</f>
        <v>0.45878099999999999</v>
      </c>
      <c r="X780" s="34"/>
      <c r="Y780" s="53">
        <f>IF(OR(ISBLANK(X780),X778=VALUE(20)),,IF(W778="Latest Z20:",ABS(X778-X780-K777*L777-P777*Q777+U779+U780),ABS(X779-X780-K779*L779-P779*Q779+U780)))</f>
        <v>0</v>
      </c>
      <c r="Z780" s="28">
        <v>-66.121073999999993</v>
      </c>
      <c r="AA780" s="28">
        <v>0.49019800000000002</v>
      </c>
      <c r="AB780" s="28">
        <v>3.5604999999999998E-2</v>
      </c>
      <c r="AC780" s="8">
        <f t="shared" ref="AC780" si="1780">AB780+AA780</f>
        <v>0.52580300000000002</v>
      </c>
      <c r="AD780" s="35">
        <v>0.45867511680161699</v>
      </c>
      <c r="AE780" s="8">
        <f t="shared" ref="AE780" si="1781">IF(AD780="",0,IF(OR(AC780="",AC780=0),W780-AD780,AC780-AD780))</f>
        <v>6.7127883198383032E-2</v>
      </c>
      <c r="AF780" s="58">
        <f t="shared" ref="AF780" si="1782">IF(AA780="",(Z780-V780)-Z779,AC780-W780)</f>
        <v>6.7022000000000026E-2</v>
      </c>
      <c r="AG780" s="40"/>
      <c r="AH780" s="73"/>
      <c r="AI780" s="40"/>
      <c r="AJ780" s="73"/>
      <c r="AK780" s="40">
        <v>2476</v>
      </c>
      <c r="AL780" s="73">
        <v>150</v>
      </c>
      <c r="AM780" s="70"/>
      <c r="AN780" s="74"/>
      <c r="AO780" s="70"/>
      <c r="AP780" s="63"/>
      <c r="AQ780" s="63"/>
      <c r="AR780" s="40"/>
      <c r="AS780" s="40"/>
      <c r="AT780" s="63"/>
      <c r="AU780" s="63"/>
      <c r="AV780" s="142"/>
      <c r="AW780" s="71"/>
      <c r="AX780" s="45"/>
      <c r="AY780" s="45"/>
      <c r="AZ780" s="46"/>
      <c r="BA780" s="152"/>
      <c r="BB780" s="47"/>
      <c r="BC780" s="158">
        <v>20</v>
      </c>
      <c r="BD780" s="158"/>
      <c r="BE780" s="47"/>
      <c r="BF780" s="56"/>
      <c r="BG780" s="49"/>
      <c r="BH780" s="50"/>
      <c r="BI780" s="49"/>
      <c r="BJ780" s="49"/>
      <c r="BK780" s="49"/>
      <c r="BL780" s="49"/>
      <c r="BM780" s="49"/>
      <c r="BN780" s="50"/>
      <c r="BO780" s="49"/>
      <c r="BP780" s="49"/>
      <c r="BQ780" s="50"/>
      <c r="BR780" s="9"/>
    </row>
    <row r="781" spans="1:70" s="7" customFormat="1" x14ac:dyDescent="0.25">
      <c r="A781" s="68" t="s">
        <v>1855</v>
      </c>
      <c r="B781" s="67" t="s">
        <v>1282</v>
      </c>
      <c r="C781" s="52">
        <v>44936.286099537036</v>
      </c>
      <c r="D781" s="16">
        <f>(K781*M781+P781*R781)/(24*60*60)</f>
        <v>3.4756944444444444E-2</v>
      </c>
      <c r="E781" s="26"/>
      <c r="F781" s="14" t="s">
        <v>1786</v>
      </c>
      <c r="G781" s="15">
        <v>0.111</v>
      </c>
      <c r="H781" s="131">
        <v>17</v>
      </c>
      <c r="I781" s="131">
        <v>10</v>
      </c>
      <c r="J781" s="143" t="s">
        <v>1785</v>
      </c>
      <c r="K781" s="27">
        <v>11</v>
      </c>
      <c r="L781" s="27">
        <v>6.0000000000000001E-3</v>
      </c>
      <c r="M781" s="13">
        <v>273</v>
      </c>
      <c r="N781" s="13">
        <v>240</v>
      </c>
      <c r="O781" s="17">
        <v>2E-3</v>
      </c>
      <c r="P781" s="27"/>
      <c r="Q781" s="27">
        <v>6.0000000000000001E-3</v>
      </c>
      <c r="R781" s="13">
        <v>334</v>
      </c>
      <c r="S781" s="13">
        <v>240</v>
      </c>
      <c r="T781" s="133">
        <v>2.9999999999999997E-4</v>
      </c>
      <c r="U781" s="27">
        <v>4.0923000000000001E-2</v>
      </c>
      <c r="V781" s="8">
        <f>IF(AB779="Latest Sag:",-(K781*L781+P781*Q781),-(K781*L781+P781*Q781)+U781)</f>
        <v>-6.6000000000000003E-2</v>
      </c>
      <c r="W781" s="8">
        <f>IF(OR(AC780="",AC780=0),Z780+V781,IF(AB779="Latest Sag:",AA780+U781+V781,AC780+V781))</f>
        <v>0.46512100000000006</v>
      </c>
      <c r="X781" s="33">
        <v>-35.500630999999998</v>
      </c>
      <c r="Y781" s="53">
        <f>IF(OR(ISBLANK(X781),X779=VALUE(20)),,IF(W779="Latest Z20:",ABS(X779-X781-K778*L778-P778*Q778+U780+U781),ABS(X780-X781-K780*L780-P780*Q780+U781)))</f>
        <v>0</v>
      </c>
      <c r="Z781" s="28">
        <v>-66.120586000000003</v>
      </c>
      <c r="AA781" s="28">
        <v>0.490151</v>
      </c>
      <c r="AB781" s="28">
        <v>-2.3637999999999999E-2</v>
      </c>
      <c r="AC781" s="8">
        <f t="shared" ref="AC781" si="1783">AB781+AA781</f>
        <v>0.46651300000000001</v>
      </c>
      <c r="AD781" s="35">
        <v>0.45867511680161699</v>
      </c>
      <c r="AE781" s="8">
        <f t="shared" ref="AE781" si="1784">IF(AD781="",0,IF(OR(AC781="",AC781=0),W781-AD781,AC781-AD781))</f>
        <v>7.8378831983830222E-3</v>
      </c>
      <c r="AF781" s="58">
        <f t="shared" ref="AF781" si="1785">IF(AA781="",(Z781-V781)-Z780,AC781-W781)</f>
        <v>1.3919999999999488E-3</v>
      </c>
      <c r="AG781" s="40"/>
      <c r="AH781" s="73"/>
      <c r="AI781" s="40"/>
      <c r="AJ781" s="73"/>
      <c r="AK781" s="40">
        <v>67</v>
      </c>
      <c r="AL781" s="73">
        <v>150</v>
      </c>
      <c r="AM781" s="70"/>
      <c r="AN781" s="74"/>
      <c r="AO781" s="70"/>
      <c r="AP781" s="63"/>
      <c r="AQ781" s="63"/>
      <c r="AR781" s="40"/>
      <c r="AS781" s="40"/>
      <c r="AT781" s="63"/>
      <c r="AU781" s="63"/>
      <c r="AV781" s="142"/>
      <c r="AW781" s="71"/>
      <c r="AX781" s="45"/>
      <c r="AY781" s="45"/>
      <c r="AZ781" s="46"/>
      <c r="BA781" s="152"/>
      <c r="BB781" s="47"/>
      <c r="BC781" s="158">
        <v>20</v>
      </c>
      <c r="BD781" s="158"/>
      <c r="BE781" s="47"/>
      <c r="BF781" s="56"/>
      <c r="BG781" s="49"/>
      <c r="BH781" s="50"/>
      <c r="BI781" s="49"/>
      <c r="BJ781" s="49"/>
      <c r="BK781" s="49"/>
      <c r="BL781" s="49"/>
      <c r="BM781" s="49"/>
      <c r="BN781" s="50"/>
      <c r="BO781" s="49"/>
      <c r="BP781" s="49"/>
      <c r="BQ781" s="50"/>
      <c r="BR781" s="9"/>
    </row>
    <row r="782" spans="1:70" s="7" customFormat="1" x14ac:dyDescent="0.25">
      <c r="A782" s="68" t="s">
        <v>1856</v>
      </c>
      <c r="B782" s="67" t="s">
        <v>1282</v>
      </c>
      <c r="C782" s="52">
        <v>44936.332106481481</v>
      </c>
      <c r="D782" s="16">
        <f>(K782*M782+P782*R782)/(24*60*60)</f>
        <v>1.0185185185185186E-2</v>
      </c>
      <c r="E782" s="26"/>
      <c r="F782" s="14" t="s">
        <v>1786</v>
      </c>
      <c r="G782" s="15">
        <v>0.111</v>
      </c>
      <c r="H782" s="131">
        <v>17</v>
      </c>
      <c r="I782" s="131">
        <v>10</v>
      </c>
      <c r="J782" s="143" t="s">
        <v>1785</v>
      </c>
      <c r="K782" s="27">
        <v>2</v>
      </c>
      <c r="L782" s="27">
        <v>6.0000000000000001E-3</v>
      </c>
      <c r="M782" s="13">
        <v>273</v>
      </c>
      <c r="N782" s="13">
        <v>240</v>
      </c>
      <c r="O782" s="17">
        <v>2E-3</v>
      </c>
      <c r="P782" s="27">
        <v>1</v>
      </c>
      <c r="Q782" s="27">
        <v>6.0000000000000001E-3</v>
      </c>
      <c r="R782" s="13">
        <v>334</v>
      </c>
      <c r="S782" s="13">
        <v>240</v>
      </c>
      <c r="T782" s="133">
        <v>2.9999999999999997E-4</v>
      </c>
      <c r="U782" s="27">
        <v>1.0045E-2</v>
      </c>
      <c r="V782" s="8">
        <f>IF(AB780="Latest Sag:",-(K782*L782+P782*Q782),-(K782*L782+P782*Q782)+U782)</f>
        <v>-7.955000000000002E-3</v>
      </c>
      <c r="W782" s="8">
        <f>IF(OR(AC781="",AC781=0),Z781+V782,IF(AB780="Latest Sag:",AA781+U782+V782,AC781+V782))</f>
        <v>0.45855800000000002</v>
      </c>
      <c r="X782" s="33">
        <v>-35.556587</v>
      </c>
      <c r="Y782" s="53">
        <f>IF(OR(ISBLANK(X782),X780=VALUE(20)),,IF(W780="Latest Z20:",ABS(X780-X782-K779*L779-P779*Q779+U781+U782),ABS(X781-X782-K781*L781-P781*Q781+U782)))</f>
        <v>1.000000001890114E-6</v>
      </c>
      <c r="Z782" s="28">
        <v>-66.120740999999995</v>
      </c>
      <c r="AA782" s="28">
        <v>0.490143</v>
      </c>
      <c r="AB782" s="28">
        <v>-3.1306E-2</v>
      </c>
      <c r="AC782" s="8">
        <f t="shared" ref="AC782" si="1786">AB782+AA782</f>
        <v>0.45883699999999999</v>
      </c>
      <c r="AD782" s="35">
        <v>0.45867511680161699</v>
      </c>
      <c r="AE782" s="8">
        <f t="shared" ref="AE782" si="1787">IF(AD782="",0,IF(OR(AC782="",AC782=0),W782-AD782,AC782-AD782))</f>
        <v>1.6188319838300602E-4</v>
      </c>
      <c r="AF782" s="58">
        <f t="shared" ref="AF782" si="1788">IF(AA782="",(Z782-V782)-Z781,AC782-W782)</f>
        <v>2.7899999999997371E-4</v>
      </c>
      <c r="AG782" s="40"/>
      <c r="AH782" s="73"/>
      <c r="AI782" s="40"/>
      <c r="AJ782" s="73"/>
      <c r="AK782" s="40">
        <v>80</v>
      </c>
      <c r="AL782" s="73">
        <v>150</v>
      </c>
      <c r="AM782" s="70"/>
      <c r="AN782" s="74"/>
      <c r="AO782" s="70"/>
      <c r="AP782" s="63"/>
      <c r="AQ782" s="63"/>
      <c r="AR782" s="40"/>
      <c r="AS782" s="40"/>
      <c r="AT782" s="63"/>
      <c r="AU782" s="63"/>
      <c r="AV782" s="142"/>
      <c r="AW782" s="71"/>
      <c r="AX782" s="45"/>
      <c r="AY782" s="45"/>
      <c r="AZ782" s="46"/>
      <c r="BA782" s="152"/>
      <c r="BB782" s="47"/>
      <c r="BC782" s="158">
        <v>20</v>
      </c>
      <c r="BD782" s="158"/>
      <c r="BE782" s="47"/>
      <c r="BF782" s="56"/>
      <c r="BG782" s="49"/>
      <c r="BH782" s="50"/>
      <c r="BI782" s="49"/>
      <c r="BJ782" s="49"/>
      <c r="BK782" s="49"/>
      <c r="BL782" s="49"/>
      <c r="BM782" s="49"/>
      <c r="BN782" s="50"/>
      <c r="BO782" s="49"/>
      <c r="BP782" s="49"/>
      <c r="BQ782" s="50"/>
      <c r="BR782" s="9"/>
    </row>
    <row r="783" spans="1:70" s="6" customFormat="1" x14ac:dyDescent="0.25">
      <c r="A783" s="170" t="s">
        <v>1155</v>
      </c>
      <c r="B783" s="136"/>
      <c r="C783" s="137">
        <v>44936.369930555556</v>
      </c>
      <c r="D783" s="146">
        <v>3.12</v>
      </c>
      <c r="E783" s="139" t="s">
        <v>814</v>
      </c>
      <c r="F783" s="165" t="s">
        <v>1328</v>
      </c>
      <c r="G783" s="22"/>
      <c r="H783" s="134"/>
      <c r="I783" s="134"/>
      <c r="J783" s="145"/>
      <c r="K783" s="29"/>
      <c r="L783" s="29"/>
      <c r="M783" s="1"/>
      <c r="N783" s="1"/>
      <c r="O783" s="3"/>
      <c r="P783" s="29"/>
      <c r="Q783" s="29"/>
      <c r="R783" s="1"/>
      <c r="S783" s="1"/>
      <c r="T783" s="147" t="s">
        <v>903</v>
      </c>
      <c r="U783" s="32" t="s">
        <v>24</v>
      </c>
      <c r="V783" s="24"/>
      <c r="W783" s="25" t="s">
        <v>22</v>
      </c>
      <c r="X783" s="30">
        <v>20</v>
      </c>
      <c r="Y783" s="138"/>
      <c r="Z783" s="30"/>
      <c r="AA783" s="30"/>
      <c r="AB783" s="36" t="s">
        <v>21</v>
      </c>
      <c r="AC783" s="24">
        <f>$AC$782</f>
        <v>0.45883699999999999</v>
      </c>
      <c r="AD783" s="30"/>
      <c r="AE783" s="24"/>
      <c r="AF783" s="24"/>
      <c r="AG783" s="41"/>
      <c r="AH783" s="41"/>
      <c r="AI783" s="41"/>
      <c r="AJ783" s="41"/>
      <c r="AK783" s="41"/>
      <c r="AL783" s="41"/>
      <c r="AM783" s="41"/>
      <c r="AN783" s="41"/>
      <c r="AO783" s="41"/>
      <c r="AP783" s="135"/>
      <c r="AQ783" s="135"/>
      <c r="AR783" s="41"/>
      <c r="AS783" s="41"/>
      <c r="AT783" s="135"/>
      <c r="AU783" s="135"/>
      <c r="AV783" s="29"/>
      <c r="AW783" s="42"/>
      <c r="AX783" s="42"/>
      <c r="AY783" s="42"/>
      <c r="AZ783" s="43"/>
      <c r="BA783" s="151"/>
      <c r="BB783" s="44"/>
      <c r="BC783" s="157">
        <v>21</v>
      </c>
      <c r="BD783" s="157"/>
      <c r="BE783" s="44"/>
      <c r="BF783" s="48"/>
      <c r="BG783" s="48"/>
      <c r="BH783" s="48"/>
      <c r="BI783" s="48"/>
      <c r="BJ783" s="48"/>
      <c r="BK783" s="48"/>
      <c r="BL783" s="48"/>
      <c r="BM783" s="48"/>
      <c r="BN783" s="48"/>
      <c r="BO783" s="48"/>
      <c r="BP783" s="48"/>
      <c r="BQ783" s="48"/>
      <c r="BR783" s="1"/>
    </row>
    <row r="784" spans="1:70" s="7" customFormat="1" x14ac:dyDescent="0.25">
      <c r="A784" s="68" t="s">
        <v>1857</v>
      </c>
      <c r="B784" s="67" t="s">
        <v>1282</v>
      </c>
      <c r="C784" s="52">
        <v>44936.370057870372</v>
      </c>
      <c r="D784" s="16">
        <f>(K784*M784+P784*R784)/(24*60*60)</f>
        <v>0</v>
      </c>
      <c r="E784" s="26"/>
      <c r="F784" s="14" t="s">
        <v>1786</v>
      </c>
      <c r="G784" s="15">
        <v>0.111</v>
      </c>
      <c r="H784" s="131">
        <v>17</v>
      </c>
      <c r="I784" s="131">
        <v>10</v>
      </c>
      <c r="J784" s="143" t="s">
        <v>1785</v>
      </c>
      <c r="K784" s="37"/>
      <c r="L784" s="27">
        <v>6.0000000000000001E-3</v>
      </c>
      <c r="M784" s="13">
        <v>273</v>
      </c>
      <c r="N784" s="13">
        <v>240</v>
      </c>
      <c r="O784" s="17">
        <v>2E-3</v>
      </c>
      <c r="P784" s="37"/>
      <c r="Q784" s="27">
        <v>6.0000000000000001E-3</v>
      </c>
      <c r="R784" s="13">
        <v>334</v>
      </c>
      <c r="S784" s="13">
        <v>240</v>
      </c>
      <c r="T784" s="133">
        <v>2.9999999999999997E-4</v>
      </c>
      <c r="U784" s="27"/>
      <c r="V784" s="8">
        <f>IF(AB782="Latest Sag:",-(K784*L784+P784*Q784),-(K784*L784+P784*Q784)+U784)</f>
        <v>0</v>
      </c>
      <c r="W784" s="8">
        <f>IF(OR(AC783="",AC783=0),Z783+V784,IF(AB782="Latest Sag:",AA783+U784+V784,AC783+V784))</f>
        <v>0.45883699999999999</v>
      </c>
      <c r="X784" s="34"/>
      <c r="Y784" s="53">
        <f>IF(OR(ISBLANK(X784),X782=VALUE(20)),,IF(W782="Latest Z20:",ABS(X782-X784-K781*L781-P781*Q781+U783+U784),ABS(X783-X784-K783*L783-P783*Q783+U784)))</f>
        <v>0</v>
      </c>
      <c r="Z784" s="28">
        <v>-66.120909999999995</v>
      </c>
      <c r="AA784" s="28">
        <v>0.49024600000000002</v>
      </c>
      <c r="AB784" s="28">
        <v>3.594E-2</v>
      </c>
      <c r="AC784" s="8">
        <f t="shared" ref="AC784" si="1789">AB784+AA784</f>
        <v>0.52618600000000004</v>
      </c>
      <c r="AD784" s="35">
        <v>0.45860237181326502</v>
      </c>
      <c r="AE784" s="8">
        <f t="shared" ref="AE784" si="1790">IF(AD784="",0,IF(OR(AC784="",AC784=0),W784-AD784,AC784-AD784))</f>
        <v>6.7583628186735023E-2</v>
      </c>
      <c r="AF784" s="58">
        <f t="shared" ref="AF784" si="1791">IF(AA784="",(Z784-V784)-Z783,AC784-W784)</f>
        <v>6.7349000000000048E-2</v>
      </c>
      <c r="AG784" s="40"/>
      <c r="AH784" s="73"/>
      <c r="AI784" s="40"/>
      <c r="AJ784" s="73"/>
      <c r="AK784" s="40">
        <v>2896</v>
      </c>
      <c r="AL784" s="73">
        <v>150</v>
      </c>
      <c r="AM784" s="70"/>
      <c r="AN784" s="74"/>
      <c r="AO784" s="70"/>
      <c r="AP784" s="63"/>
      <c r="AQ784" s="63"/>
      <c r="AR784" s="40"/>
      <c r="AS784" s="40"/>
      <c r="AT784" s="63"/>
      <c r="AU784" s="63"/>
      <c r="AV784" s="142"/>
      <c r="AW784" s="71"/>
      <c r="AX784" s="45"/>
      <c r="AY784" s="45"/>
      <c r="AZ784" s="46"/>
      <c r="BA784" s="152"/>
      <c r="BB784" s="47"/>
      <c r="BC784" s="158">
        <v>21</v>
      </c>
      <c r="BD784" s="158"/>
      <c r="BE784" s="47"/>
      <c r="BF784" s="56"/>
      <c r="BG784" s="49"/>
      <c r="BH784" s="50"/>
      <c r="BI784" s="49"/>
      <c r="BJ784" s="49"/>
      <c r="BK784" s="49"/>
      <c r="BL784" s="49"/>
      <c r="BM784" s="49"/>
      <c r="BN784" s="50"/>
      <c r="BO784" s="49"/>
      <c r="BP784" s="49"/>
      <c r="BQ784" s="50"/>
      <c r="BR784" s="9"/>
    </row>
    <row r="785" spans="1:70" s="7" customFormat="1" x14ac:dyDescent="0.25">
      <c r="A785" s="68" t="s">
        <v>1858</v>
      </c>
      <c r="B785" s="67" t="s">
        <v>1282</v>
      </c>
      <c r="C785" s="52">
        <v>44936.387418981481</v>
      </c>
      <c r="D785" s="16">
        <f>(K785*M785+P785*R785)/(24*60*60)</f>
        <v>3.4756944444444444E-2</v>
      </c>
      <c r="E785" s="26"/>
      <c r="F785" s="14" t="s">
        <v>1786</v>
      </c>
      <c r="G785" s="15">
        <v>0.111</v>
      </c>
      <c r="H785" s="131">
        <v>17</v>
      </c>
      <c r="I785" s="131">
        <v>10</v>
      </c>
      <c r="J785" s="143" t="s">
        <v>1785</v>
      </c>
      <c r="K785" s="27">
        <v>11</v>
      </c>
      <c r="L785" s="27">
        <v>6.0000000000000001E-3</v>
      </c>
      <c r="M785" s="13">
        <v>273</v>
      </c>
      <c r="N785" s="13">
        <v>240</v>
      </c>
      <c r="O785" s="17">
        <v>2E-3</v>
      </c>
      <c r="P785" s="27"/>
      <c r="Q785" s="27">
        <v>6.0000000000000001E-3</v>
      </c>
      <c r="R785" s="13">
        <v>334</v>
      </c>
      <c r="S785" s="13">
        <v>240</v>
      </c>
      <c r="T785" s="133">
        <v>2.9999999999999997E-4</v>
      </c>
      <c r="U785" s="27">
        <v>4.0358999999999999E-2</v>
      </c>
      <c r="V785" s="8">
        <f>IF(AB783="Latest Sag:",-(K785*L785+P785*Q785),-(K785*L785+P785*Q785)+U785)</f>
        <v>-6.6000000000000003E-2</v>
      </c>
      <c r="W785" s="8">
        <f>IF(OR(AC784="",AC784=0),Z784+V785,IF(AB783="Latest Sag:",AA784+U785+V785,AC784+V785))</f>
        <v>0.46460499999999999</v>
      </c>
      <c r="X785" s="33">
        <v>-35.503262999999997</v>
      </c>
      <c r="Y785" s="53">
        <f>IF(OR(ISBLANK(X785),X783=VALUE(20)),,IF(W783="Latest Z20:",ABS(X783-X785-K782*L782-P782*Q782+U784+U785),ABS(X784-X785-K784*L784-P784*Q784+U785)))</f>
        <v>0</v>
      </c>
      <c r="Z785" s="28">
        <v>-66.120341999999994</v>
      </c>
      <c r="AA785" s="28">
        <v>0.49012699999999998</v>
      </c>
      <c r="AB785" s="28">
        <v>-2.6574E-2</v>
      </c>
      <c r="AC785" s="8">
        <f t="shared" ref="AC785" si="1792">AB785+AA785</f>
        <v>0.46355299999999999</v>
      </c>
      <c r="AD785" s="35">
        <v>0.45860237181326502</v>
      </c>
      <c r="AE785" s="8">
        <f t="shared" ref="AE785" si="1793">IF(AD785="",0,IF(OR(AC785="",AC785=0),W785-AD785,AC785-AD785))</f>
        <v>4.9506281867349733E-3</v>
      </c>
      <c r="AF785" s="58">
        <f t="shared" ref="AF785" si="1794">IF(AA785="",(Z785-V785)-Z784,AC785-W785)</f>
        <v>-1.0519999999999974E-3</v>
      </c>
      <c r="AG785" s="40"/>
      <c r="AH785" s="73"/>
      <c r="AI785" s="40"/>
      <c r="AJ785" s="73"/>
      <c r="AK785" s="40">
        <v>61</v>
      </c>
      <c r="AL785" s="73">
        <v>150</v>
      </c>
      <c r="AM785" s="70"/>
      <c r="AN785" s="74"/>
      <c r="AO785" s="70"/>
      <c r="AP785" s="63"/>
      <c r="AQ785" s="63"/>
      <c r="AR785" s="40"/>
      <c r="AS785" s="40"/>
      <c r="AT785" s="63"/>
      <c r="AU785" s="63"/>
      <c r="AV785" s="142"/>
      <c r="AW785" s="71"/>
      <c r="AX785" s="45"/>
      <c r="AY785" s="45"/>
      <c r="AZ785" s="46"/>
      <c r="BA785" s="152"/>
      <c r="BB785" s="47"/>
      <c r="BC785" s="158">
        <v>21</v>
      </c>
      <c r="BD785" s="158"/>
      <c r="BE785" s="47"/>
      <c r="BF785" s="56"/>
      <c r="BG785" s="49"/>
      <c r="BH785" s="50"/>
      <c r="BI785" s="49"/>
      <c r="BJ785" s="49"/>
      <c r="BK785" s="49"/>
      <c r="BL785" s="49"/>
      <c r="BM785" s="49"/>
      <c r="BN785" s="50"/>
      <c r="BO785" s="49"/>
      <c r="BP785" s="49"/>
      <c r="BQ785" s="50"/>
      <c r="BR785" s="9"/>
    </row>
    <row r="786" spans="1:70" s="7" customFormat="1" x14ac:dyDescent="0.25">
      <c r="A786" s="68" t="s">
        <v>1859</v>
      </c>
      <c r="B786" s="67" t="s">
        <v>1282</v>
      </c>
      <c r="C786" s="52">
        <v>44936.443692129629</v>
      </c>
      <c r="D786" s="16">
        <f>(K786*M786+P786*R786)/(24*60*60)</f>
        <v>1.0185185185185186E-2</v>
      </c>
      <c r="E786" s="26"/>
      <c r="F786" s="14" t="s">
        <v>1786</v>
      </c>
      <c r="G786" s="15">
        <v>0.111</v>
      </c>
      <c r="H786" s="131">
        <v>17</v>
      </c>
      <c r="I786" s="131">
        <v>10</v>
      </c>
      <c r="J786" s="143" t="s">
        <v>1785</v>
      </c>
      <c r="K786" s="27">
        <v>2</v>
      </c>
      <c r="L786" s="27">
        <v>6.0000000000000001E-3</v>
      </c>
      <c r="M786" s="13">
        <v>273</v>
      </c>
      <c r="N786" s="13">
        <v>240</v>
      </c>
      <c r="O786" s="17">
        <v>2E-3</v>
      </c>
      <c r="P786" s="27">
        <v>1</v>
      </c>
      <c r="Q786" s="27">
        <v>6.0000000000000001E-3</v>
      </c>
      <c r="R786" s="13">
        <v>334</v>
      </c>
      <c r="S786" s="13">
        <v>240</v>
      </c>
      <c r="T786" s="133">
        <v>2.9999999999999997E-4</v>
      </c>
      <c r="U786" s="27">
        <v>1.2919E-2</v>
      </c>
      <c r="V786" s="8">
        <f>IF(AB784="Latest Sag:",-(K786*L786+P786*Q786),-(K786*L786+P786*Q786)+U786)</f>
        <v>-5.0810000000000022E-3</v>
      </c>
      <c r="W786" s="8">
        <f>IF(OR(AC785="",AC785=0),Z785+V786,IF(AB784="Latest Sag:",AA785+U786+V786,AC785+V786))</f>
        <v>0.45847199999999999</v>
      </c>
      <c r="X786" s="33">
        <v>-35.556345</v>
      </c>
      <c r="Y786" s="53">
        <f>IF(OR(ISBLANK(X786),X784=VALUE(20)),,IF(W784="Latest Z20:",ABS(X784-X786-K783*L783-P783*Q783+U785+U786),ABS(X785-X786-K785*L785-P785*Q785+U786)))</f>
        <v>1.0000000034010581E-6</v>
      </c>
      <c r="Z786" s="28">
        <v>-66.120650999999995</v>
      </c>
      <c r="AA786" s="28">
        <v>0.49019299999999999</v>
      </c>
      <c r="AB786" s="28">
        <v>-3.1163E-2</v>
      </c>
      <c r="AC786" s="8">
        <f t="shared" ref="AC786" si="1795">AB786+AA786</f>
        <v>0.45902999999999999</v>
      </c>
      <c r="AD786" s="35">
        <v>0.45860237181326502</v>
      </c>
      <c r="AE786" s="8">
        <f t="shared" ref="AE786" si="1796">IF(AD786="",0,IF(OR(AC786="",AC786=0),W786-AD786,AC786-AD786))</f>
        <v>4.2762818673497405E-4</v>
      </c>
      <c r="AF786" s="58">
        <f t="shared" ref="AF786" si="1797">IF(AA786="",(Z786-V786)-Z785,AC786-W786)</f>
        <v>5.5800000000000294E-4</v>
      </c>
      <c r="AG786" s="40"/>
      <c r="AH786" s="73"/>
      <c r="AI786" s="40"/>
      <c r="AJ786" s="73"/>
      <c r="AK786" s="40">
        <v>62</v>
      </c>
      <c r="AL786" s="73">
        <v>150</v>
      </c>
      <c r="AM786" s="70"/>
      <c r="AN786" s="74"/>
      <c r="AO786" s="70"/>
      <c r="AP786" s="63"/>
      <c r="AQ786" s="63"/>
      <c r="AR786" s="40"/>
      <c r="AS786" s="40"/>
      <c r="AT786" s="63"/>
      <c r="AU786" s="63"/>
      <c r="AV786" s="142"/>
      <c r="AW786" s="71"/>
      <c r="AX786" s="45"/>
      <c r="AY786" s="45"/>
      <c r="AZ786" s="46"/>
      <c r="BA786" s="152"/>
      <c r="BB786" s="47"/>
      <c r="BC786" s="158">
        <v>21</v>
      </c>
      <c r="BD786" s="158"/>
      <c r="BE786" s="47"/>
      <c r="BF786" s="56"/>
      <c r="BG786" s="49"/>
      <c r="BH786" s="50"/>
      <c r="BI786" s="49"/>
      <c r="BJ786" s="49"/>
      <c r="BK786" s="49"/>
      <c r="BL786" s="49"/>
      <c r="BM786" s="49"/>
      <c r="BN786" s="50"/>
      <c r="BO786" s="49"/>
      <c r="BP786" s="49"/>
      <c r="BQ786" s="50"/>
      <c r="BR786" s="9"/>
    </row>
    <row r="787" spans="1:70" s="7" customFormat="1" x14ac:dyDescent="0.25">
      <c r="A787" s="68" t="s">
        <v>1860</v>
      </c>
      <c r="B787" s="67" t="s">
        <v>1282</v>
      </c>
      <c r="C787" s="52">
        <v>44936.47550925926</v>
      </c>
      <c r="D787" s="16">
        <f>(K787*M787+P787*R787)/(24*60*60)</f>
        <v>1.0185185185185186E-2</v>
      </c>
      <c r="E787" s="26"/>
      <c r="F787" s="14" t="s">
        <v>1786</v>
      </c>
      <c r="G787" s="15">
        <v>0.111</v>
      </c>
      <c r="H787" s="131">
        <v>17</v>
      </c>
      <c r="I787" s="131">
        <v>10</v>
      </c>
      <c r="J787" s="143" t="s">
        <v>1785</v>
      </c>
      <c r="K787" s="27">
        <v>2</v>
      </c>
      <c r="L787" s="27">
        <v>6.0000000000000001E-3</v>
      </c>
      <c r="M787" s="13">
        <v>273</v>
      </c>
      <c r="N787" s="13">
        <v>240</v>
      </c>
      <c r="O787" s="17">
        <v>2E-3</v>
      </c>
      <c r="P787" s="27">
        <v>1</v>
      </c>
      <c r="Q787" s="27">
        <v>6.0000000000000001E-3</v>
      </c>
      <c r="R787" s="13">
        <v>334</v>
      </c>
      <c r="S787" s="13">
        <v>240</v>
      </c>
      <c r="T787" s="133">
        <v>2.9999999999999997E-4</v>
      </c>
      <c r="U787" s="27">
        <v>1.7420000000000001E-2</v>
      </c>
      <c r="V787" s="8">
        <f>IF(AB785="Latest Sag:",-(K787*L787+P787*Q787),-(K787*L787+P787*Q787)+U787)</f>
        <v>-5.8000000000000065E-4</v>
      </c>
      <c r="W787" s="8">
        <f>IF(OR(AC786="",AC786=0),Z786+V787,IF(AB785="Latest Sag:",AA786+U787+V787,AC786+V787))</f>
        <v>0.45844999999999997</v>
      </c>
      <c r="X787" s="33">
        <v>-35.556924000000002</v>
      </c>
      <c r="Y787" s="53">
        <f>IF(OR(ISBLANK(X787),X785=VALUE(20)),,IF(W785="Latest Z20:",ABS(X785-X787-K784*L784-P784*Q784+U786+U787),ABS(X786-X787-K786*L786-P786*Q786+U787)))</f>
        <v>9.9999999811709039E-7</v>
      </c>
      <c r="Z787" s="28">
        <v>-66.120661999999996</v>
      </c>
      <c r="AA787" s="28">
        <v>0.49020399999999997</v>
      </c>
      <c r="AB787" s="28">
        <v>-3.1787000000000003E-2</v>
      </c>
      <c r="AC787" s="8">
        <f t="shared" ref="AC787" si="1798">AB787+AA787</f>
        <v>0.45841699999999996</v>
      </c>
      <c r="AD787" s="35">
        <v>0.45860237181326502</v>
      </c>
      <c r="AE787" s="8">
        <f t="shared" ref="AE787" si="1799">IF(AD787="",0,IF(OR(AC787="",AC787=0),W787-AD787,AC787-AD787))</f>
        <v>-1.8537181326505614E-4</v>
      </c>
      <c r="AF787" s="58">
        <f t="shared" ref="AF787" si="1800">IF(AA787="",(Z787-V787)-Z786,AC787-W787)</f>
        <v>-3.3000000000005247E-5</v>
      </c>
      <c r="AG787" s="40"/>
      <c r="AH787" s="73"/>
      <c r="AI787" s="40"/>
      <c r="AJ787" s="73"/>
      <c r="AK787" s="40">
        <v>35</v>
      </c>
      <c r="AL787" s="73">
        <v>150</v>
      </c>
      <c r="AM787" s="70"/>
      <c r="AN787" s="74"/>
      <c r="AO787" s="70"/>
      <c r="AP787" s="63"/>
      <c r="AQ787" s="63"/>
      <c r="AR787" s="40"/>
      <c r="AS787" s="40"/>
      <c r="AT787" s="63"/>
      <c r="AU787" s="63"/>
      <c r="AV787" s="142"/>
      <c r="AW787" s="71"/>
      <c r="AX787" s="45"/>
      <c r="AY787" s="45"/>
      <c r="AZ787" s="46"/>
      <c r="BA787" s="152"/>
      <c r="BB787" s="47"/>
      <c r="BC787" s="158">
        <v>21</v>
      </c>
      <c r="BD787" s="158"/>
      <c r="BE787" s="47"/>
      <c r="BF787" s="56"/>
      <c r="BG787" s="49"/>
      <c r="BH787" s="50"/>
      <c r="BI787" s="49"/>
      <c r="BJ787" s="49"/>
      <c r="BK787" s="49"/>
      <c r="BL787" s="49"/>
      <c r="BM787" s="49"/>
      <c r="BN787" s="50"/>
      <c r="BO787" s="49"/>
      <c r="BP787" s="49"/>
      <c r="BQ787" s="50"/>
      <c r="BR787" s="9"/>
    </row>
    <row r="788" spans="1:70" s="6" customFormat="1" x14ac:dyDescent="0.25">
      <c r="A788" s="170" t="s">
        <v>1155</v>
      </c>
      <c r="B788" s="136"/>
      <c r="C788" s="137">
        <v>44936.509594907409</v>
      </c>
      <c r="D788" s="146">
        <v>3.35</v>
      </c>
      <c r="E788" s="139" t="s">
        <v>814</v>
      </c>
      <c r="F788" s="165" t="s">
        <v>1332</v>
      </c>
      <c r="G788" s="22"/>
      <c r="H788" s="134"/>
      <c r="I788" s="134"/>
      <c r="J788" s="145"/>
      <c r="K788" s="29"/>
      <c r="L788" s="29"/>
      <c r="M788" s="1"/>
      <c r="N788" s="1"/>
      <c r="O788" s="3"/>
      <c r="P788" s="29"/>
      <c r="Q788" s="29"/>
      <c r="R788" s="1"/>
      <c r="S788" s="1"/>
      <c r="T788" s="147" t="s">
        <v>903</v>
      </c>
      <c r="U788" s="32" t="s">
        <v>24</v>
      </c>
      <c r="V788" s="24"/>
      <c r="W788" s="25" t="s">
        <v>22</v>
      </c>
      <c r="X788" s="30">
        <v>20</v>
      </c>
      <c r="Y788" s="138"/>
      <c r="Z788" s="30"/>
      <c r="AA788" s="30"/>
      <c r="AB788" s="36" t="s">
        <v>21</v>
      </c>
      <c r="AC788" s="24">
        <f>$AC$787</f>
        <v>0.45841699999999996</v>
      </c>
      <c r="AD788" s="30"/>
      <c r="AE788" s="24"/>
      <c r="AF788" s="24"/>
      <c r="AG788" s="41"/>
      <c r="AH788" s="41"/>
      <c r="AI788" s="41"/>
      <c r="AJ788" s="41"/>
      <c r="AK788" s="41"/>
      <c r="AL788" s="41"/>
      <c r="AM788" s="41"/>
      <c r="AN788" s="41"/>
      <c r="AO788" s="41"/>
      <c r="AP788" s="135"/>
      <c r="AQ788" s="135"/>
      <c r="AR788" s="41"/>
      <c r="AS788" s="41"/>
      <c r="AT788" s="135"/>
      <c r="AU788" s="135"/>
      <c r="AV788" s="29"/>
      <c r="AW788" s="42"/>
      <c r="AX788" s="42"/>
      <c r="AY788" s="42"/>
      <c r="AZ788" s="43"/>
      <c r="BA788" s="151"/>
      <c r="BB788" s="44"/>
      <c r="BC788" s="157">
        <v>22</v>
      </c>
      <c r="BD788" s="157"/>
      <c r="BE788" s="44"/>
      <c r="BF788" s="48"/>
      <c r="BG788" s="48"/>
      <c r="BH788" s="48"/>
      <c r="BI788" s="48"/>
      <c r="BJ788" s="48"/>
      <c r="BK788" s="48"/>
      <c r="BL788" s="48"/>
      <c r="BM788" s="48"/>
      <c r="BN788" s="48"/>
      <c r="BO788" s="48"/>
      <c r="BP788" s="48"/>
      <c r="BQ788" s="48"/>
      <c r="BR788" s="1"/>
    </row>
    <row r="789" spans="1:70" s="7" customFormat="1" x14ac:dyDescent="0.25">
      <c r="A789" s="68" t="s">
        <v>1861</v>
      </c>
      <c r="B789" s="67" t="s">
        <v>1282</v>
      </c>
      <c r="C789" s="52">
        <v>44936.509675925925</v>
      </c>
      <c r="D789" s="16">
        <f>(K789*M789+P789*R789)/(24*60*60)</f>
        <v>0</v>
      </c>
      <c r="E789" s="26"/>
      <c r="F789" s="14" t="s">
        <v>1786</v>
      </c>
      <c r="G789" s="15">
        <v>0.111</v>
      </c>
      <c r="H789" s="131">
        <v>17</v>
      </c>
      <c r="I789" s="131">
        <v>10</v>
      </c>
      <c r="J789" s="143" t="s">
        <v>1785</v>
      </c>
      <c r="K789" s="37"/>
      <c r="L789" s="27">
        <v>6.0000000000000001E-3</v>
      </c>
      <c r="M789" s="13">
        <v>273</v>
      </c>
      <c r="N789" s="13">
        <v>240</v>
      </c>
      <c r="O789" s="17">
        <v>2E-3</v>
      </c>
      <c r="P789" s="37"/>
      <c r="Q789" s="27">
        <v>6.0000000000000001E-3</v>
      </c>
      <c r="R789" s="13">
        <v>334</v>
      </c>
      <c r="S789" s="13">
        <v>240</v>
      </c>
      <c r="T789" s="133">
        <v>2.9999999999999997E-4</v>
      </c>
      <c r="U789" s="27"/>
      <c r="V789" s="8">
        <f>IF(AB787="Latest Sag:",-(K789*L789+P789*Q789),-(K789*L789+P789*Q789)+U789)</f>
        <v>0</v>
      </c>
      <c r="W789" s="8">
        <f>IF(OR(AC788="",AC788=0),Z788+V789,IF(AB787="Latest Sag:",AA788+U789+V789,AC788+V789))</f>
        <v>0.45841699999999996</v>
      </c>
      <c r="X789" s="34"/>
      <c r="Y789" s="53">
        <f>IF(OR(ISBLANK(X789),X787=VALUE(20)),,IF(W787="Latest Z20:",ABS(X787-X789-K786*L786-P786*Q786+U788+U789),ABS(X788-X789-K788*L788-P788*Q788+U789)))</f>
        <v>0</v>
      </c>
      <c r="Z789" s="28">
        <v>-66.120722999999998</v>
      </c>
      <c r="AA789" s="28">
        <v>0.49034499999999998</v>
      </c>
      <c r="AB789" s="28">
        <v>3.5874999999999997E-2</v>
      </c>
      <c r="AC789" s="8">
        <f t="shared" ref="AC789" si="1801">AB789+AA789</f>
        <v>0.52622000000000002</v>
      </c>
      <c r="AD789" s="35">
        <v>0.458603399256441</v>
      </c>
      <c r="AE789" s="8">
        <f t="shared" ref="AE789" si="1802">IF(AD789="",0,IF(OR(AC789="",AC789=0),W789-AD789,AC789-AD789))</f>
        <v>6.7616600743559019E-2</v>
      </c>
      <c r="AF789" s="58">
        <f t="shared" ref="AF789" si="1803">IF(AA789="",(Z789-V789)-Z788,AC789-W789)</f>
        <v>6.7803000000000058E-2</v>
      </c>
      <c r="AG789" s="40"/>
      <c r="AH789" s="73"/>
      <c r="AI789" s="40"/>
      <c r="AJ789" s="73"/>
      <c r="AK789" s="40">
        <v>3207</v>
      </c>
      <c r="AL789" s="73">
        <v>150</v>
      </c>
      <c r="AM789" s="70"/>
      <c r="AN789" s="74"/>
      <c r="AO789" s="70"/>
      <c r="AP789" s="63"/>
      <c r="AQ789" s="63"/>
      <c r="AR789" s="40"/>
      <c r="AS789" s="40"/>
      <c r="AT789" s="63"/>
      <c r="AU789" s="63"/>
      <c r="AV789" s="142"/>
      <c r="AW789" s="71"/>
      <c r="AX789" s="45"/>
      <c r="AY789" s="45"/>
      <c r="AZ789" s="46"/>
      <c r="BA789" s="152"/>
      <c r="BB789" s="47"/>
      <c r="BC789" s="158">
        <v>22</v>
      </c>
      <c r="BD789" s="158"/>
      <c r="BE789" s="47"/>
      <c r="BF789" s="56"/>
      <c r="BG789" s="49"/>
      <c r="BH789" s="50"/>
      <c r="BI789" s="49"/>
      <c r="BJ789" s="49"/>
      <c r="BK789" s="49"/>
      <c r="BL789" s="49"/>
      <c r="BM789" s="49"/>
      <c r="BN789" s="50"/>
      <c r="BO789" s="49"/>
      <c r="BP789" s="49"/>
      <c r="BQ789" s="50"/>
      <c r="BR789" s="9"/>
    </row>
    <row r="790" spans="1:70" s="7" customFormat="1" x14ac:dyDescent="0.25">
      <c r="A790" s="68" t="s">
        <v>1862</v>
      </c>
      <c r="B790" s="67" t="s">
        <v>1282</v>
      </c>
      <c r="C790" s="52">
        <v>44936.52542824074</v>
      </c>
      <c r="D790" s="16">
        <f>(K790*M790+P790*R790)/(24*60*60)</f>
        <v>3.4756944444444444E-2</v>
      </c>
      <c r="E790" s="26"/>
      <c r="F790" s="14" t="s">
        <v>1786</v>
      </c>
      <c r="G790" s="15">
        <v>0.111</v>
      </c>
      <c r="H790" s="131">
        <v>17</v>
      </c>
      <c r="I790" s="131">
        <v>10</v>
      </c>
      <c r="J790" s="143" t="s">
        <v>1785</v>
      </c>
      <c r="K790" s="27">
        <v>11</v>
      </c>
      <c r="L790" s="27">
        <v>6.0000000000000001E-3</v>
      </c>
      <c r="M790" s="13">
        <v>273</v>
      </c>
      <c r="N790" s="13">
        <v>240</v>
      </c>
      <c r="O790" s="17">
        <v>2E-3</v>
      </c>
      <c r="P790" s="27"/>
      <c r="Q790" s="27">
        <v>6.0000000000000001E-3</v>
      </c>
      <c r="R790" s="13">
        <v>334</v>
      </c>
      <c r="S790" s="13">
        <v>240</v>
      </c>
      <c r="T790" s="133">
        <v>2.9999999999999997E-4</v>
      </c>
      <c r="U790" s="27">
        <v>4.0260999999999998E-2</v>
      </c>
      <c r="V790" s="8">
        <f>IF(AB788="Latest Sag:",-(K790*L790+P790*Q790),-(K790*L790+P790*Q790)+U790)</f>
        <v>-6.6000000000000003E-2</v>
      </c>
      <c r="W790" s="8">
        <f>IF(OR(AC789="",AC789=0),Z789+V790,IF(AB788="Latest Sag:",AA789+U790+V790,AC789+V790))</f>
        <v>0.46460600000000002</v>
      </c>
      <c r="X790" s="33">
        <v>-35.503196000000003</v>
      </c>
      <c r="Y790" s="53">
        <f>IF(OR(ISBLANK(X790),X788=VALUE(20)),,IF(W788="Latest Z20:",ABS(X788-X790-K787*L787-P787*Q787+U789+U790),ABS(X789-X790-K789*L789-P789*Q789+U790)))</f>
        <v>0</v>
      </c>
      <c r="Z790" s="28">
        <v>-66.120332000000005</v>
      </c>
      <c r="AA790" s="28">
        <v>0.490263</v>
      </c>
      <c r="AB790" s="28">
        <v>-2.6428E-2</v>
      </c>
      <c r="AC790" s="8">
        <f t="shared" ref="AC790" si="1804">AB790+AA790</f>
        <v>0.463835</v>
      </c>
      <c r="AD790" s="35">
        <v>0.458603399256441</v>
      </c>
      <c r="AE790" s="8">
        <f t="shared" ref="AE790" si="1805">IF(AD790="",0,IF(OR(AC790="",AC790=0),W790-AD790,AC790-AD790))</f>
        <v>5.2316007435589951E-3</v>
      </c>
      <c r="AF790" s="58">
        <f t="shared" ref="AF790" si="1806">IF(AA790="",(Z790-V790)-Z789,AC790-W790)</f>
        <v>-7.7100000000002167E-4</v>
      </c>
      <c r="AG790" s="40"/>
      <c r="AH790" s="73"/>
      <c r="AI790" s="40"/>
      <c r="AJ790" s="73"/>
      <c r="AK790" s="40">
        <v>55</v>
      </c>
      <c r="AL790" s="73">
        <v>150</v>
      </c>
      <c r="AM790" s="70"/>
      <c r="AN790" s="74"/>
      <c r="AO790" s="70"/>
      <c r="AP790" s="63"/>
      <c r="AQ790" s="63"/>
      <c r="AR790" s="40"/>
      <c r="AS790" s="40"/>
      <c r="AT790" s="63"/>
      <c r="AU790" s="63"/>
      <c r="AV790" s="142"/>
      <c r="AW790" s="71"/>
      <c r="AX790" s="45"/>
      <c r="AY790" s="45"/>
      <c r="AZ790" s="46"/>
      <c r="BA790" s="152"/>
      <c r="BB790" s="47"/>
      <c r="BC790" s="158">
        <v>22</v>
      </c>
      <c r="BD790" s="158"/>
      <c r="BE790" s="47"/>
      <c r="BF790" s="56"/>
      <c r="BG790" s="49"/>
      <c r="BH790" s="50"/>
      <c r="BI790" s="49"/>
      <c r="BJ790" s="49"/>
      <c r="BK790" s="49"/>
      <c r="BL790" s="49"/>
      <c r="BM790" s="49"/>
      <c r="BN790" s="50"/>
      <c r="BO790" s="49"/>
      <c r="BP790" s="49"/>
      <c r="BQ790" s="50"/>
      <c r="BR790" s="9"/>
    </row>
    <row r="791" spans="1:70" s="7" customFormat="1" x14ac:dyDescent="0.25">
      <c r="A791" s="68" t="s">
        <v>1863</v>
      </c>
      <c r="B791" s="67" t="s">
        <v>1282</v>
      </c>
      <c r="C791" s="52">
        <v>44936.572280092594</v>
      </c>
      <c r="D791" s="16">
        <f>(K791*M791+P791*R791)/(24*60*60)</f>
        <v>1.0185185185185186E-2</v>
      </c>
      <c r="E791" s="26"/>
      <c r="F791" s="14" t="s">
        <v>1786</v>
      </c>
      <c r="G791" s="15">
        <v>0.111</v>
      </c>
      <c r="H791" s="131">
        <v>17</v>
      </c>
      <c r="I791" s="131">
        <v>10</v>
      </c>
      <c r="J791" s="143" t="s">
        <v>1785</v>
      </c>
      <c r="K791" s="27">
        <v>2</v>
      </c>
      <c r="L791" s="27">
        <v>6.0000000000000001E-3</v>
      </c>
      <c r="M791" s="13">
        <v>273</v>
      </c>
      <c r="N791" s="13">
        <v>240</v>
      </c>
      <c r="O791" s="17">
        <v>2E-3</v>
      </c>
      <c r="P791" s="27">
        <v>1</v>
      </c>
      <c r="Q791" s="27">
        <v>6.0000000000000001E-3</v>
      </c>
      <c r="R791" s="13">
        <v>334</v>
      </c>
      <c r="S791" s="13">
        <v>240</v>
      </c>
      <c r="T791" s="133">
        <v>2.9999999999999997E-4</v>
      </c>
      <c r="U791" s="27">
        <v>1.2657E-2</v>
      </c>
      <c r="V791" s="8">
        <f>IF(AB789="Latest Sag:",-(K791*L791+P791*Q791),-(K791*L791+P791*Q791)+U791)</f>
        <v>-5.3430000000000023E-3</v>
      </c>
      <c r="W791" s="8">
        <f>IF(OR(AC790="",AC790=0),Z790+V791,IF(AB789="Latest Sag:",AA790+U791+V791,AC790+V791))</f>
        <v>0.45849200000000001</v>
      </c>
      <c r="X791" s="33">
        <v>-35.556538000000003</v>
      </c>
      <c r="Y791" s="53">
        <f>IF(OR(ISBLANK(X791),X789=VALUE(20)),,IF(W789="Latest Z20:",ABS(X789-X791-K788*L788-P788*Q788+U790+U791),ABS(X790-X791-K790*L790-P790*Q790+U791)))</f>
        <v>9.99999999336601E-7</v>
      </c>
      <c r="Z791" s="28">
        <v>-66.120467000000005</v>
      </c>
      <c r="AA791" s="28">
        <v>0.49026700000000001</v>
      </c>
      <c r="AB791" s="28">
        <v>-3.1446000000000002E-2</v>
      </c>
      <c r="AC791" s="8">
        <f t="shared" ref="AC791" si="1807">AB791+AA791</f>
        <v>0.45882100000000003</v>
      </c>
      <c r="AD791" s="35">
        <v>0.458603399256441</v>
      </c>
      <c r="AE791" s="8">
        <f t="shared" ref="AE791" si="1808">IF(AD791="",0,IF(OR(AC791="",AC791=0),W791-AD791,AC791-AD791))</f>
        <v>2.1760074355903214E-4</v>
      </c>
      <c r="AF791" s="58">
        <f t="shared" ref="AF791" si="1809">IF(AA791="",(Z791-V791)-Z790,AC791-W791)</f>
        <v>3.2900000000002372E-4</v>
      </c>
      <c r="AG791" s="40"/>
      <c r="AH791" s="73"/>
      <c r="AI791" s="40"/>
      <c r="AJ791" s="73"/>
      <c r="AK791" s="40">
        <v>70</v>
      </c>
      <c r="AL791" s="73">
        <v>150</v>
      </c>
      <c r="AM791" s="70"/>
      <c r="AN791" s="74"/>
      <c r="AO791" s="70"/>
      <c r="AP791" s="63"/>
      <c r="AQ791" s="63"/>
      <c r="AR791" s="40"/>
      <c r="AS791" s="40"/>
      <c r="AT791" s="63"/>
      <c r="AU791" s="63"/>
      <c r="AV791" s="142"/>
      <c r="AW791" s="71"/>
      <c r="AX791" s="45"/>
      <c r="AY791" s="45"/>
      <c r="AZ791" s="46"/>
      <c r="BA791" s="152"/>
      <c r="BB791" s="47"/>
      <c r="BC791" s="158">
        <v>22</v>
      </c>
      <c r="BD791" s="158"/>
      <c r="BE791" s="47"/>
      <c r="BF791" s="56"/>
      <c r="BG791" s="49"/>
      <c r="BH791" s="50"/>
      <c r="BI791" s="49"/>
      <c r="BJ791" s="49"/>
      <c r="BK791" s="49"/>
      <c r="BL791" s="49"/>
      <c r="BM791" s="49"/>
      <c r="BN791" s="50"/>
      <c r="BO791" s="49"/>
      <c r="BP791" s="49"/>
      <c r="BQ791" s="50"/>
      <c r="BR791" s="9"/>
    </row>
    <row r="792" spans="1:70" s="6" customFormat="1" x14ac:dyDescent="0.25">
      <c r="A792" s="170" t="s">
        <v>1155</v>
      </c>
      <c r="B792" s="136"/>
      <c r="C792" s="137">
        <v>44936.604456018518</v>
      </c>
      <c r="D792" s="146">
        <v>2.2799999999999998</v>
      </c>
      <c r="E792" s="139" t="s">
        <v>814</v>
      </c>
      <c r="F792" s="165" t="s">
        <v>1336</v>
      </c>
      <c r="G792" s="22"/>
      <c r="H792" s="134"/>
      <c r="I792" s="134"/>
      <c r="J792" s="145"/>
      <c r="K792" s="29"/>
      <c r="L792" s="29"/>
      <c r="M792" s="1"/>
      <c r="N792" s="1"/>
      <c r="O792" s="3"/>
      <c r="P792" s="29"/>
      <c r="Q792" s="29"/>
      <c r="R792" s="1"/>
      <c r="S792" s="1"/>
      <c r="T792" s="147" t="s">
        <v>903</v>
      </c>
      <c r="U792" s="32" t="s">
        <v>24</v>
      </c>
      <c r="V792" s="24"/>
      <c r="W792" s="25" t="s">
        <v>22</v>
      </c>
      <c r="X792" s="30">
        <v>20</v>
      </c>
      <c r="Y792" s="138"/>
      <c r="Z792" s="30"/>
      <c r="AA792" s="30"/>
      <c r="AB792" s="36" t="s">
        <v>21</v>
      </c>
      <c r="AC792" s="24">
        <f>$AC$791</f>
        <v>0.45882100000000003</v>
      </c>
      <c r="AD792" s="30"/>
      <c r="AE792" s="24"/>
      <c r="AF792" s="24"/>
      <c r="AG792" s="41"/>
      <c r="AH792" s="41"/>
      <c r="AI792" s="41"/>
      <c r="AJ792" s="41"/>
      <c r="AK792" s="41"/>
      <c r="AL792" s="41"/>
      <c r="AM792" s="41"/>
      <c r="AN792" s="41"/>
      <c r="AO792" s="41"/>
      <c r="AP792" s="135"/>
      <c r="AQ792" s="135"/>
      <c r="AR792" s="41"/>
      <c r="AS792" s="41"/>
      <c r="AT792" s="135"/>
      <c r="AU792" s="135"/>
      <c r="AV792" s="29"/>
      <c r="AW792" s="42"/>
      <c r="AX792" s="42"/>
      <c r="AY792" s="42"/>
      <c r="AZ792" s="43"/>
      <c r="BA792" s="151"/>
      <c r="BB792" s="44"/>
      <c r="BC792" s="157">
        <v>23</v>
      </c>
      <c r="BD792" s="157"/>
      <c r="BE792" s="44"/>
      <c r="BF792" s="48"/>
      <c r="BG792" s="48"/>
      <c r="BH792" s="48"/>
      <c r="BI792" s="48"/>
      <c r="BJ792" s="48"/>
      <c r="BK792" s="48"/>
      <c r="BL792" s="48"/>
      <c r="BM792" s="48"/>
      <c r="BN792" s="48"/>
      <c r="BO792" s="48"/>
      <c r="BP792" s="48"/>
      <c r="BQ792" s="48"/>
      <c r="BR792" s="1"/>
    </row>
    <row r="793" spans="1:70" s="7" customFormat="1" x14ac:dyDescent="0.25">
      <c r="A793" s="68" t="s">
        <v>1864</v>
      </c>
      <c r="B793" s="67" t="s">
        <v>1282</v>
      </c>
      <c r="C793" s="52">
        <v>44936.604537037034</v>
      </c>
      <c r="D793" s="16">
        <f>(K793*M793+P793*R793)/(24*60*60)</f>
        <v>0</v>
      </c>
      <c r="E793" s="26"/>
      <c r="F793" s="14" t="s">
        <v>1786</v>
      </c>
      <c r="G793" s="15">
        <v>0.111</v>
      </c>
      <c r="H793" s="131">
        <v>17</v>
      </c>
      <c r="I793" s="131">
        <v>10</v>
      </c>
      <c r="J793" s="143" t="s">
        <v>1785</v>
      </c>
      <c r="K793" s="37"/>
      <c r="L793" s="27">
        <v>6.0000000000000001E-3</v>
      </c>
      <c r="M793" s="13">
        <v>273</v>
      </c>
      <c r="N793" s="13">
        <v>240</v>
      </c>
      <c r="O793" s="17">
        <v>2E-3</v>
      </c>
      <c r="P793" s="37"/>
      <c r="Q793" s="27">
        <v>6.0000000000000001E-3</v>
      </c>
      <c r="R793" s="13">
        <v>334</v>
      </c>
      <c r="S793" s="13">
        <v>240</v>
      </c>
      <c r="T793" s="133">
        <v>2.9999999999999997E-4</v>
      </c>
      <c r="U793" s="27"/>
      <c r="V793" s="8">
        <f>IF(AB791="Latest Sag:",-(K793*L793+P793*Q793),-(K793*L793+P793*Q793)+U793)</f>
        <v>0</v>
      </c>
      <c r="W793" s="8">
        <f>IF(OR(AC792="",AC792=0),Z792+V793,IF(AB791="Latest Sag:",AA792+U793+V793,AC792+V793))</f>
        <v>0.45882100000000003</v>
      </c>
      <c r="X793" s="34"/>
      <c r="Y793" s="53">
        <f>IF(OR(ISBLANK(X793),X791=VALUE(20)),,IF(W791="Latest Z20:",ABS(X791-X793-K790*L790-P790*Q790+U792+U793),ABS(X792-X793-K792*L792-P792*Q792+U793)))</f>
        <v>0</v>
      </c>
      <c r="Z793" s="28">
        <v>-66.120621</v>
      </c>
      <c r="AA793" s="28">
        <v>0.49046099999999998</v>
      </c>
      <c r="AB793" s="28">
        <v>3.4405999999999999E-2</v>
      </c>
      <c r="AC793" s="8">
        <f t="shared" ref="AC793" si="1810">AB793+AA793</f>
        <v>0.52486699999999997</v>
      </c>
      <c r="AD793" s="35">
        <v>0.45869095579106001</v>
      </c>
      <c r="AE793" s="8">
        <f t="shared" ref="AE793" si="1811">IF(AD793="",0,IF(OR(AC793="",AC793=0),W793-AD793,AC793-AD793))</f>
        <v>6.6176044208939966E-2</v>
      </c>
      <c r="AF793" s="58">
        <f t="shared" ref="AF793" si="1812">IF(AA793="",(Z793-V793)-Z792,AC793-W793)</f>
        <v>6.6045999999999938E-2</v>
      </c>
      <c r="AG793" s="40"/>
      <c r="AH793" s="73"/>
      <c r="AI793" s="40"/>
      <c r="AJ793" s="73"/>
      <c r="AK793" s="40">
        <v>2955</v>
      </c>
      <c r="AL793" s="73">
        <v>150</v>
      </c>
      <c r="AM793" s="70"/>
      <c r="AN793" s="74"/>
      <c r="AO793" s="70"/>
      <c r="AP793" s="63"/>
      <c r="AQ793" s="63"/>
      <c r="AR793" s="40"/>
      <c r="AS793" s="40"/>
      <c r="AT793" s="63"/>
      <c r="AU793" s="63"/>
      <c r="AV793" s="142"/>
      <c r="AW793" s="71"/>
      <c r="AX793" s="45"/>
      <c r="AY793" s="45"/>
      <c r="AZ793" s="46"/>
      <c r="BA793" s="152"/>
      <c r="BB793" s="47"/>
      <c r="BC793" s="158">
        <v>23</v>
      </c>
      <c r="BD793" s="158"/>
      <c r="BE793" s="47"/>
      <c r="BF793" s="56"/>
      <c r="BG793" s="49"/>
      <c r="BH793" s="50"/>
      <c r="BI793" s="49"/>
      <c r="BJ793" s="49"/>
      <c r="BK793" s="49"/>
      <c r="BL793" s="49"/>
      <c r="BM793" s="49"/>
      <c r="BN793" s="50"/>
      <c r="BO793" s="49"/>
      <c r="BP793" s="49"/>
      <c r="BQ793" s="50"/>
      <c r="BR793" s="9"/>
    </row>
    <row r="794" spans="1:70" s="7" customFormat="1" x14ac:dyDescent="0.25">
      <c r="A794" s="68" t="s">
        <v>1865</v>
      </c>
      <c r="B794" s="67" t="s">
        <v>1282</v>
      </c>
      <c r="C794" s="52">
        <v>44936.620925925927</v>
      </c>
      <c r="D794" s="16">
        <f>(K794*M794+P794*R794)/(24*60*60)</f>
        <v>3.4756944444444444E-2</v>
      </c>
      <c r="E794" s="26"/>
      <c r="F794" s="14" t="s">
        <v>1786</v>
      </c>
      <c r="G794" s="15">
        <v>0.111</v>
      </c>
      <c r="H794" s="131">
        <v>17</v>
      </c>
      <c r="I794" s="131">
        <v>10</v>
      </c>
      <c r="J794" s="143" t="s">
        <v>1785</v>
      </c>
      <c r="K794" s="27">
        <v>11</v>
      </c>
      <c r="L794" s="27">
        <v>6.0000000000000001E-3</v>
      </c>
      <c r="M794" s="13">
        <v>273</v>
      </c>
      <c r="N794" s="13">
        <v>240</v>
      </c>
      <c r="O794" s="17">
        <v>2E-3</v>
      </c>
      <c r="P794" s="27"/>
      <c r="Q794" s="27">
        <v>6.0000000000000001E-3</v>
      </c>
      <c r="R794" s="13">
        <v>334</v>
      </c>
      <c r="S794" s="13">
        <v>240</v>
      </c>
      <c r="T794" s="133">
        <v>2.9999999999999997E-4</v>
      </c>
      <c r="U794" s="27">
        <v>4.0287000000000003E-2</v>
      </c>
      <c r="V794" s="8">
        <f>IF(AB792="Latest Sag:",-(K794*L794+P794*Q794),-(K794*L794+P794*Q794)+U794)</f>
        <v>-6.6000000000000003E-2</v>
      </c>
      <c r="W794" s="8">
        <f>IF(OR(AC793="",AC793=0),Z793+V794,IF(AB792="Latest Sag:",AA793+U794+V794,AC793+V794))</f>
        <v>0.46474799999999999</v>
      </c>
      <c r="X794" s="33">
        <v>-35.503642999999997</v>
      </c>
      <c r="Y794" s="53">
        <f>IF(OR(ISBLANK(X794),X792=VALUE(20)),,IF(W792="Latest Z20:",ABS(X792-X794-K791*L791-P791*Q791+U793+U794),ABS(X793-X794-K793*L793-P793*Q793+U794)))</f>
        <v>0</v>
      </c>
      <c r="Z794" s="28">
        <v>-66.120188999999996</v>
      </c>
      <c r="AA794" s="28">
        <v>0.49042599999999997</v>
      </c>
      <c r="AB794" s="28">
        <v>-2.7047000000000002E-2</v>
      </c>
      <c r="AC794" s="8">
        <f t="shared" ref="AC794" si="1813">AB794+AA794</f>
        <v>0.46337899999999999</v>
      </c>
      <c r="AD794" s="35">
        <v>0.45869095579106001</v>
      </c>
      <c r="AE794" s="8">
        <f t="shared" ref="AE794" si="1814">IF(AD794="",0,IF(OR(AC794="",AC794=0),W794-AD794,AC794-AD794))</f>
        <v>4.6880442089399788E-3</v>
      </c>
      <c r="AF794" s="58">
        <f t="shared" ref="AF794" si="1815">IF(AA794="",(Z794-V794)-Z793,AC794-W794)</f>
        <v>-1.3690000000000091E-3</v>
      </c>
      <c r="AG794" s="40"/>
      <c r="AH794" s="73"/>
      <c r="AI794" s="40"/>
      <c r="AJ794" s="73"/>
      <c r="AK794" s="40">
        <v>53</v>
      </c>
      <c r="AL794" s="73">
        <v>150</v>
      </c>
      <c r="AM794" s="70"/>
      <c r="AN794" s="74"/>
      <c r="AO794" s="70"/>
      <c r="AP794" s="63"/>
      <c r="AQ794" s="63"/>
      <c r="AR794" s="40"/>
      <c r="AS794" s="40"/>
      <c r="AT794" s="63"/>
      <c r="AU794" s="63"/>
      <c r="AV794" s="142"/>
      <c r="AW794" s="71"/>
      <c r="AX794" s="45"/>
      <c r="AY794" s="45"/>
      <c r="AZ794" s="46"/>
      <c r="BA794" s="152"/>
      <c r="BB794" s="47"/>
      <c r="BC794" s="158">
        <v>23</v>
      </c>
      <c r="BD794" s="158"/>
      <c r="BE794" s="47"/>
      <c r="BF794" s="56"/>
      <c r="BG794" s="49"/>
      <c r="BH794" s="50"/>
      <c r="BI794" s="49"/>
      <c r="BJ794" s="49"/>
      <c r="BK794" s="49"/>
      <c r="BL794" s="49"/>
      <c r="BM794" s="49"/>
      <c r="BN794" s="50"/>
      <c r="BO794" s="49"/>
      <c r="BP794" s="49"/>
      <c r="BQ794" s="50"/>
      <c r="BR794" s="9"/>
    </row>
    <row r="795" spans="1:70" s="7" customFormat="1" x14ac:dyDescent="0.25">
      <c r="A795" s="68" t="s">
        <v>1866</v>
      </c>
      <c r="B795" s="67" t="s">
        <v>1282</v>
      </c>
      <c r="C795" s="52">
        <v>44936.666493055556</v>
      </c>
      <c r="D795" s="16">
        <f>(K795*M795+P795*R795)/(24*60*60)</f>
        <v>1.0185185185185186E-2</v>
      </c>
      <c r="E795" s="26"/>
      <c r="F795" s="14" t="s">
        <v>1786</v>
      </c>
      <c r="G795" s="15">
        <v>0.111</v>
      </c>
      <c r="H795" s="131">
        <v>17</v>
      </c>
      <c r="I795" s="131">
        <v>10</v>
      </c>
      <c r="J795" s="143" t="s">
        <v>1785</v>
      </c>
      <c r="K795" s="27">
        <v>2</v>
      </c>
      <c r="L795" s="27">
        <v>6.0000000000000001E-3</v>
      </c>
      <c r="M795" s="13">
        <v>273</v>
      </c>
      <c r="N795" s="13">
        <v>240</v>
      </c>
      <c r="O795" s="17">
        <v>2E-3</v>
      </c>
      <c r="P795" s="27">
        <v>1</v>
      </c>
      <c r="Q795" s="27">
        <v>6.0000000000000001E-3</v>
      </c>
      <c r="R795" s="13">
        <v>334</v>
      </c>
      <c r="S795" s="13">
        <v>240</v>
      </c>
      <c r="T795" s="133">
        <v>2.9999999999999997E-4</v>
      </c>
      <c r="U795" s="27">
        <v>1.3194000000000001E-2</v>
      </c>
      <c r="V795" s="8">
        <f>IF(AB793="Latest Sag:",-(K795*L795+P795*Q795),-(K795*L795+P795*Q795)+U795)</f>
        <v>-4.8060000000000012E-3</v>
      </c>
      <c r="W795" s="8">
        <f>IF(OR(AC794="",AC794=0),Z794+V795,IF(AB793="Latest Sag:",AA794+U795+V795,AC794+V795))</f>
        <v>0.45857300000000001</v>
      </c>
      <c r="X795" s="33">
        <v>-35.556449000000001</v>
      </c>
      <c r="Y795" s="53">
        <f>IF(OR(ISBLANK(X795),X793=VALUE(20)),,IF(W793="Latest Z20:",ABS(X793-X795-K792*L792-P792*Q792+U794+U795),ABS(X794-X795-K794*L794-P794*Q794+U795)))</f>
        <v>3.903127820947816E-15</v>
      </c>
      <c r="Z795" s="28">
        <v>-66.120305999999999</v>
      </c>
      <c r="AA795" s="28">
        <v>0.49045100000000003</v>
      </c>
      <c r="AB795" s="28">
        <v>-3.1569E-2</v>
      </c>
      <c r="AC795" s="8">
        <f t="shared" ref="AC795" si="1816">AB795+AA795</f>
        <v>0.45888200000000001</v>
      </c>
      <c r="AD795" s="35">
        <v>0.45869095579106001</v>
      </c>
      <c r="AE795" s="8">
        <f t="shared" ref="AE795" si="1817">IF(AD795="",0,IF(OR(AC795="",AC795=0),W795-AD795,AC795-AD795))</f>
        <v>1.9104420894000551E-4</v>
      </c>
      <c r="AF795" s="58">
        <f t="shared" ref="AF795" si="1818">IF(AA795="",(Z795-V795)-Z794,AC795-W795)</f>
        <v>3.0900000000000372E-4</v>
      </c>
      <c r="AG795" s="40"/>
      <c r="AH795" s="73"/>
      <c r="AI795" s="40"/>
      <c r="AJ795" s="73"/>
      <c r="AK795" s="40">
        <v>59</v>
      </c>
      <c r="AL795" s="73">
        <v>150</v>
      </c>
      <c r="AM795" s="70"/>
      <c r="AN795" s="74"/>
      <c r="AO795" s="70"/>
      <c r="AP795" s="63"/>
      <c r="AQ795" s="63"/>
      <c r="AR795" s="40"/>
      <c r="AS795" s="40"/>
      <c r="AT795" s="63"/>
      <c r="AU795" s="63"/>
      <c r="AV795" s="142"/>
      <c r="AW795" s="71"/>
      <c r="AX795" s="45"/>
      <c r="AY795" s="45"/>
      <c r="AZ795" s="46"/>
      <c r="BA795" s="152"/>
      <c r="BB795" s="47"/>
      <c r="BC795" s="158">
        <v>23</v>
      </c>
      <c r="BD795" s="158"/>
      <c r="BE795" s="47"/>
      <c r="BF795" s="56"/>
      <c r="BG795" s="49"/>
      <c r="BH795" s="50"/>
      <c r="BI795" s="49"/>
      <c r="BJ795" s="49"/>
      <c r="BK795" s="49"/>
      <c r="BL795" s="49"/>
      <c r="BM795" s="49"/>
      <c r="BN795" s="50"/>
      <c r="BO795" s="49"/>
      <c r="BP795" s="49"/>
      <c r="BQ795" s="50"/>
      <c r="BR795" s="9"/>
    </row>
    <row r="796" spans="1:70" s="6" customFormat="1" x14ac:dyDescent="0.25">
      <c r="A796" s="170" t="s">
        <v>1155</v>
      </c>
      <c r="B796" s="136"/>
      <c r="C796" s="137">
        <v>44936.691250000003</v>
      </c>
      <c r="D796" s="146">
        <v>2.08</v>
      </c>
      <c r="E796" s="139" t="s">
        <v>814</v>
      </c>
      <c r="F796" s="165" t="s">
        <v>1340</v>
      </c>
      <c r="G796" s="22"/>
      <c r="H796" s="134"/>
      <c r="I796" s="134"/>
      <c r="J796" s="145"/>
      <c r="K796" s="29"/>
      <c r="L796" s="29"/>
      <c r="M796" s="1"/>
      <c r="N796" s="1"/>
      <c r="O796" s="3"/>
      <c r="P796" s="29"/>
      <c r="Q796" s="29"/>
      <c r="R796" s="1"/>
      <c r="S796" s="1"/>
      <c r="T796" s="147" t="s">
        <v>903</v>
      </c>
      <c r="U796" s="32" t="s">
        <v>24</v>
      </c>
      <c r="V796" s="24"/>
      <c r="W796" s="25" t="s">
        <v>22</v>
      </c>
      <c r="X796" s="30">
        <v>20</v>
      </c>
      <c r="Y796" s="138"/>
      <c r="Z796" s="30"/>
      <c r="AA796" s="30"/>
      <c r="AB796" s="36" t="s">
        <v>21</v>
      </c>
      <c r="AC796" s="24">
        <f>$AC$795</f>
        <v>0.45888200000000001</v>
      </c>
      <c r="AD796" s="30"/>
      <c r="AE796" s="24"/>
      <c r="AF796" s="24"/>
      <c r="AG796" s="41"/>
      <c r="AH796" s="41"/>
      <c r="AI796" s="41"/>
      <c r="AJ796" s="41"/>
      <c r="AK796" s="41"/>
      <c r="AL796" s="41"/>
      <c r="AM796" s="41"/>
      <c r="AN796" s="41"/>
      <c r="AO796" s="41"/>
      <c r="AP796" s="135"/>
      <c r="AQ796" s="135"/>
      <c r="AR796" s="41"/>
      <c r="AS796" s="41"/>
      <c r="AT796" s="135"/>
      <c r="AU796" s="135"/>
      <c r="AV796" s="29"/>
      <c r="AW796" s="42"/>
      <c r="AX796" s="42"/>
      <c r="AY796" s="42"/>
      <c r="AZ796" s="43"/>
      <c r="BA796" s="151"/>
      <c r="BB796" s="44"/>
      <c r="BC796" s="157">
        <v>24</v>
      </c>
      <c r="BD796" s="157"/>
      <c r="BE796" s="44"/>
      <c r="BF796" s="48"/>
      <c r="BG796" s="48"/>
      <c r="BH796" s="48"/>
      <c r="BI796" s="48"/>
      <c r="BJ796" s="48"/>
      <c r="BK796" s="48"/>
      <c r="BL796" s="48"/>
      <c r="BM796" s="48"/>
      <c r="BN796" s="48"/>
      <c r="BO796" s="48"/>
      <c r="BP796" s="48"/>
      <c r="BQ796" s="48"/>
      <c r="BR796" s="1"/>
    </row>
    <row r="797" spans="1:70" s="7" customFormat="1" x14ac:dyDescent="0.25">
      <c r="A797" s="68" t="s">
        <v>1867</v>
      </c>
      <c r="B797" s="67" t="s">
        <v>1282</v>
      </c>
      <c r="C797" s="52">
        <v>44936.691307870373</v>
      </c>
      <c r="D797" s="16">
        <f>(K797*M797+P797*R797)/(24*60*60)</f>
        <v>0</v>
      </c>
      <c r="E797" s="26"/>
      <c r="F797" s="14" t="s">
        <v>1786</v>
      </c>
      <c r="G797" s="15">
        <v>0.111</v>
      </c>
      <c r="H797" s="131">
        <v>17</v>
      </c>
      <c r="I797" s="131">
        <v>10</v>
      </c>
      <c r="J797" s="143" t="s">
        <v>1785</v>
      </c>
      <c r="K797" s="37"/>
      <c r="L797" s="27">
        <v>6.0000000000000001E-3</v>
      </c>
      <c r="M797" s="13">
        <v>273</v>
      </c>
      <c r="N797" s="13">
        <v>240</v>
      </c>
      <c r="O797" s="17">
        <v>2E-3</v>
      </c>
      <c r="P797" s="37"/>
      <c r="Q797" s="27">
        <v>6.0000000000000001E-3</v>
      </c>
      <c r="R797" s="13">
        <v>334</v>
      </c>
      <c r="S797" s="13">
        <v>240</v>
      </c>
      <c r="T797" s="133">
        <v>2.9999999999999997E-4</v>
      </c>
      <c r="U797" s="27"/>
      <c r="V797" s="8">
        <f>IF(AB795="Latest Sag:",-(K797*L797+P797*Q797),-(K797*L797+P797*Q797)+U797)</f>
        <v>0</v>
      </c>
      <c r="W797" s="8">
        <f>IF(OR(AC796="",AC796=0),Z796+V797,IF(AB795="Latest Sag:",AA796+U797+V797,AC796+V797))</f>
        <v>0.45888200000000001</v>
      </c>
      <c r="X797" s="34"/>
      <c r="Y797" s="53">
        <f>IF(OR(ISBLANK(X797),X795=VALUE(20)),,IF(W795="Latest Z20:",ABS(X795-X797-K794*L794-P794*Q794+U796+U797),ABS(X796-X797-K796*L796-P796*Q796+U797)))</f>
        <v>0</v>
      </c>
      <c r="Z797" s="28">
        <v>-66.120107000000004</v>
      </c>
      <c r="AA797" s="28">
        <v>0.49049900000000002</v>
      </c>
      <c r="AB797" s="28">
        <v>3.3869000000000003E-2</v>
      </c>
      <c r="AC797" s="8">
        <f t="shared" ref="AC797" si="1819">AB797+AA797</f>
        <v>0.52436800000000006</v>
      </c>
      <c r="AD797" s="35">
        <v>0.45871421104744398</v>
      </c>
      <c r="AE797" s="8">
        <f t="shared" ref="AE797" si="1820">IF(AD797="",0,IF(OR(AC797="",AC797=0),W797-AD797,AC797-AD797))</f>
        <v>6.565378895255608E-2</v>
      </c>
      <c r="AF797" s="58">
        <f t="shared" ref="AF797" si="1821">IF(AA797="",(Z797-V797)-Z796,AC797-W797)</f>
        <v>6.5486000000000044E-2</v>
      </c>
      <c r="AG797" s="40"/>
      <c r="AH797" s="73"/>
      <c r="AI797" s="40"/>
      <c r="AJ797" s="73"/>
      <c r="AK797" s="40">
        <v>3912</v>
      </c>
      <c r="AL797" s="73">
        <v>150</v>
      </c>
      <c r="AM797" s="70"/>
      <c r="AN797" s="74"/>
      <c r="AO797" s="70"/>
      <c r="AP797" s="63"/>
      <c r="AQ797" s="63"/>
      <c r="AR797" s="40"/>
      <c r="AS797" s="40"/>
      <c r="AT797" s="63"/>
      <c r="AU797" s="63"/>
      <c r="AV797" s="142"/>
      <c r="AW797" s="71"/>
      <c r="AX797" s="45"/>
      <c r="AY797" s="45"/>
      <c r="AZ797" s="46"/>
      <c r="BA797" s="152"/>
      <c r="BB797" s="47"/>
      <c r="BC797" s="158">
        <v>24</v>
      </c>
      <c r="BD797" s="158"/>
      <c r="BE797" s="47"/>
      <c r="BF797" s="56"/>
      <c r="BG797" s="49"/>
      <c r="BH797" s="50"/>
      <c r="BI797" s="49"/>
      <c r="BJ797" s="49"/>
      <c r="BK797" s="49"/>
      <c r="BL797" s="49"/>
      <c r="BM797" s="49"/>
      <c r="BN797" s="50"/>
      <c r="BO797" s="49"/>
      <c r="BP797" s="49"/>
      <c r="BQ797" s="50"/>
      <c r="BR797" s="9"/>
    </row>
    <row r="798" spans="1:70" s="7" customFormat="1" x14ac:dyDescent="0.25">
      <c r="A798" s="68" t="s">
        <v>1868</v>
      </c>
      <c r="B798" s="67" t="s">
        <v>1839</v>
      </c>
      <c r="C798" s="52">
        <v>44936.709490740737</v>
      </c>
      <c r="D798" s="16">
        <f>(K798*M798+P798*R798)/(24*60*60)</f>
        <v>3.4756944444444444E-2</v>
      </c>
      <c r="E798" s="26"/>
      <c r="F798" s="14" t="s">
        <v>1786</v>
      </c>
      <c r="G798" s="15">
        <v>0.111</v>
      </c>
      <c r="H798" s="131">
        <v>17</v>
      </c>
      <c r="I798" s="131">
        <v>10</v>
      </c>
      <c r="J798" s="143" t="s">
        <v>1785</v>
      </c>
      <c r="K798" s="27">
        <v>11</v>
      </c>
      <c r="L798" s="27">
        <v>6.0000000000000001E-3</v>
      </c>
      <c r="M798" s="13">
        <v>273</v>
      </c>
      <c r="N798" s="13">
        <v>240</v>
      </c>
      <c r="O798" s="17">
        <v>2E-3</v>
      </c>
      <c r="P798" s="27"/>
      <c r="Q798" s="27">
        <v>6.0000000000000001E-3</v>
      </c>
      <c r="R798" s="13">
        <v>334</v>
      </c>
      <c r="S798" s="13">
        <v>240</v>
      </c>
      <c r="T798" s="133">
        <v>2.9999999999999997E-4</v>
      </c>
      <c r="U798" s="27">
        <v>4.0217999999999997E-2</v>
      </c>
      <c r="V798" s="8">
        <f>IF(AB796="Latest Sag:",-(K798*L798+P798*Q798),-(K798*L798+P798*Q798)+U798)</f>
        <v>-6.6000000000000003E-2</v>
      </c>
      <c r="W798" s="8">
        <f>IF(OR(AC797="",AC797=0),Z797+V798,IF(AB796="Latest Sag:",AA797+U798+V798,AC797+V798))</f>
        <v>0.46471699999999999</v>
      </c>
      <c r="X798" s="33">
        <v>-35.503656999999997</v>
      </c>
      <c r="Y798" s="53">
        <f>IF(OR(ISBLANK(X798),X796=VALUE(20)),,IF(W796="Latest Z20:",ABS(X796-X798-K795*L795-P795*Q795+U797+U798),ABS(X797-X798-K797*L797-P797*Q797+U798)))</f>
        <v>0</v>
      </c>
      <c r="Z798" s="28">
        <v>-66.120037999999994</v>
      </c>
      <c r="AA798" s="28">
        <v>0.490429</v>
      </c>
      <c r="AB798" s="28">
        <v>-2.7198E-2</v>
      </c>
      <c r="AC798" s="8">
        <f t="shared" ref="AC798" si="1822">AB798+AA798</f>
        <v>0.463231</v>
      </c>
      <c r="AD798" s="35">
        <v>0.45871421104744398</v>
      </c>
      <c r="AE798" s="8">
        <f t="shared" ref="AE798" si="1823">IF(AD798="",0,IF(OR(AC798="",AC798=0),W798-AD798,AC798-AD798))</f>
        <v>4.5167889525560279E-3</v>
      </c>
      <c r="AF798" s="58">
        <f t="shared" ref="AF798" si="1824">IF(AA798="",(Z798-V798)-Z797,AC798-W798)</f>
        <v>-1.4859999999999873E-3</v>
      </c>
      <c r="AG798" s="40"/>
      <c r="AH798" s="73"/>
      <c r="AI798" s="40"/>
      <c r="AJ798" s="73"/>
      <c r="AK798" s="40">
        <v>80</v>
      </c>
      <c r="AL798" s="73">
        <v>150</v>
      </c>
      <c r="AM798" s="70"/>
      <c r="AN798" s="74"/>
      <c r="AO798" s="70"/>
      <c r="AP798" s="63"/>
      <c r="AQ798" s="63"/>
      <c r="AR798" s="40"/>
      <c r="AS798" s="40"/>
      <c r="AT798" s="63"/>
      <c r="AU798" s="63"/>
      <c r="AV798" s="142"/>
      <c r="AW798" s="71"/>
      <c r="AX798" s="45"/>
      <c r="AY798" s="45"/>
      <c r="AZ798" s="46"/>
      <c r="BA798" s="152"/>
      <c r="BB798" s="47"/>
      <c r="BC798" s="158">
        <v>24</v>
      </c>
      <c r="BD798" s="158"/>
      <c r="BE798" s="47"/>
      <c r="BF798" s="56"/>
      <c r="BG798" s="49"/>
      <c r="BH798" s="50"/>
      <c r="BI798" s="49"/>
      <c r="BJ798" s="49"/>
      <c r="BK798" s="49"/>
      <c r="BL798" s="49"/>
      <c r="BM798" s="49"/>
      <c r="BN798" s="50"/>
      <c r="BO798" s="49"/>
      <c r="BP798" s="49"/>
      <c r="BQ798" s="50"/>
      <c r="BR798" s="9"/>
    </row>
    <row r="799" spans="1:70" s="7" customFormat="1" x14ac:dyDescent="0.25">
      <c r="A799" s="68" t="s">
        <v>1869</v>
      </c>
      <c r="B799" s="67" t="s">
        <v>1838</v>
      </c>
      <c r="C799" s="52">
        <v>44936.756365740737</v>
      </c>
      <c r="D799" s="16">
        <f>(K799*M799+P799*R799)/(24*60*60)</f>
        <v>1.0185185185185186E-2</v>
      </c>
      <c r="E799" s="26"/>
      <c r="F799" s="14" t="s">
        <v>1786</v>
      </c>
      <c r="G799" s="15">
        <v>0.111</v>
      </c>
      <c r="H799" s="131">
        <v>17</v>
      </c>
      <c r="I799" s="131">
        <v>10</v>
      </c>
      <c r="J799" s="143" t="s">
        <v>1785</v>
      </c>
      <c r="K799" s="27">
        <v>2</v>
      </c>
      <c r="L799" s="27">
        <v>6.0000000000000001E-3</v>
      </c>
      <c r="M799" s="13">
        <v>273</v>
      </c>
      <c r="N799" s="13">
        <v>240</v>
      </c>
      <c r="O799" s="17">
        <v>2E-3</v>
      </c>
      <c r="P799" s="27">
        <v>1</v>
      </c>
      <c r="Q799" s="27">
        <v>6.0000000000000001E-3</v>
      </c>
      <c r="R799" s="13">
        <v>334</v>
      </c>
      <c r="S799" s="13">
        <v>240</v>
      </c>
      <c r="T799" s="133">
        <v>2.9999999999999997E-4</v>
      </c>
      <c r="U799" s="27">
        <v>1.3377E-2</v>
      </c>
      <c r="V799" s="8">
        <f>IF(AB797="Latest Sag:",-(K799*L799+P799*Q799),-(K799*L799+P799*Q799)+U799)</f>
        <v>-4.6230000000000021E-3</v>
      </c>
      <c r="W799" s="8">
        <f>IF(OR(AC798="",AC798=0),Z798+V799,IF(AB797="Latest Sag:",AA798+U799+V799,AC798+V799))</f>
        <v>0.45860800000000002</v>
      </c>
      <c r="X799" s="33">
        <v>-35.5563</v>
      </c>
      <c r="Y799" s="53">
        <f>IF(OR(ISBLANK(X799),X797=VALUE(20)),,IF(W797="Latest Z20:",ABS(X797-X799-K796*L796-P796*Q796+U798+U799),ABS(X798-X799-K798*L798-P798*Q798+U799)))</f>
        <v>2.0000000003322915E-5</v>
      </c>
      <c r="Z799" s="28">
        <v>-66.120135000000005</v>
      </c>
      <c r="AA799" s="28">
        <v>0.49043799999999999</v>
      </c>
      <c r="AB799" s="28">
        <v>-3.1526999999999999E-2</v>
      </c>
      <c r="AC799" s="8">
        <f t="shared" ref="AC799" si="1825">AB799+AA799</f>
        <v>0.45891099999999996</v>
      </c>
      <c r="AD799" s="35">
        <v>0.45871421104744398</v>
      </c>
      <c r="AE799" s="8">
        <f t="shared" ref="AE799" si="1826">IF(AD799="",0,IF(OR(AC799="",AC799=0),W799-AD799,AC799-AD799))</f>
        <v>1.9678895255598183E-4</v>
      </c>
      <c r="AF799" s="58">
        <f t="shared" ref="AF799" si="1827">IF(AA799="",(Z799-V799)-Z798,AC799-W799)</f>
        <v>3.029999999999422E-4</v>
      </c>
      <c r="AG799" s="40"/>
      <c r="AH799" s="73"/>
      <c r="AI799" s="40"/>
      <c r="AJ799" s="73"/>
      <c r="AK799" s="40">
        <v>38</v>
      </c>
      <c r="AL799" s="73">
        <v>150</v>
      </c>
      <c r="AM799" s="70"/>
      <c r="AN799" s="74"/>
      <c r="AO799" s="70"/>
      <c r="AP799" s="63"/>
      <c r="AQ799" s="63"/>
      <c r="AR799" s="40"/>
      <c r="AS799" s="40"/>
      <c r="AT799" s="63"/>
      <c r="AU799" s="63"/>
      <c r="AV799" s="142"/>
      <c r="AW799" s="71"/>
      <c r="AX799" s="45"/>
      <c r="AY799" s="45"/>
      <c r="AZ799" s="46"/>
      <c r="BA799" s="152"/>
      <c r="BB799" s="47"/>
      <c r="BC799" s="158">
        <v>24</v>
      </c>
      <c r="BD799" s="158">
        <v>14</v>
      </c>
      <c r="BE799" s="47">
        <v>9.8000000000000007</v>
      </c>
      <c r="BF799" s="56"/>
      <c r="BG799" s="49"/>
      <c r="BH799" s="50"/>
      <c r="BI799" s="49"/>
      <c r="BJ799" s="49"/>
      <c r="BK799" s="49"/>
      <c r="BL799" s="49"/>
      <c r="BM799" s="49"/>
      <c r="BN799" s="50"/>
      <c r="BO799" s="49"/>
      <c r="BP799" s="49"/>
      <c r="BQ799" s="50"/>
      <c r="BR799" s="9"/>
    </row>
    <row r="800" spans="1:70" s="6" customFormat="1" x14ac:dyDescent="0.25">
      <c r="A800" s="170" t="s">
        <v>1155</v>
      </c>
      <c r="B800" s="136"/>
      <c r="C800" s="137">
        <v>44936.802800925929</v>
      </c>
      <c r="D800" s="146">
        <v>2.68</v>
      </c>
      <c r="E800" s="139" t="s">
        <v>814</v>
      </c>
      <c r="F800" s="165" t="s">
        <v>1344</v>
      </c>
      <c r="G800" s="22"/>
      <c r="H800" s="134"/>
      <c r="I800" s="134"/>
      <c r="J800" s="145"/>
      <c r="K800" s="29"/>
      <c r="L800" s="29"/>
      <c r="M800" s="1"/>
      <c r="N800" s="1"/>
      <c r="O800" s="3"/>
      <c r="P800" s="29"/>
      <c r="Q800" s="29"/>
      <c r="R800" s="1"/>
      <c r="S800" s="1"/>
      <c r="T800" s="147" t="s">
        <v>903</v>
      </c>
      <c r="U800" s="32" t="s">
        <v>24</v>
      </c>
      <c r="V800" s="24"/>
      <c r="W800" s="25" t="s">
        <v>22</v>
      </c>
      <c r="X800" s="30">
        <v>20</v>
      </c>
      <c r="Y800" s="138"/>
      <c r="Z800" s="30"/>
      <c r="AA800" s="30"/>
      <c r="AB800" s="36" t="s">
        <v>21</v>
      </c>
      <c r="AC800" s="24">
        <f>$AC$799</f>
        <v>0.45891099999999996</v>
      </c>
      <c r="AD800" s="30"/>
      <c r="AE800" s="24"/>
      <c r="AF800" s="24"/>
      <c r="AG800" s="41"/>
      <c r="AH800" s="41"/>
      <c r="AI800" s="41"/>
      <c r="AJ800" s="41"/>
      <c r="AK800" s="41"/>
      <c r="AL800" s="41"/>
      <c r="AM800" s="41"/>
      <c r="AN800" s="41"/>
      <c r="AO800" s="41"/>
      <c r="AP800" s="135"/>
      <c r="AQ800" s="135"/>
      <c r="AR800" s="41"/>
      <c r="AS800" s="41"/>
      <c r="AT800" s="135"/>
      <c r="AU800" s="135"/>
      <c r="AV800" s="29"/>
      <c r="AW800" s="42"/>
      <c r="AX800" s="42"/>
      <c r="AY800" s="42"/>
      <c r="AZ800" s="43"/>
      <c r="BA800" s="151"/>
      <c r="BB800" s="44"/>
      <c r="BC800" s="157">
        <v>25</v>
      </c>
      <c r="BD800" s="157"/>
      <c r="BE800" s="44"/>
      <c r="BF800" s="48"/>
      <c r="BG800" s="48"/>
      <c r="BH800" s="48"/>
      <c r="BI800" s="48"/>
      <c r="BJ800" s="48"/>
      <c r="BK800" s="48"/>
      <c r="BL800" s="48"/>
      <c r="BM800" s="48"/>
      <c r="BN800" s="48"/>
      <c r="BO800" s="48"/>
      <c r="BP800" s="48"/>
      <c r="BQ800" s="48"/>
      <c r="BR800" s="1"/>
    </row>
    <row r="801" spans="1:70" s="7" customFormat="1" x14ac:dyDescent="0.25">
      <c r="A801" s="68" t="s">
        <v>1870</v>
      </c>
      <c r="B801" s="67" t="s">
        <v>1838</v>
      </c>
      <c r="C801" s="52">
        <v>44936.802928240744</v>
      </c>
      <c r="D801" s="16">
        <f>(K801*M801+P801*R801)/(24*60*60)</f>
        <v>0</v>
      </c>
      <c r="E801" s="26"/>
      <c r="F801" s="14" t="s">
        <v>1786</v>
      </c>
      <c r="G801" s="15">
        <v>0.111</v>
      </c>
      <c r="H801" s="131">
        <v>17</v>
      </c>
      <c r="I801" s="131">
        <v>10</v>
      </c>
      <c r="J801" s="143" t="s">
        <v>1785</v>
      </c>
      <c r="K801" s="37"/>
      <c r="L801" s="27">
        <v>6.0000000000000001E-3</v>
      </c>
      <c r="M801" s="13">
        <v>273</v>
      </c>
      <c r="N801" s="13">
        <v>240</v>
      </c>
      <c r="O801" s="17">
        <v>2E-3</v>
      </c>
      <c r="P801" s="37"/>
      <c r="Q801" s="27">
        <v>6.0000000000000001E-3</v>
      </c>
      <c r="R801" s="13">
        <v>334</v>
      </c>
      <c r="S801" s="13">
        <v>240</v>
      </c>
      <c r="T801" s="133">
        <v>2.9999999999999997E-4</v>
      </c>
      <c r="U801" s="27"/>
      <c r="V801" s="8">
        <f>IF(AB799="Latest Sag:",-(K801*L801+P801*Q801),-(K801*L801+P801*Q801)+U801)</f>
        <v>0</v>
      </c>
      <c r="W801" s="8">
        <f>IF(OR(AC800="",AC800=0),Z800+V801,IF(AB799="Latest Sag:",AA800+U801+V801,AC800+V801))</f>
        <v>0.45891099999999996</v>
      </c>
      <c r="X801" s="34"/>
      <c r="Y801" s="53">
        <f>IF(OR(ISBLANK(X801),X799=VALUE(20)),,IF(W799="Latest Z20:",ABS(X799-X801-K798*L798-P798*Q798+U800+U801),ABS(X800-X801-K800*L800-P800*Q800+U801)))</f>
        <v>0</v>
      </c>
      <c r="Z801" s="28">
        <v>-66.119781000000003</v>
      </c>
      <c r="AA801" s="28">
        <v>0.490367</v>
      </c>
      <c r="AB801" s="28">
        <v>3.4210999999999998E-2</v>
      </c>
      <c r="AC801" s="8">
        <f t="shared" ref="AC801" si="1828">AB801+AA801</f>
        <v>0.52457799999999999</v>
      </c>
      <c r="AD801" s="35">
        <v>0.45860953591647302</v>
      </c>
      <c r="AE801" s="8">
        <f t="shared" ref="AE801" si="1829">IF(AD801="",0,IF(OR(AC801="",AC801=0),W801-AD801,AC801-AD801))</f>
        <v>6.5968464083526968E-2</v>
      </c>
      <c r="AF801" s="58">
        <f t="shared" ref="AF801" si="1830">IF(AA801="",(Z801-V801)-Z800,AC801-W801)</f>
        <v>6.5667000000000031E-2</v>
      </c>
      <c r="AG801" s="40"/>
      <c r="AH801" s="73"/>
      <c r="AI801" s="40"/>
      <c r="AJ801" s="73"/>
      <c r="AK801" s="40">
        <v>3403</v>
      </c>
      <c r="AL801" s="73">
        <v>150</v>
      </c>
      <c r="AM801" s="70"/>
      <c r="AN801" s="74"/>
      <c r="AO801" s="70"/>
      <c r="AP801" s="63"/>
      <c r="AQ801" s="63"/>
      <c r="AR801" s="40"/>
      <c r="AS801" s="40"/>
      <c r="AT801" s="63"/>
      <c r="AU801" s="63"/>
      <c r="AV801" s="142"/>
      <c r="AW801" s="71"/>
      <c r="AX801" s="45"/>
      <c r="AY801" s="45"/>
      <c r="AZ801" s="46"/>
      <c r="BA801" s="152"/>
      <c r="BB801" s="47"/>
      <c r="BC801" s="158">
        <v>25</v>
      </c>
      <c r="BD801" s="158"/>
      <c r="BE801" s="47"/>
      <c r="BF801" s="56"/>
      <c r="BG801" s="49"/>
      <c r="BH801" s="50"/>
      <c r="BI801" s="49"/>
      <c r="BJ801" s="49"/>
      <c r="BK801" s="49"/>
      <c r="BL801" s="49"/>
      <c r="BM801" s="49"/>
      <c r="BN801" s="50"/>
      <c r="BO801" s="49"/>
      <c r="BP801" s="49"/>
      <c r="BQ801" s="50"/>
      <c r="BR801" s="9"/>
    </row>
    <row r="802" spans="1:70" s="7" customFormat="1" x14ac:dyDescent="0.25">
      <c r="A802" s="68" t="s">
        <v>1871</v>
      </c>
      <c r="B802" s="67" t="s">
        <v>1838</v>
      </c>
      <c r="C802" s="52">
        <v>44936.824999999997</v>
      </c>
      <c r="D802" s="16">
        <f>(K802*M802+P802*R802)/(24*60*60)</f>
        <v>3.4756944444444444E-2</v>
      </c>
      <c r="E802" s="26"/>
      <c r="F802" s="14" t="s">
        <v>1786</v>
      </c>
      <c r="G802" s="15">
        <v>0.111</v>
      </c>
      <c r="H802" s="131">
        <v>17</v>
      </c>
      <c r="I802" s="131">
        <v>10</v>
      </c>
      <c r="J802" s="143" t="s">
        <v>1785</v>
      </c>
      <c r="K802" s="27">
        <v>11</v>
      </c>
      <c r="L802" s="27">
        <v>6.0000000000000001E-3</v>
      </c>
      <c r="M802" s="13">
        <v>273</v>
      </c>
      <c r="N802" s="13">
        <v>240</v>
      </c>
      <c r="O802" s="17">
        <v>2E-3</v>
      </c>
      <c r="P802" s="27"/>
      <c r="Q802" s="27">
        <v>6.0000000000000001E-3</v>
      </c>
      <c r="R802" s="13">
        <v>334</v>
      </c>
      <c r="S802" s="13">
        <v>240</v>
      </c>
      <c r="T802" s="133">
        <v>2.9999999999999997E-4</v>
      </c>
      <c r="U802" s="27">
        <v>4.0395E-2</v>
      </c>
      <c r="V802" s="8">
        <f>IF(AB800="Latest Sag:",-(K802*L802+P802*Q802),-(K802*L802+P802*Q802)+U802)</f>
        <v>-6.6000000000000003E-2</v>
      </c>
      <c r="W802" s="8">
        <f>IF(OR(AC801="",AC801=0),Z801+V802,IF(AB800="Latest Sag:",AA801+U802+V802,AC801+V802))</f>
        <v>0.46476199999999995</v>
      </c>
      <c r="X802" s="33">
        <v>-35.502499999999998</v>
      </c>
      <c r="Y802" s="53">
        <f>IF(OR(ISBLANK(X802),X800=VALUE(20)),,IF(W800="Latest Z20:",ABS(X800-X802-K799*L799-P799*Q799+U801+U802),ABS(X801-X802-K801*L801-P801*Q801+U802)))</f>
        <v>0</v>
      </c>
      <c r="Z802" s="28">
        <v>-66.119612000000004</v>
      </c>
      <c r="AA802" s="28">
        <v>0.49035800000000002</v>
      </c>
      <c r="AB802" s="28">
        <v>-2.6582000000000001E-2</v>
      </c>
      <c r="AC802" s="8">
        <f t="shared" ref="AC802" si="1831">AB802+AA802</f>
        <v>0.46377600000000002</v>
      </c>
      <c r="AD802" s="35">
        <v>0.45860953591647302</v>
      </c>
      <c r="AE802" s="8">
        <f t="shared" ref="AE802" si="1832">IF(AD802="",0,IF(OR(AC802="",AC802=0),W802-AD802,AC802-AD802))</f>
        <v>5.1664640835270004E-3</v>
      </c>
      <c r="AF802" s="58">
        <f t="shared" ref="AF802" si="1833">IF(AA802="",(Z802-V802)-Z801,AC802-W802)</f>
        <v>-9.8599999999993138E-4</v>
      </c>
      <c r="AG802" s="40"/>
      <c r="AH802" s="73"/>
      <c r="AI802" s="40"/>
      <c r="AJ802" s="73"/>
      <c r="AK802" s="40">
        <v>75</v>
      </c>
      <c r="AL802" s="73">
        <v>150</v>
      </c>
      <c r="AM802" s="70"/>
      <c r="AN802" s="74"/>
      <c r="AO802" s="70"/>
      <c r="AP802" s="63"/>
      <c r="AQ802" s="63"/>
      <c r="AR802" s="40"/>
      <c r="AS802" s="40"/>
      <c r="AT802" s="63"/>
      <c r="AU802" s="63"/>
      <c r="AV802" s="142"/>
      <c r="AW802" s="71"/>
      <c r="AX802" s="45"/>
      <c r="AY802" s="45"/>
      <c r="AZ802" s="46"/>
      <c r="BA802" s="152"/>
      <c r="BB802" s="47"/>
      <c r="BC802" s="158">
        <v>25</v>
      </c>
      <c r="BD802" s="158"/>
      <c r="BE802" s="47"/>
      <c r="BF802" s="56"/>
      <c r="BG802" s="49"/>
      <c r="BH802" s="50"/>
      <c r="BI802" s="49"/>
      <c r="BJ802" s="49"/>
      <c r="BK802" s="49"/>
      <c r="BL802" s="49"/>
      <c r="BM802" s="49"/>
      <c r="BN802" s="50"/>
      <c r="BO802" s="49"/>
      <c r="BP802" s="49"/>
      <c r="BQ802" s="50"/>
      <c r="BR802" s="9"/>
    </row>
    <row r="803" spans="1:70" s="7" customFormat="1" x14ac:dyDescent="0.25">
      <c r="A803" s="68" t="s">
        <v>1872</v>
      </c>
      <c r="B803" s="67" t="s">
        <v>1838</v>
      </c>
      <c r="C803" s="52">
        <v>44936.870833333334</v>
      </c>
      <c r="D803" s="16">
        <f>(K803*M803+P803*R803)/(24*60*60)</f>
        <v>1.0185185185185186E-2</v>
      </c>
      <c r="E803" s="26"/>
      <c r="F803" s="14" t="s">
        <v>1786</v>
      </c>
      <c r="G803" s="15">
        <v>0.111</v>
      </c>
      <c r="H803" s="131">
        <v>17</v>
      </c>
      <c r="I803" s="131">
        <v>10</v>
      </c>
      <c r="J803" s="143" t="s">
        <v>1785</v>
      </c>
      <c r="K803" s="27">
        <v>2</v>
      </c>
      <c r="L803" s="27">
        <v>6.0000000000000001E-3</v>
      </c>
      <c r="M803" s="13">
        <v>273</v>
      </c>
      <c r="N803" s="13">
        <v>240</v>
      </c>
      <c r="O803" s="17">
        <v>2E-3</v>
      </c>
      <c r="P803" s="27">
        <v>1</v>
      </c>
      <c r="Q803" s="27">
        <v>6.0000000000000001E-3</v>
      </c>
      <c r="R803" s="13">
        <v>334</v>
      </c>
      <c r="S803" s="13">
        <v>240</v>
      </c>
      <c r="T803" s="133">
        <v>2.9999999999999997E-4</v>
      </c>
      <c r="U803" s="27">
        <v>1.2734000000000001E-2</v>
      </c>
      <c r="V803" s="8">
        <f>IF(AB801="Latest Sag:",-(K803*L803+P803*Q803),-(K803*L803+P803*Q803)+U803)</f>
        <v>-5.2660000000000016E-3</v>
      </c>
      <c r="W803" s="8">
        <f>IF(OR(AC802="",AC802=0),Z802+V803,IF(AB801="Latest Sag:",AA802+U803+V803,AC802+V803))</f>
        <v>0.45851000000000003</v>
      </c>
      <c r="X803" s="33">
        <v>-35.555799999999998</v>
      </c>
      <c r="Y803" s="53">
        <f>IF(OR(ISBLANK(X803),X801=VALUE(20)),,IF(W801="Latest Z20:",ABS(X801-X803-K800*L800-P800*Q800+U802+U803),ABS(X802-X803-K802*L802-P802*Q802+U803)))</f>
        <v>3.4000000000122474E-5</v>
      </c>
      <c r="Z803" s="28">
        <v>-66.119574999999998</v>
      </c>
      <c r="AA803" s="28">
        <v>0.49036400000000002</v>
      </c>
      <c r="AB803" s="28">
        <v>-3.1623999999999999E-2</v>
      </c>
      <c r="AC803" s="8">
        <f t="shared" ref="AC803" si="1834">AB803+AA803</f>
        <v>0.45874000000000004</v>
      </c>
      <c r="AD803" s="35">
        <v>0.45860953591647302</v>
      </c>
      <c r="AE803" s="8">
        <f t="shared" ref="AE803" si="1835">IF(AD803="",0,IF(OR(AC803="",AC803=0),W803-AD803,AC803-AD803))</f>
        <v>1.3046408352701544E-4</v>
      </c>
      <c r="AF803" s="58">
        <f t="shared" ref="AF803" si="1836">IF(AA803="",(Z803-V803)-Z802,AC803-W803)</f>
        <v>2.3000000000000798E-4</v>
      </c>
      <c r="AG803" s="40"/>
      <c r="AH803" s="73"/>
      <c r="AI803" s="40"/>
      <c r="AJ803" s="73"/>
      <c r="AK803" s="40">
        <v>68</v>
      </c>
      <c r="AL803" s="73">
        <v>150</v>
      </c>
      <c r="AM803" s="70"/>
      <c r="AN803" s="74"/>
      <c r="AO803" s="70"/>
      <c r="AP803" s="63"/>
      <c r="AQ803" s="63"/>
      <c r="AR803" s="40"/>
      <c r="AS803" s="40"/>
      <c r="AT803" s="63"/>
      <c r="AU803" s="63"/>
      <c r="AV803" s="142"/>
      <c r="AW803" s="71"/>
      <c r="AX803" s="45"/>
      <c r="AY803" s="45"/>
      <c r="AZ803" s="46"/>
      <c r="BA803" s="152"/>
      <c r="BB803" s="47"/>
      <c r="BC803" s="158">
        <v>25</v>
      </c>
      <c r="BD803" s="158"/>
      <c r="BE803" s="47"/>
      <c r="BF803" s="56"/>
      <c r="BG803" s="49"/>
      <c r="BH803" s="50"/>
      <c r="BI803" s="49"/>
      <c r="BJ803" s="49"/>
      <c r="BK803" s="49"/>
      <c r="BL803" s="49"/>
      <c r="BM803" s="49"/>
      <c r="BN803" s="50"/>
      <c r="BO803" s="49"/>
      <c r="BP803" s="49"/>
      <c r="BQ803" s="50"/>
      <c r="BR803" s="9"/>
    </row>
    <row r="804" spans="1:70" s="6" customFormat="1" x14ac:dyDescent="0.25">
      <c r="A804" s="170" t="s">
        <v>1155</v>
      </c>
      <c r="B804" s="136"/>
      <c r="C804" s="137">
        <v>44936.891527777778</v>
      </c>
      <c r="D804" s="146">
        <v>2.13</v>
      </c>
      <c r="E804" s="139" t="s">
        <v>814</v>
      </c>
      <c r="F804" s="165" t="s">
        <v>1349</v>
      </c>
      <c r="G804" s="22"/>
      <c r="H804" s="134"/>
      <c r="I804" s="134"/>
      <c r="J804" s="145"/>
      <c r="K804" s="29"/>
      <c r="L804" s="29"/>
      <c r="M804" s="1"/>
      <c r="N804" s="1"/>
      <c r="O804" s="3"/>
      <c r="P804" s="29"/>
      <c r="Q804" s="29"/>
      <c r="R804" s="1"/>
      <c r="S804" s="1"/>
      <c r="T804" s="147" t="s">
        <v>903</v>
      </c>
      <c r="U804" s="32" t="s">
        <v>24</v>
      </c>
      <c r="V804" s="24"/>
      <c r="W804" s="25" t="s">
        <v>22</v>
      </c>
      <c r="X804" s="30">
        <v>20</v>
      </c>
      <c r="Y804" s="138"/>
      <c r="Z804" s="30"/>
      <c r="AA804" s="30"/>
      <c r="AB804" s="36" t="s">
        <v>21</v>
      </c>
      <c r="AC804" s="24">
        <f>$AC$803</f>
        <v>0.45874000000000004</v>
      </c>
      <c r="AD804" s="30"/>
      <c r="AE804" s="24"/>
      <c r="AF804" s="24"/>
      <c r="AG804" s="41"/>
      <c r="AH804" s="41"/>
      <c r="AI804" s="41"/>
      <c r="AJ804" s="41"/>
      <c r="AK804" s="41"/>
      <c r="AL804" s="41"/>
      <c r="AM804" s="41"/>
      <c r="AN804" s="41"/>
      <c r="AO804" s="41"/>
      <c r="AP804" s="135"/>
      <c r="AQ804" s="135"/>
      <c r="AR804" s="41"/>
      <c r="AS804" s="41"/>
      <c r="AT804" s="135"/>
      <c r="AU804" s="135"/>
      <c r="AV804" s="29"/>
      <c r="AW804" s="42"/>
      <c r="AX804" s="42"/>
      <c r="AY804" s="42"/>
      <c r="AZ804" s="43"/>
      <c r="BA804" s="151"/>
      <c r="BB804" s="44"/>
      <c r="BC804" s="157">
        <v>26</v>
      </c>
      <c r="BD804" s="157"/>
      <c r="BE804" s="44"/>
      <c r="BF804" s="48"/>
      <c r="BG804" s="48"/>
      <c r="BH804" s="48"/>
      <c r="BI804" s="48"/>
      <c r="BJ804" s="48"/>
      <c r="BK804" s="48"/>
      <c r="BL804" s="48"/>
      <c r="BM804" s="48"/>
      <c r="BN804" s="48"/>
      <c r="BO804" s="48"/>
      <c r="BP804" s="48"/>
      <c r="BQ804" s="48"/>
      <c r="BR804" s="1"/>
    </row>
    <row r="805" spans="1:70" s="7" customFormat="1" x14ac:dyDescent="0.25">
      <c r="A805" s="68" t="s">
        <v>1873</v>
      </c>
      <c r="B805" s="67" t="s">
        <v>1838</v>
      </c>
      <c r="C805" s="52">
        <v>44936.891608796293</v>
      </c>
      <c r="D805" s="16">
        <f>(K805*M805+P805*R805)/(24*60*60)</f>
        <v>0</v>
      </c>
      <c r="E805" s="26"/>
      <c r="F805" s="14" t="s">
        <v>1786</v>
      </c>
      <c r="G805" s="15">
        <v>0.111</v>
      </c>
      <c r="H805" s="131">
        <v>17</v>
      </c>
      <c r="I805" s="131">
        <v>10</v>
      </c>
      <c r="J805" s="143" t="s">
        <v>1785</v>
      </c>
      <c r="K805" s="37"/>
      <c r="L805" s="27">
        <v>6.0000000000000001E-3</v>
      </c>
      <c r="M805" s="13">
        <v>273</v>
      </c>
      <c r="N805" s="13">
        <v>240</v>
      </c>
      <c r="O805" s="17">
        <v>2E-3</v>
      </c>
      <c r="P805" s="37"/>
      <c r="Q805" s="27">
        <v>6.0000000000000001E-3</v>
      </c>
      <c r="R805" s="13">
        <v>334</v>
      </c>
      <c r="S805" s="13">
        <v>240</v>
      </c>
      <c r="T805" s="133">
        <v>2.9999999999999997E-4</v>
      </c>
      <c r="U805" s="27"/>
      <c r="V805" s="8">
        <f>IF(AB803="Latest Sag:",-(K805*L805+P805*Q805),-(K805*L805+P805*Q805)+U805)</f>
        <v>0</v>
      </c>
      <c r="W805" s="8">
        <f>IF(OR(AC804="",AC804=0),Z804+V805,IF(AB803="Latest Sag:",AA804+U805+V805,AC804+V805))</f>
        <v>0.45874000000000004</v>
      </c>
      <c r="X805" s="34"/>
      <c r="Y805" s="53">
        <f>IF(OR(ISBLANK(X805),X803=VALUE(20)),,IF(W803="Latest Z20:",ABS(X803-X805-K802*L802-P802*Q802+U804+U805),ABS(X804-X805-K804*L804-P804*Q804+U805)))</f>
        <v>0</v>
      </c>
      <c r="Z805" s="28">
        <v>-66.119483000000002</v>
      </c>
      <c r="AA805" s="28">
        <v>0.49028300000000002</v>
      </c>
      <c r="AB805" s="28">
        <v>3.4472000000000003E-2</v>
      </c>
      <c r="AC805" s="8">
        <f t="shared" ref="AC805" si="1837">AB805+AA805</f>
        <v>0.52475500000000008</v>
      </c>
      <c r="AD805" s="35">
        <v>0.45856530736900902</v>
      </c>
      <c r="AE805" s="8">
        <f t="shared" ref="AE805" si="1838">IF(AD805="",0,IF(OR(AC805="",AC805=0),W805-AD805,AC805-AD805))</f>
        <v>6.6189692630991059E-2</v>
      </c>
      <c r="AF805" s="58">
        <f t="shared" ref="AF805" si="1839">IF(AA805="",(Z805-V805)-Z804,AC805-W805)</f>
        <v>6.6015000000000046E-2</v>
      </c>
      <c r="AG805" s="40"/>
      <c r="AH805" s="73"/>
      <c r="AI805" s="40"/>
      <c r="AJ805" s="73"/>
      <c r="AK805" s="40">
        <v>3210</v>
      </c>
      <c r="AL805" s="73">
        <v>150</v>
      </c>
      <c r="AM805" s="70"/>
      <c r="AN805" s="74"/>
      <c r="AO805" s="70"/>
      <c r="AP805" s="63"/>
      <c r="AQ805" s="63"/>
      <c r="AR805" s="40"/>
      <c r="AS805" s="40"/>
      <c r="AT805" s="63"/>
      <c r="AU805" s="63"/>
      <c r="AV805" s="142"/>
      <c r="AW805" s="71"/>
      <c r="AX805" s="45"/>
      <c r="AY805" s="45"/>
      <c r="AZ805" s="46"/>
      <c r="BA805" s="152"/>
      <c r="BB805" s="47"/>
      <c r="BC805" s="158">
        <v>26</v>
      </c>
      <c r="BD805" s="158"/>
      <c r="BE805" s="47"/>
      <c r="BF805" s="56"/>
      <c r="BG805" s="49"/>
      <c r="BH805" s="50"/>
      <c r="BI805" s="49"/>
      <c r="BJ805" s="49"/>
      <c r="BK805" s="49"/>
      <c r="BL805" s="49"/>
      <c r="BM805" s="49"/>
      <c r="BN805" s="50"/>
      <c r="BO805" s="49"/>
      <c r="BP805" s="49"/>
      <c r="BQ805" s="50"/>
      <c r="BR805" s="9"/>
    </row>
    <row r="806" spans="1:70" s="7" customFormat="1" x14ac:dyDescent="0.25">
      <c r="A806" s="68" t="s">
        <v>1874</v>
      </c>
      <c r="B806" s="67" t="s">
        <v>1838</v>
      </c>
      <c r="C806" s="52">
        <v>44936.912395833337</v>
      </c>
      <c r="D806" s="16">
        <f>(K806*M806+P806*R806)/(24*60*60)</f>
        <v>3.4756944444444444E-2</v>
      </c>
      <c r="E806" s="26"/>
      <c r="F806" s="14" t="s">
        <v>1786</v>
      </c>
      <c r="G806" s="15">
        <v>0.111</v>
      </c>
      <c r="H806" s="131">
        <v>17</v>
      </c>
      <c r="I806" s="131">
        <v>10</v>
      </c>
      <c r="J806" s="143" t="s">
        <v>1785</v>
      </c>
      <c r="K806" s="27">
        <v>11</v>
      </c>
      <c r="L806" s="27">
        <v>6.0000000000000001E-3</v>
      </c>
      <c r="M806" s="13">
        <v>273</v>
      </c>
      <c r="N806" s="13">
        <v>240</v>
      </c>
      <c r="O806" s="17">
        <v>2E-3</v>
      </c>
      <c r="P806" s="27"/>
      <c r="Q806" s="27">
        <v>6.0000000000000001E-3</v>
      </c>
      <c r="R806" s="13">
        <v>334</v>
      </c>
      <c r="S806" s="13">
        <v>240</v>
      </c>
      <c r="T806" s="133">
        <v>2.9999999999999997E-4</v>
      </c>
      <c r="U806" s="27">
        <v>4.0507000000000001E-2</v>
      </c>
      <c r="V806" s="8">
        <f>IF(AB804="Latest Sag:",-(K806*L806+P806*Q806),-(K806*L806+P806*Q806)+U806)</f>
        <v>-6.6000000000000003E-2</v>
      </c>
      <c r="W806" s="8">
        <f>IF(OR(AC805="",AC805=0),Z805+V806,IF(AB804="Latest Sag:",AA805+U806+V806,AC805+V806))</f>
        <v>0.46478999999999998</v>
      </c>
      <c r="X806" s="33">
        <v>-35.502600000000001</v>
      </c>
      <c r="Y806" s="53">
        <f>IF(OR(ISBLANK(X806),X804=VALUE(20)),,IF(W804="Latest Z20:",ABS(X804-X806-K803*L803-P803*Q803+U805+U806),ABS(X805-X806-K805*L805-P805*Q805+U806)))</f>
        <v>0</v>
      </c>
      <c r="Z806" s="28">
        <v>-66.119361999999995</v>
      </c>
      <c r="AA806" s="28">
        <v>0.49025000000000002</v>
      </c>
      <c r="AB806" s="28">
        <v>-2.6939999999999999E-2</v>
      </c>
      <c r="AC806" s="8">
        <f t="shared" ref="AC806" si="1840">AB806+AA806</f>
        <v>0.46331</v>
      </c>
      <c r="AD806" s="35">
        <v>0.45856530736900902</v>
      </c>
      <c r="AE806" s="8">
        <f t="shared" ref="AE806" si="1841">IF(AD806="",0,IF(OR(AC806="",AC806=0),W806-AD806,AC806-AD806))</f>
        <v>4.7446926309909765E-3</v>
      </c>
      <c r="AF806" s="58">
        <f t="shared" ref="AF806" si="1842">IF(AA806="",(Z806-V806)-Z805,AC806-W806)</f>
        <v>-1.4799999999999813E-3</v>
      </c>
      <c r="AG806" s="40"/>
      <c r="AH806" s="73"/>
      <c r="AI806" s="40"/>
      <c r="AJ806" s="73"/>
      <c r="AK806" s="40">
        <v>73</v>
      </c>
      <c r="AL806" s="73">
        <v>150</v>
      </c>
      <c r="AM806" s="70"/>
      <c r="AN806" s="74"/>
      <c r="AO806" s="70"/>
      <c r="AP806" s="63"/>
      <c r="AQ806" s="63"/>
      <c r="AR806" s="40"/>
      <c r="AS806" s="40"/>
      <c r="AT806" s="63"/>
      <c r="AU806" s="63"/>
      <c r="AV806" s="142"/>
      <c r="AW806" s="71"/>
      <c r="AX806" s="45"/>
      <c r="AY806" s="45"/>
      <c r="AZ806" s="46"/>
      <c r="BA806" s="152"/>
      <c r="BB806" s="47"/>
      <c r="BC806" s="158">
        <v>26</v>
      </c>
      <c r="BD806" s="158"/>
      <c r="BE806" s="47"/>
      <c r="BF806" s="56"/>
      <c r="BG806" s="49"/>
      <c r="BH806" s="50"/>
      <c r="BI806" s="49"/>
      <c r="BJ806" s="49"/>
      <c r="BK806" s="49"/>
      <c r="BL806" s="49"/>
      <c r="BM806" s="49"/>
      <c r="BN806" s="50"/>
      <c r="BO806" s="49"/>
      <c r="BP806" s="49"/>
      <c r="BQ806" s="50"/>
      <c r="BR806" s="9"/>
    </row>
    <row r="807" spans="1:70" s="7" customFormat="1" x14ac:dyDescent="0.25">
      <c r="A807" s="68" t="s">
        <v>1875</v>
      </c>
      <c r="B807" s="67" t="s">
        <v>1838</v>
      </c>
      <c r="C807" s="52">
        <v>44936.956793981481</v>
      </c>
      <c r="D807" s="16">
        <f>(K807*M807+P807*R807)/(24*60*60)</f>
        <v>1.0185185185185186E-2</v>
      </c>
      <c r="E807" s="26"/>
      <c r="F807" s="14" t="s">
        <v>1786</v>
      </c>
      <c r="G807" s="15">
        <v>0.111</v>
      </c>
      <c r="H807" s="131">
        <v>17</v>
      </c>
      <c r="I807" s="131">
        <v>10</v>
      </c>
      <c r="J807" s="143" t="s">
        <v>1785</v>
      </c>
      <c r="K807" s="27">
        <v>2</v>
      </c>
      <c r="L807" s="27">
        <v>6.0000000000000001E-3</v>
      </c>
      <c r="M807" s="13">
        <v>273</v>
      </c>
      <c r="N807" s="13">
        <v>240</v>
      </c>
      <c r="O807" s="17">
        <v>2E-3</v>
      </c>
      <c r="P807" s="27">
        <v>1</v>
      </c>
      <c r="Q807" s="27">
        <v>6.0000000000000001E-3</v>
      </c>
      <c r="R807" s="13">
        <v>334</v>
      </c>
      <c r="S807" s="13">
        <v>240</v>
      </c>
      <c r="T807" s="133">
        <v>2.9999999999999997E-4</v>
      </c>
      <c r="U807" s="27">
        <v>1.3155E-2</v>
      </c>
      <c r="V807" s="8">
        <f>IF(AB805="Latest Sag:",-(K807*L807+P807*Q807),-(K807*L807+P807*Q807)+U807)</f>
        <v>-4.8450000000000021E-3</v>
      </c>
      <c r="W807" s="8">
        <f>IF(OR(AC806="",AC806=0),Z806+V807,IF(AB805="Latest Sag:",AA806+U807+V807,AC806+V807))</f>
        <v>0.45846500000000001</v>
      </c>
      <c r="X807" s="33">
        <v>-35.555500000000002</v>
      </c>
      <c r="Y807" s="53">
        <f>IF(OR(ISBLANK(X807),X805=VALUE(20)),,IF(W805="Latest Z20:",ABS(X805-X807-K804*L804-P804*Q804+U806+U807),ABS(X806-X807-K806*L806-P806*Q806+U807)))</f>
        <v>5.5000000001054206E-5</v>
      </c>
      <c r="Z807" s="28">
        <v>-66.119408000000007</v>
      </c>
      <c r="AA807" s="28">
        <v>0.49026500000000001</v>
      </c>
      <c r="AB807" s="28">
        <v>-3.1611E-2</v>
      </c>
      <c r="AC807" s="8">
        <f t="shared" ref="AC807" si="1843">AB807+AA807</f>
        <v>0.45865400000000001</v>
      </c>
      <c r="AD807" s="35">
        <v>0.45856530736900902</v>
      </c>
      <c r="AE807" s="8">
        <f t="shared" ref="AE807" si="1844">IF(AD807="",0,IF(OR(AC807="",AC807=0),W807-AD807,AC807-AD807))</f>
        <v>8.8692630990983012E-5</v>
      </c>
      <c r="AF807" s="58">
        <f t="shared" ref="AF807" si="1845">IF(AA807="",(Z807-V807)-Z806,AC807-W807)</f>
        <v>1.8899999999999473E-4</v>
      </c>
      <c r="AG807" s="40"/>
      <c r="AH807" s="73"/>
      <c r="AI807" s="40"/>
      <c r="AJ807" s="73"/>
      <c r="AK807" s="40">
        <v>42</v>
      </c>
      <c r="AL807" s="73">
        <v>150</v>
      </c>
      <c r="AM807" s="70"/>
      <c r="AN807" s="74"/>
      <c r="AO807" s="70"/>
      <c r="AP807" s="63"/>
      <c r="AQ807" s="63"/>
      <c r="AR807" s="40"/>
      <c r="AS807" s="40"/>
      <c r="AT807" s="63"/>
      <c r="AU807" s="63"/>
      <c r="AV807" s="142"/>
      <c r="AW807" s="71"/>
      <c r="AX807" s="45"/>
      <c r="AY807" s="45"/>
      <c r="AZ807" s="46"/>
      <c r="BA807" s="152"/>
      <c r="BB807" s="47"/>
      <c r="BC807" s="158">
        <v>26</v>
      </c>
      <c r="BD807" s="158"/>
      <c r="BE807" s="47"/>
      <c r="BF807" s="56"/>
      <c r="BG807" s="49"/>
      <c r="BH807" s="50"/>
      <c r="BI807" s="49"/>
      <c r="BJ807" s="49"/>
      <c r="BK807" s="49"/>
      <c r="BL807" s="49"/>
      <c r="BM807" s="49"/>
      <c r="BN807" s="50"/>
      <c r="BO807" s="49"/>
      <c r="BP807" s="49"/>
      <c r="BQ807" s="50"/>
      <c r="BR807" s="9"/>
    </row>
    <row r="808" spans="1:70" s="6" customFormat="1" x14ac:dyDescent="0.25">
      <c r="A808" s="170" t="s">
        <v>1155</v>
      </c>
      <c r="B808" s="136"/>
      <c r="C808" s="137">
        <v>44936.986689814818</v>
      </c>
      <c r="D808" s="146">
        <v>2.2799999999999998</v>
      </c>
      <c r="E808" s="139" t="s">
        <v>814</v>
      </c>
      <c r="F808" s="165" t="s">
        <v>1353</v>
      </c>
      <c r="G808" s="22"/>
      <c r="H808" s="134"/>
      <c r="I808" s="134"/>
      <c r="J808" s="145"/>
      <c r="K808" s="29"/>
      <c r="L808" s="29"/>
      <c r="M808" s="1"/>
      <c r="N808" s="1"/>
      <c r="O808" s="3"/>
      <c r="P808" s="29"/>
      <c r="Q808" s="29"/>
      <c r="R808" s="1"/>
      <c r="S808" s="1"/>
      <c r="T808" s="147" t="s">
        <v>903</v>
      </c>
      <c r="U808" s="32" t="s">
        <v>24</v>
      </c>
      <c r="V808" s="24"/>
      <c r="W808" s="25" t="s">
        <v>22</v>
      </c>
      <c r="X808" s="30">
        <v>20</v>
      </c>
      <c r="Y808" s="138"/>
      <c r="Z808" s="30"/>
      <c r="AA808" s="30"/>
      <c r="AB808" s="36" t="s">
        <v>21</v>
      </c>
      <c r="AC808" s="24">
        <f>$AC$807</f>
        <v>0.45865400000000001</v>
      </c>
      <c r="AD808" s="30"/>
      <c r="AE808" s="24"/>
      <c r="AF808" s="24"/>
      <c r="AG808" s="41"/>
      <c r="AH808" s="41"/>
      <c r="AI808" s="41"/>
      <c r="AJ808" s="41"/>
      <c r="AK808" s="41"/>
      <c r="AL808" s="41"/>
      <c r="AM808" s="41"/>
      <c r="AN808" s="41"/>
      <c r="AO808" s="41"/>
      <c r="AP808" s="135"/>
      <c r="AQ808" s="135"/>
      <c r="AR808" s="41"/>
      <c r="AS808" s="41"/>
      <c r="AT808" s="135"/>
      <c r="AU808" s="135"/>
      <c r="AV808" s="29"/>
      <c r="AW808" s="42"/>
      <c r="AX808" s="42"/>
      <c r="AY808" s="42"/>
      <c r="AZ808" s="43"/>
      <c r="BA808" s="151"/>
      <c r="BB808" s="44"/>
      <c r="BC808" s="157">
        <v>27</v>
      </c>
      <c r="BD808" s="157"/>
      <c r="BE808" s="44"/>
      <c r="BF808" s="48"/>
      <c r="BG808" s="48"/>
      <c r="BH808" s="48"/>
      <c r="BI808" s="48"/>
      <c r="BJ808" s="48"/>
      <c r="BK808" s="48"/>
      <c r="BL808" s="48"/>
      <c r="BM808" s="48"/>
      <c r="BN808" s="48"/>
      <c r="BO808" s="48"/>
      <c r="BP808" s="48"/>
      <c r="BQ808" s="48"/>
      <c r="BR808" s="1"/>
    </row>
    <row r="809" spans="1:70" s="7" customFormat="1" x14ac:dyDescent="0.25">
      <c r="A809" s="68" t="s">
        <v>1876</v>
      </c>
      <c r="B809" s="67" t="s">
        <v>1838</v>
      </c>
      <c r="C809" s="52">
        <v>44936.98678240741</v>
      </c>
      <c r="D809" s="16">
        <f>(K809*M809+P809*R809)/(24*60*60)</f>
        <v>0</v>
      </c>
      <c r="E809" s="26"/>
      <c r="F809" s="14" t="s">
        <v>1786</v>
      </c>
      <c r="G809" s="15">
        <v>0.111</v>
      </c>
      <c r="H809" s="131">
        <v>17</v>
      </c>
      <c r="I809" s="131">
        <v>10</v>
      </c>
      <c r="J809" s="143" t="s">
        <v>1785</v>
      </c>
      <c r="K809" s="37"/>
      <c r="L809" s="27">
        <v>6.0000000000000001E-3</v>
      </c>
      <c r="M809" s="13">
        <v>273</v>
      </c>
      <c r="N809" s="13">
        <v>240</v>
      </c>
      <c r="O809" s="17">
        <v>2E-3</v>
      </c>
      <c r="P809" s="37"/>
      <c r="Q809" s="27">
        <v>6.0000000000000001E-3</v>
      </c>
      <c r="R809" s="13">
        <v>334</v>
      </c>
      <c r="S809" s="13">
        <v>240</v>
      </c>
      <c r="T809" s="133">
        <v>2.9999999999999997E-4</v>
      </c>
      <c r="U809" s="27"/>
      <c r="V809" s="8">
        <f>IF(AB807="Latest Sag:",-(K809*L809+P809*Q809),-(K809*L809+P809*Q809)+U809)</f>
        <v>0</v>
      </c>
      <c r="W809" s="8">
        <f>IF(OR(AC808="",AC808=0),Z808+V809,IF(AB807="Latest Sag:",AA808+U809+V809,AC808+V809))</f>
        <v>0.45865400000000001</v>
      </c>
      <c r="X809" s="34"/>
      <c r="Y809" s="53">
        <f>IF(OR(ISBLANK(X809),X807=VALUE(20)),,IF(W807="Latest Z20:",ABS(X807-X809-K806*L806-P806*Q806+U808+U809),ABS(X808-X809-K808*L808-P808*Q808+U809)))</f>
        <v>0</v>
      </c>
      <c r="Z809" s="28">
        <v>-66.119372999999996</v>
      </c>
      <c r="AA809" s="28">
        <v>0.49014999999999997</v>
      </c>
      <c r="AB809" s="28">
        <v>3.4456000000000001E-2</v>
      </c>
      <c r="AC809" s="8">
        <f t="shared" ref="AC809" si="1846">AB809+AA809</f>
        <v>0.52460600000000002</v>
      </c>
      <c r="AD809" s="35">
        <v>0.45856262128266501</v>
      </c>
      <c r="AE809" s="8">
        <f t="shared" ref="AE809" si="1847">IF(AD809="",0,IF(OR(AC809="",AC809=0),W809-AD809,AC809-AD809))</f>
        <v>6.6043378717335011E-2</v>
      </c>
      <c r="AF809" s="58">
        <f t="shared" ref="AF809" si="1848">IF(AA809="",(Z809-V809)-Z808,AC809-W809)</f>
        <v>6.5952000000000011E-2</v>
      </c>
      <c r="AG809" s="40"/>
      <c r="AH809" s="73"/>
      <c r="AI809" s="40"/>
      <c r="AJ809" s="73"/>
      <c r="AK809" s="40">
        <v>3466</v>
      </c>
      <c r="AL809" s="73">
        <v>150</v>
      </c>
      <c r="AM809" s="70"/>
      <c r="AN809" s="74"/>
      <c r="AO809" s="70"/>
      <c r="AP809" s="63"/>
      <c r="AQ809" s="63"/>
      <c r="AR809" s="40"/>
      <c r="AS809" s="40"/>
      <c r="AT809" s="63"/>
      <c r="AU809" s="63"/>
      <c r="AV809" s="142"/>
      <c r="AW809" s="71"/>
      <c r="AX809" s="45"/>
      <c r="AY809" s="45"/>
      <c r="AZ809" s="46"/>
      <c r="BA809" s="152"/>
      <c r="BB809" s="47"/>
      <c r="BC809" s="158">
        <v>27</v>
      </c>
      <c r="BD809" s="158"/>
      <c r="BE809" s="47"/>
      <c r="BF809" s="56"/>
      <c r="BG809" s="49"/>
      <c r="BH809" s="50"/>
      <c r="BI809" s="49"/>
      <c r="BJ809" s="49"/>
      <c r="BK809" s="49"/>
      <c r="BL809" s="49"/>
      <c r="BM809" s="49"/>
      <c r="BN809" s="50"/>
      <c r="BO809" s="49"/>
      <c r="BP809" s="49"/>
      <c r="BQ809" s="50"/>
      <c r="BR809" s="9"/>
    </row>
    <row r="810" spans="1:70" s="7" customFormat="1" x14ac:dyDescent="0.25">
      <c r="A810" s="68" t="s">
        <v>1877</v>
      </c>
      <c r="B810" s="67" t="s">
        <v>1838</v>
      </c>
      <c r="C810" s="52">
        <v>44937.004571759258</v>
      </c>
      <c r="D810" s="16">
        <f>(K810*M810+P810*R810)/(24*60*60)</f>
        <v>3.4756944444444444E-2</v>
      </c>
      <c r="E810" s="26"/>
      <c r="F810" s="14" t="s">
        <v>1786</v>
      </c>
      <c r="G810" s="15">
        <v>0.111</v>
      </c>
      <c r="H810" s="131">
        <v>17</v>
      </c>
      <c r="I810" s="131">
        <v>10</v>
      </c>
      <c r="J810" s="143" t="s">
        <v>1785</v>
      </c>
      <c r="K810" s="27">
        <v>11</v>
      </c>
      <c r="L810" s="27">
        <v>6.0000000000000001E-3</v>
      </c>
      <c r="M810" s="13">
        <v>273</v>
      </c>
      <c r="N810" s="13">
        <v>240</v>
      </c>
      <c r="O810" s="17">
        <v>2E-3</v>
      </c>
      <c r="P810" s="27"/>
      <c r="Q810" s="27">
        <v>6.0000000000000001E-3</v>
      </c>
      <c r="R810" s="13">
        <v>334</v>
      </c>
      <c r="S810" s="13">
        <v>240</v>
      </c>
      <c r="T810" s="133">
        <v>2.9999999999999997E-4</v>
      </c>
      <c r="U810" s="27">
        <v>4.0416000000000001E-2</v>
      </c>
      <c r="V810" s="8">
        <f>IF(AB808="Latest Sag:",-(K810*L810+P810*Q810),-(K810*L810+P810*Q810)+U810)</f>
        <v>-6.6000000000000003E-2</v>
      </c>
      <c r="W810" s="8">
        <f>IF(OR(AC809="",AC809=0),Z809+V810,IF(AB808="Latest Sag:",AA809+U810+V810,AC809+V810))</f>
        <v>0.46456599999999998</v>
      </c>
      <c r="X810" s="33">
        <v>-35.501800000000003</v>
      </c>
      <c r="Y810" s="53">
        <f>IF(OR(ISBLANK(X810),X808=VALUE(20)),,IF(W808="Latest Z20:",ABS(X808-X810-K807*L807-P807*Q807+U809+U810),ABS(X809-X810-K809*L809-P809*Q809+U810)))</f>
        <v>0</v>
      </c>
      <c r="Z810" s="28">
        <v>-66.119097999999994</v>
      </c>
      <c r="AA810" s="28">
        <v>0.49015500000000001</v>
      </c>
      <c r="AB810" s="28">
        <v>-2.6457999999999999E-2</v>
      </c>
      <c r="AC810" s="8">
        <f t="shared" ref="AC810" si="1849">AB810+AA810</f>
        <v>0.46369700000000003</v>
      </c>
      <c r="AD810" s="35">
        <v>0.45856262128266501</v>
      </c>
      <c r="AE810" s="8">
        <f t="shared" ref="AE810" si="1850">IF(AD810="",0,IF(OR(AC810="",AC810=0),W810-AD810,AC810-AD810))</f>
        <v>5.1343787173350197E-3</v>
      </c>
      <c r="AF810" s="58">
        <f t="shared" ref="AF810" si="1851">IF(AA810="",(Z810-V810)-Z809,AC810-W810)</f>
        <v>-8.6899999999995314E-4</v>
      </c>
      <c r="AG810" s="40"/>
      <c r="AH810" s="73"/>
      <c r="AI810" s="40"/>
      <c r="AJ810" s="73"/>
      <c r="AK810" s="40">
        <v>57</v>
      </c>
      <c r="AL810" s="73">
        <v>150</v>
      </c>
      <c r="AM810" s="70"/>
      <c r="AN810" s="74"/>
      <c r="AO810" s="70"/>
      <c r="AP810" s="63"/>
      <c r="AQ810" s="63"/>
      <c r="AR810" s="40"/>
      <c r="AS810" s="40"/>
      <c r="AT810" s="63"/>
      <c r="AU810" s="63"/>
      <c r="AV810" s="142"/>
      <c r="AW810" s="71"/>
      <c r="AX810" s="45"/>
      <c r="AY810" s="45"/>
      <c r="AZ810" s="46"/>
      <c r="BA810" s="152"/>
      <c r="BB810" s="47"/>
      <c r="BC810" s="158">
        <v>27</v>
      </c>
      <c r="BD810" s="158"/>
      <c r="BE810" s="47"/>
      <c r="BF810" s="56"/>
      <c r="BG810" s="49"/>
      <c r="BH810" s="50"/>
      <c r="BI810" s="49"/>
      <c r="BJ810" s="49"/>
      <c r="BK810" s="49"/>
      <c r="BL810" s="49"/>
      <c r="BM810" s="49"/>
      <c r="BN810" s="50"/>
      <c r="BO810" s="49"/>
      <c r="BP810" s="49"/>
      <c r="BQ810" s="50"/>
      <c r="BR810" s="9"/>
    </row>
    <row r="811" spans="1:70" s="7" customFormat="1" x14ac:dyDescent="0.25">
      <c r="A811" s="68" t="s">
        <v>1878</v>
      </c>
      <c r="B811" s="67" t="s">
        <v>1838</v>
      </c>
      <c r="C811" s="52">
        <v>44937.048946759256</v>
      </c>
      <c r="D811" s="16">
        <f>(K811*M811+P811*R811)/(24*60*60)</f>
        <v>1.0185185185185186E-2</v>
      </c>
      <c r="E811" s="26"/>
      <c r="F811" s="14" t="s">
        <v>1786</v>
      </c>
      <c r="G811" s="15">
        <v>0.111</v>
      </c>
      <c r="H811" s="131">
        <v>17</v>
      </c>
      <c r="I811" s="131">
        <v>10</v>
      </c>
      <c r="J811" s="143" t="s">
        <v>1785</v>
      </c>
      <c r="K811" s="27">
        <v>2</v>
      </c>
      <c r="L811" s="27">
        <v>6.0000000000000001E-3</v>
      </c>
      <c r="M811" s="13">
        <v>273</v>
      </c>
      <c r="N811" s="13">
        <v>240</v>
      </c>
      <c r="O811" s="17">
        <v>2E-3</v>
      </c>
      <c r="P811" s="27">
        <v>1</v>
      </c>
      <c r="Q811" s="27">
        <v>6.0000000000000001E-3</v>
      </c>
      <c r="R811" s="13">
        <v>334</v>
      </c>
      <c r="S811" s="13">
        <v>240</v>
      </c>
      <c r="T811" s="133">
        <v>2.9999999999999997E-4</v>
      </c>
      <c r="U811" s="27">
        <v>1.2751E-2</v>
      </c>
      <c r="V811" s="8">
        <f>IF(AB809="Latest Sag:",-(K811*L811+P811*Q811),-(K811*L811+P811*Q811)+U811)</f>
        <v>-5.2490000000000019E-3</v>
      </c>
      <c r="W811" s="8">
        <f>IF(OR(AC810="",AC810=0),Z810+V811,IF(AB809="Latest Sag:",AA810+U811+V811,AC810+V811))</f>
        <v>0.45844800000000002</v>
      </c>
      <c r="X811" s="33">
        <v>-35.555100000000003</v>
      </c>
      <c r="Y811" s="53">
        <f>IF(OR(ISBLANK(X811),X809=VALUE(20)),,IF(W809="Latest Z20:",ABS(X809-X811-K808*L808-P808*Q808+U810+U811),ABS(X810-X811-K810*L810-P810*Q810+U811)))</f>
        <v>5.1000000000122128E-5</v>
      </c>
      <c r="Z811" s="28">
        <v>-66.119214999999997</v>
      </c>
      <c r="AA811" s="28">
        <v>0.49015300000000001</v>
      </c>
      <c r="AB811" s="28">
        <v>-3.1458E-2</v>
      </c>
      <c r="AC811" s="8">
        <f t="shared" ref="AC811" si="1852">AB811+AA811</f>
        <v>0.45869500000000002</v>
      </c>
      <c r="AD811" s="35">
        <v>0.45856262128266501</v>
      </c>
      <c r="AE811" s="8">
        <f t="shared" ref="AE811" si="1853">IF(AD811="",0,IF(OR(AC811="",AC811=0),W811-AD811,AC811-AD811))</f>
        <v>1.3237871733501327E-4</v>
      </c>
      <c r="AF811" s="58">
        <f t="shared" ref="AF811" si="1854">IF(AA811="",(Z811-V811)-Z810,AC811-W811)</f>
        <v>2.4699999999999722E-4</v>
      </c>
      <c r="AG811" s="40"/>
      <c r="AH811" s="73"/>
      <c r="AI811" s="40"/>
      <c r="AJ811" s="73"/>
      <c r="AK811" s="40">
        <v>74</v>
      </c>
      <c r="AL811" s="73">
        <v>150</v>
      </c>
      <c r="AM811" s="70"/>
      <c r="AN811" s="74"/>
      <c r="AO811" s="70"/>
      <c r="AP811" s="63"/>
      <c r="AQ811" s="63"/>
      <c r="AR811" s="40"/>
      <c r="AS811" s="40"/>
      <c r="AT811" s="63"/>
      <c r="AU811" s="63"/>
      <c r="AV811" s="142"/>
      <c r="AW811" s="71"/>
      <c r="AX811" s="45"/>
      <c r="AY811" s="45"/>
      <c r="AZ811" s="46"/>
      <c r="BA811" s="152"/>
      <c r="BB811" s="47"/>
      <c r="BC811" s="158">
        <v>27</v>
      </c>
      <c r="BD811" s="158"/>
      <c r="BE811" s="47"/>
      <c r="BF811" s="56"/>
      <c r="BG811" s="49"/>
      <c r="BH811" s="50"/>
      <c r="BI811" s="49"/>
      <c r="BJ811" s="49"/>
      <c r="BK811" s="49"/>
      <c r="BL811" s="49"/>
      <c r="BM811" s="49"/>
      <c r="BN811" s="50"/>
      <c r="BO811" s="49"/>
      <c r="BP811" s="49"/>
      <c r="BQ811" s="50"/>
      <c r="BR811" s="9"/>
    </row>
    <row r="812" spans="1:70" s="6" customFormat="1" x14ac:dyDescent="0.25">
      <c r="A812" s="170" t="s">
        <v>1155</v>
      </c>
      <c r="B812" s="136"/>
      <c r="C812" s="137">
        <v>44937.070567129631</v>
      </c>
      <c r="D812" s="146">
        <v>2.0099999999999998</v>
      </c>
      <c r="E812" s="139" t="s">
        <v>814</v>
      </c>
      <c r="F812" s="165" t="s">
        <v>1356</v>
      </c>
      <c r="G812" s="22"/>
      <c r="H812" s="134"/>
      <c r="I812" s="134"/>
      <c r="J812" s="145"/>
      <c r="K812" s="29"/>
      <c r="L812" s="29"/>
      <c r="M812" s="1"/>
      <c r="N812" s="1"/>
      <c r="O812" s="3"/>
      <c r="P812" s="29"/>
      <c r="Q812" s="29"/>
      <c r="R812" s="1"/>
      <c r="S812" s="1"/>
      <c r="T812" s="147" t="s">
        <v>903</v>
      </c>
      <c r="U812" s="32" t="s">
        <v>24</v>
      </c>
      <c r="V812" s="24"/>
      <c r="W812" s="25" t="s">
        <v>22</v>
      </c>
      <c r="X812" s="30">
        <v>20</v>
      </c>
      <c r="Y812" s="138"/>
      <c r="Z812" s="30"/>
      <c r="AA812" s="30"/>
      <c r="AB812" s="36" t="s">
        <v>21</v>
      </c>
      <c r="AC812" s="24">
        <f>$AC$811</f>
        <v>0.45869500000000002</v>
      </c>
      <c r="AD812" s="30"/>
      <c r="AE812" s="24"/>
      <c r="AF812" s="24"/>
      <c r="AG812" s="41"/>
      <c r="AH812" s="41"/>
      <c r="AI812" s="41"/>
      <c r="AJ812" s="41"/>
      <c r="AK812" s="41"/>
      <c r="AL812" s="41"/>
      <c r="AM812" s="41"/>
      <c r="AN812" s="41"/>
      <c r="AO812" s="41"/>
      <c r="AP812" s="135"/>
      <c r="AQ812" s="135"/>
      <c r="AR812" s="41"/>
      <c r="AS812" s="41"/>
      <c r="AT812" s="135"/>
      <c r="AU812" s="135"/>
      <c r="AV812" s="29"/>
      <c r="AW812" s="42"/>
      <c r="AX812" s="42"/>
      <c r="AY812" s="42"/>
      <c r="AZ812" s="43"/>
      <c r="BA812" s="151"/>
      <c r="BB812" s="44"/>
      <c r="BC812" s="157">
        <v>28</v>
      </c>
      <c r="BD812" s="157"/>
      <c r="BE812" s="44"/>
      <c r="BF812" s="48"/>
      <c r="BG812" s="48"/>
      <c r="BH812" s="48"/>
      <c r="BI812" s="48"/>
      <c r="BJ812" s="48"/>
      <c r="BK812" s="48"/>
      <c r="BL812" s="48"/>
      <c r="BM812" s="48"/>
      <c r="BN812" s="48"/>
      <c r="BO812" s="48"/>
      <c r="BP812" s="48"/>
      <c r="BQ812" s="48"/>
      <c r="BR812" s="1"/>
    </row>
    <row r="813" spans="1:70" s="7" customFormat="1" x14ac:dyDescent="0.25">
      <c r="A813" s="68" t="s">
        <v>1879</v>
      </c>
      <c r="B813" s="67" t="s">
        <v>1838</v>
      </c>
      <c r="C813" s="52">
        <v>44937.070648148147</v>
      </c>
      <c r="D813" s="16">
        <f>(K813*M813+P813*R813)/(24*60*60)</f>
        <v>0</v>
      </c>
      <c r="E813" s="26"/>
      <c r="F813" s="14" t="s">
        <v>1786</v>
      </c>
      <c r="G813" s="15">
        <v>0.111</v>
      </c>
      <c r="H813" s="131">
        <v>17</v>
      </c>
      <c r="I813" s="131">
        <v>10</v>
      </c>
      <c r="J813" s="143" t="s">
        <v>1785</v>
      </c>
      <c r="K813" s="37"/>
      <c r="L813" s="27">
        <v>6.0000000000000001E-3</v>
      </c>
      <c r="M813" s="13">
        <v>273</v>
      </c>
      <c r="N813" s="13">
        <v>240</v>
      </c>
      <c r="O813" s="17">
        <v>2E-3</v>
      </c>
      <c r="P813" s="37"/>
      <c r="Q813" s="27">
        <v>6.0000000000000001E-3</v>
      </c>
      <c r="R813" s="13">
        <v>334</v>
      </c>
      <c r="S813" s="13">
        <v>240</v>
      </c>
      <c r="T813" s="133">
        <v>2.9999999999999997E-4</v>
      </c>
      <c r="U813" s="27"/>
      <c r="V813" s="8">
        <f>IF(AB811="Latest Sag:",-(K813*L813+P813*Q813),-(K813*L813+P813*Q813)+U813)</f>
        <v>0</v>
      </c>
      <c r="W813" s="8">
        <f>IF(OR(AC812="",AC812=0),Z812+V813,IF(AB811="Latest Sag:",AA812+U813+V813,AC812+V813))</f>
        <v>0.45869500000000002</v>
      </c>
      <c r="X813" s="34"/>
      <c r="Y813" s="53">
        <f>IF(OR(ISBLANK(X813),X811=VALUE(20)),,IF(W811="Latest Z20:",ABS(X811-X813-K810*L810-P810*Q810+U812+U813),ABS(X812-X813-K812*L812-P812*Q812+U813)))</f>
        <v>0</v>
      </c>
      <c r="Z813" s="28">
        <v>-66.118977999999998</v>
      </c>
      <c r="AA813" s="28">
        <v>0.49001499999999998</v>
      </c>
      <c r="AB813" s="28">
        <v>3.6393000000000002E-2</v>
      </c>
      <c r="AC813" s="8">
        <f t="shared" ref="AC813" si="1855">AB813+AA813</f>
        <v>0.52640799999999999</v>
      </c>
      <c r="AD813" s="35">
        <v>0.45852663953379302</v>
      </c>
      <c r="AE813" s="8">
        <f t="shared" ref="AE813" si="1856">IF(AD813="",0,IF(OR(AC813="",AC813=0),W813-AD813,AC813-AD813))</f>
        <v>6.7881360466206964E-2</v>
      </c>
      <c r="AF813" s="58">
        <f t="shared" ref="AF813" si="1857">IF(AA813="",(Z813-V813)-Z812,AC813-W813)</f>
        <v>6.7712999999999968E-2</v>
      </c>
      <c r="AG813" s="40"/>
      <c r="AH813" s="73"/>
      <c r="AI813" s="40"/>
      <c r="AJ813" s="73"/>
      <c r="AK813" s="40">
        <v>3964</v>
      </c>
      <c r="AL813" s="73">
        <v>150</v>
      </c>
      <c r="AM813" s="70"/>
      <c r="AN813" s="74"/>
      <c r="AO813" s="70"/>
      <c r="AP813" s="63"/>
      <c r="AQ813" s="63"/>
      <c r="AR813" s="40"/>
      <c r="AS813" s="40"/>
      <c r="AT813" s="63"/>
      <c r="AU813" s="63"/>
      <c r="AV813" s="142"/>
      <c r="AW813" s="71"/>
      <c r="AX813" s="45"/>
      <c r="AY813" s="45"/>
      <c r="AZ813" s="46"/>
      <c r="BA813" s="152"/>
      <c r="BB813" s="47"/>
      <c r="BC813" s="158">
        <v>28</v>
      </c>
      <c r="BD813" s="158"/>
      <c r="BE813" s="47"/>
      <c r="BF813" s="56"/>
      <c r="BG813" s="49"/>
      <c r="BH813" s="50"/>
      <c r="BI813" s="49"/>
      <c r="BJ813" s="49"/>
      <c r="BK813" s="49"/>
      <c r="BL813" s="49"/>
      <c r="BM813" s="49"/>
      <c r="BN813" s="50"/>
      <c r="BO813" s="49"/>
      <c r="BP813" s="49"/>
      <c r="BQ813" s="50"/>
      <c r="BR813" s="9"/>
    </row>
    <row r="814" spans="1:70" s="7" customFormat="1" x14ac:dyDescent="0.25">
      <c r="A814" s="68" t="s">
        <v>1880</v>
      </c>
      <c r="B814" s="67" t="s">
        <v>1838</v>
      </c>
      <c r="C814" s="52">
        <v>44937.092615740738</v>
      </c>
      <c r="D814" s="16">
        <f>(K814*M814+P814*R814)/(24*60*60)</f>
        <v>3.4756944444444444E-2</v>
      </c>
      <c r="E814" s="26"/>
      <c r="F814" s="14" t="s">
        <v>1786</v>
      </c>
      <c r="G814" s="15">
        <v>0.111</v>
      </c>
      <c r="H814" s="131">
        <v>17</v>
      </c>
      <c r="I814" s="131">
        <v>10</v>
      </c>
      <c r="J814" s="143" t="s">
        <v>1785</v>
      </c>
      <c r="K814" s="27">
        <v>11</v>
      </c>
      <c r="L814" s="27">
        <v>6.0000000000000001E-3</v>
      </c>
      <c r="M814" s="13">
        <v>273</v>
      </c>
      <c r="N814" s="13">
        <v>240</v>
      </c>
      <c r="O814" s="17">
        <v>2E-3</v>
      </c>
      <c r="P814" s="27"/>
      <c r="Q814" s="27">
        <v>6.0000000000000001E-3</v>
      </c>
      <c r="R814" s="13">
        <v>334</v>
      </c>
      <c r="S814" s="13">
        <v>240</v>
      </c>
      <c r="T814" s="133">
        <v>2.9999999999999997E-4</v>
      </c>
      <c r="U814" s="27">
        <v>4.0515000000000002E-2</v>
      </c>
      <c r="V814" s="8">
        <f>IF(AB812="Latest Sag:",-(K814*L814+P814*Q814),-(K814*L814+P814*Q814)+U814)</f>
        <v>-6.6000000000000003E-2</v>
      </c>
      <c r="W814" s="8">
        <f>IF(OR(AC813="",AC813=0),Z813+V814,IF(AB812="Latest Sag:",AA813+U814+V814,AC813+V814))</f>
        <v>0.46452999999999994</v>
      </c>
      <c r="X814" s="33">
        <v>-35.501100000000001</v>
      </c>
      <c r="Y814" s="53">
        <f>IF(OR(ISBLANK(X814),X812=VALUE(20)),,IF(W812="Latest Z20:",ABS(X812-X814-K811*L811-P811*Q811+U813+U814),ABS(X813-X814-K813*L813-P813*Q813+U814)))</f>
        <v>0</v>
      </c>
      <c r="Z814" s="28">
        <v>-66.118674999999996</v>
      </c>
      <c r="AA814" s="28">
        <v>0.489981</v>
      </c>
      <c r="AB814" s="28">
        <v>-2.6138000000000002E-2</v>
      </c>
      <c r="AC814" s="8">
        <f t="shared" ref="AC814" si="1858">AB814+AA814</f>
        <v>0.46384300000000001</v>
      </c>
      <c r="AD814" s="35">
        <v>0.45852663953379302</v>
      </c>
      <c r="AE814" s="8">
        <f t="shared" ref="AE814" si="1859">IF(AD814="",0,IF(OR(AC814="",AC814=0),W814-AD814,AC814-AD814))</f>
        <v>5.3163604662069819E-3</v>
      </c>
      <c r="AF814" s="58">
        <f t="shared" ref="AF814" si="1860">IF(AA814="",(Z814-V814)-Z813,AC814-W814)</f>
        <v>-6.8699999999993766E-4</v>
      </c>
      <c r="AG814" s="40"/>
      <c r="AH814" s="73"/>
      <c r="AI814" s="40"/>
      <c r="AJ814" s="73"/>
      <c r="AK814" s="40">
        <v>68</v>
      </c>
      <c r="AL814" s="73">
        <v>150</v>
      </c>
      <c r="AM814" s="70"/>
      <c r="AN814" s="74"/>
      <c r="AO814" s="70"/>
      <c r="AP814" s="63"/>
      <c r="AQ814" s="63"/>
      <c r="AR814" s="40"/>
      <c r="AS814" s="40"/>
      <c r="AT814" s="63"/>
      <c r="AU814" s="63"/>
      <c r="AV814" s="142"/>
      <c r="AW814" s="71"/>
      <c r="AX814" s="45"/>
      <c r="AY814" s="45"/>
      <c r="AZ814" s="46"/>
      <c r="BA814" s="152"/>
      <c r="BB814" s="47"/>
      <c r="BC814" s="158">
        <v>28</v>
      </c>
      <c r="BD814" s="158"/>
      <c r="BE814" s="47"/>
      <c r="BF814" s="56"/>
      <c r="BG814" s="49"/>
      <c r="BH814" s="50"/>
      <c r="BI814" s="49"/>
      <c r="BJ814" s="49"/>
      <c r="BK814" s="49"/>
      <c r="BL814" s="49"/>
      <c r="BM814" s="49"/>
      <c r="BN814" s="50"/>
      <c r="BO814" s="49"/>
      <c r="BP814" s="49"/>
      <c r="BQ814" s="50"/>
      <c r="BR814" s="9"/>
    </row>
    <row r="815" spans="1:70" s="7" customFormat="1" x14ac:dyDescent="0.25">
      <c r="A815" s="68" t="s">
        <v>1881</v>
      </c>
      <c r="B815" s="67" t="s">
        <v>1838</v>
      </c>
      <c r="C815" s="52">
        <v>44937.137048611112</v>
      </c>
      <c r="D815" s="16">
        <f>(K815*M815+P815*R815)/(24*60*60)</f>
        <v>1.0185185185185186E-2</v>
      </c>
      <c r="E815" s="26"/>
      <c r="F815" s="14" t="s">
        <v>1786</v>
      </c>
      <c r="G815" s="15">
        <v>0.111</v>
      </c>
      <c r="H815" s="131">
        <v>17</v>
      </c>
      <c r="I815" s="131">
        <v>10</v>
      </c>
      <c r="J815" s="143" t="s">
        <v>1785</v>
      </c>
      <c r="K815" s="27">
        <v>2</v>
      </c>
      <c r="L815" s="27">
        <v>6.0000000000000001E-3</v>
      </c>
      <c r="M815" s="13">
        <v>273</v>
      </c>
      <c r="N815" s="13">
        <v>240</v>
      </c>
      <c r="O815" s="17">
        <v>2E-3</v>
      </c>
      <c r="P815" s="27">
        <v>1</v>
      </c>
      <c r="Q815" s="27">
        <v>6.0000000000000001E-3</v>
      </c>
      <c r="R815" s="13">
        <v>334</v>
      </c>
      <c r="S815" s="13">
        <v>240</v>
      </c>
      <c r="T815" s="133">
        <v>2.9999999999999997E-4</v>
      </c>
      <c r="U815" s="27">
        <v>1.2599000000000001E-2</v>
      </c>
      <c r="V815" s="8">
        <f>IF(AB813="Latest Sag:",-(K815*L815+P815*Q815),-(K815*L815+P815*Q815)+U815)</f>
        <v>-5.4010000000000013E-3</v>
      </c>
      <c r="W815" s="8">
        <f>IF(OR(AC814="",AC814=0),Z814+V815,IF(AB813="Latest Sag:",AA814+U815+V815,AC814+V815))</f>
        <v>0.45844200000000002</v>
      </c>
      <c r="X815" s="33">
        <v>-35.554499999999997</v>
      </c>
      <c r="Y815" s="53">
        <f>IF(OR(ISBLANK(X815),X813=VALUE(20)),,IF(W813="Latest Z20:",ABS(X813-X815-K812*L812-P812*Q812+U814+U815),ABS(X814-X815-K814*L814-P814*Q814+U815)))</f>
        <v>1.0000000036630013E-6</v>
      </c>
      <c r="Z815" s="28">
        <v>-66.118650000000002</v>
      </c>
      <c r="AA815" s="28">
        <v>0.48999100000000001</v>
      </c>
      <c r="AB815" s="28">
        <v>-3.1322000000000003E-2</v>
      </c>
      <c r="AC815" s="8">
        <f t="shared" ref="AC815" si="1861">AB815+AA815</f>
        <v>0.45866899999999999</v>
      </c>
      <c r="AD815" s="35">
        <v>0.45852663953379302</v>
      </c>
      <c r="AE815" s="8">
        <f t="shared" ref="AE815" si="1862">IF(AD815="",0,IF(OR(AC815="",AC815=0),W815-AD815,AC815-AD815))</f>
        <v>1.4236046620696996E-4</v>
      </c>
      <c r="AF815" s="58">
        <f t="shared" ref="AF815" si="1863">IF(AA815="",(Z815-V815)-Z814,AC815-W815)</f>
        <v>2.2699999999997722E-4</v>
      </c>
      <c r="AG815" s="40"/>
      <c r="AH815" s="73"/>
      <c r="AI815" s="40"/>
      <c r="AJ815" s="73"/>
      <c r="AK815" s="40">
        <v>37</v>
      </c>
      <c r="AL815" s="73">
        <v>150</v>
      </c>
      <c r="AM815" s="70"/>
      <c r="AN815" s="74"/>
      <c r="AO815" s="70"/>
      <c r="AP815" s="63"/>
      <c r="AQ815" s="63"/>
      <c r="AR815" s="40"/>
      <c r="AS815" s="40"/>
      <c r="AT815" s="63"/>
      <c r="AU815" s="63"/>
      <c r="AV815" s="142"/>
      <c r="AW815" s="71"/>
      <c r="AX815" s="45"/>
      <c r="AY815" s="45"/>
      <c r="AZ815" s="46"/>
      <c r="BA815" s="152"/>
      <c r="BB815" s="47"/>
      <c r="BC815" s="158">
        <v>28</v>
      </c>
      <c r="BD815" s="158"/>
      <c r="BE815" s="47"/>
      <c r="BF815" s="56"/>
      <c r="BG815" s="49"/>
      <c r="BH815" s="50"/>
      <c r="BI815" s="49"/>
      <c r="BJ815" s="49"/>
      <c r="BK815" s="49"/>
      <c r="BL815" s="49"/>
      <c r="BM815" s="49"/>
      <c r="BN815" s="50"/>
      <c r="BO815" s="49"/>
      <c r="BP815" s="49"/>
      <c r="BQ815" s="50"/>
      <c r="BR815" s="9"/>
    </row>
    <row r="816" spans="1:70" s="6" customFormat="1" x14ac:dyDescent="0.25">
      <c r="A816" s="170" t="s">
        <v>1155</v>
      </c>
      <c r="B816" s="136"/>
      <c r="C816" s="137">
        <v>44937.162615740737</v>
      </c>
      <c r="D816" s="146">
        <v>2.21</v>
      </c>
      <c r="E816" s="139" t="s">
        <v>814</v>
      </c>
      <c r="F816" s="165" t="s">
        <v>1361</v>
      </c>
      <c r="G816" s="22"/>
      <c r="H816" s="134"/>
      <c r="I816" s="134"/>
      <c r="J816" s="145"/>
      <c r="K816" s="29"/>
      <c r="L816" s="29"/>
      <c r="M816" s="1"/>
      <c r="N816" s="1"/>
      <c r="O816" s="3"/>
      <c r="P816" s="29"/>
      <c r="Q816" s="29"/>
      <c r="R816" s="1"/>
      <c r="S816" s="1"/>
      <c r="T816" s="147" t="s">
        <v>903</v>
      </c>
      <c r="U816" s="32" t="s">
        <v>24</v>
      </c>
      <c r="V816" s="24"/>
      <c r="W816" s="25" t="s">
        <v>22</v>
      </c>
      <c r="X816" s="30">
        <v>20</v>
      </c>
      <c r="Y816" s="138"/>
      <c r="Z816" s="30"/>
      <c r="AA816" s="30"/>
      <c r="AB816" s="36" t="s">
        <v>21</v>
      </c>
      <c r="AC816" s="24">
        <f>$AC$815</f>
        <v>0.45866899999999999</v>
      </c>
      <c r="AD816" s="30"/>
      <c r="AE816" s="24"/>
      <c r="AF816" s="24"/>
      <c r="AG816" s="41"/>
      <c r="AH816" s="41"/>
      <c r="AI816" s="41"/>
      <c r="AJ816" s="41"/>
      <c r="AK816" s="41"/>
      <c r="AL816" s="41"/>
      <c r="AM816" s="41"/>
      <c r="AN816" s="41"/>
      <c r="AO816" s="41"/>
      <c r="AP816" s="135"/>
      <c r="AQ816" s="135"/>
      <c r="AR816" s="41"/>
      <c r="AS816" s="41"/>
      <c r="AT816" s="135"/>
      <c r="AU816" s="135"/>
      <c r="AV816" s="29"/>
      <c r="AW816" s="42"/>
      <c r="AX816" s="42"/>
      <c r="AY816" s="42"/>
      <c r="AZ816" s="43"/>
      <c r="BA816" s="151"/>
      <c r="BB816" s="44"/>
      <c r="BC816" s="157">
        <v>29</v>
      </c>
      <c r="BD816" s="157"/>
      <c r="BE816" s="44"/>
      <c r="BF816" s="48"/>
      <c r="BG816" s="48"/>
      <c r="BH816" s="48"/>
      <c r="BI816" s="48"/>
      <c r="BJ816" s="48"/>
      <c r="BK816" s="48"/>
      <c r="BL816" s="48"/>
      <c r="BM816" s="48"/>
      <c r="BN816" s="48"/>
      <c r="BO816" s="48"/>
      <c r="BP816" s="48"/>
      <c r="BQ816" s="48"/>
      <c r="BR816" s="1"/>
    </row>
    <row r="817" spans="1:70" s="7" customFormat="1" x14ac:dyDescent="0.25">
      <c r="A817" s="68" t="s">
        <v>1882</v>
      </c>
      <c r="B817" s="67" t="s">
        <v>1838</v>
      </c>
      <c r="C817" s="52">
        <v>44937.162743055553</v>
      </c>
      <c r="D817" s="16">
        <f>(K817*M817+P817*R817)/(24*60*60)</f>
        <v>0</v>
      </c>
      <c r="E817" s="26"/>
      <c r="F817" s="14" t="s">
        <v>1786</v>
      </c>
      <c r="G817" s="15">
        <v>0.111</v>
      </c>
      <c r="H817" s="131">
        <v>17</v>
      </c>
      <c r="I817" s="131">
        <v>10</v>
      </c>
      <c r="J817" s="143" t="s">
        <v>1785</v>
      </c>
      <c r="K817" s="37"/>
      <c r="L817" s="27">
        <v>6.0000000000000001E-3</v>
      </c>
      <c r="M817" s="13">
        <v>273</v>
      </c>
      <c r="N817" s="13">
        <v>240</v>
      </c>
      <c r="O817" s="17">
        <v>2E-3</v>
      </c>
      <c r="P817" s="37"/>
      <c r="Q817" s="27">
        <v>6.0000000000000001E-3</v>
      </c>
      <c r="R817" s="13">
        <v>334</v>
      </c>
      <c r="S817" s="13">
        <v>240</v>
      </c>
      <c r="T817" s="133">
        <v>2.9999999999999997E-4</v>
      </c>
      <c r="U817" s="27"/>
      <c r="V817" s="8">
        <f>IF(AB815="Latest Sag:",-(K817*L817+P817*Q817),-(K817*L817+P817*Q817)+U817)</f>
        <v>0</v>
      </c>
      <c r="W817" s="8">
        <f>IF(OR(AC816="",AC816=0),Z816+V817,IF(AB815="Latest Sag:",AA816+U817+V817,AC816+V817))</f>
        <v>0.45866899999999999</v>
      </c>
      <c r="X817" s="34"/>
      <c r="Y817" s="53">
        <f>IF(OR(ISBLANK(X817),X815=VALUE(20)),,IF(W815="Latest Z20:",ABS(X815-X817-K814*L814-P814*Q814+U816+U817),ABS(X816-X817-K816*L816-P816*Q816+U817)))</f>
        <v>0</v>
      </c>
      <c r="Z817" s="28">
        <v>-66.118654000000006</v>
      </c>
      <c r="AA817" s="28">
        <v>0.489867</v>
      </c>
      <c r="AB817" s="28">
        <v>3.524E-2</v>
      </c>
      <c r="AC817" s="8">
        <f t="shared" ref="AC817" si="1864">AB817+AA817</f>
        <v>0.52510699999999999</v>
      </c>
      <c r="AD817" s="35">
        <v>0.458561706304909</v>
      </c>
      <c r="AE817" s="8">
        <f t="shared" ref="AE817" si="1865">IF(AD817="",0,IF(OR(AC817="",AC817=0),W817-AD817,AC817-AD817))</f>
        <v>6.654529369509099E-2</v>
      </c>
      <c r="AF817" s="58">
        <f t="shared" ref="AF817" si="1866">IF(AA817="",(Z817-V817)-Z816,AC817-W817)</f>
        <v>6.6437999999999997E-2</v>
      </c>
      <c r="AG817" s="40"/>
      <c r="AH817" s="73"/>
      <c r="AI817" s="40"/>
      <c r="AJ817" s="73"/>
      <c r="AK817" s="40">
        <v>3161</v>
      </c>
      <c r="AL817" s="73">
        <v>150</v>
      </c>
      <c r="AM817" s="70"/>
      <c r="AN817" s="74"/>
      <c r="AO817" s="70"/>
      <c r="AP817" s="63"/>
      <c r="AQ817" s="63"/>
      <c r="AR817" s="40"/>
      <c r="AS817" s="40"/>
      <c r="AT817" s="63"/>
      <c r="AU817" s="63"/>
      <c r="AV817" s="142"/>
      <c r="AW817" s="71"/>
      <c r="AX817" s="45"/>
      <c r="AY817" s="45"/>
      <c r="AZ817" s="46"/>
      <c r="BA817" s="152"/>
      <c r="BB817" s="47"/>
      <c r="BC817" s="158">
        <v>29</v>
      </c>
      <c r="BD817" s="158"/>
      <c r="BE817" s="47"/>
      <c r="BF817" s="56"/>
      <c r="BG817" s="49"/>
      <c r="BH817" s="50"/>
      <c r="BI817" s="49"/>
      <c r="BJ817" s="49"/>
      <c r="BK817" s="49"/>
      <c r="BL817" s="49"/>
      <c r="BM817" s="49"/>
      <c r="BN817" s="50"/>
      <c r="BO817" s="49"/>
      <c r="BP817" s="49"/>
      <c r="BQ817" s="50"/>
      <c r="BR817" s="9"/>
    </row>
    <row r="818" spans="1:70" s="7" customFormat="1" x14ac:dyDescent="0.25">
      <c r="A818" s="68" t="s">
        <v>1883</v>
      </c>
      <c r="B818" s="67" t="s">
        <v>1838</v>
      </c>
      <c r="C818" s="52">
        <v>44937.183900462966</v>
      </c>
      <c r="D818" s="16">
        <f>(K818*M818+P818*R818)/(24*60*60)</f>
        <v>3.4756944444444444E-2</v>
      </c>
      <c r="E818" s="26"/>
      <c r="F818" s="14" t="s">
        <v>1786</v>
      </c>
      <c r="G818" s="15">
        <v>0.111</v>
      </c>
      <c r="H818" s="131">
        <v>17</v>
      </c>
      <c r="I818" s="131">
        <v>10</v>
      </c>
      <c r="J818" s="143" t="s">
        <v>1785</v>
      </c>
      <c r="K818" s="27">
        <v>11</v>
      </c>
      <c r="L818" s="27">
        <v>6.0000000000000001E-3</v>
      </c>
      <c r="M818" s="13">
        <v>273</v>
      </c>
      <c r="N818" s="13">
        <v>240</v>
      </c>
      <c r="O818" s="17">
        <v>2E-3</v>
      </c>
      <c r="P818" s="27">
        <v>0</v>
      </c>
      <c r="Q818" s="27">
        <v>6.0000000000000001E-3</v>
      </c>
      <c r="R818" s="13">
        <v>334</v>
      </c>
      <c r="S818" s="13">
        <v>240</v>
      </c>
      <c r="T818" s="133">
        <v>2.9999999999999997E-4</v>
      </c>
      <c r="U818" s="27">
        <v>4.0750000000000001E-2</v>
      </c>
      <c r="V818" s="8">
        <f>IF(AB816="Latest Sag:",-(K818*L818+P818*Q818),-(K818*L818+P818*Q818)+U818)</f>
        <v>-6.6000000000000003E-2</v>
      </c>
      <c r="W818" s="8">
        <f>IF(OR(AC817="",AC817=0),Z817+V818,IF(AB816="Latest Sag:",AA817+U818+V818,AC817+V818))</f>
        <v>0.464617</v>
      </c>
      <c r="X818" s="33">
        <v>-35.501600000000003</v>
      </c>
      <c r="Y818" s="53">
        <f>IF(OR(ISBLANK(X818),X816=VALUE(20)),,IF(W816="Latest Z20:",ABS(X816-X818-K815*L815-P815*Q815+U817+U818),ABS(X817-X818-K817*L817-P817*Q817+U818)))</f>
        <v>0</v>
      </c>
      <c r="Z818" s="28">
        <v>-66.118244000000004</v>
      </c>
      <c r="AA818" s="28">
        <v>0.48984299999999997</v>
      </c>
      <c r="AB818" s="28">
        <v>-2.7101E-2</v>
      </c>
      <c r="AC818" s="8">
        <f t="shared" ref="AC818" si="1867">AB818+AA818</f>
        <v>0.46274199999999999</v>
      </c>
      <c r="AD818" s="35">
        <v>0.458561706304909</v>
      </c>
      <c r="AE818" s="8">
        <f t="shared" ref="AE818" si="1868">IF(AD818="",0,IF(OR(AC818="",AC818=0),W818-AD818,AC818-AD818))</f>
        <v>4.1802936950909864E-3</v>
      </c>
      <c r="AF818" s="58">
        <f t="shared" ref="AF818" si="1869">IF(AA818="",(Z818-V818)-Z817,AC818-W818)</f>
        <v>-1.8750000000000155E-3</v>
      </c>
      <c r="AG818" s="40"/>
      <c r="AH818" s="73"/>
      <c r="AI818" s="40"/>
      <c r="AJ818" s="73"/>
      <c r="AK818" s="40">
        <v>88</v>
      </c>
      <c r="AL818" s="73">
        <v>150</v>
      </c>
      <c r="AM818" s="70"/>
      <c r="AN818" s="74"/>
      <c r="AO818" s="70"/>
      <c r="AP818" s="63"/>
      <c r="AQ818" s="63"/>
      <c r="AR818" s="40"/>
      <c r="AS818" s="40"/>
      <c r="AT818" s="63"/>
      <c r="AU818" s="63"/>
      <c r="AV818" s="142"/>
      <c r="AW818" s="71"/>
      <c r="AX818" s="45"/>
      <c r="AY818" s="45"/>
      <c r="AZ818" s="46"/>
      <c r="BA818" s="152"/>
      <c r="BB818" s="47"/>
      <c r="BC818" s="158">
        <v>29</v>
      </c>
      <c r="BD818" s="158"/>
      <c r="BE818" s="47"/>
      <c r="BF818" s="56"/>
      <c r="BG818" s="49"/>
      <c r="BH818" s="50"/>
      <c r="BI818" s="49"/>
      <c r="BJ818" s="49"/>
      <c r="BK818" s="49"/>
      <c r="BL818" s="49"/>
      <c r="BM818" s="49"/>
      <c r="BN818" s="50"/>
      <c r="BO818" s="49"/>
      <c r="BP818" s="49"/>
      <c r="BQ818" s="50"/>
      <c r="BR818" s="9"/>
    </row>
    <row r="819" spans="1:70" s="7" customFormat="1" x14ac:dyDescent="0.25">
      <c r="A819" s="68" t="s">
        <v>1884</v>
      </c>
      <c r="B819" s="67" t="s">
        <v>1885</v>
      </c>
      <c r="C819" s="52">
        <v>44937.230023148149</v>
      </c>
      <c r="D819" s="16">
        <f>(K819*M819+P819*R819)/(24*60*60)</f>
        <v>1.0185185185185186E-2</v>
      </c>
      <c r="E819" s="26" t="s">
        <v>1887</v>
      </c>
      <c r="F819" s="14" t="s">
        <v>1786</v>
      </c>
      <c r="G819" s="15">
        <v>0.111</v>
      </c>
      <c r="H819" s="131">
        <v>17</v>
      </c>
      <c r="I819" s="131">
        <v>10</v>
      </c>
      <c r="J819" s="143" t="s">
        <v>1785</v>
      </c>
      <c r="K819" s="27">
        <v>2</v>
      </c>
      <c r="L819" s="27">
        <v>6.0000000000000001E-3</v>
      </c>
      <c r="M819" s="13">
        <v>273</v>
      </c>
      <c r="N819" s="13">
        <v>240</v>
      </c>
      <c r="O819" s="17">
        <v>2E-3</v>
      </c>
      <c r="P819" s="27">
        <v>1</v>
      </c>
      <c r="Q819" s="27">
        <v>6.0000000000000001E-3</v>
      </c>
      <c r="R819" s="13">
        <v>334</v>
      </c>
      <c r="S819" s="13">
        <v>240</v>
      </c>
      <c r="T819" s="133">
        <v>2.9999999999999997E-4</v>
      </c>
      <c r="U819" s="27">
        <v>1.3672999999999999E-2</v>
      </c>
      <c r="V819" s="8">
        <f>IF(AB817="Latest Sag:",-(K819*L819+P819*Q819),-(K819*L819+P819*Q819)+U819)</f>
        <v>-4.3270000000000027E-3</v>
      </c>
      <c r="W819" s="8">
        <f>IF(OR(AC818="",AC818=0),Z818+V819,IF(AB817="Latest Sag:",AA818+U819+V819,AC818+V819))</f>
        <v>0.45841499999999996</v>
      </c>
      <c r="X819" s="33">
        <v>-35.553899999999999</v>
      </c>
      <c r="Y819" s="53">
        <f>IF(OR(ISBLANK(X819),X817=VALUE(20)),,IF(W817="Latest Z20:",ABS(X817-X819-K816*L816-P816*Q816+U818+U819),ABS(X818-X819-K818*L818-P818*Q818+U819)))</f>
        <v>2.700000000465351E-5</v>
      </c>
      <c r="Z819" s="28">
        <v>-66.118235999999996</v>
      </c>
      <c r="AA819" s="28">
        <v>0.48987799999999998</v>
      </c>
      <c r="AB819" s="28">
        <v>-3.109E-2</v>
      </c>
      <c r="AC819" s="8">
        <f t="shared" ref="AC819" si="1870">AB819+AA819</f>
        <v>0.45878799999999997</v>
      </c>
      <c r="AD819" s="35">
        <v>0.458561706304909</v>
      </c>
      <c r="AE819" s="8">
        <f t="shared" ref="AE819" si="1871">IF(AD819="",0,IF(OR(AC819="",AC819=0),W819-AD819,AC819-AD819))</f>
        <v>2.262936950909733E-4</v>
      </c>
      <c r="AF819" s="58">
        <f t="shared" ref="AF819" si="1872">IF(AA819="",(Z819-V819)-Z818,AC819-W819)</f>
        <v>3.7300000000001221E-4</v>
      </c>
      <c r="AG819" s="40"/>
      <c r="AH819" s="73"/>
      <c r="AI819" s="40"/>
      <c r="AJ819" s="73"/>
      <c r="AK819" s="40">
        <v>31</v>
      </c>
      <c r="AL819" s="73">
        <v>150</v>
      </c>
      <c r="AM819" s="70"/>
      <c r="AN819" s="74"/>
      <c r="AO819" s="70"/>
      <c r="AP819" s="63"/>
      <c r="AQ819" s="63"/>
      <c r="AR819" s="40"/>
      <c r="AS819" s="40"/>
      <c r="AT819" s="63"/>
      <c r="AU819" s="63"/>
      <c r="AV819" s="142"/>
      <c r="AW819" s="71"/>
      <c r="AX819" s="45"/>
      <c r="AY819" s="45"/>
      <c r="AZ819" s="46"/>
      <c r="BA819" s="152"/>
      <c r="BB819" s="47"/>
      <c r="BC819" s="158">
        <v>29</v>
      </c>
      <c r="BD819" s="158">
        <v>10</v>
      </c>
      <c r="BE819" s="47">
        <v>24.1</v>
      </c>
      <c r="BF819" s="56"/>
      <c r="BG819" s="49"/>
      <c r="BH819" s="50"/>
      <c r="BI819" s="49"/>
      <c r="BJ819" s="49"/>
      <c r="BK819" s="49"/>
      <c r="BL819" s="49"/>
      <c r="BM819" s="49"/>
      <c r="BN819" s="50"/>
      <c r="BO819" s="49"/>
      <c r="BP819" s="49"/>
      <c r="BQ819" s="50"/>
      <c r="BR819" s="9"/>
    </row>
    <row r="820" spans="1:70" s="6" customFormat="1" x14ac:dyDescent="0.25">
      <c r="A820" s="170" t="s">
        <v>1155</v>
      </c>
      <c r="B820" s="136"/>
      <c r="C820" s="137">
        <v>44937.271423611113</v>
      </c>
      <c r="D820" s="146">
        <v>2.61</v>
      </c>
      <c r="E820" s="139" t="s">
        <v>814</v>
      </c>
      <c r="F820" s="165" t="s">
        <v>1365</v>
      </c>
      <c r="G820" s="22"/>
      <c r="H820" s="134"/>
      <c r="I820" s="134"/>
      <c r="J820" s="145"/>
      <c r="K820" s="29"/>
      <c r="L820" s="29"/>
      <c r="M820" s="1"/>
      <c r="N820" s="1"/>
      <c r="O820" s="3"/>
      <c r="P820" s="29"/>
      <c r="Q820" s="29"/>
      <c r="R820" s="1"/>
      <c r="S820" s="1"/>
      <c r="T820" s="147" t="s">
        <v>903</v>
      </c>
      <c r="U820" s="32" t="s">
        <v>24</v>
      </c>
      <c r="V820" s="24"/>
      <c r="W820" s="25" t="s">
        <v>22</v>
      </c>
      <c r="X820" s="30">
        <v>20</v>
      </c>
      <c r="Y820" s="138"/>
      <c r="Z820" s="30"/>
      <c r="AA820" s="30"/>
      <c r="AB820" s="36" t="s">
        <v>21</v>
      </c>
      <c r="AC820" s="24">
        <f>$AC$819</f>
        <v>0.45878799999999997</v>
      </c>
      <c r="AD820" s="30"/>
      <c r="AE820" s="24"/>
      <c r="AF820" s="24"/>
      <c r="AG820" s="41"/>
      <c r="AH820" s="41"/>
      <c r="AI820" s="41"/>
      <c r="AJ820" s="41"/>
      <c r="AK820" s="41"/>
      <c r="AL820" s="41"/>
      <c r="AM820" s="41"/>
      <c r="AN820" s="41"/>
      <c r="AO820" s="41"/>
      <c r="AP820" s="135"/>
      <c r="AQ820" s="135"/>
      <c r="AR820" s="41"/>
      <c r="AS820" s="41"/>
      <c r="AT820" s="135"/>
      <c r="AU820" s="135"/>
      <c r="AV820" s="29"/>
      <c r="AW820" s="42"/>
      <c r="AX820" s="42"/>
      <c r="AY820" s="42"/>
      <c r="AZ820" s="43"/>
      <c r="BA820" s="151"/>
      <c r="BB820" s="44"/>
      <c r="BC820" s="157">
        <v>30</v>
      </c>
      <c r="BD820" s="157"/>
      <c r="BE820" s="44"/>
      <c r="BF820" s="48"/>
      <c r="BG820" s="48"/>
      <c r="BH820" s="48"/>
      <c r="BI820" s="48"/>
      <c r="BJ820" s="48"/>
      <c r="BK820" s="48"/>
      <c r="BL820" s="48"/>
      <c r="BM820" s="48"/>
      <c r="BN820" s="48"/>
      <c r="BO820" s="48"/>
      <c r="BP820" s="48"/>
      <c r="BQ820" s="48"/>
      <c r="BR820" s="1"/>
    </row>
    <row r="821" spans="1:70" s="7" customFormat="1" x14ac:dyDescent="0.25">
      <c r="A821" s="68" t="s">
        <v>1886</v>
      </c>
      <c r="B821" s="67" t="s">
        <v>1888</v>
      </c>
      <c r="C821" s="52">
        <v>44937.271481481483</v>
      </c>
      <c r="D821" s="16">
        <f>(K821*M821+P821*R821)/(24*60*60)</f>
        <v>0</v>
      </c>
      <c r="E821" s="26" t="s">
        <v>1892</v>
      </c>
      <c r="F821" s="14" t="s">
        <v>1786</v>
      </c>
      <c r="G821" s="15">
        <v>0.111</v>
      </c>
      <c r="H821" s="131">
        <v>17</v>
      </c>
      <c r="I821" s="131">
        <v>10</v>
      </c>
      <c r="J821" s="143" t="s">
        <v>1785</v>
      </c>
      <c r="K821" s="37"/>
      <c r="L821" s="27">
        <v>6.0000000000000001E-3</v>
      </c>
      <c r="M821" s="13">
        <v>273</v>
      </c>
      <c r="N821" s="13">
        <v>240</v>
      </c>
      <c r="O821" s="17">
        <v>2E-3</v>
      </c>
      <c r="P821" s="37"/>
      <c r="Q821" s="27">
        <v>6.0000000000000001E-3</v>
      </c>
      <c r="R821" s="13">
        <v>334</v>
      </c>
      <c r="S821" s="13">
        <v>240</v>
      </c>
      <c r="T821" s="133">
        <v>2.9999999999999997E-4</v>
      </c>
      <c r="U821" s="27"/>
      <c r="V821" s="8">
        <f>IF(AB819="Latest Sag:",-(K821*L821+P821*Q821),-(K821*L821+P821*Q821)+U821)</f>
        <v>0</v>
      </c>
      <c r="W821" s="8">
        <f>IF(OR(AC820="",AC820=0),Z820+V821,IF(AB819="Latest Sag:",AA820+U821+V821,AC820+V821))</f>
        <v>0.45878799999999997</v>
      </c>
      <c r="X821" s="34"/>
      <c r="Y821" s="53">
        <f>IF(OR(ISBLANK(X821),X819=VALUE(20)),,IF(W819="Latest Z20:",ABS(X819-X821-K818*L818-P818*Q818+U820+U821),ABS(X820-X821-K820*L820-P820*Q820+U821)))</f>
        <v>0</v>
      </c>
      <c r="Z821" s="28">
        <v>-66.121547000000007</v>
      </c>
      <c r="AA821" s="28">
        <v>0.48989300000000002</v>
      </c>
      <c r="AB821" s="28">
        <v>3.6745E-2</v>
      </c>
      <c r="AC821" s="8">
        <f t="shared" ref="AC821" si="1873">AB821+AA821</f>
        <v>0.52663800000000005</v>
      </c>
      <c r="AD821" s="35">
        <v>0.45889524646350099</v>
      </c>
      <c r="AE821" s="8">
        <f t="shared" ref="AE821" si="1874">IF(AD821="",0,IF(OR(AC821="",AC821=0),W821-AD821,AC821-AD821))</f>
        <v>6.7742753536499056E-2</v>
      </c>
      <c r="AF821" s="58">
        <f t="shared" ref="AF821" si="1875">IF(AA821="",(Z821-V821)-Z820,AC821-W821)</f>
        <v>6.7850000000000077E-2</v>
      </c>
      <c r="AG821" s="40"/>
      <c r="AH821" s="73"/>
      <c r="AI821" s="40"/>
      <c r="AJ821" s="73"/>
      <c r="AK821" s="40">
        <v>2885</v>
      </c>
      <c r="AL821" s="73">
        <v>150</v>
      </c>
      <c r="AM821" s="70"/>
      <c r="AN821" s="74"/>
      <c r="AO821" s="70"/>
      <c r="AP821" s="63"/>
      <c r="AQ821" s="63"/>
      <c r="AR821" s="40"/>
      <c r="AS821" s="40"/>
      <c r="AT821" s="63"/>
      <c r="AU821" s="63"/>
      <c r="AV821" s="142"/>
      <c r="AW821" s="71"/>
      <c r="AX821" s="45"/>
      <c r="AY821" s="45"/>
      <c r="AZ821" s="46"/>
      <c r="BA821" s="152"/>
      <c r="BB821" s="47"/>
      <c r="BC821" s="158">
        <v>30</v>
      </c>
      <c r="BD821" s="158"/>
      <c r="BE821" s="47"/>
      <c r="BF821" s="56"/>
      <c r="BG821" s="49"/>
      <c r="BH821" s="50"/>
      <c r="BI821" s="49"/>
      <c r="BJ821" s="49"/>
      <c r="BK821" s="49"/>
      <c r="BL821" s="49"/>
      <c r="BM821" s="49"/>
      <c r="BN821" s="50"/>
      <c r="BO821" s="49"/>
      <c r="BP821" s="49"/>
      <c r="BQ821" s="50"/>
      <c r="BR821" s="9"/>
    </row>
    <row r="822" spans="1:70" s="7" customFormat="1" x14ac:dyDescent="0.25">
      <c r="A822" s="68" t="s">
        <v>1889</v>
      </c>
      <c r="B822" s="67" t="s">
        <v>1888</v>
      </c>
      <c r="C822" s="52">
        <v>44937.294340277775</v>
      </c>
      <c r="D822" s="16">
        <f>(K822*M822+P822*R822)/(24*60*60)</f>
        <v>3.4756944444444444E-2</v>
      </c>
      <c r="E822" s="26"/>
      <c r="F822" s="14" t="s">
        <v>1786</v>
      </c>
      <c r="G822" s="15">
        <v>0.111</v>
      </c>
      <c r="H822" s="131">
        <v>17</v>
      </c>
      <c r="I822" s="131">
        <v>10</v>
      </c>
      <c r="J822" s="143" t="s">
        <v>1785</v>
      </c>
      <c r="K822" s="27">
        <v>11</v>
      </c>
      <c r="L822" s="27">
        <v>6.0000000000000001E-3</v>
      </c>
      <c r="M822" s="13">
        <v>273</v>
      </c>
      <c r="N822" s="13">
        <v>240</v>
      </c>
      <c r="O822" s="17">
        <v>2E-3</v>
      </c>
      <c r="P822" s="27">
        <v>0</v>
      </c>
      <c r="Q822" s="27">
        <v>6.0000000000000001E-3</v>
      </c>
      <c r="R822" s="13">
        <v>334</v>
      </c>
      <c r="S822" s="13">
        <v>240</v>
      </c>
      <c r="T822" s="133">
        <v>2.9999999999999997E-4</v>
      </c>
      <c r="U822" s="27">
        <v>4.1102E-2</v>
      </c>
      <c r="V822" s="8">
        <f>IF(AB820="Latest Sag:",-(K822*L822+P822*Q822),-(K822*L822+P822*Q822)+U822)</f>
        <v>-6.6000000000000003E-2</v>
      </c>
      <c r="W822" s="8">
        <f>IF(OR(AC821="",AC821=0),Z821+V822,IF(AB820="Latest Sag:",AA821+U822+V822,AC821+V822))</f>
        <v>0.46499499999999999</v>
      </c>
      <c r="X822" s="33">
        <v>-35.503374999999998</v>
      </c>
      <c r="Y822" s="53">
        <f>IF(OR(ISBLANK(X822),X820=VALUE(20)),,IF(W820="Latest Z20:",ABS(X820-X822-K819*L819-P819*Q819+U821+U822),ABS(X821-X822-K821*L821-P821*Q821+U822)))</f>
        <v>0</v>
      </c>
      <c r="Z822" s="28">
        <v>-66.121189000000001</v>
      </c>
      <c r="AA822" s="28">
        <v>0.489842</v>
      </c>
      <c r="AB822" s="28">
        <v>-2.5711000000000001E-2</v>
      </c>
      <c r="AC822" s="8">
        <f t="shared" ref="AC822" si="1876">AB822+AA822</f>
        <v>0.46413100000000002</v>
      </c>
      <c r="AD822" s="35">
        <v>0.45889524646350099</v>
      </c>
      <c r="AE822" s="8">
        <f t="shared" ref="AE822" si="1877">IF(AD822="",0,IF(OR(AC822="",AC822=0),W822-AD822,AC822-AD822))</f>
        <v>5.2357535364990215E-3</v>
      </c>
      <c r="AF822" s="58">
        <f t="shared" ref="AF822" si="1878">IF(AA822="",(Z822-V822)-Z821,AC822-W822)</f>
        <v>-8.639999999999759E-4</v>
      </c>
      <c r="AG822" s="40"/>
      <c r="AH822" s="73"/>
      <c r="AI822" s="40"/>
      <c r="AJ822" s="73"/>
      <c r="AK822" s="40">
        <v>77</v>
      </c>
      <c r="AL822" s="73">
        <v>150</v>
      </c>
      <c r="AM822" s="70"/>
      <c r="AN822" s="74"/>
      <c r="AO822" s="70"/>
      <c r="AP822" s="63"/>
      <c r="AQ822" s="63"/>
      <c r="AR822" s="40"/>
      <c r="AS822" s="40"/>
      <c r="AT822" s="63"/>
      <c r="AU822" s="63"/>
      <c r="AV822" s="142"/>
      <c r="AW822" s="71"/>
      <c r="AX822" s="45"/>
      <c r="AY822" s="45"/>
      <c r="AZ822" s="46"/>
      <c r="BA822" s="152"/>
      <c r="BB822" s="47"/>
      <c r="BC822" s="158">
        <v>30</v>
      </c>
      <c r="BD822" s="158"/>
      <c r="BE822" s="47"/>
      <c r="BF822" s="56"/>
      <c r="BG822" s="49"/>
      <c r="BH822" s="50"/>
      <c r="BI822" s="49"/>
      <c r="BJ822" s="49"/>
      <c r="BK822" s="49"/>
      <c r="BL822" s="49"/>
      <c r="BM822" s="49"/>
      <c r="BN822" s="50"/>
      <c r="BO822" s="49"/>
      <c r="BP822" s="49"/>
      <c r="BQ822" s="50"/>
      <c r="BR822" s="9"/>
    </row>
    <row r="823" spans="1:70" s="7" customFormat="1" x14ac:dyDescent="0.25">
      <c r="A823" s="68" t="s">
        <v>1890</v>
      </c>
      <c r="B823" s="67" t="s">
        <v>1888</v>
      </c>
      <c r="C823" s="52">
        <v>44937.338576388887</v>
      </c>
      <c r="D823" s="16">
        <f>(K823*M823+P823*R823)/(24*60*60)</f>
        <v>1.0185185185185186E-2</v>
      </c>
      <c r="E823" s="26"/>
      <c r="F823" s="14" t="s">
        <v>1786</v>
      </c>
      <c r="G823" s="15">
        <v>0.111</v>
      </c>
      <c r="H823" s="131">
        <v>17</v>
      </c>
      <c r="I823" s="131">
        <v>10</v>
      </c>
      <c r="J823" s="143" t="s">
        <v>1785</v>
      </c>
      <c r="K823" s="27">
        <v>2</v>
      </c>
      <c r="L823" s="27">
        <v>6.0000000000000001E-3</v>
      </c>
      <c r="M823" s="13">
        <v>273</v>
      </c>
      <c r="N823" s="13">
        <v>240</v>
      </c>
      <c r="O823" s="17">
        <v>2E-3</v>
      </c>
      <c r="P823" s="27">
        <v>1</v>
      </c>
      <c r="Q823" s="27">
        <v>6.0000000000000001E-3</v>
      </c>
      <c r="R823" s="13">
        <v>334</v>
      </c>
      <c r="S823" s="13">
        <v>240</v>
      </c>
      <c r="T823" s="133">
        <v>2.9999999999999997E-4</v>
      </c>
      <c r="U823" s="27">
        <v>1.2645E-2</v>
      </c>
      <c r="V823" s="8">
        <f>IF(AB821="Latest Sag:",-(K823*L823+P823*Q823),-(K823*L823+P823*Q823)+U823)</f>
        <v>-5.3550000000000021E-3</v>
      </c>
      <c r="W823" s="8">
        <f>IF(OR(AC822="",AC822=0),Z822+V823,IF(AB821="Latest Sag:",AA822+U823+V823,AC822+V823))</f>
        <v>0.45877600000000002</v>
      </c>
      <c r="X823" s="33">
        <v>-35.556730999999999</v>
      </c>
      <c r="Y823" s="53">
        <f>IF(OR(ISBLANK(X823),X821=VALUE(20)),,IF(W821="Latest Z20:",ABS(X821-X823-K820*L820-P820*Q820+U822+U823),ABS(X822-X823-K822*L822-P822*Q822+U823)))</f>
        <v>1.0000000008440757E-6</v>
      </c>
      <c r="Z823" s="28">
        <v>-66.121278000000004</v>
      </c>
      <c r="AA823" s="28">
        <v>0.48982700000000001</v>
      </c>
      <c r="AB823" s="28">
        <v>-3.0846999999999999E-2</v>
      </c>
      <c r="AC823" s="8">
        <f t="shared" ref="AC823" si="1879">AB823+AA823</f>
        <v>0.45898</v>
      </c>
      <c r="AD823" s="35">
        <v>0.45889524646350099</v>
      </c>
      <c r="AE823" s="8">
        <f t="shared" ref="AE823" si="1880">IF(AD823="",0,IF(OR(AC823="",AC823=0),W823-AD823,AC823-AD823))</f>
        <v>8.4753536499004856E-5</v>
      </c>
      <c r="AF823" s="58">
        <f t="shared" ref="AF823" si="1881">IF(AA823="",(Z823-V823)-Z822,AC823-W823)</f>
        <v>2.0399999999998197E-4</v>
      </c>
      <c r="AG823" s="40"/>
      <c r="AH823" s="73"/>
      <c r="AI823" s="40"/>
      <c r="AJ823" s="73"/>
      <c r="AK823" s="40">
        <v>70</v>
      </c>
      <c r="AL823" s="73">
        <v>150</v>
      </c>
      <c r="AM823" s="70"/>
      <c r="AN823" s="74"/>
      <c r="AO823" s="70"/>
      <c r="AP823" s="63"/>
      <c r="AQ823" s="63"/>
      <c r="AR823" s="40"/>
      <c r="AS823" s="40"/>
      <c r="AT823" s="63"/>
      <c r="AU823" s="63"/>
      <c r="AV823" s="142"/>
      <c r="AW823" s="71"/>
      <c r="AX823" s="45"/>
      <c r="AY823" s="45"/>
      <c r="AZ823" s="46"/>
      <c r="BA823" s="152"/>
      <c r="BB823" s="47"/>
      <c r="BC823" s="158">
        <v>30</v>
      </c>
      <c r="BD823" s="158"/>
      <c r="BE823" s="47"/>
      <c r="BF823" s="56"/>
      <c r="BG823" s="49"/>
      <c r="BH823" s="50"/>
      <c r="BI823" s="49"/>
      <c r="BJ823" s="49"/>
      <c r="BK823" s="49"/>
      <c r="BL823" s="49"/>
      <c r="BM823" s="49"/>
      <c r="BN823" s="50"/>
      <c r="BO823" s="49"/>
      <c r="BP823" s="49"/>
      <c r="BQ823" s="50"/>
      <c r="BR823" s="9"/>
    </row>
    <row r="824" spans="1:70" s="6" customFormat="1" x14ac:dyDescent="0.25">
      <c r="A824" s="170" t="s">
        <v>1155</v>
      </c>
      <c r="B824" s="136"/>
      <c r="C824" s="137">
        <v>44937.358449074076</v>
      </c>
      <c r="D824" s="146">
        <v>2.09</v>
      </c>
      <c r="E824" s="139" t="s">
        <v>814</v>
      </c>
      <c r="F824" s="165" t="s">
        <v>1369</v>
      </c>
      <c r="G824" s="22"/>
      <c r="H824" s="134"/>
      <c r="I824" s="134"/>
      <c r="J824" s="145"/>
      <c r="K824" s="29"/>
      <c r="L824" s="29"/>
      <c r="M824" s="1"/>
      <c r="N824" s="1"/>
      <c r="O824" s="3"/>
      <c r="P824" s="29"/>
      <c r="Q824" s="29"/>
      <c r="R824" s="1"/>
      <c r="S824" s="1"/>
      <c r="T824" s="147" t="s">
        <v>903</v>
      </c>
      <c r="U824" s="32" t="s">
        <v>24</v>
      </c>
      <c r="V824" s="24"/>
      <c r="W824" s="25" t="s">
        <v>22</v>
      </c>
      <c r="X824" s="30">
        <v>20</v>
      </c>
      <c r="Y824" s="138"/>
      <c r="Z824" s="30"/>
      <c r="AA824" s="30"/>
      <c r="AB824" s="36" t="s">
        <v>21</v>
      </c>
      <c r="AC824" s="24">
        <f>$AC$823</f>
        <v>0.45898</v>
      </c>
      <c r="AD824" s="30"/>
      <c r="AE824" s="24"/>
      <c r="AF824" s="24"/>
      <c r="AG824" s="41"/>
      <c r="AH824" s="41"/>
      <c r="AI824" s="41"/>
      <c r="AJ824" s="41"/>
      <c r="AK824" s="41"/>
      <c r="AL824" s="41"/>
      <c r="AM824" s="41"/>
      <c r="AN824" s="41"/>
      <c r="AO824" s="41"/>
      <c r="AP824" s="135"/>
      <c r="AQ824" s="135"/>
      <c r="AR824" s="41"/>
      <c r="AS824" s="41"/>
      <c r="AT824" s="135"/>
      <c r="AU824" s="135"/>
      <c r="AV824" s="29"/>
      <c r="AW824" s="42"/>
      <c r="AX824" s="42"/>
      <c r="AY824" s="42"/>
      <c r="AZ824" s="43"/>
      <c r="BA824" s="151"/>
      <c r="BB824" s="44"/>
      <c r="BC824" s="157">
        <v>31</v>
      </c>
      <c r="BD824" s="157"/>
      <c r="BE824" s="44"/>
      <c r="BF824" s="48"/>
      <c r="BG824" s="48"/>
      <c r="BH824" s="48"/>
      <c r="BI824" s="48"/>
      <c r="BJ824" s="48"/>
      <c r="BK824" s="48"/>
      <c r="BL824" s="48"/>
      <c r="BM824" s="48"/>
      <c r="BN824" s="48"/>
      <c r="BO824" s="48"/>
      <c r="BP824" s="48"/>
      <c r="BQ824" s="48"/>
      <c r="BR824" s="1"/>
    </row>
    <row r="825" spans="1:70" s="7" customFormat="1" x14ac:dyDescent="0.25">
      <c r="A825" s="68" t="s">
        <v>1891</v>
      </c>
      <c r="B825" s="67" t="s">
        <v>1888</v>
      </c>
      <c r="C825" s="52">
        <v>44937.358506944445</v>
      </c>
      <c r="D825" s="16">
        <f>(K825*M825+P825*R825)/(24*60*60)</f>
        <v>0</v>
      </c>
      <c r="E825" s="26"/>
      <c r="F825" s="14" t="s">
        <v>1786</v>
      </c>
      <c r="G825" s="15">
        <v>0.111</v>
      </c>
      <c r="H825" s="131">
        <v>17</v>
      </c>
      <c r="I825" s="131">
        <v>10</v>
      </c>
      <c r="J825" s="143" t="s">
        <v>1785</v>
      </c>
      <c r="K825" s="37"/>
      <c r="L825" s="27">
        <v>6.0000000000000001E-3</v>
      </c>
      <c r="M825" s="13">
        <v>273</v>
      </c>
      <c r="N825" s="13">
        <v>240</v>
      </c>
      <c r="O825" s="17">
        <v>2E-3</v>
      </c>
      <c r="P825" s="37"/>
      <c r="Q825" s="27">
        <v>6.0000000000000001E-3</v>
      </c>
      <c r="R825" s="13">
        <v>334</v>
      </c>
      <c r="S825" s="13">
        <v>240</v>
      </c>
      <c r="T825" s="133">
        <v>2.9999999999999997E-4</v>
      </c>
      <c r="U825" s="27"/>
      <c r="V825" s="8">
        <f>IF(AB823="Latest Sag:",-(K825*L825+P825*Q825),-(K825*L825+P825*Q825)+U825)</f>
        <v>0</v>
      </c>
      <c r="W825" s="8">
        <f>IF(OR(AC824="",AC824=0),Z824+V825,IF(AB823="Latest Sag:",AA824+U825+V825,AC824+V825))</f>
        <v>0.45898</v>
      </c>
      <c r="X825" s="34"/>
      <c r="Y825" s="53">
        <f>IF(OR(ISBLANK(X825),X823=VALUE(20)),,IF(W823="Latest Z20:",ABS(X823-X825-K822*L822-P822*Q822+U824+U825),ABS(X824-X825-K824*L824-P824*Q824+U825)))</f>
        <v>0</v>
      </c>
      <c r="Z825" s="28">
        <v>-66.121454999999997</v>
      </c>
      <c r="AA825" s="28">
        <v>0.490039</v>
      </c>
      <c r="AB825" s="28">
        <v>3.5647999999999999E-2</v>
      </c>
      <c r="AC825" s="8">
        <f t="shared" ref="AC825" si="1882">AB825+AA825</f>
        <v>0.52568700000000002</v>
      </c>
      <c r="AD825" s="35">
        <v>0.45881327353475598</v>
      </c>
      <c r="AE825" s="8">
        <f t="shared" ref="AE825" si="1883">IF(AD825="",0,IF(OR(AC825="",AC825=0),W825-AD825,AC825-AD825))</f>
        <v>6.6873726465244032E-2</v>
      </c>
      <c r="AF825" s="58">
        <f t="shared" ref="AF825" si="1884">IF(AA825="",(Z825-V825)-Z824,AC825-W825)</f>
        <v>6.6707000000000016E-2</v>
      </c>
      <c r="AG825" s="40"/>
      <c r="AH825" s="73"/>
      <c r="AI825" s="40"/>
      <c r="AJ825" s="73"/>
      <c r="AK825" s="40">
        <v>3231</v>
      </c>
      <c r="AL825" s="73">
        <v>150</v>
      </c>
      <c r="AM825" s="70"/>
      <c r="AN825" s="74"/>
      <c r="AO825" s="70"/>
      <c r="AP825" s="63"/>
      <c r="AQ825" s="63"/>
      <c r="AR825" s="40"/>
      <c r="AS825" s="40"/>
      <c r="AT825" s="63"/>
      <c r="AU825" s="63"/>
      <c r="AV825" s="142"/>
      <c r="AW825" s="71"/>
      <c r="AX825" s="45"/>
      <c r="AY825" s="45"/>
      <c r="AZ825" s="46"/>
      <c r="BA825" s="152"/>
      <c r="BB825" s="47"/>
      <c r="BC825" s="158">
        <v>31</v>
      </c>
      <c r="BD825" s="158"/>
      <c r="BE825" s="47"/>
      <c r="BF825" s="56"/>
      <c r="BG825" s="49"/>
      <c r="BH825" s="50"/>
      <c r="BI825" s="49"/>
      <c r="BJ825" s="49"/>
      <c r="BK825" s="49"/>
      <c r="BL825" s="49"/>
      <c r="BM825" s="49"/>
      <c r="BN825" s="50"/>
      <c r="BO825" s="49"/>
      <c r="BP825" s="49"/>
      <c r="BQ825" s="50"/>
      <c r="BR825" s="9"/>
    </row>
    <row r="826" spans="1:70" s="7" customFormat="1" x14ac:dyDescent="0.25">
      <c r="A826" s="68" t="s">
        <v>1893</v>
      </c>
      <c r="B826" s="67" t="s">
        <v>1888</v>
      </c>
      <c r="C826" s="52">
        <v>44937.376620370371</v>
      </c>
      <c r="D826" s="16">
        <f>(K826*M826+P826*R826)/(24*60*60)</f>
        <v>3.4756944444444444E-2</v>
      </c>
      <c r="E826" s="26"/>
      <c r="F826" s="14" t="s">
        <v>1786</v>
      </c>
      <c r="G826" s="15">
        <v>0.111</v>
      </c>
      <c r="H826" s="131">
        <v>17</v>
      </c>
      <c r="I826" s="131">
        <v>10</v>
      </c>
      <c r="J826" s="143" t="s">
        <v>1785</v>
      </c>
      <c r="K826" s="27">
        <v>11</v>
      </c>
      <c r="L826" s="27">
        <v>6.0000000000000001E-3</v>
      </c>
      <c r="M826" s="13">
        <v>273</v>
      </c>
      <c r="N826" s="13">
        <v>240</v>
      </c>
      <c r="O826" s="17">
        <v>2E-3</v>
      </c>
      <c r="P826" s="27">
        <v>0</v>
      </c>
      <c r="Q826" s="27">
        <v>6.0000000000000001E-3</v>
      </c>
      <c r="R826" s="13">
        <v>334</v>
      </c>
      <c r="S826" s="13">
        <v>240</v>
      </c>
      <c r="T826" s="133">
        <v>2.9999999999999997E-4</v>
      </c>
      <c r="U826" s="27">
        <v>4.0777000000000001E-2</v>
      </c>
      <c r="V826" s="8">
        <f>IF(AB824="Latest Sag:",-(K826*L826+P826*Q826),-(K826*L826+P826*Q826)+U826)</f>
        <v>-6.6000000000000003E-2</v>
      </c>
      <c r="W826" s="8">
        <f>IF(OR(AC825="",AC825=0),Z825+V826,IF(AB824="Latest Sag:",AA825+U826+V826,AC825+V826))</f>
        <v>0.46481599999999995</v>
      </c>
      <c r="X826" s="33">
        <v>-35.503489999999999</v>
      </c>
      <c r="Y826" s="53">
        <f>IF(OR(ISBLANK(X826),X824=VALUE(20)),,IF(W824="Latest Z20:",ABS(X824-X826-K823*L823-P823*Q823+U825+U826),ABS(X825-X826-K825*L825-P825*Q825+U826)))</f>
        <v>0</v>
      </c>
      <c r="Z826" s="28">
        <v>-66.121077</v>
      </c>
      <c r="AA826" s="28">
        <v>0.48993799999999998</v>
      </c>
      <c r="AB826" s="28">
        <v>-2.5995999999999998E-2</v>
      </c>
      <c r="AC826" s="8">
        <f t="shared" ref="AC826" si="1885">AB826+AA826</f>
        <v>0.46394199999999997</v>
      </c>
      <c r="AD826" s="35">
        <v>0.45881327353475598</v>
      </c>
      <c r="AE826" s="8">
        <f t="shared" ref="AE826" si="1886">IF(AD826="",0,IF(OR(AC826="",AC826=0),W826-AD826,AC826-AD826))</f>
        <v>5.1287264652439823E-3</v>
      </c>
      <c r="AF826" s="58">
        <f t="shared" ref="AF826" si="1887">IF(AA826="",(Z826-V826)-Z825,AC826-W826)</f>
        <v>-8.739999999999859E-4</v>
      </c>
      <c r="AG826" s="40"/>
      <c r="AH826" s="73"/>
      <c r="AI826" s="40"/>
      <c r="AJ826" s="73"/>
      <c r="AK826" s="40">
        <v>64</v>
      </c>
      <c r="AL826" s="73">
        <v>150</v>
      </c>
      <c r="AM826" s="70"/>
      <c r="AN826" s="74"/>
      <c r="AO826" s="70"/>
      <c r="AP826" s="63"/>
      <c r="AQ826" s="63"/>
      <c r="AR826" s="40"/>
      <c r="AS826" s="40"/>
      <c r="AT826" s="63"/>
      <c r="AU826" s="63"/>
      <c r="AV826" s="142"/>
      <c r="AW826" s="71"/>
      <c r="AX826" s="45"/>
      <c r="AY826" s="45"/>
      <c r="AZ826" s="46"/>
      <c r="BA826" s="152"/>
      <c r="BB826" s="47"/>
      <c r="BC826" s="158">
        <v>31</v>
      </c>
      <c r="BD826" s="158"/>
      <c r="BE826" s="47"/>
      <c r="BF826" s="56"/>
      <c r="BG826" s="49"/>
      <c r="BH826" s="50"/>
      <c r="BI826" s="49"/>
      <c r="BJ826" s="49"/>
      <c r="BK826" s="49"/>
      <c r="BL826" s="49"/>
      <c r="BM826" s="49"/>
      <c r="BN826" s="50"/>
      <c r="BO826" s="49"/>
      <c r="BP826" s="49"/>
      <c r="BQ826" s="50"/>
      <c r="BR826" s="9"/>
    </row>
    <row r="827" spans="1:70" s="7" customFormat="1" x14ac:dyDescent="0.25">
      <c r="A827" s="68" t="s">
        <v>1894</v>
      </c>
      <c r="B827" s="67" t="s">
        <v>1888</v>
      </c>
      <c r="C827" s="52">
        <v>44937.420775462961</v>
      </c>
      <c r="D827" s="16">
        <f>(K827*M827+P827*R827)/(24*60*60)</f>
        <v>1.0185185185185186E-2</v>
      </c>
      <c r="E827" s="26"/>
      <c r="F827" s="14" t="s">
        <v>1786</v>
      </c>
      <c r="G827" s="15">
        <v>0.111</v>
      </c>
      <c r="H827" s="131">
        <v>17</v>
      </c>
      <c r="I827" s="131">
        <v>10</v>
      </c>
      <c r="J827" s="143" t="s">
        <v>1785</v>
      </c>
      <c r="K827" s="27">
        <v>2</v>
      </c>
      <c r="L827" s="27">
        <v>6.0000000000000001E-3</v>
      </c>
      <c r="M827" s="13">
        <v>273</v>
      </c>
      <c r="N827" s="13">
        <v>240</v>
      </c>
      <c r="O827" s="17">
        <v>2E-3</v>
      </c>
      <c r="P827" s="27">
        <v>1</v>
      </c>
      <c r="Q827" s="27">
        <v>6.0000000000000001E-3</v>
      </c>
      <c r="R827" s="13">
        <v>334</v>
      </c>
      <c r="S827" s="13">
        <v>240</v>
      </c>
      <c r="T827" s="133">
        <v>2.9999999999999997E-4</v>
      </c>
      <c r="U827" s="27">
        <v>1.2734000000000001E-2</v>
      </c>
      <c r="V827" s="8">
        <f>IF(AB825="Latest Sag:",-(K827*L827+P827*Q827),-(K827*L827+P827*Q827)+U827)</f>
        <v>-5.2660000000000016E-3</v>
      </c>
      <c r="W827" s="8">
        <f>IF(OR(AC826="",AC826=0),Z826+V827,IF(AB825="Latest Sag:",AA826+U827+V827,AC826+V827))</f>
        <v>0.45867599999999997</v>
      </c>
      <c r="X827" s="33">
        <v>-35.556755000000003</v>
      </c>
      <c r="Y827" s="53">
        <f>IF(OR(ISBLANK(X827),X825=VALUE(20)),,IF(W825="Latest Z20:",ABS(X825-X827-K824*L824-P824*Q824+U826+U827),ABS(X826-X827-K826*L826-P826*Q826+U827)))</f>
        <v>9.9999999677614915E-7</v>
      </c>
      <c r="Z827" s="28">
        <v>-66.121153000000007</v>
      </c>
      <c r="AA827" s="28">
        <v>0.48993700000000001</v>
      </c>
      <c r="AB827" s="28">
        <v>-3.1060000000000001E-2</v>
      </c>
      <c r="AC827" s="8">
        <f t="shared" ref="AC827" si="1888">AB827+AA827</f>
        <v>0.45887700000000003</v>
      </c>
      <c r="AD827" s="35">
        <v>0.45881327353475598</v>
      </c>
      <c r="AE827" s="8">
        <f t="shared" ref="AE827" si="1889">IF(AD827="",0,IF(OR(AC827="",AC827=0),W827-AD827,AC827-AD827))</f>
        <v>6.3726465244051678E-5</v>
      </c>
      <c r="AF827" s="58">
        <f t="shared" ref="AF827" si="1890">IF(AA827="",(Z827-V827)-Z826,AC827-W827)</f>
        <v>2.0100000000006224E-4</v>
      </c>
      <c r="AG827" s="40"/>
      <c r="AH827" s="73"/>
      <c r="AI827" s="40"/>
      <c r="AJ827" s="73"/>
      <c r="AK827" s="40">
        <v>70</v>
      </c>
      <c r="AL827" s="73">
        <v>150</v>
      </c>
      <c r="AM827" s="70"/>
      <c r="AN827" s="74"/>
      <c r="AO827" s="70"/>
      <c r="AP827" s="63"/>
      <c r="AQ827" s="63"/>
      <c r="AR827" s="40"/>
      <c r="AS827" s="40"/>
      <c r="AT827" s="63"/>
      <c r="AU827" s="63"/>
      <c r="AV827" s="142"/>
      <c r="AW827" s="71"/>
      <c r="AX827" s="45"/>
      <c r="AY827" s="45"/>
      <c r="AZ827" s="46"/>
      <c r="BA827" s="152"/>
      <c r="BB827" s="47"/>
      <c r="BC827" s="158">
        <v>31</v>
      </c>
      <c r="BD827" s="158"/>
      <c r="BE827" s="47"/>
      <c r="BF827" s="56"/>
      <c r="BG827" s="49"/>
      <c r="BH827" s="50"/>
      <c r="BI827" s="49"/>
      <c r="BJ827" s="49"/>
      <c r="BK827" s="49"/>
      <c r="BL827" s="49"/>
      <c r="BM827" s="49"/>
      <c r="BN827" s="50"/>
      <c r="BO827" s="49"/>
      <c r="BP827" s="49"/>
      <c r="BQ827" s="50"/>
      <c r="BR827" s="9"/>
    </row>
    <row r="828" spans="1:70" s="6" customFormat="1" x14ac:dyDescent="0.25">
      <c r="A828" s="170" t="s">
        <v>1155</v>
      </c>
      <c r="B828" s="136"/>
      <c r="C828" s="137">
        <v>44937.43959490741</v>
      </c>
      <c r="D828" s="146">
        <v>1.95</v>
      </c>
      <c r="E828" s="139" t="s">
        <v>814</v>
      </c>
      <c r="F828" s="165" t="s">
        <v>1373</v>
      </c>
      <c r="G828" s="22"/>
      <c r="H828" s="134"/>
      <c r="I828" s="134"/>
      <c r="J828" s="145"/>
      <c r="K828" s="29"/>
      <c r="L828" s="29"/>
      <c r="M828" s="1"/>
      <c r="N828" s="1"/>
      <c r="O828" s="3"/>
      <c r="P828" s="29"/>
      <c r="Q828" s="29"/>
      <c r="R828" s="1"/>
      <c r="S828" s="1"/>
      <c r="T828" s="147" t="s">
        <v>903</v>
      </c>
      <c r="U828" s="32" t="s">
        <v>24</v>
      </c>
      <c r="V828" s="24"/>
      <c r="W828" s="25" t="s">
        <v>22</v>
      </c>
      <c r="X828" s="30">
        <v>20</v>
      </c>
      <c r="Y828" s="138"/>
      <c r="Z828" s="30"/>
      <c r="AA828" s="30"/>
      <c r="AB828" s="36" t="s">
        <v>21</v>
      </c>
      <c r="AC828" s="24">
        <f>$AC$827</f>
        <v>0.45887700000000003</v>
      </c>
      <c r="AD828" s="30"/>
      <c r="AE828" s="24"/>
      <c r="AF828" s="24"/>
      <c r="AG828" s="41"/>
      <c r="AH828" s="41"/>
      <c r="AI828" s="41"/>
      <c r="AJ828" s="41"/>
      <c r="AK828" s="41"/>
      <c r="AL828" s="41"/>
      <c r="AM828" s="41"/>
      <c r="AN828" s="41"/>
      <c r="AO828" s="41"/>
      <c r="AP828" s="135"/>
      <c r="AQ828" s="135"/>
      <c r="AR828" s="41"/>
      <c r="AS828" s="41"/>
      <c r="AT828" s="135"/>
      <c r="AU828" s="135"/>
      <c r="AV828" s="29"/>
      <c r="AW828" s="42"/>
      <c r="AX828" s="42"/>
      <c r="AY828" s="42"/>
      <c r="AZ828" s="43"/>
      <c r="BA828" s="151"/>
      <c r="BB828" s="44"/>
      <c r="BC828" s="157">
        <v>32</v>
      </c>
      <c r="BD828" s="157"/>
      <c r="BE828" s="44"/>
      <c r="BF828" s="48"/>
      <c r="BG828" s="48"/>
      <c r="BH828" s="48"/>
      <c r="BI828" s="48"/>
      <c r="BJ828" s="48"/>
      <c r="BK828" s="48"/>
      <c r="BL828" s="48"/>
      <c r="BM828" s="48"/>
      <c r="BN828" s="48"/>
      <c r="BO828" s="48"/>
      <c r="BP828" s="48"/>
      <c r="BQ828" s="48"/>
      <c r="BR828" s="1"/>
    </row>
    <row r="829" spans="1:70" s="7" customFormat="1" x14ac:dyDescent="0.25">
      <c r="A829" s="68" t="s">
        <v>1895</v>
      </c>
      <c r="B829" s="67" t="s">
        <v>1888</v>
      </c>
      <c r="C829" s="52">
        <v>44937.439641203702</v>
      </c>
      <c r="D829" s="16">
        <f>(K829*M829+P829*R829)/(24*60*60)</f>
        <v>0</v>
      </c>
      <c r="E829" s="26"/>
      <c r="F829" s="14" t="s">
        <v>1786</v>
      </c>
      <c r="G829" s="15">
        <v>0.111</v>
      </c>
      <c r="H829" s="131">
        <v>17</v>
      </c>
      <c r="I829" s="131">
        <v>10</v>
      </c>
      <c r="J829" s="143" t="s">
        <v>1785</v>
      </c>
      <c r="K829" s="37"/>
      <c r="L829" s="27">
        <v>6.0000000000000001E-3</v>
      </c>
      <c r="M829" s="13">
        <v>273</v>
      </c>
      <c r="N829" s="13">
        <v>240</v>
      </c>
      <c r="O829" s="17">
        <v>2E-3</v>
      </c>
      <c r="P829" s="37"/>
      <c r="Q829" s="27">
        <v>6.0000000000000001E-3</v>
      </c>
      <c r="R829" s="13">
        <v>334</v>
      </c>
      <c r="S829" s="13">
        <v>240</v>
      </c>
      <c r="T829" s="133">
        <v>2.9999999999999997E-4</v>
      </c>
      <c r="U829" s="27"/>
      <c r="V829" s="8">
        <f>IF(AB827="Latest Sag:",-(K829*L829+P829*Q829),-(K829*L829+P829*Q829)+U829)</f>
        <v>0</v>
      </c>
      <c r="W829" s="8">
        <f>IF(OR(AC828="",AC828=0),Z828+V829,IF(AB827="Latest Sag:",AA828+U829+V829,AC828+V829))</f>
        <v>0.45887700000000003</v>
      </c>
      <c r="X829" s="34"/>
      <c r="Y829" s="53">
        <f>IF(OR(ISBLANK(X829),X827=VALUE(20)),,IF(W827="Latest Z20:",ABS(X827-X829-K826*L826-P826*Q826+U828+U829),ABS(X828-X829-K828*L828-P828*Q828+U829)))</f>
        <v>0</v>
      </c>
      <c r="Z829" s="28">
        <v>-66.121116999999998</v>
      </c>
      <c r="AA829" s="28">
        <v>0.490062</v>
      </c>
      <c r="AB829" s="28">
        <v>3.4877999999999999E-2</v>
      </c>
      <c r="AC829" s="8">
        <f t="shared" ref="AC829" si="1891">AB829+AA829</f>
        <v>0.52493999999999996</v>
      </c>
      <c r="AD829" s="35">
        <v>0.45873432567445499</v>
      </c>
      <c r="AE829" s="8">
        <f t="shared" ref="AE829" si="1892">IF(AD829="",0,IF(OR(AC829="",AC829=0),W829-AD829,AC829-AD829))</f>
        <v>6.6205674325544972E-2</v>
      </c>
      <c r="AF829" s="58">
        <f t="shared" ref="AF829" si="1893">IF(AA829="",(Z829-V829)-Z828,AC829-W829)</f>
        <v>6.6062999999999927E-2</v>
      </c>
      <c r="AG829" s="40"/>
      <c r="AH829" s="73"/>
      <c r="AI829" s="40"/>
      <c r="AJ829" s="73"/>
      <c r="AK829" s="40">
        <v>2074</v>
      </c>
      <c r="AL829" s="73">
        <v>150</v>
      </c>
      <c r="AM829" s="70"/>
      <c r="AN829" s="74"/>
      <c r="AO829" s="70"/>
      <c r="AP829" s="63"/>
      <c r="AQ829" s="63"/>
      <c r="AR829" s="40"/>
      <c r="AS829" s="40"/>
      <c r="AT829" s="63"/>
      <c r="AU829" s="63"/>
      <c r="AV829" s="142"/>
      <c r="AW829" s="71"/>
      <c r="AX829" s="45"/>
      <c r="AY829" s="45"/>
      <c r="AZ829" s="46"/>
      <c r="BA829" s="152"/>
      <c r="BB829" s="47"/>
      <c r="BC829" s="158">
        <v>32</v>
      </c>
      <c r="BD829" s="158"/>
      <c r="BE829" s="47"/>
      <c r="BF829" s="56"/>
      <c r="BG829" s="49"/>
      <c r="BH829" s="50"/>
      <c r="BI829" s="49"/>
      <c r="BJ829" s="49"/>
      <c r="BK829" s="49"/>
      <c r="BL829" s="49"/>
      <c r="BM829" s="49"/>
      <c r="BN829" s="50"/>
      <c r="BO829" s="49"/>
      <c r="BP829" s="49"/>
      <c r="BQ829" s="50"/>
      <c r="BR829" s="9"/>
    </row>
    <row r="830" spans="1:70" s="7" customFormat="1" x14ac:dyDescent="0.25">
      <c r="A830" s="68" t="s">
        <v>1896</v>
      </c>
      <c r="B830" s="67" t="s">
        <v>1888</v>
      </c>
      <c r="C830" s="52">
        <v>44937.458379629628</v>
      </c>
      <c r="D830" s="16">
        <f>(K830*M830+P830*R830)/(24*60*60)</f>
        <v>3.4756944444444444E-2</v>
      </c>
      <c r="E830" s="26"/>
      <c r="F830" s="14" t="s">
        <v>1786</v>
      </c>
      <c r="G830" s="15">
        <v>0.111</v>
      </c>
      <c r="H830" s="131">
        <v>17</v>
      </c>
      <c r="I830" s="131">
        <v>10</v>
      </c>
      <c r="J830" s="143" t="s">
        <v>1785</v>
      </c>
      <c r="K830" s="27">
        <v>11</v>
      </c>
      <c r="L830" s="27">
        <v>6.0000000000000001E-3</v>
      </c>
      <c r="M830" s="13">
        <v>273</v>
      </c>
      <c r="N830" s="13">
        <v>240</v>
      </c>
      <c r="O830" s="17">
        <v>2E-3</v>
      </c>
      <c r="P830" s="27">
        <v>0</v>
      </c>
      <c r="Q830" s="27">
        <v>6.0000000000000001E-3</v>
      </c>
      <c r="R830" s="13">
        <v>334</v>
      </c>
      <c r="S830" s="13">
        <v>240</v>
      </c>
      <c r="T830" s="133">
        <v>2.9999999999999997E-4</v>
      </c>
      <c r="U830" s="27">
        <v>4.1049000000000002E-2</v>
      </c>
      <c r="V830" s="8">
        <f>IF(AB828="Latest Sag:",-(K830*L830+P830*Q830),-(K830*L830+P830*Q830)+U830)</f>
        <v>-6.6000000000000003E-2</v>
      </c>
      <c r="W830" s="8">
        <f>IF(OR(AC829="",AC829=0),Z829+V830,IF(AB828="Latest Sag:",AA829+U830+V830,AC829+V830))</f>
        <v>0.465111</v>
      </c>
      <c r="X830" s="33">
        <v>-35.50132</v>
      </c>
      <c r="Y830" s="53">
        <f>IF(OR(ISBLANK(X830),X828=VALUE(20)),,IF(W828="Latest Z20:",ABS(X828-X830-K827*L827-P827*Q827+U829+U830),ABS(X829-X830-K829*L829-P829*Q829+U830)))</f>
        <v>0</v>
      </c>
      <c r="Z830" s="28">
        <v>-66.120744000000002</v>
      </c>
      <c r="AA830" s="28">
        <v>0.49002299999999999</v>
      </c>
      <c r="AB830" s="28">
        <v>-2.4192000000000002E-2</v>
      </c>
      <c r="AC830" s="8">
        <f t="shared" ref="AC830" si="1894">AB830+AA830</f>
        <v>0.465831</v>
      </c>
      <c r="AD830" s="35">
        <v>0.45873432567445499</v>
      </c>
      <c r="AE830" s="8">
        <f t="shared" ref="AE830" si="1895">IF(AD830="",0,IF(OR(AC830="",AC830=0),W830-AD830,AC830-AD830))</f>
        <v>7.0966743255450049E-3</v>
      </c>
      <c r="AF830" s="58">
        <f t="shared" ref="AF830" si="1896">IF(AA830="",(Z830-V830)-Z829,AC830-W830)</f>
        <v>7.1999999999999842E-4</v>
      </c>
      <c r="AG830" s="40"/>
      <c r="AH830" s="73"/>
      <c r="AI830" s="40"/>
      <c r="AJ830" s="73"/>
      <c r="AK830" s="40">
        <v>67</v>
      </c>
      <c r="AL830" s="73">
        <v>150</v>
      </c>
      <c r="AM830" s="70"/>
      <c r="AN830" s="74"/>
      <c r="AO830" s="70"/>
      <c r="AP830" s="63"/>
      <c r="AQ830" s="63"/>
      <c r="AR830" s="40"/>
      <c r="AS830" s="40"/>
      <c r="AT830" s="63"/>
      <c r="AU830" s="63"/>
      <c r="AV830" s="142"/>
      <c r="AW830" s="71"/>
      <c r="AX830" s="45"/>
      <c r="AY830" s="45"/>
      <c r="AZ830" s="46"/>
      <c r="BA830" s="152"/>
      <c r="BB830" s="47"/>
      <c r="BC830" s="158">
        <v>32</v>
      </c>
      <c r="BD830" s="158"/>
      <c r="BE830" s="47"/>
      <c r="BF830" s="56"/>
      <c r="BG830" s="49"/>
      <c r="BH830" s="50"/>
      <c r="BI830" s="49"/>
      <c r="BJ830" s="49"/>
      <c r="BK830" s="49"/>
      <c r="BL830" s="49"/>
      <c r="BM830" s="49"/>
      <c r="BN830" s="50"/>
      <c r="BO830" s="49"/>
      <c r="BP830" s="49"/>
      <c r="BQ830" s="50"/>
      <c r="BR830" s="9"/>
    </row>
    <row r="831" spans="1:70" s="7" customFormat="1" x14ac:dyDescent="0.25">
      <c r="A831" s="68" t="s">
        <v>1897</v>
      </c>
      <c r="B831" s="67" t="s">
        <v>1888</v>
      </c>
      <c r="C831" s="52">
        <v>44937.502523148149</v>
      </c>
      <c r="D831" s="16">
        <f>(K831*M831+P831*R831)/(24*60*60)</f>
        <v>1.0185185185185186E-2</v>
      </c>
      <c r="E831" s="26" t="s">
        <v>1899</v>
      </c>
      <c r="F831" s="14" t="s">
        <v>1786</v>
      </c>
      <c r="G831" s="15">
        <v>0.111</v>
      </c>
      <c r="H831" s="131">
        <v>17</v>
      </c>
      <c r="I831" s="131">
        <v>10</v>
      </c>
      <c r="J831" s="143" t="s">
        <v>1785</v>
      </c>
      <c r="K831" s="27">
        <v>2</v>
      </c>
      <c r="L831" s="27">
        <v>6.0000000000000001E-3</v>
      </c>
      <c r="M831" s="13">
        <v>273</v>
      </c>
      <c r="N831" s="13">
        <v>240</v>
      </c>
      <c r="O831" s="17">
        <v>2E-3</v>
      </c>
      <c r="P831" s="27">
        <v>1</v>
      </c>
      <c r="Q831" s="27">
        <v>6.0000000000000001E-3</v>
      </c>
      <c r="R831" s="13">
        <v>334</v>
      </c>
      <c r="S831" s="13">
        <v>240</v>
      </c>
      <c r="T831" s="133">
        <v>2.9999999999999997E-4</v>
      </c>
      <c r="U831" s="27">
        <v>1.0784999999999999E-2</v>
      </c>
      <c r="V831" s="8">
        <f>IF(AB829="Latest Sag:",-(K831*L831+P831*Q831),-(K831*L831+P831*Q831)+U831)</f>
        <v>-7.2150000000000027E-3</v>
      </c>
      <c r="W831" s="8">
        <f>IF(OR(AC830="",AC830=0),Z830+V831,IF(AB829="Latest Sag:",AA830+U831+V831,AC830+V831))</f>
        <v>0.45861599999999997</v>
      </c>
      <c r="X831" s="33">
        <v>-35.556530000000002</v>
      </c>
      <c r="Y831" s="53">
        <f>IF(OR(ISBLANK(X831),X829=VALUE(20)),,IF(W829="Latest Z20:",ABS(X829-X831-K828*L828-P828*Q828+U830+U831),ABS(X830-X831-K830*L830-P830*Q830+U831)))</f>
        <v>4.999999997579857E-6</v>
      </c>
      <c r="Z831" s="28">
        <v>-66.120806000000002</v>
      </c>
      <c r="AA831" s="28">
        <v>0.490008</v>
      </c>
      <c r="AB831" s="28">
        <v>-3.1175999999999999E-2</v>
      </c>
      <c r="AC831" s="8">
        <f t="shared" ref="AC831" si="1897">AB831+AA831</f>
        <v>0.45883200000000002</v>
      </c>
      <c r="AD831" s="35">
        <v>0.45873432567445499</v>
      </c>
      <c r="AE831" s="8">
        <f t="shared" ref="AE831" si="1898">IF(AD831="",0,IF(OR(AC831="",AC831=0),W831-AD831,AC831-AD831))</f>
        <v>9.7674325545027418E-5</v>
      </c>
      <c r="AF831" s="58">
        <f t="shared" ref="AF831" si="1899">IF(AA831="",(Z831-V831)-Z830,AC831-W831)</f>
        <v>2.1600000000004949E-4</v>
      </c>
      <c r="AG831" s="40"/>
      <c r="AH831" s="73"/>
      <c r="AI831" s="40"/>
      <c r="AJ831" s="73"/>
      <c r="AK831" s="40">
        <v>72</v>
      </c>
      <c r="AL831" s="73">
        <v>150</v>
      </c>
      <c r="AM831" s="70"/>
      <c r="AN831" s="74"/>
      <c r="AO831" s="70"/>
      <c r="AP831" s="63"/>
      <c r="AQ831" s="63"/>
      <c r="AR831" s="40"/>
      <c r="AS831" s="40"/>
      <c r="AT831" s="63"/>
      <c r="AU831" s="63"/>
      <c r="AV831" s="142"/>
      <c r="AW831" s="71"/>
      <c r="AX831" s="45"/>
      <c r="AY831" s="45"/>
      <c r="AZ831" s="46"/>
      <c r="BA831" s="152"/>
      <c r="BB831" s="47"/>
      <c r="BC831" s="158">
        <v>32</v>
      </c>
      <c r="BD831" s="158"/>
      <c r="BE831" s="47"/>
      <c r="BF831" s="56"/>
      <c r="BG831" s="49"/>
      <c r="BH831" s="50"/>
      <c r="BI831" s="49"/>
      <c r="BJ831" s="49"/>
      <c r="BK831" s="49"/>
      <c r="BL831" s="49"/>
      <c r="BM831" s="49"/>
      <c r="BN831" s="50"/>
      <c r="BO831" s="49"/>
      <c r="BP831" s="49"/>
      <c r="BQ831" s="50"/>
      <c r="BR831" s="9"/>
    </row>
    <row r="832" spans="1:70" s="6" customFormat="1" x14ac:dyDescent="0.25">
      <c r="A832" s="170" t="s">
        <v>1155</v>
      </c>
      <c r="B832" s="136"/>
      <c r="C832" s="137">
        <v>44937.521550925929</v>
      </c>
      <c r="D832" s="146">
        <v>1.97</v>
      </c>
      <c r="E832" s="139" t="s">
        <v>814</v>
      </c>
      <c r="F832" s="165" t="s">
        <v>1377</v>
      </c>
      <c r="G832" s="22"/>
      <c r="H832" s="134"/>
      <c r="I832" s="134"/>
      <c r="J832" s="145"/>
      <c r="K832" s="29"/>
      <c r="L832" s="29"/>
      <c r="M832" s="1"/>
      <c r="N832" s="1"/>
      <c r="O832" s="3"/>
      <c r="P832" s="29"/>
      <c r="Q832" s="29"/>
      <c r="R832" s="1"/>
      <c r="S832" s="1"/>
      <c r="T832" s="147" t="s">
        <v>903</v>
      </c>
      <c r="U832" s="32" t="s">
        <v>24</v>
      </c>
      <c r="V832" s="24"/>
      <c r="W832" s="25" t="s">
        <v>22</v>
      </c>
      <c r="X832" s="30">
        <v>20</v>
      </c>
      <c r="Y832" s="138"/>
      <c r="Z832" s="30"/>
      <c r="AA832" s="30"/>
      <c r="AB832" s="36" t="s">
        <v>21</v>
      </c>
      <c r="AC832" s="24">
        <f>$AC$831</f>
        <v>0.45883200000000002</v>
      </c>
      <c r="AD832" s="30"/>
      <c r="AE832" s="24"/>
      <c r="AF832" s="24"/>
      <c r="AG832" s="41"/>
      <c r="AH832" s="41"/>
      <c r="AI832" s="41"/>
      <c r="AJ832" s="41"/>
      <c r="AK832" s="41"/>
      <c r="AL832" s="41"/>
      <c r="AM832" s="41"/>
      <c r="AN832" s="41"/>
      <c r="AO832" s="41"/>
      <c r="AP832" s="135"/>
      <c r="AQ832" s="135"/>
      <c r="AR832" s="41"/>
      <c r="AS832" s="41"/>
      <c r="AT832" s="135"/>
      <c r="AU832" s="135"/>
      <c r="AV832" s="29"/>
      <c r="AW832" s="42"/>
      <c r="AX832" s="42"/>
      <c r="AY832" s="42"/>
      <c r="AZ832" s="43"/>
      <c r="BA832" s="151"/>
      <c r="BB832" s="44"/>
      <c r="BC832" s="157">
        <v>33</v>
      </c>
      <c r="BD832" s="157"/>
      <c r="BE832" s="44"/>
      <c r="BF832" s="48"/>
      <c r="BG832" s="48"/>
      <c r="BH832" s="48"/>
      <c r="BI832" s="48"/>
      <c r="BJ832" s="48"/>
      <c r="BK832" s="48"/>
      <c r="BL832" s="48"/>
      <c r="BM832" s="48"/>
      <c r="BN832" s="48"/>
      <c r="BO832" s="48"/>
      <c r="BP832" s="48"/>
      <c r="BQ832" s="48"/>
      <c r="BR832" s="1"/>
    </row>
    <row r="833" spans="1:70" s="7" customFormat="1" x14ac:dyDescent="0.25">
      <c r="A833" s="68" t="s">
        <v>1898</v>
      </c>
      <c r="B833" s="67" t="s">
        <v>1888</v>
      </c>
      <c r="C833" s="52">
        <v>44937.521597222221</v>
      </c>
      <c r="D833" s="16">
        <f>(K833*M833+P833*R833)/(24*60*60)</f>
        <v>0</v>
      </c>
      <c r="E833" s="26"/>
      <c r="F833" s="14" t="s">
        <v>1786</v>
      </c>
      <c r="G833" s="15">
        <v>0.111</v>
      </c>
      <c r="H833" s="131">
        <v>17</v>
      </c>
      <c r="I833" s="131">
        <v>10</v>
      </c>
      <c r="J833" s="143" t="s">
        <v>1785</v>
      </c>
      <c r="K833" s="37"/>
      <c r="L833" s="27">
        <v>6.0000000000000001E-3</v>
      </c>
      <c r="M833" s="13">
        <v>273</v>
      </c>
      <c r="N833" s="13">
        <v>240</v>
      </c>
      <c r="O833" s="17">
        <v>2E-3</v>
      </c>
      <c r="P833" s="37"/>
      <c r="Q833" s="27">
        <v>6.0000000000000001E-3</v>
      </c>
      <c r="R833" s="13">
        <v>334</v>
      </c>
      <c r="S833" s="13">
        <v>240</v>
      </c>
      <c r="T833" s="133">
        <v>2.9999999999999997E-4</v>
      </c>
      <c r="U833" s="27"/>
      <c r="V833" s="8">
        <f>IF(AB831="Latest Sag:",-(K833*L833+P833*Q833),-(K833*L833+P833*Q833)+U833)</f>
        <v>0</v>
      </c>
      <c r="W833" s="8">
        <f>IF(OR(AC832="",AC832=0),Z832+V833,IF(AB831="Latest Sag:",AA832+U833+V833,AC832+V833))</f>
        <v>0.45883200000000002</v>
      </c>
      <c r="X833" s="34"/>
      <c r="Y833" s="53">
        <f>IF(OR(ISBLANK(X833),X831=VALUE(20)),,IF(W831="Latest Z20:",ABS(X831-X833-K830*L830-P830*Q830+U832+U833),ABS(X832-X833-K832*L832-P832*Q832+U833)))</f>
        <v>0</v>
      </c>
      <c r="Z833" s="28">
        <v>-66.121007000000006</v>
      </c>
      <c r="AA833" s="28">
        <v>0.49008600000000002</v>
      </c>
      <c r="AB833" s="28">
        <v>3.5783000000000002E-2</v>
      </c>
      <c r="AC833" s="8">
        <f t="shared" ref="AC833" si="1900">AB833+AA833</f>
        <v>0.52586900000000003</v>
      </c>
      <c r="AD833" s="35">
        <v>0.458627835963965</v>
      </c>
      <c r="AE833" s="8">
        <f t="shared" ref="AE833" si="1901">IF(AD833="",0,IF(OR(AC833="",AC833=0),W833-AD833,AC833-AD833))</f>
        <v>6.7241164036035028E-2</v>
      </c>
      <c r="AF833" s="58">
        <f t="shared" ref="AF833" si="1902">IF(AA833="",(Z833-V833)-Z832,AC833-W833)</f>
        <v>6.7037000000000013E-2</v>
      </c>
      <c r="AG833" s="40"/>
      <c r="AH833" s="73"/>
      <c r="AI833" s="40"/>
      <c r="AJ833" s="73"/>
      <c r="AK833" s="40">
        <v>2982</v>
      </c>
      <c r="AL833" s="73">
        <v>150</v>
      </c>
      <c r="AM833" s="70"/>
      <c r="AN833" s="74"/>
      <c r="AO833" s="70"/>
      <c r="AP833" s="63"/>
      <c r="AQ833" s="63"/>
      <c r="AR833" s="40"/>
      <c r="AS833" s="40"/>
      <c r="AT833" s="63"/>
      <c r="AU833" s="63"/>
      <c r="AV833" s="142"/>
      <c r="AW833" s="71"/>
      <c r="AX833" s="45"/>
      <c r="AY833" s="45"/>
      <c r="AZ833" s="46"/>
      <c r="BA833" s="152"/>
      <c r="BB833" s="47"/>
      <c r="BC833" s="158">
        <v>33</v>
      </c>
      <c r="BD833" s="158"/>
      <c r="BE833" s="47"/>
      <c r="BF833" s="56"/>
      <c r="BG833" s="49"/>
      <c r="BH833" s="50"/>
      <c r="BI833" s="49"/>
      <c r="BJ833" s="49"/>
      <c r="BK833" s="49"/>
      <c r="BL833" s="49"/>
      <c r="BM833" s="49"/>
      <c r="BN833" s="50"/>
      <c r="BO833" s="49"/>
      <c r="BP833" s="49"/>
      <c r="BQ833" s="50"/>
      <c r="BR833" s="9"/>
    </row>
    <row r="834" spans="1:70" s="7" customFormat="1" x14ac:dyDescent="0.25">
      <c r="A834" s="68" t="s">
        <v>1900</v>
      </c>
      <c r="B834" s="67" t="s">
        <v>1888</v>
      </c>
      <c r="C834" s="52">
        <v>44937.538414351853</v>
      </c>
      <c r="D834" s="16">
        <f>(K834*M834+P834*R834)/(24*60*60)</f>
        <v>3.4756944444444444E-2</v>
      </c>
      <c r="E834" s="26"/>
      <c r="F834" s="14" t="s">
        <v>1786</v>
      </c>
      <c r="G834" s="15">
        <v>0.111</v>
      </c>
      <c r="H834" s="131">
        <v>17</v>
      </c>
      <c r="I834" s="131">
        <v>10</v>
      </c>
      <c r="J834" s="143" t="s">
        <v>1785</v>
      </c>
      <c r="K834" s="27">
        <v>11</v>
      </c>
      <c r="L834" s="27">
        <v>6.0000000000000001E-3</v>
      </c>
      <c r="M834" s="13">
        <v>273</v>
      </c>
      <c r="N834" s="13">
        <v>240</v>
      </c>
      <c r="O834" s="17">
        <v>2E-3</v>
      </c>
      <c r="P834" s="27">
        <v>0</v>
      </c>
      <c r="Q834" s="27">
        <v>6.0000000000000001E-3</v>
      </c>
      <c r="R834" s="13">
        <v>334</v>
      </c>
      <c r="S834" s="13">
        <v>240</v>
      </c>
      <c r="T834" s="133">
        <v>2.9999999999999997E-4</v>
      </c>
      <c r="U834" s="27">
        <v>4.0647000000000003E-2</v>
      </c>
      <c r="V834" s="8">
        <f>IF(AB832="Latest Sag:",-(K834*L834+P834*Q834),-(K834*L834+P834*Q834)+U834)</f>
        <v>-6.6000000000000003E-2</v>
      </c>
      <c r="W834" s="8">
        <f>IF(OR(AC833="",AC833=0),Z833+V834,IF(AB832="Latest Sag:",AA833+U834+V834,AC833+V834))</f>
        <v>0.46473300000000001</v>
      </c>
      <c r="X834" s="33">
        <v>-35.503064999999999</v>
      </c>
      <c r="Y834" s="53">
        <f>IF(OR(ISBLANK(X834),X832=VALUE(20)),,IF(W832="Latest Z20:",ABS(X832-X834-K831*L831-P831*Q831+U833+U834),ABS(X833-X834-K833*L833-P833*Q833+U834)))</f>
        <v>0</v>
      </c>
      <c r="Z834" s="28">
        <v>-66.120724999999993</v>
      </c>
      <c r="AA834" s="28">
        <v>0.49001099999999997</v>
      </c>
      <c r="AB834" s="28">
        <v>-2.5961000000000001E-2</v>
      </c>
      <c r="AC834" s="8">
        <f t="shared" ref="AC834" si="1903">AB834+AA834</f>
        <v>0.46404999999999996</v>
      </c>
      <c r="AD834" s="35">
        <v>0.458627835963965</v>
      </c>
      <c r="AE834" s="8">
        <f t="shared" ref="AE834" si="1904">IF(AD834="",0,IF(OR(AC834="",AC834=0),W834-AD834,AC834-AD834))</f>
        <v>5.4221640360349599E-3</v>
      </c>
      <c r="AF834" s="58">
        <f t="shared" ref="AF834" si="1905">IF(AA834="",(Z834-V834)-Z833,AC834-W834)</f>
        <v>-6.8300000000004468E-4</v>
      </c>
      <c r="AG834" s="40"/>
      <c r="AH834" s="73"/>
      <c r="AI834" s="40"/>
      <c r="AJ834" s="73"/>
      <c r="AK834" s="40">
        <v>57</v>
      </c>
      <c r="AL834" s="73">
        <v>150</v>
      </c>
      <c r="AM834" s="70"/>
      <c r="AN834" s="74"/>
      <c r="AO834" s="70"/>
      <c r="AP834" s="63"/>
      <c r="AQ834" s="63"/>
      <c r="AR834" s="40"/>
      <c r="AS834" s="40"/>
      <c r="AT834" s="63"/>
      <c r="AU834" s="63"/>
      <c r="AV834" s="142"/>
      <c r="AW834" s="71"/>
      <c r="AX834" s="45"/>
      <c r="AY834" s="45"/>
      <c r="AZ834" s="46"/>
      <c r="BA834" s="152"/>
      <c r="BB834" s="47"/>
      <c r="BC834" s="158">
        <v>33</v>
      </c>
      <c r="BD834" s="158"/>
      <c r="BE834" s="47"/>
      <c r="BF834" s="56"/>
      <c r="BG834" s="49"/>
      <c r="BH834" s="50"/>
      <c r="BI834" s="49"/>
      <c r="BJ834" s="49"/>
      <c r="BK834" s="49"/>
      <c r="BL834" s="49"/>
      <c r="BM834" s="49"/>
      <c r="BN834" s="50"/>
      <c r="BO834" s="49"/>
      <c r="BP834" s="49"/>
      <c r="BQ834" s="50"/>
      <c r="BR834" s="9"/>
    </row>
    <row r="835" spans="1:70" s="7" customFormat="1" x14ac:dyDescent="0.25">
      <c r="A835" s="68" t="s">
        <v>1901</v>
      </c>
      <c r="B835" s="67" t="s">
        <v>1888</v>
      </c>
      <c r="C835" s="52">
        <v>44937.583414351851</v>
      </c>
      <c r="D835" s="16">
        <f>(K835*M835+P835*R835)/(24*60*60)</f>
        <v>1.0185185185185186E-2</v>
      </c>
      <c r="E835" s="26"/>
      <c r="F835" s="14" t="s">
        <v>1786</v>
      </c>
      <c r="G835" s="15">
        <v>0.111</v>
      </c>
      <c r="H835" s="131">
        <v>17</v>
      </c>
      <c r="I835" s="131">
        <v>10</v>
      </c>
      <c r="J835" s="143" t="s">
        <v>1785</v>
      </c>
      <c r="K835" s="27">
        <v>2</v>
      </c>
      <c r="L835" s="27">
        <v>6.0000000000000001E-3</v>
      </c>
      <c r="M835" s="13">
        <v>273</v>
      </c>
      <c r="N835" s="13">
        <v>240</v>
      </c>
      <c r="O835" s="17">
        <v>2E-3</v>
      </c>
      <c r="P835" s="27">
        <v>1</v>
      </c>
      <c r="Q835" s="27">
        <v>6.0000000000000001E-3</v>
      </c>
      <c r="R835" s="13">
        <v>334</v>
      </c>
      <c r="S835" s="13">
        <v>240</v>
      </c>
      <c r="T835" s="133">
        <v>2.9999999999999997E-4</v>
      </c>
      <c r="U835" s="27">
        <v>1.2467000000000001E-2</v>
      </c>
      <c r="V835" s="8">
        <f>IF(AB833="Latest Sag:",-(K835*L835+P835*Q835),-(K835*L835+P835*Q835)+U835)</f>
        <v>-5.5330000000000015E-3</v>
      </c>
      <c r="W835" s="8">
        <f>IF(OR(AC834="",AC834=0),Z834+V835,IF(AB833="Latest Sag:",AA834+U835+V835,AC834+V835))</f>
        <v>0.45851699999999995</v>
      </c>
      <c r="X835" s="33">
        <v>-35.556600000000003</v>
      </c>
      <c r="Y835" s="53">
        <f>IF(OR(ISBLANK(X835),X833=VALUE(20)),,IF(W833="Latest Z20:",ABS(X833-X835-K832*L832-P832*Q832+U834+U835),ABS(X834-X835-K834*L834-P834*Q834+U835)))</f>
        <v>2.000000003660532E-6</v>
      </c>
      <c r="Z835" s="28">
        <v>-66.120689999999996</v>
      </c>
      <c r="AA835" s="28">
        <v>0.49002400000000002</v>
      </c>
      <c r="AB835" s="28">
        <v>-3.1287000000000002E-2</v>
      </c>
      <c r="AC835" s="8">
        <f t="shared" ref="AC835" si="1906">AB835+AA835</f>
        <v>0.45873700000000001</v>
      </c>
      <c r="AD835" s="35">
        <v>0.458627835963965</v>
      </c>
      <c r="AE835" s="8">
        <f t="shared" ref="AE835" si="1907">IF(AD835="",0,IF(OR(AC835="",AC835=0),W835-AD835,AC835-AD835))</f>
        <v>1.0916403603500324E-4</v>
      </c>
      <c r="AF835" s="58">
        <f t="shared" ref="AF835" si="1908">IF(AA835="",(Z835-V835)-Z834,AC835-W835)</f>
        <v>2.2000000000005349E-4</v>
      </c>
      <c r="AG835" s="40"/>
      <c r="AH835" s="73"/>
      <c r="AI835" s="40"/>
      <c r="AJ835" s="73"/>
      <c r="AK835" s="40">
        <v>63</v>
      </c>
      <c r="AL835" s="73">
        <v>150</v>
      </c>
      <c r="AM835" s="70"/>
      <c r="AN835" s="74"/>
      <c r="AO835" s="70"/>
      <c r="AP835" s="63"/>
      <c r="AQ835" s="63"/>
      <c r="AR835" s="40"/>
      <c r="AS835" s="40"/>
      <c r="AT835" s="63"/>
      <c r="AU835" s="63"/>
      <c r="AV835" s="142"/>
      <c r="AW835" s="71"/>
      <c r="AX835" s="45"/>
      <c r="AY835" s="45"/>
      <c r="AZ835" s="46"/>
      <c r="BA835" s="152"/>
      <c r="BB835" s="47"/>
      <c r="BC835" s="158">
        <v>33</v>
      </c>
      <c r="BD835" s="158"/>
      <c r="BE835" s="47"/>
      <c r="BF835" s="56"/>
      <c r="BG835" s="49"/>
      <c r="BH835" s="50"/>
      <c r="BI835" s="49"/>
      <c r="BJ835" s="49"/>
      <c r="BK835" s="49"/>
      <c r="BL835" s="49"/>
      <c r="BM835" s="49"/>
      <c r="BN835" s="50"/>
      <c r="BO835" s="49"/>
      <c r="BP835" s="49"/>
      <c r="BQ835" s="50"/>
      <c r="BR835" s="9"/>
    </row>
    <row r="836" spans="1:70" s="6" customFormat="1" x14ac:dyDescent="0.25">
      <c r="A836" s="170" t="s">
        <v>1155</v>
      </c>
      <c r="B836" s="136"/>
      <c r="C836" s="137">
        <v>44937.604768518519</v>
      </c>
      <c r="D836" s="146">
        <v>2</v>
      </c>
      <c r="E836" s="139" t="s">
        <v>814</v>
      </c>
      <c r="F836" s="165" t="s">
        <v>1381</v>
      </c>
      <c r="G836" s="22"/>
      <c r="H836" s="134"/>
      <c r="I836" s="134"/>
      <c r="J836" s="145"/>
      <c r="K836" s="29"/>
      <c r="L836" s="29"/>
      <c r="M836" s="1"/>
      <c r="N836" s="1"/>
      <c r="O836" s="3"/>
      <c r="P836" s="29"/>
      <c r="Q836" s="29"/>
      <c r="R836" s="1"/>
      <c r="S836" s="1"/>
      <c r="T836" s="147" t="s">
        <v>903</v>
      </c>
      <c r="U836" s="32" t="s">
        <v>24</v>
      </c>
      <c r="V836" s="24"/>
      <c r="W836" s="25" t="s">
        <v>22</v>
      </c>
      <c r="X836" s="30">
        <v>20</v>
      </c>
      <c r="Y836" s="138"/>
      <c r="Z836" s="30"/>
      <c r="AA836" s="30"/>
      <c r="AB836" s="36" t="s">
        <v>21</v>
      </c>
      <c r="AC836" s="24">
        <f>$AC$835</f>
        <v>0.45873700000000001</v>
      </c>
      <c r="AD836" s="30"/>
      <c r="AE836" s="24"/>
      <c r="AF836" s="24"/>
      <c r="AG836" s="41"/>
      <c r="AH836" s="41"/>
      <c r="AI836" s="41"/>
      <c r="AJ836" s="41"/>
      <c r="AK836" s="41"/>
      <c r="AL836" s="41"/>
      <c r="AM836" s="41"/>
      <c r="AN836" s="41"/>
      <c r="AO836" s="41"/>
      <c r="AP836" s="135"/>
      <c r="AQ836" s="135"/>
      <c r="AR836" s="41"/>
      <c r="AS836" s="41"/>
      <c r="AT836" s="135"/>
      <c r="AU836" s="135"/>
      <c r="AV836" s="29"/>
      <c r="AW836" s="42"/>
      <c r="AX836" s="42"/>
      <c r="AY836" s="42"/>
      <c r="AZ836" s="43"/>
      <c r="BA836" s="151"/>
      <c r="BB836" s="44"/>
      <c r="BC836" s="157">
        <v>34</v>
      </c>
      <c r="BD836" s="157"/>
      <c r="BE836" s="44"/>
      <c r="BF836" s="48"/>
      <c r="BG836" s="48"/>
      <c r="BH836" s="48"/>
      <c r="BI836" s="48"/>
      <c r="BJ836" s="48"/>
      <c r="BK836" s="48"/>
      <c r="BL836" s="48"/>
      <c r="BM836" s="48"/>
      <c r="BN836" s="48"/>
      <c r="BO836" s="48"/>
      <c r="BP836" s="48"/>
      <c r="BQ836" s="48"/>
      <c r="BR836" s="1"/>
    </row>
    <row r="837" spans="1:70" s="7" customFormat="1" x14ac:dyDescent="0.25">
      <c r="A837" s="68" t="s">
        <v>1902</v>
      </c>
      <c r="B837" s="67" t="s">
        <v>1888</v>
      </c>
      <c r="C837" s="52">
        <v>44937.604814814818</v>
      </c>
      <c r="D837" s="16">
        <f>(K837*M837+P837*R837)/(24*60*60)</f>
        <v>0</v>
      </c>
      <c r="E837" s="26"/>
      <c r="F837" s="14" t="s">
        <v>1786</v>
      </c>
      <c r="G837" s="15">
        <v>0.111</v>
      </c>
      <c r="H837" s="131">
        <v>17</v>
      </c>
      <c r="I837" s="131">
        <v>10</v>
      </c>
      <c r="J837" s="143" t="s">
        <v>1785</v>
      </c>
      <c r="K837" s="37"/>
      <c r="L837" s="27">
        <v>6.0000000000000001E-3</v>
      </c>
      <c r="M837" s="13">
        <v>273</v>
      </c>
      <c r="N837" s="13">
        <v>240</v>
      </c>
      <c r="O837" s="17">
        <v>2E-3</v>
      </c>
      <c r="P837" s="37"/>
      <c r="Q837" s="27">
        <v>6.0000000000000001E-3</v>
      </c>
      <c r="R837" s="13">
        <v>334</v>
      </c>
      <c r="S837" s="13">
        <v>240</v>
      </c>
      <c r="T837" s="133">
        <v>2.9999999999999997E-4</v>
      </c>
      <c r="U837" s="27"/>
      <c r="V837" s="8">
        <f>IF(AB835="Latest Sag:",-(K837*L837+P837*Q837),-(K837*L837+P837*Q837)+U837)</f>
        <v>0</v>
      </c>
      <c r="W837" s="8">
        <f>IF(OR(AC836="",AC836=0),Z836+V837,IF(AB835="Latest Sag:",AA836+U837+V837,AC836+V837))</f>
        <v>0.45873700000000001</v>
      </c>
      <c r="X837" s="34"/>
      <c r="Y837" s="53">
        <f>IF(OR(ISBLANK(X837),X835=VALUE(20)),,IF(W835="Latest Z20:",ABS(X835-X837-K834*L834-P834*Q834+U836+U837),ABS(X836-X837-K836*L836-P836*Q836+U837)))</f>
        <v>0</v>
      </c>
      <c r="Z837" s="28">
        <v>-66.121003000000002</v>
      </c>
      <c r="AA837" s="28">
        <v>0.49010700000000001</v>
      </c>
      <c r="AB837" s="28">
        <v>3.5455E-2</v>
      </c>
      <c r="AC837" s="8">
        <f t="shared" ref="AC837" si="1909">AB837+AA837</f>
        <v>0.52556199999999997</v>
      </c>
      <c r="AD837" s="35">
        <v>0.45862090671432498</v>
      </c>
      <c r="AE837" s="8">
        <f t="shared" ref="AE837" si="1910">IF(AD837="",0,IF(OR(AC837="",AC837=0),W837-AD837,AC837-AD837))</f>
        <v>6.6941093285674991E-2</v>
      </c>
      <c r="AF837" s="58">
        <f t="shared" ref="AF837" si="1911">IF(AA837="",(Z837-V837)-Z836,AC837-W837)</f>
        <v>6.6824999999999968E-2</v>
      </c>
      <c r="AG837" s="40"/>
      <c r="AH837" s="73"/>
      <c r="AI837" s="40"/>
      <c r="AJ837" s="73"/>
      <c r="AK837" s="40">
        <v>3292</v>
      </c>
      <c r="AL837" s="73">
        <v>150</v>
      </c>
      <c r="AM837" s="70"/>
      <c r="AN837" s="74"/>
      <c r="AO837" s="70"/>
      <c r="AP837" s="63"/>
      <c r="AQ837" s="63"/>
      <c r="AR837" s="40"/>
      <c r="AS837" s="40"/>
      <c r="AT837" s="63"/>
      <c r="AU837" s="63"/>
      <c r="AV837" s="142"/>
      <c r="AW837" s="71"/>
      <c r="AX837" s="45"/>
      <c r="AY837" s="45"/>
      <c r="AZ837" s="46"/>
      <c r="BA837" s="152"/>
      <c r="BB837" s="47"/>
      <c r="BC837" s="158">
        <v>34</v>
      </c>
      <c r="BD837" s="158"/>
      <c r="BE837" s="47"/>
      <c r="BF837" s="56"/>
      <c r="BG837" s="49"/>
      <c r="BH837" s="50"/>
      <c r="BI837" s="49"/>
      <c r="BJ837" s="49"/>
      <c r="BK837" s="49"/>
      <c r="BL837" s="49"/>
      <c r="BM837" s="49"/>
      <c r="BN837" s="50"/>
      <c r="BO837" s="49"/>
      <c r="BP837" s="49"/>
      <c r="BQ837" s="50"/>
      <c r="BR837" s="9"/>
    </row>
    <row r="838" spans="1:70" s="7" customFormat="1" x14ac:dyDescent="0.25">
      <c r="A838" s="68" t="s">
        <v>1903</v>
      </c>
      <c r="B838" s="67" t="s">
        <v>1888</v>
      </c>
      <c r="C838" s="52">
        <v>44937.622835648152</v>
      </c>
      <c r="D838" s="16">
        <f>(K838*M838+P838*R838)/(24*60*60)</f>
        <v>3.4756944444444444E-2</v>
      </c>
      <c r="E838" s="26"/>
      <c r="F838" s="14" t="s">
        <v>1786</v>
      </c>
      <c r="G838" s="15">
        <v>0.111</v>
      </c>
      <c r="H838" s="131">
        <v>17</v>
      </c>
      <c r="I838" s="131">
        <v>10</v>
      </c>
      <c r="J838" s="143" t="s">
        <v>1785</v>
      </c>
      <c r="K838" s="27">
        <v>11</v>
      </c>
      <c r="L838" s="27">
        <v>6.0000000000000001E-3</v>
      </c>
      <c r="M838" s="13">
        <v>273</v>
      </c>
      <c r="N838" s="13">
        <v>240</v>
      </c>
      <c r="O838" s="17">
        <v>2E-3</v>
      </c>
      <c r="P838" s="27">
        <v>0</v>
      </c>
      <c r="Q838" s="27">
        <v>6.0000000000000001E-3</v>
      </c>
      <c r="R838" s="13">
        <v>334</v>
      </c>
      <c r="S838" s="13">
        <v>240</v>
      </c>
      <c r="T838" s="133">
        <v>2.9999999999999997E-4</v>
      </c>
      <c r="U838" s="27">
        <v>4.0850999999999998E-2</v>
      </c>
      <c r="V838" s="8">
        <f>IF(AB836="Latest Sag:",-(K838*L838+P838*Q838),-(K838*L838+P838*Q838)+U838)</f>
        <v>-6.6000000000000003E-2</v>
      </c>
      <c r="W838" s="8">
        <f>IF(OR(AC837="",AC837=0),Z837+V838,IF(AB836="Latest Sag:",AA837+U838+V838,AC837+V838))</f>
        <v>0.46495800000000004</v>
      </c>
      <c r="X838" s="33">
        <v>-35.502845000000001</v>
      </c>
      <c r="Y838" s="53">
        <f>IF(OR(ISBLANK(X838),X836=VALUE(20)),,IF(W836="Latest Z20:",ABS(X836-X838-K835*L835-P835*Q835+U837+U838),ABS(X837-X838-K837*L837-P837*Q837+U838)))</f>
        <v>0</v>
      </c>
      <c r="Z838" s="28">
        <v>-66.120636000000005</v>
      </c>
      <c r="AA838" s="28">
        <v>0.49007099999999998</v>
      </c>
      <c r="AB838" s="28">
        <v>-2.5676999999999998E-2</v>
      </c>
      <c r="AC838" s="8">
        <f t="shared" ref="AC838" si="1912">AB838+AA838</f>
        <v>0.46439399999999997</v>
      </c>
      <c r="AD838" s="35">
        <v>0.45862090671432498</v>
      </c>
      <c r="AE838" s="8">
        <f t="shared" ref="AE838" si="1913">IF(AD838="",0,IF(OR(AC838="",AC838=0),W838-AD838,AC838-AD838))</f>
        <v>5.7730932856749906E-3</v>
      </c>
      <c r="AF838" s="58">
        <f t="shared" ref="AF838" si="1914">IF(AA838="",(Z838-V838)-Z837,AC838-W838)</f>
        <v>-5.6400000000006445E-4</v>
      </c>
      <c r="AG838" s="40"/>
      <c r="AH838" s="73"/>
      <c r="AI838" s="40"/>
      <c r="AJ838" s="73"/>
      <c r="AK838" s="40">
        <v>58</v>
      </c>
      <c r="AL838" s="73">
        <v>150</v>
      </c>
      <c r="AM838" s="70"/>
      <c r="AN838" s="74"/>
      <c r="AO838" s="70"/>
      <c r="AP838" s="63"/>
      <c r="AQ838" s="63"/>
      <c r="AR838" s="40"/>
      <c r="AS838" s="40"/>
      <c r="AT838" s="63"/>
      <c r="AU838" s="63"/>
      <c r="AV838" s="142"/>
      <c r="AW838" s="71"/>
      <c r="AX838" s="45"/>
      <c r="AY838" s="45"/>
      <c r="AZ838" s="46"/>
      <c r="BA838" s="152"/>
      <c r="BB838" s="47"/>
      <c r="BC838" s="158">
        <v>34</v>
      </c>
      <c r="BD838" s="158"/>
      <c r="BE838" s="47"/>
      <c r="BF838" s="56"/>
      <c r="BG838" s="49"/>
      <c r="BH838" s="50"/>
      <c r="BI838" s="49"/>
      <c r="BJ838" s="49"/>
      <c r="BK838" s="49"/>
      <c r="BL838" s="49"/>
      <c r="BM838" s="49"/>
      <c r="BN838" s="50"/>
      <c r="BO838" s="49"/>
      <c r="BP838" s="49"/>
      <c r="BQ838" s="50"/>
      <c r="BR838" s="9"/>
    </row>
    <row r="839" spans="1:70" s="7" customFormat="1" x14ac:dyDescent="0.25">
      <c r="A839" s="68" t="s">
        <v>1904</v>
      </c>
      <c r="B839" s="67" t="s">
        <v>1888</v>
      </c>
      <c r="C839" s="52">
        <v>44937.66715277778</v>
      </c>
      <c r="D839" s="16">
        <f>(K839*M839+P839*R839)/(24*60*60)</f>
        <v>1.0185185185185186E-2</v>
      </c>
      <c r="E839" s="26"/>
      <c r="F839" s="14" t="s">
        <v>1786</v>
      </c>
      <c r="G839" s="15">
        <v>0.111</v>
      </c>
      <c r="H839" s="131">
        <v>17</v>
      </c>
      <c r="I839" s="131">
        <v>10</v>
      </c>
      <c r="J839" s="143" t="s">
        <v>1785</v>
      </c>
      <c r="K839" s="27">
        <v>2</v>
      </c>
      <c r="L839" s="27">
        <v>6.0000000000000001E-3</v>
      </c>
      <c r="M839" s="13">
        <v>273</v>
      </c>
      <c r="N839" s="13">
        <v>240</v>
      </c>
      <c r="O839" s="17">
        <v>2E-3</v>
      </c>
      <c r="P839" s="27">
        <v>1</v>
      </c>
      <c r="Q839" s="27">
        <v>6.0000000000000001E-3</v>
      </c>
      <c r="R839" s="13">
        <v>334</v>
      </c>
      <c r="S839" s="13">
        <v>240</v>
      </c>
      <c r="T839" s="133">
        <v>2.9999999999999997E-4</v>
      </c>
      <c r="U839" s="27">
        <v>1.2108000000000001E-2</v>
      </c>
      <c r="V839" s="8">
        <f>IF(AB837="Latest Sag:",-(K839*L839+P839*Q839),-(K839*L839+P839*Q839)+U839)</f>
        <v>-5.8920000000000014E-3</v>
      </c>
      <c r="W839" s="8">
        <f>IF(OR(AC838="",AC838=0),Z838+V839,IF(AB837="Latest Sag:",AA838+U839+V839,AC838+V839))</f>
        <v>0.45850199999999997</v>
      </c>
      <c r="X839" s="33">
        <v>-35.556730000000002</v>
      </c>
      <c r="Y839" s="53">
        <f>IF(OR(ISBLANK(X839),X837=VALUE(20)),,IF(W837="Latest Z20:",ABS(X837-X839-K836*L836-P836*Q836+U838+U839),ABS(X838-X839-K838*L838-P838*Q838+U839)))</f>
        <v>6.9999999989314721E-6</v>
      </c>
      <c r="Z839" s="28">
        <v>-66.120698000000004</v>
      </c>
      <c r="AA839" s="28">
        <v>0.49007299999999998</v>
      </c>
      <c r="AB839" s="28">
        <v>-3.1292E-2</v>
      </c>
      <c r="AC839" s="8">
        <f t="shared" ref="AC839" si="1915">AB839+AA839</f>
        <v>0.45878099999999999</v>
      </c>
      <c r="AD839" s="35">
        <v>0.45862090671432498</v>
      </c>
      <c r="AE839" s="8">
        <f t="shared" ref="AE839" si="1916">IF(AD839="",0,IF(OR(AC839="",AC839=0),W839-AD839,AC839-AD839))</f>
        <v>1.6009328567501147E-4</v>
      </c>
      <c r="AF839" s="58">
        <f t="shared" ref="AF839" si="1917">IF(AA839="",(Z839-V839)-Z838,AC839-W839)</f>
        <v>2.7900000000002922E-4</v>
      </c>
      <c r="AG839" s="40"/>
      <c r="AH839" s="73"/>
      <c r="AI839" s="40"/>
      <c r="AJ839" s="73"/>
      <c r="AK839" s="40">
        <v>71</v>
      </c>
      <c r="AL839" s="73">
        <v>150</v>
      </c>
      <c r="AM839" s="70"/>
      <c r="AN839" s="74"/>
      <c r="AO839" s="70"/>
      <c r="AP839" s="63"/>
      <c r="AQ839" s="63"/>
      <c r="AR839" s="40"/>
      <c r="AS839" s="40"/>
      <c r="AT839" s="63"/>
      <c r="AU839" s="63"/>
      <c r="AV839" s="142"/>
      <c r="AW839" s="71"/>
      <c r="AX839" s="45"/>
      <c r="AY839" s="45"/>
      <c r="AZ839" s="46"/>
      <c r="BA839" s="152"/>
      <c r="BB839" s="47"/>
      <c r="BC839" s="158">
        <v>34</v>
      </c>
      <c r="BD839" s="158">
        <v>10</v>
      </c>
      <c r="BE839" s="47">
        <v>20</v>
      </c>
      <c r="BF839" s="56"/>
      <c r="BG839" s="49"/>
      <c r="BH839" s="50"/>
      <c r="BI839" s="49"/>
      <c r="BJ839" s="49"/>
      <c r="BK839" s="49"/>
      <c r="BL839" s="49"/>
      <c r="BM839" s="49"/>
      <c r="BN839" s="50"/>
      <c r="BO839" s="49"/>
      <c r="BP839" s="49"/>
      <c r="BQ839" s="50"/>
      <c r="BR839" s="9"/>
    </row>
    <row r="840" spans="1:70" s="6" customFormat="1" x14ac:dyDescent="0.25">
      <c r="A840" s="170" t="s">
        <v>1155</v>
      </c>
      <c r="B840" s="136"/>
      <c r="C840" s="137">
        <v>44937.706377314818</v>
      </c>
      <c r="D840" s="146">
        <v>2.44</v>
      </c>
      <c r="E840" s="139" t="s">
        <v>814</v>
      </c>
      <c r="F840" s="165" t="s">
        <v>1385</v>
      </c>
      <c r="G840" s="22"/>
      <c r="H840" s="134"/>
      <c r="I840" s="134"/>
      <c r="J840" s="145"/>
      <c r="K840" s="29"/>
      <c r="L840" s="29"/>
      <c r="M840" s="1"/>
      <c r="N840" s="1"/>
      <c r="O840" s="3"/>
      <c r="P840" s="29"/>
      <c r="Q840" s="29"/>
      <c r="R840" s="1"/>
      <c r="S840" s="1"/>
      <c r="T840" s="147" t="s">
        <v>903</v>
      </c>
      <c r="U840" s="32" t="s">
        <v>24</v>
      </c>
      <c r="V840" s="24"/>
      <c r="W840" s="25" t="s">
        <v>22</v>
      </c>
      <c r="X840" s="30">
        <v>20</v>
      </c>
      <c r="Y840" s="138"/>
      <c r="Z840" s="30"/>
      <c r="AA840" s="30"/>
      <c r="AB840" s="36" t="s">
        <v>21</v>
      </c>
      <c r="AC840" s="24">
        <f>$AC$839</f>
        <v>0.45878099999999999</v>
      </c>
      <c r="AD840" s="30"/>
      <c r="AE840" s="24"/>
      <c r="AF840" s="24"/>
      <c r="AG840" s="41"/>
      <c r="AH840" s="41"/>
      <c r="AI840" s="41"/>
      <c r="AJ840" s="41"/>
      <c r="AK840" s="41"/>
      <c r="AL840" s="41"/>
      <c r="AM840" s="41"/>
      <c r="AN840" s="41"/>
      <c r="AO840" s="41"/>
      <c r="AP840" s="135"/>
      <c r="AQ840" s="135"/>
      <c r="AR840" s="41"/>
      <c r="AS840" s="41"/>
      <c r="AT840" s="135"/>
      <c r="AU840" s="135"/>
      <c r="AV840" s="29"/>
      <c r="AW840" s="42"/>
      <c r="AX840" s="42"/>
      <c r="AY840" s="42"/>
      <c r="AZ840" s="43"/>
      <c r="BA840" s="151"/>
      <c r="BB840" s="44"/>
      <c r="BC840" s="157">
        <v>35</v>
      </c>
      <c r="BD840" s="157"/>
      <c r="BE840" s="44"/>
      <c r="BF840" s="48"/>
      <c r="BG840" s="48"/>
      <c r="BH840" s="48"/>
      <c r="BI840" s="48"/>
      <c r="BJ840" s="48"/>
      <c r="BK840" s="48"/>
      <c r="BL840" s="48"/>
      <c r="BM840" s="48"/>
      <c r="BN840" s="48"/>
      <c r="BO840" s="48"/>
      <c r="BP840" s="48"/>
      <c r="BQ840" s="48"/>
      <c r="BR840" s="1"/>
    </row>
    <row r="841" spans="1:70" s="7" customFormat="1" x14ac:dyDescent="0.25">
      <c r="A841" s="68" t="s">
        <v>1905</v>
      </c>
      <c r="B841" s="67" t="s">
        <v>1182</v>
      </c>
      <c r="C841" s="52">
        <v>44937.706666666665</v>
      </c>
      <c r="D841" s="16">
        <f>(K841*M841+P841*R841)/(24*60*60)</f>
        <v>0</v>
      </c>
      <c r="E841" s="26"/>
      <c r="F841" s="14" t="s">
        <v>1786</v>
      </c>
      <c r="G841" s="15">
        <v>0.111</v>
      </c>
      <c r="H841" s="131">
        <v>17</v>
      </c>
      <c r="I841" s="131">
        <v>10</v>
      </c>
      <c r="J841" s="143" t="s">
        <v>1785</v>
      </c>
      <c r="K841" s="37"/>
      <c r="L841" s="27">
        <v>6.0000000000000001E-3</v>
      </c>
      <c r="M841" s="13">
        <v>273</v>
      </c>
      <c r="N841" s="13">
        <v>240</v>
      </c>
      <c r="O841" s="17">
        <v>2E-3</v>
      </c>
      <c r="P841" s="37"/>
      <c r="Q841" s="27">
        <v>6.0000000000000001E-3</v>
      </c>
      <c r="R841" s="13">
        <v>334</v>
      </c>
      <c r="S841" s="13">
        <v>240</v>
      </c>
      <c r="T841" s="133">
        <v>2.9999999999999997E-4</v>
      </c>
      <c r="U841" s="27"/>
      <c r="V841" s="8">
        <f>IF(AB839="Latest Sag:",-(K841*L841+P841*Q841),-(K841*L841+P841*Q841)+U841)</f>
        <v>0</v>
      </c>
      <c r="W841" s="8">
        <f>IF(OR(AC840="",AC840=0),Z840+V841,IF(AB839="Latest Sag:",AA840+U841+V841,AC840+V841))</f>
        <v>0.45878099999999999</v>
      </c>
      <c r="X841" s="34"/>
      <c r="Y841" s="53">
        <f>IF(OR(ISBLANK(X841),X839=VALUE(20)),,IF(W839="Latest Z20:",ABS(X839-X841-K838*L838-P838*Q838+U840+U841),ABS(X840-X841-K840*L840-P840*Q840+U841)))</f>
        <v>0</v>
      </c>
      <c r="Z841" s="28">
        <v>-66.119932000000006</v>
      </c>
      <c r="AA841" s="28">
        <v>0.490145</v>
      </c>
      <c r="AB841" s="28">
        <v>3.5000000000000003E-2</v>
      </c>
      <c r="AC841" s="8">
        <f t="shared" ref="AC841" si="1918">AB841+AA841</f>
        <v>0.52514499999999997</v>
      </c>
      <c r="AD841" s="35">
        <v>0.45864949971086399</v>
      </c>
      <c r="AE841" s="8">
        <f t="shared" ref="AE841" si="1919">IF(AD841="",0,IF(OR(AC841="",AC841=0),W841-AD841,AC841-AD841))</f>
        <v>6.6495500289135978E-2</v>
      </c>
      <c r="AF841" s="58">
        <f t="shared" ref="AF841" si="1920">IF(AA841="",(Z841-V841)-Z840,AC841-W841)</f>
        <v>6.6363999999999979E-2</v>
      </c>
      <c r="AG841" s="40"/>
      <c r="AH841" s="73"/>
      <c r="AI841" s="40"/>
      <c r="AJ841" s="73"/>
      <c r="AK841" s="40">
        <v>1203</v>
      </c>
      <c r="AL841" s="73">
        <v>150</v>
      </c>
      <c r="AM841" s="70"/>
      <c r="AN841" s="74"/>
      <c r="AO841" s="70"/>
      <c r="AP841" s="63"/>
      <c r="AQ841" s="63"/>
      <c r="AR841" s="40"/>
      <c r="AS841" s="40"/>
      <c r="AT841" s="63"/>
      <c r="AU841" s="63"/>
      <c r="AV841" s="142"/>
      <c r="AW841" s="71"/>
      <c r="AX841" s="45"/>
      <c r="AY841" s="45"/>
      <c r="AZ841" s="46"/>
      <c r="BA841" s="152"/>
      <c r="BB841" s="47"/>
      <c r="BC841" s="158">
        <v>35</v>
      </c>
      <c r="BD841" s="158"/>
      <c r="BE841" s="47"/>
      <c r="BF841" s="56"/>
      <c r="BG841" s="49"/>
      <c r="BH841" s="50"/>
      <c r="BI841" s="49"/>
      <c r="BJ841" s="49"/>
      <c r="BK841" s="49"/>
      <c r="BL841" s="49"/>
      <c r="BM841" s="49"/>
      <c r="BN841" s="50"/>
      <c r="BO841" s="49"/>
      <c r="BP841" s="49"/>
      <c r="BQ841" s="50"/>
      <c r="BR841" s="9"/>
    </row>
    <row r="842" spans="1:70" s="7" customFormat="1" x14ac:dyDescent="0.25">
      <c r="A842" s="68" t="s">
        <v>1906</v>
      </c>
      <c r="B842" s="67" t="s">
        <v>1182</v>
      </c>
      <c r="C842" s="52">
        <v>44937.729143518518</v>
      </c>
      <c r="D842" s="16">
        <f>(K842*M842+P842*R842)/(24*60*60)</f>
        <v>3.1597222222222221E-2</v>
      </c>
      <c r="E842" s="26"/>
      <c r="F842" s="14" t="s">
        <v>1786</v>
      </c>
      <c r="G842" s="15">
        <v>0.111</v>
      </c>
      <c r="H842" s="131">
        <v>17</v>
      </c>
      <c r="I842" s="131">
        <v>10</v>
      </c>
      <c r="J842" s="143" t="s">
        <v>1785</v>
      </c>
      <c r="K842" s="27">
        <v>10</v>
      </c>
      <c r="L842" s="27">
        <v>6.0000000000000001E-3</v>
      </c>
      <c r="M842" s="13">
        <v>273</v>
      </c>
      <c r="N842" s="13">
        <v>240</v>
      </c>
      <c r="O842" s="17">
        <v>2E-3</v>
      </c>
      <c r="P842" s="27">
        <v>0</v>
      </c>
      <c r="Q842" s="27">
        <v>6.0000000000000001E-3</v>
      </c>
      <c r="R842" s="13">
        <v>334</v>
      </c>
      <c r="S842" s="13">
        <v>240</v>
      </c>
      <c r="T842" s="133">
        <v>2.9999999999999997E-4</v>
      </c>
      <c r="U842" s="27">
        <v>3.4000000000000002E-2</v>
      </c>
      <c r="V842" s="8">
        <f>IF(AB840="Latest Sag:",-(K842*L842+P842*Q842),-(K842*L842+P842*Q842)+U842)</f>
        <v>-0.06</v>
      </c>
      <c r="W842" s="8">
        <f>IF(OR(AC841="",AC841=0),Z841+V842,IF(AB840="Latest Sag:",AA841+U842+V842,AC841+V842))</f>
        <v>0.46414499999999997</v>
      </c>
      <c r="X842" s="33">
        <v>-35.505899999999997</v>
      </c>
      <c r="Y842" s="53">
        <f>IF(OR(ISBLANK(X842),X840=VALUE(20)),,IF(W840="Latest Z20:",ABS(X840-X842-K839*L839-P839*Q839+U841+U842),ABS(X841-X842-K841*L841-P841*Q841+U842)))</f>
        <v>0</v>
      </c>
      <c r="Z842" s="28">
        <v>-66.119947999999994</v>
      </c>
      <c r="AA842" s="28">
        <v>0.49013600000000002</v>
      </c>
      <c r="AB842" s="28">
        <v>-2.3431E-2</v>
      </c>
      <c r="AC842" s="8">
        <f t="shared" ref="AC842" si="1921">AB842+AA842</f>
        <v>0.46670500000000004</v>
      </c>
      <c r="AD842" s="35">
        <v>0.45864949971086399</v>
      </c>
      <c r="AE842" s="8">
        <f t="shared" ref="AE842" si="1922">IF(AD842="",0,IF(OR(AC842="",AC842=0),W842-AD842,AC842-AD842))</f>
        <v>8.0555002891360417E-3</v>
      </c>
      <c r="AF842" s="58">
        <f t="shared" ref="AF842" si="1923">IF(AA842="",(Z842-V842)-Z841,AC842-W842)</f>
        <v>2.5600000000000622E-3</v>
      </c>
      <c r="AG842" s="40"/>
      <c r="AH842" s="73"/>
      <c r="AI842" s="40"/>
      <c r="AJ842" s="73"/>
      <c r="AK842" s="40">
        <v>73</v>
      </c>
      <c r="AL842" s="73">
        <v>150</v>
      </c>
      <c r="AM842" s="70"/>
      <c r="AN842" s="74"/>
      <c r="AO842" s="70"/>
      <c r="AP842" s="63"/>
      <c r="AQ842" s="63"/>
      <c r="AR842" s="40"/>
      <c r="AS842" s="40"/>
      <c r="AT842" s="63"/>
      <c r="AU842" s="63"/>
      <c r="AV842" s="142"/>
      <c r="AW842" s="71"/>
      <c r="AX842" s="45"/>
      <c r="AY842" s="45"/>
      <c r="AZ842" s="46"/>
      <c r="BA842" s="152"/>
      <c r="BB842" s="47"/>
      <c r="BC842" s="158">
        <v>35</v>
      </c>
      <c r="BD842" s="158"/>
      <c r="BE842" s="47"/>
      <c r="BF842" s="56"/>
      <c r="BG842" s="49"/>
      <c r="BH842" s="50"/>
      <c r="BI842" s="49"/>
      <c r="BJ842" s="49"/>
      <c r="BK842" s="49"/>
      <c r="BL842" s="49"/>
      <c r="BM842" s="49"/>
      <c r="BN842" s="50"/>
      <c r="BO842" s="49"/>
      <c r="BP842" s="49"/>
      <c r="BQ842" s="50"/>
      <c r="BR842" s="9"/>
    </row>
    <row r="843" spans="1:70" s="7" customFormat="1" x14ac:dyDescent="0.25">
      <c r="A843" s="68" t="s">
        <v>1907</v>
      </c>
      <c r="B843" s="67" t="s">
        <v>1177</v>
      </c>
      <c r="C843" s="52">
        <v>44937.77447916667</v>
      </c>
      <c r="D843" s="16">
        <f>(K843*M843+P843*R843)/(24*60*60)</f>
        <v>1.0185185185185186E-2</v>
      </c>
      <c r="E843" s="26"/>
      <c r="F843" s="14" t="s">
        <v>1786</v>
      </c>
      <c r="G843" s="15">
        <v>0.111</v>
      </c>
      <c r="H843" s="131">
        <v>17</v>
      </c>
      <c r="I843" s="131">
        <v>10</v>
      </c>
      <c r="J843" s="143" t="s">
        <v>1785</v>
      </c>
      <c r="K843" s="27">
        <v>2</v>
      </c>
      <c r="L843" s="27">
        <v>6.0000000000000001E-3</v>
      </c>
      <c r="M843" s="13">
        <v>273</v>
      </c>
      <c r="N843" s="13">
        <v>240</v>
      </c>
      <c r="O843" s="17">
        <v>2E-3</v>
      </c>
      <c r="P843" s="27">
        <v>1</v>
      </c>
      <c r="Q843" s="27">
        <v>6.0000000000000001E-3</v>
      </c>
      <c r="R843" s="13">
        <v>334</v>
      </c>
      <c r="S843" s="13">
        <v>240</v>
      </c>
      <c r="T843" s="133">
        <v>2.9999999999999997E-4</v>
      </c>
      <c r="U843" s="27">
        <v>9.8080000000000007E-3</v>
      </c>
      <c r="V843" s="8">
        <f>IF(AB841="Latest Sag:",-(K843*L843+P843*Q843),-(K843*L843+P843*Q843)+U843)</f>
        <v>-8.1920000000000014E-3</v>
      </c>
      <c r="W843" s="8">
        <f>IF(OR(AC842="",AC842=0),Z842+V843,IF(AB841="Latest Sag:",AA842+U843+V843,AC842+V843))</f>
        <v>0.45851300000000006</v>
      </c>
      <c r="X843" s="33">
        <v>-35.556156000000001</v>
      </c>
      <c r="Y843" s="53">
        <f>IF(OR(ISBLANK(X843),X841=VALUE(20)),,IF(W841="Latest Z20:",ABS(X841-X843-K840*L840-P840*Q840+U842+U843),ABS(X842-X843-K842*L842-P842*Q842+U843)))</f>
        <v>6.4000000004522245E-5</v>
      </c>
      <c r="Z843" s="28">
        <v>-66.120123000000007</v>
      </c>
      <c r="AA843" s="28">
        <v>0.490124</v>
      </c>
      <c r="AB843" s="28">
        <v>-3.1361E-2</v>
      </c>
      <c r="AC843" s="8">
        <f t="shared" ref="AC843" si="1924">AB843+AA843</f>
        <v>0.45876300000000003</v>
      </c>
      <c r="AD843" s="35">
        <v>0.45864949971086399</v>
      </c>
      <c r="AE843" s="8">
        <f t="shared" ref="AE843" si="1925">IF(AD843="",0,IF(OR(AC843="",AC843=0),W843-AD843,AC843-AD843))</f>
        <v>1.1350028913603705E-4</v>
      </c>
      <c r="AF843" s="58">
        <f t="shared" ref="AF843" si="1926">IF(AA843="",(Z843-V843)-Z842,AC843-W843)</f>
        <v>2.4999999999997247E-4</v>
      </c>
      <c r="AG843" s="40"/>
      <c r="AH843" s="73"/>
      <c r="AI843" s="40"/>
      <c r="AJ843" s="73"/>
      <c r="AK843" s="40">
        <v>63</v>
      </c>
      <c r="AL843" s="73">
        <v>150</v>
      </c>
      <c r="AM843" s="70"/>
      <c r="AN843" s="74"/>
      <c r="AO843" s="70"/>
      <c r="AP843" s="63"/>
      <c r="AQ843" s="63"/>
      <c r="AR843" s="40"/>
      <c r="AS843" s="40"/>
      <c r="AT843" s="63"/>
      <c r="AU843" s="63"/>
      <c r="AV843" s="142"/>
      <c r="AW843" s="71"/>
      <c r="AX843" s="45"/>
      <c r="AY843" s="45"/>
      <c r="AZ843" s="46"/>
      <c r="BA843" s="152"/>
      <c r="BB843" s="47"/>
      <c r="BC843" s="158">
        <v>35</v>
      </c>
      <c r="BD843" s="158"/>
      <c r="BE843" s="47"/>
      <c r="BF843" s="56"/>
      <c r="BG843" s="49"/>
      <c r="BH843" s="50"/>
      <c r="BI843" s="49"/>
      <c r="BJ843" s="49"/>
      <c r="BK843" s="49"/>
      <c r="BL843" s="49"/>
      <c r="BM843" s="49"/>
      <c r="BN843" s="50"/>
      <c r="BO843" s="49"/>
      <c r="BP843" s="49"/>
      <c r="BQ843" s="50"/>
      <c r="BR843" s="9"/>
    </row>
    <row r="844" spans="1:70" s="6" customFormat="1" x14ac:dyDescent="0.25">
      <c r="A844" s="1" t="s">
        <v>25</v>
      </c>
      <c r="B844" s="136"/>
      <c r="C844" s="137">
        <v>44937.806712962964</v>
      </c>
      <c r="D844" s="146">
        <v>2.41</v>
      </c>
      <c r="E844" s="139" t="s">
        <v>814</v>
      </c>
      <c r="F844" s="165" t="s">
        <v>1389</v>
      </c>
      <c r="G844" s="22"/>
      <c r="H844" s="134"/>
      <c r="I844" s="134"/>
      <c r="J844" s="145"/>
      <c r="K844" s="29"/>
      <c r="L844" s="29"/>
      <c r="M844" s="1"/>
      <c r="N844" s="1"/>
      <c r="O844" s="3"/>
      <c r="P844" s="29"/>
      <c r="Q844" s="29"/>
      <c r="R844" s="1"/>
      <c r="S844" s="1"/>
      <c r="T844" s="147" t="s">
        <v>903</v>
      </c>
      <c r="U844" s="32" t="s">
        <v>24</v>
      </c>
      <c r="V844" s="24"/>
      <c r="W844" s="25" t="s">
        <v>22</v>
      </c>
      <c r="X844" s="30">
        <v>20</v>
      </c>
      <c r="Y844" s="138"/>
      <c r="Z844" s="30"/>
      <c r="AA844" s="30"/>
      <c r="AB844" s="36" t="s">
        <v>21</v>
      </c>
      <c r="AC844" s="24">
        <f>$AC$843</f>
        <v>0.45876300000000003</v>
      </c>
      <c r="AD844" s="30"/>
      <c r="AE844" s="24"/>
      <c r="AF844" s="24"/>
      <c r="AG844" s="41"/>
      <c r="AH844" s="41"/>
      <c r="AI844" s="41"/>
      <c r="AJ844" s="41"/>
      <c r="AK844" s="41"/>
      <c r="AL844" s="41"/>
      <c r="AM844" s="41"/>
      <c r="AN844" s="41"/>
      <c r="AO844" s="41"/>
      <c r="AP844" s="135"/>
      <c r="AQ844" s="135"/>
      <c r="AR844" s="41"/>
      <c r="AS844" s="41"/>
      <c r="AT844" s="135"/>
      <c r="AU844" s="135"/>
      <c r="AV844" s="29"/>
      <c r="AW844" s="42"/>
      <c r="AX844" s="42"/>
      <c r="AY844" s="42"/>
      <c r="AZ844" s="43"/>
      <c r="BA844" s="151"/>
      <c r="BB844" s="44"/>
      <c r="BC844" s="157">
        <v>36</v>
      </c>
      <c r="BD844" s="157"/>
      <c r="BE844" s="44"/>
      <c r="BF844" s="48"/>
      <c r="BG844" s="48"/>
      <c r="BH844" s="48"/>
      <c r="BI844" s="48"/>
      <c r="BJ844" s="48"/>
      <c r="BK844" s="48"/>
      <c r="BL844" s="48"/>
      <c r="BM844" s="48"/>
      <c r="BN844" s="48"/>
      <c r="BO844" s="48"/>
      <c r="BP844" s="48"/>
      <c r="BQ844" s="48"/>
      <c r="BR844" s="1"/>
    </row>
    <row r="845" spans="1:70" s="7" customFormat="1" x14ac:dyDescent="0.25">
      <c r="A845" s="68" t="s">
        <v>1112</v>
      </c>
      <c r="B845" s="67" t="s">
        <v>1177</v>
      </c>
      <c r="C845" s="52">
        <v>44937.810231481482</v>
      </c>
      <c r="D845" s="16">
        <f>(K845*M845+P845*R845)/(24*60*60)</f>
        <v>0</v>
      </c>
      <c r="E845" s="26"/>
      <c r="F845" s="14" t="s">
        <v>1908</v>
      </c>
      <c r="G845" s="15">
        <v>0.11</v>
      </c>
      <c r="H845" s="131">
        <v>17</v>
      </c>
      <c r="I845" s="131">
        <v>10</v>
      </c>
      <c r="J845" s="143" t="s">
        <v>1252</v>
      </c>
      <c r="K845" s="37"/>
      <c r="L845" s="27">
        <v>6.0000000000000001E-3</v>
      </c>
      <c r="M845" s="13">
        <v>57</v>
      </c>
      <c r="N845" s="13">
        <v>240</v>
      </c>
      <c r="O845" s="17">
        <v>2E-3</v>
      </c>
      <c r="P845" s="37"/>
      <c r="Q845" s="27">
        <v>6.0000000000000001E-3</v>
      </c>
      <c r="R845" s="13">
        <v>334</v>
      </c>
      <c r="S845" s="13">
        <v>240</v>
      </c>
      <c r="T845" s="133">
        <v>2.9999999999999997E-4</v>
      </c>
      <c r="U845" s="27"/>
      <c r="V845" s="8">
        <f>IF(AB843="Latest Sag:",-(K845*L845+P845*Q845),-(K845*L845+P845*Q845)+U845)</f>
        <v>0</v>
      </c>
      <c r="W845" s="8">
        <f>IF(OR(AC844="",AC844=0),Z844+V845,IF(AB843="Latest Sag:",AA844+U845+V845,AC844+V845))</f>
        <v>0.45876300000000003</v>
      </c>
      <c r="X845" s="34"/>
      <c r="Y845" s="53">
        <f>IF(OR(ISBLANK(X845),X843=VALUE(20)),,IF(W843="Latest Z20:",ABS(X843-X845-K842*L842-P842*Q842+U844+U845),ABS(X844-X845-K844*L844-P844*Q844+U845)))</f>
        <v>0</v>
      </c>
      <c r="Z845" s="28">
        <v>-76.894288000000003</v>
      </c>
      <c r="AA845" s="28"/>
      <c r="AB845" s="28"/>
      <c r="AC845" s="8">
        <f t="shared" ref="AC845" si="1927">AB845+AA845</f>
        <v>0</v>
      </c>
      <c r="AD845" s="35"/>
      <c r="AE845" s="8">
        <f t="shared" ref="AE845" si="1928">IF(AD845="",0,IF(OR(AC845="",AC845=0),W845-AD845,AC845-AD845))</f>
        <v>0</v>
      </c>
      <c r="AF845" s="58">
        <f t="shared" ref="AF845" si="1929">IF(AA845="",(Z845-V845)-Z844,AC845-W845)</f>
        <v>-76.894288000000003</v>
      </c>
      <c r="AG845" s="40"/>
      <c r="AH845" s="73"/>
      <c r="AI845" s="40"/>
      <c r="AJ845" s="73"/>
      <c r="AK845" s="40">
        <v>253</v>
      </c>
      <c r="AL845" s="73">
        <v>350</v>
      </c>
      <c r="AM845" s="70"/>
      <c r="AN845" s="74"/>
      <c r="AO845" s="70"/>
      <c r="AP845" s="63"/>
      <c r="AQ845" s="63"/>
      <c r="AR845" s="40"/>
      <c r="AS845" s="40"/>
      <c r="AT845" s="63"/>
      <c r="AU845" s="63"/>
      <c r="AV845" s="142"/>
      <c r="AW845" s="71">
        <v>0.02</v>
      </c>
      <c r="AX845" s="45"/>
      <c r="AY845" s="45"/>
      <c r="AZ845" s="46"/>
      <c r="BA845" s="152"/>
      <c r="BB845" s="47"/>
      <c r="BC845" s="158">
        <v>36</v>
      </c>
      <c r="BD845" s="158"/>
      <c r="BE845" s="47"/>
      <c r="BF845" s="56"/>
      <c r="BG845" s="49"/>
      <c r="BH845" s="50"/>
      <c r="BI845" s="49"/>
      <c r="BJ845" s="49"/>
      <c r="BK845" s="49"/>
      <c r="BL845" s="49"/>
      <c r="BM845" s="49"/>
      <c r="BN845" s="50"/>
      <c r="BO845" s="49"/>
      <c r="BP845" s="49"/>
      <c r="BQ845" s="50"/>
      <c r="BR845" s="9"/>
    </row>
    <row r="846" spans="1:70" s="7" customFormat="1" x14ac:dyDescent="0.25">
      <c r="A846" s="68" t="s">
        <v>1116</v>
      </c>
      <c r="B846" s="67" t="s">
        <v>1177</v>
      </c>
      <c r="C846" s="52">
        <v>44937.852152777778</v>
      </c>
      <c r="D846" s="16">
        <f>(K846*M846+P846*R846)/(24*60*60)</f>
        <v>1.9791666666666668E-3</v>
      </c>
      <c r="E846" s="26"/>
      <c r="F846" s="14" t="s">
        <v>1908</v>
      </c>
      <c r="G846" s="15">
        <v>0.11</v>
      </c>
      <c r="H846" s="131">
        <v>17</v>
      </c>
      <c r="I846" s="131">
        <v>10</v>
      </c>
      <c r="J846" s="143" t="s">
        <v>1252</v>
      </c>
      <c r="K846" s="27">
        <v>3</v>
      </c>
      <c r="L846" s="27">
        <v>6.0000000000000001E-3</v>
      </c>
      <c r="M846" s="13">
        <v>57</v>
      </c>
      <c r="N846" s="13">
        <v>240</v>
      </c>
      <c r="O846" s="17">
        <v>2E-3</v>
      </c>
      <c r="P846" s="27">
        <v>0</v>
      </c>
      <c r="Q846" s="27">
        <v>6.0000000000000001E-3</v>
      </c>
      <c r="R846" s="13">
        <v>334</v>
      </c>
      <c r="S846" s="13">
        <v>240</v>
      </c>
      <c r="T846" s="133">
        <v>2.9999999999999997E-4</v>
      </c>
      <c r="U846" s="27">
        <v>0.01</v>
      </c>
      <c r="V846" s="8">
        <f>IF(AB844="Latest Sag:",-(K846*L846+P846*Q846),-(K846*L846+P846*Q846)+U846)</f>
        <v>-1.8000000000000002E-2</v>
      </c>
      <c r="W846" s="8">
        <f>IF(OR(AC845="",AC845=0),Z845+V846,IF(AB844="Latest Sag:",AA845+U846+V846,AC845+V846))</f>
        <v>-76.912288000000004</v>
      </c>
      <c r="X846" s="33">
        <v>-45.786254</v>
      </c>
      <c r="Y846" s="53">
        <f>IF(OR(ISBLANK(X846),X844=VALUE(20)),,IF(W844="Latest Z20:",ABS(X844-X846-K843*L843-P843*Q843+U845+U846),ABS(X845-X846-K845*L845-P845*Q845+U846)))</f>
        <v>0</v>
      </c>
      <c r="Z846" s="28">
        <v>-76.903475999999998</v>
      </c>
      <c r="AA846" s="28"/>
      <c r="AB846" s="28"/>
      <c r="AC846" s="8">
        <f t="shared" ref="AC846" si="1930">AB846+AA846</f>
        <v>0</v>
      </c>
      <c r="AD846" s="35"/>
      <c r="AE846" s="8">
        <f t="shared" ref="AE846" si="1931">IF(AD846="",0,IF(OR(AC846="",AC846=0),W846-AD846,AC846-AD846))</f>
        <v>0</v>
      </c>
      <c r="AF846" s="58">
        <f t="shared" ref="AF846" si="1932">IF(AA846="",(Z846-V846)-Z845,AC846-W846)</f>
        <v>8.8120000000060372E-3</v>
      </c>
      <c r="AG846" s="40"/>
      <c r="AH846" s="73"/>
      <c r="AI846" s="40"/>
      <c r="AJ846" s="73"/>
      <c r="AK846" s="40">
        <v>5494</v>
      </c>
      <c r="AL846" s="73">
        <v>350</v>
      </c>
      <c r="AM846" s="70"/>
      <c r="AN846" s="74"/>
      <c r="AO846" s="70"/>
      <c r="AP846" s="63"/>
      <c r="AQ846" s="63"/>
      <c r="AR846" s="40"/>
      <c r="AS846" s="40"/>
      <c r="AT846" s="63"/>
      <c r="AU846" s="63"/>
      <c r="AV846" s="142"/>
      <c r="AW846" s="71">
        <v>-5.0000000000000001E-3</v>
      </c>
      <c r="AX846" s="45">
        <v>-9.2370000000000004E-3</v>
      </c>
      <c r="AY846" s="45">
        <v>5.8799999999999998E-4</v>
      </c>
      <c r="AZ846" s="46"/>
      <c r="BA846" s="152"/>
      <c r="BB846" s="47"/>
      <c r="BC846" s="158">
        <v>36</v>
      </c>
      <c r="BD846" s="158"/>
      <c r="BE846" s="47"/>
      <c r="BF846" s="56"/>
      <c r="BG846" s="49"/>
      <c r="BH846" s="50"/>
      <c r="BI846" s="49"/>
      <c r="BJ846" s="49"/>
      <c r="BK846" s="49"/>
      <c r="BL846" s="49"/>
      <c r="BM846" s="49"/>
      <c r="BN846" s="50"/>
      <c r="BO846" s="49"/>
      <c r="BP846" s="49"/>
      <c r="BQ846" s="50"/>
      <c r="BR846" s="9"/>
    </row>
    <row r="847" spans="1:70" s="7" customFormat="1" x14ac:dyDescent="0.25">
      <c r="A847" s="68" t="s">
        <v>1250</v>
      </c>
      <c r="B847" s="67" t="s">
        <v>1177</v>
      </c>
      <c r="C847" s="52">
        <v>44937.87295138889</v>
      </c>
      <c r="D847" s="16">
        <f>(K847*M847+P847*R847)/(24*60*60)</f>
        <v>1.9791666666666668E-3</v>
      </c>
      <c r="E847" s="26"/>
      <c r="F847" s="14" t="s">
        <v>1908</v>
      </c>
      <c r="G847" s="15">
        <v>0.11</v>
      </c>
      <c r="H847" s="131">
        <v>17</v>
      </c>
      <c r="I847" s="131">
        <v>10</v>
      </c>
      <c r="J847" s="143" t="s">
        <v>1252</v>
      </c>
      <c r="K847" s="27">
        <v>3</v>
      </c>
      <c r="L847" s="27">
        <v>6.0000000000000001E-3</v>
      </c>
      <c r="M847" s="13">
        <v>57</v>
      </c>
      <c r="N847" s="13">
        <v>240</v>
      </c>
      <c r="O847" s="17">
        <v>2E-3</v>
      </c>
      <c r="P847" s="27">
        <v>0</v>
      </c>
      <c r="Q847" s="27">
        <v>6.0000000000000001E-3</v>
      </c>
      <c r="R847" s="13">
        <v>334</v>
      </c>
      <c r="S847" s="13">
        <v>240</v>
      </c>
      <c r="T847" s="133">
        <v>2.9999999999999997E-4</v>
      </c>
      <c r="U847" s="27">
        <v>0.01</v>
      </c>
      <c r="V847" s="8">
        <f>IF(AB845="Latest Sag:",-(K847*L847+P847*Q847),-(K847*L847+P847*Q847)+U847)</f>
        <v>-8.0000000000000019E-3</v>
      </c>
      <c r="W847" s="8">
        <f>IF(OR(AC846="",AC846=0),Z846+V847,IF(AB845="Latest Sag:",AA846+U847+V847,AC846+V847))</f>
        <v>-76.911475999999993</v>
      </c>
      <c r="X847" s="33">
        <v>-45.794254000000002</v>
      </c>
      <c r="Y847" s="53">
        <f>IF(OR(ISBLANK(X847),X845=VALUE(20)),,IF(W845="Latest Z20:",ABS(X845-X847-K844*L844-P844*Q844+U846+U847),ABS(X846-X847-K846*L846-P846*Q846+U847)))</f>
        <v>2.6697394295283061E-15</v>
      </c>
      <c r="Z847" s="28">
        <v>-76.911607000000004</v>
      </c>
      <c r="AA847" s="28"/>
      <c r="AB847" s="28"/>
      <c r="AC847" s="8">
        <f t="shared" ref="AC847" si="1933">AB847+AA847</f>
        <v>0</v>
      </c>
      <c r="AD847" s="35"/>
      <c r="AE847" s="8">
        <f t="shared" ref="AE847" si="1934">IF(AD847="",0,IF(OR(AC847="",AC847=0),W847-AD847,AC847-AD847))</f>
        <v>0</v>
      </c>
      <c r="AF847" s="58">
        <f t="shared" ref="AF847" si="1935">IF(AA847="",(Z847-V847)-Z846,AC847-W847)</f>
        <v>-1.3100000001031731E-4</v>
      </c>
      <c r="AG847" s="40"/>
      <c r="AH847" s="73"/>
      <c r="AI847" s="40"/>
      <c r="AJ847" s="73"/>
      <c r="AK847" s="40">
        <v>460</v>
      </c>
      <c r="AL847" s="73">
        <v>350</v>
      </c>
      <c r="AM847" s="70"/>
      <c r="AN847" s="74"/>
      <c r="AO847" s="70"/>
      <c r="AP847" s="63"/>
      <c r="AQ847" s="63"/>
      <c r="AR847" s="40"/>
      <c r="AS847" s="40"/>
      <c r="AT847" s="63"/>
      <c r="AU847" s="63"/>
      <c r="AV847" s="142"/>
      <c r="AW847" s="71">
        <v>-2E-3</v>
      </c>
      <c r="AX847" s="45"/>
      <c r="AY847" s="45"/>
      <c r="AZ847" s="46"/>
      <c r="BA847" s="152"/>
      <c r="BB847" s="47"/>
      <c r="BC847" s="158">
        <v>36</v>
      </c>
      <c r="BD847" s="158"/>
      <c r="BE847" s="47"/>
      <c r="BF847" s="56"/>
      <c r="BG847" s="49"/>
      <c r="BH847" s="50"/>
      <c r="BI847" s="49"/>
      <c r="BJ847" s="49"/>
      <c r="BK847" s="49"/>
      <c r="BL847" s="49"/>
      <c r="BM847" s="49"/>
      <c r="BN847" s="50"/>
      <c r="BO847" s="49"/>
      <c r="BP847" s="49"/>
      <c r="BQ847" s="50"/>
      <c r="BR847" s="9"/>
    </row>
    <row r="848" spans="1:70" s="7" customFormat="1" x14ac:dyDescent="0.25">
      <c r="A848" s="68" t="s">
        <v>1254</v>
      </c>
      <c r="B848" s="67" t="s">
        <v>1177</v>
      </c>
      <c r="C848" s="52">
        <v>44937.883113425924</v>
      </c>
      <c r="D848" s="16">
        <f>(K848*M848+P848*R848)/(24*60*60)</f>
        <v>1.9791666666666668E-3</v>
      </c>
      <c r="E848" s="26">
        <v>-82.674938999999995</v>
      </c>
      <c r="F848" s="14" t="s">
        <v>1908</v>
      </c>
      <c r="G848" s="15">
        <v>0.11</v>
      </c>
      <c r="H848" s="131">
        <v>17</v>
      </c>
      <c r="I848" s="131">
        <v>10</v>
      </c>
      <c r="J848" s="143" t="s">
        <v>1252</v>
      </c>
      <c r="K848" s="27">
        <v>3</v>
      </c>
      <c r="L848" s="27">
        <v>6.0000000000000001E-3</v>
      </c>
      <c r="M848" s="13">
        <v>57</v>
      </c>
      <c r="N848" s="13">
        <v>240</v>
      </c>
      <c r="O848" s="17">
        <v>2E-3</v>
      </c>
      <c r="P848" s="27">
        <v>0</v>
      </c>
      <c r="Q848" s="27">
        <v>6.0000000000000001E-3</v>
      </c>
      <c r="R848" s="13">
        <v>334</v>
      </c>
      <c r="S848" s="13">
        <v>240</v>
      </c>
      <c r="T848" s="133">
        <v>2.9999999999999997E-4</v>
      </c>
      <c r="U848" s="27">
        <v>0.01</v>
      </c>
      <c r="V848" s="8">
        <f>IF(AB846="Latest Sag:",-(K848*L848+P848*Q848),-(K848*L848+P848*Q848)+U848)</f>
        <v>-8.0000000000000019E-3</v>
      </c>
      <c r="W848" s="8">
        <f>IF(OR(AC847="",AC847=0),Z847+V848,IF(AB846="Latest Sag:",AA847+U848+V848,AC847+V848))</f>
        <v>-76.919606999999999</v>
      </c>
      <c r="X848" s="33">
        <v>-45.802253</v>
      </c>
      <c r="Y848" s="53">
        <f>IF(OR(ISBLANK(X848),X846=VALUE(20)),,IF(W846="Latest Z20:",ABS(X846-X848-K845*L845-P845*Q845+U847+U848),ABS(X847-X848-K847*L847-P847*Q847+U848)))</f>
        <v>1.0000000019109306E-6</v>
      </c>
      <c r="Z848" s="28">
        <v>-76.920029999999997</v>
      </c>
      <c r="AA848" s="28"/>
      <c r="AB848" s="28"/>
      <c r="AC848" s="8">
        <f t="shared" ref="AC848" si="1936">AB848+AA848</f>
        <v>0</v>
      </c>
      <c r="AD848" s="35"/>
      <c r="AE848" s="8">
        <f t="shared" ref="AE848" si="1937">IF(AD848="",0,IF(OR(AC848="",AC848=0),W848-AD848,AC848-AD848))</f>
        <v>0</v>
      </c>
      <c r="AF848" s="58">
        <f t="shared" ref="AF848" si="1938">IF(AA848="",(Z848-V848)-Z847,AC848-W848)</f>
        <v>-4.2299999999784177E-4</v>
      </c>
      <c r="AG848" s="40"/>
      <c r="AH848" s="73"/>
      <c r="AI848" s="40"/>
      <c r="AJ848" s="73"/>
      <c r="AK848" s="40">
        <v>218</v>
      </c>
      <c r="AL848" s="73">
        <v>350</v>
      </c>
      <c r="AM848" s="70"/>
      <c r="AN848" s="74"/>
      <c r="AO848" s="70"/>
      <c r="AP848" s="63"/>
      <c r="AQ848" s="63"/>
      <c r="AR848" s="40"/>
      <c r="AS848" s="40"/>
      <c r="AT848" s="63"/>
      <c r="AU848" s="63"/>
      <c r="AV848" s="142"/>
      <c r="AW848" s="71"/>
      <c r="AX848" s="45"/>
      <c r="AY848" s="45"/>
      <c r="AZ848" s="46"/>
      <c r="BA848" s="152"/>
      <c r="BB848" s="47"/>
      <c r="BC848" s="158">
        <v>36</v>
      </c>
      <c r="BD848" s="158"/>
      <c r="BE848" s="47"/>
      <c r="BF848" s="56"/>
      <c r="BG848" s="49"/>
      <c r="BH848" s="50"/>
      <c r="BI848" s="49"/>
      <c r="BJ848" s="49"/>
      <c r="BK848" s="49"/>
      <c r="BL848" s="49"/>
      <c r="BM848" s="49"/>
      <c r="BN848" s="50"/>
      <c r="BO848" s="49"/>
      <c r="BP848" s="49"/>
      <c r="BQ848" s="50"/>
      <c r="BR848" s="9"/>
    </row>
    <row r="849" spans="1:70" s="6" customFormat="1" x14ac:dyDescent="0.25">
      <c r="A849" s="170" t="s">
        <v>1155</v>
      </c>
      <c r="B849" s="136"/>
      <c r="C849" s="137">
        <v>44937.898738425924</v>
      </c>
      <c r="D849" s="146">
        <v>2.21</v>
      </c>
      <c r="E849" s="139" t="s">
        <v>814</v>
      </c>
      <c r="F849" s="165" t="s">
        <v>1110</v>
      </c>
      <c r="G849" s="22"/>
      <c r="H849" s="134"/>
      <c r="I849" s="134"/>
      <c r="J849" s="145"/>
      <c r="K849" s="29"/>
      <c r="L849" s="29"/>
      <c r="M849" s="1"/>
      <c r="N849" s="1"/>
      <c r="O849" s="3"/>
      <c r="P849" s="29"/>
      <c r="Q849" s="29"/>
      <c r="R849" s="1"/>
      <c r="S849" s="1"/>
      <c r="T849" s="147" t="s">
        <v>903</v>
      </c>
      <c r="U849" s="32" t="s">
        <v>24</v>
      </c>
      <c r="V849" s="24"/>
      <c r="W849" s="25" t="s">
        <v>22</v>
      </c>
      <c r="X849" s="30">
        <v>20</v>
      </c>
      <c r="Y849" s="138"/>
      <c r="Z849" s="30"/>
      <c r="AA849" s="30"/>
      <c r="AB849" s="36" t="s">
        <v>21</v>
      </c>
      <c r="AC849" s="24">
        <f>$AC$848</f>
        <v>0</v>
      </c>
      <c r="AD849" s="30"/>
      <c r="AE849" s="24"/>
      <c r="AF849" s="24"/>
      <c r="AG849" s="41"/>
      <c r="AH849" s="41"/>
      <c r="AI849" s="41"/>
      <c r="AJ849" s="41"/>
      <c r="AK849" s="41"/>
      <c r="AL849" s="41"/>
      <c r="AM849" s="41"/>
      <c r="AN849" s="41"/>
      <c r="AO849" s="41"/>
      <c r="AP849" s="135"/>
      <c r="AQ849" s="135"/>
      <c r="AR849" s="41"/>
      <c r="AS849" s="41"/>
      <c r="AT849" s="135"/>
      <c r="AU849" s="135"/>
      <c r="AV849" s="29"/>
      <c r="AW849" s="42"/>
      <c r="AX849" s="42"/>
      <c r="AY849" s="42"/>
      <c r="AZ849" s="43"/>
      <c r="BA849" s="151"/>
      <c r="BB849" s="44"/>
      <c r="BC849" s="157">
        <v>0</v>
      </c>
      <c r="BD849" s="157"/>
      <c r="BE849" s="44"/>
      <c r="BF849" s="48"/>
      <c r="BG849" s="48"/>
      <c r="BH849" s="48"/>
      <c r="BI849" s="48"/>
      <c r="BJ849" s="48"/>
      <c r="BK849" s="48"/>
      <c r="BL849" s="48"/>
      <c r="BM849" s="48"/>
      <c r="BN849" s="48"/>
      <c r="BO849" s="48"/>
      <c r="BP849" s="48"/>
      <c r="BQ849" s="48"/>
      <c r="BR849" s="1"/>
    </row>
    <row r="850" spans="1:70" s="7" customFormat="1" x14ac:dyDescent="0.25">
      <c r="A850" s="68" t="s">
        <v>1918</v>
      </c>
      <c r="B850" s="67" t="s">
        <v>1177</v>
      </c>
      <c r="C850" s="52">
        <v>44937.89916666667</v>
      </c>
      <c r="D850" s="16">
        <f>(K850*M850+P850*R850)/(24*60*60)</f>
        <v>0</v>
      </c>
      <c r="E850" s="26">
        <v>-82.674853999999996</v>
      </c>
      <c r="F850" s="14" t="s">
        <v>1908</v>
      </c>
      <c r="G850" s="15">
        <v>0.11</v>
      </c>
      <c r="H850" s="131">
        <v>17</v>
      </c>
      <c r="I850" s="131">
        <v>10</v>
      </c>
      <c r="J850" s="143" t="s">
        <v>1252</v>
      </c>
      <c r="K850" s="37"/>
      <c r="L850" s="27">
        <v>6.0000000000000001E-3</v>
      </c>
      <c r="M850" s="13">
        <v>273</v>
      </c>
      <c r="N850" s="13">
        <v>240</v>
      </c>
      <c r="O850" s="17">
        <v>2E-3</v>
      </c>
      <c r="P850" s="37"/>
      <c r="Q850" s="27">
        <v>6.0000000000000001E-3</v>
      </c>
      <c r="R850" s="13">
        <v>334</v>
      </c>
      <c r="S850" s="13">
        <v>240</v>
      </c>
      <c r="T850" s="133">
        <v>2.9999999999999997E-4</v>
      </c>
      <c r="U850" s="27"/>
      <c r="V850" s="8">
        <f>IF(AB848="Latest Sag:",-(K850*L850+P850*Q850),-(K850*L850+P850*Q850)+U850)</f>
        <v>0</v>
      </c>
      <c r="W850" s="8">
        <f>IF(OR(AC849="",AC849=0),Z849+V850,IF(AB848="Latest Sag:",AA849+U850+V850,AC849+V850))</f>
        <v>0</v>
      </c>
      <c r="X850" s="34"/>
      <c r="Y850" s="53">
        <f>IF(OR(ISBLANK(X850),X848=VALUE(20)),,IF(W848="Latest Z20:",ABS(X848-X850-K847*L847-P847*Q847+U849+U850),ABS(X849-X850-K849*L849-P849*Q849+U850)))</f>
        <v>0</v>
      </c>
      <c r="Z850" s="28">
        <v>-66.119895</v>
      </c>
      <c r="AA850" s="28">
        <v>0.49010500000000001</v>
      </c>
      <c r="AB850" s="28">
        <v>3.3099000000000003E-2</v>
      </c>
      <c r="AC850" s="8">
        <f t="shared" ref="AC850" si="1939">AB850+AA850</f>
        <v>0.523204</v>
      </c>
      <c r="AD850" s="35">
        <v>0.45865975491451</v>
      </c>
      <c r="AE850" s="8">
        <f t="shared" ref="AE850" si="1940">IF(AD850="",0,IF(OR(AC850="",AC850=0),W850-AD850,AC850-AD850))</f>
        <v>6.4544245085490004E-2</v>
      </c>
      <c r="AF850" s="58">
        <f t="shared" ref="AF850" si="1941">IF(AA850="",(Z850-V850)-Z849,AC850-W850)</f>
        <v>0.523204</v>
      </c>
      <c r="AG850" s="40"/>
      <c r="AH850" s="73"/>
      <c r="AI850" s="40"/>
      <c r="AJ850" s="73"/>
      <c r="AK850" s="40">
        <v>2660</v>
      </c>
      <c r="AL850" s="73">
        <v>150</v>
      </c>
      <c r="AM850" s="70"/>
      <c r="AN850" s="74"/>
      <c r="AO850" s="70"/>
      <c r="AP850" s="63"/>
      <c r="AQ850" s="63"/>
      <c r="AR850" s="40"/>
      <c r="AS850" s="40"/>
      <c r="AT850" s="63"/>
      <c r="AU850" s="63"/>
      <c r="AV850" s="142"/>
      <c r="AW850" s="71"/>
      <c r="AX850" s="45"/>
      <c r="AY850" s="45"/>
      <c r="AZ850" s="46"/>
      <c r="BA850" s="152"/>
      <c r="BB850" s="47"/>
      <c r="BC850" s="158">
        <v>0</v>
      </c>
      <c r="BD850" s="158"/>
      <c r="BE850" s="47"/>
      <c r="BF850" s="56"/>
      <c r="BG850" s="49"/>
      <c r="BH850" s="50"/>
      <c r="BI850" s="49"/>
      <c r="BJ850" s="49"/>
      <c r="BK850" s="49"/>
      <c r="BL850" s="49"/>
      <c r="BM850" s="49"/>
      <c r="BN850" s="50"/>
      <c r="BO850" s="49"/>
      <c r="BP850" s="49"/>
      <c r="BQ850" s="50"/>
      <c r="BR850" s="9"/>
    </row>
    <row r="851" spans="1:70" s="7" customFormat="1" x14ac:dyDescent="0.25">
      <c r="A851" s="68" t="s">
        <v>1919</v>
      </c>
      <c r="B851" s="67" t="s">
        <v>1177</v>
      </c>
      <c r="C851" s="52">
        <v>44937.925821759258</v>
      </c>
      <c r="D851" s="16">
        <f>(K851*M851+P851*R851)/(24*60*60)</f>
        <v>3.1597222222222221E-2</v>
      </c>
      <c r="E851" s="26"/>
      <c r="F851" s="14" t="s">
        <v>1908</v>
      </c>
      <c r="G851" s="15">
        <v>0.11</v>
      </c>
      <c r="H851" s="131">
        <v>17</v>
      </c>
      <c r="I851" s="131">
        <v>10</v>
      </c>
      <c r="J851" s="143" t="s">
        <v>1252</v>
      </c>
      <c r="K851" s="27">
        <v>10</v>
      </c>
      <c r="L851" s="27">
        <v>6.0000000000000001E-3</v>
      </c>
      <c r="M851" s="13">
        <v>273</v>
      </c>
      <c r="N851" s="13">
        <v>240</v>
      </c>
      <c r="O851" s="17">
        <v>2E-3</v>
      </c>
      <c r="P851" s="27">
        <v>0</v>
      </c>
      <c r="Q851" s="27">
        <v>6.0000000000000001E-3</v>
      </c>
      <c r="R851" s="13">
        <v>334</v>
      </c>
      <c r="S851" s="13">
        <v>240</v>
      </c>
      <c r="T851" s="133">
        <v>2.9999999999999997E-4</v>
      </c>
      <c r="U851" s="27">
        <v>3.4784000000000002E-2</v>
      </c>
      <c r="V851" s="8">
        <f>IF(AB849="Latest Sag:",-(K851*L851+P851*Q851),-(K851*L851+P851*Q851)+U851)</f>
        <v>-0.06</v>
      </c>
      <c r="W851" s="8">
        <f>IF(OR(AC850="",AC850=0),Z850+V851,IF(AB849="Latest Sag:",AA850+U851+V851,AC850+V851))</f>
        <v>0.46488900000000005</v>
      </c>
      <c r="X851" s="33">
        <v>-34.983170999999999</v>
      </c>
      <c r="Y851" s="53">
        <f>IF(OR(ISBLANK(X851),X849=VALUE(20)),,IF(W849="Latest Z20:",ABS(X849-X851-K848*L848-P848*Q848+U850+U851),ABS(X850-X851-K850*L850-P850*Q850+U851)))</f>
        <v>0</v>
      </c>
      <c r="Z851" s="28">
        <v>-66.119197</v>
      </c>
      <c r="AA851" s="28">
        <v>0.49006100000000002</v>
      </c>
      <c r="AB851" s="28">
        <v>-2.2977000000000001E-2</v>
      </c>
      <c r="AC851" s="8">
        <f t="shared" ref="AC851" si="1942">AB851+AA851</f>
        <v>0.467084</v>
      </c>
      <c r="AD851" s="35">
        <v>0.45865975491451</v>
      </c>
      <c r="AE851" s="8">
        <f t="shared" ref="AE851" si="1943">IF(AD851="",0,IF(OR(AC851="",AC851=0),W851-AD851,AC851-AD851))</f>
        <v>8.4242450854900008E-3</v>
      </c>
      <c r="AF851" s="58">
        <f t="shared" ref="AF851" si="1944">IF(AA851="",(Z851-V851)-Z850,AC851-W851)</f>
        <v>2.194999999999947E-3</v>
      </c>
      <c r="AG851" s="40"/>
      <c r="AH851" s="73"/>
      <c r="AI851" s="40"/>
      <c r="AJ851" s="73"/>
      <c r="AK851" s="40">
        <v>40</v>
      </c>
      <c r="AL851" s="73">
        <v>150</v>
      </c>
      <c r="AM851" s="70"/>
      <c r="AN851" s="74"/>
      <c r="AO851" s="70"/>
      <c r="AP851" s="63"/>
      <c r="AQ851" s="63"/>
      <c r="AR851" s="40"/>
      <c r="AS851" s="40"/>
      <c r="AT851" s="63"/>
      <c r="AU851" s="63"/>
      <c r="AV851" s="142"/>
      <c r="AW851" s="71"/>
      <c r="AX851" s="45"/>
      <c r="AY851" s="45"/>
      <c r="AZ851" s="46"/>
      <c r="BA851" s="152"/>
      <c r="BB851" s="47"/>
      <c r="BC851" s="158">
        <v>0</v>
      </c>
      <c r="BD851" s="158"/>
      <c r="BE851" s="47"/>
      <c r="BF851" s="56"/>
      <c r="BG851" s="49"/>
      <c r="BH851" s="50"/>
      <c r="BI851" s="49"/>
      <c r="BJ851" s="49"/>
      <c r="BK851" s="49"/>
      <c r="BL851" s="49"/>
      <c r="BM851" s="49"/>
      <c r="BN851" s="50"/>
      <c r="BO851" s="49"/>
      <c r="BP851" s="49"/>
      <c r="BQ851" s="50"/>
      <c r="BR851" s="9"/>
    </row>
    <row r="852" spans="1:70" s="7" customFormat="1" x14ac:dyDescent="0.25">
      <c r="A852" s="68" t="s">
        <v>1920</v>
      </c>
      <c r="B852" s="67" t="s">
        <v>1177</v>
      </c>
      <c r="C852" s="52">
        <v>44937.969525462962</v>
      </c>
      <c r="D852" s="16">
        <f>(K852*M852+P852*R852)/(24*60*60)</f>
        <v>1.0185185185185186E-2</v>
      </c>
      <c r="E852" s="26"/>
      <c r="F852" s="14" t="s">
        <v>1908</v>
      </c>
      <c r="G852" s="15">
        <v>0.11</v>
      </c>
      <c r="H852" s="131">
        <v>17</v>
      </c>
      <c r="I852" s="131">
        <v>10</v>
      </c>
      <c r="J852" s="143" t="s">
        <v>1252</v>
      </c>
      <c r="K852" s="27">
        <v>2</v>
      </c>
      <c r="L852" s="27">
        <v>6.0000000000000001E-3</v>
      </c>
      <c r="M852" s="13">
        <v>273</v>
      </c>
      <c r="N852" s="13">
        <v>240</v>
      </c>
      <c r="O852" s="17">
        <v>2E-3</v>
      </c>
      <c r="P852" s="27">
        <v>1</v>
      </c>
      <c r="Q852" s="27">
        <v>6.0000000000000001E-3</v>
      </c>
      <c r="R852" s="13">
        <v>334</v>
      </c>
      <c r="S852" s="13">
        <v>240</v>
      </c>
      <c r="T852" s="133">
        <v>2.9999999999999997E-4</v>
      </c>
      <c r="U852" s="27">
        <v>9.4450000000000003E-3</v>
      </c>
      <c r="V852" s="8">
        <f>IF(AB850="Latest Sag:",-(K852*L852+P852*Q852),-(K852*L852+P852*Q852)+U852)</f>
        <v>-8.5550000000000018E-3</v>
      </c>
      <c r="W852" s="8">
        <f>IF(OR(AC851="",AC851=0),Z851+V852,IF(AB850="Latest Sag:",AA851+U852+V852,AC851+V852))</f>
        <v>0.45852900000000002</v>
      </c>
      <c r="X852" s="33">
        <v>-35.033726999999999</v>
      </c>
      <c r="Y852" s="53">
        <f>IF(OR(ISBLANK(X852),X850=VALUE(20)),,IF(W850="Latest Z20:",ABS(X850-X852-K849*L849-P849*Q849+U851+U852),ABS(X851-X852-K851*L851-P851*Q851+U852)))</f>
        <v>1.0000000002698822E-6</v>
      </c>
      <c r="Z852" s="28">
        <v>-66.119326999999998</v>
      </c>
      <c r="AA852" s="28">
        <v>0.490091</v>
      </c>
      <c r="AB852" s="28">
        <v>-3.1081000000000001E-2</v>
      </c>
      <c r="AC852" s="8">
        <f t="shared" ref="AC852" si="1945">AB852+AA852</f>
        <v>0.45900999999999997</v>
      </c>
      <c r="AD852" s="35">
        <v>0.45865975491451</v>
      </c>
      <c r="AE852" s="8">
        <f t="shared" ref="AE852" si="1946">IF(AD852="",0,IF(OR(AC852="",AC852=0),W852-AD852,AC852-AD852))</f>
        <v>3.5024508548997524E-4</v>
      </c>
      <c r="AF852" s="58">
        <f t="shared" ref="AF852" si="1947">IF(AA852="",(Z852-V852)-Z851,AC852-W852)</f>
        <v>4.8099999999995369E-4</v>
      </c>
      <c r="AG852" s="40"/>
      <c r="AH852" s="73"/>
      <c r="AI852" s="40"/>
      <c r="AJ852" s="73"/>
      <c r="AK852" s="40">
        <v>22</v>
      </c>
      <c r="AL852" s="73">
        <v>150</v>
      </c>
      <c r="AM852" s="70"/>
      <c r="AN852" s="74"/>
      <c r="AO852" s="70"/>
      <c r="AP852" s="63"/>
      <c r="AQ852" s="63"/>
      <c r="AR852" s="40"/>
      <c r="AS852" s="40"/>
      <c r="AT852" s="63"/>
      <c r="AU852" s="63"/>
      <c r="AV852" s="142"/>
      <c r="AW852" s="71"/>
      <c r="AX852" s="45"/>
      <c r="AY852" s="45"/>
      <c r="AZ852" s="46"/>
      <c r="BA852" s="152"/>
      <c r="BB852" s="47"/>
      <c r="BC852" s="158">
        <v>0</v>
      </c>
      <c r="BD852" s="158"/>
      <c r="BE852" s="47"/>
      <c r="BF852" s="56"/>
      <c r="BG852" s="49"/>
      <c r="BH852" s="50"/>
      <c r="BI852" s="49"/>
      <c r="BJ852" s="49"/>
      <c r="BK852" s="49"/>
      <c r="BL852" s="49"/>
      <c r="BM852" s="49"/>
      <c r="BN852" s="50"/>
      <c r="BO852" s="49"/>
      <c r="BP852" s="49"/>
      <c r="BQ852" s="50"/>
      <c r="BR852" s="9"/>
    </row>
    <row r="853" spans="1:70" s="7" customFormat="1" x14ac:dyDescent="0.25">
      <c r="A853" s="68" t="s">
        <v>1921</v>
      </c>
      <c r="B853" s="67" t="s">
        <v>1177</v>
      </c>
      <c r="C853" s="52">
        <v>44937.996388888889</v>
      </c>
      <c r="D853" s="16">
        <f>(K853*M853+P853*R853)/(24*60*60)</f>
        <v>1.0185185185185186E-2</v>
      </c>
      <c r="E853" s="26"/>
      <c r="F853" s="14" t="s">
        <v>1908</v>
      </c>
      <c r="G853" s="15">
        <v>0.11</v>
      </c>
      <c r="H853" s="131">
        <v>17</v>
      </c>
      <c r="I853" s="131">
        <v>10</v>
      </c>
      <c r="J853" s="143" t="s">
        <v>1252</v>
      </c>
      <c r="K853" s="27">
        <v>2</v>
      </c>
      <c r="L853" s="27">
        <v>6.0000000000000001E-3</v>
      </c>
      <c r="M853" s="13">
        <v>273</v>
      </c>
      <c r="N853" s="13">
        <v>240</v>
      </c>
      <c r="O853" s="17">
        <v>2E-3</v>
      </c>
      <c r="P853" s="27">
        <v>1</v>
      </c>
      <c r="Q853" s="27">
        <v>6.0000000000000001E-3</v>
      </c>
      <c r="R853" s="13">
        <v>334</v>
      </c>
      <c r="S853" s="13">
        <v>240</v>
      </c>
      <c r="T853" s="133">
        <v>2.9999999999999997E-4</v>
      </c>
      <c r="U853" s="27">
        <v>1.7603000000000001E-2</v>
      </c>
      <c r="V853" s="8">
        <f>IF(AB851="Latest Sag:",-(K853*L853+P853*Q853),-(K853*L853+P853*Q853)+U853)</f>
        <v>-3.9700000000000152E-4</v>
      </c>
      <c r="W853" s="8">
        <f>IF(OR(AC852="",AC852=0),Z852+V853,IF(AB851="Latest Sag:",AA852+U853+V853,AC852+V853))</f>
        <v>0.45861299999999999</v>
      </c>
      <c r="X853" s="33">
        <v>-35.034126000000001</v>
      </c>
      <c r="Y853" s="53">
        <f>IF(OR(ISBLANK(X853),X851=VALUE(20)),,IF(W851="Latest Z20:",ABS(X851-X853-K850*L850-P850*Q850+U852+U853),ABS(X852-X853-K852*L852-P852*Q852+U853)))</f>
        <v>2.0000000015910069E-6</v>
      </c>
      <c r="Z853" s="28">
        <v>-66.119370000000004</v>
      </c>
      <c r="AA853" s="28">
        <v>0.49007800000000001</v>
      </c>
      <c r="AB853" s="28">
        <v>-3.1123999999999999E-2</v>
      </c>
      <c r="AC853" s="8">
        <f t="shared" ref="AC853" si="1948">AB853+AA853</f>
        <v>0.45895400000000003</v>
      </c>
      <c r="AD853" s="35">
        <v>0.45865975491451</v>
      </c>
      <c r="AE853" s="8">
        <f t="shared" ref="AE853" si="1949">IF(AD853="",0,IF(OR(AC853="",AC853=0),W853-AD853,AC853-AD853))</f>
        <v>2.9424508549003026E-4</v>
      </c>
      <c r="AF853" s="58">
        <f t="shared" ref="AF853" si="1950">IF(AA853="",(Z853-V853)-Z852,AC853-W853)</f>
        <v>3.4100000000003572E-4</v>
      </c>
      <c r="AG853" s="40"/>
      <c r="AH853" s="73"/>
      <c r="AI853" s="40"/>
      <c r="AJ853" s="73"/>
      <c r="AK853" s="40">
        <v>34</v>
      </c>
      <c r="AL853" s="73">
        <v>150</v>
      </c>
      <c r="AM853" s="70"/>
      <c r="AN853" s="74"/>
      <c r="AO853" s="70"/>
      <c r="AP853" s="63"/>
      <c r="AQ853" s="63"/>
      <c r="AR853" s="40"/>
      <c r="AS853" s="40"/>
      <c r="AT853" s="63"/>
      <c r="AU853" s="63"/>
      <c r="AV853" s="142"/>
      <c r="AW853" s="71"/>
      <c r="AX853" s="45"/>
      <c r="AY853" s="45"/>
      <c r="AZ853" s="46"/>
      <c r="BA853" s="152"/>
      <c r="BB853" s="47"/>
      <c r="BC853" s="158">
        <v>0</v>
      </c>
      <c r="BD853" s="158">
        <v>14</v>
      </c>
      <c r="BE853" s="47">
        <v>5</v>
      </c>
      <c r="BF853" s="56"/>
      <c r="BG853" s="49"/>
      <c r="BH853" s="50"/>
      <c r="BI853" s="49"/>
      <c r="BJ853" s="49"/>
      <c r="BK853" s="49"/>
      <c r="BL853" s="49"/>
      <c r="BM853" s="49"/>
      <c r="BN853" s="50"/>
      <c r="BO853" s="49"/>
      <c r="BP853" s="49"/>
      <c r="BQ853" s="50"/>
      <c r="BR853" s="9"/>
    </row>
    <row r="854" spans="1:70" s="6" customFormat="1" x14ac:dyDescent="0.25">
      <c r="A854" s="170" t="s">
        <v>1155</v>
      </c>
      <c r="B854" s="136"/>
      <c r="C854" s="137">
        <v>44938.034456018519</v>
      </c>
      <c r="D854" s="146">
        <v>3.26</v>
      </c>
      <c r="E854" s="139" t="s">
        <v>814</v>
      </c>
      <c r="F854" s="165" t="s">
        <v>1157</v>
      </c>
      <c r="G854" s="22"/>
      <c r="H854" s="134"/>
      <c r="I854" s="134"/>
      <c r="J854" s="145"/>
      <c r="K854" s="29"/>
      <c r="L854" s="29"/>
      <c r="M854" s="1"/>
      <c r="N854" s="1"/>
      <c r="O854" s="3"/>
      <c r="P854" s="29"/>
      <c r="Q854" s="29"/>
      <c r="R854" s="1"/>
      <c r="S854" s="1"/>
      <c r="T854" s="147" t="s">
        <v>903</v>
      </c>
      <c r="U854" s="32" t="s">
        <v>24</v>
      </c>
      <c r="V854" s="24"/>
      <c r="W854" s="25" t="s">
        <v>22</v>
      </c>
      <c r="X854" s="30">
        <v>20</v>
      </c>
      <c r="Y854" s="138"/>
      <c r="Z854" s="30"/>
      <c r="AA854" s="30"/>
      <c r="AB854" s="36" t="s">
        <v>21</v>
      </c>
      <c r="AC854" s="24">
        <f>$AC$853</f>
        <v>0.45895400000000003</v>
      </c>
      <c r="AD854" s="30"/>
      <c r="AE854" s="24"/>
      <c r="AF854" s="24"/>
      <c r="AG854" s="41"/>
      <c r="AH854" s="41"/>
      <c r="AI854" s="41"/>
      <c r="AJ854" s="41"/>
      <c r="AK854" s="41"/>
      <c r="AL854" s="41"/>
      <c r="AM854" s="41"/>
      <c r="AN854" s="41"/>
      <c r="AO854" s="41"/>
      <c r="AP854" s="135"/>
      <c r="AQ854" s="135"/>
      <c r="AR854" s="41"/>
      <c r="AS854" s="41"/>
      <c r="AT854" s="135"/>
      <c r="AU854" s="135"/>
      <c r="AV854" s="29"/>
      <c r="AW854" s="42"/>
      <c r="AX854" s="42"/>
      <c r="AY854" s="42"/>
      <c r="AZ854" s="43"/>
      <c r="BA854" s="151"/>
      <c r="BB854" s="44"/>
      <c r="BC854" s="157">
        <v>1</v>
      </c>
      <c r="BD854" s="157"/>
      <c r="BE854" s="44"/>
      <c r="BF854" s="48"/>
      <c r="BG854" s="48"/>
      <c r="BH854" s="48"/>
      <c r="BI854" s="48"/>
      <c r="BJ854" s="48"/>
      <c r="BK854" s="48"/>
      <c r="BL854" s="48"/>
      <c r="BM854" s="48"/>
      <c r="BN854" s="48"/>
      <c r="BO854" s="48"/>
      <c r="BP854" s="48"/>
      <c r="BQ854" s="48"/>
      <c r="BR854" s="1"/>
    </row>
    <row r="855" spans="1:70" s="7" customFormat="1" x14ac:dyDescent="0.25">
      <c r="A855" s="68" t="s">
        <v>1922</v>
      </c>
      <c r="B855" s="67" t="s">
        <v>1177</v>
      </c>
      <c r="C855" s="52">
        <v>44938.048252314817</v>
      </c>
      <c r="D855" s="16">
        <f>(K855*M855+P855*R855)/(24*60*60)</f>
        <v>0</v>
      </c>
      <c r="E855" s="26"/>
      <c r="F855" s="14" t="s">
        <v>1908</v>
      </c>
      <c r="G855" s="15">
        <v>0.11</v>
      </c>
      <c r="H855" s="131">
        <v>17</v>
      </c>
      <c r="I855" s="131">
        <v>10</v>
      </c>
      <c r="J855" s="143" t="s">
        <v>1252</v>
      </c>
      <c r="K855" s="37"/>
      <c r="L855" s="27">
        <v>6.0000000000000001E-3</v>
      </c>
      <c r="M855" s="13">
        <v>273</v>
      </c>
      <c r="N855" s="13">
        <v>240</v>
      </c>
      <c r="O855" s="17">
        <v>2E-3</v>
      </c>
      <c r="P855" s="37"/>
      <c r="Q855" s="27">
        <v>6.0000000000000001E-3</v>
      </c>
      <c r="R855" s="13">
        <v>334</v>
      </c>
      <c r="S855" s="13">
        <v>240</v>
      </c>
      <c r="T855" s="133">
        <v>2.9999999999999997E-4</v>
      </c>
      <c r="U855" s="27"/>
      <c r="V855" s="8">
        <f>IF(AB853="Latest Sag:",-(K855*L855+P855*Q855),-(K855*L855+P855*Q855)+U855)</f>
        <v>0</v>
      </c>
      <c r="W855" s="8">
        <f>IF(OR(AC854="",AC854=0),Z854+V855,IF(AB853="Latest Sag:",AA854+U855+V855,AC854+V855))</f>
        <v>0.45895400000000003</v>
      </c>
      <c r="X855" s="34"/>
      <c r="Y855" s="53">
        <f>IF(OR(ISBLANK(X855),X853=VALUE(20)),,IF(W853="Latest Z20:",ABS(X853-X855-K852*L852-P852*Q852+U854+U855),ABS(X854-X855-K854*L854-P854*Q854+U855)))</f>
        <v>0</v>
      </c>
      <c r="Z855" s="28">
        <v>-66.119782000000001</v>
      </c>
      <c r="AA855" s="28">
        <v>0.48994799999999999</v>
      </c>
      <c r="AB855" s="28">
        <v>3.4285000000000003E-2</v>
      </c>
      <c r="AC855" s="8">
        <f t="shared" ref="AC855" si="1951">AB855+AA855</f>
        <v>0.52423299999999995</v>
      </c>
      <c r="AD855" s="35">
        <v>0.45870307833012902</v>
      </c>
      <c r="AE855" s="8">
        <f t="shared" ref="AE855" si="1952">IF(AD855="",0,IF(OR(AC855="",AC855=0),W855-AD855,AC855-AD855))</f>
        <v>6.5529921669870927E-2</v>
      </c>
      <c r="AF855" s="58">
        <f t="shared" ref="AF855" si="1953">IF(AA855="",(Z855-V855)-Z854,AC855-W855)</f>
        <v>6.527899999999992E-2</v>
      </c>
      <c r="AG855" s="40"/>
      <c r="AH855" s="73"/>
      <c r="AI855" s="40"/>
      <c r="AJ855" s="73"/>
      <c r="AK855" s="40">
        <v>3994</v>
      </c>
      <c r="AL855" s="73">
        <v>150</v>
      </c>
      <c r="AM855" s="70"/>
      <c r="AN855" s="74"/>
      <c r="AO855" s="70"/>
      <c r="AP855" s="63"/>
      <c r="AQ855" s="63"/>
      <c r="AR855" s="40"/>
      <c r="AS855" s="40"/>
      <c r="AT855" s="63"/>
      <c r="AU855" s="63"/>
      <c r="AV855" s="142"/>
      <c r="AW855" s="71"/>
      <c r="AX855" s="45"/>
      <c r="AY855" s="45"/>
      <c r="AZ855" s="46"/>
      <c r="BA855" s="152"/>
      <c r="BB855" s="47"/>
      <c r="BC855" s="158">
        <v>1</v>
      </c>
      <c r="BD855" s="158"/>
      <c r="BE855" s="47"/>
      <c r="BF855" s="56"/>
      <c r="BG855" s="49"/>
      <c r="BH855" s="50"/>
      <c r="BI855" s="49"/>
      <c r="BJ855" s="49"/>
      <c r="BK855" s="49"/>
      <c r="BL855" s="49"/>
      <c r="BM855" s="49"/>
      <c r="BN855" s="50"/>
      <c r="BO855" s="49"/>
      <c r="BP855" s="49"/>
      <c r="BQ855" s="50"/>
      <c r="BR855" s="9"/>
    </row>
    <row r="856" spans="1:70" s="7" customFormat="1" x14ac:dyDescent="0.25">
      <c r="A856" s="68" t="s">
        <v>1923</v>
      </c>
      <c r="B856" s="67" t="s">
        <v>1177</v>
      </c>
      <c r="C856" s="52">
        <v>44938.06009259259</v>
      </c>
      <c r="D856" s="16">
        <f>(K856*M856+P856*R856)/(24*60*60)</f>
        <v>3.4756944444444444E-2</v>
      </c>
      <c r="E856" s="26"/>
      <c r="F856" s="14" t="s">
        <v>1908</v>
      </c>
      <c r="G856" s="15">
        <v>0.11</v>
      </c>
      <c r="H856" s="131">
        <v>17</v>
      </c>
      <c r="I856" s="131">
        <v>10</v>
      </c>
      <c r="J856" s="143" t="s">
        <v>1252</v>
      </c>
      <c r="K856" s="27">
        <v>11</v>
      </c>
      <c r="L856" s="27">
        <v>6.0000000000000001E-3</v>
      </c>
      <c r="M856" s="13">
        <v>273</v>
      </c>
      <c r="N856" s="13">
        <v>240</v>
      </c>
      <c r="O856" s="17">
        <v>2E-3</v>
      </c>
      <c r="P856" s="27">
        <v>0</v>
      </c>
      <c r="Q856" s="27">
        <v>6.0000000000000001E-3</v>
      </c>
      <c r="R856" s="13">
        <v>334</v>
      </c>
      <c r="S856" s="13">
        <v>240</v>
      </c>
      <c r="T856" s="133">
        <v>2.9999999999999997E-4</v>
      </c>
      <c r="U856" s="27">
        <v>4.0758000000000003E-2</v>
      </c>
      <c r="V856" s="8">
        <f>IF(AB854="Latest Sag:",-(K856*L856+P856*Q856),-(K856*L856+P856*Q856)+U856)</f>
        <v>-6.6000000000000003E-2</v>
      </c>
      <c r="W856" s="8">
        <f>IF(OR(AC855="",AC855=0),Z855+V856,IF(AB854="Latest Sag:",AA855+U856+V856,AC855+V856))</f>
        <v>0.46470600000000001</v>
      </c>
      <c r="X856" s="33">
        <v>-34.980046999999999</v>
      </c>
      <c r="Y856" s="53">
        <f>IF(OR(ISBLANK(X856),X854=VALUE(20)),,IF(W854="Latest Z20:",ABS(X854-X856-K853*L853-P853*Q853+U855+U856),ABS(X855-X856-K855*L855-P855*Q855+U856)))</f>
        <v>0</v>
      </c>
      <c r="Z856" s="28">
        <v>-66.119176999999993</v>
      </c>
      <c r="AA856" s="28">
        <v>0.48997200000000002</v>
      </c>
      <c r="AB856" s="28">
        <v>-2.5753999999999999E-2</v>
      </c>
      <c r="AC856" s="8">
        <f t="shared" ref="AC856" si="1954">AB856+AA856</f>
        <v>0.46421800000000002</v>
      </c>
      <c r="AD856" s="35">
        <v>0.45870307833012902</v>
      </c>
      <c r="AE856" s="8">
        <f t="shared" ref="AE856" si="1955">IF(AD856="",0,IF(OR(AC856="",AC856=0),W856-AD856,AC856-AD856))</f>
        <v>5.514921669870998E-3</v>
      </c>
      <c r="AF856" s="58">
        <f t="shared" ref="AF856" si="1956">IF(AA856="",(Z856-V856)-Z855,AC856-W856)</f>
        <v>-4.8799999999998844E-4</v>
      </c>
      <c r="AG856" s="40"/>
      <c r="AH856" s="73"/>
      <c r="AI856" s="40"/>
      <c r="AJ856" s="73"/>
      <c r="AK856" s="40">
        <v>22</v>
      </c>
      <c r="AL856" s="73">
        <v>150</v>
      </c>
      <c r="AM856" s="70"/>
      <c r="AN856" s="74"/>
      <c r="AO856" s="70"/>
      <c r="AP856" s="63"/>
      <c r="AQ856" s="63"/>
      <c r="AR856" s="40"/>
      <c r="AS856" s="40"/>
      <c r="AT856" s="63"/>
      <c r="AU856" s="63"/>
      <c r="AV856" s="142"/>
      <c r="AW856" s="71"/>
      <c r="AX856" s="45"/>
      <c r="AY856" s="45"/>
      <c r="AZ856" s="46"/>
      <c r="BA856" s="152"/>
      <c r="BB856" s="47"/>
      <c r="BC856" s="158">
        <v>1</v>
      </c>
      <c r="BD856" s="158"/>
      <c r="BE856" s="47"/>
      <c r="BF856" s="56"/>
      <c r="BG856" s="49"/>
      <c r="BH856" s="50"/>
      <c r="BI856" s="49"/>
      <c r="BJ856" s="49"/>
      <c r="BK856" s="49"/>
      <c r="BL856" s="49"/>
      <c r="BM856" s="49"/>
      <c r="BN856" s="50"/>
      <c r="BO856" s="49"/>
      <c r="BP856" s="49"/>
      <c r="BQ856" s="50"/>
      <c r="BR856" s="9"/>
    </row>
    <row r="857" spans="1:70" s="7" customFormat="1" x14ac:dyDescent="0.25">
      <c r="A857" s="68" t="s">
        <v>1924</v>
      </c>
      <c r="B857" s="67" t="s">
        <v>1177</v>
      </c>
      <c r="C857" s="52">
        <v>44938.106724537036</v>
      </c>
      <c r="D857" s="16">
        <f>(K857*M857+P857*R857)/(24*60*60)</f>
        <v>1.0185185185185186E-2</v>
      </c>
      <c r="E857" s="26"/>
      <c r="F857" s="14" t="s">
        <v>1908</v>
      </c>
      <c r="G857" s="15">
        <v>0.11</v>
      </c>
      <c r="H857" s="131">
        <v>17</v>
      </c>
      <c r="I857" s="131">
        <v>10</v>
      </c>
      <c r="J857" s="143" t="s">
        <v>1252</v>
      </c>
      <c r="K857" s="27">
        <v>2</v>
      </c>
      <c r="L857" s="27">
        <v>6.0000000000000001E-3</v>
      </c>
      <c r="M857" s="13">
        <v>273</v>
      </c>
      <c r="N857" s="13">
        <v>240</v>
      </c>
      <c r="O857" s="17">
        <v>2E-3</v>
      </c>
      <c r="P857" s="27">
        <v>1</v>
      </c>
      <c r="Q857" s="27">
        <v>6.0000000000000001E-3</v>
      </c>
      <c r="R857" s="13">
        <v>334</v>
      </c>
      <c r="S857" s="13">
        <v>240</v>
      </c>
      <c r="T857" s="133">
        <v>2.9999999999999997E-4</v>
      </c>
      <c r="U857" s="27">
        <v>1.2347E-2</v>
      </c>
      <c r="V857" s="8">
        <f>IF(AB855="Latest Sag:",-(K857*L857+P857*Q857),-(K857*L857+P857*Q857)+U857)</f>
        <v>-5.6530000000000018E-3</v>
      </c>
      <c r="W857" s="8">
        <f>IF(OR(AC856="",AC856=0),Z856+V857,IF(AB855="Latest Sag:",AA856+U857+V857,AC856+V857))</f>
        <v>0.458565</v>
      </c>
      <c r="X857" s="33">
        <v>-35.033701000000001</v>
      </c>
      <c r="Y857" s="53">
        <f>IF(OR(ISBLANK(X857),X855=VALUE(20)),,IF(W855="Latest Z20:",ABS(X855-X857-K854*L854-P854*Q854+U856+U857),ABS(X856-X857-K856*L856-P856*Q856+U857)))</f>
        <v>1.0000000016420485E-6</v>
      </c>
      <c r="Z857" s="28">
        <v>-66.119345999999993</v>
      </c>
      <c r="AA857" s="28">
        <v>0.48996800000000001</v>
      </c>
      <c r="AB857" s="28">
        <v>-3.1057999999999999E-2</v>
      </c>
      <c r="AC857" s="8">
        <f t="shared" ref="AC857" si="1957">AB857+AA857</f>
        <v>0.45891000000000004</v>
      </c>
      <c r="AD857" s="35">
        <v>0.45870307833012902</v>
      </c>
      <c r="AE857" s="8">
        <f t="shared" ref="AE857" si="1958">IF(AD857="",0,IF(OR(AC857="",AC857=0),W857-AD857,AC857-AD857))</f>
        <v>2.0692166987101857E-4</v>
      </c>
      <c r="AF857" s="58">
        <f t="shared" ref="AF857" si="1959">IF(AA857="",(Z857-V857)-Z856,AC857-W857)</f>
        <v>3.4500000000003972E-4</v>
      </c>
      <c r="AG857" s="40"/>
      <c r="AH857" s="73"/>
      <c r="AI857" s="40"/>
      <c r="AJ857" s="73"/>
      <c r="AK857" s="40">
        <v>14</v>
      </c>
      <c r="AL857" s="73">
        <v>150</v>
      </c>
      <c r="AM857" s="70"/>
      <c r="AN857" s="74"/>
      <c r="AO857" s="70"/>
      <c r="AP857" s="63"/>
      <c r="AQ857" s="63"/>
      <c r="AR857" s="40"/>
      <c r="AS857" s="40"/>
      <c r="AT857" s="63"/>
      <c r="AU857" s="63"/>
      <c r="AV857" s="142"/>
      <c r="AW857" s="71"/>
      <c r="AX857" s="45"/>
      <c r="AY857" s="45"/>
      <c r="AZ857" s="46"/>
      <c r="BA857" s="152"/>
      <c r="BB857" s="47"/>
      <c r="BC857" s="158">
        <v>1</v>
      </c>
      <c r="BD857" s="158"/>
      <c r="BE857" s="47"/>
      <c r="BF857" s="56"/>
      <c r="BG857" s="49"/>
      <c r="BH857" s="50"/>
      <c r="BI857" s="49"/>
      <c r="BJ857" s="49"/>
      <c r="BK857" s="49"/>
      <c r="BL857" s="49"/>
      <c r="BM857" s="49"/>
      <c r="BN857" s="50"/>
      <c r="BO857" s="49"/>
      <c r="BP857" s="49"/>
      <c r="BQ857" s="50"/>
      <c r="BR857" s="9"/>
    </row>
    <row r="858" spans="1:70" s="6" customFormat="1" x14ac:dyDescent="0.25">
      <c r="A858" s="170" t="s">
        <v>1155</v>
      </c>
      <c r="B858" s="136"/>
      <c r="C858" s="137">
        <v>44938.127824074072</v>
      </c>
      <c r="D858" s="146">
        <v>2.2400000000000002</v>
      </c>
      <c r="E858" s="139" t="s">
        <v>814</v>
      </c>
      <c r="F858" s="165" t="s">
        <v>1171</v>
      </c>
      <c r="G858" s="22"/>
      <c r="H858" s="134"/>
      <c r="I858" s="134"/>
      <c r="J858" s="145"/>
      <c r="K858" s="29"/>
      <c r="L858" s="29"/>
      <c r="M858" s="1"/>
      <c r="N858" s="1"/>
      <c r="O858" s="3"/>
      <c r="P858" s="29"/>
      <c r="Q858" s="29"/>
      <c r="R858" s="1"/>
      <c r="S858" s="1"/>
      <c r="T858" s="147" t="s">
        <v>903</v>
      </c>
      <c r="U858" s="32" t="s">
        <v>24</v>
      </c>
      <c r="V858" s="24"/>
      <c r="W858" s="25" t="s">
        <v>22</v>
      </c>
      <c r="X858" s="30">
        <v>20</v>
      </c>
      <c r="Y858" s="138"/>
      <c r="Z858" s="30"/>
      <c r="AA858" s="30"/>
      <c r="AB858" s="36" t="s">
        <v>21</v>
      </c>
      <c r="AC858" s="24">
        <f>$AC$857</f>
        <v>0.45891000000000004</v>
      </c>
      <c r="AD858" s="30"/>
      <c r="AE858" s="24"/>
      <c r="AF858" s="24"/>
      <c r="AG858" s="41"/>
      <c r="AH858" s="41"/>
      <c r="AI858" s="41"/>
      <c r="AJ858" s="41"/>
      <c r="AK858" s="41"/>
      <c r="AL858" s="41"/>
      <c r="AM858" s="41"/>
      <c r="AN858" s="41"/>
      <c r="AO858" s="41"/>
      <c r="AP858" s="135"/>
      <c r="AQ858" s="135"/>
      <c r="AR858" s="41"/>
      <c r="AS858" s="41"/>
      <c r="AT858" s="135"/>
      <c r="AU858" s="135"/>
      <c r="AV858" s="29"/>
      <c r="AW858" s="42"/>
      <c r="AX858" s="42"/>
      <c r="AY858" s="42"/>
      <c r="AZ858" s="43"/>
      <c r="BA858" s="151"/>
      <c r="BB858" s="44"/>
      <c r="BC858" s="157">
        <v>2</v>
      </c>
      <c r="BD858" s="157"/>
      <c r="BE858" s="44"/>
      <c r="BF858" s="48"/>
      <c r="BG858" s="48"/>
      <c r="BH858" s="48"/>
      <c r="BI858" s="48"/>
      <c r="BJ858" s="48"/>
      <c r="BK858" s="48"/>
      <c r="BL858" s="48"/>
      <c r="BM858" s="48"/>
      <c r="BN858" s="48"/>
      <c r="BO858" s="48"/>
      <c r="BP858" s="48"/>
      <c r="BQ858" s="48"/>
      <c r="BR858" s="1"/>
    </row>
    <row r="859" spans="1:70" s="7" customFormat="1" x14ac:dyDescent="0.25">
      <c r="A859" s="68" t="s">
        <v>1925</v>
      </c>
      <c r="B859" s="67" t="s">
        <v>1177</v>
      </c>
      <c r="C859" s="52">
        <v>44938.127939814818</v>
      </c>
      <c r="D859" s="16">
        <f>(K859*M859+P859*R859)/(24*60*60)</f>
        <v>0</v>
      </c>
      <c r="E859" s="26"/>
      <c r="F859" s="14" t="s">
        <v>1908</v>
      </c>
      <c r="G859" s="15">
        <v>0.11</v>
      </c>
      <c r="H859" s="131">
        <v>17</v>
      </c>
      <c r="I859" s="131">
        <v>10</v>
      </c>
      <c r="J859" s="143" t="s">
        <v>1252</v>
      </c>
      <c r="K859" s="37"/>
      <c r="L859" s="27">
        <v>6.0000000000000001E-3</v>
      </c>
      <c r="M859" s="13">
        <v>273</v>
      </c>
      <c r="N859" s="13">
        <v>240</v>
      </c>
      <c r="O859" s="17">
        <v>2E-3</v>
      </c>
      <c r="P859" s="37"/>
      <c r="Q859" s="27">
        <v>6.0000000000000001E-3</v>
      </c>
      <c r="R859" s="13">
        <v>334</v>
      </c>
      <c r="S859" s="13">
        <v>240</v>
      </c>
      <c r="T859" s="133">
        <v>2.9999999999999997E-4</v>
      </c>
      <c r="U859" s="27"/>
      <c r="V859" s="8">
        <f>IF(AB857="Latest Sag:",-(K859*L859+P859*Q859),-(K859*L859+P859*Q859)+U859)</f>
        <v>0</v>
      </c>
      <c r="W859" s="8">
        <f>IF(OR(AC858="",AC858=0),Z858+V859,IF(AB857="Latest Sag:",AA858+U859+V859,AC858+V859))</f>
        <v>0.45891000000000004</v>
      </c>
      <c r="X859" s="34"/>
      <c r="Y859" s="53">
        <f>IF(OR(ISBLANK(X859),X857=VALUE(20)),,IF(W857="Latest Z20:",ABS(X857-X859-K856*L856-P856*Q856+U858+U859),ABS(X858-X859-K858*L858-P858*Q858+U859)))</f>
        <v>0</v>
      </c>
      <c r="Z859" s="28">
        <v>-66.119703999999999</v>
      </c>
      <c r="AA859" s="28">
        <v>0.489699</v>
      </c>
      <c r="AB859" s="28">
        <v>3.5521999999999998E-2</v>
      </c>
      <c r="AC859" s="8">
        <f t="shared" ref="AC859" si="1960">AB859+AA859</f>
        <v>0.52522099999999994</v>
      </c>
      <c r="AD859" s="35">
        <v>0.458695155842828</v>
      </c>
      <c r="AE859" s="8">
        <f t="shared" ref="AE859" si="1961">IF(AD859="",0,IF(OR(AC859="",AC859=0),W859-AD859,AC859-AD859))</f>
        <v>6.6525844157171943E-2</v>
      </c>
      <c r="AF859" s="58">
        <f t="shared" ref="AF859" si="1962">IF(AA859="",(Z859-V859)-Z858,AC859-W859)</f>
        <v>6.6310999999999898E-2</v>
      </c>
      <c r="AG859" s="40"/>
      <c r="AH859" s="73"/>
      <c r="AI859" s="40"/>
      <c r="AJ859" s="73"/>
      <c r="AK859" s="40">
        <v>2463</v>
      </c>
      <c r="AL859" s="73">
        <v>150</v>
      </c>
      <c r="AM859" s="70"/>
      <c r="AN859" s="74"/>
      <c r="AO859" s="70"/>
      <c r="AP859" s="63"/>
      <c r="AQ859" s="63"/>
      <c r="AR859" s="40"/>
      <c r="AS859" s="40"/>
      <c r="AT859" s="63"/>
      <c r="AU859" s="63"/>
      <c r="AV859" s="142"/>
      <c r="AW859" s="71"/>
      <c r="AX859" s="45"/>
      <c r="AY859" s="45"/>
      <c r="AZ859" s="46"/>
      <c r="BA859" s="152"/>
      <c r="BB859" s="47"/>
      <c r="BC859" s="158">
        <v>2</v>
      </c>
      <c r="BD859" s="158"/>
      <c r="BE859" s="47"/>
      <c r="BF859" s="56"/>
      <c r="BG859" s="49"/>
      <c r="BH859" s="50"/>
      <c r="BI859" s="49"/>
      <c r="BJ859" s="49"/>
      <c r="BK859" s="49"/>
      <c r="BL859" s="49"/>
      <c r="BM859" s="49"/>
      <c r="BN859" s="50"/>
      <c r="BO859" s="49"/>
      <c r="BP859" s="49"/>
      <c r="BQ859" s="50"/>
      <c r="BR859" s="9"/>
    </row>
    <row r="860" spans="1:70" s="7" customFormat="1" x14ac:dyDescent="0.25">
      <c r="A860" s="68" t="s">
        <v>1926</v>
      </c>
      <c r="B860" s="67" t="s">
        <v>1177</v>
      </c>
      <c r="C860" s="52">
        <v>44938.155104166668</v>
      </c>
      <c r="D860" s="16">
        <f>(K860*M860+P860*R860)/(24*60*60)</f>
        <v>3.4756944444444444E-2</v>
      </c>
      <c r="E860" s="26"/>
      <c r="F860" s="14" t="s">
        <v>1908</v>
      </c>
      <c r="G860" s="15">
        <v>0.11</v>
      </c>
      <c r="H860" s="131">
        <v>17</v>
      </c>
      <c r="I860" s="131">
        <v>10</v>
      </c>
      <c r="J860" s="143" t="s">
        <v>1252</v>
      </c>
      <c r="K860" s="27">
        <v>11</v>
      </c>
      <c r="L860" s="27">
        <v>6.0000000000000001E-3</v>
      </c>
      <c r="M860" s="13">
        <v>273</v>
      </c>
      <c r="N860" s="13">
        <v>240</v>
      </c>
      <c r="O860" s="17">
        <v>2E-3</v>
      </c>
      <c r="P860" s="27">
        <v>0</v>
      </c>
      <c r="Q860" s="27">
        <v>6.0000000000000001E-3</v>
      </c>
      <c r="R860" s="13">
        <v>334</v>
      </c>
      <c r="S860" s="13">
        <v>240</v>
      </c>
      <c r="T860" s="133">
        <v>2.9999999999999997E-4</v>
      </c>
      <c r="U860" s="27">
        <v>4.1076000000000001E-2</v>
      </c>
      <c r="V860" s="8">
        <f>IF(AB858="Latest Sag:",-(K860*L860+P860*Q860),-(K860*L860+P860*Q860)+U860)</f>
        <v>-6.6000000000000003E-2</v>
      </c>
      <c r="W860" s="8">
        <f>IF(OR(AC859="",AC859=0),Z859+V860,IF(AB858="Latest Sag:",AA859+U860+V860,AC859+V860))</f>
        <v>0.46477499999999999</v>
      </c>
      <c r="X860" s="33">
        <v>-34.977820000000001</v>
      </c>
      <c r="Y860" s="53">
        <f>IF(OR(ISBLANK(X860),X858=VALUE(20)),,IF(W858="Latest Z20:",ABS(X858-X860-K857*L857-P857*Q857+U859+U860),ABS(X859-X860-K859*L859-P859*Q859+U860)))</f>
        <v>0</v>
      </c>
      <c r="Z860" s="28">
        <v>-66.118842000000001</v>
      </c>
      <c r="AA860" s="28">
        <v>0.48970999999999998</v>
      </c>
      <c r="AB860" s="28">
        <v>-2.3934E-2</v>
      </c>
      <c r="AC860" s="8">
        <f t="shared" ref="AC860" si="1963">AB860+AA860</f>
        <v>0.46577599999999997</v>
      </c>
      <c r="AD860" s="35">
        <v>0.458695155842828</v>
      </c>
      <c r="AE860" s="8">
        <f t="shared" ref="AE860" si="1964">IF(AD860="",0,IF(OR(AC860="",AC860=0),W860-AD860,AC860-AD860))</f>
        <v>7.0808441571719727E-3</v>
      </c>
      <c r="AF860" s="58">
        <f t="shared" ref="AF860" si="1965">IF(AA860="",(Z860-V860)-Z859,AC860-W860)</f>
        <v>1.0009999999999741E-3</v>
      </c>
      <c r="AG860" s="40"/>
      <c r="AH860" s="73"/>
      <c r="AI860" s="40"/>
      <c r="AJ860" s="73"/>
      <c r="AK860" s="40">
        <v>24</v>
      </c>
      <c r="AL860" s="73">
        <v>150</v>
      </c>
      <c r="AM860" s="70"/>
      <c r="AN860" s="74"/>
      <c r="AO860" s="70"/>
      <c r="AP860" s="63"/>
      <c r="AQ860" s="63"/>
      <c r="AR860" s="40"/>
      <c r="AS860" s="40"/>
      <c r="AT860" s="63"/>
      <c r="AU860" s="63"/>
      <c r="AV860" s="142"/>
      <c r="AW860" s="71"/>
      <c r="AX860" s="45"/>
      <c r="AY860" s="45"/>
      <c r="AZ860" s="46"/>
      <c r="BA860" s="152"/>
      <c r="BB860" s="47"/>
      <c r="BC860" s="158">
        <v>2</v>
      </c>
      <c r="BD860" s="158"/>
      <c r="BE860" s="47"/>
      <c r="BF860" s="56"/>
      <c r="BG860" s="49"/>
      <c r="BH860" s="50"/>
      <c r="BI860" s="49"/>
      <c r="BJ860" s="49"/>
      <c r="BK860" s="49"/>
      <c r="BL860" s="49"/>
      <c r="BM860" s="49"/>
      <c r="BN860" s="50"/>
      <c r="BO860" s="49"/>
      <c r="BP860" s="49"/>
      <c r="BQ860" s="50"/>
      <c r="BR860" s="9"/>
    </row>
    <row r="861" spans="1:70" s="7" customFormat="1" x14ac:dyDescent="0.25">
      <c r="A861" s="68" t="s">
        <v>1927</v>
      </c>
      <c r="B861" s="67" t="s">
        <v>1177</v>
      </c>
      <c r="C861" s="52">
        <v>44938.19976851852</v>
      </c>
      <c r="D861" s="16">
        <f>(K861*M861+P861*R861)/(24*60*60)</f>
        <v>1.0185185185185186E-2</v>
      </c>
      <c r="E861" s="26"/>
      <c r="F861" s="14" t="s">
        <v>1908</v>
      </c>
      <c r="G861" s="15">
        <v>0.11</v>
      </c>
      <c r="H861" s="131">
        <v>17</v>
      </c>
      <c r="I861" s="131">
        <v>10</v>
      </c>
      <c r="J861" s="143" t="s">
        <v>1252</v>
      </c>
      <c r="K861" s="27">
        <v>2</v>
      </c>
      <c r="L861" s="27">
        <v>6.0000000000000001E-3</v>
      </c>
      <c r="M861" s="13">
        <v>273</v>
      </c>
      <c r="N861" s="13">
        <v>240</v>
      </c>
      <c r="O861" s="17">
        <v>2E-3</v>
      </c>
      <c r="P861" s="27">
        <v>1</v>
      </c>
      <c r="Q861" s="27">
        <v>6.0000000000000001E-3</v>
      </c>
      <c r="R861" s="13">
        <v>334</v>
      </c>
      <c r="S861" s="13">
        <v>240</v>
      </c>
      <c r="T861" s="133">
        <v>2.9999999999999997E-4</v>
      </c>
      <c r="U861" s="27">
        <v>1.0782999999999999E-2</v>
      </c>
      <c r="V861" s="8">
        <f>IF(AB859="Latest Sag:",-(K861*L861+P861*Q861),-(K861*L861+P861*Q861)+U861)</f>
        <v>-7.2170000000000029E-3</v>
      </c>
      <c r="W861" s="8">
        <f>IF(OR(AC860="",AC860=0),Z860+V861,IF(AB859="Latest Sag:",AA860+U861+V861,AC860+V861))</f>
        <v>0.45855899999999994</v>
      </c>
      <c r="X861" s="33">
        <v>-35.033037</v>
      </c>
      <c r="Y861" s="53">
        <f>IF(OR(ISBLANK(X861),X859=VALUE(20)),,IF(W859="Latest Z20:",ABS(X859-X861-K858*L858-P858*Q858+U860+U861),ABS(X860-X861-K860*L860-P860*Q860+U861)))</f>
        <v>1.0425688090620611E-15</v>
      </c>
      <c r="Z861" s="28">
        <v>-66.118906999999993</v>
      </c>
      <c r="AA861" s="28">
        <v>0.48971100000000001</v>
      </c>
      <c r="AB861" s="28">
        <v>-3.0835000000000001E-2</v>
      </c>
      <c r="AC861" s="8">
        <f t="shared" ref="AC861" si="1966">AB861+AA861</f>
        <v>0.45887600000000001</v>
      </c>
      <c r="AD861" s="35">
        <v>0.458695155842828</v>
      </c>
      <c r="AE861" s="8">
        <f t="shared" ref="AE861" si="1967">IF(AD861="",0,IF(OR(AC861="",AC861=0),W861-AD861,AC861-AD861))</f>
        <v>1.8084415717201097E-4</v>
      </c>
      <c r="AF861" s="58">
        <f t="shared" ref="AF861" si="1968">IF(AA861="",(Z861-V861)-Z860,AC861-W861)</f>
        <v>3.1700000000006723E-4</v>
      </c>
      <c r="AG861" s="40"/>
      <c r="AH861" s="73"/>
      <c r="AI861" s="40"/>
      <c r="AJ861" s="73"/>
      <c r="AK861" s="40">
        <v>39</v>
      </c>
      <c r="AL861" s="73">
        <v>150</v>
      </c>
      <c r="AM861" s="70"/>
      <c r="AN861" s="74"/>
      <c r="AO861" s="70"/>
      <c r="AP861" s="63"/>
      <c r="AQ861" s="63"/>
      <c r="AR861" s="40"/>
      <c r="AS861" s="40"/>
      <c r="AT861" s="63"/>
      <c r="AU861" s="63"/>
      <c r="AV861" s="142"/>
      <c r="AW861" s="71"/>
      <c r="AX861" s="45"/>
      <c r="AY861" s="45"/>
      <c r="AZ861" s="46"/>
      <c r="BA861" s="152"/>
      <c r="BB861" s="47"/>
      <c r="BC861" s="158">
        <v>2</v>
      </c>
      <c r="BD861" s="158"/>
      <c r="BE861" s="47"/>
      <c r="BF861" s="56"/>
      <c r="BG861" s="49"/>
      <c r="BH861" s="50"/>
      <c r="BI861" s="49"/>
      <c r="BJ861" s="49"/>
      <c r="BK861" s="49"/>
      <c r="BL861" s="49"/>
      <c r="BM861" s="49"/>
      <c r="BN861" s="50"/>
      <c r="BO861" s="49"/>
      <c r="BP861" s="49"/>
      <c r="BQ861" s="50"/>
      <c r="BR861" s="9"/>
    </row>
    <row r="862" spans="1:70" s="6" customFormat="1" x14ac:dyDescent="0.25">
      <c r="A862" s="170" t="s">
        <v>1155</v>
      </c>
      <c r="B862" s="136"/>
      <c r="C862" s="137">
        <v>44938.22483796296</v>
      </c>
      <c r="D862" s="146">
        <v>2.33</v>
      </c>
      <c r="E862" s="139" t="s">
        <v>814</v>
      </c>
      <c r="F862" s="165" t="s">
        <v>1175</v>
      </c>
      <c r="G862" s="22"/>
      <c r="H862" s="134"/>
      <c r="I862" s="134"/>
      <c r="J862" s="145"/>
      <c r="K862" s="29"/>
      <c r="L862" s="29"/>
      <c r="M862" s="1"/>
      <c r="N862" s="1"/>
      <c r="O862" s="3"/>
      <c r="P862" s="29"/>
      <c r="Q862" s="29"/>
      <c r="R862" s="1"/>
      <c r="S862" s="1"/>
      <c r="T862" s="147" t="s">
        <v>903</v>
      </c>
      <c r="U862" s="32" t="s">
        <v>24</v>
      </c>
      <c r="V862" s="24"/>
      <c r="W862" s="25" t="s">
        <v>22</v>
      </c>
      <c r="X862" s="30">
        <v>20</v>
      </c>
      <c r="Y862" s="138"/>
      <c r="Z862" s="30"/>
      <c r="AA862" s="30"/>
      <c r="AB862" s="36" t="s">
        <v>21</v>
      </c>
      <c r="AC862" s="24">
        <f>$AC$861</f>
        <v>0.45887600000000001</v>
      </c>
      <c r="AD862" s="30"/>
      <c r="AE862" s="24"/>
      <c r="AF862" s="24"/>
      <c r="AG862" s="41"/>
      <c r="AH862" s="41"/>
      <c r="AI862" s="41"/>
      <c r="AJ862" s="41"/>
      <c r="AK862" s="41"/>
      <c r="AL862" s="41"/>
      <c r="AM862" s="41"/>
      <c r="AN862" s="41"/>
      <c r="AO862" s="41"/>
      <c r="AP862" s="135"/>
      <c r="AQ862" s="135"/>
      <c r="AR862" s="41"/>
      <c r="AS862" s="41"/>
      <c r="AT862" s="135"/>
      <c r="AU862" s="135"/>
      <c r="AV862" s="29"/>
      <c r="AW862" s="42"/>
      <c r="AX862" s="42"/>
      <c r="AY862" s="42"/>
      <c r="AZ862" s="43"/>
      <c r="BA862" s="151"/>
      <c r="BB862" s="44"/>
      <c r="BC862" s="157">
        <v>3</v>
      </c>
      <c r="BD862" s="157"/>
      <c r="BE862" s="44"/>
      <c r="BF862" s="48"/>
      <c r="BG862" s="48"/>
      <c r="BH862" s="48"/>
      <c r="BI862" s="48"/>
      <c r="BJ862" s="48"/>
      <c r="BK862" s="48"/>
      <c r="BL862" s="48"/>
      <c r="BM862" s="48"/>
      <c r="BN862" s="48"/>
      <c r="BO862" s="48"/>
      <c r="BP862" s="48"/>
      <c r="BQ862" s="48"/>
      <c r="BR862" s="1"/>
    </row>
    <row r="863" spans="1:70" s="7" customFormat="1" x14ac:dyDescent="0.25">
      <c r="A863" s="68" t="s">
        <v>1928</v>
      </c>
      <c r="B863" s="67" t="s">
        <v>1909</v>
      </c>
      <c r="C863" s="52">
        <v>44938.231562499997</v>
      </c>
      <c r="D863" s="16">
        <f>(K863*M863+P863*R863)/(24*60*60)</f>
        <v>0</v>
      </c>
      <c r="E863" s="26"/>
      <c r="F863" s="14" t="s">
        <v>1908</v>
      </c>
      <c r="G863" s="15">
        <v>0.11</v>
      </c>
      <c r="H863" s="131">
        <v>17</v>
      </c>
      <c r="I863" s="131">
        <v>10</v>
      </c>
      <c r="J863" s="143" t="s">
        <v>1252</v>
      </c>
      <c r="K863" s="37"/>
      <c r="L863" s="27">
        <v>6.0000000000000001E-3</v>
      </c>
      <c r="M863" s="13">
        <v>273</v>
      </c>
      <c r="N863" s="13">
        <v>240</v>
      </c>
      <c r="O863" s="17">
        <v>2E-3</v>
      </c>
      <c r="P863" s="37"/>
      <c r="Q863" s="27">
        <v>6.0000000000000001E-3</v>
      </c>
      <c r="R863" s="13">
        <v>334</v>
      </c>
      <c r="S863" s="13">
        <v>240</v>
      </c>
      <c r="T863" s="133">
        <v>2.9999999999999997E-4</v>
      </c>
      <c r="U863" s="27"/>
      <c r="V863" s="8">
        <f>IF(AB861="Latest Sag:",-(K863*L863+P863*Q863),-(K863*L863+P863*Q863)+U863)</f>
        <v>0</v>
      </c>
      <c r="W863" s="8">
        <f>IF(OR(AC862="",AC862=0),Z862+V863,IF(AB861="Latest Sag:",AA862+U863+V863,AC862+V863))</f>
        <v>0.45887600000000001</v>
      </c>
      <c r="X863" s="34"/>
      <c r="Y863" s="53">
        <f>IF(OR(ISBLANK(X863),X861=VALUE(20)),,IF(W861="Latest Z20:",ABS(X861-X863-K860*L860-P860*Q860+U862+U863),ABS(X862-X863-K862*L862-P862*Q862+U863)))</f>
        <v>0</v>
      </c>
      <c r="Z863" s="28">
        <v>-66.119428999999997</v>
      </c>
      <c r="AA863" s="28">
        <v>0.48948900000000001</v>
      </c>
      <c r="AB863" s="28">
        <v>3.6602000000000003E-2</v>
      </c>
      <c r="AC863" s="8">
        <f t="shared" ref="AC863" si="1969">AB863+AA863</f>
        <v>0.52609099999999998</v>
      </c>
      <c r="AD863" s="35">
        <v>0.45857216752077301</v>
      </c>
      <c r="AE863" s="8">
        <f t="shared" ref="AE863" si="1970">IF(AD863="",0,IF(OR(AC863="",AC863=0),W863-AD863,AC863-AD863))</f>
        <v>6.7518832479226965E-2</v>
      </c>
      <c r="AF863" s="58">
        <f t="shared" ref="AF863" si="1971">IF(AA863="",(Z863-V863)-Z862,AC863-W863)</f>
        <v>6.7214999999999969E-2</v>
      </c>
      <c r="AG863" s="40"/>
      <c r="AH863" s="73"/>
      <c r="AI863" s="40"/>
      <c r="AJ863" s="73"/>
      <c r="AK863" s="40">
        <v>2437</v>
      </c>
      <c r="AL863" s="73">
        <v>150</v>
      </c>
      <c r="AM863" s="70"/>
      <c r="AN863" s="74"/>
      <c r="AO863" s="70"/>
      <c r="AP863" s="63"/>
      <c r="AQ863" s="63"/>
      <c r="AR863" s="40"/>
      <c r="AS863" s="40"/>
      <c r="AT863" s="63"/>
      <c r="AU863" s="63"/>
      <c r="AV863" s="142"/>
      <c r="AW863" s="71"/>
      <c r="AX863" s="45"/>
      <c r="AY863" s="45"/>
      <c r="AZ863" s="46"/>
      <c r="BA863" s="152"/>
      <c r="BB863" s="47"/>
      <c r="BC863" s="158">
        <v>3</v>
      </c>
      <c r="BD863" s="158"/>
      <c r="BE863" s="47"/>
      <c r="BF863" s="56"/>
      <c r="BG863" s="49"/>
      <c r="BH863" s="50"/>
      <c r="BI863" s="49"/>
      <c r="BJ863" s="49"/>
      <c r="BK863" s="49"/>
      <c r="BL863" s="49"/>
      <c r="BM863" s="49"/>
      <c r="BN863" s="50"/>
      <c r="BO863" s="49"/>
      <c r="BP863" s="49"/>
      <c r="BQ863" s="50"/>
      <c r="BR863" s="9"/>
    </row>
    <row r="864" spans="1:70" s="7" customFormat="1" x14ac:dyDescent="0.25">
      <c r="A864" s="68" t="s">
        <v>1929</v>
      </c>
      <c r="B864" s="67" t="s">
        <v>1910</v>
      </c>
      <c r="C864" s="52">
        <v>44938.249143518522</v>
      </c>
      <c r="D864" s="16">
        <f>(K864*M864+P864*R864)/(24*60*60)</f>
        <v>3.4756944444444444E-2</v>
      </c>
      <c r="E864" s="26"/>
      <c r="F864" s="14" t="s">
        <v>1908</v>
      </c>
      <c r="G864" s="15">
        <v>0.11</v>
      </c>
      <c r="H864" s="131">
        <v>17</v>
      </c>
      <c r="I864" s="131">
        <v>10</v>
      </c>
      <c r="J864" s="143" t="s">
        <v>1252</v>
      </c>
      <c r="K864" s="27">
        <v>11</v>
      </c>
      <c r="L864" s="27">
        <v>6.0000000000000001E-3</v>
      </c>
      <c r="M864" s="13">
        <v>273</v>
      </c>
      <c r="N864" s="13">
        <v>240</v>
      </c>
      <c r="O864" s="17">
        <v>2E-3</v>
      </c>
      <c r="P864" s="27">
        <v>0</v>
      </c>
      <c r="Q864" s="27">
        <v>6.0000000000000001E-3</v>
      </c>
      <c r="R864" s="13">
        <v>334</v>
      </c>
      <c r="S864" s="13">
        <v>240</v>
      </c>
      <c r="T864" s="133">
        <v>2.9999999999999997E-4</v>
      </c>
      <c r="U864" s="27">
        <v>4.1291000000000001E-2</v>
      </c>
      <c r="V864" s="8">
        <f>IF(AB862="Latest Sag:",-(K864*L864+P864*Q864),-(K864*L864+P864*Q864)+U864)</f>
        <v>-6.6000000000000003E-2</v>
      </c>
      <c r="W864" s="8">
        <f>IF(OR(AC863="",AC863=0),Z863+V864,IF(AB862="Latest Sag:",AA863+U864+V864,AC863+V864))</f>
        <v>0.46478000000000003</v>
      </c>
      <c r="X864" s="33">
        <v>-34.977899999999998</v>
      </c>
      <c r="Y864" s="53">
        <f>IF(OR(ISBLANK(X864),X862=VALUE(20)),,IF(W862="Latest Z20:",ABS(X862-X864-K861*L861-P861*Q861+U863+U864),ABS(X863-X864-K863*L863-P863*Q863+U864)))</f>
        <v>0</v>
      </c>
      <c r="Z864" s="28">
        <v>-66.118526000000003</v>
      </c>
      <c r="AA864" s="28">
        <v>0.48951600000000001</v>
      </c>
      <c r="AB864" s="28">
        <v>-2.4476999999999999E-2</v>
      </c>
      <c r="AC864" s="8">
        <f t="shared" ref="AC864" si="1972">AB864+AA864</f>
        <v>0.46503899999999998</v>
      </c>
      <c r="AD864" s="35">
        <v>0.45857216752077301</v>
      </c>
      <c r="AE864" s="8">
        <f t="shared" ref="AE864" si="1973">IF(AD864="",0,IF(OR(AC864="",AC864=0),W864-AD864,AC864-AD864))</f>
        <v>6.4668324792269694E-3</v>
      </c>
      <c r="AF864" s="58">
        <f t="shared" ref="AF864" si="1974">IF(AA864="",(Z864-V864)-Z863,AC864-W864)</f>
        <v>2.5899999999995371E-4</v>
      </c>
      <c r="AG864" s="40"/>
      <c r="AH864" s="73"/>
      <c r="AI864" s="40"/>
      <c r="AJ864" s="73"/>
      <c r="AK864" s="40">
        <v>20</v>
      </c>
      <c r="AL864" s="73">
        <v>150</v>
      </c>
      <c r="AM864" s="70"/>
      <c r="AN864" s="74"/>
      <c r="AO864" s="70"/>
      <c r="AP864" s="63"/>
      <c r="AQ864" s="63"/>
      <c r="AR864" s="40"/>
      <c r="AS864" s="40"/>
      <c r="AT864" s="63"/>
      <c r="AU864" s="63"/>
      <c r="AV864" s="142"/>
      <c r="AW864" s="71"/>
      <c r="AX864" s="45"/>
      <c r="AY864" s="45"/>
      <c r="AZ864" s="46"/>
      <c r="BA864" s="152"/>
      <c r="BB864" s="47"/>
      <c r="BC864" s="158">
        <v>3</v>
      </c>
      <c r="BD864" s="158"/>
      <c r="BE864" s="47"/>
      <c r="BF864" s="56"/>
      <c r="BG864" s="49"/>
      <c r="BH864" s="50"/>
      <c r="BI864" s="49"/>
      <c r="BJ864" s="49"/>
      <c r="BK864" s="49"/>
      <c r="BL864" s="49"/>
      <c r="BM864" s="49"/>
      <c r="BN864" s="50"/>
      <c r="BO864" s="49"/>
      <c r="BP864" s="49"/>
      <c r="BQ864" s="50"/>
      <c r="BR864" s="9"/>
    </row>
    <row r="865" spans="1:70" s="7" customFormat="1" x14ac:dyDescent="0.25">
      <c r="A865" s="68" t="s">
        <v>1930</v>
      </c>
      <c r="B865" s="67" t="s">
        <v>1910</v>
      </c>
      <c r="C865" s="52">
        <v>44938.298564814817</v>
      </c>
      <c r="D865" s="16">
        <f>(K865*M865+P865*R865)/(24*60*60)</f>
        <v>1.0185185185185186E-2</v>
      </c>
      <c r="E865" s="26"/>
      <c r="F865" s="14" t="s">
        <v>1908</v>
      </c>
      <c r="G865" s="15">
        <v>0.11</v>
      </c>
      <c r="H865" s="131">
        <v>17</v>
      </c>
      <c r="I865" s="131">
        <v>10</v>
      </c>
      <c r="J865" s="143" t="s">
        <v>1252</v>
      </c>
      <c r="K865" s="27">
        <v>2</v>
      </c>
      <c r="L865" s="27">
        <v>6.0000000000000001E-3</v>
      </c>
      <c r="M865" s="13">
        <v>273</v>
      </c>
      <c r="N865" s="13">
        <v>240</v>
      </c>
      <c r="O865" s="17">
        <v>2E-3</v>
      </c>
      <c r="P865" s="27">
        <v>1</v>
      </c>
      <c r="Q865" s="27">
        <v>6.0000000000000001E-3</v>
      </c>
      <c r="R865" s="13">
        <v>334</v>
      </c>
      <c r="S865" s="13">
        <v>240</v>
      </c>
      <c r="T865" s="133">
        <v>2.9999999999999997E-4</v>
      </c>
      <c r="U865" s="27">
        <v>1.1379E-2</v>
      </c>
      <c r="V865" s="8">
        <f>IF(AB863="Latest Sag:",-(K865*L865+P865*Q865),-(K865*L865+P865*Q865)+U865)</f>
        <v>-6.6210000000000019E-3</v>
      </c>
      <c r="W865" s="8">
        <f>IF(OR(AC864="",AC864=0),Z864+V865,IF(AB863="Latest Sag:",AA864+U865+V865,AC864+V865))</f>
        <v>0.45841799999999999</v>
      </c>
      <c r="X865" s="33">
        <v>-35.032499999999999</v>
      </c>
      <c r="Y865" s="53">
        <f>IF(OR(ISBLANK(X865),X863=VALUE(20)),,IF(W863="Latest Z20:",ABS(X863-X865-K862*L862-P862*Q862+U864+U865),ABS(X864-X865-K864*L864-P864*Q864+U865)))</f>
        <v>2.0999999999354868E-5</v>
      </c>
      <c r="Z865" s="28">
        <v>-66.118454999999997</v>
      </c>
      <c r="AA865" s="28">
        <v>0.48951299999999998</v>
      </c>
      <c r="AB865" s="28">
        <v>-3.0686000000000001E-2</v>
      </c>
      <c r="AC865" s="8">
        <f t="shared" ref="AC865" si="1975">AB865+AA865</f>
        <v>0.45882699999999998</v>
      </c>
      <c r="AD865" s="35">
        <v>0.45857216752077301</v>
      </c>
      <c r="AE865" s="8">
        <f t="shared" ref="AE865" si="1976">IF(AD865="",0,IF(OR(AC865="",AC865=0),W865-AD865,AC865-AD865))</f>
        <v>2.5483247922697405E-4</v>
      </c>
      <c r="AF865" s="58">
        <f t="shared" ref="AF865" si="1977">IF(AA865="",(Z865-V865)-Z864,AC865-W865)</f>
        <v>4.089999999999927E-4</v>
      </c>
      <c r="AG865" s="40"/>
      <c r="AH865" s="73"/>
      <c r="AI865" s="40"/>
      <c r="AJ865" s="73"/>
      <c r="AK865" s="40">
        <v>34</v>
      </c>
      <c r="AL865" s="73">
        <v>150</v>
      </c>
      <c r="AM865" s="70"/>
      <c r="AN865" s="74"/>
      <c r="AO865" s="70"/>
      <c r="AP865" s="63"/>
      <c r="AQ865" s="63"/>
      <c r="AR865" s="40"/>
      <c r="AS865" s="40"/>
      <c r="AT865" s="63"/>
      <c r="AU865" s="63"/>
      <c r="AV865" s="142"/>
      <c r="AW865" s="71"/>
      <c r="AX865" s="45">
        <v>-7.85E-4</v>
      </c>
      <c r="AY865" s="45">
        <v>-7.7399999999999995E-4</v>
      </c>
      <c r="AZ865" s="46"/>
      <c r="BA865" s="152"/>
      <c r="BB865" s="47"/>
      <c r="BC865" s="158">
        <v>3</v>
      </c>
      <c r="BD865" s="158"/>
      <c r="BE865" s="47"/>
      <c r="BF865" s="56"/>
      <c r="BG865" s="49"/>
      <c r="BH865" s="50"/>
      <c r="BI865" s="49"/>
      <c r="BJ865" s="49"/>
      <c r="BK865" s="49"/>
      <c r="BL865" s="49"/>
      <c r="BM865" s="49"/>
      <c r="BN865" s="50"/>
      <c r="BO865" s="49"/>
      <c r="BP865" s="49"/>
      <c r="BQ865" s="50"/>
      <c r="BR865" s="9"/>
    </row>
    <row r="866" spans="1:70" s="6" customFormat="1" x14ac:dyDescent="0.25">
      <c r="A866" s="170" t="s">
        <v>1155</v>
      </c>
      <c r="B866" s="136"/>
      <c r="C866" s="137">
        <v>44938.335150462961</v>
      </c>
      <c r="D866" s="146">
        <v>2.65</v>
      </c>
      <c r="E866" s="139" t="s">
        <v>814</v>
      </c>
      <c r="F866" s="165" t="s">
        <v>1179</v>
      </c>
      <c r="G866" s="22"/>
      <c r="H866" s="134"/>
      <c r="I866" s="134"/>
      <c r="J866" s="145"/>
      <c r="K866" s="29"/>
      <c r="L866" s="29"/>
      <c r="M866" s="1"/>
      <c r="N866" s="1"/>
      <c r="O866" s="3"/>
      <c r="P866" s="29"/>
      <c r="Q866" s="29"/>
      <c r="R866" s="1"/>
      <c r="S866" s="1"/>
      <c r="T866" s="147" t="s">
        <v>903</v>
      </c>
      <c r="U866" s="32" t="s">
        <v>24</v>
      </c>
      <c r="V866" s="24"/>
      <c r="W866" s="25" t="s">
        <v>22</v>
      </c>
      <c r="X866" s="30">
        <v>20</v>
      </c>
      <c r="Y866" s="138"/>
      <c r="Z866" s="30"/>
      <c r="AA866" s="30"/>
      <c r="AB866" s="36" t="s">
        <v>21</v>
      </c>
      <c r="AC866" s="24">
        <f>$AC$865</f>
        <v>0.45882699999999998</v>
      </c>
      <c r="AD866" s="30"/>
      <c r="AE866" s="24"/>
      <c r="AF866" s="24"/>
      <c r="AG866" s="41"/>
      <c r="AH866" s="41"/>
      <c r="AI866" s="41"/>
      <c r="AJ866" s="41"/>
      <c r="AK866" s="41"/>
      <c r="AL866" s="41"/>
      <c r="AM866" s="41"/>
      <c r="AN866" s="41"/>
      <c r="AO866" s="41"/>
      <c r="AP866" s="135"/>
      <c r="AQ866" s="135"/>
      <c r="AR866" s="41"/>
      <c r="AS866" s="41"/>
      <c r="AT866" s="135"/>
      <c r="AU866" s="135"/>
      <c r="AV866" s="29"/>
      <c r="AW866" s="42"/>
      <c r="AX866" s="42"/>
      <c r="AY866" s="42"/>
      <c r="AZ866" s="43"/>
      <c r="BA866" s="151"/>
      <c r="BB866" s="44"/>
      <c r="BC866" s="157">
        <v>4</v>
      </c>
      <c r="BD866" s="157"/>
      <c r="BE866" s="44"/>
      <c r="BF866" s="48"/>
      <c r="BG866" s="48"/>
      <c r="BH866" s="48"/>
      <c r="BI866" s="48"/>
      <c r="BJ866" s="48"/>
      <c r="BK866" s="48"/>
      <c r="BL866" s="48"/>
      <c r="BM866" s="48"/>
      <c r="BN866" s="48"/>
      <c r="BO866" s="48"/>
      <c r="BP866" s="48"/>
      <c r="BQ866" s="48"/>
      <c r="BR866" s="1"/>
    </row>
    <row r="867" spans="1:70" s="7" customFormat="1" x14ac:dyDescent="0.25">
      <c r="A867" s="68" t="s">
        <v>1931</v>
      </c>
      <c r="B867" s="67" t="s">
        <v>1910</v>
      </c>
      <c r="C867" s="52">
        <v>44938.33520833333</v>
      </c>
      <c r="D867" s="16">
        <f>(K867*M867+P867*R867)/(24*60*60)</f>
        <v>0</v>
      </c>
      <c r="E867" s="26"/>
      <c r="F867" s="14" t="s">
        <v>1908</v>
      </c>
      <c r="G867" s="15">
        <v>0.11</v>
      </c>
      <c r="H867" s="131">
        <v>17</v>
      </c>
      <c r="I867" s="131">
        <v>10</v>
      </c>
      <c r="J867" s="143" t="s">
        <v>1252</v>
      </c>
      <c r="K867" s="37"/>
      <c r="L867" s="27">
        <v>6.0000000000000001E-3</v>
      </c>
      <c r="M867" s="13">
        <v>273</v>
      </c>
      <c r="N867" s="13">
        <v>240</v>
      </c>
      <c r="O867" s="17">
        <v>2E-3</v>
      </c>
      <c r="P867" s="37"/>
      <c r="Q867" s="27">
        <v>6.0000000000000001E-3</v>
      </c>
      <c r="R867" s="13">
        <v>334</v>
      </c>
      <c r="S867" s="13">
        <v>240</v>
      </c>
      <c r="T867" s="133">
        <v>2.9999999999999997E-4</v>
      </c>
      <c r="U867" s="27"/>
      <c r="V867" s="8">
        <f>IF(AB865="Latest Sag:",-(K867*L867+P867*Q867),-(K867*L867+P867*Q867)+U867)</f>
        <v>0</v>
      </c>
      <c r="W867" s="8">
        <f>IF(OR(AC866="",AC866=0),Z866+V867,IF(AB865="Latest Sag:",AA866+U867+V867,AC866+V867))</f>
        <v>0.45882699999999998</v>
      </c>
      <c r="X867" s="34"/>
      <c r="Y867" s="53">
        <f>IF(OR(ISBLANK(X867),X865=VALUE(20)),,IF(W865="Latest Z20:",ABS(X865-X867-K864*L864-P864*Q864+U866+U867),ABS(X866-X867-K866*L866-P866*Q866+U867)))</f>
        <v>0</v>
      </c>
      <c r="Z867" s="28">
        <v>-66.121790000000004</v>
      </c>
      <c r="AA867" s="28">
        <v>0.48946499999999998</v>
      </c>
      <c r="AB867" s="28">
        <v>3.6004000000000001E-2</v>
      </c>
      <c r="AC867" s="8">
        <f t="shared" ref="AC867" si="1978">AB867+AA867</f>
        <v>0.52546899999999996</v>
      </c>
      <c r="AD867" s="35">
        <v>0.45866145328790298</v>
      </c>
      <c r="AE867" s="8">
        <f t="shared" ref="AE867" si="1979">IF(AD867="",0,IF(OR(AC867="",AC867=0),W867-AD867,AC867-AD867))</f>
        <v>6.6807546712096988E-2</v>
      </c>
      <c r="AF867" s="58">
        <f t="shared" ref="AF867" si="1980">IF(AA867="",(Z867-V867)-Z866,AC867-W867)</f>
        <v>6.6641999999999979E-2</v>
      </c>
      <c r="AG867" s="40"/>
      <c r="AH867" s="73"/>
      <c r="AI867" s="40"/>
      <c r="AJ867" s="73"/>
      <c r="AK867" s="40">
        <v>3065</v>
      </c>
      <c r="AL867" s="73">
        <v>150</v>
      </c>
      <c r="AM867" s="70"/>
      <c r="AN867" s="74"/>
      <c r="AO867" s="70"/>
      <c r="AP867" s="63"/>
      <c r="AQ867" s="63"/>
      <c r="AR867" s="40"/>
      <c r="AS867" s="40"/>
      <c r="AT867" s="63"/>
      <c r="AU867" s="63"/>
      <c r="AV867" s="142"/>
      <c r="AW867" s="71"/>
      <c r="AX867" s="45"/>
      <c r="AY867" s="45"/>
      <c r="AZ867" s="46"/>
      <c r="BA867" s="152"/>
      <c r="BB867" s="47"/>
      <c r="BC867" s="158">
        <v>4</v>
      </c>
      <c r="BD867" s="158"/>
      <c r="BE867" s="47"/>
      <c r="BF867" s="56"/>
      <c r="BG867" s="49"/>
      <c r="BH867" s="50"/>
      <c r="BI867" s="49"/>
      <c r="BJ867" s="49"/>
      <c r="BK867" s="49"/>
      <c r="BL867" s="49"/>
      <c r="BM867" s="49"/>
      <c r="BN867" s="50"/>
      <c r="BO867" s="49"/>
      <c r="BP867" s="49"/>
      <c r="BQ867" s="50"/>
      <c r="BR867" s="9"/>
    </row>
    <row r="868" spans="1:70" s="7" customFormat="1" x14ac:dyDescent="0.25">
      <c r="A868" s="68" t="s">
        <v>1932</v>
      </c>
      <c r="B868" s="67" t="s">
        <v>1910</v>
      </c>
      <c r="C868" s="52">
        <v>44938.393576388888</v>
      </c>
      <c r="D868" s="16">
        <f>(K868*M868+P868*R868)/(24*60*60)</f>
        <v>3.4756944444444444E-2</v>
      </c>
      <c r="E868" s="26"/>
      <c r="F868" s="14" t="s">
        <v>1908</v>
      </c>
      <c r="G868" s="15">
        <v>0.11</v>
      </c>
      <c r="H868" s="131">
        <v>17</v>
      </c>
      <c r="I868" s="131">
        <v>10</v>
      </c>
      <c r="J868" s="143" t="s">
        <v>1252</v>
      </c>
      <c r="K868" s="27">
        <v>11</v>
      </c>
      <c r="L868" s="27">
        <v>6.0000000000000001E-3</v>
      </c>
      <c r="M868" s="13">
        <v>273</v>
      </c>
      <c r="N868" s="13">
        <v>240</v>
      </c>
      <c r="O868" s="17">
        <v>2E-3</v>
      </c>
      <c r="P868" s="27">
        <v>0</v>
      </c>
      <c r="Q868" s="27">
        <v>6.0000000000000001E-3</v>
      </c>
      <c r="R868" s="13">
        <v>334</v>
      </c>
      <c r="S868" s="13">
        <v>240</v>
      </c>
      <c r="T868" s="133">
        <v>2.9999999999999997E-4</v>
      </c>
      <c r="U868" s="27">
        <v>4.1433999999999999E-2</v>
      </c>
      <c r="V868" s="8">
        <f>IF(AB866="Latest Sag:",-(K868*L868+P868*Q868),-(K868*L868+P868*Q868)+U868)</f>
        <v>-6.6000000000000003E-2</v>
      </c>
      <c r="W868" s="8">
        <f>IF(OR(AC867="",AC867=0),Z867+V868,IF(AB866="Latest Sag:",AA867+U868+V868,AC867+V868))</f>
        <v>0.46489900000000001</v>
      </c>
      <c r="X868" s="33">
        <v>-34.980200000000004</v>
      </c>
      <c r="Y868" s="53">
        <f>IF(OR(ISBLANK(X868),X866=VALUE(20)),,IF(W866="Latest Z20:",ABS(X866-X868-K865*L865-P865*Q865+U867+U868),ABS(X867-X868-K867*L867-P867*Q867+U868)))</f>
        <v>0</v>
      </c>
      <c r="Z868" s="28">
        <v>-66.121188000000004</v>
      </c>
      <c r="AA868" s="28">
        <v>0.48934</v>
      </c>
      <c r="AB868" s="28">
        <v>-2.4264000000000001E-2</v>
      </c>
      <c r="AC868" s="8">
        <f t="shared" ref="AC868" si="1981">AB868+AA868</f>
        <v>0.46507599999999999</v>
      </c>
      <c r="AD868" s="35">
        <v>0.45866145328790298</v>
      </c>
      <c r="AE868" s="8">
        <f t="shared" ref="AE868" si="1982">IF(AD868="",0,IF(OR(AC868="",AC868=0),W868-AD868,AC868-AD868))</f>
        <v>6.4145467120970134E-3</v>
      </c>
      <c r="AF868" s="58">
        <f t="shared" ref="AF868" si="1983">IF(AA868="",(Z868-V868)-Z867,AC868-W868)</f>
        <v>1.7699999999998273E-4</v>
      </c>
      <c r="AG868" s="40"/>
      <c r="AH868" s="73"/>
      <c r="AI868" s="40"/>
      <c r="AJ868" s="73"/>
      <c r="AK868" s="40">
        <v>47</v>
      </c>
      <c r="AL868" s="73">
        <v>150</v>
      </c>
      <c r="AM868" s="70"/>
      <c r="AN868" s="74"/>
      <c r="AO868" s="70"/>
      <c r="AP868" s="63"/>
      <c r="AQ868" s="63"/>
      <c r="AR868" s="40"/>
      <c r="AS868" s="40"/>
      <c r="AT868" s="63"/>
      <c r="AU868" s="63"/>
      <c r="AV868" s="142"/>
      <c r="AW868" s="71"/>
      <c r="AX868" s="45"/>
      <c r="AY868" s="45"/>
      <c r="AZ868" s="46"/>
      <c r="BA868" s="152"/>
      <c r="BB868" s="47"/>
      <c r="BC868" s="158">
        <v>4</v>
      </c>
      <c r="BD868" s="158"/>
      <c r="BE868" s="47"/>
      <c r="BF868" s="56"/>
      <c r="BG868" s="49"/>
      <c r="BH868" s="50"/>
      <c r="BI868" s="49"/>
      <c r="BJ868" s="49"/>
      <c r="BK868" s="49"/>
      <c r="BL868" s="49"/>
      <c r="BM868" s="49"/>
      <c r="BN868" s="50"/>
      <c r="BO868" s="49"/>
      <c r="BP868" s="49"/>
      <c r="BQ868" s="50"/>
      <c r="BR868" s="9"/>
    </row>
    <row r="869" spans="1:70" s="7" customFormat="1" x14ac:dyDescent="0.25">
      <c r="A869" s="68" t="s">
        <v>1933</v>
      </c>
      <c r="B869" s="67" t="s">
        <v>1910</v>
      </c>
      <c r="C869" s="52">
        <v>44938.393819444442</v>
      </c>
      <c r="D869" s="16">
        <f>(K869*M869+P869*R869)/(24*60*60)</f>
        <v>1.0185185185185186E-2</v>
      </c>
      <c r="E869" s="26"/>
      <c r="F869" s="14" t="s">
        <v>1908</v>
      </c>
      <c r="G869" s="15">
        <v>0.11</v>
      </c>
      <c r="H869" s="131">
        <v>17</v>
      </c>
      <c r="I869" s="131">
        <v>10</v>
      </c>
      <c r="J869" s="143" t="s">
        <v>1252</v>
      </c>
      <c r="K869" s="27">
        <v>2</v>
      </c>
      <c r="L869" s="27">
        <v>6.0000000000000001E-3</v>
      </c>
      <c r="M869" s="13">
        <v>273</v>
      </c>
      <c r="N869" s="13">
        <v>240</v>
      </c>
      <c r="O869" s="17">
        <v>2E-3</v>
      </c>
      <c r="P869" s="27">
        <v>1</v>
      </c>
      <c r="Q869" s="27">
        <v>6.0000000000000001E-3</v>
      </c>
      <c r="R869" s="13">
        <v>334</v>
      </c>
      <c r="S869" s="13">
        <v>240</v>
      </c>
      <c r="T869" s="133">
        <v>2.9999999999999997E-4</v>
      </c>
      <c r="U869" s="27">
        <v>1.1453E-2</v>
      </c>
      <c r="V869" s="8">
        <f>IF(AB867="Latest Sag:",-(K869*L869+P869*Q869),-(K869*L869+P869*Q869)+U869)</f>
        <v>-6.5470000000000025E-3</v>
      </c>
      <c r="W869" s="8">
        <f>IF(OR(AC868="",AC868=0),Z868+V869,IF(AB867="Latest Sag:",AA868+U869+V869,AC868+V869))</f>
        <v>0.45852899999999996</v>
      </c>
      <c r="X869" s="33">
        <v>-35.034799999999997</v>
      </c>
      <c r="Y869" s="53">
        <f>IF(OR(ISBLANK(X869),X867=VALUE(20)),,IF(W867="Latest Z20:",ABS(X867-X869-K866*L866-P866*Q866+U868+U869),ABS(X868-X869-K868*L868-P868*Q868+U869)))</f>
        <v>5.2999999993539118E-5</v>
      </c>
      <c r="Z869" s="28">
        <v>-66.121274999999997</v>
      </c>
      <c r="AA869" s="28">
        <v>0.489344</v>
      </c>
      <c r="AB869" s="28">
        <v>-3.0328000000000001E-2</v>
      </c>
      <c r="AC869" s="8">
        <f t="shared" ref="AC869" si="1984">AB869+AA869</f>
        <v>0.45901599999999998</v>
      </c>
      <c r="AD869" s="35">
        <v>0.45866145328790298</v>
      </c>
      <c r="AE869" s="8">
        <f t="shared" ref="AE869" si="1985">IF(AD869="",0,IF(OR(AC869="",AC869=0),W869-AD869,AC869-AD869))</f>
        <v>3.5454671209700361E-4</v>
      </c>
      <c r="AF869" s="58">
        <f t="shared" ref="AF869" si="1986">IF(AA869="",(Z869-V869)-Z868,AC869-W869)</f>
        <v>4.870000000000152E-4</v>
      </c>
      <c r="AG869" s="40"/>
      <c r="AH869" s="73"/>
      <c r="AI869" s="40"/>
      <c r="AJ869" s="73"/>
      <c r="AK869" s="40">
        <v>18</v>
      </c>
      <c r="AL869" s="73">
        <v>150</v>
      </c>
      <c r="AM869" s="70"/>
      <c r="AN869" s="74"/>
      <c r="AO869" s="70"/>
      <c r="AP869" s="63"/>
      <c r="AQ869" s="63"/>
      <c r="AR869" s="40"/>
      <c r="AS869" s="40"/>
      <c r="AT869" s="63"/>
      <c r="AU869" s="63"/>
      <c r="AV869" s="142"/>
      <c r="AW869" s="71"/>
      <c r="AX869" s="45"/>
      <c r="AY869" s="45"/>
      <c r="AZ869" s="46"/>
      <c r="BA869" s="152"/>
      <c r="BB869" s="47"/>
      <c r="BC869" s="158">
        <v>4</v>
      </c>
      <c r="BD869" s="158"/>
      <c r="BE869" s="47"/>
      <c r="BF869" s="56"/>
      <c r="BG869" s="49"/>
      <c r="BH869" s="50"/>
      <c r="BI869" s="49"/>
      <c r="BJ869" s="49"/>
      <c r="BK869" s="49"/>
      <c r="BL869" s="49"/>
      <c r="BM869" s="49"/>
      <c r="BN869" s="50"/>
      <c r="BO869" s="49"/>
      <c r="BP869" s="49"/>
      <c r="BQ869" s="50"/>
      <c r="BR869" s="9"/>
    </row>
    <row r="870" spans="1:70" s="7" customFormat="1" x14ac:dyDescent="0.25">
      <c r="A870" s="68" t="s">
        <v>1934</v>
      </c>
      <c r="B870" s="67" t="s">
        <v>1910</v>
      </c>
      <c r="C870" s="52">
        <v>44938.413599537038</v>
      </c>
      <c r="D870" s="16">
        <f>(K870*M870+P870*R870)/(24*60*60)</f>
        <v>1.0185185185185186E-2</v>
      </c>
      <c r="E870" s="26"/>
      <c r="F870" s="14" t="s">
        <v>1908</v>
      </c>
      <c r="G870" s="15">
        <v>0.11</v>
      </c>
      <c r="H870" s="131">
        <v>17</v>
      </c>
      <c r="I870" s="131">
        <v>10</v>
      </c>
      <c r="J870" s="143" t="s">
        <v>1252</v>
      </c>
      <c r="K870" s="27">
        <v>2</v>
      </c>
      <c r="L870" s="27">
        <v>6.0000000000000001E-3</v>
      </c>
      <c r="M870" s="13">
        <v>273</v>
      </c>
      <c r="N870" s="13">
        <v>240</v>
      </c>
      <c r="O870" s="17">
        <v>2E-3</v>
      </c>
      <c r="P870" s="27">
        <v>1</v>
      </c>
      <c r="Q870" s="27">
        <v>6.0000000000000001E-3</v>
      </c>
      <c r="R870" s="13">
        <v>334</v>
      </c>
      <c r="S870" s="13">
        <v>240</v>
      </c>
      <c r="T870" s="133">
        <v>2.9999999999999997E-4</v>
      </c>
      <c r="U870" s="27">
        <v>1.7600000000000001E-2</v>
      </c>
      <c r="V870" s="8">
        <f>IF(AB868="Latest Sag:",-(K870*L870+P870*Q870),-(K870*L870+P870*Q870)+U870)</f>
        <v>-4.0000000000000105E-4</v>
      </c>
      <c r="W870" s="8">
        <f>IF(OR(AC869="",AC869=0),Z869+V870,IF(AB868="Latest Sag:",AA869+U870+V870,AC869+V870))</f>
        <v>0.45861599999999997</v>
      </c>
      <c r="X870" s="33">
        <v>-35.035200000000003</v>
      </c>
      <c r="Y870" s="53">
        <f>IF(OR(ISBLANK(X870),X868=VALUE(20)),,IF(W868="Latest Z20:",ABS(X868-X870-K867*L867-P867*Q867+U869+U870),ABS(X869-X870-K869*L869-P869*Q869+U870)))</f>
        <v>6.1721461275254796E-15</v>
      </c>
      <c r="Z870" s="28">
        <v>-66.121404999999996</v>
      </c>
      <c r="AA870" s="28">
        <v>0.48935899999999999</v>
      </c>
      <c r="AB870" s="28">
        <v>-3.0401000000000001E-2</v>
      </c>
      <c r="AC870" s="8">
        <f t="shared" ref="AC870" si="1987">AB870+AA870</f>
        <v>0.45895799999999998</v>
      </c>
      <c r="AD870" s="35">
        <v>0.45866145328790298</v>
      </c>
      <c r="AE870" s="8">
        <f t="shared" ref="AE870" si="1988">IF(AD870="",0,IF(OR(AC870="",AC870=0),W870-AD870,AC870-AD870))</f>
        <v>2.9654671209700112E-4</v>
      </c>
      <c r="AF870" s="58">
        <f t="shared" ref="AF870" si="1989">IF(AA870="",(Z870-V870)-Z869,AC870-W870)</f>
        <v>3.4200000000000896E-4</v>
      </c>
      <c r="AG870" s="40"/>
      <c r="AH870" s="73"/>
      <c r="AI870" s="40"/>
      <c r="AJ870" s="73"/>
      <c r="AK870" s="40">
        <v>45</v>
      </c>
      <c r="AL870" s="73">
        <v>150</v>
      </c>
      <c r="AM870" s="70"/>
      <c r="AN870" s="74"/>
      <c r="AO870" s="70"/>
      <c r="AP870" s="63"/>
      <c r="AQ870" s="63"/>
      <c r="AR870" s="40"/>
      <c r="AS870" s="40"/>
      <c r="AT870" s="63"/>
      <c r="AU870" s="63"/>
      <c r="AV870" s="142"/>
      <c r="AW870" s="71"/>
      <c r="AX870" s="45"/>
      <c r="AY870" s="45"/>
      <c r="AZ870" s="46"/>
      <c r="BA870" s="152"/>
      <c r="BB870" s="47"/>
      <c r="BC870" s="158">
        <v>4</v>
      </c>
      <c r="BD870" s="158"/>
      <c r="BE870" s="47"/>
      <c r="BF870" s="56"/>
      <c r="BG870" s="49"/>
      <c r="BH870" s="50"/>
      <c r="BI870" s="49"/>
      <c r="BJ870" s="49"/>
      <c r="BK870" s="49"/>
      <c r="BL870" s="49"/>
      <c r="BM870" s="49"/>
      <c r="BN870" s="50"/>
      <c r="BO870" s="49"/>
      <c r="BP870" s="49"/>
      <c r="BQ870" s="50"/>
      <c r="BR870" s="9"/>
    </row>
    <row r="871" spans="1:70" s="6" customFormat="1" x14ac:dyDescent="0.25">
      <c r="A871" s="170" t="s">
        <v>1155</v>
      </c>
      <c r="B871" s="136"/>
      <c r="C871" s="137">
        <v>44938.437569444446</v>
      </c>
      <c r="D871" s="146">
        <v>2.46</v>
      </c>
      <c r="E871" s="139" t="s">
        <v>814</v>
      </c>
      <c r="F871" s="165" t="s">
        <v>1185</v>
      </c>
      <c r="G871" s="22"/>
      <c r="H871" s="134"/>
      <c r="I871" s="134"/>
      <c r="J871" s="145"/>
      <c r="K871" s="29"/>
      <c r="L871" s="29"/>
      <c r="M871" s="1"/>
      <c r="N871" s="1"/>
      <c r="O871" s="3"/>
      <c r="P871" s="29"/>
      <c r="Q871" s="29"/>
      <c r="R871" s="1"/>
      <c r="S871" s="1"/>
      <c r="T871" s="147" t="s">
        <v>903</v>
      </c>
      <c r="U871" s="32" t="s">
        <v>24</v>
      </c>
      <c r="V871" s="24"/>
      <c r="W871" s="25" t="s">
        <v>22</v>
      </c>
      <c r="X871" s="30">
        <v>20</v>
      </c>
      <c r="Y871" s="138"/>
      <c r="Z871" s="30"/>
      <c r="AA871" s="30"/>
      <c r="AB871" s="36" t="s">
        <v>21</v>
      </c>
      <c r="AC871" s="24">
        <f>$AC$870</f>
        <v>0.45895799999999998</v>
      </c>
      <c r="AD871" s="30"/>
      <c r="AE871" s="24"/>
      <c r="AF871" s="24"/>
      <c r="AG871" s="41"/>
      <c r="AH871" s="41"/>
      <c r="AI871" s="41"/>
      <c r="AJ871" s="41"/>
      <c r="AK871" s="41"/>
      <c r="AL871" s="41"/>
      <c r="AM871" s="41"/>
      <c r="AN871" s="41"/>
      <c r="AO871" s="41"/>
      <c r="AP871" s="135"/>
      <c r="AQ871" s="135"/>
      <c r="AR871" s="41"/>
      <c r="AS871" s="41"/>
      <c r="AT871" s="135"/>
      <c r="AU871" s="135"/>
      <c r="AV871" s="29"/>
      <c r="AW871" s="42"/>
      <c r="AX871" s="42"/>
      <c r="AY871" s="42"/>
      <c r="AZ871" s="43"/>
      <c r="BA871" s="151"/>
      <c r="BB871" s="44"/>
      <c r="BC871" s="157">
        <v>5</v>
      </c>
      <c r="BD871" s="157"/>
      <c r="BE871" s="44"/>
      <c r="BF871" s="48"/>
      <c r="BG871" s="48"/>
      <c r="BH871" s="48"/>
      <c r="BI871" s="48"/>
      <c r="BJ871" s="48"/>
      <c r="BK871" s="48"/>
      <c r="BL871" s="48"/>
      <c r="BM871" s="48"/>
      <c r="BN871" s="48"/>
      <c r="BO871" s="48"/>
      <c r="BP871" s="48"/>
      <c r="BQ871" s="48"/>
      <c r="BR871" s="1"/>
    </row>
    <row r="872" spans="1:70" s="7" customFormat="1" x14ac:dyDescent="0.25">
      <c r="A872" s="68" t="s">
        <v>1935</v>
      </c>
      <c r="B872" s="67" t="s">
        <v>1910</v>
      </c>
      <c r="C872" s="52">
        <v>44938.439201388886</v>
      </c>
      <c r="D872" s="16">
        <f>(K872*M872+P872*R872)/(24*60*60)</f>
        <v>0</v>
      </c>
      <c r="E872" s="26"/>
      <c r="F872" s="14" t="s">
        <v>1908</v>
      </c>
      <c r="G872" s="15">
        <v>0.11</v>
      </c>
      <c r="H872" s="131">
        <v>17</v>
      </c>
      <c r="I872" s="131">
        <v>10</v>
      </c>
      <c r="J872" s="143" t="s">
        <v>1252</v>
      </c>
      <c r="K872" s="37"/>
      <c r="L872" s="27">
        <v>6.0000000000000001E-3</v>
      </c>
      <c r="M872" s="13">
        <v>273</v>
      </c>
      <c r="N872" s="13">
        <v>240</v>
      </c>
      <c r="O872" s="17">
        <v>2E-3</v>
      </c>
      <c r="P872" s="37"/>
      <c r="Q872" s="27">
        <v>6.0000000000000001E-3</v>
      </c>
      <c r="R872" s="13">
        <v>334</v>
      </c>
      <c r="S872" s="13">
        <v>240</v>
      </c>
      <c r="T872" s="133">
        <v>2.9999999999999997E-4</v>
      </c>
      <c r="U872" s="27"/>
      <c r="V872" s="8">
        <f>IF(AB870="Latest Sag:",-(K872*L872+P872*Q872),-(K872*L872+P872*Q872)+U872)</f>
        <v>0</v>
      </c>
      <c r="W872" s="8">
        <f>IF(OR(AC871="",AC871=0),Z871+V872,IF(AB870="Latest Sag:",AA871+U872+V872,AC871+V872))</f>
        <v>0.45895799999999998</v>
      </c>
      <c r="X872" s="34"/>
      <c r="Y872" s="53">
        <f>IF(OR(ISBLANK(X872),X870=VALUE(20)),,IF(W870="Latest Z20:",ABS(X870-X872-K869*L869-P869*Q869+U871+U872),ABS(X871-X872-K871*L871-P871*Q871+U872)))</f>
        <v>0</v>
      </c>
      <c r="Z872" s="28">
        <v>-66.121898000000002</v>
      </c>
      <c r="AA872" s="28">
        <v>0.48957299999999998</v>
      </c>
      <c r="AB872" s="28">
        <v>3.6817000000000003E-2</v>
      </c>
      <c r="AC872" s="8">
        <f t="shared" ref="AC872" si="1990">AB872+AA872</f>
        <v>0.52639000000000002</v>
      </c>
      <c r="AD872" s="35">
        <v>0.458643227024505</v>
      </c>
      <c r="AE872" s="8">
        <f t="shared" ref="AE872" si="1991">IF(AD872="",0,IF(OR(AC872="",AC872=0),W872-AD872,AC872-AD872))</f>
        <v>6.7746772975495029E-2</v>
      </c>
      <c r="AF872" s="58">
        <f t="shared" ref="AF872" si="1992">IF(AA872="",(Z872-V872)-Z871,AC872-W872)</f>
        <v>6.7432000000000047E-2</v>
      </c>
      <c r="AG872" s="40"/>
      <c r="AH872" s="73"/>
      <c r="AI872" s="40"/>
      <c r="AJ872" s="73"/>
      <c r="AK872" s="40">
        <v>2250</v>
      </c>
      <c r="AL872" s="73">
        <v>150</v>
      </c>
      <c r="AM872" s="70"/>
      <c r="AN872" s="74"/>
      <c r="AO872" s="70"/>
      <c r="AP872" s="63"/>
      <c r="AQ872" s="63"/>
      <c r="AR872" s="40"/>
      <c r="AS872" s="40"/>
      <c r="AT872" s="63"/>
      <c r="AU872" s="63"/>
      <c r="AV872" s="142"/>
      <c r="AW872" s="71"/>
      <c r="AX872" s="45"/>
      <c r="AY872" s="45"/>
      <c r="AZ872" s="46"/>
      <c r="BA872" s="152"/>
      <c r="BB872" s="47"/>
      <c r="BC872" s="158">
        <v>5</v>
      </c>
      <c r="BD872" s="158"/>
      <c r="BE872" s="47"/>
      <c r="BF872" s="56"/>
      <c r="BG872" s="49"/>
      <c r="BH872" s="50"/>
      <c r="BI872" s="49"/>
      <c r="BJ872" s="49"/>
      <c r="BK872" s="49"/>
      <c r="BL872" s="49"/>
      <c r="BM872" s="49"/>
      <c r="BN872" s="50"/>
      <c r="BO872" s="49"/>
      <c r="BP872" s="49"/>
      <c r="BQ872" s="50"/>
      <c r="BR872" s="9"/>
    </row>
    <row r="873" spans="1:70" s="7" customFormat="1" x14ac:dyDescent="0.25">
      <c r="A873" s="68" t="s">
        <v>1936</v>
      </c>
      <c r="B873" s="67" t="s">
        <v>1910</v>
      </c>
      <c r="C873" s="52">
        <v>44938.456064814818</v>
      </c>
      <c r="D873" s="16">
        <f>(K873*M873+P873*R873)/(24*60*60)</f>
        <v>3.4756944444444444E-2</v>
      </c>
      <c r="E873" s="26"/>
      <c r="F873" s="14" t="s">
        <v>1908</v>
      </c>
      <c r="G873" s="15">
        <v>0.11</v>
      </c>
      <c r="H873" s="131">
        <v>17</v>
      </c>
      <c r="I873" s="131">
        <v>10</v>
      </c>
      <c r="J873" s="143" t="s">
        <v>1252</v>
      </c>
      <c r="K873" s="27">
        <v>11</v>
      </c>
      <c r="L873" s="27">
        <v>6.0000000000000001E-3</v>
      </c>
      <c r="M873" s="13">
        <v>273</v>
      </c>
      <c r="N873" s="13">
        <v>240</v>
      </c>
      <c r="O873" s="17">
        <v>2E-3</v>
      </c>
      <c r="P873" s="27">
        <v>0</v>
      </c>
      <c r="Q873" s="27">
        <v>6.0000000000000001E-3</v>
      </c>
      <c r="R873" s="13">
        <v>334</v>
      </c>
      <c r="S873" s="13">
        <v>240</v>
      </c>
      <c r="T873" s="133">
        <v>2.9999999999999997E-4</v>
      </c>
      <c r="U873" s="27">
        <v>4.1445000000000003E-2</v>
      </c>
      <c r="V873" s="8">
        <f>IF(AB871="Latest Sag:",-(K873*L873+P873*Q873),-(K873*L873+P873*Q873)+U873)</f>
        <v>-6.6000000000000003E-2</v>
      </c>
      <c r="W873" s="8">
        <f>IF(OR(AC872="",AC872=0),Z872+V873,IF(AB871="Latest Sag:",AA872+U873+V873,AC872+V873))</f>
        <v>0.46501799999999999</v>
      </c>
      <c r="X873" s="33">
        <v>-34.979199999999999</v>
      </c>
      <c r="Y873" s="53">
        <f>IF(OR(ISBLANK(X873),X871=VALUE(20)),,IF(W871="Latest Z20:",ABS(X871-X873-K870*L870-P870*Q870+U872+U873),ABS(X872-X873-K872*L872-P872*Q872+U873)))</f>
        <v>0</v>
      </c>
      <c r="Z873" s="28">
        <v>-66.121337999999994</v>
      </c>
      <c r="AA873" s="28">
        <v>0.48950700000000003</v>
      </c>
      <c r="AB873" s="28">
        <v>-2.3116000000000001E-2</v>
      </c>
      <c r="AC873" s="8">
        <f t="shared" ref="AC873" si="1993">AB873+AA873</f>
        <v>0.466391</v>
      </c>
      <c r="AD873" s="35">
        <v>0.458643227024505</v>
      </c>
      <c r="AE873" s="8">
        <f t="shared" ref="AE873" si="1994">IF(AD873="",0,IF(OR(AC873="",AC873=0),W873-AD873,AC873-AD873))</f>
        <v>7.7477729754950042E-3</v>
      </c>
      <c r="AF873" s="58">
        <f t="shared" ref="AF873" si="1995">IF(AA873="",(Z873-V873)-Z872,AC873-W873)</f>
        <v>1.3730000000000131E-3</v>
      </c>
      <c r="AG873" s="40"/>
      <c r="AH873" s="73"/>
      <c r="AI873" s="40"/>
      <c r="AJ873" s="73"/>
      <c r="AK873" s="40">
        <v>66</v>
      </c>
      <c r="AL873" s="73">
        <v>150</v>
      </c>
      <c r="AM873" s="70"/>
      <c r="AN873" s="74"/>
      <c r="AO873" s="70"/>
      <c r="AP873" s="63"/>
      <c r="AQ873" s="63"/>
      <c r="AR873" s="40"/>
      <c r="AS873" s="40"/>
      <c r="AT873" s="63"/>
      <c r="AU873" s="63"/>
      <c r="AV873" s="142"/>
      <c r="AW873" s="71"/>
      <c r="AX873" s="45"/>
      <c r="AY873" s="45"/>
      <c r="AZ873" s="46"/>
      <c r="BA873" s="152"/>
      <c r="BB873" s="47"/>
      <c r="BC873" s="158">
        <v>5</v>
      </c>
      <c r="BD873" s="158"/>
      <c r="BE873" s="47"/>
      <c r="BF873" s="56"/>
      <c r="BG873" s="49"/>
      <c r="BH873" s="50"/>
      <c r="BI873" s="49"/>
      <c r="BJ873" s="49"/>
      <c r="BK873" s="49"/>
      <c r="BL873" s="49"/>
      <c r="BM873" s="49"/>
      <c r="BN873" s="50"/>
      <c r="BO873" s="49"/>
      <c r="BP873" s="49"/>
      <c r="BQ873" s="50"/>
      <c r="BR873" s="9"/>
    </row>
    <row r="874" spans="1:70" s="7" customFormat="1" x14ac:dyDescent="0.25">
      <c r="A874" s="68" t="s">
        <v>1937</v>
      </c>
      <c r="B874" s="67" t="s">
        <v>1910</v>
      </c>
      <c r="C874" s="52">
        <v>44938.510150462964</v>
      </c>
      <c r="D874" s="16">
        <f>(K874*M874+P874*R874)/(24*60*60)</f>
        <v>1.0185185185185186E-2</v>
      </c>
      <c r="E874" s="26"/>
      <c r="F874" s="14" t="s">
        <v>1908</v>
      </c>
      <c r="G874" s="15">
        <v>0.11</v>
      </c>
      <c r="H874" s="131">
        <v>17</v>
      </c>
      <c r="I874" s="131">
        <v>10</v>
      </c>
      <c r="J874" s="143" t="s">
        <v>1252</v>
      </c>
      <c r="K874" s="27">
        <v>2</v>
      </c>
      <c r="L874" s="27">
        <v>6.0000000000000001E-3</v>
      </c>
      <c r="M874" s="13">
        <v>273</v>
      </c>
      <c r="N874" s="13">
        <v>240</v>
      </c>
      <c r="O874" s="17">
        <v>2E-3</v>
      </c>
      <c r="P874" s="27">
        <v>1</v>
      </c>
      <c r="Q874" s="27">
        <v>6.0000000000000001E-3</v>
      </c>
      <c r="R874" s="13">
        <v>334</v>
      </c>
      <c r="S874" s="13">
        <v>240</v>
      </c>
      <c r="T874" s="133">
        <v>2.9999999999999997E-4</v>
      </c>
      <c r="U874" s="27">
        <v>1.0121E-2</v>
      </c>
      <c r="V874" s="8">
        <f>IF(AB872="Latest Sag:",-(K874*L874+P874*Q874),-(K874*L874+P874*Q874)+U874)</f>
        <v>-7.8790000000000023E-3</v>
      </c>
      <c r="W874" s="8">
        <f>IF(OR(AC873="",AC873=0),Z873+V874,IF(AB872="Latest Sag:",AA873+U874+V874,AC873+V874))</f>
        <v>0.45851199999999998</v>
      </c>
      <c r="X874" s="33">
        <v>-35.0351</v>
      </c>
      <c r="Y874" s="53">
        <f>IF(OR(ISBLANK(X874),X872=VALUE(20)),,IF(W872="Latest Z20:",ABS(X872-X874-K871*L871-P871*Q871+U873+U874),ABS(X873-X874-K873*L873-P873*Q873+U874)))</f>
        <v>2.1000000001167654E-5</v>
      </c>
      <c r="Z874" s="28">
        <v>-66.121469000000005</v>
      </c>
      <c r="AA874" s="28">
        <v>0.489508</v>
      </c>
      <c r="AB874" s="28">
        <v>-3.0425000000000001E-2</v>
      </c>
      <c r="AC874" s="8">
        <f t="shared" ref="AC874" si="1996">AB874+AA874</f>
        <v>0.45908300000000002</v>
      </c>
      <c r="AD874" s="35">
        <v>0.458643227024505</v>
      </c>
      <c r="AE874" s="8">
        <f t="shared" ref="AE874" si="1997">IF(AD874="",0,IF(OR(AC874="",AC874=0),W874-AD874,AC874-AD874))</f>
        <v>4.3977297549502303E-4</v>
      </c>
      <c r="AF874" s="58">
        <f t="shared" ref="AF874" si="1998">IF(AA874="",(Z874-V874)-Z873,AC874-W874)</f>
        <v>5.7100000000004369E-4</v>
      </c>
      <c r="AG874" s="40"/>
      <c r="AH874" s="73"/>
      <c r="AI874" s="40"/>
      <c r="AJ874" s="73"/>
      <c r="AK874" s="40">
        <v>40</v>
      </c>
      <c r="AL874" s="73">
        <v>150</v>
      </c>
      <c r="AM874" s="70"/>
      <c r="AN874" s="74"/>
      <c r="AO874" s="70"/>
      <c r="AP874" s="63"/>
      <c r="AQ874" s="63"/>
      <c r="AR874" s="40"/>
      <c r="AS874" s="40"/>
      <c r="AT874" s="63"/>
      <c r="AU874" s="63"/>
      <c r="AV874" s="142"/>
      <c r="AW874" s="71"/>
      <c r="AX874" s="45"/>
      <c r="AY874" s="45"/>
      <c r="AZ874" s="46"/>
      <c r="BA874" s="152"/>
      <c r="BB874" s="47"/>
      <c r="BC874" s="158">
        <v>5</v>
      </c>
      <c r="BD874" s="158"/>
      <c r="BE874" s="47"/>
      <c r="BF874" s="56"/>
      <c r="BG874" s="49"/>
      <c r="BH874" s="50"/>
      <c r="BI874" s="49"/>
      <c r="BJ874" s="49"/>
      <c r="BK874" s="49"/>
      <c r="BL874" s="49"/>
      <c r="BM874" s="49"/>
      <c r="BN874" s="50"/>
      <c r="BO874" s="49"/>
      <c r="BP874" s="49"/>
      <c r="BQ874" s="50"/>
      <c r="BR874" s="9"/>
    </row>
    <row r="875" spans="1:70" s="7" customFormat="1" x14ac:dyDescent="0.25">
      <c r="A875" s="68" t="s">
        <v>1938</v>
      </c>
      <c r="B875" s="67" t="s">
        <v>1910</v>
      </c>
      <c r="C875" s="52">
        <v>44938.530694444446</v>
      </c>
      <c r="D875" s="16">
        <f>(K875*M875+P875*R875)/(24*60*60)</f>
        <v>1.0185185185185186E-2</v>
      </c>
      <c r="E875" s="26" t="s">
        <v>1911</v>
      </c>
      <c r="F875" s="14" t="s">
        <v>1908</v>
      </c>
      <c r="G875" s="15">
        <v>0.11</v>
      </c>
      <c r="H875" s="131">
        <v>17</v>
      </c>
      <c r="I875" s="131">
        <v>10</v>
      </c>
      <c r="J875" s="143" t="s">
        <v>1252</v>
      </c>
      <c r="K875" s="27">
        <v>2</v>
      </c>
      <c r="L875" s="27">
        <v>6.0000000000000001E-3</v>
      </c>
      <c r="M875" s="13">
        <v>273</v>
      </c>
      <c r="N875" s="13">
        <v>240</v>
      </c>
      <c r="O875" s="17">
        <v>2E-3</v>
      </c>
      <c r="P875" s="27">
        <v>1</v>
      </c>
      <c r="Q875" s="27">
        <v>6.0000000000000001E-3</v>
      </c>
      <c r="R875" s="13">
        <v>334</v>
      </c>
      <c r="S875" s="13">
        <v>240</v>
      </c>
      <c r="T875" s="133">
        <v>2.9999999999999997E-4</v>
      </c>
      <c r="U875" s="27">
        <v>1.7500000000000002E-2</v>
      </c>
      <c r="V875" s="8">
        <f>IF(AB873="Latest Sag:",-(K875*L875+P875*Q875),-(K875*L875+P875*Q875)+U875)</f>
        <v>-5.0000000000000044E-4</v>
      </c>
      <c r="W875" s="8">
        <f>IF(OR(AC874="",AC874=0),Z874+V875,IF(AB873="Latest Sag:",AA874+U875+V875,AC874+V875))</f>
        <v>0.45858300000000002</v>
      </c>
      <c r="X875" s="33">
        <v>-35.035600000000002</v>
      </c>
      <c r="Y875" s="53">
        <f>IF(OR(ISBLANK(X875),X873=VALUE(20)),,IF(W873="Latest Z20:",ABS(X873-X875-K872*L872-P872*Q872+U874+U875),ABS(X874-X875-K874*L874-P874*Q874+U875)))</f>
        <v>2.3869795029440866E-15</v>
      </c>
      <c r="Z875" s="28">
        <v>-66.121471999999997</v>
      </c>
      <c r="AA875" s="28">
        <v>0.48951299999999998</v>
      </c>
      <c r="AB875" s="28">
        <v>-3.0831999999999998E-2</v>
      </c>
      <c r="AC875" s="8">
        <f t="shared" ref="AC875" si="1999">AB875+AA875</f>
        <v>0.45868100000000001</v>
      </c>
      <c r="AD875" s="35">
        <v>0.458643227024505</v>
      </c>
      <c r="AE875" s="8">
        <f t="shared" ref="AE875" si="2000">IF(AD875="",0,IF(OR(AC875="",AC875=0),W875-AD875,AC875-AD875))</f>
        <v>3.7772975495009575E-5</v>
      </c>
      <c r="AF875" s="58">
        <f t="shared" ref="AF875" si="2001">IF(AA875="",(Z875-V875)-Z874,AC875-W875)</f>
        <v>9.7999999999986986E-5</v>
      </c>
      <c r="AG875" s="40"/>
      <c r="AH875" s="73"/>
      <c r="AI875" s="40"/>
      <c r="AJ875" s="73"/>
      <c r="AK875" s="40">
        <v>16</v>
      </c>
      <c r="AL875" s="73">
        <v>150</v>
      </c>
      <c r="AM875" s="70"/>
      <c r="AN875" s="74"/>
      <c r="AO875" s="70"/>
      <c r="AP875" s="63"/>
      <c r="AQ875" s="63"/>
      <c r="AR875" s="40"/>
      <c r="AS875" s="40"/>
      <c r="AT875" s="63"/>
      <c r="AU875" s="63"/>
      <c r="AV875" s="142"/>
      <c r="AW875" s="71"/>
      <c r="AX875" s="45"/>
      <c r="AY875" s="45"/>
      <c r="AZ875" s="46"/>
      <c r="BA875" s="152"/>
      <c r="BB875" s="47"/>
      <c r="BC875" s="158">
        <v>5</v>
      </c>
      <c r="BD875" s="158">
        <v>14</v>
      </c>
      <c r="BE875" s="47">
        <v>4.3</v>
      </c>
      <c r="BF875" s="56"/>
      <c r="BG875" s="49"/>
      <c r="BH875" s="50"/>
      <c r="BI875" s="49"/>
      <c r="BJ875" s="49"/>
      <c r="BK875" s="49"/>
      <c r="BL875" s="49"/>
      <c r="BM875" s="49"/>
      <c r="BN875" s="50"/>
      <c r="BO875" s="49"/>
      <c r="BP875" s="49"/>
      <c r="BQ875" s="50"/>
      <c r="BR875" s="9"/>
    </row>
    <row r="876" spans="1:70" s="6" customFormat="1" x14ac:dyDescent="0.25">
      <c r="A876" s="170" t="s">
        <v>1155</v>
      </c>
      <c r="B876" s="136"/>
      <c r="C876" s="137">
        <v>44938.605254629627</v>
      </c>
      <c r="D876" s="146">
        <v>4.0199999999999996</v>
      </c>
      <c r="E876" s="139" t="s">
        <v>814</v>
      </c>
      <c r="F876" s="165" t="s">
        <v>1191</v>
      </c>
      <c r="G876" s="22"/>
      <c r="H876" s="134"/>
      <c r="I876" s="134"/>
      <c r="J876" s="145"/>
      <c r="K876" s="29"/>
      <c r="L876" s="29"/>
      <c r="M876" s="1"/>
      <c r="N876" s="1"/>
      <c r="O876" s="3"/>
      <c r="P876" s="29"/>
      <c r="Q876" s="29"/>
      <c r="R876" s="1"/>
      <c r="S876" s="1"/>
      <c r="T876" s="147" t="s">
        <v>903</v>
      </c>
      <c r="U876" s="32" t="s">
        <v>24</v>
      </c>
      <c r="V876" s="24"/>
      <c r="W876" s="25" t="s">
        <v>22</v>
      </c>
      <c r="X876" s="30">
        <v>20</v>
      </c>
      <c r="Y876" s="138"/>
      <c r="Z876" s="30"/>
      <c r="AA876" s="30"/>
      <c r="AB876" s="36" t="s">
        <v>21</v>
      </c>
      <c r="AC876" s="24">
        <f>$AC$875</f>
        <v>0.45868100000000001</v>
      </c>
      <c r="AD876" s="30"/>
      <c r="AE876" s="24"/>
      <c r="AF876" s="24"/>
      <c r="AG876" s="41"/>
      <c r="AH876" s="41"/>
      <c r="AI876" s="41"/>
      <c r="AJ876" s="41"/>
      <c r="AK876" s="41"/>
      <c r="AL876" s="41"/>
      <c r="AM876" s="41"/>
      <c r="AN876" s="41"/>
      <c r="AO876" s="41"/>
      <c r="AP876" s="135"/>
      <c r="AQ876" s="135"/>
      <c r="AR876" s="41"/>
      <c r="AS876" s="41"/>
      <c r="AT876" s="135"/>
      <c r="AU876" s="135"/>
      <c r="AV876" s="29"/>
      <c r="AW876" s="42"/>
      <c r="AX876" s="42"/>
      <c r="AY876" s="42"/>
      <c r="AZ876" s="43"/>
      <c r="BA876" s="151"/>
      <c r="BB876" s="44"/>
      <c r="BC876" s="157">
        <v>6</v>
      </c>
      <c r="BD876" s="157"/>
      <c r="BE876" s="44"/>
      <c r="BF876" s="48"/>
      <c r="BG876" s="48"/>
      <c r="BH876" s="48"/>
      <c r="BI876" s="48"/>
      <c r="BJ876" s="48"/>
      <c r="BK876" s="48"/>
      <c r="BL876" s="48"/>
      <c r="BM876" s="48"/>
      <c r="BN876" s="48"/>
      <c r="BO876" s="48"/>
      <c r="BP876" s="48"/>
      <c r="BQ876" s="48"/>
      <c r="BR876" s="1"/>
    </row>
    <row r="877" spans="1:70" s="7" customFormat="1" x14ac:dyDescent="0.25">
      <c r="A877" s="68" t="s">
        <v>1939</v>
      </c>
      <c r="B877" s="67" t="s">
        <v>1910</v>
      </c>
      <c r="C877" s="52">
        <v>44938.60533564815</v>
      </c>
      <c r="D877" s="16">
        <f>(K877*M877+P877*R877)/(24*60*60)</f>
        <v>0</v>
      </c>
      <c r="E877" s="26"/>
      <c r="F877" s="14" t="s">
        <v>1908</v>
      </c>
      <c r="G877" s="15">
        <v>0.11</v>
      </c>
      <c r="H877" s="131">
        <v>17</v>
      </c>
      <c r="I877" s="131">
        <v>10</v>
      </c>
      <c r="J877" s="143" t="s">
        <v>1252</v>
      </c>
      <c r="K877" s="37"/>
      <c r="L877" s="27">
        <v>6.0000000000000001E-3</v>
      </c>
      <c r="M877" s="13">
        <v>273</v>
      </c>
      <c r="N877" s="13">
        <v>240</v>
      </c>
      <c r="O877" s="17">
        <v>2E-3</v>
      </c>
      <c r="P877" s="37"/>
      <c r="Q877" s="27">
        <v>6.0000000000000001E-3</v>
      </c>
      <c r="R877" s="13">
        <v>334</v>
      </c>
      <c r="S877" s="13">
        <v>240</v>
      </c>
      <c r="T877" s="133">
        <v>2.9999999999999997E-4</v>
      </c>
      <c r="U877" s="27"/>
      <c r="V877" s="8">
        <f>IF(AB875="Latest Sag:",-(K877*L877+P877*Q877),-(K877*L877+P877*Q877)+U877)</f>
        <v>0</v>
      </c>
      <c r="W877" s="8">
        <f>IF(OR(AC876="",AC876=0),Z876+V877,IF(AB875="Latest Sag:",AA876+U877+V877,AC876+V877))</f>
        <v>0.45868100000000001</v>
      </c>
      <c r="X877" s="34"/>
      <c r="Y877" s="53">
        <f>IF(OR(ISBLANK(X877),X875=VALUE(20)),,IF(W875="Latest Z20:",ABS(X875-X877-K874*L874-P874*Q874+U876+U877),ABS(X876-X877-K876*L876-P876*Q876+U877)))</f>
        <v>0</v>
      </c>
      <c r="Z877" s="28">
        <v>-66.122501</v>
      </c>
      <c r="AA877" s="28">
        <v>0.48960500000000001</v>
      </c>
      <c r="AB877" s="28">
        <v>3.5435000000000001E-2</v>
      </c>
      <c r="AC877" s="8">
        <f t="shared" ref="AC877" si="2002">AB877+AA877</f>
        <v>0.52504000000000006</v>
      </c>
      <c r="AD877" s="35">
        <v>0.458595047756367</v>
      </c>
      <c r="AE877" s="8">
        <f t="shared" ref="AE877" si="2003">IF(AD877="",0,IF(OR(AC877="",AC877=0),W877-AD877,AC877-AD877))</f>
        <v>6.644495224363306E-2</v>
      </c>
      <c r="AF877" s="58">
        <f t="shared" ref="AF877" si="2004">IF(AA877="",(Z877-V877)-Z876,AC877-W877)</f>
        <v>6.6359000000000057E-2</v>
      </c>
      <c r="AG877" s="40"/>
      <c r="AH877" s="73"/>
      <c r="AI877" s="40"/>
      <c r="AJ877" s="73"/>
      <c r="AK877" s="40">
        <v>2397</v>
      </c>
      <c r="AL877" s="73">
        <v>150</v>
      </c>
      <c r="AM877" s="70"/>
      <c r="AN877" s="74"/>
      <c r="AO877" s="70"/>
      <c r="AP877" s="63"/>
      <c r="AQ877" s="63"/>
      <c r="AR877" s="40"/>
      <c r="AS877" s="40"/>
      <c r="AT877" s="63"/>
      <c r="AU877" s="63"/>
      <c r="AV877" s="142"/>
      <c r="AW877" s="71"/>
      <c r="AX877" s="45"/>
      <c r="AY877" s="45"/>
      <c r="AZ877" s="46"/>
      <c r="BA877" s="152"/>
      <c r="BB877" s="47"/>
      <c r="BC877" s="158">
        <v>6</v>
      </c>
      <c r="BD877" s="158"/>
      <c r="BE877" s="47"/>
      <c r="BF877" s="56"/>
      <c r="BG877" s="49"/>
      <c r="BH877" s="50"/>
      <c r="BI877" s="49"/>
      <c r="BJ877" s="49"/>
      <c r="BK877" s="49"/>
      <c r="BL877" s="49"/>
      <c r="BM877" s="49"/>
      <c r="BN877" s="50"/>
      <c r="BO877" s="49"/>
      <c r="BP877" s="49"/>
      <c r="BQ877" s="50"/>
      <c r="BR877" s="9"/>
    </row>
    <row r="878" spans="1:70" s="7" customFormat="1" x14ac:dyDescent="0.25">
      <c r="A878" s="68" t="s">
        <v>1940</v>
      </c>
      <c r="B878" s="67" t="s">
        <v>1910</v>
      </c>
      <c r="C878" s="52">
        <v>44938.616180555553</v>
      </c>
      <c r="D878" s="16">
        <f>(K878*M878+P878*R878)/(24*60*60)</f>
        <v>3.4756944444444444E-2</v>
      </c>
      <c r="E878" s="26"/>
      <c r="F878" s="14" t="s">
        <v>1908</v>
      </c>
      <c r="G878" s="15">
        <v>0.11</v>
      </c>
      <c r="H878" s="131">
        <v>17</v>
      </c>
      <c r="I878" s="131">
        <v>10</v>
      </c>
      <c r="J878" s="143" t="s">
        <v>1252</v>
      </c>
      <c r="K878" s="27">
        <v>11</v>
      </c>
      <c r="L878" s="27">
        <v>6.0000000000000001E-3</v>
      </c>
      <c r="M878" s="13">
        <v>273</v>
      </c>
      <c r="N878" s="13">
        <v>240</v>
      </c>
      <c r="O878" s="17">
        <v>2E-3</v>
      </c>
      <c r="P878" s="27">
        <v>0</v>
      </c>
      <c r="Q878" s="27">
        <v>6.0000000000000001E-3</v>
      </c>
      <c r="R878" s="13">
        <v>334</v>
      </c>
      <c r="S878" s="13">
        <v>240</v>
      </c>
      <c r="T878" s="133">
        <v>2.9999999999999997E-4</v>
      </c>
      <c r="U878" s="27">
        <v>4.1182000000000003E-2</v>
      </c>
      <c r="V878" s="8">
        <f>IF(AB876="Latest Sag:",-(K878*L878+P878*Q878),-(K878*L878+P878*Q878)+U878)</f>
        <v>-6.6000000000000003E-2</v>
      </c>
      <c r="W878" s="8">
        <f>IF(OR(AC877="",AC877=0),Z877+V878,IF(AB876="Latest Sag:",AA877+U878+V878,AC877+V878))</f>
        <v>0.46478700000000001</v>
      </c>
      <c r="X878" s="33">
        <v>-34.9816</v>
      </c>
      <c r="Y878" s="53">
        <f>IF(OR(ISBLANK(X878),X876=VALUE(20)),,IF(W876="Latest Z20:",ABS(X876-X878-K875*L875-P875*Q875+U877+U878),ABS(X877-X878-K877*L877-P877*Q877+U878)))</f>
        <v>0</v>
      </c>
      <c r="Z878" s="28">
        <v>-66.121553000000006</v>
      </c>
      <c r="AA878" s="28">
        <v>0.48957299999999998</v>
      </c>
      <c r="AB878" s="28">
        <v>-2.5162E-2</v>
      </c>
      <c r="AC878" s="8">
        <f t="shared" ref="AC878" si="2005">AB878+AA878</f>
        <v>0.46441099999999996</v>
      </c>
      <c r="AD878" s="35">
        <v>0.458595047756367</v>
      </c>
      <c r="AE878" s="8">
        <f t="shared" ref="AE878" si="2006">IF(AD878="",0,IF(OR(AC878="",AC878=0),W878-AD878,AC878-AD878))</f>
        <v>5.8159522436329603E-3</v>
      </c>
      <c r="AF878" s="58">
        <f t="shared" ref="AF878" si="2007">IF(AA878="",(Z878-V878)-Z877,AC878-W878)</f>
        <v>-3.7600000000004297E-4</v>
      </c>
      <c r="AG878" s="40"/>
      <c r="AH878" s="73"/>
      <c r="AI878" s="40"/>
      <c r="AJ878" s="73"/>
      <c r="AK878" s="40">
        <v>36</v>
      </c>
      <c r="AL878" s="73">
        <v>150</v>
      </c>
      <c r="AM878" s="70"/>
      <c r="AN878" s="74"/>
      <c r="AO878" s="70"/>
      <c r="AP878" s="63"/>
      <c r="AQ878" s="63"/>
      <c r="AR878" s="40"/>
      <c r="AS878" s="40"/>
      <c r="AT878" s="63"/>
      <c r="AU878" s="63"/>
      <c r="AV878" s="142"/>
      <c r="AW878" s="71"/>
      <c r="AX878" s="45"/>
      <c r="AY878" s="45"/>
      <c r="AZ878" s="46"/>
      <c r="BA878" s="152"/>
      <c r="BB878" s="47"/>
      <c r="BC878" s="158">
        <v>6</v>
      </c>
      <c r="BD878" s="158"/>
      <c r="BE878" s="47"/>
      <c r="BF878" s="56"/>
      <c r="BG878" s="49"/>
      <c r="BH878" s="50"/>
      <c r="BI878" s="49"/>
      <c r="BJ878" s="49"/>
      <c r="BK878" s="49"/>
      <c r="BL878" s="49"/>
      <c r="BM878" s="49"/>
      <c r="BN878" s="50"/>
      <c r="BO878" s="49"/>
      <c r="BP878" s="49"/>
      <c r="BQ878" s="50"/>
      <c r="BR878" s="9"/>
    </row>
    <row r="879" spans="1:70" s="7" customFormat="1" x14ac:dyDescent="0.25">
      <c r="A879" s="68" t="s">
        <v>1941</v>
      </c>
      <c r="B879" s="67" t="s">
        <v>1910</v>
      </c>
      <c r="C879" s="52">
        <v>44938.661550925928</v>
      </c>
      <c r="D879" s="16">
        <f>(K879*M879+P879*R879)/(24*60*60)</f>
        <v>1.0185185185185186E-2</v>
      </c>
      <c r="E879" s="26"/>
      <c r="F879" s="14" t="s">
        <v>1908</v>
      </c>
      <c r="G879" s="15">
        <v>0.11</v>
      </c>
      <c r="H879" s="131">
        <v>17</v>
      </c>
      <c r="I879" s="131">
        <v>10</v>
      </c>
      <c r="J879" s="143" t="s">
        <v>1252</v>
      </c>
      <c r="K879" s="27">
        <v>2</v>
      </c>
      <c r="L879" s="27">
        <v>6.0000000000000001E-3</v>
      </c>
      <c r="M879" s="13">
        <v>273</v>
      </c>
      <c r="N879" s="13">
        <v>240</v>
      </c>
      <c r="O879" s="17">
        <v>2E-3</v>
      </c>
      <c r="P879" s="27">
        <v>1</v>
      </c>
      <c r="Q879" s="27">
        <v>6.0000000000000001E-3</v>
      </c>
      <c r="R879" s="13">
        <v>334</v>
      </c>
      <c r="S879" s="13">
        <v>240</v>
      </c>
      <c r="T879" s="133">
        <v>2.9999999999999997E-4</v>
      </c>
      <c r="U879" s="27">
        <v>1.2E-2</v>
      </c>
      <c r="V879" s="8">
        <f>IF(AB877="Latest Sag:",-(K879*L879+P879*Q879),-(K879*L879+P879*Q879)+U879)</f>
        <v>-6.0000000000000019E-3</v>
      </c>
      <c r="W879" s="8">
        <f>IF(OR(AC878="",AC878=0),Z878+V879,IF(AB877="Latest Sag:",AA878+U879+V879,AC878+V879))</f>
        <v>0.45841099999999996</v>
      </c>
      <c r="X879" s="33">
        <v>-35.035600000000002</v>
      </c>
      <c r="Y879" s="53">
        <f>IF(OR(ISBLANK(X879),X877=VALUE(20)),,IF(W877="Latest Z20:",ABS(X877-X879-K876*L876-P876*Q876+U878+U879),ABS(X878-X879-K878*L878-P878*Q878+U879)))</f>
        <v>2.0435042547006788E-15</v>
      </c>
      <c r="Z879" s="28">
        <v>-66.121690999999998</v>
      </c>
      <c r="AA879" s="28">
        <v>0.48954999999999999</v>
      </c>
      <c r="AB879" s="28">
        <v>-3.0724999999999999E-2</v>
      </c>
      <c r="AC879" s="8">
        <f t="shared" ref="AC879" si="2008">AB879+AA879</f>
        <v>0.45882499999999998</v>
      </c>
      <c r="AD879" s="35">
        <v>0.458595047756367</v>
      </c>
      <c r="AE879" s="8">
        <f t="shared" ref="AE879" si="2009">IF(AD879="",0,IF(OR(AC879="",AC879=0),W879-AD879,AC879-AD879))</f>
        <v>2.2995224363298039E-4</v>
      </c>
      <c r="AF879" s="58">
        <f t="shared" ref="AF879" si="2010">IF(AA879="",(Z879-V879)-Z878,AC879-W879)</f>
        <v>4.1400000000002546E-4</v>
      </c>
      <c r="AG879" s="40"/>
      <c r="AH879" s="73"/>
      <c r="AI879" s="40"/>
      <c r="AJ879" s="73"/>
      <c r="AK879" s="40">
        <v>25</v>
      </c>
      <c r="AL879" s="73">
        <v>150</v>
      </c>
      <c r="AM879" s="70"/>
      <c r="AN879" s="74"/>
      <c r="AO879" s="70"/>
      <c r="AP879" s="63"/>
      <c r="AQ879" s="63"/>
      <c r="AR879" s="40"/>
      <c r="AS879" s="40"/>
      <c r="AT879" s="63"/>
      <c r="AU879" s="63"/>
      <c r="AV879" s="142"/>
      <c r="AW879" s="71"/>
      <c r="AX879" s="45"/>
      <c r="AY879" s="45"/>
      <c r="AZ879" s="46"/>
      <c r="BA879" s="152"/>
      <c r="BB879" s="47"/>
      <c r="BC879" s="158">
        <v>6</v>
      </c>
      <c r="BD879" s="158"/>
      <c r="BE879" s="47"/>
      <c r="BF879" s="56"/>
      <c r="BG879" s="49"/>
      <c r="BH879" s="50"/>
      <c r="BI879" s="49"/>
      <c r="BJ879" s="49"/>
      <c r="BK879" s="49"/>
      <c r="BL879" s="49"/>
      <c r="BM879" s="49"/>
      <c r="BN879" s="50"/>
      <c r="BO879" s="49"/>
      <c r="BP879" s="49"/>
      <c r="BQ879" s="50"/>
      <c r="BR879" s="9"/>
    </row>
    <row r="880" spans="1:70" s="6" customFormat="1" x14ac:dyDescent="0.25">
      <c r="A880" s="170" t="s">
        <v>1155</v>
      </c>
      <c r="B880" s="136"/>
      <c r="C880" s="137">
        <v>44938.686400462961</v>
      </c>
      <c r="D880" s="146">
        <v>1.95</v>
      </c>
      <c r="E880" s="139" t="s">
        <v>814</v>
      </c>
      <c r="F880" s="165" t="s">
        <v>1195</v>
      </c>
      <c r="G880" s="22"/>
      <c r="H880" s="134"/>
      <c r="I880" s="134"/>
      <c r="J880" s="145"/>
      <c r="K880" s="29"/>
      <c r="L880" s="29"/>
      <c r="M880" s="1"/>
      <c r="N880" s="1"/>
      <c r="O880" s="3"/>
      <c r="P880" s="29"/>
      <c r="Q880" s="29"/>
      <c r="R880" s="1"/>
      <c r="S880" s="1"/>
      <c r="T880" s="147" t="s">
        <v>903</v>
      </c>
      <c r="U880" s="32" t="s">
        <v>24</v>
      </c>
      <c r="V880" s="24"/>
      <c r="W880" s="25" t="s">
        <v>22</v>
      </c>
      <c r="X880" s="30">
        <v>20</v>
      </c>
      <c r="Y880" s="138"/>
      <c r="Z880" s="30"/>
      <c r="AA880" s="30"/>
      <c r="AB880" s="36" t="s">
        <v>21</v>
      </c>
      <c r="AC880" s="24">
        <f>$AC$879</f>
        <v>0.45882499999999998</v>
      </c>
      <c r="AD880" s="30"/>
      <c r="AE880" s="24"/>
      <c r="AF880" s="24"/>
      <c r="AG880" s="41"/>
      <c r="AH880" s="41"/>
      <c r="AI880" s="41"/>
      <c r="AJ880" s="41"/>
      <c r="AK880" s="41"/>
      <c r="AL880" s="41"/>
      <c r="AM880" s="41"/>
      <c r="AN880" s="41"/>
      <c r="AO880" s="41"/>
      <c r="AP880" s="135"/>
      <c r="AQ880" s="135"/>
      <c r="AR880" s="41"/>
      <c r="AS880" s="41"/>
      <c r="AT880" s="135"/>
      <c r="AU880" s="135"/>
      <c r="AV880" s="29"/>
      <c r="AW880" s="42"/>
      <c r="AX880" s="42"/>
      <c r="AY880" s="42"/>
      <c r="AZ880" s="43"/>
      <c r="BA880" s="151"/>
      <c r="BB880" s="44"/>
      <c r="BC880" s="157">
        <v>7</v>
      </c>
      <c r="BD880" s="157"/>
      <c r="BE880" s="44"/>
      <c r="BF880" s="48"/>
      <c r="BG880" s="48"/>
      <c r="BH880" s="48"/>
      <c r="BI880" s="48"/>
      <c r="BJ880" s="48"/>
      <c r="BK880" s="48"/>
      <c r="BL880" s="48"/>
      <c r="BM880" s="48"/>
      <c r="BN880" s="48"/>
      <c r="BO880" s="48"/>
      <c r="BP880" s="48"/>
      <c r="BQ880" s="48"/>
      <c r="BR880" s="1"/>
    </row>
    <row r="881" spans="1:70" s="7" customFormat="1" x14ac:dyDescent="0.25">
      <c r="A881" s="68" t="s">
        <v>1942</v>
      </c>
      <c r="B881" s="67" t="s">
        <v>1910</v>
      </c>
      <c r="C881" s="52">
        <v>44938.686469907407</v>
      </c>
      <c r="D881" s="16">
        <f>(K881*M881+P881*R881)/(24*60*60)</f>
        <v>0</v>
      </c>
      <c r="E881" s="26"/>
      <c r="F881" s="14" t="s">
        <v>1908</v>
      </c>
      <c r="G881" s="15">
        <v>0.11</v>
      </c>
      <c r="H881" s="131">
        <v>17</v>
      </c>
      <c r="I881" s="131">
        <v>10</v>
      </c>
      <c r="J881" s="143" t="s">
        <v>1252</v>
      </c>
      <c r="K881" s="37"/>
      <c r="L881" s="27">
        <v>6.0000000000000001E-3</v>
      </c>
      <c r="M881" s="13">
        <v>273</v>
      </c>
      <c r="N881" s="13">
        <v>240</v>
      </c>
      <c r="O881" s="17">
        <v>2E-3</v>
      </c>
      <c r="P881" s="37"/>
      <c r="Q881" s="27">
        <v>6.0000000000000001E-3</v>
      </c>
      <c r="R881" s="13">
        <v>334</v>
      </c>
      <c r="S881" s="13">
        <v>240</v>
      </c>
      <c r="T881" s="133">
        <v>2.9999999999999997E-4</v>
      </c>
      <c r="U881" s="27"/>
      <c r="V881" s="8">
        <f>IF(AB879="Latest Sag:",-(K881*L881+P881*Q881),-(K881*L881+P881*Q881)+U881)</f>
        <v>0</v>
      </c>
      <c r="W881" s="8">
        <f>IF(OR(AC880="",AC880=0),Z880+V881,IF(AB879="Latest Sag:",AA880+U881+V881,AC880+V881))</f>
        <v>0.45882499999999998</v>
      </c>
      <c r="X881" s="34"/>
      <c r="Y881" s="53">
        <f>IF(OR(ISBLANK(X881),X879=VALUE(20)),,IF(W879="Latest Z20:",ABS(X879-X881-K878*L878-P878*Q878+U880+U881),ABS(X880-X881-K880*L880-P880*Q880+U881)))</f>
        <v>0</v>
      </c>
      <c r="Z881" s="28">
        <v>-66.122094000000004</v>
      </c>
      <c r="AA881" s="28">
        <v>0.48972100000000002</v>
      </c>
      <c r="AB881" s="28">
        <v>3.4311000000000001E-2</v>
      </c>
      <c r="AC881" s="8">
        <f t="shared" ref="AC881" si="2011">AB881+AA881</f>
        <v>0.52403200000000005</v>
      </c>
      <c r="AD881" s="35">
        <v>0.45856130530620798</v>
      </c>
      <c r="AE881" s="8">
        <f t="shared" ref="AE881" si="2012">IF(AD881="",0,IF(OR(AC881="",AC881=0),W881-AD881,AC881-AD881))</f>
        <v>6.5470694693792075E-2</v>
      </c>
      <c r="AF881" s="58">
        <f t="shared" ref="AF881" si="2013">IF(AA881="",(Z881-V881)-Z880,AC881-W881)</f>
        <v>6.520700000000007E-2</v>
      </c>
      <c r="AG881" s="40"/>
      <c r="AH881" s="73"/>
      <c r="AI881" s="40"/>
      <c r="AJ881" s="73"/>
      <c r="AK881" s="40">
        <v>2635</v>
      </c>
      <c r="AL881" s="73">
        <v>150</v>
      </c>
      <c r="AM881" s="70"/>
      <c r="AN881" s="74"/>
      <c r="AO881" s="70"/>
      <c r="AP881" s="63"/>
      <c r="AQ881" s="63"/>
      <c r="AR881" s="40"/>
      <c r="AS881" s="40"/>
      <c r="AT881" s="63"/>
      <c r="AU881" s="63"/>
      <c r="AV881" s="142"/>
      <c r="AW881" s="71"/>
      <c r="AX881" s="45"/>
      <c r="AY881" s="45"/>
      <c r="AZ881" s="46"/>
      <c r="BA881" s="152"/>
      <c r="BB881" s="47"/>
      <c r="BC881" s="158">
        <v>7</v>
      </c>
      <c r="BD881" s="158"/>
      <c r="BE881" s="47"/>
      <c r="BF881" s="56"/>
      <c r="BG881" s="49"/>
      <c r="BH881" s="50"/>
      <c r="BI881" s="49"/>
      <c r="BJ881" s="49"/>
      <c r="BK881" s="49"/>
      <c r="BL881" s="49"/>
      <c r="BM881" s="49"/>
      <c r="BN881" s="50"/>
      <c r="BO881" s="49"/>
      <c r="BP881" s="49"/>
      <c r="BQ881" s="50"/>
      <c r="BR881" s="9"/>
    </row>
    <row r="882" spans="1:70" s="7" customFormat="1" x14ac:dyDescent="0.25">
      <c r="A882" s="68" t="s">
        <v>1943</v>
      </c>
      <c r="B882" s="67" t="s">
        <v>1910</v>
      </c>
      <c r="C882" s="52">
        <v>44938.701874999999</v>
      </c>
      <c r="D882" s="16">
        <f>(K882*M882+P882*R882)/(24*60*60)</f>
        <v>3.4756944444444444E-2</v>
      </c>
      <c r="E882" s="26"/>
      <c r="F882" s="14" t="s">
        <v>1908</v>
      </c>
      <c r="G882" s="15">
        <v>0.11</v>
      </c>
      <c r="H882" s="131">
        <v>17</v>
      </c>
      <c r="I882" s="131">
        <v>10</v>
      </c>
      <c r="J882" s="143" t="s">
        <v>1252</v>
      </c>
      <c r="K882" s="27">
        <v>11</v>
      </c>
      <c r="L882" s="27">
        <v>6.0000000000000001E-3</v>
      </c>
      <c r="M882" s="13">
        <v>273</v>
      </c>
      <c r="N882" s="13">
        <v>240</v>
      </c>
      <c r="O882" s="17">
        <v>2E-3</v>
      </c>
      <c r="P882" s="27">
        <v>0</v>
      </c>
      <c r="Q882" s="27">
        <v>6.0000000000000001E-3</v>
      </c>
      <c r="R882" s="13">
        <v>334</v>
      </c>
      <c r="S882" s="13">
        <v>240</v>
      </c>
      <c r="T882" s="133">
        <v>2.9999999999999997E-4</v>
      </c>
      <c r="U882" s="27">
        <v>4.1286999999999997E-2</v>
      </c>
      <c r="V882" s="8">
        <f>IF(AB880="Latest Sag:",-(K882*L882+P882*Q882),-(K882*L882+P882*Q882)+U882)</f>
        <v>-6.6000000000000003E-2</v>
      </c>
      <c r="W882" s="8">
        <f>IF(OR(AC881="",AC881=0),Z881+V882,IF(AB880="Latest Sag:",AA881+U882+V882,AC881+V882))</f>
        <v>0.46500800000000003</v>
      </c>
      <c r="X882" s="33">
        <v>-34.978900000000003</v>
      </c>
      <c r="Y882" s="53">
        <f>IF(OR(ISBLANK(X882),X880=VALUE(20)),,IF(W880="Latest Z20:",ABS(X880-X882-K879*L879-P879*Q879+U881+U882),ABS(X881-X882-K881*L881-P881*Q881+U882)))</f>
        <v>0</v>
      </c>
      <c r="Z882" s="28">
        <v>-66.121601999999996</v>
      </c>
      <c r="AA882" s="28">
        <v>0.489618</v>
      </c>
      <c r="AB882" s="28">
        <v>-2.2297000000000001E-2</v>
      </c>
      <c r="AC882" s="8">
        <f t="shared" ref="AC882" si="2014">AB882+AA882</f>
        <v>0.46732099999999999</v>
      </c>
      <c r="AD882" s="35">
        <v>0.45856130530620798</v>
      </c>
      <c r="AE882" s="8">
        <f t="shared" ref="AE882" si="2015">IF(AD882="",0,IF(OR(AC882="",AC882=0),W882-AD882,AC882-AD882))</f>
        <v>8.7596946937920084E-3</v>
      </c>
      <c r="AF882" s="58">
        <f t="shared" ref="AF882" si="2016">IF(AA882="",(Z882-V882)-Z881,AC882-W882)</f>
        <v>2.312999999999954E-3</v>
      </c>
      <c r="AG882" s="40"/>
      <c r="AH882" s="73"/>
      <c r="AI882" s="40"/>
      <c r="AJ882" s="73"/>
      <c r="AK882" s="40">
        <v>28</v>
      </c>
      <c r="AL882" s="73">
        <v>150</v>
      </c>
      <c r="AM882" s="70"/>
      <c r="AN882" s="74"/>
      <c r="AO882" s="70"/>
      <c r="AP882" s="63"/>
      <c r="AQ882" s="63"/>
      <c r="AR882" s="40"/>
      <c r="AS882" s="40"/>
      <c r="AT882" s="63"/>
      <c r="AU882" s="63"/>
      <c r="AV882" s="142"/>
      <c r="AW882" s="71"/>
      <c r="AX882" s="45"/>
      <c r="AY882" s="45"/>
      <c r="AZ882" s="46"/>
      <c r="BA882" s="152"/>
      <c r="BB882" s="47"/>
      <c r="BC882" s="158">
        <v>7</v>
      </c>
      <c r="BD882" s="158"/>
      <c r="BE882" s="47"/>
      <c r="BF882" s="56"/>
      <c r="BG882" s="49"/>
      <c r="BH882" s="50"/>
      <c r="BI882" s="49"/>
      <c r="BJ882" s="49"/>
      <c r="BK882" s="49"/>
      <c r="BL882" s="49"/>
      <c r="BM882" s="49"/>
      <c r="BN882" s="50"/>
      <c r="BO882" s="49"/>
      <c r="BP882" s="49"/>
      <c r="BQ882" s="50"/>
      <c r="BR882" s="9"/>
    </row>
    <row r="883" spans="1:70" s="7" customFormat="1" x14ac:dyDescent="0.25">
      <c r="A883" s="68" t="s">
        <v>1944</v>
      </c>
      <c r="B883" s="67" t="s">
        <v>1912</v>
      </c>
      <c r="C883" s="52">
        <v>44938.777060185188</v>
      </c>
      <c r="D883" s="16">
        <f>(K883*M883+P883*R883)/(24*60*60)</f>
        <v>1.0185185185185186E-2</v>
      </c>
      <c r="E883" s="26" t="s">
        <v>1913</v>
      </c>
      <c r="F883" s="14" t="s">
        <v>1908</v>
      </c>
      <c r="G883" s="15">
        <v>0.11</v>
      </c>
      <c r="H883" s="131">
        <v>17</v>
      </c>
      <c r="I883" s="131">
        <v>10</v>
      </c>
      <c r="J883" s="143" t="s">
        <v>1252</v>
      </c>
      <c r="K883" s="27">
        <v>2</v>
      </c>
      <c r="L883" s="27">
        <v>6.0000000000000001E-3</v>
      </c>
      <c r="M883" s="13">
        <v>273</v>
      </c>
      <c r="N883" s="13">
        <v>240</v>
      </c>
      <c r="O883" s="17">
        <v>2E-3</v>
      </c>
      <c r="P883" s="27">
        <v>1</v>
      </c>
      <c r="Q883" s="27">
        <v>6.0000000000000001E-3</v>
      </c>
      <c r="R883" s="13">
        <v>334</v>
      </c>
      <c r="S883" s="13">
        <v>240</v>
      </c>
      <c r="T883" s="133">
        <v>2.9999999999999997E-4</v>
      </c>
      <c r="U883" s="27">
        <v>9.0849999999999993E-3</v>
      </c>
      <c r="V883" s="8">
        <f>IF(AB881="Latest Sag:",-(K883*L883+P883*Q883),-(K883*L883+P883*Q883)+U883)</f>
        <v>-8.9150000000000028E-3</v>
      </c>
      <c r="W883" s="8">
        <f>IF(OR(AC882="",AC882=0),Z882+V883,IF(AB881="Latest Sag:",AA882+U883+V883,AC882+V883))</f>
        <v>0.45840599999999998</v>
      </c>
      <c r="X883" s="33">
        <v>-35.035800000000002</v>
      </c>
      <c r="Y883" s="53">
        <f>IF(OR(ISBLANK(X883),X881=VALUE(20)),,IF(W881="Latest Z20:",ABS(X881-X883-K880*L880-P880*Q880+U882+U883),ABS(X882-X883-K882*L882-P882*Q882+U883)))</f>
        <v>1.5000000001163388E-5</v>
      </c>
      <c r="Z883" s="28">
        <v>-66.121748999999994</v>
      </c>
      <c r="AA883" s="28">
        <v>0.48959399999999997</v>
      </c>
      <c r="AB883" s="28">
        <v>-3.0771E-2</v>
      </c>
      <c r="AC883" s="8">
        <f t="shared" ref="AC883" si="2017">AB883+AA883</f>
        <v>0.45882299999999998</v>
      </c>
      <c r="AD883" s="35">
        <v>0.45856130530620798</v>
      </c>
      <c r="AE883" s="8">
        <f t="shared" ref="AE883" si="2018">IF(AD883="",0,IF(OR(AC883="",AC883=0),W883-AD883,AC883-AD883))</f>
        <v>2.6169469379200283E-4</v>
      </c>
      <c r="AF883" s="58">
        <f t="shared" ref="AF883" si="2019">IF(AA883="",(Z883-V883)-Z882,AC883-W883)</f>
        <v>4.170000000000007E-4</v>
      </c>
      <c r="AG883" s="40"/>
      <c r="AH883" s="73"/>
      <c r="AI883" s="40"/>
      <c r="AJ883" s="73"/>
      <c r="AK883" s="40">
        <v>21</v>
      </c>
      <c r="AL883" s="73">
        <v>150</v>
      </c>
      <c r="AM883" s="70"/>
      <c r="AN883" s="74"/>
      <c r="AO883" s="70"/>
      <c r="AP883" s="63"/>
      <c r="AQ883" s="63"/>
      <c r="AR883" s="40"/>
      <c r="AS883" s="40"/>
      <c r="AT883" s="63"/>
      <c r="AU883" s="63"/>
      <c r="AV883" s="142"/>
      <c r="AW883" s="71"/>
      <c r="AX883" s="45"/>
      <c r="AY883" s="45"/>
      <c r="AZ883" s="46"/>
      <c r="BA883" s="152"/>
      <c r="BB883" s="47"/>
      <c r="BC883" s="158">
        <v>7</v>
      </c>
      <c r="BD883" s="158"/>
      <c r="BE883" s="47"/>
      <c r="BF883" s="56"/>
      <c r="BG883" s="49"/>
      <c r="BH883" s="50"/>
      <c r="BI883" s="49"/>
      <c r="BJ883" s="49"/>
      <c r="BK883" s="49"/>
      <c r="BL883" s="49"/>
      <c r="BM883" s="49"/>
      <c r="BN883" s="50"/>
      <c r="BO883" s="49"/>
      <c r="BP883" s="49"/>
      <c r="BQ883" s="50"/>
      <c r="BR883" s="9"/>
    </row>
    <row r="884" spans="1:70" s="6" customFormat="1" x14ac:dyDescent="0.25">
      <c r="A884" s="170" t="s">
        <v>1155</v>
      </c>
      <c r="B884" s="136"/>
      <c r="C884" s="137">
        <v>44938.777071759258</v>
      </c>
      <c r="D884" s="146">
        <v>2.1800000000000002</v>
      </c>
      <c r="E884" s="139" t="s">
        <v>814</v>
      </c>
      <c r="F884" s="165" t="s">
        <v>1199</v>
      </c>
      <c r="G884" s="22"/>
      <c r="H884" s="134"/>
      <c r="I884" s="134"/>
      <c r="J884" s="145"/>
      <c r="K884" s="29"/>
      <c r="L884" s="29"/>
      <c r="M884" s="1"/>
      <c r="N884" s="1"/>
      <c r="O884" s="3"/>
      <c r="P884" s="29"/>
      <c r="Q884" s="29"/>
      <c r="R884" s="1"/>
      <c r="S884" s="1"/>
      <c r="T884" s="147" t="s">
        <v>903</v>
      </c>
      <c r="U884" s="32" t="s">
        <v>24</v>
      </c>
      <c r="V884" s="24"/>
      <c r="W884" s="25" t="s">
        <v>22</v>
      </c>
      <c r="X884" s="30">
        <v>20</v>
      </c>
      <c r="Y884" s="138"/>
      <c r="Z884" s="30"/>
      <c r="AA884" s="30"/>
      <c r="AB884" s="36" t="s">
        <v>21</v>
      </c>
      <c r="AC884" s="24">
        <f>$AC$883</f>
        <v>0.45882299999999998</v>
      </c>
      <c r="AD884" s="30"/>
      <c r="AE884" s="24"/>
      <c r="AF884" s="24"/>
      <c r="AG884" s="41"/>
      <c r="AH884" s="41"/>
      <c r="AI884" s="41"/>
      <c r="AJ884" s="41"/>
      <c r="AK884" s="41"/>
      <c r="AL884" s="41"/>
      <c r="AM884" s="41"/>
      <c r="AN884" s="41"/>
      <c r="AO884" s="41"/>
      <c r="AP884" s="135"/>
      <c r="AQ884" s="135"/>
      <c r="AR884" s="41"/>
      <c r="AS884" s="41"/>
      <c r="AT884" s="135"/>
      <c r="AU884" s="135"/>
      <c r="AV884" s="29"/>
      <c r="AW884" s="42"/>
      <c r="AX884" s="42"/>
      <c r="AY884" s="42"/>
      <c r="AZ884" s="43"/>
      <c r="BA884" s="151"/>
      <c r="BB884" s="44"/>
      <c r="BC884" s="157">
        <v>8</v>
      </c>
      <c r="BD884" s="157"/>
      <c r="BE884" s="44"/>
      <c r="BF884" s="48"/>
      <c r="BG884" s="48"/>
      <c r="BH884" s="48"/>
      <c r="BI884" s="48"/>
      <c r="BJ884" s="48"/>
      <c r="BK884" s="48"/>
      <c r="BL884" s="48"/>
      <c r="BM884" s="48"/>
      <c r="BN884" s="48"/>
      <c r="BO884" s="48"/>
      <c r="BP884" s="48"/>
      <c r="BQ884" s="48"/>
      <c r="BR884" s="1"/>
    </row>
    <row r="885" spans="1:70" s="7" customFormat="1" x14ac:dyDescent="0.25">
      <c r="A885" s="68" t="s">
        <v>1945</v>
      </c>
      <c r="B885" s="67" t="s">
        <v>1177</v>
      </c>
      <c r="C885" s="52">
        <v>44938.777199074073</v>
      </c>
      <c r="D885" s="16">
        <f>(K885*M885+P885*R885)/(24*60*60)</f>
        <v>0</v>
      </c>
      <c r="E885" s="26"/>
      <c r="F885" s="14" t="s">
        <v>1908</v>
      </c>
      <c r="G885" s="15">
        <v>0.11</v>
      </c>
      <c r="H885" s="131">
        <v>17</v>
      </c>
      <c r="I885" s="131">
        <v>10</v>
      </c>
      <c r="J885" s="143" t="s">
        <v>1252</v>
      </c>
      <c r="K885" s="37"/>
      <c r="L885" s="27">
        <v>6.0000000000000001E-3</v>
      </c>
      <c r="M885" s="13">
        <v>273</v>
      </c>
      <c r="N885" s="13">
        <v>240</v>
      </c>
      <c r="O885" s="17">
        <v>2E-3</v>
      </c>
      <c r="P885" s="37"/>
      <c r="Q885" s="27">
        <v>6.0000000000000001E-3</v>
      </c>
      <c r="R885" s="13">
        <v>334</v>
      </c>
      <c r="S885" s="13">
        <v>240</v>
      </c>
      <c r="T885" s="133">
        <v>2.9999999999999997E-4</v>
      </c>
      <c r="U885" s="27"/>
      <c r="V885" s="8">
        <f>IF(AB883="Latest Sag:",-(K885*L885+P885*Q885),-(K885*L885+P885*Q885)+U885)</f>
        <v>0</v>
      </c>
      <c r="W885" s="8">
        <f>IF(OR(AC884="",AC884=0),Z884+V885,IF(AB883="Latest Sag:",AA884+U885+V885,AC884+V885))</f>
        <v>0.45882299999999998</v>
      </c>
      <c r="X885" s="34"/>
      <c r="Y885" s="53">
        <f>IF(OR(ISBLANK(X885),X883=VALUE(20)),,IF(W883="Latest Z20:",ABS(X883-X885-K882*L882-P882*Q882+U884+U885),ABS(X884-X885-K884*L884-P884*Q884+U885)))</f>
        <v>0</v>
      </c>
      <c r="Z885" s="28">
        <v>-66.122214999999997</v>
      </c>
      <c r="AA885" s="28">
        <v>0.489813</v>
      </c>
      <c r="AB885" s="28">
        <v>3.313E-2</v>
      </c>
      <c r="AC885" s="8">
        <f t="shared" ref="AC885" si="2020">AB885+AA885</f>
        <v>0.52294300000000005</v>
      </c>
      <c r="AD885" s="35">
        <v>0.458595328832066</v>
      </c>
      <c r="AE885" s="8">
        <f t="shared" ref="AE885" si="2021">IF(AD885="",0,IF(OR(AC885="",AC885=0),W885-AD885,AC885-AD885))</f>
        <v>6.4347671167934051E-2</v>
      </c>
      <c r="AF885" s="58">
        <f t="shared" ref="AF885" si="2022">IF(AA885="",(Z885-V885)-Z884,AC885-W885)</f>
        <v>6.4120000000000066E-2</v>
      </c>
      <c r="AG885" s="40"/>
      <c r="AH885" s="73"/>
      <c r="AI885" s="40"/>
      <c r="AJ885" s="73"/>
      <c r="AK885" s="40">
        <v>3690</v>
      </c>
      <c r="AL885" s="73">
        <v>150</v>
      </c>
      <c r="AM885" s="70"/>
      <c r="AN885" s="74"/>
      <c r="AO885" s="70"/>
      <c r="AP885" s="63"/>
      <c r="AQ885" s="63"/>
      <c r="AR885" s="40"/>
      <c r="AS885" s="40"/>
      <c r="AT885" s="63"/>
      <c r="AU885" s="63"/>
      <c r="AV885" s="142"/>
      <c r="AW885" s="71"/>
      <c r="AX885" s="45"/>
      <c r="AY885" s="45"/>
      <c r="AZ885" s="46"/>
      <c r="BA885" s="152"/>
      <c r="BB885" s="47"/>
      <c r="BC885" s="158">
        <v>8</v>
      </c>
      <c r="BD885" s="158"/>
      <c r="BE885" s="47"/>
      <c r="BF885" s="56"/>
      <c r="BG885" s="49"/>
      <c r="BH885" s="50"/>
      <c r="BI885" s="49"/>
      <c r="BJ885" s="49"/>
      <c r="BK885" s="49"/>
      <c r="BL885" s="49"/>
      <c r="BM885" s="49"/>
      <c r="BN885" s="50"/>
      <c r="BO885" s="49"/>
      <c r="BP885" s="49"/>
      <c r="BQ885" s="50"/>
      <c r="BR885" s="9"/>
    </row>
    <row r="886" spans="1:70" s="7" customFormat="1" x14ac:dyDescent="0.25">
      <c r="A886" s="68" t="s">
        <v>1946</v>
      </c>
      <c r="B886" s="67" t="s">
        <v>1177</v>
      </c>
      <c r="C886" s="52">
        <v>44938.798043981478</v>
      </c>
      <c r="D886" s="16">
        <f>(K886*M886+P886*R886)/(24*60*60)</f>
        <v>3.4756944444444444E-2</v>
      </c>
      <c r="E886" s="26"/>
      <c r="F886" s="14" t="s">
        <v>1908</v>
      </c>
      <c r="G886" s="15">
        <v>0.11</v>
      </c>
      <c r="H886" s="131">
        <v>17</v>
      </c>
      <c r="I886" s="131">
        <v>10</v>
      </c>
      <c r="J886" s="143" t="s">
        <v>1252</v>
      </c>
      <c r="K886" s="27">
        <v>11</v>
      </c>
      <c r="L886" s="27">
        <v>6.0000000000000001E-3</v>
      </c>
      <c r="M886" s="13">
        <v>273</v>
      </c>
      <c r="N886" s="13">
        <v>240</v>
      </c>
      <c r="O886" s="17">
        <v>2E-3</v>
      </c>
      <c r="P886" s="27">
        <v>0</v>
      </c>
      <c r="Q886" s="27">
        <v>6.0000000000000001E-3</v>
      </c>
      <c r="R886" s="13">
        <v>334</v>
      </c>
      <c r="S886" s="13">
        <v>240</v>
      </c>
      <c r="T886" s="133">
        <v>2.9999999999999997E-4</v>
      </c>
      <c r="U886" s="27">
        <v>4.0785000000000002E-2</v>
      </c>
      <c r="V886" s="8">
        <f>IF(AB884="Latest Sag:",-(K886*L886+P886*Q886),-(K886*L886+P886*Q886)+U886)</f>
        <v>-6.6000000000000003E-2</v>
      </c>
      <c r="W886" s="8">
        <f>IF(OR(AC885="",AC885=0),Z885+V886,IF(AB884="Latest Sag:",AA885+U886+V886,AC885+V886))</f>
        <v>0.46459800000000001</v>
      </c>
      <c r="X886" s="33">
        <v>-34.981403999999998</v>
      </c>
      <c r="Y886" s="53">
        <f>IF(OR(ISBLANK(X886),X884=VALUE(20)),,IF(W884="Latest Z20:",ABS(X884-X886-K883*L883-P883*Q883+U885+U886),ABS(X885-X886-K885*L885-P885*Q885+U886)))</f>
        <v>0</v>
      </c>
      <c r="Z886" s="28">
        <v>-66.121487999999999</v>
      </c>
      <c r="AA886" s="28">
        <v>0.48972900000000003</v>
      </c>
      <c r="AB886" s="28">
        <v>-2.4849E-2</v>
      </c>
      <c r="AC886" s="8">
        <f t="shared" ref="AC886" si="2023">AB886+AA886</f>
        <v>0.46488000000000002</v>
      </c>
      <c r="AD886" s="35">
        <v>0.458595328832066</v>
      </c>
      <c r="AE886" s="8">
        <f t="shared" ref="AE886" si="2024">IF(AD886="",0,IF(OR(AC886="",AC886=0),W886-AD886,AC886-AD886))</f>
        <v>6.2846711679340195E-3</v>
      </c>
      <c r="AF886" s="58">
        <f t="shared" ref="AF886" si="2025">IF(AA886="",(Z886-V886)-Z885,AC886-W886)</f>
        <v>2.8200000000000447E-4</v>
      </c>
      <c r="AG886" s="40"/>
      <c r="AH886" s="73"/>
      <c r="AI886" s="40"/>
      <c r="AJ886" s="73"/>
      <c r="AK886" s="40">
        <v>33</v>
      </c>
      <c r="AL886" s="73">
        <v>150</v>
      </c>
      <c r="AM886" s="70"/>
      <c r="AN886" s="74"/>
      <c r="AO886" s="70"/>
      <c r="AP886" s="63"/>
      <c r="AQ886" s="63"/>
      <c r="AR886" s="40"/>
      <c r="AS886" s="40"/>
      <c r="AT886" s="63"/>
      <c r="AU886" s="63"/>
      <c r="AV886" s="142"/>
      <c r="AW886" s="71"/>
      <c r="AX886" s="45"/>
      <c r="AY886" s="45"/>
      <c r="AZ886" s="46"/>
      <c r="BA886" s="152"/>
      <c r="BB886" s="47"/>
      <c r="BC886" s="158">
        <v>8</v>
      </c>
      <c r="BD886" s="158"/>
      <c r="BE886" s="47"/>
      <c r="BF886" s="56"/>
      <c r="BG886" s="49"/>
      <c r="BH886" s="50"/>
      <c r="BI886" s="49"/>
      <c r="BJ886" s="49"/>
      <c r="BK886" s="49"/>
      <c r="BL886" s="49"/>
      <c r="BM886" s="49"/>
      <c r="BN886" s="50"/>
      <c r="BO886" s="49"/>
      <c r="BP886" s="49"/>
      <c r="BQ886" s="50"/>
      <c r="BR886" s="9"/>
    </row>
    <row r="887" spans="1:70" s="7" customFormat="1" x14ac:dyDescent="0.25">
      <c r="A887" s="68" t="s">
        <v>1947</v>
      </c>
      <c r="B887" s="67" t="s">
        <v>1177</v>
      </c>
      <c r="C887" s="52">
        <v>44938.843530092592</v>
      </c>
      <c r="D887" s="16">
        <f>(K887*M887+P887*R887)/(24*60*60)</f>
        <v>1.0185185185185186E-2</v>
      </c>
      <c r="E887" s="26"/>
      <c r="F887" s="14" t="s">
        <v>1908</v>
      </c>
      <c r="G887" s="15">
        <v>0.11</v>
      </c>
      <c r="H887" s="131">
        <v>17</v>
      </c>
      <c r="I887" s="131">
        <v>10</v>
      </c>
      <c r="J887" s="143" t="s">
        <v>1252</v>
      </c>
      <c r="K887" s="27">
        <v>2</v>
      </c>
      <c r="L887" s="27">
        <v>6.0000000000000001E-3</v>
      </c>
      <c r="M887" s="13">
        <v>273</v>
      </c>
      <c r="N887" s="13">
        <v>240</v>
      </c>
      <c r="O887" s="17">
        <v>2E-3</v>
      </c>
      <c r="P887" s="27">
        <v>1</v>
      </c>
      <c r="Q887" s="27">
        <v>6.0000000000000001E-3</v>
      </c>
      <c r="R887" s="13">
        <v>334</v>
      </c>
      <c r="S887" s="13">
        <v>240</v>
      </c>
      <c r="T887" s="133">
        <v>2.9999999999999997E-4</v>
      </c>
      <c r="U887" s="27">
        <v>1.1480000000000001E-2</v>
      </c>
      <c r="V887" s="8">
        <f>IF(AB885="Latest Sag:",-(K887*L887+P887*Q887),-(K887*L887+P887*Q887)+U887)</f>
        <v>-6.5200000000000015E-3</v>
      </c>
      <c r="W887" s="8">
        <f>IF(OR(AC886="",AC886=0),Z886+V887,IF(AB885="Latest Sag:",AA886+U887+V887,AC886+V887))</f>
        <v>0.45835999999999999</v>
      </c>
      <c r="X887" s="33">
        <v>-35.035922999999997</v>
      </c>
      <c r="Y887" s="53">
        <f>IF(OR(ISBLANK(X887),X885=VALUE(20)),,IF(W885="Latest Z20:",ABS(X885-X887-K884*L884-P884*Q884+U886+U887),ABS(X886-X887-K886*L886-P886*Q886+U887)))</f>
        <v>1.0000000009065257E-6</v>
      </c>
      <c r="Z887" s="28">
        <v>-66.121589</v>
      </c>
      <c r="AA887" s="28">
        <v>0.48974299999999998</v>
      </c>
      <c r="AB887" s="28">
        <v>-3.0997E-2</v>
      </c>
      <c r="AC887" s="8">
        <f t="shared" ref="AC887" si="2026">AB887+AA887</f>
        <v>0.45874599999999999</v>
      </c>
      <c r="AD887" s="35">
        <v>0.458595328832066</v>
      </c>
      <c r="AE887" s="8">
        <f t="shared" ref="AE887" si="2027">IF(AD887="",0,IF(OR(AC887="",AC887=0),W887-AD887,AC887-AD887))</f>
        <v>1.5067116793399116E-4</v>
      </c>
      <c r="AF887" s="58">
        <f t="shared" ref="AF887" si="2028">IF(AA887="",(Z887-V887)-Z886,AC887-W887)</f>
        <v>3.8599999999999746E-4</v>
      </c>
      <c r="AG887" s="40"/>
      <c r="AH887" s="73"/>
      <c r="AI887" s="40"/>
      <c r="AJ887" s="73"/>
      <c r="AK887" s="40">
        <v>16</v>
      </c>
      <c r="AL887" s="73">
        <v>150</v>
      </c>
      <c r="AM887" s="70"/>
      <c r="AN887" s="74"/>
      <c r="AO887" s="70"/>
      <c r="AP887" s="63"/>
      <c r="AQ887" s="63"/>
      <c r="AR887" s="40"/>
      <c r="AS887" s="40"/>
      <c r="AT887" s="63"/>
      <c r="AU887" s="63"/>
      <c r="AV887" s="142"/>
      <c r="AW887" s="71"/>
      <c r="AX887" s="45"/>
      <c r="AY887" s="45"/>
      <c r="AZ887" s="46"/>
      <c r="BA887" s="152"/>
      <c r="BB887" s="47"/>
      <c r="BC887" s="158">
        <v>8</v>
      </c>
      <c r="BD887" s="158"/>
      <c r="BE887" s="47"/>
      <c r="BF887" s="56"/>
      <c r="BG887" s="49"/>
      <c r="BH887" s="50"/>
      <c r="BI887" s="49"/>
      <c r="BJ887" s="49"/>
      <c r="BK887" s="49"/>
      <c r="BL887" s="49"/>
      <c r="BM887" s="49"/>
      <c r="BN887" s="50"/>
      <c r="BO887" s="49"/>
      <c r="BP887" s="49"/>
      <c r="BQ887" s="50"/>
      <c r="BR887" s="9"/>
    </row>
    <row r="888" spans="1:70" s="6" customFormat="1" x14ac:dyDescent="0.25">
      <c r="A888" s="170" t="s">
        <v>1155</v>
      </c>
      <c r="B888" s="136"/>
      <c r="C888" s="137">
        <v>44938.873055555552</v>
      </c>
      <c r="D888" s="146">
        <v>2.2999999999999998</v>
      </c>
      <c r="E888" s="139" t="s">
        <v>814</v>
      </c>
      <c r="F888" s="165" t="s">
        <v>1203</v>
      </c>
      <c r="G888" s="22"/>
      <c r="H888" s="134"/>
      <c r="I888" s="134"/>
      <c r="J888" s="145"/>
      <c r="K888" s="29"/>
      <c r="L888" s="29"/>
      <c r="M888" s="1"/>
      <c r="N888" s="1"/>
      <c r="O888" s="3"/>
      <c r="P888" s="29"/>
      <c r="Q888" s="29"/>
      <c r="R888" s="1"/>
      <c r="S888" s="1"/>
      <c r="T888" s="147" t="s">
        <v>903</v>
      </c>
      <c r="U888" s="32" t="s">
        <v>24</v>
      </c>
      <c r="V888" s="24"/>
      <c r="W888" s="25" t="s">
        <v>22</v>
      </c>
      <c r="X888" s="30">
        <v>20</v>
      </c>
      <c r="Y888" s="138"/>
      <c r="Z888" s="30"/>
      <c r="AA888" s="30"/>
      <c r="AB888" s="36" t="s">
        <v>21</v>
      </c>
      <c r="AC888" s="24">
        <f>$AC$887</f>
        <v>0.45874599999999999</v>
      </c>
      <c r="AD888" s="30"/>
      <c r="AE888" s="24"/>
      <c r="AF888" s="24"/>
      <c r="AG888" s="41"/>
      <c r="AH888" s="41"/>
      <c r="AI888" s="41"/>
      <c r="AJ888" s="41"/>
      <c r="AK888" s="41"/>
      <c r="AL888" s="41"/>
      <c r="AM888" s="41"/>
      <c r="AN888" s="41"/>
      <c r="AO888" s="41"/>
      <c r="AP888" s="135"/>
      <c r="AQ888" s="135"/>
      <c r="AR888" s="41"/>
      <c r="AS888" s="41"/>
      <c r="AT888" s="135"/>
      <c r="AU888" s="135"/>
      <c r="AV888" s="29"/>
      <c r="AW888" s="42"/>
      <c r="AX888" s="42"/>
      <c r="AY888" s="42"/>
      <c r="AZ888" s="43"/>
      <c r="BA888" s="151"/>
      <c r="BB888" s="44"/>
      <c r="BC888" s="157">
        <v>9</v>
      </c>
      <c r="BD888" s="157"/>
      <c r="BE888" s="44"/>
      <c r="BF888" s="48"/>
      <c r="BG888" s="48"/>
      <c r="BH888" s="48"/>
      <c r="BI888" s="48"/>
      <c r="BJ888" s="48"/>
      <c r="BK888" s="48"/>
      <c r="BL888" s="48"/>
      <c r="BM888" s="48"/>
      <c r="BN888" s="48"/>
      <c r="BO888" s="48"/>
      <c r="BP888" s="48"/>
      <c r="BQ888" s="48"/>
      <c r="BR888" s="1"/>
    </row>
    <row r="889" spans="1:70" s="7" customFormat="1" x14ac:dyDescent="0.25">
      <c r="A889" s="68" t="s">
        <v>1948</v>
      </c>
      <c r="B889" s="67" t="s">
        <v>1177</v>
      </c>
      <c r="C889" s="52">
        <v>44938.873287037037</v>
      </c>
      <c r="D889" s="16">
        <f>(K889*M889+P889*R889)/(24*60*60)</f>
        <v>0</v>
      </c>
      <c r="E889" s="26"/>
      <c r="F889" s="14" t="s">
        <v>1908</v>
      </c>
      <c r="G889" s="15">
        <v>0.11</v>
      </c>
      <c r="H889" s="131">
        <v>17</v>
      </c>
      <c r="I889" s="131">
        <v>10</v>
      </c>
      <c r="J889" s="143" t="s">
        <v>1252</v>
      </c>
      <c r="K889" s="37"/>
      <c r="L889" s="27">
        <v>6.0000000000000001E-3</v>
      </c>
      <c r="M889" s="13">
        <v>273</v>
      </c>
      <c r="N889" s="13">
        <v>240</v>
      </c>
      <c r="O889" s="17">
        <v>2E-3</v>
      </c>
      <c r="P889" s="37"/>
      <c r="Q889" s="27">
        <v>6.0000000000000001E-3</v>
      </c>
      <c r="R889" s="13">
        <v>334</v>
      </c>
      <c r="S889" s="13">
        <v>240</v>
      </c>
      <c r="T889" s="133">
        <v>2.9999999999999997E-4</v>
      </c>
      <c r="U889" s="27"/>
      <c r="V889" s="8">
        <f>IF(AB887="Latest Sag:",-(K889*L889+P889*Q889),-(K889*L889+P889*Q889)+U889)</f>
        <v>0</v>
      </c>
      <c r="W889" s="8">
        <f>IF(OR(AC888="",AC888=0),Z888+V889,IF(AB887="Latest Sag:",AA888+U889+V889,AC888+V889))</f>
        <v>0.45874599999999999</v>
      </c>
      <c r="X889" s="34"/>
      <c r="Y889" s="53">
        <f>IF(OR(ISBLANK(X889),X887=VALUE(20)),,IF(W887="Latest Z20:",ABS(X887-X889-K886*L886-P886*Q886+U888+U889),ABS(X888-X889-K888*L888-P888*Q888+U889)))</f>
        <v>0</v>
      </c>
      <c r="Z889" s="28">
        <v>-66.121762000000004</v>
      </c>
      <c r="AA889" s="28">
        <v>0.48977500000000002</v>
      </c>
      <c r="AB889" s="28">
        <v>3.2171999999999999E-2</v>
      </c>
      <c r="AC889" s="8">
        <f t="shared" ref="AC889" si="2029">AB889+AA889</f>
        <v>0.52194700000000005</v>
      </c>
      <c r="AD889" s="35">
        <v>0.45861996925145199</v>
      </c>
      <c r="AE889" s="8">
        <f t="shared" ref="AE889" si="2030">IF(AD889="",0,IF(OR(AC889="",AC889=0),W889-AD889,AC889-AD889))</f>
        <v>6.3327030748548063E-2</v>
      </c>
      <c r="AF889" s="58">
        <f t="shared" ref="AF889" si="2031">IF(AA889="",(Z889-V889)-Z888,AC889-W889)</f>
        <v>6.3201000000000063E-2</v>
      </c>
      <c r="AG889" s="40"/>
      <c r="AH889" s="73"/>
      <c r="AI889" s="40"/>
      <c r="AJ889" s="73"/>
      <c r="AK889" s="40">
        <v>2879</v>
      </c>
      <c r="AL889" s="73">
        <v>150</v>
      </c>
      <c r="AM889" s="70"/>
      <c r="AN889" s="74"/>
      <c r="AO889" s="70"/>
      <c r="AP889" s="63"/>
      <c r="AQ889" s="63"/>
      <c r="AR889" s="40"/>
      <c r="AS889" s="40"/>
      <c r="AT889" s="63"/>
      <c r="AU889" s="63"/>
      <c r="AV889" s="142"/>
      <c r="AW889" s="71"/>
      <c r="AX889" s="45"/>
      <c r="AY889" s="45"/>
      <c r="AZ889" s="46"/>
      <c r="BA889" s="152"/>
      <c r="BB889" s="47"/>
      <c r="BC889" s="158">
        <v>9</v>
      </c>
      <c r="BD889" s="158"/>
      <c r="BE889" s="47"/>
      <c r="BF889" s="56"/>
      <c r="BG889" s="49"/>
      <c r="BH889" s="50"/>
      <c r="BI889" s="49"/>
      <c r="BJ889" s="49"/>
      <c r="BK889" s="49"/>
      <c r="BL889" s="49"/>
      <c r="BM889" s="49"/>
      <c r="BN889" s="50"/>
      <c r="BO889" s="49"/>
      <c r="BP889" s="49"/>
      <c r="BQ889" s="50"/>
      <c r="BR889" s="9"/>
    </row>
    <row r="890" spans="1:70" s="7" customFormat="1" x14ac:dyDescent="0.25">
      <c r="A890" s="68" t="s">
        <v>1949</v>
      </c>
      <c r="B890" s="67" t="s">
        <v>1177</v>
      </c>
      <c r="C890" s="52">
        <v>44938.895370370374</v>
      </c>
      <c r="D890" s="16">
        <f>(K890*M890+P890*R890)/(24*60*60)</f>
        <v>3.1597222222222221E-2</v>
      </c>
      <c r="E890" s="26"/>
      <c r="F890" s="14" t="s">
        <v>1908</v>
      </c>
      <c r="G890" s="15">
        <v>0.11</v>
      </c>
      <c r="H890" s="131">
        <v>17</v>
      </c>
      <c r="I890" s="131">
        <v>10</v>
      </c>
      <c r="J890" s="143" t="s">
        <v>1252</v>
      </c>
      <c r="K890" s="27">
        <v>10</v>
      </c>
      <c r="L890" s="27">
        <v>6.0000000000000001E-3</v>
      </c>
      <c r="M890" s="13">
        <v>273</v>
      </c>
      <c r="N890" s="13">
        <v>240</v>
      </c>
      <c r="O890" s="17">
        <v>2E-3</v>
      </c>
      <c r="P890" s="27">
        <v>0</v>
      </c>
      <c r="Q890" s="27">
        <v>6.0000000000000001E-3</v>
      </c>
      <c r="R890" s="13">
        <v>334</v>
      </c>
      <c r="S890" s="13">
        <v>240</v>
      </c>
      <c r="T890" s="133">
        <v>2.9999999999999997E-4</v>
      </c>
      <c r="U890" s="27">
        <v>3.4847999999999997E-2</v>
      </c>
      <c r="V890" s="8">
        <f>IF(AB888="Latest Sag:",-(K890*L890+P890*Q890),-(K890*L890+P890*Q890)+U890)</f>
        <v>-0.06</v>
      </c>
      <c r="W890" s="8">
        <f>IF(OR(AC889="",AC889=0),Z889+V890,IF(AB888="Latest Sag:",AA889+U890+V890,AC889+V890))</f>
        <v>0.46462300000000006</v>
      </c>
      <c r="X890" s="33">
        <v>-34.986426999999999</v>
      </c>
      <c r="Y890" s="53">
        <f>IF(OR(ISBLANK(X890),X888=VALUE(20)),,IF(W888="Latest Z20:",ABS(X888-X890-K887*L887-P887*Q887+U889+U890),ABS(X889-X890-K889*L889-P889*Q889+U890)))</f>
        <v>0</v>
      </c>
      <c r="Z890" s="28">
        <v>-66.120666999999997</v>
      </c>
      <c r="AA890" s="28">
        <v>0.48982500000000001</v>
      </c>
      <c r="AB890" s="28">
        <v>-2.4549000000000001E-2</v>
      </c>
      <c r="AC890" s="8">
        <f t="shared" ref="AC890" si="2032">AB890+AA890</f>
        <v>0.46527600000000002</v>
      </c>
      <c r="AD890" s="35">
        <v>0.45861996925145199</v>
      </c>
      <c r="AE890" s="8">
        <f t="shared" ref="AE890" si="2033">IF(AD890="",0,IF(OR(AC890="",AC890=0),W890-AD890,AC890-AD890))</f>
        <v>6.6560307485480363E-3</v>
      </c>
      <c r="AF890" s="58">
        <f t="shared" ref="AF890" si="2034">IF(AA890="",(Z890-V890)-Z889,AC890-W890)</f>
        <v>6.5299999999995917E-4</v>
      </c>
      <c r="AG890" s="40"/>
      <c r="AH890" s="73"/>
      <c r="AI890" s="40"/>
      <c r="AJ890" s="73"/>
      <c r="AK890" s="40">
        <v>36</v>
      </c>
      <c r="AL890" s="73">
        <v>150</v>
      </c>
      <c r="AM890" s="70"/>
      <c r="AN890" s="74"/>
      <c r="AO890" s="70"/>
      <c r="AP890" s="63"/>
      <c r="AQ890" s="63"/>
      <c r="AR890" s="40"/>
      <c r="AS890" s="40"/>
      <c r="AT890" s="63"/>
      <c r="AU890" s="63"/>
      <c r="AV890" s="142"/>
      <c r="AW890" s="71"/>
      <c r="AX890" s="45"/>
      <c r="AY890" s="45"/>
      <c r="AZ890" s="46"/>
      <c r="BA890" s="152"/>
      <c r="BB890" s="47"/>
      <c r="BC890" s="158">
        <v>9</v>
      </c>
      <c r="BD890" s="158"/>
      <c r="BE890" s="47"/>
      <c r="BF890" s="56"/>
      <c r="BG890" s="49"/>
      <c r="BH890" s="50"/>
      <c r="BI890" s="49"/>
      <c r="BJ890" s="49"/>
      <c r="BK890" s="49"/>
      <c r="BL890" s="49"/>
      <c r="BM890" s="49"/>
      <c r="BN890" s="50"/>
      <c r="BO890" s="49"/>
      <c r="BP890" s="49"/>
      <c r="BQ890" s="50"/>
      <c r="BR890" s="9"/>
    </row>
    <row r="891" spans="1:70" s="7" customFormat="1" x14ac:dyDescent="0.25">
      <c r="A891" s="68" t="s">
        <v>1950</v>
      </c>
      <c r="B891" s="67" t="s">
        <v>1177</v>
      </c>
      <c r="C891" s="52">
        <v>44938.939479166664</v>
      </c>
      <c r="D891" s="16">
        <f>(K891*M891+P891*R891)/(24*60*60)</f>
        <v>1.0185185185185186E-2</v>
      </c>
      <c r="E891" s="26"/>
      <c r="F891" s="14" t="s">
        <v>1908</v>
      </c>
      <c r="G891" s="15">
        <v>0.11</v>
      </c>
      <c r="H891" s="131">
        <v>17</v>
      </c>
      <c r="I891" s="131">
        <v>10</v>
      </c>
      <c r="J891" s="143" t="s">
        <v>1252</v>
      </c>
      <c r="K891" s="27">
        <v>2</v>
      </c>
      <c r="L891" s="27">
        <v>6.0000000000000001E-3</v>
      </c>
      <c r="M891" s="13">
        <v>273</v>
      </c>
      <c r="N891" s="13">
        <v>240</v>
      </c>
      <c r="O891" s="17">
        <v>2E-3</v>
      </c>
      <c r="P891" s="27">
        <v>1</v>
      </c>
      <c r="Q891" s="27">
        <v>6.0000000000000001E-3</v>
      </c>
      <c r="R891" s="13">
        <v>334</v>
      </c>
      <c r="S891" s="13">
        <v>240</v>
      </c>
      <c r="T891" s="133">
        <v>2.9999999999999997E-4</v>
      </c>
      <c r="U891" s="27">
        <v>1.1105E-2</v>
      </c>
      <c r="V891" s="8">
        <f>IF(AB889="Latest Sag:",-(K891*L891+P891*Q891),-(K891*L891+P891*Q891)+U891)</f>
        <v>-6.8950000000000018E-3</v>
      </c>
      <c r="W891" s="8">
        <f>IF(OR(AC890="",AC890=0),Z890+V891,IF(AB889="Latest Sag:",AA890+U891+V891,AC890+V891))</f>
        <v>0.45838100000000004</v>
      </c>
      <c r="X891" s="33">
        <v>-35.035321000000003</v>
      </c>
      <c r="Y891" s="53">
        <f>IF(OR(ISBLANK(X891),X889=VALUE(20)),,IF(W889="Latest Z20:",ABS(X889-X891-K888*L888-P888*Q888+U890+U891),ABS(X890-X891-K890*L890-P890*Q890+U891)))</f>
        <v>9.9999999578562204E-7</v>
      </c>
      <c r="Z891" s="28">
        <v>-66.120947999999999</v>
      </c>
      <c r="AA891" s="28">
        <v>0.489815</v>
      </c>
      <c r="AB891" s="28">
        <v>-3.1054999999999999E-2</v>
      </c>
      <c r="AC891" s="8">
        <f t="shared" ref="AC891" si="2035">AB891+AA891</f>
        <v>0.45876</v>
      </c>
      <c r="AD891" s="35">
        <v>0.45861996925145199</v>
      </c>
      <c r="AE891" s="8">
        <f t="shared" ref="AE891" si="2036">IF(AD891="",0,IF(OR(AC891="",AC891=0),W891-AD891,AC891-AD891))</f>
        <v>1.4003074854801456E-4</v>
      </c>
      <c r="AF891" s="58">
        <f t="shared" ref="AF891" si="2037">IF(AA891="",(Z891-V891)-Z890,AC891-W891)</f>
        <v>3.789999999999627E-4</v>
      </c>
      <c r="AG891" s="40"/>
      <c r="AH891" s="73"/>
      <c r="AI891" s="40"/>
      <c r="AJ891" s="73"/>
      <c r="AK891" s="40">
        <v>27</v>
      </c>
      <c r="AL891" s="73">
        <v>150</v>
      </c>
      <c r="AM891" s="70"/>
      <c r="AN891" s="74"/>
      <c r="AO891" s="70"/>
      <c r="AP891" s="63"/>
      <c r="AQ891" s="63"/>
      <c r="AR891" s="40"/>
      <c r="AS891" s="40"/>
      <c r="AT891" s="63"/>
      <c r="AU891" s="63"/>
      <c r="AV891" s="142"/>
      <c r="AW891" s="71"/>
      <c r="AX891" s="45"/>
      <c r="AY891" s="45"/>
      <c r="AZ891" s="46"/>
      <c r="BA891" s="152"/>
      <c r="BB891" s="47"/>
      <c r="BC891" s="158">
        <v>9</v>
      </c>
      <c r="BD891" s="158"/>
      <c r="BE891" s="47"/>
      <c r="BF891" s="56"/>
      <c r="BG891" s="49"/>
      <c r="BH891" s="50"/>
      <c r="BI891" s="49"/>
      <c r="BJ891" s="49"/>
      <c r="BK891" s="49"/>
      <c r="BL891" s="49"/>
      <c r="BM891" s="49"/>
      <c r="BN891" s="50"/>
      <c r="BO891" s="49"/>
      <c r="BP891" s="49"/>
      <c r="BQ891" s="50"/>
      <c r="BR891" s="9"/>
    </row>
    <row r="892" spans="1:70" s="6" customFormat="1" x14ac:dyDescent="0.25">
      <c r="A892" s="170" t="s">
        <v>1155</v>
      </c>
      <c r="B892" s="136"/>
      <c r="C892" s="137">
        <v>44938.958449074074</v>
      </c>
      <c r="D892" s="146">
        <v>2.0499999999999998</v>
      </c>
      <c r="E892" s="139" t="s">
        <v>814</v>
      </c>
      <c r="F892" s="165" t="s">
        <v>1209</v>
      </c>
      <c r="G892" s="22"/>
      <c r="H892" s="134"/>
      <c r="I892" s="134"/>
      <c r="J892" s="145"/>
      <c r="K892" s="29"/>
      <c r="L892" s="29"/>
      <c r="M892" s="1"/>
      <c r="N892" s="1"/>
      <c r="O892" s="3"/>
      <c r="P892" s="29"/>
      <c r="Q892" s="29"/>
      <c r="R892" s="1"/>
      <c r="S892" s="1"/>
      <c r="T892" s="147" t="s">
        <v>903</v>
      </c>
      <c r="U892" s="32" t="s">
        <v>24</v>
      </c>
      <c r="V892" s="24"/>
      <c r="W892" s="25" t="s">
        <v>22</v>
      </c>
      <c r="X892" s="30">
        <v>20</v>
      </c>
      <c r="Y892" s="138"/>
      <c r="Z892" s="30"/>
      <c r="AA892" s="30"/>
      <c r="AB892" s="36" t="s">
        <v>21</v>
      </c>
      <c r="AC892" s="24">
        <f>$AC$891</f>
        <v>0.45876</v>
      </c>
      <c r="AD892" s="30"/>
      <c r="AE892" s="24"/>
      <c r="AF892" s="24"/>
      <c r="AG892" s="41"/>
      <c r="AH892" s="41"/>
      <c r="AI892" s="41"/>
      <c r="AJ892" s="41"/>
      <c r="AK892" s="41"/>
      <c r="AL892" s="41"/>
      <c r="AM892" s="41"/>
      <c r="AN892" s="41"/>
      <c r="AO892" s="41"/>
      <c r="AP892" s="135"/>
      <c r="AQ892" s="135"/>
      <c r="AR892" s="41"/>
      <c r="AS892" s="41"/>
      <c r="AT892" s="135"/>
      <c r="AU892" s="135"/>
      <c r="AV892" s="29"/>
      <c r="AW892" s="42"/>
      <c r="AX892" s="42"/>
      <c r="AY892" s="42"/>
      <c r="AZ892" s="43"/>
      <c r="BA892" s="151"/>
      <c r="BB892" s="44"/>
      <c r="BC892" s="157">
        <v>10</v>
      </c>
      <c r="BD892" s="157"/>
      <c r="BE892" s="44"/>
      <c r="BF892" s="48"/>
      <c r="BG892" s="48"/>
      <c r="BH892" s="48"/>
      <c r="BI892" s="48"/>
      <c r="BJ892" s="48"/>
      <c r="BK892" s="48"/>
      <c r="BL892" s="48"/>
      <c r="BM892" s="48"/>
      <c r="BN892" s="48"/>
      <c r="BO892" s="48"/>
      <c r="BP892" s="48"/>
      <c r="BQ892" s="48"/>
      <c r="BR892" s="1"/>
    </row>
    <row r="893" spans="1:70" s="7" customFormat="1" x14ac:dyDescent="0.25">
      <c r="A893" s="68" t="s">
        <v>1951</v>
      </c>
      <c r="B893" s="67" t="s">
        <v>1177</v>
      </c>
      <c r="C893" s="52">
        <v>44938.964849537035</v>
      </c>
      <c r="D893" s="16">
        <f>(K893*M893+P893*R893)/(24*60*60)</f>
        <v>0</v>
      </c>
      <c r="E893" s="26"/>
      <c r="F893" s="14" t="s">
        <v>1908</v>
      </c>
      <c r="G893" s="15">
        <v>0.11</v>
      </c>
      <c r="H893" s="131">
        <v>17</v>
      </c>
      <c r="I893" s="131">
        <v>10</v>
      </c>
      <c r="J893" s="143" t="s">
        <v>1252</v>
      </c>
      <c r="K893" s="37"/>
      <c r="L893" s="27">
        <v>6.0000000000000001E-3</v>
      </c>
      <c r="M893" s="13">
        <v>273</v>
      </c>
      <c r="N893" s="13">
        <v>240</v>
      </c>
      <c r="O893" s="17">
        <v>2E-3</v>
      </c>
      <c r="P893" s="37"/>
      <c r="Q893" s="27">
        <v>6.0000000000000001E-3</v>
      </c>
      <c r="R893" s="13">
        <v>334</v>
      </c>
      <c r="S893" s="13">
        <v>240</v>
      </c>
      <c r="T893" s="133">
        <v>2.9999999999999997E-4</v>
      </c>
      <c r="U893" s="27"/>
      <c r="V893" s="8">
        <f>IF(AB891="Latest Sag:",-(K893*L893+P893*Q893),-(K893*L893+P893*Q893)+U893)</f>
        <v>0</v>
      </c>
      <c r="W893" s="8">
        <f>IF(OR(AC892="",AC892=0),Z892+V893,IF(AB891="Latest Sag:",AA892+U893+V893,AC892+V893))</f>
        <v>0.45876</v>
      </c>
      <c r="X893" s="34"/>
      <c r="Y893" s="53">
        <f>IF(OR(ISBLANK(X893),X891=VALUE(20)),,IF(W891="Latest Z20:",ABS(X891-X893-K890*L890-P890*Q890+U892+U893),ABS(X892-X893-K892*L892-P892*Q892+U893)))</f>
        <v>0</v>
      </c>
      <c r="Z893" s="28">
        <v>-66.121219999999994</v>
      </c>
      <c r="AA893" s="28">
        <v>0.48985600000000001</v>
      </c>
      <c r="AB893" s="28">
        <v>3.2057000000000002E-2</v>
      </c>
      <c r="AC893" s="8">
        <f t="shared" ref="AC893" si="2038">AB893+AA893</f>
        <v>0.52191300000000007</v>
      </c>
      <c r="AD893" s="35">
        <v>0.45875624295072598</v>
      </c>
      <c r="AE893" s="8">
        <f t="shared" ref="AE893" si="2039">IF(AD893="",0,IF(OR(AC893="",AC893=0),W893-AD893,AC893-AD893))</f>
        <v>6.3156757049274093E-2</v>
      </c>
      <c r="AF893" s="58">
        <f t="shared" ref="AF893" si="2040">IF(AA893="",(Z893-V893)-Z892,AC893-W893)</f>
        <v>6.315300000000007E-2</v>
      </c>
      <c r="AG893" s="40"/>
      <c r="AH893" s="73"/>
      <c r="AI893" s="40"/>
      <c r="AJ893" s="73"/>
      <c r="AK893" s="40">
        <v>1673</v>
      </c>
      <c r="AL893" s="73">
        <v>150</v>
      </c>
      <c r="AM893" s="70"/>
      <c r="AN893" s="74"/>
      <c r="AO893" s="70"/>
      <c r="AP893" s="63"/>
      <c r="AQ893" s="63"/>
      <c r="AR893" s="40"/>
      <c r="AS893" s="40"/>
      <c r="AT893" s="63"/>
      <c r="AU893" s="63"/>
      <c r="AV893" s="142"/>
      <c r="AW893" s="71"/>
      <c r="AX893" s="45"/>
      <c r="AY893" s="45"/>
      <c r="AZ893" s="46"/>
      <c r="BA893" s="152"/>
      <c r="BB893" s="47"/>
      <c r="BC893" s="158">
        <v>10</v>
      </c>
      <c r="BD893" s="158"/>
      <c r="BE893" s="47"/>
      <c r="BF893" s="56"/>
      <c r="BG893" s="49"/>
      <c r="BH893" s="50"/>
      <c r="BI893" s="49"/>
      <c r="BJ893" s="49"/>
      <c r="BK893" s="49"/>
      <c r="BL893" s="49"/>
      <c r="BM893" s="49"/>
      <c r="BN893" s="50"/>
      <c r="BO893" s="49"/>
      <c r="BP893" s="49"/>
      <c r="BQ893" s="50"/>
      <c r="BR893" s="9"/>
    </row>
    <row r="894" spans="1:70" s="7" customFormat="1" x14ac:dyDescent="0.25">
      <c r="A894" s="68" t="s">
        <v>1952</v>
      </c>
      <c r="B894" s="67" t="s">
        <v>1177</v>
      </c>
      <c r="C894" s="52">
        <v>44938.984131944446</v>
      </c>
      <c r="D894" s="16">
        <f>(K894*M894+P894*R894)/(24*60*60)</f>
        <v>3.1597222222222221E-2</v>
      </c>
      <c r="E894" s="26"/>
      <c r="F894" s="14" t="s">
        <v>1908</v>
      </c>
      <c r="G894" s="15">
        <v>0.11</v>
      </c>
      <c r="H894" s="131">
        <v>17</v>
      </c>
      <c r="I894" s="131">
        <v>10</v>
      </c>
      <c r="J894" s="143" t="s">
        <v>1252</v>
      </c>
      <c r="K894" s="27">
        <v>10</v>
      </c>
      <c r="L894" s="27">
        <v>6.0000000000000001E-3</v>
      </c>
      <c r="M894" s="13">
        <v>273</v>
      </c>
      <c r="N894" s="13">
        <v>240</v>
      </c>
      <c r="O894" s="17">
        <v>2E-3</v>
      </c>
      <c r="P894" s="27">
        <v>0</v>
      </c>
      <c r="Q894" s="27">
        <v>6.0000000000000001E-3</v>
      </c>
      <c r="R894" s="13">
        <v>334</v>
      </c>
      <c r="S894" s="13">
        <v>240</v>
      </c>
      <c r="T894" s="133">
        <v>2.9999999999999997E-4</v>
      </c>
      <c r="U894" s="27">
        <v>3.5060000000000001E-2</v>
      </c>
      <c r="V894" s="8">
        <f>IF(AB892="Latest Sag:",-(K894*L894+P894*Q894),-(K894*L894+P894*Q894)+U894)</f>
        <v>-0.06</v>
      </c>
      <c r="W894" s="8">
        <f>IF(OR(AC893="",AC893=0),Z893+V894,IF(AB892="Latest Sag:",AA893+U894+V894,AC893+V894))</f>
        <v>0.46491600000000005</v>
      </c>
      <c r="X894" s="33">
        <v>-34.985720000000001</v>
      </c>
      <c r="Y894" s="53">
        <f>IF(OR(ISBLANK(X894),X892=VALUE(20)),,IF(W892="Latest Z20:",ABS(X892-X894-K891*L891-P891*Q891+U893+U894),ABS(X893-X894-K893*L893-P893*Q893+U894)))</f>
        <v>0</v>
      </c>
      <c r="Z894" s="28">
        <v>-66.120548999999997</v>
      </c>
      <c r="AA894" s="28">
        <v>0.48986400000000002</v>
      </c>
      <c r="AB894" s="28">
        <v>-2.4147999999999999E-2</v>
      </c>
      <c r="AC894" s="8">
        <f t="shared" ref="AC894" si="2041">AB894+AA894</f>
        <v>0.46571600000000002</v>
      </c>
      <c r="AD894" s="35">
        <v>0.45875624295072598</v>
      </c>
      <c r="AE894" s="8">
        <f t="shared" ref="AE894" si="2042">IF(AD894="",0,IF(OR(AC894="",AC894=0),W894-AD894,AC894-AD894))</f>
        <v>6.9597570492740402E-3</v>
      </c>
      <c r="AF894" s="58">
        <f t="shared" ref="AF894" si="2043">IF(AA894="",(Z894-V894)-Z893,AC894-W894)</f>
        <v>7.999999999999674E-4</v>
      </c>
      <c r="AG894" s="40"/>
      <c r="AH894" s="73"/>
      <c r="AI894" s="40"/>
      <c r="AJ894" s="73"/>
      <c r="AK894" s="40">
        <v>45</v>
      </c>
      <c r="AL894" s="73">
        <v>150</v>
      </c>
      <c r="AM894" s="70"/>
      <c r="AN894" s="74"/>
      <c r="AO894" s="70"/>
      <c r="AP894" s="63"/>
      <c r="AQ894" s="63"/>
      <c r="AR894" s="40"/>
      <c r="AS894" s="40"/>
      <c r="AT894" s="63"/>
      <c r="AU894" s="63"/>
      <c r="AV894" s="142"/>
      <c r="AW894" s="71"/>
      <c r="AX894" s="45"/>
      <c r="AY894" s="45"/>
      <c r="AZ894" s="46"/>
      <c r="BA894" s="152"/>
      <c r="BB894" s="47"/>
      <c r="BC894" s="158">
        <v>10</v>
      </c>
      <c r="BD894" s="158"/>
      <c r="BE894" s="47"/>
      <c r="BF894" s="56"/>
      <c r="BG894" s="49"/>
      <c r="BH894" s="50"/>
      <c r="BI894" s="49"/>
      <c r="BJ894" s="49"/>
      <c r="BK894" s="49"/>
      <c r="BL894" s="49"/>
      <c r="BM894" s="49"/>
      <c r="BN894" s="50"/>
      <c r="BO894" s="49"/>
      <c r="BP894" s="49"/>
      <c r="BQ894" s="50"/>
      <c r="BR894" s="9"/>
    </row>
    <row r="895" spans="1:70" s="7" customFormat="1" x14ac:dyDescent="0.25">
      <c r="A895" s="68" t="s">
        <v>1953</v>
      </c>
      <c r="B895" s="67" t="s">
        <v>1177</v>
      </c>
      <c r="C895" s="52">
        <v>44939.026296296295</v>
      </c>
      <c r="D895" s="16">
        <f>(K895*M895+P895*R895)/(24*60*60)</f>
        <v>1.0185185185185186E-2</v>
      </c>
      <c r="E895" s="26" t="s">
        <v>1914</v>
      </c>
      <c r="F895" s="14" t="s">
        <v>1908</v>
      </c>
      <c r="G895" s="15">
        <v>0.11</v>
      </c>
      <c r="H895" s="131">
        <v>17</v>
      </c>
      <c r="I895" s="131">
        <v>10</v>
      </c>
      <c r="J895" s="143" t="s">
        <v>1252</v>
      </c>
      <c r="K895" s="27">
        <v>2</v>
      </c>
      <c r="L895" s="27">
        <v>6.0000000000000001E-3</v>
      </c>
      <c r="M895" s="13">
        <v>273</v>
      </c>
      <c r="N895" s="13">
        <v>240</v>
      </c>
      <c r="O895" s="17">
        <v>2E-3</v>
      </c>
      <c r="P895" s="27">
        <v>1</v>
      </c>
      <c r="Q895" s="27">
        <v>6.0000000000000001E-3</v>
      </c>
      <c r="R895" s="13">
        <v>334</v>
      </c>
      <c r="S895" s="13">
        <v>240</v>
      </c>
      <c r="T895" s="133">
        <v>2.9999999999999997E-4</v>
      </c>
      <c r="U895" s="27">
        <v>1.0792E-2</v>
      </c>
      <c r="V895" s="8">
        <f>IF(AB893="Latest Sag:",-(K895*L895+P895*Q895),-(K895*L895+P895*Q895)+U895)</f>
        <v>-7.2080000000000026E-3</v>
      </c>
      <c r="W895" s="8">
        <f>IF(OR(AC894="",AC894=0),Z894+V895,IF(AB893="Latest Sag:",AA894+U895+V895,AC894+V895))</f>
        <v>0.45850800000000003</v>
      </c>
      <c r="X895" s="33">
        <v>-35.034928999999998</v>
      </c>
      <c r="Y895" s="53">
        <f>IF(OR(ISBLANK(X895),X893=VALUE(20)),,IF(W893="Latest Z20:",ABS(X893-X895-K892*L892-P892*Q892+U894+U895),ABS(X894-X895-K894*L894-P894*Q894+U895)))</f>
        <v>9.9999999761749003E-7</v>
      </c>
      <c r="Z895" s="28">
        <v>-66.120697000000007</v>
      </c>
      <c r="AA895" s="28">
        <v>0.48987799999999998</v>
      </c>
      <c r="AB895" s="28">
        <v>-3.0935000000000001E-2</v>
      </c>
      <c r="AC895" s="8">
        <f t="shared" ref="AC895" si="2044">AB895+AA895</f>
        <v>0.45894299999999999</v>
      </c>
      <c r="AD895" s="35">
        <v>0.45875624295072598</v>
      </c>
      <c r="AE895" s="8">
        <f t="shared" ref="AE895" si="2045">IF(AD895="",0,IF(OR(AC895="",AC895=0),W895-AD895,AC895-AD895))</f>
        <v>1.8675704927401116E-4</v>
      </c>
      <c r="AF895" s="58">
        <f t="shared" ref="AF895" si="2046">IF(AA895="",(Z895-V895)-Z894,AC895-W895)</f>
        <v>4.3499999999996319E-4</v>
      </c>
      <c r="AG895" s="40"/>
      <c r="AH895" s="73"/>
      <c r="AI895" s="40"/>
      <c r="AJ895" s="73"/>
      <c r="AK895" s="40">
        <v>52</v>
      </c>
      <c r="AL895" s="73">
        <v>150</v>
      </c>
      <c r="AM895" s="70"/>
      <c r="AN895" s="74"/>
      <c r="AO895" s="70"/>
      <c r="AP895" s="63"/>
      <c r="AQ895" s="63"/>
      <c r="AR895" s="40"/>
      <c r="AS895" s="40"/>
      <c r="AT895" s="63"/>
      <c r="AU895" s="63"/>
      <c r="AV895" s="142"/>
      <c r="AW895" s="71"/>
      <c r="AX895" s="45"/>
      <c r="AY895" s="45"/>
      <c r="AZ895" s="46"/>
      <c r="BA895" s="152"/>
      <c r="BB895" s="47"/>
      <c r="BC895" s="158">
        <v>10</v>
      </c>
      <c r="BD895" s="158">
        <v>10</v>
      </c>
      <c r="BE895" s="47">
        <v>16.100000000000001</v>
      </c>
      <c r="BF895" s="56"/>
      <c r="BG895" s="49"/>
      <c r="BH895" s="50"/>
      <c r="BI895" s="49"/>
      <c r="BJ895" s="49"/>
      <c r="BK895" s="49"/>
      <c r="BL895" s="49"/>
      <c r="BM895" s="49"/>
      <c r="BN895" s="50"/>
      <c r="BO895" s="49"/>
      <c r="BP895" s="49"/>
      <c r="BQ895" s="50"/>
      <c r="BR895" s="9"/>
    </row>
    <row r="896" spans="1:70" s="6" customFormat="1" x14ac:dyDescent="0.25">
      <c r="A896" s="170" t="s">
        <v>1155</v>
      </c>
      <c r="B896" s="136"/>
      <c r="C896" s="137">
        <v>44939.071388888886</v>
      </c>
      <c r="D896" s="146">
        <v>2.71</v>
      </c>
      <c r="E896" s="139" t="s">
        <v>814</v>
      </c>
      <c r="F896" s="165" t="s">
        <v>1213</v>
      </c>
      <c r="G896" s="22"/>
      <c r="H896" s="134"/>
      <c r="I896" s="134"/>
      <c r="J896" s="145"/>
      <c r="K896" s="29"/>
      <c r="L896" s="29"/>
      <c r="M896" s="1"/>
      <c r="N896" s="1"/>
      <c r="O896" s="3"/>
      <c r="P896" s="29"/>
      <c r="Q896" s="29"/>
      <c r="R896" s="1"/>
      <c r="S896" s="1"/>
      <c r="T896" s="147" t="s">
        <v>903</v>
      </c>
      <c r="U896" s="32" t="s">
        <v>24</v>
      </c>
      <c r="V896" s="24"/>
      <c r="W896" s="25" t="s">
        <v>22</v>
      </c>
      <c r="X896" s="30">
        <v>20</v>
      </c>
      <c r="Y896" s="138"/>
      <c r="Z896" s="30"/>
      <c r="AA896" s="30"/>
      <c r="AB896" s="36" t="s">
        <v>21</v>
      </c>
      <c r="AC896" s="24">
        <f>$AC$895</f>
        <v>0.45894299999999999</v>
      </c>
      <c r="AD896" s="30"/>
      <c r="AE896" s="24"/>
      <c r="AF896" s="24"/>
      <c r="AG896" s="41"/>
      <c r="AH896" s="41"/>
      <c r="AI896" s="41"/>
      <c r="AJ896" s="41"/>
      <c r="AK896" s="41"/>
      <c r="AL896" s="41"/>
      <c r="AM896" s="41"/>
      <c r="AN896" s="41"/>
      <c r="AO896" s="41"/>
      <c r="AP896" s="135"/>
      <c r="AQ896" s="135"/>
      <c r="AR896" s="41"/>
      <c r="AS896" s="41"/>
      <c r="AT896" s="135"/>
      <c r="AU896" s="135"/>
      <c r="AV896" s="29"/>
      <c r="AW896" s="42"/>
      <c r="AX896" s="42"/>
      <c r="AY896" s="42"/>
      <c r="AZ896" s="43"/>
      <c r="BA896" s="151"/>
      <c r="BB896" s="44"/>
      <c r="BC896" s="157">
        <v>11</v>
      </c>
      <c r="BD896" s="157"/>
      <c r="BE896" s="44"/>
      <c r="BF896" s="48"/>
      <c r="BG896" s="48"/>
      <c r="BH896" s="48"/>
      <c r="BI896" s="48"/>
      <c r="BJ896" s="48"/>
      <c r="BK896" s="48"/>
      <c r="BL896" s="48"/>
      <c r="BM896" s="48"/>
      <c r="BN896" s="48"/>
      <c r="BO896" s="48"/>
      <c r="BP896" s="48"/>
      <c r="BQ896" s="48"/>
      <c r="BR896" s="1"/>
    </row>
    <row r="897" spans="1:70" s="7" customFormat="1" x14ac:dyDescent="0.25">
      <c r="A897" s="68" t="s">
        <v>1954</v>
      </c>
      <c r="B897" s="67" t="s">
        <v>1177</v>
      </c>
      <c r="C897" s="52">
        <v>44939.081516203703</v>
      </c>
      <c r="D897" s="16">
        <f>(K897*M897+P897*R897)/(24*60*60)</f>
        <v>0</v>
      </c>
      <c r="E897" s="26"/>
      <c r="F897" s="14" t="s">
        <v>1908</v>
      </c>
      <c r="G897" s="15">
        <v>0.11</v>
      </c>
      <c r="H897" s="131">
        <v>17</v>
      </c>
      <c r="I897" s="131">
        <v>10</v>
      </c>
      <c r="J897" s="143" t="s">
        <v>1252</v>
      </c>
      <c r="K897" s="37"/>
      <c r="L897" s="27">
        <v>6.0000000000000001E-3</v>
      </c>
      <c r="M897" s="13">
        <v>273</v>
      </c>
      <c r="N897" s="13">
        <v>240</v>
      </c>
      <c r="O897" s="17">
        <v>2E-3</v>
      </c>
      <c r="P897" s="37"/>
      <c r="Q897" s="27">
        <v>6.0000000000000001E-3</v>
      </c>
      <c r="R897" s="13">
        <v>334</v>
      </c>
      <c r="S897" s="13">
        <v>240</v>
      </c>
      <c r="T897" s="133">
        <v>2.9999999999999997E-4</v>
      </c>
      <c r="U897" s="27"/>
      <c r="V897" s="8">
        <f>IF(AB895="Latest Sag:",-(K897*L897+P897*Q897),-(K897*L897+P897*Q897)+U897)</f>
        <v>0</v>
      </c>
      <c r="W897" s="8">
        <f>IF(OR(AC896="",AC896=0),Z896+V897,IF(AB895="Latest Sag:",AA896+U897+V897,AC896+V897))</f>
        <v>0.45894299999999999</v>
      </c>
      <c r="X897" s="34"/>
      <c r="Y897" s="53">
        <f>IF(OR(ISBLANK(X897),X895=VALUE(20)),,IF(W895="Latest Z20:",ABS(X895-X897-K894*L894-P894*Q894+U896+U897),ABS(X896-X897-K896*L896-P896*Q896+U897)))</f>
        <v>0</v>
      </c>
      <c r="Z897" s="28">
        <v>-66.120838000000006</v>
      </c>
      <c r="AA897" s="28">
        <v>0.48980400000000002</v>
      </c>
      <c r="AB897" s="28">
        <v>3.4766999999999999E-2</v>
      </c>
      <c r="AC897" s="8">
        <f t="shared" ref="AC897" si="2047">AB897+AA897</f>
        <v>0.52457100000000001</v>
      </c>
      <c r="AD897" s="35">
        <v>0.45886454399369098</v>
      </c>
      <c r="AE897" s="8">
        <f t="shared" ref="AE897" si="2048">IF(AD897="",0,IF(OR(AC897="",AC897=0),W897-AD897,AC897-AD897))</f>
        <v>6.5706456006309033E-2</v>
      </c>
      <c r="AF897" s="58">
        <f t="shared" ref="AF897" si="2049">IF(AA897="",(Z897-V897)-Z896,AC897-W897)</f>
        <v>6.562800000000002E-2</v>
      </c>
      <c r="AG897" s="40"/>
      <c r="AH897" s="73"/>
      <c r="AI897" s="40"/>
      <c r="AJ897" s="73"/>
      <c r="AK897" s="40">
        <v>3961</v>
      </c>
      <c r="AL897" s="73">
        <v>150</v>
      </c>
      <c r="AM897" s="70"/>
      <c r="AN897" s="74"/>
      <c r="AO897" s="70"/>
      <c r="AP897" s="63"/>
      <c r="AQ897" s="63"/>
      <c r="AR897" s="40"/>
      <c r="AS897" s="40"/>
      <c r="AT897" s="63"/>
      <c r="AU897" s="63"/>
      <c r="AV897" s="142"/>
      <c r="AW897" s="71"/>
      <c r="AX897" s="45"/>
      <c r="AY897" s="45"/>
      <c r="AZ897" s="46"/>
      <c r="BA897" s="152"/>
      <c r="BB897" s="47"/>
      <c r="BC897" s="158">
        <v>11</v>
      </c>
      <c r="BD897" s="158"/>
      <c r="BE897" s="47"/>
      <c r="BF897" s="56"/>
      <c r="BG897" s="49"/>
      <c r="BH897" s="50"/>
      <c r="BI897" s="49"/>
      <c r="BJ897" s="49"/>
      <c r="BK897" s="49"/>
      <c r="BL897" s="49"/>
      <c r="BM897" s="49"/>
      <c r="BN897" s="50"/>
      <c r="BO897" s="49"/>
      <c r="BP897" s="49"/>
      <c r="BQ897" s="50"/>
      <c r="BR897" s="9"/>
    </row>
    <row r="898" spans="1:70" s="7" customFormat="1" x14ac:dyDescent="0.25">
      <c r="A898" s="68" t="s">
        <v>1955</v>
      </c>
      <c r="B898" s="67" t="s">
        <v>1177</v>
      </c>
      <c r="C898" s="52">
        <v>44939.100729166668</v>
      </c>
      <c r="D898" s="16">
        <f>(K898*M898+P898*R898)/(24*60*60)</f>
        <v>3.4756944444444444E-2</v>
      </c>
      <c r="E898" s="26"/>
      <c r="F898" s="14" t="s">
        <v>1908</v>
      </c>
      <c r="G898" s="15">
        <v>0.11</v>
      </c>
      <c r="H898" s="131">
        <v>17</v>
      </c>
      <c r="I898" s="131">
        <v>10</v>
      </c>
      <c r="J898" s="143" t="s">
        <v>1252</v>
      </c>
      <c r="K898" s="27">
        <v>11</v>
      </c>
      <c r="L898" s="27">
        <v>6.0000000000000001E-3</v>
      </c>
      <c r="M898" s="13">
        <v>273</v>
      </c>
      <c r="N898" s="13">
        <v>240</v>
      </c>
      <c r="O898" s="17">
        <v>2E-3</v>
      </c>
      <c r="P898" s="27">
        <v>0</v>
      </c>
      <c r="Q898" s="27">
        <v>6.0000000000000001E-3</v>
      </c>
      <c r="R898" s="13">
        <v>334</v>
      </c>
      <c r="S898" s="13">
        <v>240</v>
      </c>
      <c r="T898" s="133">
        <v>2.9999999999999997E-4</v>
      </c>
      <c r="U898" s="27">
        <v>4.1098000000000003E-2</v>
      </c>
      <c r="V898" s="8">
        <f>IF(AB896="Latest Sag:",-(K898*L898+P898*Q898),-(K898*L898+P898*Q898)+U898)</f>
        <v>-6.6000000000000003E-2</v>
      </c>
      <c r="W898" s="8">
        <f>IF(OR(AC897="",AC897=0),Z897+V898,IF(AB896="Latest Sag:",AA897+U898+V898,AC897+V898))</f>
        <v>0.46490199999999998</v>
      </c>
      <c r="X898" s="33">
        <v>-34.978641000000003</v>
      </c>
      <c r="Y898" s="53">
        <f>IF(OR(ISBLANK(X898),X896=VALUE(20)),,IF(W896="Latest Z20:",ABS(X896-X898-K895*L895-P895*Q895+U897+U898),ABS(X897-X898-K897*L897-P897*Q897+U898)))</f>
        <v>0</v>
      </c>
      <c r="Z898" s="28">
        <v>-66.119992999999994</v>
      </c>
      <c r="AA898" s="28">
        <v>0.48983100000000002</v>
      </c>
      <c r="AB898" s="28">
        <v>-2.3612000000000001E-2</v>
      </c>
      <c r="AC898" s="8">
        <f t="shared" ref="AC898" si="2050">AB898+AA898</f>
        <v>0.46621899999999999</v>
      </c>
      <c r="AD898" s="35">
        <v>0.45886454399369098</v>
      </c>
      <c r="AE898" s="8">
        <f t="shared" ref="AE898" si="2051">IF(AD898="",0,IF(OR(AC898="",AC898=0),W898-AD898,AC898-AD898))</f>
        <v>7.3544560063090181E-3</v>
      </c>
      <c r="AF898" s="58">
        <f t="shared" ref="AF898" si="2052">IF(AA898="",(Z898-V898)-Z897,AC898-W898)</f>
        <v>1.3170000000000126E-3</v>
      </c>
      <c r="AG898" s="40"/>
      <c r="AH898" s="73"/>
      <c r="AI898" s="40"/>
      <c r="AJ898" s="73"/>
      <c r="AK898" s="40">
        <v>61</v>
      </c>
      <c r="AL898" s="73">
        <v>150</v>
      </c>
      <c r="AM898" s="70"/>
      <c r="AN898" s="74"/>
      <c r="AO898" s="70"/>
      <c r="AP898" s="63"/>
      <c r="AQ898" s="63"/>
      <c r="AR898" s="40"/>
      <c r="AS898" s="40"/>
      <c r="AT898" s="63"/>
      <c r="AU898" s="63"/>
      <c r="AV898" s="142"/>
      <c r="AW898" s="71"/>
      <c r="AX898" s="45"/>
      <c r="AY898" s="45"/>
      <c r="AZ898" s="46"/>
      <c r="BA898" s="152"/>
      <c r="BB898" s="47"/>
      <c r="BC898" s="158">
        <v>11</v>
      </c>
      <c r="BD898" s="158"/>
      <c r="BE898" s="47"/>
      <c r="BF898" s="56"/>
      <c r="BG898" s="49"/>
      <c r="BH898" s="50"/>
      <c r="BI898" s="49"/>
      <c r="BJ898" s="49"/>
      <c r="BK898" s="49"/>
      <c r="BL898" s="49"/>
      <c r="BM898" s="49"/>
      <c r="BN898" s="50"/>
      <c r="BO898" s="49"/>
      <c r="BP898" s="49"/>
      <c r="BQ898" s="50"/>
      <c r="BR898" s="9"/>
    </row>
    <row r="899" spans="1:70" s="7" customFormat="1" x14ac:dyDescent="0.25">
      <c r="A899" s="68" t="s">
        <v>1956</v>
      </c>
      <c r="B899" s="67" t="s">
        <v>1177</v>
      </c>
      <c r="C899" s="52">
        <v>44939.149791666663</v>
      </c>
      <c r="D899" s="16">
        <f>(K899*M899+P899*R899)/(24*60*60)</f>
        <v>1.0185185185185186E-2</v>
      </c>
      <c r="E899" s="26"/>
      <c r="F899" s="14" t="s">
        <v>1908</v>
      </c>
      <c r="G899" s="15">
        <v>0.11</v>
      </c>
      <c r="H899" s="131">
        <v>17</v>
      </c>
      <c r="I899" s="131">
        <v>10</v>
      </c>
      <c r="J899" s="143" t="s">
        <v>1252</v>
      </c>
      <c r="K899" s="27">
        <v>2</v>
      </c>
      <c r="L899" s="27">
        <v>6.0000000000000001E-3</v>
      </c>
      <c r="M899" s="13">
        <v>273</v>
      </c>
      <c r="N899" s="13">
        <v>240</v>
      </c>
      <c r="O899" s="17">
        <v>2E-3</v>
      </c>
      <c r="P899" s="27">
        <v>1</v>
      </c>
      <c r="Q899" s="27">
        <v>6.0000000000000001E-3</v>
      </c>
      <c r="R899" s="13">
        <v>334</v>
      </c>
      <c r="S899" s="13">
        <v>240</v>
      </c>
      <c r="T899" s="133">
        <v>2.9999999999999997E-4</v>
      </c>
      <c r="U899" s="27">
        <v>1.0422000000000001E-2</v>
      </c>
      <c r="V899" s="8">
        <f>IF(AB897="Latest Sag:",-(K899*L899+P899*Q899),-(K899*L899+P899*Q899)+U899)</f>
        <v>-7.5780000000000014E-3</v>
      </c>
      <c r="W899" s="8">
        <f>IF(OR(AC898="",AC898=0),Z898+V899,IF(AB897="Latest Sag:",AA898+U899+V899,AC898+V899))</f>
        <v>0.45864099999999997</v>
      </c>
      <c r="X899" s="33">
        <v>-35.034219999999998</v>
      </c>
      <c r="Y899" s="53">
        <f>IF(OR(ISBLANK(X899),X897=VALUE(20)),,IF(W897="Latest Z20:",ABS(X897-X899-K896*L896-P896*Q896+U898+U899),ABS(X898-X899-K898*L898-P898*Q898+U899)))</f>
        <v>9.9999999449151833E-7</v>
      </c>
      <c r="Z899" s="28">
        <v>-66.120242000000005</v>
      </c>
      <c r="AA899" s="28">
        <v>0.48984299999999997</v>
      </c>
      <c r="AB899" s="28">
        <v>-3.0648000000000002E-2</v>
      </c>
      <c r="AC899" s="8">
        <f t="shared" ref="AC899" si="2053">AB899+AA899</f>
        <v>0.45919499999999996</v>
      </c>
      <c r="AD899" s="35">
        <v>0.45886454399369098</v>
      </c>
      <c r="AE899" s="8">
        <f t="shared" ref="AE899" si="2054">IF(AD899="",0,IF(OR(AC899="",AC899=0),W899-AD899,AC899-AD899))</f>
        <v>3.3045600630898786E-4</v>
      </c>
      <c r="AF899" s="58">
        <f t="shared" ref="AF899" si="2055">IF(AA899="",(Z899-V899)-Z898,AC899-W899)</f>
        <v>5.5399999999999894E-4</v>
      </c>
      <c r="AG899" s="40"/>
      <c r="AH899" s="73"/>
      <c r="AI899" s="40"/>
      <c r="AJ899" s="73"/>
      <c r="AK899" s="40">
        <v>29</v>
      </c>
      <c r="AL899" s="73">
        <v>150</v>
      </c>
      <c r="AM899" s="70"/>
      <c r="AN899" s="74"/>
      <c r="AO899" s="70"/>
      <c r="AP899" s="63"/>
      <c r="AQ899" s="63"/>
      <c r="AR899" s="40"/>
      <c r="AS899" s="40"/>
      <c r="AT899" s="63"/>
      <c r="AU899" s="63"/>
      <c r="AV899" s="142"/>
      <c r="AW899" s="71"/>
      <c r="AX899" s="45"/>
      <c r="AY899" s="45"/>
      <c r="AZ899" s="46"/>
      <c r="BA899" s="152"/>
      <c r="BB899" s="47"/>
      <c r="BC899" s="158">
        <v>11</v>
      </c>
      <c r="BD899" s="158"/>
      <c r="BE899" s="47"/>
      <c r="BF899" s="56"/>
      <c r="BG899" s="49"/>
      <c r="BH899" s="50"/>
      <c r="BI899" s="49"/>
      <c r="BJ899" s="49"/>
      <c r="BK899" s="49"/>
      <c r="BL899" s="49"/>
      <c r="BM899" s="49"/>
      <c r="BN899" s="50"/>
      <c r="BO899" s="49"/>
      <c r="BP899" s="49"/>
      <c r="BQ899" s="50"/>
      <c r="BR899" s="9"/>
    </row>
    <row r="900" spans="1:70" s="7" customFormat="1" x14ac:dyDescent="0.25">
      <c r="A900" s="68" t="s">
        <v>1957</v>
      </c>
      <c r="B900" s="67" t="s">
        <v>1177</v>
      </c>
      <c r="C900" s="52">
        <v>44939.17119212963</v>
      </c>
      <c r="D900" s="16">
        <f>(K900*M900+P900*R900)/(24*60*60)</f>
        <v>1.0185185185185186E-2</v>
      </c>
      <c r="E900" s="26"/>
      <c r="F900" s="14" t="s">
        <v>1908</v>
      </c>
      <c r="G900" s="15">
        <v>0.11</v>
      </c>
      <c r="H900" s="131">
        <v>17</v>
      </c>
      <c r="I900" s="131">
        <v>10</v>
      </c>
      <c r="J900" s="143" t="s">
        <v>1252</v>
      </c>
      <c r="K900" s="27">
        <v>2</v>
      </c>
      <c r="L900" s="27">
        <v>6.0000000000000001E-3</v>
      </c>
      <c r="M900" s="13">
        <v>273</v>
      </c>
      <c r="N900" s="13">
        <v>240</v>
      </c>
      <c r="O900" s="17">
        <v>2E-3</v>
      </c>
      <c r="P900" s="27">
        <v>1</v>
      </c>
      <c r="Q900" s="27">
        <v>6.0000000000000001E-3</v>
      </c>
      <c r="R900" s="13">
        <v>334</v>
      </c>
      <c r="S900" s="13">
        <v>240</v>
      </c>
      <c r="T900" s="133">
        <v>2.9999999999999997E-4</v>
      </c>
      <c r="U900" s="27">
        <v>1.7645999999999998E-2</v>
      </c>
      <c r="V900" s="8">
        <f>IF(AB898="Latest Sag:",-(K900*L900+P900*Q900),-(K900*L900+P900*Q900)+U900)</f>
        <v>-3.5400000000000362E-4</v>
      </c>
      <c r="W900" s="8">
        <f>IF(OR(AC899="",AC899=0),Z899+V900,IF(AB898="Latest Sag:",AA899+U900+V900,AC899+V900))</f>
        <v>0.45884099999999994</v>
      </c>
      <c r="X900" s="33">
        <v>-35.034574999999997</v>
      </c>
      <c r="Y900" s="53">
        <f>IF(OR(ISBLANK(X900),X898=VALUE(20)),,IF(W898="Latest Z20:",ABS(X898-X900-K897*L897-P897*Q897+U899+U900),ABS(X899-X900-K899*L899-P899*Q899+U900)))</f>
        <v>9.9999999899139103E-7</v>
      </c>
      <c r="Z900" s="28">
        <v>-66.120129000000006</v>
      </c>
      <c r="AA900" s="28">
        <v>0.48983300000000002</v>
      </c>
      <c r="AB900" s="28">
        <v>-3.0648999999999999E-2</v>
      </c>
      <c r="AC900" s="8">
        <f t="shared" ref="AC900" si="2056">AB900+AA900</f>
        <v>0.45918400000000004</v>
      </c>
      <c r="AD900" s="35">
        <v>0.45886454399369098</v>
      </c>
      <c r="AE900" s="8">
        <f t="shared" ref="AE900" si="2057">IF(AD900="",0,IF(OR(AC900="",AC900=0),W900-AD900,AC900-AD900))</f>
        <v>3.1945600630906013E-4</v>
      </c>
      <c r="AF900" s="58">
        <f t="shared" ref="AF900" si="2058">IF(AA900="",(Z900-V900)-Z899,AC900-W900)</f>
        <v>3.4300000000009323E-4</v>
      </c>
      <c r="AG900" s="40"/>
      <c r="AH900" s="73"/>
      <c r="AI900" s="40"/>
      <c r="AJ900" s="73"/>
      <c r="AK900" s="40">
        <v>34</v>
      </c>
      <c r="AL900" s="73">
        <v>150</v>
      </c>
      <c r="AM900" s="70"/>
      <c r="AN900" s="74"/>
      <c r="AO900" s="70"/>
      <c r="AP900" s="63"/>
      <c r="AQ900" s="63"/>
      <c r="AR900" s="40"/>
      <c r="AS900" s="40"/>
      <c r="AT900" s="63"/>
      <c r="AU900" s="63"/>
      <c r="AV900" s="142"/>
      <c r="AW900" s="71"/>
      <c r="AX900" s="45"/>
      <c r="AY900" s="45"/>
      <c r="AZ900" s="46"/>
      <c r="BA900" s="152"/>
      <c r="BB900" s="47"/>
      <c r="BC900" s="158">
        <v>11</v>
      </c>
      <c r="BD900" s="158"/>
      <c r="BE900" s="47"/>
      <c r="BF900" s="56"/>
      <c r="BG900" s="49"/>
      <c r="BH900" s="50"/>
      <c r="BI900" s="49"/>
      <c r="BJ900" s="49"/>
      <c r="BK900" s="49"/>
      <c r="BL900" s="49"/>
      <c r="BM900" s="49"/>
      <c r="BN900" s="50"/>
      <c r="BO900" s="49"/>
      <c r="BP900" s="49"/>
      <c r="BQ900" s="50"/>
      <c r="BR900" s="9"/>
    </row>
    <row r="901" spans="1:70" s="7" customFormat="1" x14ac:dyDescent="0.25">
      <c r="A901" s="68" t="s">
        <v>1958</v>
      </c>
      <c r="B901" s="67" t="s">
        <v>1177</v>
      </c>
      <c r="C901" s="52">
        <v>44939.196215277778</v>
      </c>
      <c r="D901" s="16">
        <f>(K901*M901+P901*R901)/(24*60*60)</f>
        <v>1.0185185185185186E-2</v>
      </c>
      <c r="E901" s="26"/>
      <c r="F901" s="14" t="s">
        <v>1908</v>
      </c>
      <c r="G901" s="15">
        <v>0.11</v>
      </c>
      <c r="H901" s="131">
        <v>17</v>
      </c>
      <c r="I901" s="131">
        <v>10</v>
      </c>
      <c r="J901" s="143" t="s">
        <v>1252</v>
      </c>
      <c r="K901" s="27">
        <v>2</v>
      </c>
      <c r="L901" s="27">
        <v>6.0000000000000001E-3</v>
      </c>
      <c r="M901" s="13">
        <v>273</v>
      </c>
      <c r="N901" s="13">
        <v>240</v>
      </c>
      <c r="O901" s="17">
        <v>2E-3</v>
      </c>
      <c r="P901" s="27">
        <v>1</v>
      </c>
      <c r="Q901" s="27">
        <v>6.0000000000000001E-3</v>
      </c>
      <c r="R901" s="13">
        <v>334</v>
      </c>
      <c r="S901" s="13">
        <v>240</v>
      </c>
      <c r="T901" s="133">
        <v>2.9999999999999997E-4</v>
      </c>
      <c r="U901" s="27">
        <v>1.7597999999999999E-2</v>
      </c>
      <c r="V901" s="8">
        <f>IF(AB899="Latest Sag:",-(K901*L901+P901*Q901),-(K901*L901+P901*Q901)+U901)</f>
        <v>-4.0200000000000305E-4</v>
      </c>
      <c r="W901" s="8">
        <f>IF(OR(AC900="",AC900=0),Z900+V901,IF(AB899="Latest Sag:",AA900+U901+V901,AC900+V901))</f>
        <v>0.45878200000000002</v>
      </c>
      <c r="X901" s="33">
        <v>-35.034976</v>
      </c>
      <c r="Y901" s="53">
        <f>IF(OR(ISBLANK(X901),X899=VALUE(20)),,IF(W899="Latest Z20:",ABS(X899-X901-K898*L898-P898*Q898+U900+U901),ABS(X900-X901-K900*L900-P900*Q900+U901)))</f>
        <v>9.9999999635461134E-7</v>
      </c>
      <c r="Z901" s="28">
        <v>-66.120227999999997</v>
      </c>
      <c r="AA901" s="28">
        <v>0.48982700000000001</v>
      </c>
      <c r="AB901" s="28">
        <v>-3.1210999999999999E-2</v>
      </c>
      <c r="AC901" s="8">
        <f t="shared" ref="AC901" si="2059">AB901+AA901</f>
        <v>0.45861600000000002</v>
      </c>
      <c r="AD901" s="35">
        <v>0.45886454399369098</v>
      </c>
      <c r="AE901" s="8">
        <f t="shared" ref="AE901" si="2060">IF(AD901="",0,IF(OR(AC901="",AC901=0),W901-AD901,AC901-AD901))</f>
        <v>-2.4854399369095281E-4</v>
      </c>
      <c r="AF901" s="58">
        <f t="shared" ref="AF901" si="2061">IF(AA901="",(Z901-V901)-Z900,AC901-W901)</f>
        <v>-1.6599999999999948E-4</v>
      </c>
      <c r="AG901" s="40"/>
      <c r="AH901" s="73"/>
      <c r="AI901" s="40"/>
      <c r="AJ901" s="73"/>
      <c r="AK901" s="40">
        <v>43</v>
      </c>
      <c r="AL901" s="73">
        <v>150</v>
      </c>
      <c r="AM901" s="70"/>
      <c r="AN901" s="74"/>
      <c r="AO901" s="70"/>
      <c r="AP901" s="63"/>
      <c r="AQ901" s="63"/>
      <c r="AR901" s="40"/>
      <c r="AS901" s="40"/>
      <c r="AT901" s="63"/>
      <c r="AU901" s="63"/>
      <c r="AV901" s="142"/>
      <c r="AW901" s="71"/>
      <c r="AX901" s="45"/>
      <c r="AY901" s="45"/>
      <c r="AZ901" s="46"/>
      <c r="BA901" s="152"/>
      <c r="BB901" s="47"/>
      <c r="BC901" s="158">
        <v>11</v>
      </c>
      <c r="BD901" s="158"/>
      <c r="BE901" s="47"/>
      <c r="BF901" s="56"/>
      <c r="BG901" s="49"/>
      <c r="BH901" s="50"/>
      <c r="BI901" s="49"/>
      <c r="BJ901" s="49"/>
      <c r="BK901" s="49"/>
      <c r="BL901" s="49"/>
      <c r="BM901" s="49"/>
      <c r="BN901" s="50"/>
      <c r="BO901" s="49"/>
      <c r="BP901" s="49"/>
      <c r="BQ901" s="50"/>
      <c r="BR901" s="9"/>
    </row>
    <row r="902" spans="1:70" s="6" customFormat="1" x14ac:dyDescent="0.25">
      <c r="A902" s="170" t="s">
        <v>1155</v>
      </c>
      <c r="B902" s="136"/>
      <c r="C902" s="137">
        <v>44939.224699074075</v>
      </c>
      <c r="D902" s="146">
        <v>3.68</v>
      </c>
      <c r="E902" s="139" t="s">
        <v>814</v>
      </c>
      <c r="F902" s="165" t="s">
        <v>1217</v>
      </c>
      <c r="G902" s="22"/>
      <c r="H902" s="134"/>
      <c r="I902" s="134"/>
      <c r="J902" s="145"/>
      <c r="K902" s="29"/>
      <c r="L902" s="29"/>
      <c r="M902" s="1"/>
      <c r="N902" s="1"/>
      <c r="O902" s="3"/>
      <c r="P902" s="29"/>
      <c r="Q902" s="29"/>
      <c r="R902" s="1"/>
      <c r="S902" s="1"/>
      <c r="T902" s="147" t="s">
        <v>903</v>
      </c>
      <c r="U902" s="32" t="s">
        <v>24</v>
      </c>
      <c r="V902" s="24"/>
      <c r="W902" s="25" t="s">
        <v>22</v>
      </c>
      <c r="X902" s="30">
        <v>20</v>
      </c>
      <c r="Y902" s="138"/>
      <c r="Z902" s="30"/>
      <c r="AA902" s="30"/>
      <c r="AB902" s="36" t="s">
        <v>21</v>
      </c>
      <c r="AC902" s="24">
        <f>$AC$901</f>
        <v>0.45861600000000002</v>
      </c>
      <c r="AD902" s="30"/>
      <c r="AE902" s="24"/>
      <c r="AF902" s="24"/>
      <c r="AG902" s="41"/>
      <c r="AH902" s="41"/>
      <c r="AI902" s="41"/>
      <c r="AJ902" s="41"/>
      <c r="AK902" s="41"/>
      <c r="AL902" s="41"/>
      <c r="AM902" s="41"/>
      <c r="AN902" s="41"/>
      <c r="AO902" s="41"/>
      <c r="AP902" s="135"/>
      <c r="AQ902" s="135"/>
      <c r="AR902" s="41"/>
      <c r="AS902" s="41"/>
      <c r="AT902" s="135"/>
      <c r="AU902" s="135"/>
      <c r="AV902" s="29"/>
      <c r="AW902" s="42"/>
      <c r="AX902" s="42"/>
      <c r="AY902" s="42"/>
      <c r="AZ902" s="43"/>
      <c r="BA902" s="151"/>
      <c r="BB902" s="44"/>
      <c r="BC902" s="157">
        <v>12</v>
      </c>
      <c r="BD902" s="157"/>
      <c r="BE902" s="44"/>
      <c r="BF902" s="48"/>
      <c r="BG902" s="48"/>
      <c r="BH902" s="48"/>
      <c r="BI902" s="48"/>
      <c r="BJ902" s="48"/>
      <c r="BK902" s="48"/>
      <c r="BL902" s="48"/>
      <c r="BM902" s="48"/>
      <c r="BN902" s="48"/>
      <c r="BO902" s="48"/>
      <c r="BP902" s="48"/>
      <c r="BQ902" s="48"/>
      <c r="BR902" s="1"/>
    </row>
    <row r="903" spans="1:70" s="7" customFormat="1" x14ac:dyDescent="0.25">
      <c r="A903" s="68" t="s">
        <v>1916</v>
      </c>
      <c r="B903" s="67" t="s">
        <v>1177</v>
      </c>
      <c r="C903" s="52">
        <v>44939.224791666667</v>
      </c>
      <c r="D903" s="16">
        <f>(K903*M903+P903*R903)/(24*60*60)</f>
        <v>0</v>
      </c>
      <c r="E903" s="26"/>
      <c r="F903" s="14" t="s">
        <v>1908</v>
      </c>
      <c r="G903" s="15">
        <v>0.11</v>
      </c>
      <c r="H903" s="131">
        <v>17</v>
      </c>
      <c r="I903" s="131">
        <v>10</v>
      </c>
      <c r="J903" s="143" t="s">
        <v>1252</v>
      </c>
      <c r="K903" s="37"/>
      <c r="L903" s="27">
        <v>6.0000000000000001E-3</v>
      </c>
      <c r="M903" s="13">
        <v>273</v>
      </c>
      <c r="N903" s="13">
        <v>240</v>
      </c>
      <c r="O903" s="17">
        <v>2E-3</v>
      </c>
      <c r="P903" s="37"/>
      <c r="Q903" s="27">
        <v>6.0000000000000001E-3</v>
      </c>
      <c r="R903" s="13">
        <v>334</v>
      </c>
      <c r="S903" s="13">
        <v>240</v>
      </c>
      <c r="T903" s="133">
        <v>2.9999999999999997E-4</v>
      </c>
      <c r="U903" s="27"/>
      <c r="V903" s="8">
        <f>IF(AB901="Latest Sag:",-(K903*L903+P903*Q903),-(K903*L903+P903*Q903)+U903)</f>
        <v>0</v>
      </c>
      <c r="W903" s="8">
        <f>IF(OR(AC902="",AC902=0),Z902+V903,IF(AB901="Latest Sag:",AA902+U903+V903,AC902+V903))</f>
        <v>0.45861600000000002</v>
      </c>
      <c r="X903" s="34"/>
      <c r="Y903" s="53">
        <f>IF(OR(ISBLANK(X903),X901=VALUE(20)),,IF(W901="Latest Z20:",ABS(X901-X903-K900*L900-P900*Q900+U902+U903),ABS(X902-X903-K902*L902-P902*Q902+U903)))</f>
        <v>0</v>
      </c>
      <c r="Z903" s="28">
        <v>-66.120688999999999</v>
      </c>
      <c r="AA903" s="28">
        <v>0.48957299999999998</v>
      </c>
      <c r="AB903" s="28">
        <v>3.5150000000000001E-2</v>
      </c>
      <c r="AC903" s="8">
        <f t="shared" ref="AC903" si="2062">AB903+AA903</f>
        <v>0.52472299999999994</v>
      </c>
      <c r="AD903" s="35">
        <v>0.45877812056737399</v>
      </c>
      <c r="AE903" s="8">
        <f t="shared" ref="AE903" si="2063">IF(AD903="",0,IF(OR(AC903="",AC903=0),W903-AD903,AC903-AD903))</f>
        <v>6.5944879432625947E-2</v>
      </c>
      <c r="AF903" s="58">
        <f t="shared" ref="AF903" si="2064">IF(AA903="",(Z903-V903)-Z902,AC903-W903)</f>
        <v>6.6106999999999916E-2</v>
      </c>
      <c r="AG903" s="40"/>
      <c r="AH903" s="73"/>
      <c r="AI903" s="40"/>
      <c r="AJ903" s="73"/>
      <c r="AK903" s="40">
        <v>2590</v>
      </c>
      <c r="AL903" s="73">
        <v>150</v>
      </c>
      <c r="AM903" s="70"/>
      <c r="AN903" s="74"/>
      <c r="AO903" s="70"/>
      <c r="AP903" s="63"/>
      <c r="AQ903" s="63"/>
      <c r="AR903" s="40"/>
      <c r="AS903" s="40"/>
      <c r="AT903" s="63"/>
      <c r="AU903" s="63"/>
      <c r="AV903" s="142"/>
      <c r="AW903" s="71"/>
      <c r="AX903" s="45"/>
      <c r="AY903" s="45"/>
      <c r="AZ903" s="46"/>
      <c r="BA903" s="152"/>
      <c r="BB903" s="47"/>
      <c r="BC903" s="158">
        <v>12</v>
      </c>
      <c r="BD903" s="158"/>
      <c r="BE903" s="47"/>
      <c r="BF903" s="56"/>
      <c r="BG903" s="49"/>
      <c r="BH903" s="50"/>
      <c r="BI903" s="49"/>
      <c r="BJ903" s="49"/>
      <c r="BK903" s="49"/>
      <c r="BL903" s="49"/>
      <c r="BM903" s="49"/>
      <c r="BN903" s="50"/>
      <c r="BO903" s="49"/>
      <c r="BP903" s="49"/>
      <c r="BQ903" s="50"/>
      <c r="BR903" s="9"/>
    </row>
    <row r="904" spans="1:70" s="7" customFormat="1" x14ac:dyDescent="0.25">
      <c r="A904" s="68" t="s">
        <v>1959</v>
      </c>
      <c r="B904" s="67" t="s">
        <v>1917</v>
      </c>
      <c r="C904" s="52">
        <v>44939.243969907409</v>
      </c>
      <c r="D904" s="16">
        <f>(K904*M904+P904*R904)/(24*60*60)</f>
        <v>3.4756944444444444E-2</v>
      </c>
      <c r="E904" s="26" t="s">
        <v>1915</v>
      </c>
      <c r="F904" s="14" t="s">
        <v>1908</v>
      </c>
      <c r="G904" s="15">
        <v>0.11</v>
      </c>
      <c r="H904" s="131">
        <v>17</v>
      </c>
      <c r="I904" s="131">
        <v>10</v>
      </c>
      <c r="J904" s="143" t="s">
        <v>1252</v>
      </c>
      <c r="K904" s="27">
        <v>11</v>
      </c>
      <c r="L904" s="27">
        <v>6.0000000000000001E-3</v>
      </c>
      <c r="M904" s="13">
        <v>273</v>
      </c>
      <c r="N904" s="13">
        <v>240</v>
      </c>
      <c r="O904" s="17">
        <v>2E-3</v>
      </c>
      <c r="P904" s="27">
        <v>0</v>
      </c>
      <c r="Q904" s="27">
        <v>6.0000000000000001E-3</v>
      </c>
      <c r="R904" s="13">
        <v>334</v>
      </c>
      <c r="S904" s="13">
        <v>240</v>
      </c>
      <c r="T904" s="133">
        <v>2.9999999999999997E-4</v>
      </c>
      <c r="U904" s="27">
        <v>4.1208000000000002E-2</v>
      </c>
      <c r="V904" s="8">
        <f>IF(AB902="Latest Sag:",-(K904*L904+P904*Q904),-(K904*L904+P904*Q904)+U904)</f>
        <v>-6.6000000000000003E-2</v>
      </c>
      <c r="W904" s="8">
        <f>IF(OR(AC903="",AC903=0),Z903+V904,IF(AB902="Latest Sag:",AA903+U904+V904,AC903+V904))</f>
        <v>0.46478099999999994</v>
      </c>
      <c r="X904" s="33">
        <v>-34.978161999999998</v>
      </c>
      <c r="Y904" s="53">
        <f>IF(OR(ISBLANK(X904),X902=VALUE(20)),,IF(W902="Latest Z20:",ABS(X902-X904-K901*L901-P901*Q901+U903+U904),ABS(X903-X904-K903*L903-P903*Q903+U904)))</f>
        <v>0</v>
      </c>
      <c r="Z904" s="28">
        <v>-66.119776000000002</v>
      </c>
      <c r="AA904" s="28">
        <v>0.48958499999999999</v>
      </c>
      <c r="AB904" s="28">
        <v>-2.3352000000000001E-2</v>
      </c>
      <c r="AC904" s="8">
        <f t="shared" ref="AC904" si="2065">AB904+AA904</f>
        <v>0.46623300000000001</v>
      </c>
      <c r="AD904" s="35">
        <v>0.45877812056737399</v>
      </c>
      <c r="AE904" s="8">
        <f t="shared" ref="AE904" si="2066">IF(AD904="",0,IF(OR(AC904="",AC904=0),W904-AD904,AC904-AD904))</f>
        <v>7.4548794326260159E-3</v>
      </c>
      <c r="AF904" s="58">
        <f t="shared" ref="AF904" si="2067">IF(AA904="",(Z904-V904)-Z903,AC904-W904)</f>
        <v>1.4520000000000644E-3</v>
      </c>
      <c r="AG904" s="40"/>
      <c r="AH904" s="73"/>
      <c r="AI904" s="40"/>
      <c r="AJ904" s="73"/>
      <c r="AK904" s="40">
        <v>40</v>
      </c>
      <c r="AL904" s="73">
        <v>150</v>
      </c>
      <c r="AM904" s="70"/>
      <c r="AN904" s="74"/>
      <c r="AO904" s="70"/>
      <c r="AP904" s="63"/>
      <c r="AQ904" s="63"/>
      <c r="AR904" s="40"/>
      <c r="AS904" s="40"/>
      <c r="AT904" s="63"/>
      <c r="AU904" s="63"/>
      <c r="AV904" s="142"/>
      <c r="AW904" s="71"/>
      <c r="AX904" s="45"/>
      <c r="AY904" s="45"/>
      <c r="AZ904" s="46"/>
      <c r="BA904" s="152"/>
      <c r="BB904" s="47"/>
      <c r="BC904" s="158">
        <v>12</v>
      </c>
      <c r="BD904" s="158"/>
      <c r="BE904" s="47"/>
      <c r="BF904" s="56"/>
      <c r="BG904" s="49"/>
      <c r="BH904" s="50"/>
      <c r="BI904" s="49"/>
      <c r="BJ904" s="49"/>
      <c r="BK904" s="49"/>
      <c r="BL904" s="49"/>
      <c r="BM904" s="49"/>
      <c r="BN904" s="50"/>
      <c r="BO904" s="49"/>
      <c r="BP904" s="49"/>
      <c r="BQ904" s="50"/>
      <c r="BR904" s="9"/>
    </row>
    <row r="905" spans="1:70" s="7" customFormat="1" x14ac:dyDescent="0.25">
      <c r="A905" s="68" t="s">
        <v>1916</v>
      </c>
      <c r="B905" s="67" t="s">
        <v>1282</v>
      </c>
      <c r="C905" s="52">
        <v>44939.289710648147</v>
      </c>
      <c r="D905" s="16">
        <f>(K905*M905+P905*R905)/(24*60*60)</f>
        <v>1.0185185185185186E-2</v>
      </c>
      <c r="E905" s="26"/>
      <c r="F905" s="14" t="s">
        <v>1908</v>
      </c>
      <c r="G905" s="15">
        <v>0.11</v>
      </c>
      <c r="H905" s="131">
        <v>17</v>
      </c>
      <c r="I905" s="131">
        <v>10</v>
      </c>
      <c r="J905" s="143" t="s">
        <v>1252</v>
      </c>
      <c r="K905" s="27">
        <v>2</v>
      </c>
      <c r="L905" s="27">
        <v>6.0000000000000001E-3</v>
      </c>
      <c r="M905" s="13">
        <v>273</v>
      </c>
      <c r="N905" s="13">
        <v>240</v>
      </c>
      <c r="O905" s="17">
        <v>2E-3</v>
      </c>
      <c r="P905" s="27">
        <v>1</v>
      </c>
      <c r="Q905" s="27">
        <v>6.0000000000000001E-3</v>
      </c>
      <c r="R905" s="13">
        <v>334</v>
      </c>
      <c r="S905" s="13">
        <v>240</v>
      </c>
      <c r="T905" s="133">
        <v>2.9999999999999997E-4</v>
      </c>
      <c r="U905" s="27">
        <v>1.0426E-2</v>
      </c>
      <c r="V905" s="8">
        <f>IF(AB903="Latest Sag:",-(K905*L905+P905*Q905),-(K905*L905+P905*Q905)+U905)</f>
        <v>-7.5740000000000026E-3</v>
      </c>
      <c r="W905" s="8">
        <f>IF(OR(AC904="",AC904=0),Z904+V905,IF(AB903="Latest Sag:",AA904+U905+V905,AC904+V905))</f>
        <v>0.45865899999999998</v>
      </c>
      <c r="X905" s="33">
        <v>-35.033737000000002</v>
      </c>
      <c r="Y905" s="53">
        <f>IF(OR(ISBLANK(X905),X903=VALUE(20)),,IF(W903="Latest Z20:",ABS(X903-X905-K902*L902-P902*Q902+U904+U905),ABS(X904-X905-K904*L904-P904*Q904+U905)))</f>
        <v>1.0000000045893437E-6</v>
      </c>
      <c r="Z905" s="28">
        <v>-66.119933000000003</v>
      </c>
      <c r="AA905" s="28">
        <v>0.48959399999999997</v>
      </c>
      <c r="AB905" s="28">
        <v>-3.0523999999999999E-2</v>
      </c>
      <c r="AC905" s="8">
        <f t="shared" ref="AC905" si="2068">AB905+AA905</f>
        <v>0.45906999999999998</v>
      </c>
      <c r="AD905" s="35">
        <v>0.45877812056737399</v>
      </c>
      <c r="AE905" s="8">
        <f t="shared" ref="AE905" si="2069">IF(AD905="",0,IF(OR(AC905="",AC905=0),W905-AD905,AC905-AD905))</f>
        <v>2.9187943262598548E-4</v>
      </c>
      <c r="AF905" s="58">
        <f t="shared" ref="AF905" si="2070">IF(AA905="",(Z905-V905)-Z904,AC905-W905)</f>
        <v>4.109999999999947E-4</v>
      </c>
      <c r="AG905" s="40"/>
      <c r="AH905" s="73"/>
      <c r="AI905" s="40"/>
      <c r="AJ905" s="73"/>
      <c r="AK905" s="40">
        <v>35</v>
      </c>
      <c r="AL905" s="73">
        <v>150</v>
      </c>
      <c r="AM905" s="70"/>
      <c r="AN905" s="74"/>
      <c r="AO905" s="70"/>
      <c r="AP905" s="63"/>
      <c r="AQ905" s="63"/>
      <c r="AR905" s="40"/>
      <c r="AS905" s="40"/>
      <c r="AT905" s="63"/>
      <c r="AU905" s="63"/>
      <c r="AV905" s="142"/>
      <c r="AW905" s="71"/>
      <c r="AX905" s="45"/>
      <c r="AY905" s="45"/>
      <c r="AZ905" s="46"/>
      <c r="BA905" s="152"/>
      <c r="BB905" s="47"/>
      <c r="BC905" s="158">
        <v>12</v>
      </c>
      <c r="BD905" s="158"/>
      <c r="BE905" s="47"/>
      <c r="BF905" s="56"/>
      <c r="BG905" s="49"/>
      <c r="BH905" s="50"/>
      <c r="BI905" s="49"/>
      <c r="BJ905" s="49"/>
      <c r="BK905" s="49"/>
      <c r="BL905" s="49"/>
      <c r="BM905" s="49"/>
      <c r="BN905" s="50"/>
      <c r="BO905" s="49"/>
      <c r="BP905" s="49"/>
      <c r="BQ905" s="50"/>
      <c r="BR905" s="9"/>
    </row>
    <row r="906" spans="1:70" s="6" customFormat="1" x14ac:dyDescent="0.25">
      <c r="A906" s="170" t="s">
        <v>1155</v>
      </c>
      <c r="B906" s="136"/>
      <c r="C906" s="137">
        <v>44939.316874999997</v>
      </c>
      <c r="D906" s="146">
        <v>2.21</v>
      </c>
      <c r="E906" s="139" t="s">
        <v>814</v>
      </c>
      <c r="F906" s="165" t="s">
        <v>1223</v>
      </c>
      <c r="G906" s="22"/>
      <c r="H906" s="134"/>
      <c r="I906" s="134"/>
      <c r="J906" s="145"/>
      <c r="K906" s="29"/>
      <c r="L906" s="29"/>
      <c r="M906" s="1"/>
      <c r="N906" s="1"/>
      <c r="O906" s="3"/>
      <c r="P906" s="29"/>
      <c r="Q906" s="29"/>
      <c r="R906" s="1"/>
      <c r="S906" s="1"/>
      <c r="T906" s="147" t="s">
        <v>903</v>
      </c>
      <c r="U906" s="32" t="s">
        <v>24</v>
      </c>
      <c r="V906" s="24"/>
      <c r="W906" s="25" t="s">
        <v>22</v>
      </c>
      <c r="X906" s="30">
        <v>20</v>
      </c>
      <c r="Y906" s="138"/>
      <c r="Z906" s="30"/>
      <c r="AA906" s="30"/>
      <c r="AB906" s="36" t="s">
        <v>21</v>
      </c>
      <c r="AC906" s="24">
        <f>$AC$905</f>
        <v>0.45906999999999998</v>
      </c>
      <c r="AD906" s="30"/>
      <c r="AE906" s="24"/>
      <c r="AF906" s="24"/>
      <c r="AG906" s="41"/>
      <c r="AH906" s="41"/>
      <c r="AI906" s="41"/>
      <c r="AJ906" s="41"/>
      <c r="AK906" s="41"/>
      <c r="AL906" s="41"/>
      <c r="AM906" s="41"/>
      <c r="AN906" s="41"/>
      <c r="AO906" s="41"/>
      <c r="AP906" s="135"/>
      <c r="AQ906" s="135"/>
      <c r="AR906" s="41"/>
      <c r="AS906" s="41"/>
      <c r="AT906" s="135"/>
      <c r="AU906" s="135"/>
      <c r="AV906" s="29"/>
      <c r="AW906" s="42"/>
      <c r="AX906" s="42"/>
      <c r="AY906" s="42"/>
      <c r="AZ906" s="43"/>
      <c r="BA906" s="151"/>
      <c r="BB906" s="44"/>
      <c r="BC906" s="157">
        <v>13</v>
      </c>
      <c r="BD906" s="157"/>
      <c r="BE906" s="44"/>
      <c r="BF906" s="48"/>
      <c r="BG906" s="48"/>
      <c r="BH906" s="48"/>
      <c r="BI906" s="48"/>
      <c r="BJ906" s="48"/>
      <c r="BK906" s="48"/>
      <c r="BL906" s="48"/>
      <c r="BM906" s="48"/>
      <c r="BN906" s="48"/>
      <c r="BO906" s="48"/>
      <c r="BP906" s="48"/>
      <c r="BQ906" s="48"/>
      <c r="BR906" s="1"/>
    </row>
    <row r="907" spans="1:70" s="7" customFormat="1" x14ac:dyDescent="0.25">
      <c r="A907" s="68" t="s">
        <v>1960</v>
      </c>
      <c r="B907" s="67" t="s">
        <v>1282</v>
      </c>
      <c r="C907" s="52">
        <v>44939.31695601852</v>
      </c>
      <c r="D907" s="16">
        <f>(K907*M907+P907*R907)/(24*60*60)</f>
        <v>0</v>
      </c>
      <c r="E907" s="26"/>
      <c r="F907" s="14" t="s">
        <v>1908</v>
      </c>
      <c r="G907" s="15">
        <v>0.11</v>
      </c>
      <c r="H907" s="131">
        <v>17</v>
      </c>
      <c r="I907" s="131">
        <v>10</v>
      </c>
      <c r="J907" s="143" t="s">
        <v>1252</v>
      </c>
      <c r="K907" s="37"/>
      <c r="L907" s="27">
        <v>6.0000000000000001E-3</v>
      </c>
      <c r="M907" s="13">
        <v>273</v>
      </c>
      <c r="N907" s="13">
        <v>240</v>
      </c>
      <c r="O907" s="17">
        <v>2E-3</v>
      </c>
      <c r="P907" s="37"/>
      <c r="Q907" s="27">
        <v>6.0000000000000001E-3</v>
      </c>
      <c r="R907" s="13">
        <v>334</v>
      </c>
      <c r="S907" s="13">
        <v>240</v>
      </c>
      <c r="T907" s="133">
        <v>2.9999999999999997E-4</v>
      </c>
      <c r="U907" s="27"/>
      <c r="V907" s="8">
        <f>IF(AB905="Latest Sag:",-(K907*L907+P907*Q907),-(K907*L907+P907*Q907)+U907)</f>
        <v>0</v>
      </c>
      <c r="W907" s="8">
        <f>IF(OR(AC906="",AC906=0),Z906+V907,IF(AB905="Latest Sag:",AA906+U907+V907,AC906+V907))</f>
        <v>0.45906999999999998</v>
      </c>
      <c r="X907" s="34"/>
      <c r="Y907" s="53">
        <f>IF(OR(ISBLANK(X907),X905=VALUE(20)),,IF(W905="Latest Z20:",ABS(X905-X907-K904*L904-P904*Q904+U906+U907),ABS(X906-X907-K906*L906-P906*Q906+U907)))</f>
        <v>0</v>
      </c>
      <c r="Z907" s="28">
        <v>-66.120073000000005</v>
      </c>
      <c r="AA907" s="28">
        <v>0.48929299999999998</v>
      </c>
      <c r="AB907" s="28">
        <v>3.5922999999999997E-2</v>
      </c>
      <c r="AC907" s="8">
        <f t="shared" ref="AC907" si="2071">AB907+AA907</f>
        <v>0.52521600000000002</v>
      </c>
      <c r="AD907" s="35">
        <v>0.45864411892479701</v>
      </c>
      <c r="AE907" s="8">
        <f t="shared" ref="AE907" si="2072">IF(AD907="",0,IF(OR(AC907="",AC907=0),W907-AD907,AC907-AD907))</f>
        <v>6.657188107520301E-2</v>
      </c>
      <c r="AF907" s="58">
        <f t="shared" ref="AF907" si="2073">IF(AA907="",(Z907-V907)-Z906,AC907-W907)</f>
        <v>6.6146000000000038E-2</v>
      </c>
      <c r="AG907" s="40"/>
      <c r="AH907" s="73"/>
      <c r="AI907" s="40"/>
      <c r="AJ907" s="73"/>
      <c r="AK907" s="40">
        <v>4086</v>
      </c>
      <c r="AL907" s="73">
        <v>150</v>
      </c>
      <c r="AM907" s="70"/>
      <c r="AN907" s="74"/>
      <c r="AO907" s="70"/>
      <c r="AP907" s="63"/>
      <c r="AQ907" s="63"/>
      <c r="AR907" s="40"/>
      <c r="AS907" s="40"/>
      <c r="AT907" s="63"/>
      <c r="AU907" s="63"/>
      <c r="AV907" s="142"/>
      <c r="AW907" s="71"/>
      <c r="AX907" s="45"/>
      <c r="AY907" s="45"/>
      <c r="AZ907" s="46"/>
      <c r="BA907" s="152"/>
      <c r="BB907" s="47"/>
      <c r="BC907" s="158">
        <v>13</v>
      </c>
      <c r="BD907" s="158"/>
      <c r="BE907" s="47"/>
      <c r="BF907" s="56"/>
      <c r="BG907" s="49"/>
      <c r="BH907" s="50"/>
      <c r="BI907" s="49"/>
      <c r="BJ907" s="49"/>
      <c r="BK907" s="49"/>
      <c r="BL907" s="49"/>
      <c r="BM907" s="49"/>
      <c r="BN907" s="50"/>
      <c r="BO907" s="49"/>
      <c r="BP907" s="49"/>
      <c r="BQ907" s="50"/>
      <c r="BR907" s="9"/>
    </row>
    <row r="908" spans="1:70" s="7" customFormat="1" x14ac:dyDescent="0.25">
      <c r="A908" s="68" t="s">
        <v>1961</v>
      </c>
      <c r="B908" s="67" t="s">
        <v>1282</v>
      </c>
      <c r="C908" s="52">
        <v>44939.376145833332</v>
      </c>
      <c r="D908" s="16">
        <f>(K908*M908+P908*R908)/(24*60*60)</f>
        <v>3.4756944444444444E-2</v>
      </c>
      <c r="E908" s="26"/>
      <c r="F908" s="14" t="s">
        <v>1908</v>
      </c>
      <c r="G908" s="15">
        <v>0.11</v>
      </c>
      <c r="H908" s="131">
        <v>17</v>
      </c>
      <c r="I908" s="131">
        <v>10</v>
      </c>
      <c r="J908" s="143" t="s">
        <v>1252</v>
      </c>
      <c r="K908" s="27">
        <v>11</v>
      </c>
      <c r="L908" s="27">
        <v>6.0000000000000001E-3</v>
      </c>
      <c r="M908" s="13">
        <v>273</v>
      </c>
      <c r="N908" s="13">
        <v>240</v>
      </c>
      <c r="O908" s="17">
        <v>2E-3</v>
      </c>
      <c r="P908" s="27"/>
      <c r="Q908" s="27">
        <v>6.0000000000000001E-3</v>
      </c>
      <c r="R908" s="13">
        <v>334</v>
      </c>
      <c r="S908" s="13">
        <v>240</v>
      </c>
      <c r="T908" s="133">
        <v>2.9999999999999997E-4</v>
      </c>
      <c r="U908" s="27">
        <v>4.1468999999999999E-2</v>
      </c>
      <c r="V908" s="8">
        <f>IF(AB906="Latest Sag:",-(K908*L908+P908*Q908),-(K908*L908+P908*Q908)+U908)</f>
        <v>-6.6000000000000003E-2</v>
      </c>
      <c r="W908" s="8">
        <f>IF(OR(AC907="",AC907=0),Z907+V908,IF(AB906="Latest Sag:",AA907+U908+V908,AC907+V908))</f>
        <v>0.46476199999999995</v>
      </c>
      <c r="X908" s="33">
        <v>-34.977536000000001</v>
      </c>
      <c r="Y908" s="53">
        <f>IF(OR(ISBLANK(X908),X906=VALUE(20)),,IF(W906="Latest Z20:",ABS(X906-X908-K905*L905-P905*Q905+U907+U908),ABS(X907-X908-K907*L907-P907*Q907+U908)))</f>
        <v>0</v>
      </c>
      <c r="Z908" s="28">
        <v>-66.119378999999995</v>
      </c>
      <c r="AA908" s="28">
        <v>0.48927700000000002</v>
      </c>
      <c r="AB908" s="28">
        <v>-2.3230000000000001E-2</v>
      </c>
      <c r="AC908" s="8">
        <f t="shared" ref="AC908" si="2074">AB908+AA908</f>
        <v>0.46604699999999999</v>
      </c>
      <c r="AD908" s="35">
        <v>0.45864411892479701</v>
      </c>
      <c r="AE908" s="8">
        <f t="shared" ref="AE908" si="2075">IF(AD908="",0,IF(OR(AC908="",AC908=0),W908-AD908,AC908-AD908))</f>
        <v>7.4028810752029828E-3</v>
      </c>
      <c r="AF908" s="58">
        <f t="shared" ref="AF908" si="2076">IF(AA908="",(Z908-V908)-Z907,AC908-W908)</f>
        <v>1.2850000000000361E-3</v>
      </c>
      <c r="AG908" s="40"/>
      <c r="AH908" s="73"/>
      <c r="AI908" s="40"/>
      <c r="AJ908" s="73"/>
      <c r="AK908" s="40">
        <v>48</v>
      </c>
      <c r="AL908" s="73">
        <v>150</v>
      </c>
      <c r="AM908" s="70"/>
      <c r="AN908" s="74"/>
      <c r="AO908" s="70"/>
      <c r="AP908" s="63"/>
      <c r="AQ908" s="63"/>
      <c r="AR908" s="40"/>
      <c r="AS908" s="40"/>
      <c r="AT908" s="63"/>
      <c r="AU908" s="63"/>
      <c r="AV908" s="142"/>
      <c r="AW908" s="71"/>
      <c r="AX908" s="45"/>
      <c r="AY908" s="45"/>
      <c r="AZ908" s="46"/>
      <c r="BA908" s="152"/>
      <c r="BB908" s="47"/>
      <c r="BC908" s="158">
        <v>13</v>
      </c>
      <c r="BD908" s="158"/>
      <c r="BE908" s="47"/>
      <c r="BF908" s="56"/>
      <c r="BG908" s="49"/>
      <c r="BH908" s="50"/>
      <c r="BI908" s="49"/>
      <c r="BJ908" s="49"/>
      <c r="BK908" s="49"/>
      <c r="BL908" s="49"/>
      <c r="BM908" s="49"/>
      <c r="BN908" s="50"/>
      <c r="BO908" s="49"/>
      <c r="BP908" s="49"/>
      <c r="BQ908" s="50"/>
      <c r="BR908" s="9"/>
    </row>
    <row r="909" spans="1:70" s="7" customFormat="1" x14ac:dyDescent="0.25">
      <c r="A909" s="68" t="s">
        <v>1962</v>
      </c>
      <c r="B909" s="67" t="s">
        <v>1282</v>
      </c>
      <c r="C909" s="52">
        <v>44939.377268518518</v>
      </c>
      <c r="D909" s="16">
        <f>(K909*M909+P909*R909)/(24*60*60)</f>
        <v>1.0185185185185186E-2</v>
      </c>
      <c r="E909" s="26"/>
      <c r="F909" s="14" t="s">
        <v>1908</v>
      </c>
      <c r="G909" s="15">
        <v>0.11</v>
      </c>
      <c r="H909" s="131">
        <v>17</v>
      </c>
      <c r="I909" s="131">
        <v>10</v>
      </c>
      <c r="J909" s="143" t="s">
        <v>1252</v>
      </c>
      <c r="K909" s="27">
        <v>2</v>
      </c>
      <c r="L909" s="27">
        <v>6.0000000000000001E-3</v>
      </c>
      <c r="M909" s="13">
        <v>273</v>
      </c>
      <c r="N909" s="13">
        <v>240</v>
      </c>
      <c r="O909" s="17">
        <v>2E-3</v>
      </c>
      <c r="P909" s="27">
        <v>1</v>
      </c>
      <c r="Q909" s="27">
        <v>6.0000000000000001E-3</v>
      </c>
      <c r="R909" s="13">
        <v>334</v>
      </c>
      <c r="S909" s="13">
        <v>240</v>
      </c>
      <c r="T909" s="133">
        <v>2.9999999999999997E-4</v>
      </c>
      <c r="U909" s="27">
        <v>1.0456999999999999E-2</v>
      </c>
      <c r="V909" s="8">
        <f>IF(AB907="Latest Sag:",-(K909*L909+P909*Q909),-(K909*L909+P909*Q909)+U909)</f>
        <v>-7.5430000000000028E-3</v>
      </c>
      <c r="W909" s="8">
        <f>IF(OR(AC908="",AC908=0),Z908+V909,IF(AB907="Latest Sag:",AA908+U909+V909,AC908+V909))</f>
        <v>0.45850399999999997</v>
      </c>
      <c r="X909" s="33">
        <v>-35.033079999999998</v>
      </c>
      <c r="Y909" s="53">
        <f>IF(OR(ISBLANK(X909),X907=VALUE(20)),,IF(W907="Latest Z20:",ABS(X907-X909-K906*L906-P906*Q906+U908+U909),ABS(X908-X909-K908*L908-P908*Q908+U909)))</f>
        <v>9.9999999759146918E-7</v>
      </c>
      <c r="Z909" s="28">
        <v>-66.119540000000001</v>
      </c>
      <c r="AA909" s="28">
        <v>0.48926799999999998</v>
      </c>
      <c r="AB909" s="28">
        <v>-3.0325999999999999E-2</v>
      </c>
      <c r="AC909" s="8">
        <f t="shared" ref="AC909" si="2077">AB909+AA909</f>
        <v>0.45894199999999996</v>
      </c>
      <c r="AD909" s="35">
        <v>0.45864411892479701</v>
      </c>
      <c r="AE909" s="8">
        <f t="shared" ref="AE909" si="2078">IF(AD909="",0,IF(OR(AC909="",AC909=0),W909-AD909,AC909-AD909))</f>
        <v>2.9788107520295481E-4</v>
      </c>
      <c r="AF909" s="58">
        <f t="shared" ref="AF909" si="2079">IF(AA909="",(Z909-V909)-Z908,AC909-W909)</f>
        <v>4.3799999999999395E-4</v>
      </c>
      <c r="AG909" s="40"/>
      <c r="AH909" s="73"/>
      <c r="AI909" s="40"/>
      <c r="AJ909" s="73"/>
      <c r="AK909" s="40">
        <v>44</v>
      </c>
      <c r="AL909" s="73">
        <v>150</v>
      </c>
      <c r="AM909" s="70"/>
      <c r="AN909" s="74"/>
      <c r="AO909" s="70"/>
      <c r="AP909" s="63"/>
      <c r="AQ909" s="63"/>
      <c r="AR909" s="40"/>
      <c r="AS909" s="40"/>
      <c r="AT909" s="63"/>
      <c r="AU909" s="63"/>
      <c r="AV909" s="142"/>
      <c r="AW909" s="71"/>
      <c r="AX909" s="45"/>
      <c r="AY909" s="45"/>
      <c r="AZ909" s="46"/>
      <c r="BA909" s="152"/>
      <c r="BB909" s="47"/>
      <c r="BC909" s="158">
        <v>13</v>
      </c>
      <c r="BD909" s="158"/>
      <c r="BE909" s="47"/>
      <c r="BF909" s="56"/>
      <c r="BG909" s="49"/>
      <c r="BH909" s="50"/>
      <c r="BI909" s="49"/>
      <c r="BJ909" s="49"/>
      <c r="BK909" s="49"/>
      <c r="BL909" s="49"/>
      <c r="BM909" s="49"/>
      <c r="BN909" s="50"/>
      <c r="BO909" s="49"/>
      <c r="BP909" s="49"/>
      <c r="BQ909" s="50"/>
      <c r="BR909" s="9"/>
    </row>
    <row r="910" spans="1:70" s="6" customFormat="1" x14ac:dyDescent="0.25">
      <c r="A910" s="170" t="s">
        <v>1155</v>
      </c>
      <c r="B910" s="136"/>
      <c r="C910" s="137">
        <v>44939.409085648149</v>
      </c>
      <c r="D910" s="146">
        <v>2.21</v>
      </c>
      <c r="E910" s="139" t="s">
        <v>814</v>
      </c>
      <c r="F910" s="165" t="s">
        <v>1227</v>
      </c>
      <c r="G910" s="22"/>
      <c r="H910" s="134"/>
      <c r="I910" s="134"/>
      <c r="J910" s="145"/>
      <c r="K910" s="29"/>
      <c r="L910" s="29"/>
      <c r="M910" s="1"/>
      <c r="N910" s="1"/>
      <c r="O910" s="3"/>
      <c r="P910" s="29"/>
      <c r="Q910" s="29"/>
      <c r="R910" s="1"/>
      <c r="S910" s="1"/>
      <c r="T910" s="147" t="s">
        <v>903</v>
      </c>
      <c r="U910" s="32" t="s">
        <v>24</v>
      </c>
      <c r="V910" s="24"/>
      <c r="W910" s="25" t="s">
        <v>22</v>
      </c>
      <c r="X910" s="30">
        <v>20</v>
      </c>
      <c r="Y910" s="138"/>
      <c r="Z910" s="30"/>
      <c r="AA910" s="30"/>
      <c r="AB910" s="36" t="s">
        <v>21</v>
      </c>
      <c r="AC910" s="24">
        <f>$AC$909</f>
        <v>0.45894199999999996</v>
      </c>
      <c r="AD910" s="30"/>
      <c r="AE910" s="24"/>
      <c r="AF910" s="24"/>
      <c r="AG910" s="41"/>
      <c r="AH910" s="41"/>
      <c r="AI910" s="41"/>
      <c r="AJ910" s="41"/>
      <c r="AK910" s="41"/>
      <c r="AL910" s="41"/>
      <c r="AM910" s="41"/>
      <c r="AN910" s="41"/>
      <c r="AO910" s="41"/>
      <c r="AP910" s="135"/>
      <c r="AQ910" s="135"/>
      <c r="AR910" s="41"/>
      <c r="AS910" s="41"/>
      <c r="AT910" s="135"/>
      <c r="AU910" s="135"/>
      <c r="AV910" s="29"/>
      <c r="AW910" s="42"/>
      <c r="AX910" s="42"/>
      <c r="AY910" s="42"/>
      <c r="AZ910" s="43"/>
      <c r="BA910" s="151"/>
      <c r="BB910" s="44"/>
      <c r="BC910" s="157">
        <v>14</v>
      </c>
      <c r="BD910" s="157"/>
      <c r="BE910" s="44"/>
      <c r="BF910" s="48"/>
      <c r="BG910" s="48"/>
      <c r="BH910" s="48"/>
      <c r="BI910" s="48"/>
      <c r="BJ910" s="48"/>
      <c r="BK910" s="48"/>
      <c r="BL910" s="48"/>
      <c r="BM910" s="48"/>
      <c r="BN910" s="48"/>
      <c r="BO910" s="48"/>
      <c r="BP910" s="48"/>
      <c r="BQ910" s="48"/>
      <c r="BR910" s="1"/>
    </row>
    <row r="911" spans="1:70" s="7" customFormat="1" x14ac:dyDescent="0.25">
      <c r="A911" s="68" t="s">
        <v>1963</v>
      </c>
      <c r="B911" s="67" t="s">
        <v>1282</v>
      </c>
      <c r="C911" s="52">
        <v>44939.409178240741</v>
      </c>
      <c r="D911" s="16">
        <f>(K911*M911+P911*R911)/(24*60*60)</f>
        <v>0</v>
      </c>
      <c r="E911" s="26"/>
      <c r="F911" s="14" t="s">
        <v>1908</v>
      </c>
      <c r="G911" s="15">
        <v>0.11</v>
      </c>
      <c r="H911" s="131">
        <v>17</v>
      </c>
      <c r="I911" s="131">
        <v>10</v>
      </c>
      <c r="J911" s="143" t="s">
        <v>1252</v>
      </c>
      <c r="K911" s="37"/>
      <c r="L911" s="27">
        <v>6.0000000000000001E-3</v>
      </c>
      <c r="M911" s="13">
        <v>273</v>
      </c>
      <c r="N911" s="13">
        <v>240</v>
      </c>
      <c r="O911" s="17">
        <v>2E-3</v>
      </c>
      <c r="P911" s="37"/>
      <c r="Q911" s="27">
        <v>6.0000000000000001E-3</v>
      </c>
      <c r="R911" s="13">
        <v>334</v>
      </c>
      <c r="S911" s="13">
        <v>240</v>
      </c>
      <c r="T911" s="133">
        <v>2.9999999999999997E-4</v>
      </c>
      <c r="U911" s="27"/>
      <c r="V911" s="8">
        <f>IF(AB909="Latest Sag:",-(K911*L911+P911*Q911),-(K911*L911+P911*Q911)+U911)</f>
        <v>0</v>
      </c>
      <c r="W911" s="8">
        <f>IF(OR(AC910="",AC910=0),Z910+V911,IF(AB909="Latest Sag:",AA910+U911+V911,AC910+V911))</f>
        <v>0.45894199999999996</v>
      </c>
      <c r="X911" s="34"/>
      <c r="Y911" s="53">
        <f>IF(OR(ISBLANK(X911),X909=VALUE(20)),,IF(W909="Latest Z20:",ABS(X909-X911-K908*L908-P908*Q908+U910+U911),ABS(X910-X911-K910*L910-P910*Q910+U911)))</f>
        <v>0</v>
      </c>
      <c r="Z911" s="28">
        <v>-66.122596000000001</v>
      </c>
      <c r="AA911" s="28">
        <v>0.48912</v>
      </c>
      <c r="AB911" s="28">
        <v>3.8285E-2</v>
      </c>
      <c r="AC911" s="8">
        <f t="shared" ref="AC911" si="2080">AB911+AA911</f>
        <v>0.52740500000000001</v>
      </c>
      <c r="AD911" s="35">
        <v>0.45854892341094999</v>
      </c>
      <c r="AE911" s="8">
        <f t="shared" ref="AE911" si="2081">IF(AD911="",0,IF(OR(AC911="",AC911=0),W911-AD911,AC911-AD911))</f>
        <v>6.8856076589050019E-2</v>
      </c>
      <c r="AF911" s="58">
        <f t="shared" ref="AF911" si="2082">IF(AA911="",(Z911-V911)-Z910,AC911-W911)</f>
        <v>6.8463000000000052E-2</v>
      </c>
      <c r="AG911" s="40"/>
      <c r="AH911" s="73"/>
      <c r="AI911" s="40"/>
      <c r="AJ911" s="73"/>
      <c r="AK911" s="40">
        <v>2792</v>
      </c>
      <c r="AL911" s="73">
        <v>150</v>
      </c>
      <c r="AM911" s="70"/>
      <c r="AN911" s="74"/>
      <c r="AO911" s="70"/>
      <c r="AP911" s="63"/>
      <c r="AQ911" s="63"/>
      <c r="AR911" s="40"/>
      <c r="AS911" s="40"/>
      <c r="AT911" s="63"/>
      <c r="AU911" s="63"/>
      <c r="AV911" s="142"/>
      <c r="AW911" s="71"/>
      <c r="AX911" s="45"/>
      <c r="AY911" s="45"/>
      <c r="AZ911" s="46"/>
      <c r="BA911" s="152"/>
      <c r="BB911" s="47"/>
      <c r="BC911" s="158">
        <v>14</v>
      </c>
      <c r="BD911" s="158"/>
      <c r="BE911" s="47"/>
      <c r="BF911" s="56"/>
      <c r="BG911" s="49"/>
      <c r="BH911" s="50"/>
      <c r="BI911" s="49"/>
      <c r="BJ911" s="49"/>
      <c r="BK911" s="49"/>
      <c r="BL911" s="49"/>
      <c r="BM911" s="49"/>
      <c r="BN911" s="50"/>
      <c r="BO911" s="49"/>
      <c r="BP911" s="49"/>
      <c r="BQ911" s="50"/>
      <c r="BR911" s="9"/>
    </row>
    <row r="912" spans="1:70" s="7" customFormat="1" x14ac:dyDescent="0.25">
      <c r="A912" s="68" t="s">
        <v>1964</v>
      </c>
      <c r="B912" s="67" t="s">
        <v>1282</v>
      </c>
      <c r="C912" s="52">
        <v>44939.480474537035</v>
      </c>
      <c r="D912" s="16">
        <f>(K912*M912+P912*R912)/(24*60*60)</f>
        <v>3.4756944444444444E-2</v>
      </c>
      <c r="E912" s="26"/>
      <c r="F912" s="14" t="s">
        <v>1908</v>
      </c>
      <c r="G912" s="15">
        <v>0.11</v>
      </c>
      <c r="H912" s="131">
        <v>17</v>
      </c>
      <c r="I912" s="131">
        <v>10</v>
      </c>
      <c r="J912" s="143" t="s">
        <v>1252</v>
      </c>
      <c r="K912" s="27">
        <v>11</v>
      </c>
      <c r="L912" s="27">
        <v>6.0000000000000001E-3</v>
      </c>
      <c r="M912" s="13">
        <v>273</v>
      </c>
      <c r="N912" s="13">
        <v>240</v>
      </c>
      <c r="O912" s="17">
        <v>2E-3</v>
      </c>
      <c r="P912" s="27"/>
      <c r="Q912" s="27">
        <v>6.0000000000000001E-3</v>
      </c>
      <c r="R912" s="13">
        <v>334</v>
      </c>
      <c r="S912" s="13">
        <v>240</v>
      </c>
      <c r="T912" s="133">
        <v>2.9999999999999997E-4</v>
      </c>
      <c r="U912" s="27">
        <v>4.1431999999999997E-2</v>
      </c>
      <c r="V912" s="8">
        <f>IF(AB910="Latest Sag:",-(K912*L912+P912*Q912),-(K912*L912+P912*Q912)+U912)</f>
        <v>-6.6000000000000003E-2</v>
      </c>
      <c r="W912" s="8">
        <f>IF(OR(AC911="",AC911=0),Z911+V912,IF(AB910="Latest Sag:",AA911+U912+V912,AC911+V912))</f>
        <v>0.46455200000000002</v>
      </c>
      <c r="X912" s="33">
        <v>-34.982363999999997</v>
      </c>
      <c r="Y912" s="53">
        <f>IF(OR(ISBLANK(X912),X910=VALUE(20)),,IF(W910="Latest Z20:",ABS(X910-X912-K909*L909-P909*Q909+U911+U912),ABS(X911-X912-K911*L911-P911*Q911+U912)))</f>
        <v>0</v>
      </c>
      <c r="Z912" s="28">
        <v>-66.122273000000007</v>
      </c>
      <c r="AA912" s="28">
        <v>0.48899999999999999</v>
      </c>
      <c r="AB912" s="28">
        <v>-2.5111000000000001E-2</v>
      </c>
      <c r="AC912" s="8">
        <f t="shared" ref="AC912" si="2083">AB912+AA912</f>
        <v>0.463889</v>
      </c>
      <c r="AD912" s="35">
        <v>0.45854892341094999</v>
      </c>
      <c r="AE912" s="8">
        <f t="shared" ref="AE912" si="2084">IF(AD912="",0,IF(OR(AC912="",AC912=0),W912-AD912,AC912-AD912))</f>
        <v>5.3400765890500024E-3</v>
      </c>
      <c r="AF912" s="58">
        <f t="shared" ref="AF912" si="2085">IF(AA912="",(Z912-V912)-Z911,AC912-W912)</f>
        <v>-6.6300000000002468E-4</v>
      </c>
      <c r="AG912" s="40"/>
      <c r="AH912" s="73"/>
      <c r="AI912" s="40"/>
      <c r="AJ912" s="73"/>
      <c r="AK912" s="40">
        <v>30</v>
      </c>
      <c r="AL912" s="73">
        <v>150</v>
      </c>
      <c r="AM912" s="70"/>
      <c r="AN912" s="74"/>
      <c r="AO912" s="70"/>
      <c r="AP912" s="63"/>
      <c r="AQ912" s="63"/>
      <c r="AR912" s="40"/>
      <c r="AS912" s="40"/>
      <c r="AT912" s="63"/>
      <c r="AU912" s="63"/>
      <c r="AV912" s="142"/>
      <c r="AW912" s="71"/>
      <c r="AX912" s="45"/>
      <c r="AY912" s="45"/>
      <c r="AZ912" s="46"/>
      <c r="BA912" s="152"/>
      <c r="BB912" s="47"/>
      <c r="BC912" s="158">
        <v>14</v>
      </c>
      <c r="BD912" s="158"/>
      <c r="BE912" s="47"/>
      <c r="BF912" s="56"/>
      <c r="BG912" s="49"/>
      <c r="BH912" s="50"/>
      <c r="BI912" s="49"/>
      <c r="BJ912" s="49"/>
      <c r="BK912" s="49"/>
      <c r="BL912" s="49"/>
      <c r="BM912" s="49"/>
      <c r="BN912" s="50"/>
      <c r="BO912" s="49"/>
      <c r="BP912" s="49"/>
      <c r="BQ912" s="50"/>
      <c r="BR912" s="9"/>
    </row>
    <row r="913" spans="1:70" s="7" customFormat="1" x14ac:dyDescent="0.25">
      <c r="A913" s="68" t="s">
        <v>1965</v>
      </c>
      <c r="B913" s="67" t="s">
        <v>1282</v>
      </c>
      <c r="C913" s="52">
        <v>44939.481689814813</v>
      </c>
      <c r="D913" s="16">
        <f>(K913*M913+P913*R913)/(24*60*60)</f>
        <v>1.0185185185185186E-2</v>
      </c>
      <c r="E913" s="26"/>
      <c r="F913" s="14" t="s">
        <v>1908</v>
      </c>
      <c r="G913" s="15">
        <v>0.11</v>
      </c>
      <c r="H913" s="131">
        <v>17</v>
      </c>
      <c r="I913" s="131">
        <v>10</v>
      </c>
      <c r="J913" s="143" t="s">
        <v>1252</v>
      </c>
      <c r="K913" s="27">
        <v>2</v>
      </c>
      <c r="L913" s="27">
        <v>6.0000000000000001E-3</v>
      </c>
      <c r="M913" s="13">
        <v>273</v>
      </c>
      <c r="N913" s="13">
        <v>240</v>
      </c>
      <c r="O913" s="17">
        <v>2E-3</v>
      </c>
      <c r="P913" s="27">
        <v>1</v>
      </c>
      <c r="Q913" s="27">
        <v>6.0000000000000001E-3</v>
      </c>
      <c r="R913" s="13">
        <v>334</v>
      </c>
      <c r="S913" s="13">
        <v>240</v>
      </c>
      <c r="T913" s="133">
        <v>2.9999999999999997E-4</v>
      </c>
      <c r="U913" s="27">
        <v>1.2512000000000001E-2</v>
      </c>
      <c r="V913" s="8">
        <f>IF(AB911="Latest Sag:",-(K913*L913+P913*Q913),-(K913*L913+P913*Q913)+U913)</f>
        <v>-5.4880000000000016E-3</v>
      </c>
      <c r="W913" s="8">
        <f>IF(OR(AC912="",AC912=0),Z912+V913,IF(AB911="Latest Sag:",AA912+U913+V913,AC912+V913))</f>
        <v>0.458401</v>
      </c>
      <c r="X913" s="33">
        <v>-35.035850000000003</v>
      </c>
      <c r="Y913" s="53">
        <f>IF(OR(ISBLANK(X913),X911=VALUE(20)),,IF(W911="Latest Z20:",ABS(X911-X913-K910*L910-P910*Q910+U912+U913),ABS(X912-X913-K912*L912-P912*Q912+U913)))</f>
        <v>1.9999999934187246E-6</v>
      </c>
      <c r="Z913" s="28">
        <v>-66.122421000000003</v>
      </c>
      <c r="AA913" s="28">
        <v>0.48898799999999998</v>
      </c>
      <c r="AB913" s="28">
        <v>-3.0119E-2</v>
      </c>
      <c r="AC913" s="8">
        <f t="shared" ref="AC913" si="2086">AB913+AA913</f>
        <v>0.45886899999999997</v>
      </c>
      <c r="AD913" s="35">
        <v>0.45854892341094999</v>
      </c>
      <c r="AE913" s="8">
        <f t="shared" ref="AE913" si="2087">IF(AD913="",0,IF(OR(AC913="",AC913=0),W913-AD913,AC913-AD913))</f>
        <v>3.2007658904997793E-4</v>
      </c>
      <c r="AF913" s="58">
        <f t="shared" ref="AF913" si="2088">IF(AA913="",(Z913-V913)-Z912,AC913-W913)</f>
        <v>4.6799999999996844E-4</v>
      </c>
      <c r="AG913" s="40"/>
      <c r="AH913" s="73"/>
      <c r="AI913" s="40"/>
      <c r="AJ913" s="73"/>
      <c r="AK913" s="40">
        <v>38</v>
      </c>
      <c r="AL913" s="73">
        <v>150</v>
      </c>
      <c r="AM913" s="70"/>
      <c r="AN913" s="74"/>
      <c r="AO913" s="70"/>
      <c r="AP913" s="63"/>
      <c r="AQ913" s="63"/>
      <c r="AR913" s="40"/>
      <c r="AS913" s="40"/>
      <c r="AT913" s="63"/>
      <c r="AU913" s="63"/>
      <c r="AV913" s="142"/>
      <c r="AW913" s="71"/>
      <c r="AX913" s="45"/>
      <c r="AY913" s="45"/>
      <c r="AZ913" s="46"/>
      <c r="BA913" s="152"/>
      <c r="BB913" s="47"/>
      <c r="BC913" s="158">
        <v>14</v>
      </c>
      <c r="BD913" s="158"/>
      <c r="BE913" s="47"/>
      <c r="BF913" s="56"/>
      <c r="BG913" s="49"/>
      <c r="BH913" s="50"/>
      <c r="BI913" s="49"/>
      <c r="BJ913" s="49"/>
      <c r="BK913" s="49"/>
      <c r="BL913" s="49"/>
      <c r="BM913" s="49"/>
      <c r="BN913" s="50"/>
      <c r="BO913" s="49"/>
      <c r="BP913" s="49"/>
      <c r="BQ913" s="50"/>
      <c r="BR913" s="9"/>
    </row>
    <row r="914" spans="1:70" s="7" customFormat="1" x14ac:dyDescent="0.25">
      <c r="A914" s="68" t="s">
        <v>1966</v>
      </c>
      <c r="B914" s="67" t="s">
        <v>1282</v>
      </c>
      <c r="C914" s="52">
        <v>44939.502256944441</v>
      </c>
      <c r="D914" s="16">
        <f>(K914*M914+P914*R914)/(24*60*60)</f>
        <v>1.0185185185185186E-2</v>
      </c>
      <c r="E914" s="26"/>
      <c r="F914" s="14" t="s">
        <v>1908</v>
      </c>
      <c r="G914" s="15">
        <v>0.11</v>
      </c>
      <c r="H914" s="131">
        <v>17</v>
      </c>
      <c r="I914" s="131">
        <v>10</v>
      </c>
      <c r="J914" s="143" t="s">
        <v>1252</v>
      </c>
      <c r="K914" s="27">
        <v>2</v>
      </c>
      <c r="L914" s="27">
        <v>6.0000000000000001E-3</v>
      </c>
      <c r="M914" s="13">
        <v>273</v>
      </c>
      <c r="N914" s="13">
        <v>240</v>
      </c>
      <c r="O914" s="17">
        <v>2E-3</v>
      </c>
      <c r="P914" s="27">
        <v>1</v>
      </c>
      <c r="Q914" s="27">
        <v>6.0000000000000001E-3</v>
      </c>
      <c r="R914" s="13">
        <v>334</v>
      </c>
      <c r="S914" s="13">
        <v>240</v>
      </c>
      <c r="T914" s="133">
        <v>2.9999999999999997E-4</v>
      </c>
      <c r="U914" s="27">
        <v>1.7531999999999999E-2</v>
      </c>
      <c r="V914" s="8">
        <f>IF(AB912="Latest Sag:",-(K914*L914+P914*Q914),-(K914*L914+P914*Q914)+U914)</f>
        <v>-4.6800000000000314E-4</v>
      </c>
      <c r="W914" s="8">
        <f>IF(OR(AC913="",AC913=0),Z913+V914,IF(AB912="Latest Sag:",AA913+U914+V914,AC913+V914))</f>
        <v>0.45840099999999995</v>
      </c>
      <c r="X914" s="33">
        <v>-35.036318999999999</v>
      </c>
      <c r="Y914" s="53">
        <f>IF(OR(ISBLANK(X914),X912=VALUE(20)),,IF(W912="Latest Z20:",ABS(X912-X914-K911*L911-P911*Q911+U913+U914),ABS(X913-X914-K913*L913-P913*Q913+U914)))</f>
        <v>9.9999999538663564E-7</v>
      </c>
      <c r="Z914" s="28">
        <v>-66.122423999999995</v>
      </c>
      <c r="AA914" s="28">
        <v>0.488979</v>
      </c>
      <c r="AB914" s="28">
        <v>-3.0596999999999999E-2</v>
      </c>
      <c r="AC914" s="8">
        <f t="shared" ref="AC914" si="2089">AB914+AA914</f>
        <v>0.45838200000000001</v>
      </c>
      <c r="AD914" s="35">
        <v>0.45854892341094999</v>
      </c>
      <c r="AE914" s="8">
        <f t="shared" ref="AE914" si="2090">IF(AD914="",0,IF(OR(AC914="",AC914=0),W914-AD914,AC914-AD914))</f>
        <v>-1.6692341094998175E-4</v>
      </c>
      <c r="AF914" s="58">
        <f t="shared" ref="AF914" si="2091">IF(AA914="",(Z914-V914)-Z913,AC914-W914)</f>
        <v>-1.8999999999935735E-5</v>
      </c>
      <c r="AG914" s="40"/>
      <c r="AH914" s="73"/>
      <c r="AI914" s="40"/>
      <c r="AJ914" s="73"/>
      <c r="AK914" s="40">
        <v>40</v>
      </c>
      <c r="AL914" s="73">
        <v>150</v>
      </c>
      <c r="AM914" s="70"/>
      <c r="AN914" s="74"/>
      <c r="AO914" s="70"/>
      <c r="AP914" s="63"/>
      <c r="AQ914" s="63"/>
      <c r="AR914" s="40"/>
      <c r="AS914" s="40"/>
      <c r="AT914" s="63"/>
      <c r="AU914" s="63"/>
      <c r="AV914" s="142"/>
      <c r="AW914" s="71"/>
      <c r="AX914" s="45"/>
      <c r="AY914" s="45"/>
      <c r="AZ914" s="46"/>
      <c r="BA914" s="152"/>
      <c r="BB914" s="47"/>
      <c r="BC914" s="158">
        <v>14</v>
      </c>
      <c r="BD914" s="158"/>
      <c r="BE914" s="47"/>
      <c r="BF914" s="56"/>
      <c r="BG914" s="49"/>
      <c r="BH914" s="50"/>
      <c r="BI914" s="49"/>
      <c r="BJ914" s="49"/>
      <c r="BK914" s="49"/>
      <c r="BL914" s="49"/>
      <c r="BM914" s="49"/>
      <c r="BN914" s="50"/>
      <c r="BO914" s="49"/>
      <c r="BP914" s="49"/>
      <c r="BQ914" s="50"/>
      <c r="BR914" s="9"/>
    </row>
    <row r="915" spans="1:70" s="6" customFormat="1" x14ac:dyDescent="0.25">
      <c r="A915" s="170" t="s">
        <v>1155</v>
      </c>
      <c r="B915" s="136"/>
      <c r="C915" s="137">
        <v>44939.53460648148</v>
      </c>
      <c r="D915" s="146">
        <v>3.01</v>
      </c>
      <c r="E915" s="139" t="s">
        <v>814</v>
      </c>
      <c r="F915" s="165" t="s">
        <v>1228</v>
      </c>
      <c r="G915" s="22"/>
      <c r="H915" s="134"/>
      <c r="I915" s="134"/>
      <c r="J915" s="145"/>
      <c r="K915" s="29"/>
      <c r="L915" s="29"/>
      <c r="M915" s="1"/>
      <c r="N915" s="1"/>
      <c r="O915" s="3"/>
      <c r="P915" s="29"/>
      <c r="Q915" s="29"/>
      <c r="R915" s="1"/>
      <c r="S915" s="1"/>
      <c r="T915" s="147" t="s">
        <v>903</v>
      </c>
      <c r="U915" s="32" t="s">
        <v>24</v>
      </c>
      <c r="V915" s="24"/>
      <c r="W915" s="25" t="s">
        <v>22</v>
      </c>
      <c r="X915" s="30">
        <v>20</v>
      </c>
      <c r="Y915" s="138"/>
      <c r="Z915" s="30"/>
      <c r="AA915" s="30"/>
      <c r="AB915" s="36" t="s">
        <v>21</v>
      </c>
      <c r="AC915" s="24">
        <f>$AC$914</f>
        <v>0.45838200000000001</v>
      </c>
      <c r="AD915" s="30"/>
      <c r="AE915" s="24"/>
      <c r="AF915" s="24"/>
      <c r="AG915" s="41"/>
      <c r="AH915" s="41"/>
      <c r="AI915" s="41"/>
      <c r="AJ915" s="41"/>
      <c r="AK915" s="41"/>
      <c r="AL915" s="41"/>
      <c r="AM915" s="41"/>
      <c r="AN915" s="41"/>
      <c r="AO915" s="41"/>
      <c r="AP915" s="135"/>
      <c r="AQ915" s="135"/>
      <c r="AR915" s="41"/>
      <c r="AS915" s="41"/>
      <c r="AT915" s="135"/>
      <c r="AU915" s="135"/>
      <c r="AV915" s="29"/>
      <c r="AW915" s="42"/>
      <c r="AX915" s="42"/>
      <c r="AY915" s="42"/>
      <c r="AZ915" s="43"/>
      <c r="BA915" s="151"/>
      <c r="BB915" s="44"/>
      <c r="BC915" s="157">
        <v>15</v>
      </c>
      <c r="BD915" s="157"/>
      <c r="BE915" s="44"/>
      <c r="BF915" s="48"/>
      <c r="BG915" s="48"/>
      <c r="BH915" s="48"/>
      <c r="BI915" s="48"/>
      <c r="BJ915" s="48"/>
      <c r="BK915" s="48"/>
      <c r="BL915" s="48"/>
      <c r="BM915" s="48"/>
      <c r="BN915" s="48"/>
      <c r="BO915" s="48"/>
      <c r="BP915" s="48"/>
      <c r="BQ915" s="48"/>
      <c r="BR915" s="1"/>
    </row>
    <row r="916" spans="1:70" s="7" customFormat="1" x14ac:dyDescent="0.25">
      <c r="A916" s="68" t="s">
        <v>1967</v>
      </c>
      <c r="B916" s="67" t="s">
        <v>1282</v>
      </c>
      <c r="C916" s="52">
        <v>44939.534699074073</v>
      </c>
      <c r="D916" s="16">
        <f>(K916*M916+P916*R916)/(24*60*60)</f>
        <v>0</v>
      </c>
      <c r="E916" s="26"/>
      <c r="F916" s="14" t="s">
        <v>1908</v>
      </c>
      <c r="G916" s="15">
        <v>0.11</v>
      </c>
      <c r="H916" s="131">
        <v>17</v>
      </c>
      <c r="I916" s="131">
        <v>10</v>
      </c>
      <c r="J916" s="143" t="s">
        <v>1252</v>
      </c>
      <c r="K916" s="37"/>
      <c r="L916" s="27">
        <v>6.0000000000000001E-3</v>
      </c>
      <c r="M916" s="13">
        <v>273</v>
      </c>
      <c r="N916" s="13">
        <v>240</v>
      </c>
      <c r="O916" s="17">
        <v>2E-3</v>
      </c>
      <c r="P916" s="37"/>
      <c r="Q916" s="27">
        <v>6.0000000000000001E-3</v>
      </c>
      <c r="R916" s="13">
        <v>334</v>
      </c>
      <c r="S916" s="13">
        <v>240</v>
      </c>
      <c r="T916" s="133">
        <v>2.9999999999999997E-4</v>
      </c>
      <c r="U916" s="27"/>
      <c r="V916" s="8">
        <f>IF(AB914="Latest Sag:",-(K916*L916+P916*Q916),-(K916*L916+P916*Q916)+U916)</f>
        <v>0</v>
      </c>
      <c r="W916" s="8">
        <f>IF(OR(AC915="",AC915=0),Z915+V916,IF(AB914="Latest Sag:",AA915+U916+V916,AC915+V916))</f>
        <v>0.45838200000000001</v>
      </c>
      <c r="X916" s="34"/>
      <c r="Y916" s="53">
        <f>IF(OR(ISBLANK(X916),X914=VALUE(20)),,IF(W914="Latest Z20:",ABS(X914-X916-K913*L913-P913*Q913+U915+U916),ABS(X915-X916-K915*L915-P915*Q915+U916)))</f>
        <v>0</v>
      </c>
      <c r="Z916" s="28">
        <v>-66.122861999999998</v>
      </c>
      <c r="AA916" s="28">
        <v>0.48925800000000003</v>
      </c>
      <c r="AB916" s="28">
        <v>3.6579E-2</v>
      </c>
      <c r="AC916" s="8">
        <f t="shared" ref="AC916" si="2092">AB916+AA916</f>
        <v>0.525837</v>
      </c>
      <c r="AD916" s="35">
        <v>0.45857244929833202</v>
      </c>
      <c r="AE916" s="8">
        <f t="shared" ref="AE916" si="2093">IF(AD916="",0,IF(OR(AC916="",AC916=0),W916-AD916,AC916-AD916))</f>
        <v>6.726455070166798E-2</v>
      </c>
      <c r="AF916" s="58">
        <f t="shared" ref="AF916" si="2094">IF(AA916="",(Z916-V916)-Z915,AC916-W916)</f>
        <v>6.7454999999999987E-2</v>
      </c>
      <c r="AG916" s="40"/>
      <c r="AH916" s="73"/>
      <c r="AI916" s="40"/>
      <c r="AJ916" s="73"/>
      <c r="AK916" s="40">
        <v>3385</v>
      </c>
      <c r="AL916" s="73">
        <v>150</v>
      </c>
      <c r="AM916" s="70"/>
      <c r="AN916" s="74"/>
      <c r="AO916" s="70"/>
      <c r="AP916" s="63"/>
      <c r="AQ916" s="63"/>
      <c r="AR916" s="40"/>
      <c r="AS916" s="40"/>
      <c r="AT916" s="63"/>
      <c r="AU916" s="63"/>
      <c r="AV916" s="142"/>
      <c r="AW916" s="71"/>
      <c r="AX916" s="45"/>
      <c r="AY916" s="45"/>
      <c r="AZ916" s="46"/>
      <c r="BA916" s="152"/>
      <c r="BB916" s="47"/>
      <c r="BC916" s="158">
        <v>15</v>
      </c>
      <c r="BD916" s="158"/>
      <c r="BE916" s="47"/>
      <c r="BF916" s="56"/>
      <c r="BG916" s="49"/>
      <c r="BH916" s="50"/>
      <c r="BI916" s="49"/>
      <c r="BJ916" s="49"/>
      <c r="BK916" s="49"/>
      <c r="BL916" s="49"/>
      <c r="BM916" s="49"/>
      <c r="BN916" s="50"/>
      <c r="BO916" s="49"/>
      <c r="BP916" s="49"/>
      <c r="BQ916" s="50"/>
      <c r="BR916" s="9"/>
    </row>
    <row r="917" spans="1:70" s="7" customFormat="1" x14ac:dyDescent="0.25">
      <c r="A917" s="68" t="s">
        <v>1968</v>
      </c>
      <c r="B917" s="67" t="s">
        <v>1282</v>
      </c>
      <c r="C917" s="52">
        <v>44939.551932870374</v>
      </c>
      <c r="D917" s="16">
        <f>(K917*M917+P917*R917)/(24*60*60)</f>
        <v>3.4756944444444444E-2</v>
      </c>
      <c r="E917" s="26"/>
      <c r="F917" s="14" t="s">
        <v>1908</v>
      </c>
      <c r="G917" s="15">
        <v>0.11</v>
      </c>
      <c r="H917" s="131">
        <v>17</v>
      </c>
      <c r="I917" s="131">
        <v>10</v>
      </c>
      <c r="J917" s="143" t="s">
        <v>1252</v>
      </c>
      <c r="K917" s="27">
        <v>11</v>
      </c>
      <c r="L917" s="27">
        <v>6.0000000000000001E-3</v>
      </c>
      <c r="M917" s="13">
        <v>273</v>
      </c>
      <c r="N917" s="13">
        <v>240</v>
      </c>
      <c r="O917" s="17">
        <v>2E-3</v>
      </c>
      <c r="P917" s="27"/>
      <c r="Q917" s="27">
        <v>6.0000000000000001E-3</v>
      </c>
      <c r="R917" s="13">
        <v>334</v>
      </c>
      <c r="S917" s="13">
        <v>240</v>
      </c>
      <c r="T917" s="133">
        <v>2.9999999999999997E-4</v>
      </c>
      <c r="U917" s="27">
        <v>4.1317E-2</v>
      </c>
      <c r="V917" s="8">
        <f>IF(AB915="Latest Sag:",-(K917*L917+P917*Q917),-(K917*L917+P917*Q917)+U917)</f>
        <v>-6.6000000000000003E-2</v>
      </c>
      <c r="W917" s="8">
        <f>IF(OR(AC916="",AC916=0),Z916+V917,IF(AB915="Latest Sag:",AA916+U917+V917,AC916+V917))</f>
        <v>0.46457500000000002</v>
      </c>
      <c r="X917" s="33">
        <v>-34.982881999999996</v>
      </c>
      <c r="Y917" s="53">
        <f>IF(OR(ISBLANK(X917),X915=VALUE(20)),,IF(W915="Latest Z20:",ABS(X915-X917-K914*L914-P914*Q914+U916+U917),ABS(X916-X917-K916*L916-P916*Q916+U917)))</f>
        <v>0</v>
      </c>
      <c r="Z917" s="28">
        <v>-66.122174999999999</v>
      </c>
      <c r="AA917" s="28">
        <v>0.48921700000000001</v>
      </c>
      <c r="AB917" s="28">
        <v>-2.5718000000000001E-2</v>
      </c>
      <c r="AC917" s="8">
        <f t="shared" ref="AC917" si="2095">AB917+AA917</f>
        <v>0.46349899999999999</v>
      </c>
      <c r="AD917" s="35">
        <v>0.45857244929833202</v>
      </c>
      <c r="AE917" s="8">
        <f t="shared" ref="AE917" si="2096">IF(AD917="",0,IF(OR(AC917="",AC917=0),W917-AD917,AC917-AD917))</f>
        <v>4.9265507016679755E-3</v>
      </c>
      <c r="AF917" s="58">
        <f t="shared" ref="AF917" si="2097">IF(AA917="",(Z917-V917)-Z916,AC917-W917)</f>
        <v>-1.0760000000000214E-3</v>
      </c>
      <c r="AG917" s="40"/>
      <c r="AH917" s="73"/>
      <c r="AI917" s="40"/>
      <c r="AJ917" s="73"/>
      <c r="AK917" s="40">
        <v>50</v>
      </c>
      <c r="AL917" s="73">
        <v>150</v>
      </c>
      <c r="AM917" s="70"/>
      <c r="AN917" s="74"/>
      <c r="AO917" s="70"/>
      <c r="AP917" s="63"/>
      <c r="AQ917" s="63"/>
      <c r="AR917" s="40"/>
      <c r="AS917" s="40"/>
      <c r="AT917" s="63"/>
      <c r="AU917" s="63"/>
      <c r="AV917" s="142"/>
      <c r="AW917" s="71"/>
      <c r="AX917" s="45"/>
      <c r="AY917" s="45"/>
      <c r="AZ917" s="46"/>
      <c r="BA917" s="152"/>
      <c r="BB917" s="47"/>
      <c r="BC917" s="158">
        <v>15</v>
      </c>
      <c r="BD917" s="158"/>
      <c r="BE917" s="47"/>
      <c r="BF917" s="56"/>
      <c r="BG917" s="49"/>
      <c r="BH917" s="50"/>
      <c r="BI917" s="49"/>
      <c r="BJ917" s="49"/>
      <c r="BK917" s="49"/>
      <c r="BL917" s="49"/>
      <c r="BM917" s="49"/>
      <c r="BN917" s="50"/>
      <c r="BO917" s="49"/>
      <c r="BP917" s="49"/>
      <c r="BQ917" s="50"/>
      <c r="BR917" s="9"/>
    </row>
    <row r="918" spans="1:70" s="7" customFormat="1" x14ac:dyDescent="0.25">
      <c r="A918" s="68" t="s">
        <v>1969</v>
      </c>
      <c r="B918" s="67" t="s">
        <v>1282</v>
      </c>
      <c r="C918" s="52">
        <v>44939.597615740742</v>
      </c>
      <c r="D918" s="16">
        <f>(K918*M918+P918*R918)/(24*60*60)</f>
        <v>1.0185185185185186E-2</v>
      </c>
      <c r="E918" s="26"/>
      <c r="F918" s="14" t="s">
        <v>1908</v>
      </c>
      <c r="G918" s="15">
        <v>0.11</v>
      </c>
      <c r="H918" s="131">
        <v>17</v>
      </c>
      <c r="I918" s="131">
        <v>10</v>
      </c>
      <c r="J918" s="143" t="s">
        <v>1252</v>
      </c>
      <c r="K918" s="27">
        <v>2</v>
      </c>
      <c r="L918" s="27">
        <v>6.0000000000000001E-3</v>
      </c>
      <c r="M918" s="13">
        <v>273</v>
      </c>
      <c r="N918" s="13">
        <v>240</v>
      </c>
      <c r="O918" s="17">
        <v>2E-3</v>
      </c>
      <c r="P918" s="27">
        <v>1</v>
      </c>
      <c r="Q918" s="27">
        <v>6.0000000000000001E-3</v>
      </c>
      <c r="R918" s="13">
        <v>334</v>
      </c>
      <c r="S918" s="13">
        <v>240</v>
      </c>
      <c r="T918" s="133">
        <v>2.9999999999999997E-4</v>
      </c>
      <c r="U918" s="27">
        <v>1.2931E-2</v>
      </c>
      <c r="V918" s="8">
        <f>IF(AB916="Latest Sag:",-(K918*L918+P918*Q918),-(K918*L918+P918*Q918)+U918)</f>
        <v>-5.0690000000000023E-3</v>
      </c>
      <c r="W918" s="8">
        <f>IF(OR(AC917="",AC917=0),Z917+V918,IF(AB916="Latest Sag:",AA917+U918+V918,AC917+V918))</f>
        <v>0.45843</v>
      </c>
      <c r="X918" s="33">
        <v>-35.035950999999997</v>
      </c>
      <c r="Y918" s="53">
        <f>IF(OR(ISBLANK(X918),X916=VALUE(20)),,IF(W916="Latest Z20:",ABS(X916-X918-K915*L915-P915*Q915+U917+U918),ABS(X917-X918-K917*L917-P917*Q917+U918)))</f>
        <v>6.9562411386669964E-16</v>
      </c>
      <c r="Z918" s="28">
        <v>-66.122365000000002</v>
      </c>
      <c r="AA918" s="28">
        <v>0.48919499999999999</v>
      </c>
      <c r="AB918" s="28">
        <v>-3.0325000000000001E-2</v>
      </c>
      <c r="AC918" s="8">
        <f t="shared" ref="AC918" si="2098">AB918+AA918</f>
        <v>0.45887</v>
      </c>
      <c r="AD918" s="35">
        <v>0.45857244929833202</v>
      </c>
      <c r="AE918" s="8">
        <f t="shared" ref="AE918" si="2099">IF(AD918="",0,IF(OR(AC918="",AC918=0),W918-AD918,AC918-AD918))</f>
        <v>2.9755070166798125E-4</v>
      </c>
      <c r="AF918" s="58">
        <f t="shared" ref="AF918" si="2100">IF(AA918="",(Z918-V918)-Z917,AC918-W918)</f>
        <v>4.3999999999999595E-4</v>
      </c>
      <c r="AG918" s="40"/>
      <c r="AH918" s="73"/>
      <c r="AI918" s="40"/>
      <c r="AJ918" s="73"/>
      <c r="AK918" s="40">
        <v>34</v>
      </c>
      <c r="AL918" s="73">
        <v>150</v>
      </c>
      <c r="AM918" s="70"/>
      <c r="AN918" s="74"/>
      <c r="AO918" s="70"/>
      <c r="AP918" s="63"/>
      <c r="AQ918" s="63"/>
      <c r="AR918" s="40"/>
      <c r="AS918" s="40"/>
      <c r="AT918" s="63"/>
      <c r="AU918" s="63"/>
      <c r="AV918" s="142"/>
      <c r="AW918" s="71"/>
      <c r="AX918" s="45"/>
      <c r="AY918" s="45"/>
      <c r="AZ918" s="46"/>
      <c r="BA918" s="152"/>
      <c r="BB918" s="47"/>
      <c r="BC918" s="158">
        <v>15</v>
      </c>
      <c r="BD918" s="158">
        <v>10</v>
      </c>
      <c r="BE918" s="47">
        <v>6.6</v>
      </c>
      <c r="BF918" s="56"/>
      <c r="BG918" s="49"/>
      <c r="BH918" s="50"/>
      <c r="BI918" s="49"/>
      <c r="BJ918" s="49"/>
      <c r="BK918" s="49"/>
      <c r="BL918" s="49"/>
      <c r="BM918" s="49"/>
      <c r="BN918" s="50"/>
      <c r="BO918" s="49"/>
      <c r="BP918" s="49"/>
      <c r="BQ918" s="50"/>
      <c r="BR918" s="9"/>
    </row>
    <row r="919" spans="1:70" s="6" customFormat="1" x14ac:dyDescent="0.25">
      <c r="A919" s="170" t="s">
        <v>1155</v>
      </c>
      <c r="B919" s="136"/>
      <c r="C919" s="137">
        <v>44939.653715277775</v>
      </c>
      <c r="D919" s="146">
        <v>2.86</v>
      </c>
      <c r="E919" s="139" t="s">
        <v>814</v>
      </c>
      <c r="F919" s="165" t="s">
        <v>1232</v>
      </c>
      <c r="G919" s="22"/>
      <c r="H919" s="134"/>
      <c r="I919" s="134"/>
      <c r="J919" s="145"/>
      <c r="K919" s="29"/>
      <c r="L919" s="29"/>
      <c r="M919" s="1"/>
      <c r="N919" s="1"/>
      <c r="O919" s="3"/>
      <c r="P919" s="29"/>
      <c r="Q919" s="29"/>
      <c r="R919" s="1"/>
      <c r="S919" s="1"/>
      <c r="T919" s="147" t="s">
        <v>903</v>
      </c>
      <c r="U919" s="32" t="s">
        <v>24</v>
      </c>
      <c r="V919" s="24"/>
      <c r="W919" s="25" t="s">
        <v>22</v>
      </c>
      <c r="X919" s="30">
        <v>20</v>
      </c>
      <c r="Y919" s="138"/>
      <c r="Z919" s="30"/>
      <c r="AA919" s="30"/>
      <c r="AB919" s="36" t="s">
        <v>21</v>
      </c>
      <c r="AC919" s="24">
        <f>$AC$918</f>
        <v>0.45887</v>
      </c>
      <c r="AD919" s="30"/>
      <c r="AE919" s="24"/>
      <c r="AF919" s="24"/>
      <c r="AG919" s="41"/>
      <c r="AH919" s="41"/>
      <c r="AI919" s="41"/>
      <c r="AJ919" s="41"/>
      <c r="AK919" s="41"/>
      <c r="AL919" s="41"/>
      <c r="AM919" s="41"/>
      <c r="AN919" s="41"/>
      <c r="AO919" s="41"/>
      <c r="AP919" s="135"/>
      <c r="AQ919" s="135"/>
      <c r="AR919" s="41"/>
      <c r="AS919" s="41"/>
      <c r="AT919" s="135"/>
      <c r="AU919" s="135"/>
      <c r="AV919" s="29"/>
      <c r="AW919" s="42"/>
      <c r="AX919" s="42"/>
      <c r="AY919" s="42"/>
      <c r="AZ919" s="43"/>
      <c r="BA919" s="151"/>
      <c r="BB919" s="44"/>
      <c r="BC919" s="157">
        <v>16</v>
      </c>
      <c r="BD919" s="157"/>
      <c r="BE919" s="44"/>
      <c r="BF919" s="48"/>
      <c r="BG919" s="48"/>
      <c r="BH919" s="48"/>
      <c r="BI919" s="48"/>
      <c r="BJ919" s="48"/>
      <c r="BK919" s="48"/>
      <c r="BL919" s="48"/>
      <c r="BM919" s="48"/>
      <c r="BN919" s="48"/>
      <c r="BO919" s="48"/>
      <c r="BP919" s="48"/>
      <c r="BQ919" s="48"/>
      <c r="BR919" s="1"/>
    </row>
    <row r="920" spans="1:70" s="7" customFormat="1" x14ac:dyDescent="0.25">
      <c r="A920" s="68" t="s">
        <v>1970</v>
      </c>
      <c r="B920" s="67" t="s">
        <v>1282</v>
      </c>
      <c r="C920" s="52">
        <v>44939.654178240744</v>
      </c>
      <c r="D920" s="16">
        <f>(K920*M920+P920*R920)/(24*60*60)</f>
        <v>0</v>
      </c>
      <c r="E920" s="26"/>
      <c r="F920" s="14" t="s">
        <v>1908</v>
      </c>
      <c r="G920" s="15">
        <v>0.11</v>
      </c>
      <c r="H920" s="131">
        <v>17</v>
      </c>
      <c r="I920" s="131">
        <v>10</v>
      </c>
      <c r="J920" s="143" t="s">
        <v>1252</v>
      </c>
      <c r="K920" s="37"/>
      <c r="L920" s="27">
        <v>6.0000000000000001E-3</v>
      </c>
      <c r="M920" s="13">
        <v>273</v>
      </c>
      <c r="N920" s="13">
        <v>240</v>
      </c>
      <c r="O920" s="17">
        <v>2E-3</v>
      </c>
      <c r="P920" s="37"/>
      <c r="Q920" s="27">
        <v>6.0000000000000001E-3</v>
      </c>
      <c r="R920" s="13">
        <v>334</v>
      </c>
      <c r="S920" s="13">
        <v>240</v>
      </c>
      <c r="T920" s="133">
        <v>2.9999999999999997E-4</v>
      </c>
      <c r="U920" s="27"/>
      <c r="V920" s="8">
        <f>IF(AB918="Latest Sag:",-(K920*L920+P920*Q920),-(K920*L920+P920*Q920)+U920)</f>
        <v>0</v>
      </c>
      <c r="W920" s="8">
        <f>IF(OR(AC919="",AC919=0),Z919+V920,IF(AB918="Latest Sag:",AA919+U920+V920,AC919+V920))</f>
        <v>0.45887</v>
      </c>
      <c r="X920" s="34"/>
      <c r="Y920" s="53">
        <f>IF(OR(ISBLANK(X920),X918=VALUE(20)),,IF(W918="Latest Z20:",ABS(X918-X920-K917*L917-P917*Q917+U919+U920),ABS(X919-X920-K919*L919-P919*Q919+U920)))</f>
        <v>0</v>
      </c>
      <c r="Z920" s="28">
        <v>-66.122681999999998</v>
      </c>
      <c r="AA920" s="28">
        <v>0.48932900000000001</v>
      </c>
      <c r="AB920" s="28">
        <v>3.5316E-2</v>
      </c>
      <c r="AC920" s="8">
        <f t="shared" ref="AC920" si="2101">AB920+AA920</f>
        <v>0.52464500000000003</v>
      </c>
      <c r="AD920" s="35">
        <v>0.45855101267905002</v>
      </c>
      <c r="AE920" s="8">
        <f t="shared" ref="AE920" si="2102">IF(AD920="",0,IF(OR(AC920="",AC920=0),W920-AD920,AC920-AD920))</f>
        <v>6.609398732095001E-2</v>
      </c>
      <c r="AF920" s="58">
        <f t="shared" ref="AF920" si="2103">IF(AA920="",(Z920-V920)-Z919,AC920-W920)</f>
        <v>6.5775000000000028E-2</v>
      </c>
      <c r="AG920" s="40"/>
      <c r="AH920" s="73"/>
      <c r="AI920" s="40"/>
      <c r="AJ920" s="73"/>
      <c r="AK920" s="40">
        <v>3517</v>
      </c>
      <c r="AL920" s="73">
        <v>150</v>
      </c>
      <c r="AM920" s="70"/>
      <c r="AN920" s="74"/>
      <c r="AO920" s="70"/>
      <c r="AP920" s="63"/>
      <c r="AQ920" s="63"/>
      <c r="AR920" s="40"/>
      <c r="AS920" s="40"/>
      <c r="AT920" s="63"/>
      <c r="AU920" s="63"/>
      <c r="AV920" s="142"/>
      <c r="AW920" s="71"/>
      <c r="AX920" s="45"/>
      <c r="AY920" s="45"/>
      <c r="AZ920" s="46"/>
      <c r="BA920" s="152"/>
      <c r="BB920" s="47"/>
      <c r="BC920" s="158">
        <v>16</v>
      </c>
      <c r="BD920" s="158"/>
      <c r="BE920" s="47"/>
      <c r="BF920" s="56"/>
      <c r="BG920" s="49"/>
      <c r="BH920" s="50"/>
      <c r="BI920" s="49"/>
      <c r="BJ920" s="49"/>
      <c r="BK920" s="49"/>
      <c r="BL920" s="49"/>
      <c r="BM920" s="49"/>
      <c r="BN920" s="50"/>
      <c r="BO920" s="49"/>
      <c r="BP920" s="49"/>
      <c r="BQ920" s="50"/>
      <c r="BR920" s="9"/>
    </row>
    <row r="921" spans="1:70" s="7" customFormat="1" x14ac:dyDescent="0.25">
      <c r="A921" s="68" t="s">
        <v>1971</v>
      </c>
      <c r="B921" s="67" t="s">
        <v>1282</v>
      </c>
      <c r="C921" s="52">
        <v>44939.669895833336</v>
      </c>
      <c r="D921" s="16">
        <f>(K921*M921+P921*R921)/(24*60*60)</f>
        <v>3.4756944444444444E-2</v>
      </c>
      <c r="E921" s="26"/>
      <c r="F921" s="14" t="s">
        <v>1908</v>
      </c>
      <c r="G921" s="15">
        <v>0.11</v>
      </c>
      <c r="H921" s="131">
        <v>17</v>
      </c>
      <c r="I921" s="131">
        <v>10</v>
      </c>
      <c r="J921" s="143" t="s">
        <v>1252</v>
      </c>
      <c r="K921" s="27">
        <v>11</v>
      </c>
      <c r="L921" s="27">
        <v>6.0000000000000001E-3</v>
      </c>
      <c r="M921" s="13">
        <v>273</v>
      </c>
      <c r="N921" s="13">
        <v>240</v>
      </c>
      <c r="O921" s="17">
        <v>2E-3</v>
      </c>
      <c r="P921" s="27"/>
      <c r="Q921" s="27">
        <v>6.0000000000000001E-3</v>
      </c>
      <c r="R921" s="13">
        <v>334</v>
      </c>
      <c r="S921" s="13">
        <v>240</v>
      </c>
      <c r="T921" s="133">
        <v>2.9999999999999997E-4</v>
      </c>
      <c r="U921" s="27">
        <v>4.1356999999999998E-2</v>
      </c>
      <c r="V921" s="8">
        <f>IF(AB919="Latest Sag:",-(K921*L921+P921*Q921),-(K921*L921+P921*Q921)+U921)</f>
        <v>-6.6000000000000003E-2</v>
      </c>
      <c r="W921" s="8">
        <f>IF(OR(AC920="",AC920=0),Z920+V921,IF(AB919="Latest Sag:",AA920+U921+V921,AC920+V921))</f>
        <v>0.46468599999999999</v>
      </c>
      <c r="X921" s="33">
        <v>-34.983987999999997</v>
      </c>
      <c r="Y921" s="53">
        <f>IF(OR(ISBLANK(X921),X919=VALUE(20)),,IF(W919="Latest Z20:",ABS(X919-X921-K918*L918-P918*Q918+U920+U921),ABS(X920-X921-K920*L920-P920*Q920+U921)))</f>
        <v>0</v>
      </c>
      <c r="Z921" s="28">
        <v>-66.121915999999999</v>
      </c>
      <c r="AA921" s="28">
        <v>0.48925099999999999</v>
      </c>
      <c r="AB921" s="28">
        <v>-2.6973E-2</v>
      </c>
      <c r="AC921" s="8">
        <f t="shared" ref="AC921" si="2104">AB921+AA921</f>
        <v>0.46227799999999997</v>
      </c>
      <c r="AD921" s="35">
        <v>0.45855101267905002</v>
      </c>
      <c r="AE921" s="8">
        <f t="shared" ref="AE921" si="2105">IF(AD921="",0,IF(OR(AC921="",AC921=0),W921-AD921,AC921-AD921))</f>
        <v>3.7269873209499482E-3</v>
      </c>
      <c r="AF921" s="58">
        <f t="shared" ref="AF921" si="2106">IF(AA921="",(Z921-V921)-Z920,AC921-W921)</f>
        <v>-2.4080000000000212E-3</v>
      </c>
      <c r="AG921" s="40"/>
      <c r="AH921" s="73"/>
      <c r="AI921" s="40"/>
      <c r="AJ921" s="73"/>
      <c r="AK921" s="40">
        <v>28</v>
      </c>
      <c r="AL921" s="73">
        <v>150</v>
      </c>
      <c r="AM921" s="70"/>
      <c r="AN921" s="74"/>
      <c r="AO921" s="70"/>
      <c r="AP921" s="63"/>
      <c r="AQ921" s="63"/>
      <c r="AR921" s="40"/>
      <c r="AS921" s="40"/>
      <c r="AT921" s="63"/>
      <c r="AU921" s="63"/>
      <c r="AV921" s="142"/>
      <c r="AW921" s="71"/>
      <c r="AX921" s="45"/>
      <c r="AY921" s="45"/>
      <c r="AZ921" s="46"/>
      <c r="BA921" s="152"/>
      <c r="BB921" s="47"/>
      <c r="BC921" s="158">
        <v>16</v>
      </c>
      <c r="BD921" s="158"/>
      <c r="BE921" s="47"/>
      <c r="BF921" s="56"/>
      <c r="BG921" s="49"/>
      <c r="BH921" s="50"/>
      <c r="BI921" s="49"/>
      <c r="BJ921" s="49"/>
      <c r="BK921" s="49"/>
      <c r="BL921" s="49"/>
      <c r="BM921" s="49"/>
      <c r="BN921" s="50"/>
      <c r="BO921" s="49"/>
      <c r="BP921" s="49"/>
      <c r="BQ921" s="50"/>
      <c r="BR921" s="9"/>
    </row>
    <row r="922" spans="1:70" s="7" customFormat="1" x14ac:dyDescent="0.25">
      <c r="A922" s="68" t="s">
        <v>1972</v>
      </c>
      <c r="B922" s="67" t="s">
        <v>1282</v>
      </c>
      <c r="C922" s="52">
        <v>44939.715497685182</v>
      </c>
      <c r="D922" s="16">
        <f>(K922*M922+P922*R922)/(24*60*60)</f>
        <v>1.0185185185185186E-2</v>
      </c>
      <c r="E922" s="26"/>
      <c r="F922" s="14" t="s">
        <v>1908</v>
      </c>
      <c r="G922" s="15">
        <v>0.11</v>
      </c>
      <c r="H922" s="131">
        <v>17</v>
      </c>
      <c r="I922" s="131">
        <v>10</v>
      </c>
      <c r="J922" s="143" t="s">
        <v>1252</v>
      </c>
      <c r="K922" s="27">
        <v>2</v>
      </c>
      <c r="L922" s="27">
        <v>6.0000000000000001E-3</v>
      </c>
      <c r="M922" s="13">
        <v>273</v>
      </c>
      <c r="N922" s="13">
        <v>240</v>
      </c>
      <c r="O922" s="17">
        <v>2E-3</v>
      </c>
      <c r="P922" s="27">
        <v>1</v>
      </c>
      <c r="Q922" s="27">
        <v>6.0000000000000001E-3</v>
      </c>
      <c r="R922" s="13">
        <v>334</v>
      </c>
      <c r="S922" s="13">
        <v>240</v>
      </c>
      <c r="T922" s="133">
        <v>2.9999999999999997E-4</v>
      </c>
      <c r="U922" s="27">
        <v>1.4146000000000001E-2</v>
      </c>
      <c r="V922" s="8">
        <f>IF(AB920="Latest Sag:",-(K922*L922+P922*Q922),-(K922*L922+P922*Q922)+U922)</f>
        <v>-3.8540000000000015E-3</v>
      </c>
      <c r="W922" s="8">
        <f>IF(OR(AC921="",AC921=0),Z921+V922,IF(AB920="Latest Sag:",AA921+U922+V922,AC921+V922))</f>
        <v>0.45842399999999994</v>
      </c>
      <c r="X922" s="33">
        <v>-35.035843</v>
      </c>
      <c r="Y922" s="53">
        <f>IF(OR(ISBLANK(X922),X920=VALUE(20)),,IF(W920="Latest Z20:",ABS(X920-X922-K919*L919-P919*Q919+U921+U922),ABS(X921-X922-K921*L921-P921*Q921+U922)))</f>
        <v>1.0000000033125872E-6</v>
      </c>
      <c r="Z922" s="28">
        <v>-66.122085999999996</v>
      </c>
      <c r="AA922" s="28">
        <v>0.489257</v>
      </c>
      <c r="AB922" s="28">
        <v>-3.0425000000000001E-2</v>
      </c>
      <c r="AC922" s="8">
        <f t="shared" ref="AC922" si="2107">AB922+AA922</f>
        <v>0.45883200000000002</v>
      </c>
      <c r="AD922" s="35">
        <v>0.45855101267905002</v>
      </c>
      <c r="AE922" s="8">
        <f t="shared" ref="AE922" si="2108">IF(AD922="",0,IF(OR(AC922="",AC922=0),W922-AD922,AC922-AD922))</f>
        <v>2.8098732094999912E-4</v>
      </c>
      <c r="AF922" s="58">
        <f t="shared" ref="AF922" si="2109">IF(AA922="",(Z922-V922)-Z921,AC922-W922)</f>
        <v>4.0800000000007497E-4</v>
      </c>
      <c r="AG922" s="40"/>
      <c r="AH922" s="73"/>
      <c r="AI922" s="40"/>
      <c r="AJ922" s="73"/>
      <c r="AK922" s="40">
        <v>37</v>
      </c>
      <c r="AL922" s="73">
        <v>150</v>
      </c>
      <c r="AM922" s="70"/>
      <c r="AN922" s="74"/>
      <c r="AO922" s="70"/>
      <c r="AP922" s="63"/>
      <c r="AQ922" s="63"/>
      <c r="AR922" s="40"/>
      <c r="AS922" s="40"/>
      <c r="AT922" s="63"/>
      <c r="AU922" s="63"/>
      <c r="AV922" s="142"/>
      <c r="AW922" s="71"/>
      <c r="AX922" s="45"/>
      <c r="AY922" s="45"/>
      <c r="AZ922" s="46"/>
      <c r="BA922" s="152"/>
      <c r="BB922" s="47"/>
      <c r="BC922" s="158">
        <v>16</v>
      </c>
      <c r="BD922" s="158"/>
      <c r="BE922" s="47"/>
      <c r="BF922" s="56"/>
      <c r="BG922" s="49"/>
      <c r="BH922" s="50"/>
      <c r="BI922" s="49"/>
      <c r="BJ922" s="49"/>
      <c r="BK922" s="49"/>
      <c r="BL922" s="49"/>
      <c r="BM922" s="49"/>
      <c r="BN922" s="50"/>
      <c r="BO922" s="49"/>
      <c r="BP922" s="49"/>
      <c r="BQ922" s="50"/>
      <c r="BR922" s="9"/>
    </row>
    <row r="923" spans="1:70" s="6" customFormat="1" x14ac:dyDescent="0.25">
      <c r="A923" s="170" t="s">
        <v>1155</v>
      </c>
      <c r="B923" s="136"/>
      <c r="C923" s="137">
        <v>44939.749340277776</v>
      </c>
      <c r="D923" s="146">
        <v>2.2999999999999998</v>
      </c>
      <c r="E923" s="139" t="s">
        <v>814</v>
      </c>
      <c r="F923" s="165" t="s">
        <v>1239</v>
      </c>
      <c r="G923" s="22"/>
      <c r="H923" s="134"/>
      <c r="I923" s="134"/>
      <c r="J923" s="145"/>
      <c r="K923" s="29"/>
      <c r="L923" s="29"/>
      <c r="M923" s="1"/>
      <c r="N923" s="1"/>
      <c r="O923" s="3"/>
      <c r="P923" s="29"/>
      <c r="Q923" s="29"/>
      <c r="R923" s="1"/>
      <c r="S923" s="1"/>
      <c r="T923" s="147" t="s">
        <v>903</v>
      </c>
      <c r="U923" s="32" t="s">
        <v>24</v>
      </c>
      <c r="V923" s="24"/>
      <c r="W923" s="25" t="s">
        <v>22</v>
      </c>
      <c r="X923" s="30">
        <v>20</v>
      </c>
      <c r="Y923" s="138"/>
      <c r="Z923" s="30"/>
      <c r="AA923" s="30"/>
      <c r="AB923" s="36" t="s">
        <v>21</v>
      </c>
      <c r="AC923" s="24">
        <f>$AC$922</f>
        <v>0.45883200000000002</v>
      </c>
      <c r="AD923" s="30"/>
      <c r="AE923" s="24"/>
      <c r="AF923" s="24"/>
      <c r="AG923" s="41"/>
      <c r="AH923" s="41"/>
      <c r="AI923" s="41"/>
      <c r="AJ923" s="41"/>
      <c r="AK923" s="41"/>
      <c r="AL923" s="41"/>
      <c r="AM923" s="41"/>
      <c r="AN923" s="41"/>
      <c r="AO923" s="41"/>
      <c r="AP923" s="135"/>
      <c r="AQ923" s="135"/>
      <c r="AR923" s="41"/>
      <c r="AS923" s="41"/>
      <c r="AT923" s="135"/>
      <c r="AU923" s="135"/>
      <c r="AV923" s="29"/>
      <c r="AW923" s="42"/>
      <c r="AX923" s="42"/>
      <c r="AY923" s="42"/>
      <c r="AZ923" s="43"/>
      <c r="BA923" s="151"/>
      <c r="BB923" s="44"/>
      <c r="BC923" s="157">
        <v>17</v>
      </c>
      <c r="BD923" s="157"/>
      <c r="BE923" s="44"/>
      <c r="BF923" s="48"/>
      <c r="BG923" s="48"/>
      <c r="BH923" s="48"/>
      <c r="BI923" s="48"/>
      <c r="BJ923" s="48"/>
      <c r="BK923" s="48"/>
      <c r="BL923" s="48"/>
      <c r="BM923" s="48"/>
      <c r="BN923" s="48"/>
      <c r="BO923" s="48"/>
      <c r="BP923" s="48"/>
      <c r="BQ923" s="48"/>
      <c r="BR923" s="1"/>
    </row>
    <row r="924" spans="1:70" s="7" customFormat="1" x14ac:dyDescent="0.25">
      <c r="A924" s="68" t="s">
        <v>1973</v>
      </c>
      <c r="B924" s="67" t="s">
        <v>1838</v>
      </c>
      <c r="C924" s="52">
        <v>44939.749745370369</v>
      </c>
      <c r="D924" s="16">
        <f>(K924*M924+P924*R924)/(24*60*60)</f>
        <v>0</v>
      </c>
      <c r="E924" s="26"/>
      <c r="F924" s="14" t="s">
        <v>1908</v>
      </c>
      <c r="G924" s="15">
        <v>0.11</v>
      </c>
      <c r="H924" s="131">
        <v>17</v>
      </c>
      <c r="I924" s="131">
        <v>10</v>
      </c>
      <c r="J924" s="143" t="s">
        <v>1252</v>
      </c>
      <c r="K924" s="37"/>
      <c r="L924" s="27">
        <v>6.0000000000000001E-3</v>
      </c>
      <c r="M924" s="13">
        <v>273</v>
      </c>
      <c r="N924" s="13">
        <v>240</v>
      </c>
      <c r="O924" s="17">
        <v>2E-3</v>
      </c>
      <c r="P924" s="37"/>
      <c r="Q924" s="27">
        <v>6.0000000000000001E-3</v>
      </c>
      <c r="R924" s="13">
        <v>334</v>
      </c>
      <c r="S924" s="13">
        <v>240</v>
      </c>
      <c r="T924" s="133">
        <v>2.9999999999999997E-4</v>
      </c>
      <c r="U924" s="27"/>
      <c r="V924" s="8">
        <f>IF(AB922="Latest Sag:",-(K924*L924+P924*Q924),-(K924*L924+P924*Q924)+U924)</f>
        <v>0</v>
      </c>
      <c r="W924" s="8">
        <f>IF(OR(AC923="",AC923=0),Z923+V924,IF(AB922="Latest Sag:",AA923+U924+V924,AC923+V924))</f>
        <v>0.45883200000000002</v>
      </c>
      <c r="X924" s="34"/>
      <c r="Y924" s="53">
        <f>IF(OR(ISBLANK(X924),X922=VALUE(20)),,IF(W922="Latest Z20:",ABS(X922-X924-K921*L921-P921*Q921+U923+U924),ABS(X923-X924-K923*L923-P923*Q923+U924)))</f>
        <v>0</v>
      </c>
      <c r="Z924" s="28">
        <v>-66.122279000000006</v>
      </c>
      <c r="AA924" s="28">
        <v>0.48955599999999999</v>
      </c>
      <c r="AB924" s="28">
        <v>3.4208000000000002E-2</v>
      </c>
      <c r="AC924" s="8">
        <f t="shared" ref="AC924" si="2110">AB924+AA924</f>
        <v>0.52376400000000001</v>
      </c>
      <c r="AD924" s="35">
        <v>0.45869250938459799</v>
      </c>
      <c r="AE924" s="8">
        <f t="shared" ref="AE924" si="2111">IF(AD924="",0,IF(OR(AC924="",AC924=0),W924-AD924,AC924-AD924))</f>
        <v>6.5071490615402017E-2</v>
      </c>
      <c r="AF924" s="58">
        <f t="shared" ref="AF924" si="2112">IF(AA924="",(Z924-V924)-Z923,AC924-W924)</f>
        <v>6.493199999999999E-2</v>
      </c>
      <c r="AG924" s="40"/>
      <c r="AH924" s="73"/>
      <c r="AI924" s="40"/>
      <c r="AJ924" s="73"/>
      <c r="AK924" s="40">
        <v>3764</v>
      </c>
      <c r="AL924" s="73">
        <v>150</v>
      </c>
      <c r="AM924" s="70"/>
      <c r="AN924" s="74"/>
      <c r="AO924" s="70"/>
      <c r="AP924" s="63"/>
      <c r="AQ924" s="63"/>
      <c r="AR924" s="40"/>
      <c r="AS924" s="40"/>
      <c r="AT924" s="63"/>
      <c r="AU924" s="63"/>
      <c r="AV924" s="142"/>
      <c r="AW924" s="71"/>
      <c r="AX924" s="45"/>
      <c r="AY924" s="45"/>
      <c r="AZ924" s="46"/>
      <c r="BA924" s="152"/>
      <c r="BB924" s="47"/>
      <c r="BC924" s="158">
        <v>17</v>
      </c>
      <c r="BD924" s="158"/>
      <c r="BE924" s="47"/>
      <c r="BF924" s="56"/>
      <c r="BG924" s="49"/>
      <c r="BH924" s="50"/>
      <c r="BI924" s="49"/>
      <c r="BJ924" s="49"/>
      <c r="BK924" s="49"/>
      <c r="BL924" s="49"/>
      <c r="BM924" s="49"/>
      <c r="BN924" s="50"/>
      <c r="BO924" s="49"/>
      <c r="BP924" s="49"/>
      <c r="BQ924" s="50"/>
      <c r="BR924" s="9"/>
    </row>
    <row r="925" spans="1:70" s="7" customFormat="1" x14ac:dyDescent="0.25">
      <c r="A925" s="68" t="s">
        <v>1974</v>
      </c>
      <c r="B925" s="67" t="s">
        <v>1838</v>
      </c>
      <c r="C925" s="52">
        <v>44939.771793981483</v>
      </c>
      <c r="D925" s="16">
        <f>(K925*M925+P925*R925)/(24*60*60)</f>
        <v>3.1597222222222221E-2</v>
      </c>
      <c r="E925" s="26"/>
      <c r="F925" s="14" t="s">
        <v>1908</v>
      </c>
      <c r="G925" s="15">
        <v>0.11</v>
      </c>
      <c r="H925" s="131">
        <v>17</v>
      </c>
      <c r="I925" s="131">
        <v>10</v>
      </c>
      <c r="J925" s="143" t="s">
        <v>1252</v>
      </c>
      <c r="K925" s="27">
        <v>10</v>
      </c>
      <c r="L925" s="27">
        <v>6.0000000000000001E-3</v>
      </c>
      <c r="M925" s="13">
        <v>273</v>
      </c>
      <c r="N925" s="13">
        <v>240</v>
      </c>
      <c r="O925" s="17">
        <v>2E-3</v>
      </c>
      <c r="P925" s="27"/>
      <c r="Q925" s="27">
        <v>6.0000000000000001E-3</v>
      </c>
      <c r="R925" s="13">
        <v>334</v>
      </c>
      <c r="S925" s="13">
        <v>240</v>
      </c>
      <c r="T925" s="133">
        <v>2.9999999999999997E-4</v>
      </c>
      <c r="U925" s="27">
        <v>3.5213000000000001E-2</v>
      </c>
      <c r="V925" s="8">
        <f>IF(AB923="Latest Sag:",-(K925*L925+P925*Q925),-(K925*L925+P925*Q925)+U925)</f>
        <v>-0.06</v>
      </c>
      <c r="W925" s="8">
        <f>IF(OR(AC924="",AC924=0),Z924+V925,IF(AB923="Latest Sag:",AA924+U925+V925,AC924+V925))</f>
        <v>0.46476900000000004</v>
      </c>
      <c r="X925" s="33">
        <v>-34.987200000000001</v>
      </c>
      <c r="Y925" s="53">
        <f>IF(OR(ISBLANK(X925),X923=VALUE(20)),,IF(W923="Latest Z20:",ABS(X923-X925-K922*L922-P922*Q922+U924+U925),ABS(X924-X925-K924*L924-P924*Q924+U925)))</f>
        <v>0</v>
      </c>
      <c r="Z925" s="28">
        <v>-66.121663999999996</v>
      </c>
      <c r="AA925" s="28">
        <v>0.48953799999999997</v>
      </c>
      <c r="AB925" s="28">
        <v>-2.4271999999999998E-2</v>
      </c>
      <c r="AC925" s="8">
        <f t="shared" ref="AC925" si="2113">AB925+AA925</f>
        <v>0.46526599999999996</v>
      </c>
      <c r="AD925" s="35">
        <v>0.45869250938459799</v>
      </c>
      <c r="AE925" s="8">
        <f t="shared" ref="AE925" si="2114">IF(AD925="",0,IF(OR(AC925="",AC925=0),W925-AD925,AC925-AD925))</f>
        <v>6.5734906154019668E-3</v>
      </c>
      <c r="AF925" s="58">
        <f t="shared" ref="AF925" si="2115">IF(AA925="",(Z925-V925)-Z924,AC925-W925)</f>
        <v>4.9699999999991418E-4</v>
      </c>
      <c r="AG925" s="40"/>
      <c r="AH925" s="73"/>
      <c r="AI925" s="40"/>
      <c r="AJ925" s="73"/>
      <c r="AK925" s="40">
        <v>43</v>
      </c>
      <c r="AL925" s="73">
        <v>150</v>
      </c>
      <c r="AM925" s="70"/>
      <c r="AN925" s="74"/>
      <c r="AO925" s="70"/>
      <c r="AP925" s="63"/>
      <c r="AQ925" s="63"/>
      <c r="AR925" s="40"/>
      <c r="AS925" s="40"/>
      <c r="AT925" s="63"/>
      <c r="AU925" s="63"/>
      <c r="AV925" s="142"/>
      <c r="AW925" s="71"/>
      <c r="AX925" s="45"/>
      <c r="AY925" s="45"/>
      <c r="AZ925" s="46"/>
      <c r="BA925" s="152"/>
      <c r="BB925" s="47"/>
      <c r="BC925" s="158">
        <v>17</v>
      </c>
      <c r="BD925" s="158"/>
      <c r="BE925" s="47"/>
      <c r="BF925" s="56"/>
      <c r="BG925" s="49"/>
      <c r="BH925" s="50"/>
      <c r="BI925" s="49"/>
      <c r="BJ925" s="49"/>
      <c r="BK925" s="49"/>
      <c r="BL925" s="49"/>
      <c r="BM925" s="49"/>
      <c r="BN925" s="50"/>
      <c r="BO925" s="49"/>
      <c r="BP925" s="49"/>
      <c r="BQ925" s="50"/>
      <c r="BR925" s="9"/>
    </row>
    <row r="926" spans="1:70" s="7" customFormat="1" x14ac:dyDescent="0.25">
      <c r="A926" s="68" t="s">
        <v>1975</v>
      </c>
      <c r="B926" s="67" t="s">
        <v>1838</v>
      </c>
      <c r="C926" s="52">
        <v>44939.814062500001</v>
      </c>
      <c r="D926" s="16">
        <f>(K926*M926+P926*R926)/(24*60*60)</f>
        <v>1.0185185185185186E-2</v>
      </c>
      <c r="E926" s="26" t="s">
        <v>1977</v>
      </c>
      <c r="F926" s="14" t="s">
        <v>1908</v>
      </c>
      <c r="G926" s="15">
        <v>0.11</v>
      </c>
      <c r="H926" s="131">
        <v>17</v>
      </c>
      <c r="I926" s="131">
        <v>10</v>
      </c>
      <c r="J926" s="143" t="s">
        <v>1252</v>
      </c>
      <c r="K926" s="27">
        <v>2</v>
      </c>
      <c r="L926" s="27">
        <v>6.0000000000000001E-3</v>
      </c>
      <c r="M926" s="13">
        <v>273</v>
      </c>
      <c r="N926" s="13">
        <v>240</v>
      </c>
      <c r="O926" s="17">
        <v>2E-3</v>
      </c>
      <c r="P926" s="27">
        <v>1</v>
      </c>
      <c r="Q926" s="27">
        <v>6.0000000000000001E-3</v>
      </c>
      <c r="R926" s="13">
        <v>334</v>
      </c>
      <c r="S926" s="13">
        <v>240</v>
      </c>
      <c r="T926" s="133">
        <v>2.9999999999999997E-4</v>
      </c>
      <c r="U926" s="27">
        <v>1.1294E-2</v>
      </c>
      <c r="V926" s="8">
        <f>IF(AB924="Latest Sag:",-(K926*L926+P926*Q926),-(K926*L926+P926*Q926)+U926)</f>
        <v>-6.7060000000000019E-3</v>
      </c>
      <c r="W926" s="8">
        <f>IF(OR(AC925="",AC925=0),Z925+V926,IF(AB924="Latest Sag:",AA925+U926+V926,AC925+V926))</f>
        <v>0.45855999999999997</v>
      </c>
      <c r="X926" s="33">
        <v>-35.035899999999998</v>
      </c>
      <c r="Y926" s="53">
        <f>IF(OR(ISBLANK(X926),X924=VALUE(20)),,IF(W924="Latest Z20:",ABS(X924-X926-K923*L923-P923*Q923+U925+U926),ABS(X925-X926-K925*L925-P925*Q925+U926)))</f>
        <v>6.0000000033626905E-6</v>
      </c>
      <c r="Z926" s="28">
        <v>-66.121789000000007</v>
      </c>
      <c r="AA926" s="28">
        <v>0.48953799999999997</v>
      </c>
      <c r="AB926" s="28">
        <v>-3.0601E-2</v>
      </c>
      <c r="AC926" s="8">
        <f t="shared" ref="AC926" si="2116">AB926+AA926</f>
        <v>0.45893699999999998</v>
      </c>
      <c r="AD926" s="35">
        <v>0.45869250938459799</v>
      </c>
      <c r="AE926" s="8">
        <f t="shared" ref="AE926" si="2117">IF(AD926="",0,IF(OR(AC926="",AC926=0),W926-AD926,AC926-AD926))</f>
        <v>2.4449061540199324E-4</v>
      </c>
      <c r="AF926" s="58">
        <f t="shared" ref="AF926" si="2118">IF(AA926="",(Z926-V926)-Z925,AC926-W926)</f>
        <v>3.7700000000001621E-4</v>
      </c>
      <c r="AG926" s="40"/>
      <c r="AH926" s="73"/>
      <c r="AI926" s="40"/>
      <c r="AJ926" s="73"/>
      <c r="AK926" s="40">
        <v>27</v>
      </c>
      <c r="AL926" s="73">
        <v>150</v>
      </c>
      <c r="AM926" s="70"/>
      <c r="AN926" s="74"/>
      <c r="AO926" s="70"/>
      <c r="AP926" s="63"/>
      <c r="AQ926" s="63"/>
      <c r="AR926" s="40"/>
      <c r="AS926" s="40"/>
      <c r="AT926" s="63"/>
      <c r="AU926" s="63"/>
      <c r="AV926" s="142"/>
      <c r="AW926" s="71"/>
      <c r="AX926" s="45"/>
      <c r="AY926" s="45"/>
      <c r="AZ926" s="46"/>
      <c r="BA926" s="152"/>
      <c r="BB926" s="47"/>
      <c r="BC926" s="158">
        <v>17</v>
      </c>
      <c r="BD926" s="158"/>
      <c r="BE926" s="47"/>
      <c r="BF926" s="56"/>
      <c r="BG926" s="49"/>
      <c r="BH926" s="50"/>
      <c r="BI926" s="49"/>
      <c r="BJ926" s="49"/>
      <c r="BK926" s="49"/>
      <c r="BL926" s="49"/>
      <c r="BM926" s="49"/>
      <c r="BN926" s="50"/>
      <c r="BO926" s="49"/>
      <c r="BP926" s="49"/>
      <c r="BQ926" s="50"/>
      <c r="BR926" s="9"/>
    </row>
    <row r="927" spans="1:70" s="6" customFormat="1" x14ac:dyDescent="0.25">
      <c r="A927" s="170" t="s">
        <v>1155</v>
      </c>
      <c r="B927" s="136"/>
      <c r="C927" s="137">
        <v>44939.861018518517</v>
      </c>
      <c r="D927" s="146">
        <v>2.68</v>
      </c>
      <c r="E927" s="139" t="s">
        <v>814</v>
      </c>
      <c r="F927" s="165" t="s">
        <v>1244</v>
      </c>
      <c r="G927" s="22"/>
      <c r="H927" s="134"/>
      <c r="I927" s="134"/>
      <c r="J927" s="145"/>
      <c r="K927" s="29"/>
      <c r="L927" s="29"/>
      <c r="M927" s="1"/>
      <c r="N927" s="1"/>
      <c r="O927" s="3"/>
      <c r="P927" s="29"/>
      <c r="Q927" s="29"/>
      <c r="R927" s="1"/>
      <c r="S927" s="1"/>
      <c r="T927" s="147" t="s">
        <v>903</v>
      </c>
      <c r="U927" s="32" t="s">
        <v>24</v>
      </c>
      <c r="V927" s="24"/>
      <c r="W927" s="25" t="s">
        <v>22</v>
      </c>
      <c r="X927" s="30">
        <v>20</v>
      </c>
      <c r="Y927" s="138"/>
      <c r="Z927" s="30"/>
      <c r="AA927" s="30"/>
      <c r="AB927" s="36" t="s">
        <v>21</v>
      </c>
      <c r="AC927" s="24">
        <f>$AC$926</f>
        <v>0.45893699999999998</v>
      </c>
      <c r="AD927" s="30"/>
      <c r="AE927" s="24"/>
      <c r="AF927" s="24"/>
      <c r="AG927" s="41"/>
      <c r="AH927" s="41"/>
      <c r="AI927" s="41"/>
      <c r="AJ927" s="41"/>
      <c r="AK927" s="41"/>
      <c r="AL927" s="41"/>
      <c r="AM927" s="41"/>
      <c r="AN927" s="41"/>
      <c r="AO927" s="41"/>
      <c r="AP927" s="135"/>
      <c r="AQ927" s="135"/>
      <c r="AR927" s="41"/>
      <c r="AS927" s="41"/>
      <c r="AT927" s="135"/>
      <c r="AU927" s="135"/>
      <c r="AV927" s="29"/>
      <c r="AW927" s="42"/>
      <c r="AX927" s="42"/>
      <c r="AY927" s="42"/>
      <c r="AZ927" s="43"/>
      <c r="BA927" s="151"/>
      <c r="BB927" s="44"/>
      <c r="BC927" s="157">
        <v>18</v>
      </c>
      <c r="BD927" s="157"/>
      <c r="BE927" s="44"/>
      <c r="BF927" s="48"/>
      <c r="BG927" s="48"/>
      <c r="BH927" s="48"/>
      <c r="BI927" s="48"/>
      <c r="BJ927" s="48"/>
      <c r="BK927" s="48"/>
      <c r="BL927" s="48"/>
      <c r="BM927" s="48"/>
      <c r="BN927" s="48"/>
      <c r="BO927" s="48"/>
      <c r="BP927" s="48"/>
      <c r="BQ927" s="48"/>
      <c r="BR927" s="1"/>
    </row>
    <row r="928" spans="1:70" s="7" customFormat="1" x14ac:dyDescent="0.25">
      <c r="A928" s="68" t="s">
        <v>1976</v>
      </c>
      <c r="B928" s="67" t="s">
        <v>1838</v>
      </c>
      <c r="C928" s="52">
        <v>44939.86109953704</v>
      </c>
      <c r="D928" s="16">
        <f>(K928*M928+P928*R928)/(24*60*60)</f>
        <v>0</v>
      </c>
      <c r="E928" s="26"/>
      <c r="F928" s="14" t="s">
        <v>1908</v>
      </c>
      <c r="G928" s="15">
        <v>0.11</v>
      </c>
      <c r="H928" s="131">
        <v>17</v>
      </c>
      <c r="I928" s="131">
        <v>10</v>
      </c>
      <c r="J928" s="143" t="s">
        <v>1252</v>
      </c>
      <c r="K928" s="37"/>
      <c r="L928" s="27">
        <v>6.0000000000000001E-3</v>
      </c>
      <c r="M928" s="13">
        <v>273</v>
      </c>
      <c r="N928" s="13">
        <v>240</v>
      </c>
      <c r="O928" s="17">
        <v>2E-3</v>
      </c>
      <c r="P928" s="37"/>
      <c r="Q928" s="27">
        <v>6.0000000000000001E-3</v>
      </c>
      <c r="R928" s="13">
        <v>334</v>
      </c>
      <c r="S928" s="13">
        <v>240</v>
      </c>
      <c r="T928" s="133">
        <v>2.9999999999999997E-4</v>
      </c>
      <c r="U928" s="27"/>
      <c r="V928" s="8">
        <f>IF(AB926="Latest Sag:",-(K928*L928+P928*Q928),-(K928*L928+P928*Q928)+U928)</f>
        <v>0</v>
      </c>
      <c r="W928" s="8">
        <f>IF(OR(AC927="",AC927=0),Z927+V928,IF(AB926="Latest Sag:",AA927+U928+V928,AC927+V928))</f>
        <v>0.45893699999999998</v>
      </c>
      <c r="X928" s="34"/>
      <c r="Y928" s="53">
        <f>IF(OR(ISBLANK(X928),X926=VALUE(20)),,IF(W926="Latest Z20:",ABS(X926-X928-K925*L925-P925*Q925+U927+U928),ABS(X927-X928-K927*L927-P927*Q927+U928)))</f>
        <v>0</v>
      </c>
      <c r="Z928" s="28">
        <v>-66.121996999999993</v>
      </c>
      <c r="AA928" s="28">
        <v>0.48968099999999998</v>
      </c>
      <c r="AB928" s="28">
        <v>3.4463000000000001E-2</v>
      </c>
      <c r="AC928" s="8">
        <f t="shared" ref="AC928" si="2119">AB928+AA928</f>
        <v>0.52414399999999994</v>
      </c>
      <c r="AD928" s="35">
        <v>0.45869158072067401</v>
      </c>
      <c r="AE928" s="8">
        <f t="shared" ref="AE928" si="2120">IF(AD928="",0,IF(OR(AC928="",AC928=0),W928-AD928,AC928-AD928))</f>
        <v>6.5452419279325935E-2</v>
      </c>
      <c r="AF928" s="58">
        <f t="shared" ref="AF928" si="2121">IF(AA928="",(Z928-V928)-Z927,AC928-W928)</f>
        <v>6.5206999999999959E-2</v>
      </c>
      <c r="AG928" s="40"/>
      <c r="AH928" s="73"/>
      <c r="AI928" s="40"/>
      <c r="AJ928" s="73"/>
      <c r="AK928" s="40">
        <v>3015</v>
      </c>
      <c r="AL928" s="73">
        <v>150</v>
      </c>
      <c r="AM928" s="70"/>
      <c r="AN928" s="74"/>
      <c r="AO928" s="70"/>
      <c r="AP928" s="63"/>
      <c r="AQ928" s="63"/>
      <c r="AR928" s="40"/>
      <c r="AS928" s="40"/>
      <c r="AT928" s="63"/>
      <c r="AU928" s="63"/>
      <c r="AV928" s="142"/>
      <c r="AW928" s="71"/>
      <c r="AX928" s="45"/>
      <c r="AY928" s="45"/>
      <c r="AZ928" s="46"/>
      <c r="BA928" s="152"/>
      <c r="BB928" s="47"/>
      <c r="BC928" s="158">
        <v>18</v>
      </c>
      <c r="BD928" s="158"/>
      <c r="BE928" s="47"/>
      <c r="BF928" s="56"/>
      <c r="BG928" s="49"/>
      <c r="BH928" s="50"/>
      <c r="BI928" s="49"/>
      <c r="BJ928" s="49"/>
      <c r="BK928" s="49"/>
      <c r="BL928" s="49"/>
      <c r="BM928" s="49"/>
      <c r="BN928" s="50"/>
      <c r="BO928" s="49"/>
      <c r="BP928" s="49"/>
      <c r="BQ928" s="50"/>
      <c r="BR928" s="9"/>
    </row>
    <row r="929" spans="1:70" s="7" customFormat="1" x14ac:dyDescent="0.25">
      <c r="A929" s="68" t="s">
        <v>1978</v>
      </c>
      <c r="B929" s="67" t="s">
        <v>1838</v>
      </c>
      <c r="C929" s="52">
        <v>44939.881215277775</v>
      </c>
      <c r="D929" s="16">
        <f>(K929*M929+P929*R929)/(24*60*60)</f>
        <v>3.4756944444444444E-2</v>
      </c>
      <c r="E929" s="26"/>
      <c r="F929" s="14" t="s">
        <v>1908</v>
      </c>
      <c r="G929" s="15">
        <v>0.11</v>
      </c>
      <c r="H929" s="131">
        <v>17</v>
      </c>
      <c r="I929" s="131">
        <v>10</v>
      </c>
      <c r="J929" s="143" t="s">
        <v>1252</v>
      </c>
      <c r="K929" s="27">
        <v>11</v>
      </c>
      <c r="L929" s="27">
        <v>6.0000000000000001E-3</v>
      </c>
      <c r="M929" s="13">
        <v>273</v>
      </c>
      <c r="N929" s="13">
        <v>240</v>
      </c>
      <c r="O929" s="17">
        <v>2E-3</v>
      </c>
      <c r="P929" s="27"/>
      <c r="Q929" s="27">
        <v>6.0000000000000001E-3</v>
      </c>
      <c r="R929" s="13">
        <v>334</v>
      </c>
      <c r="S929" s="13">
        <v>240</v>
      </c>
      <c r="T929" s="133">
        <v>2.9999999999999997E-4</v>
      </c>
      <c r="U929" s="27">
        <v>4.1131000000000001E-2</v>
      </c>
      <c r="V929" s="8">
        <f>IF(AB927="Latest Sag:",-(K929*L929+P929*Q929),-(K929*L929+P929*Q929)+U929)</f>
        <v>-6.6000000000000003E-2</v>
      </c>
      <c r="W929" s="8">
        <f>IF(OR(AC928="",AC928=0),Z928+V929,IF(AB927="Latest Sag:",AA928+U929+V929,AC928+V929))</f>
        <v>0.46481199999999995</v>
      </c>
      <c r="X929" s="33">
        <v>-34.9816</v>
      </c>
      <c r="Y929" s="53">
        <f>IF(OR(ISBLANK(X929),X927=VALUE(20)),,IF(W927="Latest Z20:",ABS(X927-X929-K926*L926-P926*Q926+U928+U929),ABS(X928-X929-K928*L928-P928*Q928+U929)))</f>
        <v>0</v>
      </c>
      <c r="Z929" s="28">
        <v>-66.121404999999996</v>
      </c>
      <c r="AA929" s="28">
        <v>0.489647</v>
      </c>
      <c r="AB929" s="28">
        <v>-2.4958000000000001E-2</v>
      </c>
      <c r="AC929" s="8">
        <f t="shared" ref="AC929" si="2122">AB929+AA929</f>
        <v>0.46468900000000002</v>
      </c>
      <c r="AD929" s="35">
        <v>0.45869158072067401</v>
      </c>
      <c r="AE929" s="8">
        <f t="shared" ref="AE929" si="2123">IF(AD929="",0,IF(OR(AC929="",AC929=0),W929-AD929,AC929-AD929))</f>
        <v>5.9974192793260106E-3</v>
      </c>
      <c r="AF929" s="58">
        <f t="shared" ref="AF929" si="2124">IF(AA929="",(Z929-V929)-Z928,AC929-W929)</f>
        <v>-1.2299999999992872E-4</v>
      </c>
      <c r="AG929" s="40"/>
      <c r="AH929" s="73"/>
      <c r="AI929" s="40"/>
      <c r="AJ929" s="73"/>
      <c r="AK929" s="40">
        <v>57</v>
      </c>
      <c r="AL929" s="73">
        <v>150</v>
      </c>
      <c r="AM929" s="70"/>
      <c r="AN929" s="74"/>
      <c r="AO929" s="70"/>
      <c r="AP929" s="63"/>
      <c r="AQ929" s="63"/>
      <c r="AR929" s="40"/>
      <c r="AS929" s="40"/>
      <c r="AT929" s="63"/>
      <c r="AU929" s="63"/>
      <c r="AV929" s="142"/>
      <c r="AW929" s="71"/>
      <c r="AX929" s="45"/>
      <c r="AY929" s="45"/>
      <c r="AZ929" s="46"/>
      <c r="BA929" s="152"/>
      <c r="BB929" s="47"/>
      <c r="BC929" s="158">
        <v>18</v>
      </c>
      <c r="BD929" s="158"/>
      <c r="BE929" s="47"/>
      <c r="BF929" s="56"/>
      <c r="BG929" s="49"/>
      <c r="BH929" s="50"/>
      <c r="BI929" s="49"/>
      <c r="BJ929" s="49"/>
      <c r="BK929" s="49"/>
      <c r="BL929" s="49"/>
      <c r="BM929" s="49"/>
      <c r="BN929" s="50"/>
      <c r="BO929" s="49"/>
      <c r="BP929" s="49"/>
      <c r="BQ929" s="50"/>
      <c r="BR929" s="9"/>
    </row>
    <row r="930" spans="1:70" s="7" customFormat="1" x14ac:dyDescent="0.25">
      <c r="A930" s="68" t="s">
        <v>1979</v>
      </c>
      <c r="B930" s="67" t="s">
        <v>1838</v>
      </c>
      <c r="C930" s="52">
        <v>44939.928124999999</v>
      </c>
      <c r="D930" s="16">
        <f>(K930*M930+P930*R930)/(24*60*60)</f>
        <v>1.0185185185185186E-2</v>
      </c>
      <c r="E930" s="26"/>
      <c r="F930" s="14" t="s">
        <v>1908</v>
      </c>
      <c r="G930" s="15">
        <v>0.11</v>
      </c>
      <c r="H930" s="131">
        <v>17</v>
      </c>
      <c r="I930" s="131">
        <v>10</v>
      </c>
      <c r="J930" s="143" t="s">
        <v>1252</v>
      </c>
      <c r="K930" s="27">
        <v>2</v>
      </c>
      <c r="L930" s="27">
        <v>6.0000000000000001E-3</v>
      </c>
      <c r="M930" s="13">
        <v>273</v>
      </c>
      <c r="N930" s="13">
        <v>240</v>
      </c>
      <c r="O930" s="17">
        <v>2E-3</v>
      </c>
      <c r="P930" s="27">
        <v>1</v>
      </c>
      <c r="Q930" s="27">
        <v>6.0000000000000001E-3</v>
      </c>
      <c r="R930" s="13">
        <v>334</v>
      </c>
      <c r="S930" s="13">
        <v>240</v>
      </c>
      <c r="T930" s="133">
        <v>2.9999999999999997E-4</v>
      </c>
      <c r="U930" s="27">
        <v>1.1889E-2</v>
      </c>
      <c r="V930" s="8">
        <f>IF(AB928="Latest Sag:",-(K930*L930+P930*Q930),-(K930*L930+P930*Q930)+U930)</f>
        <v>-6.1110000000000018E-3</v>
      </c>
      <c r="W930" s="8">
        <f>IF(OR(AC929="",AC929=0),Z929+V930,IF(AB928="Latest Sag:",AA929+U930+V930,AC929+V930))</f>
        <v>0.45857800000000004</v>
      </c>
      <c r="X930" s="33">
        <v>-35.035800000000002</v>
      </c>
      <c r="Y930" s="53">
        <f>IF(OR(ISBLANK(X930),X928=VALUE(20)),,IF(W928="Latest Z20:",ABS(X928-X930-K927*L927-P927*Q927+U929+U930),ABS(X929-X930-K929*L929-P929*Q929+U930)))</f>
        <v>8.9000000001577401E-5</v>
      </c>
      <c r="Z930" s="28">
        <v>-66.122125999999994</v>
      </c>
      <c r="AA930" s="28">
        <v>0.48961399999999999</v>
      </c>
      <c r="AB930" s="28">
        <v>-3.058E-2</v>
      </c>
      <c r="AC930" s="8">
        <f t="shared" ref="AC930" si="2125">AB930+AA930</f>
        <v>0.459034</v>
      </c>
      <c r="AD930" s="35">
        <v>0.45869158072067401</v>
      </c>
      <c r="AE930" s="8">
        <f t="shared" ref="AE930" si="2126">IF(AD930="",0,IF(OR(AC930="",AC930=0),W930-AD930,AC930-AD930))</f>
        <v>3.4241927932598948E-4</v>
      </c>
      <c r="AF930" s="58">
        <f t="shared" ref="AF930" si="2127">IF(AA930="",(Z930-V930)-Z929,AC930-W930)</f>
        <v>4.5599999999995644E-4</v>
      </c>
      <c r="AG930" s="40"/>
      <c r="AH930" s="73"/>
      <c r="AI930" s="40"/>
      <c r="AJ930" s="73"/>
      <c r="AK930" s="40">
        <v>35</v>
      </c>
      <c r="AL930" s="73">
        <v>150</v>
      </c>
      <c r="AM930" s="70"/>
      <c r="AN930" s="74"/>
      <c r="AO930" s="70"/>
      <c r="AP930" s="63"/>
      <c r="AQ930" s="63"/>
      <c r="AR930" s="40"/>
      <c r="AS930" s="40"/>
      <c r="AT930" s="63"/>
      <c r="AU930" s="63"/>
      <c r="AV930" s="142"/>
      <c r="AW930" s="71"/>
      <c r="AX930" s="45"/>
      <c r="AY930" s="45"/>
      <c r="AZ930" s="46"/>
      <c r="BA930" s="152"/>
      <c r="BB930" s="47"/>
      <c r="BC930" s="158">
        <v>18</v>
      </c>
      <c r="BD930" s="158"/>
      <c r="BE930" s="47"/>
      <c r="BF930" s="56"/>
      <c r="BG930" s="49"/>
      <c r="BH930" s="50"/>
      <c r="BI930" s="49"/>
      <c r="BJ930" s="49"/>
      <c r="BK930" s="49"/>
      <c r="BL930" s="49"/>
      <c r="BM930" s="49"/>
      <c r="BN930" s="50"/>
      <c r="BO930" s="49"/>
      <c r="BP930" s="49"/>
      <c r="BQ930" s="50"/>
      <c r="BR930" s="9"/>
    </row>
    <row r="931" spans="1:70" s="7" customFormat="1" x14ac:dyDescent="0.25">
      <c r="A931" s="68" t="s">
        <v>1980</v>
      </c>
      <c r="B931" s="67" t="s">
        <v>1838</v>
      </c>
      <c r="C931" s="52">
        <v>44939.956134259257</v>
      </c>
      <c r="D931" s="16">
        <f>(K931*M931+P931*R931)/(24*60*60)</f>
        <v>1.0185185185185186E-2</v>
      </c>
      <c r="E931" s="26" t="s">
        <v>1977</v>
      </c>
      <c r="F931" s="14" t="s">
        <v>1908</v>
      </c>
      <c r="G931" s="15">
        <v>0.11</v>
      </c>
      <c r="H931" s="131">
        <v>17</v>
      </c>
      <c r="I931" s="131">
        <v>10</v>
      </c>
      <c r="J931" s="143" t="s">
        <v>1252</v>
      </c>
      <c r="K931" s="27">
        <v>2</v>
      </c>
      <c r="L931" s="27">
        <v>6.0000000000000001E-3</v>
      </c>
      <c r="M931" s="13">
        <v>273</v>
      </c>
      <c r="N931" s="13">
        <v>240</v>
      </c>
      <c r="O931" s="17">
        <v>2E-3</v>
      </c>
      <c r="P931" s="27">
        <v>1</v>
      </c>
      <c r="Q931" s="27">
        <v>6.0000000000000001E-3</v>
      </c>
      <c r="R931" s="13">
        <v>334</v>
      </c>
      <c r="S931" s="13">
        <v>240</v>
      </c>
      <c r="T931" s="133">
        <v>2.9999999999999997E-4</v>
      </c>
      <c r="U931" s="27">
        <v>1.7496000000000001E-2</v>
      </c>
      <c r="V931" s="8">
        <f>IF(AB929="Latest Sag:",-(K931*L931+P931*Q931),-(K931*L931+P931*Q931)+U931)</f>
        <v>-5.0400000000000097E-4</v>
      </c>
      <c r="W931" s="8">
        <f>IF(OR(AC930="",AC930=0),Z930+V931,IF(AB929="Latest Sag:",AA930+U931+V931,AC930+V931))</f>
        <v>0.45852999999999999</v>
      </c>
      <c r="X931" s="33">
        <v>-35.036299999999997</v>
      </c>
      <c r="Y931" s="53">
        <f>IF(OR(ISBLANK(X931),X929=VALUE(20)),,IF(W929="Latest Z20:",ABS(X929-X931-K928*L928-P928*Q928+U930+U931),ABS(X930-X931-K930*L930-P930*Q930+U931)))</f>
        <v>4.0000000047189788E-6</v>
      </c>
      <c r="Z931" s="28">
        <v>-66.121638000000004</v>
      </c>
      <c r="AA931" s="28">
        <v>0.48961399999999999</v>
      </c>
      <c r="AB931" s="28">
        <v>-3.0998999999999999E-2</v>
      </c>
      <c r="AC931" s="8">
        <f t="shared" ref="AC931" si="2128">AB931+AA931</f>
        <v>0.45861499999999999</v>
      </c>
      <c r="AD931" s="35">
        <v>0.45869158072067401</v>
      </c>
      <c r="AE931" s="8">
        <f t="shared" ref="AE931" si="2129">IF(AD931="",0,IF(OR(AC931="",AC931=0),W931-AD931,AC931-AD931))</f>
        <v>-7.6580720674013225E-5</v>
      </c>
      <c r="AF931" s="58">
        <f t="shared" ref="AF931" si="2130">IF(AA931="",(Z931-V931)-Z930,AC931-W931)</f>
        <v>8.5000000000001741E-5</v>
      </c>
      <c r="AG931" s="40"/>
      <c r="AH931" s="73"/>
      <c r="AI931" s="40"/>
      <c r="AJ931" s="73"/>
      <c r="AK931" s="40">
        <v>30</v>
      </c>
      <c r="AL931" s="73">
        <v>150</v>
      </c>
      <c r="AM931" s="70"/>
      <c r="AN931" s="74"/>
      <c r="AO931" s="70"/>
      <c r="AP931" s="63"/>
      <c r="AQ931" s="63"/>
      <c r="AR931" s="40"/>
      <c r="AS931" s="40"/>
      <c r="AT931" s="63"/>
      <c r="AU931" s="63"/>
      <c r="AV931" s="142"/>
      <c r="AW931" s="71"/>
      <c r="AX931" s="45"/>
      <c r="AY931" s="45"/>
      <c r="AZ931" s="46"/>
      <c r="BA931" s="152"/>
      <c r="BB931" s="47"/>
      <c r="BC931" s="158">
        <v>18</v>
      </c>
      <c r="BD931" s="158"/>
      <c r="BE931" s="47"/>
      <c r="BF931" s="56"/>
      <c r="BG931" s="49"/>
      <c r="BH931" s="50"/>
      <c r="BI931" s="49"/>
      <c r="BJ931" s="49"/>
      <c r="BK931" s="49"/>
      <c r="BL931" s="49"/>
      <c r="BM931" s="49"/>
      <c r="BN931" s="50"/>
      <c r="BO931" s="49"/>
      <c r="BP931" s="49"/>
      <c r="BQ931" s="50"/>
      <c r="BR931" s="9"/>
    </row>
    <row r="932" spans="1:70" s="6" customFormat="1" x14ac:dyDescent="0.25">
      <c r="A932" s="170" t="s">
        <v>1155</v>
      </c>
      <c r="B932" s="136"/>
      <c r="C932" s="137">
        <v>44939.98364583333</v>
      </c>
      <c r="D932" s="146">
        <v>2.94</v>
      </c>
      <c r="E932" s="139" t="s">
        <v>814</v>
      </c>
      <c r="F932" s="165" t="s">
        <v>1249</v>
      </c>
      <c r="G932" s="22"/>
      <c r="H932" s="134"/>
      <c r="I932" s="134"/>
      <c r="J932" s="145"/>
      <c r="K932" s="29"/>
      <c r="L932" s="29"/>
      <c r="M932" s="1"/>
      <c r="N932" s="1"/>
      <c r="O932" s="3"/>
      <c r="P932" s="29"/>
      <c r="Q932" s="29"/>
      <c r="R932" s="1"/>
      <c r="S932" s="1"/>
      <c r="T932" s="147" t="s">
        <v>903</v>
      </c>
      <c r="U932" s="32" t="s">
        <v>24</v>
      </c>
      <c r="V932" s="24"/>
      <c r="W932" s="25" t="s">
        <v>22</v>
      </c>
      <c r="X932" s="30">
        <v>20</v>
      </c>
      <c r="Y932" s="138"/>
      <c r="Z932" s="30"/>
      <c r="AA932" s="30"/>
      <c r="AB932" s="36" t="s">
        <v>21</v>
      </c>
      <c r="AC932" s="24">
        <f>$AC$931</f>
        <v>0.45861499999999999</v>
      </c>
      <c r="AD932" s="30"/>
      <c r="AE932" s="24"/>
      <c r="AF932" s="24"/>
      <c r="AG932" s="41"/>
      <c r="AH932" s="41"/>
      <c r="AI932" s="41"/>
      <c r="AJ932" s="41"/>
      <c r="AK932" s="41"/>
      <c r="AL932" s="41"/>
      <c r="AM932" s="41"/>
      <c r="AN932" s="41"/>
      <c r="AO932" s="41"/>
      <c r="AP932" s="135"/>
      <c r="AQ932" s="135"/>
      <c r="AR932" s="41"/>
      <c r="AS932" s="41"/>
      <c r="AT932" s="135"/>
      <c r="AU932" s="135"/>
      <c r="AV932" s="29"/>
      <c r="AW932" s="42"/>
      <c r="AX932" s="42"/>
      <c r="AY932" s="42"/>
      <c r="AZ932" s="43"/>
      <c r="BA932" s="151"/>
      <c r="BB932" s="44"/>
      <c r="BC932" s="157">
        <v>19</v>
      </c>
      <c r="BD932" s="157"/>
      <c r="BE932" s="44"/>
      <c r="BF932" s="48"/>
      <c r="BG932" s="48"/>
      <c r="BH932" s="48"/>
      <c r="BI932" s="48"/>
      <c r="BJ932" s="48"/>
      <c r="BK932" s="48"/>
      <c r="BL932" s="48"/>
      <c r="BM932" s="48"/>
      <c r="BN932" s="48"/>
      <c r="BO932" s="48"/>
      <c r="BP932" s="48"/>
      <c r="BQ932" s="48"/>
      <c r="BR932" s="1"/>
    </row>
    <row r="933" spans="1:70" s="7" customFormat="1" x14ac:dyDescent="0.25">
      <c r="A933" s="68" t="s">
        <v>1981</v>
      </c>
      <c r="B933" s="67" t="s">
        <v>1838</v>
      </c>
      <c r="C933" s="52">
        <v>44939.983749999999</v>
      </c>
      <c r="D933" s="16">
        <f>(K933*M933+P933*R933)/(24*60*60)</f>
        <v>0</v>
      </c>
      <c r="E933" s="26"/>
      <c r="F933" s="14" t="s">
        <v>1908</v>
      </c>
      <c r="G933" s="15">
        <v>0.11</v>
      </c>
      <c r="H933" s="131">
        <v>17</v>
      </c>
      <c r="I933" s="131">
        <v>10</v>
      </c>
      <c r="J933" s="143" t="s">
        <v>1252</v>
      </c>
      <c r="K933" s="37"/>
      <c r="L933" s="27">
        <v>6.0000000000000001E-3</v>
      </c>
      <c r="M933" s="13">
        <v>273</v>
      </c>
      <c r="N933" s="13">
        <v>240</v>
      </c>
      <c r="O933" s="17">
        <v>2E-3</v>
      </c>
      <c r="P933" s="37"/>
      <c r="Q933" s="27">
        <v>6.0000000000000001E-3</v>
      </c>
      <c r="R933" s="13">
        <v>334</v>
      </c>
      <c r="S933" s="13">
        <v>240</v>
      </c>
      <c r="T933" s="133">
        <v>2.9999999999999997E-4</v>
      </c>
      <c r="U933" s="27"/>
      <c r="V933" s="8">
        <f>IF(AB931="Latest Sag:",-(K933*L933+P933*Q933),-(K933*L933+P933*Q933)+U933)</f>
        <v>0</v>
      </c>
      <c r="W933" s="8">
        <f>IF(OR(AC932="",AC932=0),Z932+V933,IF(AB931="Latest Sag:",AA932+U933+V933,AC932+V933))</f>
        <v>0.45861499999999999</v>
      </c>
      <c r="X933" s="34"/>
      <c r="Y933" s="53">
        <f>IF(OR(ISBLANK(X933),X931=VALUE(20)),,IF(W931="Latest Z20:",ABS(X931-X933-K930*L930-P930*Q930+U932+U933),ABS(X932-X933-K932*L932-P932*Q932+U933)))</f>
        <v>0</v>
      </c>
      <c r="Z933" s="28">
        <v>-66.122179000000003</v>
      </c>
      <c r="AA933" s="28">
        <v>0.48957200000000001</v>
      </c>
      <c r="AB933" s="28">
        <v>3.2786000000000003E-2</v>
      </c>
      <c r="AC933" s="8">
        <f t="shared" ref="AC933" si="2131">AB933+AA933</f>
        <v>0.52235799999999999</v>
      </c>
      <c r="AD933" s="35">
        <v>0.45854358757936597</v>
      </c>
      <c r="AE933" s="8">
        <f t="shared" ref="AE933" si="2132">IF(AD933="",0,IF(OR(AC933="",AC933=0),W933-AD933,AC933-AD933))</f>
        <v>6.3814412420634015E-2</v>
      </c>
      <c r="AF933" s="58">
        <f t="shared" ref="AF933" si="2133">IF(AA933="",(Z933-V933)-Z932,AC933-W933)</f>
        <v>6.3742999999999994E-2</v>
      </c>
      <c r="AG933" s="40"/>
      <c r="AH933" s="73"/>
      <c r="AI933" s="40"/>
      <c r="AJ933" s="73"/>
      <c r="AK933" s="40">
        <v>2458</v>
      </c>
      <c r="AL933" s="73">
        <v>150</v>
      </c>
      <c r="AM933" s="70"/>
      <c r="AN933" s="74"/>
      <c r="AO933" s="70"/>
      <c r="AP933" s="63"/>
      <c r="AQ933" s="63"/>
      <c r="AR933" s="40"/>
      <c r="AS933" s="40"/>
      <c r="AT933" s="63"/>
      <c r="AU933" s="63"/>
      <c r="AV933" s="142"/>
      <c r="AW933" s="71"/>
      <c r="AX933" s="45"/>
      <c r="AY933" s="45"/>
      <c r="AZ933" s="46"/>
      <c r="BA933" s="152"/>
      <c r="BB933" s="47"/>
      <c r="BC933" s="158">
        <v>19</v>
      </c>
      <c r="BD933" s="158"/>
      <c r="BE933" s="47"/>
      <c r="BF933" s="56"/>
      <c r="BG933" s="49"/>
      <c r="BH933" s="50"/>
      <c r="BI933" s="49"/>
      <c r="BJ933" s="49"/>
      <c r="BK933" s="49"/>
      <c r="BL933" s="49"/>
      <c r="BM933" s="49"/>
      <c r="BN933" s="50"/>
      <c r="BO933" s="49"/>
      <c r="BP933" s="49"/>
      <c r="BQ933" s="50"/>
      <c r="BR933" s="9"/>
    </row>
    <row r="934" spans="1:70" s="7" customFormat="1" x14ac:dyDescent="0.25">
      <c r="A934" s="68" t="s">
        <v>1982</v>
      </c>
      <c r="B934" s="67" t="s">
        <v>1838</v>
      </c>
      <c r="C934" s="52">
        <v>44940.000752314816</v>
      </c>
      <c r="D934" s="16">
        <f>(K934*M934+P934*R934)/(24*60*60)</f>
        <v>3.1597222222222221E-2</v>
      </c>
      <c r="E934" s="26"/>
      <c r="F934" s="14" t="s">
        <v>1908</v>
      </c>
      <c r="G934" s="15">
        <v>0.11</v>
      </c>
      <c r="H934" s="131">
        <v>17</v>
      </c>
      <c r="I934" s="131">
        <v>10</v>
      </c>
      <c r="J934" s="143" t="s">
        <v>1252</v>
      </c>
      <c r="K934" s="27">
        <v>10</v>
      </c>
      <c r="L934" s="27">
        <v>6.0000000000000001E-3</v>
      </c>
      <c r="M934" s="13">
        <v>273</v>
      </c>
      <c r="N934" s="13">
        <v>240</v>
      </c>
      <c r="O934" s="17">
        <v>2E-3</v>
      </c>
      <c r="P934" s="27"/>
      <c r="Q934" s="27">
        <v>6.0000000000000001E-3</v>
      </c>
      <c r="R934" s="13">
        <v>334</v>
      </c>
      <c r="S934" s="13">
        <v>240</v>
      </c>
      <c r="T934" s="133">
        <v>2.9999999999999997E-4</v>
      </c>
      <c r="U934" s="27">
        <v>3.5219E-2</v>
      </c>
      <c r="V934" s="8">
        <f>IF(AB932="Latest Sag:",-(K934*L934+P934*Q934),-(K934*L934+P934*Q934)+U934)</f>
        <v>-0.06</v>
      </c>
      <c r="W934" s="8">
        <f>IF(OR(AC933="",AC933=0),Z933+V934,IF(AB932="Latest Sag:",AA933+U934+V934,AC933+V934))</f>
        <v>0.46479100000000001</v>
      </c>
      <c r="X934" s="33">
        <v>-34.985700000000001</v>
      </c>
      <c r="Y934" s="53">
        <f>IF(OR(ISBLANK(X934),X932=VALUE(20)),,IF(W932="Latest Z20:",ABS(X932-X934-K931*L931-P931*Q931+U933+U934),ABS(X933-X934-K933*L933-P933*Q933+U934)))</f>
        <v>0</v>
      </c>
      <c r="Z934" s="28">
        <v>-66.121357000000003</v>
      </c>
      <c r="AA934" s="28">
        <v>0.48951</v>
      </c>
      <c r="AB934" s="28">
        <v>-2.3039E-2</v>
      </c>
      <c r="AC934" s="8">
        <f t="shared" ref="AC934" si="2134">AB934+AA934</f>
        <v>0.46647100000000002</v>
      </c>
      <c r="AD934" s="35">
        <v>0.45854358757936597</v>
      </c>
      <c r="AE934" s="8">
        <f t="shared" ref="AE934" si="2135">IF(AD934="",0,IF(OR(AC934="",AC934=0),W934-AD934,AC934-AD934))</f>
        <v>7.9274124206340502E-3</v>
      </c>
      <c r="AF934" s="58">
        <f t="shared" ref="AF934" si="2136">IF(AA934="",(Z934-V934)-Z933,AC934-W934)</f>
        <v>1.6800000000000148E-3</v>
      </c>
      <c r="AG934" s="40"/>
      <c r="AH934" s="73"/>
      <c r="AI934" s="40"/>
      <c r="AJ934" s="73"/>
      <c r="AK934" s="40">
        <v>74</v>
      </c>
      <c r="AL934" s="73">
        <v>150</v>
      </c>
      <c r="AM934" s="70"/>
      <c r="AN934" s="74"/>
      <c r="AO934" s="70"/>
      <c r="AP934" s="63"/>
      <c r="AQ934" s="63"/>
      <c r="AR934" s="40"/>
      <c r="AS934" s="40"/>
      <c r="AT934" s="63"/>
      <c r="AU934" s="63"/>
      <c r="AV934" s="142"/>
      <c r="AW934" s="71"/>
      <c r="AX934" s="45"/>
      <c r="AY934" s="45"/>
      <c r="AZ934" s="46"/>
      <c r="BA934" s="152"/>
      <c r="BB934" s="47"/>
      <c r="BC934" s="158">
        <v>19</v>
      </c>
      <c r="BD934" s="158"/>
      <c r="BE934" s="47"/>
      <c r="BF934" s="56"/>
      <c r="BG934" s="49"/>
      <c r="BH934" s="50"/>
      <c r="BI934" s="49"/>
      <c r="BJ934" s="49"/>
      <c r="BK934" s="49"/>
      <c r="BL934" s="49"/>
      <c r="BM934" s="49"/>
      <c r="BN934" s="50"/>
      <c r="BO934" s="49"/>
      <c r="BP934" s="49"/>
      <c r="BQ934" s="50"/>
      <c r="BR934" s="9"/>
    </row>
    <row r="935" spans="1:70" s="7" customFormat="1" x14ac:dyDescent="0.25">
      <c r="A935" s="68" t="s">
        <v>1983</v>
      </c>
      <c r="B935" s="67" t="s">
        <v>1838</v>
      </c>
      <c r="C935" s="52">
        <v>44940.042557870373</v>
      </c>
      <c r="D935" s="16">
        <f>(K935*M935+P935*R935)/(24*60*60)</f>
        <v>1.0185185185185186E-2</v>
      </c>
      <c r="E935" s="26" t="s">
        <v>1977</v>
      </c>
      <c r="F935" s="14" t="s">
        <v>1908</v>
      </c>
      <c r="G935" s="15">
        <v>0.11</v>
      </c>
      <c r="H935" s="131">
        <v>17</v>
      </c>
      <c r="I935" s="131">
        <v>10</v>
      </c>
      <c r="J935" s="143" t="s">
        <v>1252</v>
      </c>
      <c r="K935" s="27">
        <v>2</v>
      </c>
      <c r="L935" s="27">
        <v>6.0000000000000001E-3</v>
      </c>
      <c r="M935" s="13">
        <v>273</v>
      </c>
      <c r="N935" s="13">
        <v>240</v>
      </c>
      <c r="O935" s="17">
        <v>2E-3</v>
      </c>
      <c r="P935" s="27">
        <v>1</v>
      </c>
      <c r="Q935" s="27">
        <v>6.0000000000000001E-3</v>
      </c>
      <c r="R935" s="13">
        <v>334</v>
      </c>
      <c r="S935" s="13">
        <v>240</v>
      </c>
      <c r="T935" s="133">
        <v>2.9999999999999997E-4</v>
      </c>
      <c r="U935" s="27">
        <v>9.9330000000000009E-3</v>
      </c>
      <c r="V935" s="8">
        <f>IF(AB933="Latest Sag:",-(K935*L935+P935*Q935),-(K935*L935+P935*Q935)+U935)</f>
        <v>-8.0670000000000013E-3</v>
      </c>
      <c r="W935" s="8">
        <f>IF(OR(AC934="",AC934=0),Z934+V935,IF(AB933="Latest Sag:",AA934+U935+V935,AC934+V935))</f>
        <v>0.45840400000000003</v>
      </c>
      <c r="X935" s="33">
        <v>-35.035699999999999</v>
      </c>
      <c r="Y935" s="53">
        <f>IF(OR(ISBLANK(X935),X933=VALUE(20)),,IF(W933="Latest Z20:",ABS(X933-X935-K932*L932-P932*Q932+U934+U935),ABS(X934-X935-K934*L934-P934*Q934+U935)))</f>
        <v>6.7000000002839094E-5</v>
      </c>
      <c r="Z935" s="28">
        <v>-66.121495999999993</v>
      </c>
      <c r="AA935" s="28">
        <v>0.48954700000000001</v>
      </c>
      <c r="AB935" s="28">
        <v>-3.0752999999999999E-2</v>
      </c>
      <c r="AC935" s="8">
        <f t="shared" ref="AC935" si="2137">AB935+AA935</f>
        <v>0.45879400000000004</v>
      </c>
      <c r="AD935" s="35">
        <v>0.45854358757936597</v>
      </c>
      <c r="AE935" s="8">
        <f t="shared" ref="AE935" si="2138">IF(AD935="",0,IF(OR(AC935="",AC935=0),W935-AD935,AC935-AD935))</f>
        <v>2.5041242063406077E-4</v>
      </c>
      <c r="AF935" s="58">
        <f t="shared" ref="AF935" si="2139">IF(AA935="",(Z935-V935)-Z934,AC935-W935)</f>
        <v>3.9000000000000146E-4</v>
      </c>
      <c r="AG935" s="40"/>
      <c r="AH935" s="73"/>
      <c r="AI935" s="40"/>
      <c r="AJ935" s="73"/>
      <c r="AK935" s="40">
        <v>37</v>
      </c>
      <c r="AL935" s="73">
        <v>150</v>
      </c>
      <c r="AM935" s="70"/>
      <c r="AN935" s="74"/>
      <c r="AO935" s="70"/>
      <c r="AP935" s="63"/>
      <c r="AQ935" s="63"/>
      <c r="AR935" s="40"/>
      <c r="AS935" s="40"/>
      <c r="AT935" s="63"/>
      <c r="AU935" s="63"/>
      <c r="AV935" s="142"/>
      <c r="AW935" s="71"/>
      <c r="AX935" s="45"/>
      <c r="AY935" s="45"/>
      <c r="AZ935" s="46"/>
      <c r="BA935" s="152"/>
      <c r="BB935" s="47"/>
      <c r="BC935" s="158">
        <v>19</v>
      </c>
      <c r="BD935" s="158"/>
      <c r="BE935" s="47"/>
      <c r="BF935" s="56"/>
      <c r="BG935" s="49"/>
      <c r="BH935" s="50"/>
      <c r="BI935" s="49"/>
      <c r="BJ935" s="49"/>
      <c r="BK935" s="49"/>
      <c r="BL935" s="49"/>
      <c r="BM935" s="49"/>
      <c r="BN935" s="50"/>
      <c r="BO935" s="49"/>
      <c r="BP935" s="49"/>
      <c r="BQ935" s="50"/>
      <c r="BR935" s="9"/>
    </row>
    <row r="936" spans="1:70" s="6" customFormat="1" x14ac:dyDescent="0.25">
      <c r="A936" s="170" t="s">
        <v>1155</v>
      </c>
      <c r="B936" s="136"/>
      <c r="C936" s="137">
        <v>44940.06453703704</v>
      </c>
      <c r="D936" s="146">
        <v>1.94</v>
      </c>
      <c r="E936" s="139" t="s">
        <v>814</v>
      </c>
      <c r="F936" s="165" t="s">
        <v>1324</v>
      </c>
      <c r="G936" s="22"/>
      <c r="H936" s="134"/>
      <c r="I936" s="134"/>
      <c r="J936" s="145"/>
      <c r="K936" s="29"/>
      <c r="L936" s="29"/>
      <c r="M936" s="1"/>
      <c r="N936" s="1"/>
      <c r="O936" s="3"/>
      <c r="P936" s="29"/>
      <c r="Q936" s="29"/>
      <c r="R936" s="1"/>
      <c r="S936" s="1"/>
      <c r="T936" s="147" t="s">
        <v>903</v>
      </c>
      <c r="U936" s="32" t="s">
        <v>24</v>
      </c>
      <c r="V936" s="24"/>
      <c r="W936" s="25" t="s">
        <v>22</v>
      </c>
      <c r="X936" s="30">
        <v>20</v>
      </c>
      <c r="Y936" s="138"/>
      <c r="Z936" s="30"/>
      <c r="AA936" s="30"/>
      <c r="AB936" s="36" t="s">
        <v>21</v>
      </c>
      <c r="AC936" s="24">
        <f>$AC$935</f>
        <v>0.45879400000000004</v>
      </c>
      <c r="AD936" s="30"/>
      <c r="AE936" s="24"/>
      <c r="AF936" s="24"/>
      <c r="AG936" s="41"/>
      <c r="AH936" s="41"/>
      <c r="AI936" s="41"/>
      <c r="AJ936" s="41"/>
      <c r="AK936" s="41"/>
      <c r="AL936" s="41"/>
      <c r="AM936" s="41"/>
      <c r="AN936" s="41"/>
      <c r="AO936" s="41"/>
      <c r="AP936" s="135"/>
      <c r="AQ936" s="135"/>
      <c r="AR936" s="41"/>
      <c r="AS936" s="41"/>
      <c r="AT936" s="135"/>
      <c r="AU936" s="135"/>
      <c r="AV936" s="29"/>
      <c r="AW936" s="42"/>
      <c r="AX936" s="42"/>
      <c r="AY936" s="42"/>
      <c r="AZ936" s="43"/>
      <c r="BA936" s="151"/>
      <c r="BB936" s="44"/>
      <c r="BC936" s="157">
        <v>20</v>
      </c>
      <c r="BD936" s="157"/>
      <c r="BE936" s="44"/>
      <c r="BF936" s="48"/>
      <c r="BG936" s="48"/>
      <c r="BH936" s="48"/>
      <c r="BI936" s="48"/>
      <c r="BJ936" s="48"/>
      <c r="BK936" s="48"/>
      <c r="BL936" s="48"/>
      <c r="BM936" s="48"/>
      <c r="BN936" s="48"/>
      <c r="BO936" s="48"/>
      <c r="BP936" s="48"/>
      <c r="BQ936" s="48"/>
      <c r="BR936" s="1"/>
    </row>
    <row r="937" spans="1:70" s="7" customFormat="1" x14ac:dyDescent="0.25">
      <c r="A937" s="68" t="s">
        <v>1984</v>
      </c>
      <c r="B937" s="67" t="s">
        <v>1838</v>
      </c>
      <c r="C937" s="52">
        <v>44940.064652777779</v>
      </c>
      <c r="D937" s="16">
        <f>(K937*M937+P937*R937)/(24*60*60)</f>
        <v>0</v>
      </c>
      <c r="E937" s="26"/>
      <c r="F937" s="14" t="s">
        <v>1908</v>
      </c>
      <c r="G937" s="15">
        <v>0.11</v>
      </c>
      <c r="H937" s="131">
        <v>17</v>
      </c>
      <c r="I937" s="131">
        <v>10</v>
      </c>
      <c r="J937" s="143" t="s">
        <v>1252</v>
      </c>
      <c r="K937" s="37"/>
      <c r="L937" s="27">
        <v>6.0000000000000001E-3</v>
      </c>
      <c r="M937" s="13">
        <v>273</v>
      </c>
      <c r="N937" s="13">
        <v>240</v>
      </c>
      <c r="O937" s="17">
        <v>2E-3</v>
      </c>
      <c r="P937" s="37"/>
      <c r="Q937" s="27">
        <v>6.0000000000000001E-3</v>
      </c>
      <c r="R937" s="13">
        <v>334</v>
      </c>
      <c r="S937" s="13">
        <v>240</v>
      </c>
      <c r="T937" s="133">
        <v>2.9999999999999997E-4</v>
      </c>
      <c r="U937" s="27"/>
      <c r="V937" s="8">
        <f>IF(AB935="Latest Sag:",-(K937*L937+P937*Q937),-(K937*L937+P937*Q937)+U937)</f>
        <v>0</v>
      </c>
      <c r="W937" s="8">
        <f>IF(OR(AC936="",AC936=0),Z936+V937,IF(AB935="Latest Sag:",AA936+U937+V937,AC936+V937))</f>
        <v>0.45879400000000004</v>
      </c>
      <c r="X937" s="34"/>
      <c r="Y937" s="53">
        <f>IF(OR(ISBLANK(X937),X935=VALUE(20)),,IF(W935="Latest Z20:",ABS(X935-X937-K934*L934-P934*Q934+U936+U937),ABS(X936-X937-K936*L936-P936*Q936+U937)))</f>
        <v>0</v>
      </c>
      <c r="Z937" s="28">
        <v>-66.121307000000002</v>
      </c>
      <c r="AA937" s="28">
        <v>0.48958800000000002</v>
      </c>
      <c r="AB937" s="28">
        <v>3.2203000000000002E-2</v>
      </c>
      <c r="AC937" s="8">
        <f t="shared" ref="AC937" si="2140">AB937+AA937</f>
        <v>0.521791</v>
      </c>
      <c r="AD937" s="35">
        <v>0.45854567733711399</v>
      </c>
      <c r="AE937" s="8">
        <f t="shared" ref="AE937" si="2141">IF(AD937="",0,IF(OR(AC937="",AC937=0),W937-AD937,AC937-AD937))</f>
        <v>6.3245322662886017E-2</v>
      </c>
      <c r="AF937" s="58">
        <f t="shared" ref="AF937" si="2142">IF(AA937="",(Z937-V937)-Z936,AC937-W937)</f>
        <v>6.299699999999997E-2</v>
      </c>
      <c r="AG937" s="40"/>
      <c r="AH937" s="73"/>
      <c r="AI937" s="40"/>
      <c r="AJ937" s="73"/>
      <c r="AK937" s="40">
        <v>4131</v>
      </c>
      <c r="AL937" s="73">
        <v>150</v>
      </c>
      <c r="AM937" s="70"/>
      <c r="AN937" s="74"/>
      <c r="AO937" s="70"/>
      <c r="AP937" s="63"/>
      <c r="AQ937" s="63"/>
      <c r="AR937" s="40"/>
      <c r="AS937" s="40"/>
      <c r="AT937" s="63"/>
      <c r="AU937" s="63"/>
      <c r="AV937" s="142"/>
      <c r="AW937" s="71"/>
      <c r="AX937" s="45"/>
      <c r="AY937" s="45"/>
      <c r="AZ937" s="46"/>
      <c r="BA937" s="152"/>
      <c r="BB937" s="47"/>
      <c r="BC937" s="158">
        <v>20</v>
      </c>
      <c r="BD937" s="158"/>
      <c r="BE937" s="47"/>
      <c r="BF937" s="56"/>
      <c r="BG937" s="49"/>
      <c r="BH937" s="50"/>
      <c r="BI937" s="49"/>
      <c r="BJ937" s="49"/>
      <c r="BK937" s="49"/>
      <c r="BL937" s="49"/>
      <c r="BM937" s="49"/>
      <c r="BN937" s="50"/>
      <c r="BO937" s="49"/>
      <c r="BP937" s="49"/>
      <c r="BQ937" s="50"/>
      <c r="BR937" s="9"/>
    </row>
    <row r="938" spans="1:70" s="7" customFormat="1" x14ac:dyDescent="0.25">
      <c r="A938" s="68" t="s">
        <v>1985</v>
      </c>
      <c r="B938" s="67" t="s">
        <v>1838</v>
      </c>
      <c r="C938" s="52">
        <v>44940.084247685183</v>
      </c>
      <c r="D938" s="16">
        <f>(K938*M938+P938*R938)/(24*60*60)</f>
        <v>3.1597222222222221E-2</v>
      </c>
      <c r="E938" s="26"/>
      <c r="F938" s="14" t="s">
        <v>1908</v>
      </c>
      <c r="G938" s="15">
        <v>0.11</v>
      </c>
      <c r="H938" s="131">
        <v>17</v>
      </c>
      <c r="I938" s="131">
        <v>10</v>
      </c>
      <c r="J938" s="143" t="s">
        <v>1252</v>
      </c>
      <c r="K938" s="27">
        <v>10</v>
      </c>
      <c r="L938" s="27">
        <v>6.0000000000000001E-3</v>
      </c>
      <c r="M938" s="13">
        <v>273</v>
      </c>
      <c r="N938" s="13">
        <v>240</v>
      </c>
      <c r="O938" s="17">
        <v>2E-3</v>
      </c>
      <c r="P938" s="27"/>
      <c r="Q938" s="27">
        <v>6.0000000000000001E-3</v>
      </c>
      <c r="R938" s="13">
        <v>334</v>
      </c>
      <c r="S938" s="13">
        <v>240</v>
      </c>
      <c r="T938" s="133">
        <v>2.9999999999999997E-4</v>
      </c>
      <c r="U938" s="27">
        <v>3.4960999999999999E-2</v>
      </c>
      <c r="V938" s="8">
        <f>IF(AB936="Latest Sag:",-(K938*L938+P938*Q938),-(K938*L938+P938*Q938)+U938)</f>
        <v>-0.06</v>
      </c>
      <c r="W938" s="8">
        <f>IF(OR(AC937="",AC937=0),Z937+V938,IF(AB936="Latest Sag:",AA937+U938+V938,AC937+V938))</f>
        <v>0.46454900000000005</v>
      </c>
      <c r="X938" s="33">
        <v>-34.987400000000001</v>
      </c>
      <c r="Y938" s="53">
        <f>IF(OR(ISBLANK(X938),X936=VALUE(20)),,IF(W936="Latest Z20:",ABS(X936-X938-K935*L935-P935*Q935+U937+U938),ABS(X937-X938-K937*L937-P937*Q937+U938)))</f>
        <v>0</v>
      </c>
      <c r="Z938" s="28">
        <v>-66.121131000000005</v>
      </c>
      <c r="AA938" s="28">
        <v>0.48955500000000002</v>
      </c>
      <c r="AB938" s="28">
        <v>-2.5024000000000001E-2</v>
      </c>
      <c r="AC938" s="8">
        <f t="shared" ref="AC938" si="2143">AB938+AA938</f>
        <v>0.46453100000000003</v>
      </c>
      <c r="AD938" s="35">
        <v>0.45854567733711399</v>
      </c>
      <c r="AE938" s="8">
        <f t="shared" ref="AE938" si="2144">IF(AD938="",0,IF(OR(AC938="",AC938=0),W938-AD938,AC938-AD938))</f>
        <v>5.985322662886039E-3</v>
      </c>
      <c r="AF938" s="58">
        <f t="shared" ref="AF938" si="2145">IF(AA938="",(Z938-V938)-Z937,AC938-W938)</f>
        <v>-1.8000000000018002E-5</v>
      </c>
      <c r="AG938" s="40"/>
      <c r="AH938" s="73"/>
      <c r="AI938" s="40"/>
      <c r="AJ938" s="73"/>
      <c r="AK938" s="40">
        <v>37</v>
      </c>
      <c r="AL938" s="73">
        <v>150</v>
      </c>
      <c r="AM938" s="70"/>
      <c r="AN938" s="74"/>
      <c r="AO938" s="70"/>
      <c r="AP938" s="63"/>
      <c r="AQ938" s="63"/>
      <c r="AR938" s="40"/>
      <c r="AS938" s="40"/>
      <c r="AT938" s="63"/>
      <c r="AU938" s="63"/>
      <c r="AV938" s="142"/>
      <c r="AW938" s="71"/>
      <c r="AX938" s="45"/>
      <c r="AY938" s="45"/>
      <c r="AZ938" s="46"/>
      <c r="BA938" s="152"/>
      <c r="BB938" s="47"/>
      <c r="BC938" s="158">
        <v>20</v>
      </c>
      <c r="BD938" s="158"/>
      <c r="BE938" s="47"/>
      <c r="BF938" s="56"/>
      <c r="BG938" s="49"/>
      <c r="BH938" s="50"/>
      <c r="BI938" s="49"/>
      <c r="BJ938" s="49"/>
      <c r="BK938" s="49"/>
      <c r="BL938" s="49"/>
      <c r="BM938" s="49"/>
      <c r="BN938" s="50"/>
      <c r="BO938" s="49"/>
      <c r="BP938" s="49"/>
      <c r="BQ938" s="50"/>
      <c r="BR938" s="9"/>
    </row>
    <row r="939" spans="1:70" s="7" customFormat="1" x14ac:dyDescent="0.25">
      <c r="A939" s="68" t="s">
        <v>1986</v>
      </c>
      <c r="B939" s="67" t="s">
        <v>1838</v>
      </c>
      <c r="C939" s="52">
        <v>44940.125532407408</v>
      </c>
      <c r="D939" s="16">
        <f>(K939*M939+P939*R939)/(24*60*60)</f>
        <v>1.0185185185185186E-2</v>
      </c>
      <c r="E939" s="26"/>
      <c r="F939" s="14" t="s">
        <v>1908</v>
      </c>
      <c r="G939" s="15">
        <v>0.11</v>
      </c>
      <c r="H939" s="131">
        <v>17</v>
      </c>
      <c r="I939" s="131">
        <v>10</v>
      </c>
      <c r="J939" s="143" t="s">
        <v>1252</v>
      </c>
      <c r="K939" s="27">
        <v>2</v>
      </c>
      <c r="L939" s="27">
        <v>6.0000000000000001E-3</v>
      </c>
      <c r="M939" s="13">
        <v>273</v>
      </c>
      <c r="N939" s="13">
        <v>240</v>
      </c>
      <c r="O939" s="17">
        <v>2E-3</v>
      </c>
      <c r="P939" s="27">
        <v>1</v>
      </c>
      <c r="Q939" s="27">
        <v>6.0000000000000001E-3</v>
      </c>
      <c r="R939" s="13">
        <v>334</v>
      </c>
      <c r="S939" s="13">
        <v>240</v>
      </c>
      <c r="T939" s="133">
        <v>2.9999999999999997E-4</v>
      </c>
      <c r="U939" s="27">
        <v>1.1864E-2</v>
      </c>
      <c r="V939" s="8">
        <f>IF(AB937="Latest Sag:",-(K939*L939+P939*Q939),-(K939*L939+P939*Q939)+U939)</f>
        <v>-6.1360000000000026E-3</v>
      </c>
      <c r="W939" s="8">
        <f>IF(OR(AC938="",AC938=0),Z938+V939,IF(AB937="Latest Sag:",AA938+U939+V939,AC938+V939))</f>
        <v>0.458395</v>
      </c>
      <c r="X939" s="33">
        <v>-35.035499999999999</v>
      </c>
      <c r="Y939" s="53">
        <f>IF(OR(ISBLANK(X939),X937=VALUE(20)),,IF(W937="Latest Z20:",ABS(X937-X939-K936*L936-P936*Q936+U938+U939),ABS(X938-X939-K938*L938-P938*Q938+U939)))</f>
        <v>3.6000000001965016E-5</v>
      </c>
      <c r="Z939" s="28">
        <v>-66.121260000000007</v>
      </c>
      <c r="AA939" s="28">
        <v>0.48956899999999998</v>
      </c>
      <c r="AB939" s="28">
        <v>-3.0714000000000002E-2</v>
      </c>
      <c r="AC939" s="8">
        <f t="shared" ref="AC939" si="2146">AB939+AA939</f>
        <v>0.45885499999999996</v>
      </c>
      <c r="AD939" s="35">
        <v>0.45854567733711399</v>
      </c>
      <c r="AE939" s="8">
        <f t="shared" ref="AE939" si="2147">IF(AD939="",0,IF(OR(AC939="",AC939=0),W939-AD939,AC939-AD939))</f>
        <v>3.093226628859691E-4</v>
      </c>
      <c r="AF939" s="58">
        <f t="shared" ref="AF939" si="2148">IF(AA939="",(Z939-V939)-Z938,AC939-W939)</f>
        <v>4.5999999999996044E-4</v>
      </c>
      <c r="AG939" s="40"/>
      <c r="AH939" s="73"/>
      <c r="AI939" s="40"/>
      <c r="AJ939" s="73"/>
      <c r="AK939" s="40">
        <v>32</v>
      </c>
      <c r="AL939" s="73">
        <v>150</v>
      </c>
      <c r="AM939" s="70"/>
      <c r="AN939" s="74"/>
      <c r="AO939" s="70"/>
      <c r="AP939" s="63"/>
      <c r="AQ939" s="63"/>
      <c r="AR939" s="40"/>
      <c r="AS939" s="40"/>
      <c r="AT939" s="63"/>
      <c r="AU939" s="63"/>
      <c r="AV939" s="142"/>
      <c r="AW939" s="71"/>
      <c r="AX939" s="45"/>
      <c r="AY939" s="45"/>
      <c r="AZ939" s="46"/>
      <c r="BA939" s="152"/>
      <c r="BB939" s="47"/>
      <c r="BC939" s="158">
        <v>20</v>
      </c>
      <c r="BD939" s="158"/>
      <c r="BE939" s="47"/>
      <c r="BF939" s="56"/>
      <c r="BG939" s="49"/>
      <c r="BH939" s="50"/>
      <c r="BI939" s="49"/>
      <c r="BJ939" s="49"/>
      <c r="BK939" s="49"/>
      <c r="BL939" s="49"/>
      <c r="BM939" s="49"/>
      <c r="BN939" s="50"/>
      <c r="BO939" s="49"/>
      <c r="BP939" s="49"/>
      <c r="BQ939" s="50"/>
      <c r="BR939" s="9"/>
    </row>
    <row r="940" spans="1:70" s="7" customFormat="1" x14ac:dyDescent="0.25">
      <c r="A940" s="68" t="s">
        <v>1987</v>
      </c>
      <c r="B940" s="67" t="s">
        <v>1838</v>
      </c>
      <c r="C940" s="52">
        <v>44940.144872685189</v>
      </c>
      <c r="D940" s="16">
        <f>(K940*M940+P940*R940)/(24*60*60)</f>
        <v>1.0185185185185186E-2</v>
      </c>
      <c r="E940" s="26" t="s">
        <v>1977</v>
      </c>
      <c r="F940" s="14" t="s">
        <v>1908</v>
      </c>
      <c r="G940" s="15">
        <v>0.11</v>
      </c>
      <c r="H940" s="131">
        <v>17</v>
      </c>
      <c r="I940" s="131">
        <v>10</v>
      </c>
      <c r="J940" s="143" t="s">
        <v>1252</v>
      </c>
      <c r="K940" s="27">
        <v>2</v>
      </c>
      <c r="L940" s="27">
        <v>6.0000000000000001E-3</v>
      </c>
      <c r="M940" s="13">
        <v>273</v>
      </c>
      <c r="N940" s="13">
        <v>240</v>
      </c>
      <c r="O940" s="17">
        <v>2E-3</v>
      </c>
      <c r="P940" s="27">
        <v>1</v>
      </c>
      <c r="Q940" s="27">
        <v>6.0000000000000001E-3</v>
      </c>
      <c r="R940" s="13">
        <v>334</v>
      </c>
      <c r="S940" s="13">
        <v>240</v>
      </c>
      <c r="T940" s="133">
        <v>2.9999999999999997E-4</v>
      </c>
      <c r="U940" s="27">
        <v>1.7557E-2</v>
      </c>
      <c r="V940" s="8">
        <f>IF(AB938="Latest Sag:",-(K940*L940+P940*Q940),-(K940*L940+P940*Q940)+U940)</f>
        <v>-4.4300000000000242E-4</v>
      </c>
      <c r="W940" s="8">
        <f>IF(OR(AC939="",AC939=0),Z939+V940,IF(AB938="Latest Sag:",AA939+U940+V940,AC939+V940))</f>
        <v>0.45841199999999993</v>
      </c>
      <c r="X940" s="33">
        <v>-35.036000000000001</v>
      </c>
      <c r="Y940" s="53">
        <f>IF(OR(ISBLANK(X940),X938=VALUE(20)),,IF(W938="Latest Z20:",ABS(X938-X940-K937*L937-P937*Q937+U939+U940),ABS(X939-X940-K939*L939-P939*Q939+U940)))</f>
        <v>5.7000000002385004E-5</v>
      </c>
      <c r="Z940" s="28">
        <v>-66.121339000000006</v>
      </c>
      <c r="AA940" s="28">
        <v>0.48954399999999998</v>
      </c>
      <c r="AB940" s="28">
        <v>-3.1112999999999998E-2</v>
      </c>
      <c r="AC940" s="8">
        <f t="shared" ref="AC940" si="2149">AB940+AA940</f>
        <v>0.45843099999999998</v>
      </c>
      <c r="AD940" s="35">
        <v>0.45854567733711399</v>
      </c>
      <c r="AE940" s="8">
        <f t="shared" ref="AE940" si="2150">IF(AD940="",0,IF(OR(AC940="",AC940=0),W940-AD940,AC940-AD940))</f>
        <v>-1.1467733711401085E-4</v>
      </c>
      <c r="AF940" s="58">
        <f t="shared" ref="AF940" si="2151">IF(AA940="",(Z940-V940)-Z939,AC940-W940)</f>
        <v>1.9000000000046757E-5</v>
      </c>
      <c r="AG940" s="40"/>
      <c r="AH940" s="73"/>
      <c r="AI940" s="40"/>
      <c r="AJ940" s="73"/>
      <c r="AK940" s="40">
        <v>53</v>
      </c>
      <c r="AL940" s="73">
        <v>150</v>
      </c>
      <c r="AM940" s="70"/>
      <c r="AN940" s="74"/>
      <c r="AO940" s="70"/>
      <c r="AP940" s="63"/>
      <c r="AQ940" s="63"/>
      <c r="AR940" s="40"/>
      <c r="AS940" s="40"/>
      <c r="AT940" s="63"/>
      <c r="AU940" s="63"/>
      <c r="AV940" s="142"/>
      <c r="AW940" s="71"/>
      <c r="AX940" s="45"/>
      <c r="AY940" s="45"/>
      <c r="AZ940" s="46"/>
      <c r="BA940" s="152"/>
      <c r="BB940" s="47"/>
      <c r="BC940" s="158">
        <v>20</v>
      </c>
      <c r="BD940" s="158">
        <v>10</v>
      </c>
      <c r="BE940" s="47">
        <v>13.3</v>
      </c>
      <c r="BF940" s="56"/>
      <c r="BG940" s="49"/>
      <c r="BH940" s="50"/>
      <c r="BI940" s="49"/>
      <c r="BJ940" s="49"/>
      <c r="BK940" s="49"/>
      <c r="BL940" s="49"/>
      <c r="BM940" s="49"/>
      <c r="BN940" s="50"/>
      <c r="BO940" s="49"/>
      <c r="BP940" s="49"/>
      <c r="BQ940" s="50"/>
      <c r="BR940" s="9"/>
    </row>
    <row r="941" spans="1:70" s="6" customFormat="1" x14ac:dyDescent="0.25">
      <c r="A941" s="170" t="s">
        <v>1155</v>
      </c>
      <c r="B941" s="136"/>
      <c r="C941" s="137">
        <v>44940.184074074074</v>
      </c>
      <c r="D941" s="146">
        <v>2.87</v>
      </c>
      <c r="E941" s="139" t="s">
        <v>814</v>
      </c>
      <c r="F941" s="165" t="s">
        <v>1328</v>
      </c>
      <c r="G941" s="22"/>
      <c r="H941" s="134"/>
      <c r="I941" s="134"/>
      <c r="J941" s="145"/>
      <c r="K941" s="29"/>
      <c r="L941" s="29"/>
      <c r="M941" s="1"/>
      <c r="N941" s="1"/>
      <c r="O941" s="3"/>
      <c r="P941" s="29"/>
      <c r="Q941" s="29"/>
      <c r="R941" s="1"/>
      <c r="S941" s="1"/>
      <c r="T941" s="147" t="s">
        <v>903</v>
      </c>
      <c r="U941" s="32" t="s">
        <v>24</v>
      </c>
      <c r="V941" s="24"/>
      <c r="W941" s="25" t="s">
        <v>22</v>
      </c>
      <c r="X941" s="30">
        <v>20</v>
      </c>
      <c r="Y941" s="138"/>
      <c r="Z941" s="30"/>
      <c r="AA941" s="30"/>
      <c r="AB941" s="36" t="s">
        <v>21</v>
      </c>
      <c r="AC941" s="24">
        <f>$AC$940</f>
        <v>0.45843099999999998</v>
      </c>
      <c r="AD941" s="30"/>
      <c r="AE941" s="24"/>
      <c r="AF941" s="24"/>
      <c r="AG941" s="41"/>
      <c r="AH941" s="41"/>
      <c r="AI941" s="41"/>
      <c r="AJ941" s="41"/>
      <c r="AK941" s="41"/>
      <c r="AL941" s="41"/>
      <c r="AM941" s="41"/>
      <c r="AN941" s="41"/>
      <c r="AO941" s="41"/>
      <c r="AP941" s="135"/>
      <c r="AQ941" s="135"/>
      <c r="AR941" s="41"/>
      <c r="AS941" s="41"/>
      <c r="AT941" s="135"/>
      <c r="AU941" s="135"/>
      <c r="AV941" s="29"/>
      <c r="AW941" s="42"/>
      <c r="AX941" s="42"/>
      <c r="AY941" s="42"/>
      <c r="AZ941" s="43"/>
      <c r="BA941" s="151"/>
      <c r="BB941" s="44"/>
      <c r="BC941" s="157">
        <v>21</v>
      </c>
      <c r="BD941" s="157"/>
      <c r="BE941" s="44"/>
      <c r="BF941" s="48"/>
      <c r="BG941" s="48"/>
      <c r="BH941" s="48"/>
      <c r="BI941" s="48"/>
      <c r="BJ941" s="48"/>
      <c r="BK941" s="48"/>
      <c r="BL941" s="48"/>
      <c r="BM941" s="48"/>
      <c r="BN941" s="48"/>
      <c r="BO941" s="48"/>
      <c r="BP941" s="48"/>
      <c r="BQ941" s="48"/>
      <c r="BR941" s="1"/>
    </row>
    <row r="942" spans="1:70" s="7" customFormat="1" x14ac:dyDescent="0.25">
      <c r="A942" s="68" t="s">
        <v>1988</v>
      </c>
      <c r="B942" s="67" t="s">
        <v>1838</v>
      </c>
      <c r="C942" s="52">
        <v>44940.184178240743</v>
      </c>
      <c r="D942" s="16">
        <f>(K942*M942+P942*R942)/(24*60*60)</f>
        <v>0</v>
      </c>
      <c r="E942" s="26"/>
      <c r="F942" s="14" t="s">
        <v>1908</v>
      </c>
      <c r="G942" s="15">
        <v>0.11</v>
      </c>
      <c r="H942" s="131">
        <v>17</v>
      </c>
      <c r="I942" s="131">
        <v>10</v>
      </c>
      <c r="J942" s="143" t="s">
        <v>1252</v>
      </c>
      <c r="K942" s="37"/>
      <c r="L942" s="27">
        <v>6.0000000000000001E-3</v>
      </c>
      <c r="M942" s="13">
        <v>273</v>
      </c>
      <c r="N942" s="13">
        <v>240</v>
      </c>
      <c r="O942" s="17">
        <v>2E-3</v>
      </c>
      <c r="P942" s="37"/>
      <c r="Q942" s="27">
        <v>6.0000000000000001E-3</v>
      </c>
      <c r="R942" s="13">
        <v>334</v>
      </c>
      <c r="S942" s="13">
        <v>240</v>
      </c>
      <c r="T942" s="133">
        <v>2.9999999999999997E-4</v>
      </c>
      <c r="U942" s="27"/>
      <c r="V942" s="8">
        <f>IF(AB940="Latest Sag:",-(K942*L942+P942*Q942),-(K942*L942+P942*Q942)+U942)</f>
        <v>0</v>
      </c>
      <c r="W942" s="8">
        <f>IF(OR(AC941="",AC941=0),Z941+V942,IF(AB940="Latest Sag:",AA941+U942+V942,AC941+V942))</f>
        <v>0.45843099999999998</v>
      </c>
      <c r="X942" s="34"/>
      <c r="Y942" s="53">
        <f>IF(OR(ISBLANK(X942),X940=VALUE(20)),,IF(W940="Latest Z20:",ABS(X940-X942-K939*L939-P939*Q939+U941+U942),ABS(X941-X942-K941*L941-P941*Q941+U942)))</f>
        <v>0</v>
      </c>
      <c r="Z942" s="28">
        <v>-66.121678000000003</v>
      </c>
      <c r="AA942" s="28">
        <v>0.489591</v>
      </c>
      <c r="AB942" s="28">
        <v>3.3377999999999998E-2</v>
      </c>
      <c r="AC942" s="8">
        <f t="shared" ref="AC942" si="2152">AB942+AA942</f>
        <v>0.52296900000000002</v>
      </c>
      <c r="AD942" s="35">
        <v>0.45858791880810201</v>
      </c>
      <c r="AE942" s="8">
        <f t="shared" ref="AE942" si="2153">IF(AD942="",0,IF(OR(AC942="",AC942=0),W942-AD942,AC942-AD942))</f>
        <v>6.4381081191898004E-2</v>
      </c>
      <c r="AF942" s="58">
        <f t="shared" ref="AF942" si="2154">IF(AA942="",(Z942-V942)-Z941,AC942-W942)</f>
        <v>6.453800000000004E-2</v>
      </c>
      <c r="AG942" s="40"/>
      <c r="AH942" s="73"/>
      <c r="AI942" s="40"/>
      <c r="AJ942" s="73"/>
      <c r="AK942" s="40">
        <v>3502</v>
      </c>
      <c r="AL942" s="73">
        <v>150</v>
      </c>
      <c r="AM942" s="70"/>
      <c r="AN942" s="74"/>
      <c r="AO942" s="70"/>
      <c r="AP942" s="63"/>
      <c r="AQ942" s="63"/>
      <c r="AR942" s="40"/>
      <c r="AS942" s="40"/>
      <c r="AT942" s="63"/>
      <c r="AU942" s="63"/>
      <c r="AV942" s="142"/>
      <c r="AW942" s="71"/>
      <c r="AX942" s="45"/>
      <c r="AY942" s="45"/>
      <c r="AZ942" s="46"/>
      <c r="BA942" s="152"/>
      <c r="BB942" s="47"/>
      <c r="BC942" s="158">
        <v>21</v>
      </c>
      <c r="BD942" s="158"/>
      <c r="BE942" s="47"/>
      <c r="BF942" s="56"/>
      <c r="BG942" s="49"/>
      <c r="BH942" s="50"/>
      <c r="BI942" s="49"/>
      <c r="BJ942" s="49"/>
      <c r="BK942" s="49"/>
      <c r="BL942" s="49"/>
      <c r="BM942" s="49"/>
      <c r="BN942" s="50"/>
      <c r="BO942" s="49"/>
      <c r="BP942" s="49"/>
      <c r="BQ942" s="50"/>
      <c r="BR942" s="9"/>
    </row>
    <row r="943" spans="1:70" s="7" customFormat="1" x14ac:dyDescent="0.25">
      <c r="A943" s="68" t="s">
        <v>1989</v>
      </c>
      <c r="B943" s="67" t="s">
        <v>1838</v>
      </c>
      <c r="C943" s="52">
        <v>44940.206516203703</v>
      </c>
      <c r="D943" s="16">
        <f>(K943*M943+P943*R943)/(24*60*60)</f>
        <v>3.1597222222222221E-2</v>
      </c>
      <c r="E943" s="26"/>
      <c r="F943" s="14" t="s">
        <v>1908</v>
      </c>
      <c r="G943" s="15">
        <v>0.11</v>
      </c>
      <c r="H943" s="131">
        <v>17</v>
      </c>
      <c r="I943" s="131">
        <v>10</v>
      </c>
      <c r="J943" s="143" t="s">
        <v>1252</v>
      </c>
      <c r="K943" s="27">
        <v>10</v>
      </c>
      <c r="L943" s="27">
        <v>6.0000000000000001E-3</v>
      </c>
      <c r="M943" s="13">
        <v>273</v>
      </c>
      <c r="N943" s="13">
        <v>240</v>
      </c>
      <c r="O943" s="17">
        <v>2E-3</v>
      </c>
      <c r="P943" s="27"/>
      <c r="Q943" s="27">
        <v>6.0000000000000001E-3</v>
      </c>
      <c r="R943" s="13">
        <v>334</v>
      </c>
      <c r="S943" s="13">
        <v>240</v>
      </c>
      <c r="T943" s="133">
        <v>2.9999999999999997E-4</v>
      </c>
      <c r="U943" s="27">
        <v>3.5000000000000003E-2</v>
      </c>
      <c r="V943" s="8">
        <f>IF(AB941="Latest Sag:",-(K943*L943+P943*Q943),-(K943*L943+P943*Q943)+U943)</f>
        <v>-0.06</v>
      </c>
      <c r="W943" s="8">
        <f>IF(OR(AC942="",AC942=0),Z942+V943,IF(AB941="Latest Sag:",AA942+U943+V943,AC942+V943))</f>
        <v>0.46459100000000003</v>
      </c>
      <c r="X943" s="33">
        <v>-34.985700000000001</v>
      </c>
      <c r="Y943" s="53">
        <f>IF(OR(ISBLANK(X943),X941=VALUE(20)),,IF(W941="Latest Z20:",ABS(X941-X943-K940*L940-P940*Q940+U942+U943),ABS(X942-X943-K942*L942-P942*Q942+U943)))</f>
        <v>0</v>
      </c>
      <c r="Z943" s="28">
        <v>-66.121011999999993</v>
      </c>
      <c r="AA943" s="28">
        <v>0.489564</v>
      </c>
      <c r="AB943" s="28">
        <v>-2.3351E-2</v>
      </c>
      <c r="AC943" s="8">
        <f t="shared" ref="AC943" si="2155">AB943+AA943</f>
        <v>0.46621299999999999</v>
      </c>
      <c r="AD943" s="35">
        <v>0.45858791880810201</v>
      </c>
      <c r="AE943" s="8">
        <f t="shared" ref="AE943" si="2156">IF(AD943="",0,IF(OR(AC943="",AC943=0),W943-AD943,AC943-AD943))</f>
        <v>7.6250811918979755E-3</v>
      </c>
      <c r="AF943" s="58">
        <f t="shared" ref="AF943" si="2157">IF(AA943="",(Z943-V943)-Z942,AC943-W943)</f>
        <v>1.6219999999999568E-3</v>
      </c>
      <c r="AG943" s="40"/>
      <c r="AH943" s="73"/>
      <c r="AI943" s="40"/>
      <c r="AJ943" s="73"/>
      <c r="AK943" s="40">
        <v>35</v>
      </c>
      <c r="AL943" s="73">
        <v>150</v>
      </c>
      <c r="AM943" s="70"/>
      <c r="AN943" s="74"/>
      <c r="AO943" s="70"/>
      <c r="AP943" s="63"/>
      <c r="AQ943" s="63"/>
      <c r="AR943" s="40"/>
      <c r="AS943" s="40"/>
      <c r="AT943" s="63"/>
      <c r="AU943" s="63"/>
      <c r="AV943" s="142"/>
      <c r="AW943" s="71"/>
      <c r="AX943" s="45"/>
      <c r="AY943" s="45"/>
      <c r="AZ943" s="46"/>
      <c r="BA943" s="152"/>
      <c r="BB943" s="47"/>
      <c r="BC943" s="158">
        <v>21</v>
      </c>
      <c r="BD943" s="158"/>
      <c r="BE943" s="47"/>
      <c r="BF943" s="56"/>
      <c r="BG943" s="49"/>
      <c r="BH943" s="50"/>
      <c r="BI943" s="49"/>
      <c r="BJ943" s="49"/>
      <c r="BK943" s="49"/>
      <c r="BL943" s="49"/>
      <c r="BM943" s="49"/>
      <c r="BN943" s="50"/>
      <c r="BO943" s="49"/>
      <c r="BP943" s="49"/>
      <c r="BQ943" s="50"/>
      <c r="BR943" s="9"/>
    </row>
    <row r="944" spans="1:70" s="7" customFormat="1" x14ac:dyDescent="0.25">
      <c r="A944" s="68" t="s">
        <v>1990</v>
      </c>
      <c r="B944" s="67" t="s">
        <v>1991</v>
      </c>
      <c r="C944" s="52">
        <v>44940.247974537036</v>
      </c>
      <c r="D944" s="16">
        <f>(K944*M944+P944*R944)/(24*60*60)</f>
        <v>1.0185185185185186E-2</v>
      </c>
      <c r="E944" s="26"/>
      <c r="F944" s="14" t="s">
        <v>1908</v>
      </c>
      <c r="G944" s="15">
        <v>0.11</v>
      </c>
      <c r="H944" s="131">
        <v>17</v>
      </c>
      <c r="I944" s="131">
        <v>10</v>
      </c>
      <c r="J944" s="143" t="s">
        <v>1252</v>
      </c>
      <c r="K944" s="27">
        <v>2</v>
      </c>
      <c r="L944" s="27">
        <v>6.0000000000000001E-3</v>
      </c>
      <c r="M944" s="13">
        <v>273</v>
      </c>
      <c r="N944" s="13">
        <v>240</v>
      </c>
      <c r="O944" s="17">
        <v>2E-3</v>
      </c>
      <c r="P944" s="27">
        <v>1</v>
      </c>
      <c r="Q944" s="27">
        <v>6.0000000000000001E-3</v>
      </c>
      <c r="R944" s="13">
        <v>334</v>
      </c>
      <c r="S944" s="13">
        <v>240</v>
      </c>
      <c r="T944" s="133">
        <v>2.9999999999999997E-4</v>
      </c>
      <c r="U944" s="27">
        <v>1.0227E-2</v>
      </c>
      <c r="V944" s="8">
        <f>IF(AB942="Latest Sag:",-(K944*L944+P944*Q944),-(K944*L944+P944*Q944)+U944)</f>
        <v>-7.7730000000000021E-3</v>
      </c>
      <c r="W944" s="8">
        <f>IF(OR(AC943="",AC943=0),Z943+V944,IF(AB942="Latest Sag:",AA943+U944+V944,AC943+V944))</f>
        <v>0.45843999999999996</v>
      </c>
      <c r="X944" s="33">
        <v>-35.035499999999999</v>
      </c>
      <c r="Y944" s="53">
        <f>IF(OR(ISBLANK(X944),X942=VALUE(20)),,IF(W942="Latest Z20:",ABS(X942-X944-K941*L941-P941*Q941+U943+U944),ABS(X943-X944-K943*L943-P943*Q943+U944)))</f>
        <v>2.6999999997626145E-5</v>
      </c>
      <c r="Z944" s="28">
        <v>-66.121094999999997</v>
      </c>
      <c r="AA944" s="28">
        <v>0.48957499999999998</v>
      </c>
      <c r="AB944" s="28">
        <v>-3.0868E-2</v>
      </c>
      <c r="AC944" s="8">
        <f t="shared" ref="AC944" si="2158">AB944+AA944</f>
        <v>0.45870699999999998</v>
      </c>
      <c r="AD944" s="35">
        <v>0.45858791880810201</v>
      </c>
      <c r="AE944" s="8">
        <f t="shared" ref="AE944" si="2159">IF(AD944="",0,IF(OR(AC944="",AC944=0),W944-AD944,AC944-AD944))</f>
        <v>1.1908119189796285E-4</v>
      </c>
      <c r="AF944" s="58">
        <f t="shared" ref="AF944" si="2160">IF(AA944="",(Z944-V944)-Z943,AC944-W944)</f>
        <v>2.6700000000001722E-4</v>
      </c>
      <c r="AG944" s="40"/>
      <c r="AH944" s="73"/>
      <c r="AI944" s="40"/>
      <c r="AJ944" s="73"/>
      <c r="AK944" s="40">
        <v>41</v>
      </c>
      <c r="AL944" s="73">
        <v>150</v>
      </c>
      <c r="AM944" s="70"/>
      <c r="AN944" s="74"/>
      <c r="AO944" s="70"/>
      <c r="AP944" s="63"/>
      <c r="AQ944" s="63"/>
      <c r="AR944" s="40"/>
      <c r="AS944" s="40"/>
      <c r="AT944" s="63"/>
      <c r="AU944" s="63"/>
      <c r="AV944" s="142"/>
      <c r="AW944" s="71"/>
      <c r="AX944" s="45"/>
      <c r="AY944" s="45"/>
      <c r="AZ944" s="46"/>
      <c r="BA944" s="152"/>
      <c r="BB944" s="47"/>
      <c r="BC944" s="158">
        <v>21</v>
      </c>
      <c r="BD944" s="158"/>
      <c r="BE944" s="47"/>
      <c r="BF944" s="56"/>
      <c r="BG944" s="49"/>
      <c r="BH944" s="50"/>
      <c r="BI944" s="49"/>
      <c r="BJ944" s="49"/>
      <c r="BK944" s="49"/>
      <c r="BL944" s="49"/>
      <c r="BM944" s="49"/>
      <c r="BN944" s="50"/>
      <c r="BO944" s="49"/>
      <c r="BP944" s="49"/>
      <c r="BQ944" s="50"/>
      <c r="BR944" s="9"/>
    </row>
    <row r="945" spans="1:70" s="6" customFormat="1" x14ac:dyDescent="0.25">
      <c r="A945" s="170" t="s">
        <v>1155</v>
      </c>
      <c r="B945" s="136"/>
      <c r="C945" s="137">
        <v>44940.285671296297</v>
      </c>
      <c r="D945" s="146">
        <v>2.44</v>
      </c>
      <c r="E945" s="139" t="s">
        <v>814</v>
      </c>
      <c r="F945" s="165" t="s">
        <v>1332</v>
      </c>
      <c r="G945" s="22"/>
      <c r="H945" s="134"/>
      <c r="I945" s="134"/>
      <c r="J945" s="145"/>
      <c r="K945" s="29"/>
      <c r="L945" s="29"/>
      <c r="M945" s="1"/>
      <c r="N945" s="1"/>
      <c r="O945" s="3"/>
      <c r="P945" s="29"/>
      <c r="Q945" s="29"/>
      <c r="R945" s="1"/>
      <c r="S945" s="1"/>
      <c r="T945" s="147" t="s">
        <v>903</v>
      </c>
      <c r="U945" s="32" t="s">
        <v>24</v>
      </c>
      <c r="V945" s="24"/>
      <c r="W945" s="25" t="s">
        <v>22</v>
      </c>
      <c r="X945" s="30">
        <v>20</v>
      </c>
      <c r="Y945" s="138"/>
      <c r="Z945" s="30"/>
      <c r="AA945" s="30"/>
      <c r="AB945" s="36" t="s">
        <v>21</v>
      </c>
      <c r="AC945" s="24">
        <f>$AC$944</f>
        <v>0.45870699999999998</v>
      </c>
      <c r="AD945" s="30"/>
      <c r="AE945" s="24"/>
      <c r="AF945" s="24"/>
      <c r="AG945" s="41"/>
      <c r="AH945" s="41"/>
      <c r="AI945" s="41"/>
      <c r="AJ945" s="41"/>
      <c r="AK945" s="41"/>
      <c r="AL945" s="41"/>
      <c r="AM945" s="41"/>
      <c r="AN945" s="41"/>
      <c r="AO945" s="41"/>
      <c r="AP945" s="135"/>
      <c r="AQ945" s="135"/>
      <c r="AR945" s="41"/>
      <c r="AS945" s="41"/>
      <c r="AT945" s="135"/>
      <c r="AU945" s="135"/>
      <c r="AV945" s="29"/>
      <c r="AW945" s="42"/>
      <c r="AX945" s="42"/>
      <c r="AY945" s="42"/>
      <c r="AZ945" s="43"/>
      <c r="BA945" s="151"/>
      <c r="BB945" s="44"/>
      <c r="BC945" s="157">
        <v>22</v>
      </c>
      <c r="BD945" s="157"/>
      <c r="BE945" s="44"/>
      <c r="BF945" s="48"/>
      <c r="BG945" s="48"/>
      <c r="BH945" s="48"/>
      <c r="BI945" s="48"/>
      <c r="BJ945" s="48"/>
      <c r="BK945" s="48"/>
      <c r="BL945" s="48"/>
      <c r="BM945" s="48"/>
      <c r="BN945" s="48"/>
      <c r="BO945" s="48"/>
      <c r="BP945" s="48"/>
      <c r="BQ945" s="48"/>
      <c r="BR945" s="1"/>
    </row>
    <row r="946" spans="1:70" s="7" customFormat="1" x14ac:dyDescent="0.25">
      <c r="A946" s="68" t="s">
        <v>1992</v>
      </c>
      <c r="B946" s="67" t="s">
        <v>1282</v>
      </c>
      <c r="C946" s="52">
        <v>44940.285740740743</v>
      </c>
      <c r="D946" s="16">
        <f>(K946*M946+P946*R946)/(24*60*60)</f>
        <v>0</v>
      </c>
      <c r="E946" s="26"/>
      <c r="F946" s="14" t="s">
        <v>1908</v>
      </c>
      <c r="G946" s="15">
        <v>0.11</v>
      </c>
      <c r="H946" s="131">
        <v>17</v>
      </c>
      <c r="I946" s="131">
        <v>10</v>
      </c>
      <c r="J946" s="143" t="s">
        <v>1252</v>
      </c>
      <c r="K946" s="37"/>
      <c r="L946" s="27">
        <v>6.0000000000000001E-3</v>
      </c>
      <c r="M946" s="13">
        <v>273</v>
      </c>
      <c r="N946" s="13">
        <v>240</v>
      </c>
      <c r="O946" s="17">
        <v>2E-3</v>
      </c>
      <c r="P946" s="37"/>
      <c r="Q946" s="27">
        <v>6.0000000000000001E-3</v>
      </c>
      <c r="R946" s="13">
        <v>334</v>
      </c>
      <c r="S946" s="13">
        <v>240</v>
      </c>
      <c r="T946" s="133">
        <v>2.9999999999999997E-4</v>
      </c>
      <c r="U946" s="27"/>
      <c r="V946" s="8">
        <f>IF(AB944="Latest Sag:",-(K946*L946+P946*Q946),-(K946*L946+P946*Q946)+U946)</f>
        <v>0</v>
      </c>
      <c r="W946" s="8">
        <f>IF(OR(AC945="",AC945=0),Z945+V946,IF(AB944="Latest Sag:",AA945+U946+V946,AC945+V946))</f>
        <v>0.45870699999999998</v>
      </c>
      <c r="X946" s="34"/>
      <c r="Y946" s="53">
        <f>IF(OR(ISBLANK(X946),X944=VALUE(20)),,IF(W944="Latest Z20:",ABS(X944-X946-K943*L943-P943*Q943+U945+U946),ABS(X945-X946-K945*L945-P945*Q945+U946)))</f>
        <v>0</v>
      </c>
      <c r="Z946" s="28">
        <v>-66.121570000000006</v>
      </c>
      <c r="AA946" s="28">
        <v>0.48960399999999998</v>
      </c>
      <c r="AB946" s="28">
        <v>3.3947999999999999E-2</v>
      </c>
      <c r="AC946" s="8">
        <f t="shared" ref="AC946" si="2161">AB946+AA946</f>
        <v>0.52355200000000002</v>
      </c>
      <c r="AD946" s="35">
        <v>0.45871850934376901</v>
      </c>
      <c r="AE946" s="8">
        <f t="shared" ref="AE946" si="2162">IF(AD946="",0,IF(OR(AC946="",AC946=0),W946-AD946,AC946-AD946))</f>
        <v>6.4833490656231008E-2</v>
      </c>
      <c r="AF946" s="58">
        <f t="shared" ref="AF946" si="2163">IF(AA946="",(Z946-V946)-Z945,AC946-W946)</f>
        <v>6.4845000000000041E-2</v>
      </c>
      <c r="AG946" s="40"/>
      <c r="AH946" s="73"/>
      <c r="AI946" s="40"/>
      <c r="AJ946" s="73"/>
      <c r="AK946" s="40">
        <v>1491</v>
      </c>
      <c r="AL946" s="73">
        <v>150</v>
      </c>
      <c r="AM946" s="70"/>
      <c r="AN946" s="74"/>
      <c r="AO946" s="70"/>
      <c r="AP946" s="63"/>
      <c r="AQ946" s="63"/>
      <c r="AR946" s="40"/>
      <c r="AS946" s="40"/>
      <c r="AT946" s="63"/>
      <c r="AU946" s="63"/>
      <c r="AV946" s="142"/>
      <c r="AW946" s="71"/>
      <c r="AX946" s="45"/>
      <c r="AY946" s="45"/>
      <c r="AZ946" s="46"/>
      <c r="BA946" s="152"/>
      <c r="BB946" s="47"/>
      <c r="BC946" s="158">
        <v>22</v>
      </c>
      <c r="BD946" s="158"/>
      <c r="BE946" s="47"/>
      <c r="BF946" s="56"/>
      <c r="BG946" s="49"/>
      <c r="BH946" s="50"/>
      <c r="BI946" s="49"/>
      <c r="BJ946" s="49"/>
      <c r="BK946" s="49"/>
      <c r="BL946" s="49"/>
      <c r="BM946" s="49"/>
      <c r="BN946" s="50"/>
      <c r="BO946" s="49"/>
      <c r="BP946" s="49"/>
      <c r="BQ946" s="50"/>
      <c r="BR946" s="9"/>
    </row>
    <row r="947" spans="1:70" s="7" customFormat="1" x14ac:dyDescent="0.25">
      <c r="A947" s="68" t="s">
        <v>1993</v>
      </c>
      <c r="B947" s="67" t="s">
        <v>1282</v>
      </c>
      <c r="C947" s="52">
        <v>44940.305613425924</v>
      </c>
      <c r="D947" s="16">
        <f>(K947*M947+P947*R947)/(24*60*60)</f>
        <v>3.1597222222222221E-2</v>
      </c>
      <c r="E947" s="26"/>
      <c r="F947" s="14" t="s">
        <v>1908</v>
      </c>
      <c r="G947" s="15">
        <v>0.11</v>
      </c>
      <c r="H947" s="131">
        <v>17</v>
      </c>
      <c r="I947" s="131">
        <v>10</v>
      </c>
      <c r="J947" s="143" t="s">
        <v>1252</v>
      </c>
      <c r="K947" s="27">
        <v>10</v>
      </c>
      <c r="L947" s="27">
        <v>6.0000000000000001E-3</v>
      </c>
      <c r="M947" s="13">
        <v>273</v>
      </c>
      <c r="N947" s="13">
        <v>240</v>
      </c>
      <c r="O947" s="17">
        <v>2E-3</v>
      </c>
      <c r="P947" s="27"/>
      <c r="Q947" s="27">
        <v>6.0000000000000001E-3</v>
      </c>
      <c r="R947" s="13">
        <v>334</v>
      </c>
      <c r="S947" s="13">
        <v>240</v>
      </c>
      <c r="T947" s="133">
        <v>2.9999999999999997E-4</v>
      </c>
      <c r="U947" s="27">
        <v>3.5397999999999999E-2</v>
      </c>
      <c r="V947" s="8">
        <f>IF(AB945="Latest Sag:",-(K947*L947+P947*Q947),-(K947*L947+P947*Q947)+U947)</f>
        <v>-0.06</v>
      </c>
      <c r="W947" s="8">
        <f>IF(OR(AC946="",AC946=0),Z946+V947,IF(AB945="Latest Sag:",AA946+U947+V947,AC946+V947))</f>
        <v>0.46500199999999997</v>
      </c>
      <c r="X947" s="33">
        <v>-34.986969999999999</v>
      </c>
      <c r="Y947" s="53">
        <f>IF(OR(ISBLANK(X947),X945=VALUE(20)),,IF(W945="Latest Z20:",ABS(X945-X947-K944*L944-P944*Q944+U946+U947),ABS(X946-X947-K946*L946-P946*Q946+U947)))</f>
        <v>0</v>
      </c>
      <c r="Z947" s="28">
        <v>-66.120810000000006</v>
      </c>
      <c r="AA947" s="28">
        <v>0.48961199999999999</v>
      </c>
      <c r="AB947" s="28">
        <v>-2.4753000000000001E-2</v>
      </c>
      <c r="AC947" s="8">
        <f t="shared" ref="AC947" si="2164">AB947+AA947</f>
        <v>0.46485899999999997</v>
      </c>
      <c r="AD947" s="35">
        <v>0.45871850934376901</v>
      </c>
      <c r="AE947" s="8">
        <f t="shared" ref="AE947" si="2165">IF(AD947="",0,IF(OR(AC947="",AC947=0),W947-AD947,AC947-AD947))</f>
        <v>6.1404906562309569E-3</v>
      </c>
      <c r="AF947" s="58">
        <f t="shared" ref="AF947" si="2166">IF(AA947="",(Z947-V947)-Z946,AC947-W947)</f>
        <v>-1.4300000000000423E-4</v>
      </c>
      <c r="AG947" s="40"/>
      <c r="AH947" s="73"/>
      <c r="AI947" s="40"/>
      <c r="AJ947" s="73"/>
      <c r="AK947" s="40">
        <v>50</v>
      </c>
      <c r="AL947" s="73">
        <v>150</v>
      </c>
      <c r="AM947" s="70"/>
      <c r="AN947" s="74"/>
      <c r="AO947" s="70"/>
      <c r="AP947" s="63"/>
      <c r="AQ947" s="63"/>
      <c r="AR947" s="40"/>
      <c r="AS947" s="40"/>
      <c r="AT947" s="63"/>
      <c r="AU947" s="63"/>
      <c r="AV947" s="142"/>
      <c r="AW947" s="71"/>
      <c r="AX947" s="45"/>
      <c r="AY947" s="45"/>
      <c r="AZ947" s="46"/>
      <c r="BA947" s="152"/>
      <c r="BB947" s="47"/>
      <c r="BC947" s="158">
        <v>22</v>
      </c>
      <c r="BD947" s="158"/>
      <c r="BE947" s="47"/>
      <c r="BF947" s="56"/>
      <c r="BG947" s="49"/>
      <c r="BH947" s="50"/>
      <c r="BI947" s="49"/>
      <c r="BJ947" s="49"/>
      <c r="BK947" s="49"/>
      <c r="BL947" s="49"/>
      <c r="BM947" s="49"/>
      <c r="BN947" s="50"/>
      <c r="BO947" s="49"/>
      <c r="BP947" s="49"/>
      <c r="BQ947" s="50"/>
      <c r="BR947" s="9"/>
    </row>
    <row r="948" spans="1:70" s="7" customFormat="1" x14ac:dyDescent="0.25">
      <c r="A948" s="68" t="s">
        <v>1994</v>
      </c>
      <c r="B948" s="67" t="s">
        <v>1282</v>
      </c>
      <c r="C948" s="52">
        <v>44940.347939814812</v>
      </c>
      <c r="D948" s="16">
        <f>(K948*M948+P948*R948)/(24*60*60)</f>
        <v>1.0185185185185186E-2</v>
      </c>
      <c r="E948" s="26"/>
      <c r="F948" s="14" t="s">
        <v>1908</v>
      </c>
      <c r="G948" s="15">
        <v>0.11</v>
      </c>
      <c r="H948" s="131">
        <v>17</v>
      </c>
      <c r="I948" s="131">
        <v>10</v>
      </c>
      <c r="J948" s="143" t="s">
        <v>1252</v>
      </c>
      <c r="K948" s="27">
        <v>2</v>
      </c>
      <c r="L948" s="27">
        <v>6.0000000000000001E-3</v>
      </c>
      <c r="M948" s="13">
        <v>273</v>
      </c>
      <c r="N948" s="13">
        <v>240</v>
      </c>
      <c r="O948" s="17">
        <v>2E-3</v>
      </c>
      <c r="P948" s="27">
        <v>1</v>
      </c>
      <c r="Q948" s="27">
        <v>6.0000000000000001E-3</v>
      </c>
      <c r="R948" s="13">
        <v>334</v>
      </c>
      <c r="S948" s="13">
        <v>240</v>
      </c>
      <c r="T948" s="133">
        <v>2.9999999999999997E-4</v>
      </c>
      <c r="U948" s="27">
        <v>1.1712E-2</v>
      </c>
      <c r="V948" s="8">
        <f>IF(AB946="Latest Sag:",-(K948*L948+P948*Q948),-(K948*L948+P948*Q948)+U948)</f>
        <v>-6.2880000000000019E-3</v>
      </c>
      <c r="W948" s="8">
        <f>IF(OR(AC947="",AC947=0),Z947+V948,IF(AB946="Latest Sag:",AA947+U948+V948,AC947+V948))</f>
        <v>0.45857099999999995</v>
      </c>
      <c r="X948" s="33">
        <v>-35.035255999999997</v>
      </c>
      <c r="Y948" s="53">
        <f>IF(OR(ISBLANK(X948),X946=VALUE(20)),,IF(W946="Latest Z20:",ABS(X946-X948-K945*L945-P945*Q945+U947+U948),ABS(X947-X948-K947*L947-P947*Q947+U948)))</f>
        <v>2.0000000026110243E-6</v>
      </c>
      <c r="Z948" s="28">
        <v>-66.120975000000001</v>
      </c>
      <c r="AA948" s="28">
        <v>0.489622</v>
      </c>
      <c r="AB948" s="28">
        <v>-3.0587E-2</v>
      </c>
      <c r="AC948" s="8">
        <f t="shared" ref="AC948" si="2167">AB948+AA948</f>
        <v>0.45903500000000003</v>
      </c>
      <c r="AD948" s="35">
        <v>0.45871850934376901</v>
      </c>
      <c r="AE948" s="8">
        <f t="shared" ref="AE948" si="2168">IF(AD948="",0,IF(OR(AC948="",AC948=0),W948-AD948,AC948-AD948))</f>
        <v>3.1649065623101658E-4</v>
      </c>
      <c r="AF948" s="58">
        <f t="shared" ref="AF948" si="2169">IF(AA948="",(Z948-V948)-Z947,AC948-W948)</f>
        <v>4.6400000000007546E-4</v>
      </c>
      <c r="AG948" s="40"/>
      <c r="AH948" s="73"/>
      <c r="AI948" s="40"/>
      <c r="AJ948" s="73"/>
      <c r="AK948" s="40">
        <v>33</v>
      </c>
      <c r="AL948" s="73">
        <v>150</v>
      </c>
      <c r="AM948" s="70"/>
      <c r="AN948" s="74"/>
      <c r="AO948" s="70"/>
      <c r="AP948" s="63"/>
      <c r="AQ948" s="63"/>
      <c r="AR948" s="40"/>
      <c r="AS948" s="40"/>
      <c r="AT948" s="63"/>
      <c r="AU948" s="63"/>
      <c r="AV948" s="142"/>
      <c r="AW948" s="71"/>
      <c r="AX948" s="45"/>
      <c r="AY948" s="45"/>
      <c r="AZ948" s="46"/>
      <c r="BA948" s="152"/>
      <c r="BB948" s="47"/>
      <c r="BC948" s="158">
        <v>22</v>
      </c>
      <c r="BD948" s="158"/>
      <c r="BE948" s="47"/>
      <c r="BF948" s="56"/>
      <c r="BG948" s="49"/>
      <c r="BH948" s="50"/>
      <c r="BI948" s="49"/>
      <c r="BJ948" s="49"/>
      <c r="BK948" s="49"/>
      <c r="BL948" s="49"/>
      <c r="BM948" s="49"/>
      <c r="BN948" s="50"/>
      <c r="BO948" s="49"/>
      <c r="BP948" s="49"/>
      <c r="BQ948" s="50"/>
      <c r="BR948" s="9"/>
    </row>
    <row r="949" spans="1:70" s="7" customFormat="1" x14ac:dyDescent="0.25">
      <c r="A949" s="68" t="s">
        <v>1995</v>
      </c>
      <c r="B949" s="67" t="s">
        <v>1282</v>
      </c>
      <c r="C949" s="52">
        <v>44940.371851851851</v>
      </c>
      <c r="D949" s="16">
        <f>(K949*M949+P949*R949)/(24*60*60)</f>
        <v>1.0185185185185186E-2</v>
      </c>
      <c r="E949" s="26"/>
      <c r="F949" s="14" t="s">
        <v>1908</v>
      </c>
      <c r="G949" s="15">
        <v>0.11</v>
      </c>
      <c r="H949" s="131">
        <v>17</v>
      </c>
      <c r="I949" s="131">
        <v>10</v>
      </c>
      <c r="J949" s="143" t="s">
        <v>1252</v>
      </c>
      <c r="K949" s="27">
        <v>2</v>
      </c>
      <c r="L949" s="27">
        <v>6.0000000000000001E-3</v>
      </c>
      <c r="M949" s="13">
        <v>273</v>
      </c>
      <c r="N949" s="13">
        <v>240</v>
      </c>
      <c r="O949" s="17">
        <v>2E-3</v>
      </c>
      <c r="P949" s="27">
        <v>1</v>
      </c>
      <c r="Q949" s="27">
        <v>6.0000000000000001E-3</v>
      </c>
      <c r="R949" s="13">
        <v>334</v>
      </c>
      <c r="S949" s="13">
        <v>240</v>
      </c>
      <c r="T949" s="133">
        <v>2.9999999999999997E-4</v>
      </c>
      <c r="U949" s="27">
        <v>1.7505E-2</v>
      </c>
      <c r="V949" s="8">
        <f>IF(AB947="Latest Sag:",-(K949*L949+P949*Q949),-(K949*L949+P949*Q949)+U949)</f>
        <v>-4.9500000000000238E-4</v>
      </c>
      <c r="W949" s="8">
        <f>IF(OR(AC948="",AC948=0),Z948+V949,IF(AB947="Latest Sag:",AA948+U949+V949,AC948+V949))</f>
        <v>0.45854</v>
      </c>
      <c r="X949" s="33">
        <v>-35.035752000000002</v>
      </c>
      <c r="Y949" s="53">
        <f>IF(OR(ISBLANK(X949),X947=VALUE(20)),,IF(W947="Latest Z20:",ABS(X947-X949-K946*L946-P946*Q946+U948+U949),ABS(X948-X949-K948*L948-P948*Q948+U949)))</f>
        <v>1.0000000053786429E-6</v>
      </c>
      <c r="Z949" s="28">
        <v>-66.121050999999994</v>
      </c>
      <c r="AA949" s="28">
        <v>0.48958600000000002</v>
      </c>
      <c r="AB949" s="28">
        <v>-3.0924E-2</v>
      </c>
      <c r="AC949" s="8">
        <f t="shared" ref="AC949" si="2170">AB949+AA949</f>
        <v>0.45866200000000001</v>
      </c>
      <c r="AD949" s="35">
        <v>0.45871850934376901</v>
      </c>
      <c r="AE949" s="8">
        <f t="shared" ref="AE949" si="2171">IF(AD949="",0,IF(OR(AC949="",AC949=0),W949-AD949,AC949-AD949))</f>
        <v>-5.6509343768995635E-5</v>
      </c>
      <c r="AF949" s="58">
        <f t="shared" ref="AF949" si="2172">IF(AA949="",(Z949-V949)-Z948,AC949-W949)</f>
        <v>1.2200000000001099E-4</v>
      </c>
      <c r="AG949" s="40"/>
      <c r="AH949" s="73"/>
      <c r="AI949" s="40"/>
      <c r="AJ949" s="73"/>
      <c r="AK949" s="40">
        <v>28</v>
      </c>
      <c r="AL949" s="73">
        <v>150</v>
      </c>
      <c r="AM949" s="70"/>
      <c r="AN949" s="74"/>
      <c r="AO949" s="70"/>
      <c r="AP949" s="63"/>
      <c r="AQ949" s="63"/>
      <c r="AR949" s="40"/>
      <c r="AS949" s="40"/>
      <c r="AT949" s="63"/>
      <c r="AU949" s="63"/>
      <c r="AV949" s="142"/>
      <c r="AW949" s="71"/>
      <c r="AX949" s="45"/>
      <c r="AY949" s="45"/>
      <c r="AZ949" s="46"/>
      <c r="BA949" s="152"/>
      <c r="BB949" s="47"/>
      <c r="BC949" s="158">
        <v>22</v>
      </c>
      <c r="BD949" s="158"/>
      <c r="BE949" s="47"/>
      <c r="BF949" s="56"/>
      <c r="BG949" s="49"/>
      <c r="BH949" s="50"/>
      <c r="BI949" s="49"/>
      <c r="BJ949" s="49"/>
      <c r="BK949" s="49"/>
      <c r="BL949" s="49"/>
      <c r="BM949" s="49"/>
      <c r="BN949" s="50"/>
      <c r="BO949" s="49"/>
      <c r="BP949" s="49"/>
      <c r="BQ949" s="50"/>
      <c r="BR949" s="9"/>
    </row>
    <row r="950" spans="1:70" s="6" customFormat="1" x14ac:dyDescent="0.25">
      <c r="A950" s="170" t="s">
        <v>1155</v>
      </c>
      <c r="B950" s="136"/>
      <c r="C950" s="137">
        <v>44940.407696759263</v>
      </c>
      <c r="D950" s="146">
        <v>2.93</v>
      </c>
      <c r="E950" s="139" t="s">
        <v>814</v>
      </c>
      <c r="F950" s="165" t="s">
        <v>1336</v>
      </c>
      <c r="G950" s="22"/>
      <c r="H950" s="134"/>
      <c r="I950" s="134"/>
      <c r="J950" s="145"/>
      <c r="K950" s="29"/>
      <c r="L950" s="29"/>
      <c r="M950" s="1"/>
      <c r="N950" s="1"/>
      <c r="O950" s="3"/>
      <c r="P950" s="29"/>
      <c r="Q950" s="29"/>
      <c r="R950" s="1"/>
      <c r="S950" s="1"/>
      <c r="T950" s="147" t="s">
        <v>903</v>
      </c>
      <c r="U950" s="32" t="s">
        <v>24</v>
      </c>
      <c r="V950" s="24"/>
      <c r="W950" s="25" t="s">
        <v>22</v>
      </c>
      <c r="X950" s="30">
        <v>20</v>
      </c>
      <c r="Y950" s="138"/>
      <c r="Z950" s="30"/>
      <c r="AA950" s="30"/>
      <c r="AB950" s="36" t="s">
        <v>21</v>
      </c>
      <c r="AC950" s="24">
        <f>$AC$949</f>
        <v>0.45866200000000001</v>
      </c>
      <c r="AD950" s="30"/>
      <c r="AE950" s="24"/>
      <c r="AF950" s="24"/>
      <c r="AG950" s="41"/>
      <c r="AH950" s="41"/>
      <c r="AI950" s="41"/>
      <c r="AJ950" s="41"/>
      <c r="AK950" s="41"/>
      <c r="AL950" s="41"/>
      <c r="AM950" s="41"/>
      <c r="AN950" s="41"/>
      <c r="AO950" s="41"/>
      <c r="AP950" s="135"/>
      <c r="AQ950" s="135"/>
      <c r="AR950" s="41"/>
      <c r="AS950" s="41"/>
      <c r="AT950" s="135"/>
      <c r="AU950" s="135"/>
      <c r="AV950" s="29"/>
      <c r="AW950" s="42"/>
      <c r="AX950" s="42"/>
      <c r="AY950" s="42"/>
      <c r="AZ950" s="43"/>
      <c r="BA950" s="151"/>
      <c r="BB950" s="44"/>
      <c r="BC950" s="157">
        <v>23</v>
      </c>
      <c r="BD950" s="157"/>
      <c r="BE950" s="44"/>
      <c r="BF950" s="48"/>
      <c r="BG950" s="48"/>
      <c r="BH950" s="48"/>
      <c r="BI950" s="48"/>
      <c r="BJ950" s="48"/>
      <c r="BK950" s="48"/>
      <c r="BL950" s="48"/>
      <c r="BM950" s="48"/>
      <c r="BN950" s="48"/>
      <c r="BO950" s="48"/>
      <c r="BP950" s="48"/>
      <c r="BQ950" s="48"/>
      <c r="BR950" s="1"/>
    </row>
    <row r="951" spans="1:70" s="7" customFormat="1" x14ac:dyDescent="0.25">
      <c r="A951" s="68" t="s">
        <v>1996</v>
      </c>
      <c r="B951" s="67" t="s">
        <v>1282</v>
      </c>
      <c r="C951" s="52">
        <v>44940.407789351855</v>
      </c>
      <c r="D951" s="16">
        <f>(K951*M951+P951*R951)/(24*60*60)</f>
        <v>0</v>
      </c>
      <c r="E951" s="26"/>
      <c r="F951" s="14" t="s">
        <v>1908</v>
      </c>
      <c r="G951" s="15">
        <v>0.11</v>
      </c>
      <c r="H951" s="131">
        <v>17</v>
      </c>
      <c r="I951" s="131">
        <v>10</v>
      </c>
      <c r="J951" s="143" t="s">
        <v>1252</v>
      </c>
      <c r="K951" s="37"/>
      <c r="L951" s="27">
        <v>6.0000000000000001E-3</v>
      </c>
      <c r="M951" s="13">
        <v>273</v>
      </c>
      <c r="N951" s="13">
        <v>240</v>
      </c>
      <c r="O951" s="17">
        <v>2E-3</v>
      </c>
      <c r="P951" s="37"/>
      <c r="Q951" s="27">
        <v>6.0000000000000001E-3</v>
      </c>
      <c r="R951" s="13">
        <v>334</v>
      </c>
      <c r="S951" s="13">
        <v>240</v>
      </c>
      <c r="T951" s="133">
        <v>2.9999999999999997E-4</v>
      </c>
      <c r="U951" s="27"/>
      <c r="V951" s="8">
        <f>IF(AB949="Latest Sag:",-(K951*L951+P951*Q951),-(K951*L951+P951*Q951)+U951)</f>
        <v>0</v>
      </c>
      <c r="W951" s="8">
        <f>IF(OR(AC950="",AC950=0),Z950+V951,IF(AB949="Latest Sag:",AA950+U951+V951,AC950+V951))</f>
        <v>0.45866200000000001</v>
      </c>
      <c r="X951" s="34"/>
      <c r="Y951" s="53">
        <f>IF(OR(ISBLANK(X951),X949=VALUE(20)),,IF(W949="Latest Z20:",ABS(X949-X951-K948*L948-P948*Q948+U950+U951),ABS(X950-X951-K950*L950-P950*Q950+U951)))</f>
        <v>0</v>
      </c>
      <c r="Z951" s="28">
        <v>-66.121437999999998</v>
      </c>
      <c r="AA951" s="28">
        <v>0.48949900000000002</v>
      </c>
      <c r="AB951" s="28">
        <v>3.5691000000000001E-2</v>
      </c>
      <c r="AC951" s="8">
        <f t="shared" ref="AC951" si="2173">AB951+AA951</f>
        <v>0.52519000000000005</v>
      </c>
      <c r="AD951" s="35">
        <v>0.45882974559276202</v>
      </c>
      <c r="AE951" s="8">
        <f t="shared" ref="AE951" si="2174">IF(AD951="",0,IF(OR(AC951="",AC951=0),W951-AD951,AC951-AD951))</f>
        <v>6.6360254407238028E-2</v>
      </c>
      <c r="AF951" s="58">
        <f t="shared" ref="AF951" si="2175">IF(AA951="",(Z951-V951)-Z950,AC951-W951)</f>
        <v>6.6528000000000032E-2</v>
      </c>
      <c r="AG951" s="40"/>
      <c r="AH951" s="73"/>
      <c r="AI951" s="40"/>
      <c r="AJ951" s="73"/>
      <c r="AK951" s="40">
        <v>3242</v>
      </c>
      <c r="AL951" s="73">
        <v>150</v>
      </c>
      <c r="AM951" s="70"/>
      <c r="AN951" s="74"/>
      <c r="AO951" s="70"/>
      <c r="AP951" s="63"/>
      <c r="AQ951" s="63"/>
      <c r="AR951" s="40"/>
      <c r="AS951" s="40"/>
      <c r="AT951" s="63"/>
      <c r="AU951" s="63"/>
      <c r="AV951" s="142"/>
      <c r="AW951" s="71"/>
      <c r="AX951" s="45"/>
      <c r="AY951" s="45"/>
      <c r="AZ951" s="46"/>
      <c r="BA951" s="152"/>
      <c r="BB951" s="47"/>
      <c r="BC951" s="158">
        <v>23</v>
      </c>
      <c r="BD951" s="158"/>
      <c r="BE951" s="47"/>
      <c r="BF951" s="56"/>
      <c r="BG951" s="49"/>
      <c r="BH951" s="50"/>
      <c r="BI951" s="49"/>
      <c r="BJ951" s="49"/>
      <c r="BK951" s="49"/>
      <c r="BL951" s="49"/>
      <c r="BM951" s="49"/>
      <c r="BN951" s="50"/>
      <c r="BO951" s="49"/>
      <c r="BP951" s="49"/>
      <c r="BQ951" s="50"/>
      <c r="BR951" s="9"/>
    </row>
    <row r="952" spans="1:70" s="7" customFormat="1" x14ac:dyDescent="0.25">
      <c r="A952" s="68" t="s">
        <v>1997</v>
      </c>
      <c r="B952" s="67" t="s">
        <v>1282</v>
      </c>
      <c r="C952" s="52">
        <v>44940.418900462966</v>
      </c>
      <c r="D952" s="16">
        <f>(K952*M952+P952*R952)/(24*60*60)</f>
        <v>3.4756944444444444E-2</v>
      </c>
      <c r="E952" s="26"/>
      <c r="F952" s="14" t="s">
        <v>1908</v>
      </c>
      <c r="G952" s="15">
        <v>0.11</v>
      </c>
      <c r="H952" s="131">
        <v>17</v>
      </c>
      <c r="I952" s="131">
        <v>10</v>
      </c>
      <c r="J952" s="143" t="s">
        <v>1252</v>
      </c>
      <c r="K952" s="27">
        <v>11</v>
      </c>
      <c r="L952" s="27">
        <v>6.0000000000000001E-3</v>
      </c>
      <c r="M952" s="13">
        <v>273</v>
      </c>
      <c r="N952" s="13">
        <v>240</v>
      </c>
      <c r="O952" s="17">
        <v>2E-3</v>
      </c>
      <c r="P952" s="27"/>
      <c r="Q952" s="27">
        <v>6.0000000000000001E-3</v>
      </c>
      <c r="R952" s="13">
        <v>334</v>
      </c>
      <c r="S952" s="13">
        <v>240</v>
      </c>
      <c r="T952" s="133">
        <v>2.9999999999999997E-4</v>
      </c>
      <c r="U952" s="27">
        <v>4.1334000000000003E-2</v>
      </c>
      <c r="V952" s="8">
        <f>IF(AB950="Latest Sag:",-(K952*L952+P952*Q952),-(K952*L952+P952*Q952)+U952)</f>
        <v>-6.6000000000000003E-2</v>
      </c>
      <c r="W952" s="8">
        <f>IF(OR(AC951="",AC951=0),Z951+V952,IF(AB950="Latest Sag:",AA951+U952+V952,AC951+V952))</f>
        <v>0.464833</v>
      </c>
      <c r="X952" s="33">
        <v>-34.981023</v>
      </c>
      <c r="Y952" s="53">
        <f>IF(OR(ISBLANK(X952),X950=VALUE(20)),,IF(W950="Latest Z20:",ABS(X950-X952-K949*L949-P949*Q949+U951+U952),ABS(X951-X952-K951*L951-P951*Q951+U952)))</f>
        <v>0</v>
      </c>
      <c r="Z952" s="28">
        <v>-66.120639999999995</v>
      </c>
      <c r="AA952" s="28">
        <v>0.48952499999999999</v>
      </c>
      <c r="AB952" s="28">
        <v>-2.4867E-2</v>
      </c>
      <c r="AC952" s="8">
        <f t="shared" ref="AC952" si="2176">AB952+AA952</f>
        <v>0.46465800000000002</v>
      </c>
      <c r="AD952" s="35">
        <v>0.45882974559276202</v>
      </c>
      <c r="AE952" s="8">
        <f t="shared" ref="AE952" si="2177">IF(AD952="",0,IF(OR(AC952="",AC952=0),W952-AD952,AC952-AD952))</f>
        <v>5.8282544072379983E-3</v>
      </c>
      <c r="AF952" s="58">
        <f t="shared" ref="AF952" si="2178">IF(AA952="",(Z952-V952)-Z951,AC952-W952)</f>
        <v>-1.7499999999998073E-4</v>
      </c>
      <c r="AG952" s="40"/>
      <c r="AH952" s="73"/>
      <c r="AI952" s="40"/>
      <c r="AJ952" s="73"/>
      <c r="AK952" s="40">
        <v>63</v>
      </c>
      <c r="AL952" s="73">
        <v>150</v>
      </c>
      <c r="AM952" s="70"/>
      <c r="AN952" s="74"/>
      <c r="AO952" s="70"/>
      <c r="AP952" s="63"/>
      <c r="AQ952" s="63"/>
      <c r="AR952" s="40"/>
      <c r="AS952" s="40"/>
      <c r="AT952" s="63"/>
      <c r="AU952" s="63"/>
      <c r="AV952" s="142"/>
      <c r="AW952" s="71"/>
      <c r="AX952" s="45"/>
      <c r="AY952" s="45"/>
      <c r="AZ952" s="46"/>
      <c r="BA952" s="152"/>
      <c r="BB952" s="47"/>
      <c r="BC952" s="158">
        <v>23</v>
      </c>
      <c r="BD952" s="158"/>
      <c r="BE952" s="47"/>
      <c r="BF952" s="56"/>
      <c r="BG952" s="49"/>
      <c r="BH952" s="50"/>
      <c r="BI952" s="49"/>
      <c r="BJ952" s="49"/>
      <c r="BK952" s="49"/>
      <c r="BL952" s="49"/>
      <c r="BM952" s="49"/>
      <c r="BN952" s="50"/>
      <c r="BO952" s="49"/>
      <c r="BP952" s="49"/>
      <c r="BQ952" s="50"/>
      <c r="BR952" s="9"/>
    </row>
    <row r="953" spans="1:70" s="7" customFormat="1" x14ac:dyDescent="0.25">
      <c r="A953" s="68" t="s">
        <v>1998</v>
      </c>
      <c r="B953" s="67" t="s">
        <v>1282</v>
      </c>
      <c r="C953" s="52">
        <v>44940.462627314817</v>
      </c>
      <c r="D953" s="16">
        <f>(K953*M953+P953*R953)/(24*60*60)</f>
        <v>1.0185185185185186E-2</v>
      </c>
      <c r="E953" s="26"/>
      <c r="F953" s="14" t="s">
        <v>1908</v>
      </c>
      <c r="G953" s="15">
        <v>0.11</v>
      </c>
      <c r="H953" s="131">
        <v>17</v>
      </c>
      <c r="I953" s="131">
        <v>10</v>
      </c>
      <c r="J953" s="143" t="s">
        <v>1252</v>
      </c>
      <c r="K953" s="27">
        <v>2</v>
      </c>
      <c r="L953" s="27">
        <v>6.0000000000000001E-3</v>
      </c>
      <c r="M953" s="13">
        <v>273</v>
      </c>
      <c r="N953" s="13">
        <v>240</v>
      </c>
      <c r="O953" s="17">
        <v>2E-3</v>
      </c>
      <c r="P953" s="27">
        <v>1</v>
      </c>
      <c r="Q953" s="27">
        <v>6.0000000000000001E-3</v>
      </c>
      <c r="R953" s="13">
        <v>334</v>
      </c>
      <c r="S953" s="13">
        <v>240</v>
      </c>
      <c r="T953" s="133">
        <v>2.9999999999999997E-4</v>
      </c>
      <c r="U953" s="27">
        <v>1.2035000000000001E-2</v>
      </c>
      <c r="V953" s="8">
        <f>IF(AB951="Latest Sag:",-(K953*L953+P953*Q953),-(K953*L953+P953*Q953)+U953)</f>
        <v>-5.9650000000000016E-3</v>
      </c>
      <c r="W953" s="8">
        <f>IF(OR(AC952="",AC952=0),Z952+V953,IF(AB951="Latest Sag:",AA952+U953+V953,AC952+V953))</f>
        <v>0.45869300000000002</v>
      </c>
      <c r="X953" s="33">
        <v>-35.034989000000003</v>
      </c>
      <c r="Y953" s="53">
        <f>IF(OR(ISBLANK(X953),X951=VALUE(20)),,IF(W951="Latest Z20:",ABS(X951-X953-K950*L950-P950*Q950+U952+U953),ABS(X952-X953-K952*L952-P952*Q952+U953)))</f>
        <v>1.0000000026204325E-6</v>
      </c>
      <c r="Z953" s="28">
        <v>-66.120806000000002</v>
      </c>
      <c r="AA953" s="28">
        <v>0.489533</v>
      </c>
      <c r="AB953" s="28">
        <v>-3.0446000000000001E-2</v>
      </c>
      <c r="AC953" s="8">
        <f t="shared" ref="AC953" si="2179">AB953+AA953</f>
        <v>0.45908700000000002</v>
      </c>
      <c r="AD953" s="35">
        <v>0.45882974559276202</v>
      </c>
      <c r="AE953" s="8">
        <f t="shared" ref="AE953" si="2180">IF(AD953="",0,IF(OR(AC953="",AC953=0),W953-AD953,AC953-AD953))</f>
        <v>2.5725440723800563E-4</v>
      </c>
      <c r="AF953" s="58">
        <f t="shared" ref="AF953" si="2181">IF(AA953="",(Z953-V953)-Z952,AC953-W953)</f>
        <v>3.9400000000000546E-4</v>
      </c>
      <c r="AG953" s="40"/>
      <c r="AH953" s="73"/>
      <c r="AI953" s="40"/>
      <c r="AJ953" s="73"/>
      <c r="AK953" s="40">
        <v>68</v>
      </c>
      <c r="AL953" s="73">
        <v>150</v>
      </c>
      <c r="AM953" s="70"/>
      <c r="AN953" s="74"/>
      <c r="AO953" s="70"/>
      <c r="AP953" s="63"/>
      <c r="AQ953" s="63"/>
      <c r="AR953" s="40"/>
      <c r="AS953" s="40"/>
      <c r="AT953" s="63"/>
      <c r="AU953" s="63"/>
      <c r="AV953" s="142"/>
      <c r="AW953" s="71"/>
      <c r="AX953" s="45"/>
      <c r="AY953" s="45"/>
      <c r="AZ953" s="46"/>
      <c r="BA953" s="152"/>
      <c r="BB953" s="47"/>
      <c r="BC953" s="158">
        <v>23</v>
      </c>
      <c r="BD953" s="158"/>
      <c r="BE953" s="47"/>
      <c r="BF953" s="56"/>
      <c r="BG953" s="49"/>
      <c r="BH953" s="50"/>
      <c r="BI953" s="49"/>
      <c r="BJ953" s="49"/>
      <c r="BK953" s="49"/>
      <c r="BL953" s="49"/>
      <c r="BM953" s="49"/>
      <c r="BN953" s="50"/>
      <c r="BO953" s="49"/>
      <c r="BP953" s="49"/>
      <c r="BQ953" s="50"/>
      <c r="BR953" s="9"/>
    </row>
    <row r="954" spans="1:70" s="6" customFormat="1" x14ac:dyDescent="0.25">
      <c r="A954" s="170" t="s">
        <v>1155</v>
      </c>
      <c r="B954" s="136"/>
      <c r="C954" s="137">
        <v>44940.490648148145</v>
      </c>
      <c r="D954" s="146">
        <v>1.99</v>
      </c>
      <c r="E954" s="139" t="s">
        <v>814</v>
      </c>
      <c r="F954" s="165" t="s">
        <v>1340</v>
      </c>
      <c r="G954" s="22"/>
      <c r="H954" s="134"/>
      <c r="I954" s="134"/>
      <c r="J954" s="145"/>
      <c r="K954" s="29"/>
      <c r="L954" s="29"/>
      <c r="M954" s="1"/>
      <c r="N954" s="1"/>
      <c r="O954" s="3"/>
      <c r="P954" s="29"/>
      <c r="Q954" s="29"/>
      <c r="R954" s="1"/>
      <c r="S954" s="1"/>
      <c r="T954" s="147" t="s">
        <v>903</v>
      </c>
      <c r="U954" s="32" t="s">
        <v>24</v>
      </c>
      <c r="V954" s="24"/>
      <c r="W954" s="25" t="s">
        <v>22</v>
      </c>
      <c r="X954" s="30">
        <v>20</v>
      </c>
      <c r="Y954" s="138"/>
      <c r="Z954" s="30"/>
      <c r="AA954" s="30"/>
      <c r="AB954" s="36" t="s">
        <v>21</v>
      </c>
      <c r="AC954" s="24">
        <f>$AC$953</f>
        <v>0.45908700000000002</v>
      </c>
      <c r="AD954" s="30"/>
      <c r="AE954" s="24"/>
      <c r="AF954" s="24"/>
      <c r="AG954" s="41"/>
      <c r="AH954" s="41"/>
      <c r="AI954" s="41"/>
      <c r="AJ954" s="41"/>
      <c r="AK954" s="41"/>
      <c r="AL954" s="41"/>
      <c r="AM954" s="41"/>
      <c r="AN954" s="41"/>
      <c r="AO954" s="41"/>
      <c r="AP954" s="135"/>
      <c r="AQ954" s="135"/>
      <c r="AR954" s="41"/>
      <c r="AS954" s="41"/>
      <c r="AT954" s="135"/>
      <c r="AU954" s="135"/>
      <c r="AV954" s="29"/>
      <c r="AW954" s="42"/>
      <c r="AX954" s="42"/>
      <c r="AY954" s="42"/>
      <c r="AZ954" s="43"/>
      <c r="BA954" s="151"/>
      <c r="BB954" s="44"/>
      <c r="BC954" s="157">
        <v>24</v>
      </c>
      <c r="BD954" s="157"/>
      <c r="BE954" s="44"/>
      <c r="BF954" s="48"/>
      <c r="BG954" s="48"/>
      <c r="BH954" s="48"/>
      <c r="BI954" s="48"/>
      <c r="BJ954" s="48"/>
      <c r="BK954" s="48"/>
      <c r="BL954" s="48"/>
      <c r="BM954" s="48"/>
      <c r="BN954" s="48"/>
      <c r="BO954" s="48"/>
      <c r="BP954" s="48"/>
      <c r="BQ954" s="48"/>
      <c r="BR954" s="1"/>
    </row>
    <row r="955" spans="1:70" s="7" customFormat="1" x14ac:dyDescent="0.25">
      <c r="A955" s="68" t="s">
        <v>1999</v>
      </c>
      <c r="B955" s="67" t="s">
        <v>1282</v>
      </c>
      <c r="C955" s="52">
        <v>44940.490729166668</v>
      </c>
      <c r="D955" s="16">
        <f>(K955*M955+P955*R955)/(24*60*60)</f>
        <v>0</v>
      </c>
      <c r="E955" s="26"/>
      <c r="F955" s="14" t="s">
        <v>1908</v>
      </c>
      <c r="G955" s="15">
        <v>0.11</v>
      </c>
      <c r="H955" s="131">
        <v>17</v>
      </c>
      <c r="I955" s="131">
        <v>10</v>
      </c>
      <c r="J955" s="143" t="s">
        <v>1252</v>
      </c>
      <c r="K955" s="37"/>
      <c r="L955" s="27">
        <v>6.0000000000000001E-3</v>
      </c>
      <c r="M955" s="13">
        <v>273</v>
      </c>
      <c r="N955" s="13">
        <v>240</v>
      </c>
      <c r="O955" s="17">
        <v>2E-3</v>
      </c>
      <c r="P955" s="37"/>
      <c r="Q955" s="27">
        <v>6.0000000000000001E-3</v>
      </c>
      <c r="R955" s="13">
        <v>334</v>
      </c>
      <c r="S955" s="13">
        <v>240</v>
      </c>
      <c r="T955" s="133">
        <v>2.9999999999999997E-4</v>
      </c>
      <c r="U955" s="27"/>
      <c r="V955" s="8">
        <f>IF(AB953="Latest Sag:",-(K955*L955+P955*Q955),-(K955*L955+P955*Q955)+U955)</f>
        <v>0</v>
      </c>
      <c r="W955" s="8">
        <f>IF(OR(AC954="",AC954=0),Z954+V955,IF(AB953="Latest Sag:",AA954+U955+V955,AC954+V955))</f>
        <v>0.45908700000000002</v>
      </c>
      <c r="X955" s="34"/>
      <c r="Y955" s="53">
        <f>IF(OR(ISBLANK(X955),X953=VALUE(20)),,IF(W953="Latest Z20:",ABS(X953-X955-K952*L952-P952*Q952+U954+U955),ABS(X954-X955-K954*L954-P954*Q954+U955)))</f>
        <v>0</v>
      </c>
      <c r="Z955" s="28">
        <v>-66.121046000000007</v>
      </c>
      <c r="AA955" s="28">
        <v>0.48936800000000003</v>
      </c>
      <c r="AB955" s="28">
        <v>3.5965999999999998E-2</v>
      </c>
      <c r="AC955" s="8">
        <f t="shared" ref="AC955" si="2182">AB955+AA955</f>
        <v>0.52533399999999997</v>
      </c>
      <c r="AD955" s="35">
        <v>0.45882601476135698</v>
      </c>
      <c r="AE955" s="8">
        <f t="shared" ref="AE955" si="2183">IF(AD955="",0,IF(OR(AC955="",AC955=0),W955-AD955,AC955-AD955))</f>
        <v>6.6507985238642986E-2</v>
      </c>
      <c r="AF955" s="58">
        <f t="shared" ref="AF955" si="2184">IF(AA955="",(Z955-V955)-Z954,AC955-W955)</f>
        <v>6.6246999999999945E-2</v>
      </c>
      <c r="AG955" s="40"/>
      <c r="AH955" s="73"/>
      <c r="AI955" s="40"/>
      <c r="AJ955" s="73"/>
      <c r="AK955" s="40">
        <v>3243</v>
      </c>
      <c r="AL955" s="73">
        <v>150</v>
      </c>
      <c r="AM955" s="70"/>
      <c r="AN955" s="74"/>
      <c r="AO955" s="70"/>
      <c r="AP955" s="63"/>
      <c r="AQ955" s="63"/>
      <c r="AR955" s="40"/>
      <c r="AS955" s="40"/>
      <c r="AT955" s="63"/>
      <c r="AU955" s="63"/>
      <c r="AV955" s="142"/>
      <c r="AW955" s="71"/>
      <c r="AX955" s="45"/>
      <c r="AY955" s="45"/>
      <c r="AZ955" s="46"/>
      <c r="BA955" s="152"/>
      <c r="BB955" s="47"/>
      <c r="BC955" s="158">
        <v>24</v>
      </c>
      <c r="BD955" s="158"/>
      <c r="BE955" s="47"/>
      <c r="BF955" s="56"/>
      <c r="BG955" s="49"/>
      <c r="BH955" s="50"/>
      <c r="BI955" s="49"/>
      <c r="BJ955" s="49"/>
      <c r="BK955" s="49"/>
      <c r="BL955" s="49"/>
      <c r="BM955" s="49"/>
      <c r="BN955" s="50"/>
      <c r="BO955" s="49"/>
      <c r="BP955" s="49"/>
      <c r="BQ955" s="50"/>
      <c r="BR955" s="9"/>
    </row>
    <row r="956" spans="1:70" s="7" customFormat="1" x14ac:dyDescent="0.25">
      <c r="A956" s="68" t="s">
        <v>2000</v>
      </c>
      <c r="B956" s="67" t="s">
        <v>1282</v>
      </c>
      <c r="C956" s="52">
        <v>44940.507997685185</v>
      </c>
      <c r="D956" s="16">
        <f>(K956*M956+P956*R956)/(24*60*60)</f>
        <v>3.4756944444444444E-2</v>
      </c>
      <c r="E956" s="26"/>
      <c r="F956" s="14" t="s">
        <v>1908</v>
      </c>
      <c r="G956" s="15">
        <v>0.11</v>
      </c>
      <c r="H956" s="131">
        <v>17</v>
      </c>
      <c r="I956" s="131">
        <v>10</v>
      </c>
      <c r="J956" s="143" t="s">
        <v>1252</v>
      </c>
      <c r="K956" s="27">
        <v>11</v>
      </c>
      <c r="L956" s="27">
        <v>6.0000000000000001E-3</v>
      </c>
      <c r="M956" s="13">
        <v>273</v>
      </c>
      <c r="N956" s="13">
        <v>240</v>
      </c>
      <c r="O956" s="17">
        <v>2E-3</v>
      </c>
      <c r="P956" s="27"/>
      <c r="Q956" s="27">
        <v>6.0000000000000001E-3</v>
      </c>
      <c r="R956" s="13">
        <v>334</v>
      </c>
      <c r="S956" s="13">
        <v>240</v>
      </c>
      <c r="T956" s="133">
        <v>2.9999999999999997E-4</v>
      </c>
      <c r="U956" s="27">
        <v>4.1460999999999998E-2</v>
      </c>
      <c r="V956" s="8">
        <f>IF(AB954="Latest Sag:",-(K956*L956+P956*Q956),-(K956*L956+P956*Q956)+U956)</f>
        <v>-6.6000000000000003E-2</v>
      </c>
      <c r="W956" s="8">
        <f>IF(OR(AC955="",AC955=0),Z955+V956,IF(AB954="Latest Sag:",AA955+U956+V956,AC955+V956))</f>
        <v>0.46482899999999999</v>
      </c>
      <c r="X956" s="33">
        <v>-34.980431000000003</v>
      </c>
      <c r="Y956" s="53">
        <f>IF(OR(ISBLANK(X956),X954=VALUE(20)),,IF(W954="Latest Z20:",ABS(X954-X956-K953*L953-P953*Q953+U955+U956),ABS(X955-X956-K955*L955-P955*Q955+U956)))</f>
        <v>0</v>
      </c>
      <c r="Z956" s="28">
        <v>-66.120171999999997</v>
      </c>
      <c r="AA956" s="28">
        <v>0.48940400000000001</v>
      </c>
      <c r="AB956" s="28">
        <v>-2.4705999999999999E-2</v>
      </c>
      <c r="AC956" s="8">
        <f t="shared" ref="AC956" si="2185">AB956+AA956</f>
        <v>0.464698</v>
      </c>
      <c r="AD956" s="35">
        <v>0.45882601476135698</v>
      </c>
      <c r="AE956" s="8">
        <f t="shared" ref="AE956" si="2186">IF(AD956="",0,IF(OR(AC956="",AC956=0),W956-AD956,AC956-AD956))</f>
        <v>5.8719852386430182E-3</v>
      </c>
      <c r="AF956" s="58">
        <f t="shared" ref="AF956" si="2187">IF(AA956="",(Z956-V956)-Z955,AC956-W956)</f>
        <v>-1.3099999999999223E-4</v>
      </c>
      <c r="AG956" s="40"/>
      <c r="AH956" s="73"/>
      <c r="AI956" s="40"/>
      <c r="AJ956" s="73"/>
      <c r="AK956" s="40">
        <v>80</v>
      </c>
      <c r="AL956" s="73">
        <v>150</v>
      </c>
      <c r="AM956" s="70"/>
      <c r="AN956" s="74"/>
      <c r="AO956" s="70"/>
      <c r="AP956" s="63"/>
      <c r="AQ956" s="63"/>
      <c r="AR956" s="40"/>
      <c r="AS956" s="40"/>
      <c r="AT956" s="63"/>
      <c r="AU956" s="63"/>
      <c r="AV956" s="142"/>
      <c r="AW956" s="71"/>
      <c r="AX956" s="45"/>
      <c r="AY956" s="45"/>
      <c r="AZ956" s="46"/>
      <c r="BA956" s="152"/>
      <c r="BB956" s="47"/>
      <c r="BC956" s="158">
        <v>24</v>
      </c>
      <c r="BD956" s="158"/>
      <c r="BE956" s="47"/>
      <c r="BF956" s="56"/>
      <c r="BG956" s="49"/>
      <c r="BH956" s="50"/>
      <c r="BI956" s="49"/>
      <c r="BJ956" s="49"/>
      <c r="BK956" s="49"/>
      <c r="BL956" s="49"/>
      <c r="BM956" s="49"/>
      <c r="BN956" s="50"/>
      <c r="BO956" s="49"/>
      <c r="BP956" s="49"/>
      <c r="BQ956" s="50"/>
      <c r="BR956" s="9"/>
    </row>
    <row r="957" spans="1:70" s="7" customFormat="1" x14ac:dyDescent="0.25">
      <c r="A957" s="68" t="s">
        <v>2001</v>
      </c>
      <c r="B957" s="67" t="s">
        <v>1282</v>
      </c>
      <c r="C957" s="52">
        <v>44940.553310185183</v>
      </c>
      <c r="D957" s="16">
        <f>(K957*M957+P957*R957)/(24*60*60)</f>
        <v>1.0185185185185186E-2</v>
      </c>
      <c r="E957" s="26"/>
      <c r="F957" s="14" t="s">
        <v>1908</v>
      </c>
      <c r="G957" s="15">
        <v>0.11</v>
      </c>
      <c r="H957" s="131">
        <v>17</v>
      </c>
      <c r="I957" s="131">
        <v>10</v>
      </c>
      <c r="J957" s="143" t="s">
        <v>1252</v>
      </c>
      <c r="K957" s="27">
        <v>2</v>
      </c>
      <c r="L957" s="27">
        <v>6.0000000000000001E-3</v>
      </c>
      <c r="M957" s="13">
        <v>273</v>
      </c>
      <c r="N957" s="13">
        <v>240</v>
      </c>
      <c r="O957" s="17">
        <v>2E-3</v>
      </c>
      <c r="P957" s="27">
        <v>1</v>
      </c>
      <c r="Q957" s="27">
        <v>6.0000000000000001E-3</v>
      </c>
      <c r="R957" s="13">
        <v>334</v>
      </c>
      <c r="S957" s="13">
        <v>240</v>
      </c>
      <c r="T957" s="133">
        <v>2.9999999999999997E-4</v>
      </c>
      <c r="U957" s="27">
        <v>1.1990000000000001E-2</v>
      </c>
      <c r="V957" s="8">
        <f>IF(AB955="Latest Sag:",-(K957*L957+P957*Q957),-(K957*L957+P957*Q957)+U957)</f>
        <v>-6.0100000000000015E-3</v>
      </c>
      <c r="W957" s="8">
        <f>IF(OR(AC956="",AC956=0),Z956+V957,IF(AB955="Latest Sag:",AA956+U957+V957,AC956+V957))</f>
        <v>0.45868799999999998</v>
      </c>
      <c r="X957" s="33">
        <v>-35.034441999999999</v>
      </c>
      <c r="Y957" s="53">
        <f>IF(OR(ISBLANK(X957),X955=VALUE(20)),,IF(W955="Latest Z20:",ABS(X955-X957-K954*L954-P954*Q954+U956+U957),ABS(X956-X957-K956*L956-P956*Q956+U957)))</f>
        <v>9.9999999558786357E-7</v>
      </c>
      <c r="Z957" s="28">
        <v>-66.120294999999999</v>
      </c>
      <c r="AA957" s="28">
        <v>0.489396</v>
      </c>
      <c r="AB957" s="28">
        <v>-3.0332999999999999E-2</v>
      </c>
      <c r="AC957" s="8">
        <f t="shared" ref="AC957" si="2188">AB957+AA957</f>
        <v>0.459063</v>
      </c>
      <c r="AD957" s="35">
        <v>0.45882601476135698</v>
      </c>
      <c r="AE957" s="8">
        <f t="shared" ref="AE957" si="2189">IF(AD957="",0,IF(OR(AC957="",AC957=0),W957-AD957,AC957-AD957))</f>
        <v>2.3698523864301713E-4</v>
      </c>
      <c r="AF957" s="58">
        <f t="shared" ref="AF957" si="2190">IF(AA957="",(Z957-V957)-Z956,AC957-W957)</f>
        <v>3.7500000000001421E-4</v>
      </c>
      <c r="AG957" s="40"/>
      <c r="AH957" s="73"/>
      <c r="AI957" s="40"/>
      <c r="AJ957" s="73"/>
      <c r="AK957" s="40">
        <v>61</v>
      </c>
      <c r="AL957" s="73">
        <v>150</v>
      </c>
      <c r="AM957" s="70"/>
      <c r="AN957" s="74"/>
      <c r="AO957" s="70"/>
      <c r="AP957" s="63"/>
      <c r="AQ957" s="63"/>
      <c r="AR957" s="40"/>
      <c r="AS957" s="40"/>
      <c r="AT957" s="63"/>
      <c r="AU957" s="63"/>
      <c r="AV957" s="142"/>
      <c r="AW957" s="71"/>
      <c r="AX957" s="45"/>
      <c r="AY957" s="45"/>
      <c r="AZ957" s="46"/>
      <c r="BA957" s="152"/>
      <c r="BB957" s="47"/>
      <c r="BC957" s="158">
        <v>24</v>
      </c>
      <c r="BD957" s="158"/>
      <c r="BE957" s="47"/>
      <c r="BF957" s="56"/>
      <c r="BG957" s="49"/>
      <c r="BH957" s="50"/>
      <c r="BI957" s="49"/>
      <c r="BJ957" s="49"/>
      <c r="BK957" s="49"/>
      <c r="BL957" s="49"/>
      <c r="BM957" s="49"/>
      <c r="BN957" s="50"/>
      <c r="BO957" s="49"/>
      <c r="BP957" s="49"/>
      <c r="BQ957" s="50"/>
      <c r="BR957" s="9"/>
    </row>
    <row r="958" spans="1:70" s="6" customFormat="1" x14ac:dyDescent="0.25">
      <c r="A958" s="170" t="s">
        <v>1155</v>
      </c>
      <c r="B958" s="136"/>
      <c r="C958" s="137">
        <v>44940.581643518519</v>
      </c>
      <c r="D958" s="146">
        <v>2.1800000000000002</v>
      </c>
      <c r="E958" s="139" t="s">
        <v>814</v>
      </c>
      <c r="F958" s="165" t="s">
        <v>1344</v>
      </c>
      <c r="G958" s="22"/>
      <c r="H958" s="134"/>
      <c r="I958" s="134"/>
      <c r="J958" s="145"/>
      <c r="K958" s="29"/>
      <c r="L958" s="29"/>
      <c r="M958" s="1"/>
      <c r="N958" s="1"/>
      <c r="O958" s="3"/>
      <c r="P958" s="29"/>
      <c r="Q958" s="29"/>
      <c r="R958" s="1"/>
      <c r="S958" s="1"/>
      <c r="T958" s="147" t="s">
        <v>903</v>
      </c>
      <c r="U958" s="32" t="s">
        <v>24</v>
      </c>
      <c r="V958" s="24"/>
      <c r="W958" s="25" t="s">
        <v>22</v>
      </c>
      <c r="X958" s="30">
        <v>20</v>
      </c>
      <c r="Y958" s="138"/>
      <c r="Z958" s="30"/>
      <c r="AA958" s="30"/>
      <c r="AB958" s="36" t="s">
        <v>21</v>
      </c>
      <c r="AC958" s="24">
        <f>$AC$957</f>
        <v>0.459063</v>
      </c>
      <c r="AD958" s="30"/>
      <c r="AE958" s="24"/>
      <c r="AF958" s="24"/>
      <c r="AG958" s="41"/>
      <c r="AH958" s="41"/>
      <c r="AI958" s="41"/>
      <c r="AJ958" s="41"/>
      <c r="AK958" s="41"/>
      <c r="AL958" s="41"/>
      <c r="AM958" s="41"/>
      <c r="AN958" s="41"/>
      <c r="AO958" s="41"/>
      <c r="AP958" s="135"/>
      <c r="AQ958" s="135"/>
      <c r="AR958" s="41"/>
      <c r="AS958" s="41"/>
      <c r="AT958" s="135"/>
      <c r="AU958" s="135"/>
      <c r="AV958" s="29"/>
      <c r="AW958" s="42"/>
      <c r="AX958" s="42"/>
      <c r="AY958" s="42"/>
      <c r="AZ958" s="43"/>
      <c r="BA958" s="151"/>
      <c r="BB958" s="44"/>
      <c r="BC958" s="157">
        <v>25</v>
      </c>
      <c r="BD958" s="157"/>
      <c r="BE958" s="44"/>
      <c r="BF958" s="48"/>
      <c r="BG958" s="48"/>
      <c r="BH958" s="48"/>
      <c r="BI958" s="48"/>
      <c r="BJ958" s="48"/>
      <c r="BK958" s="48"/>
      <c r="BL958" s="48"/>
      <c r="BM958" s="48"/>
      <c r="BN958" s="48"/>
      <c r="BO958" s="48"/>
      <c r="BP958" s="48"/>
      <c r="BQ958" s="48"/>
      <c r="BR958" s="1"/>
    </row>
    <row r="959" spans="1:70" s="7" customFormat="1" x14ac:dyDescent="0.25">
      <c r="A959" s="68" t="s">
        <v>2002</v>
      </c>
      <c r="B959" s="67" t="s">
        <v>1282</v>
      </c>
      <c r="C959" s="52">
        <v>44940.581712962965</v>
      </c>
      <c r="D959" s="16">
        <f>(K959*M959+P959*R959)/(24*60*60)</f>
        <v>0</v>
      </c>
      <c r="E959" s="26"/>
      <c r="F959" s="14" t="s">
        <v>1908</v>
      </c>
      <c r="G959" s="15">
        <v>0.11</v>
      </c>
      <c r="H959" s="131">
        <v>17</v>
      </c>
      <c r="I959" s="131">
        <v>10</v>
      </c>
      <c r="J959" s="143" t="s">
        <v>1252</v>
      </c>
      <c r="K959" s="37"/>
      <c r="L959" s="27">
        <v>6.0000000000000001E-3</v>
      </c>
      <c r="M959" s="13">
        <v>273</v>
      </c>
      <c r="N959" s="13">
        <v>240</v>
      </c>
      <c r="O959" s="17">
        <v>2E-3</v>
      </c>
      <c r="P959" s="37"/>
      <c r="Q959" s="27">
        <v>6.0000000000000001E-3</v>
      </c>
      <c r="R959" s="13">
        <v>334</v>
      </c>
      <c r="S959" s="13">
        <v>240</v>
      </c>
      <c r="T959" s="133">
        <v>2.9999999999999997E-4</v>
      </c>
      <c r="U959" s="27"/>
      <c r="V959" s="8">
        <f>IF(AB957="Latest Sag:",-(K959*L959+P959*Q959),-(K959*L959+P959*Q959)+U959)</f>
        <v>0</v>
      </c>
      <c r="W959" s="8">
        <f>IF(OR(AC958="",AC958=0),Z958+V959,IF(AB957="Latest Sag:",AA958+U959+V959,AC958+V959))</f>
        <v>0.459063</v>
      </c>
      <c r="X959" s="34"/>
      <c r="Y959" s="53">
        <f>IF(OR(ISBLANK(X959),X957=VALUE(20)),,IF(W957="Latest Z20:",ABS(X957-X959-K956*L956-P956*Q956+U958+U959),ABS(X958-X959-K958*L958-P958*Q958+U959)))</f>
        <v>0</v>
      </c>
      <c r="Z959" s="28">
        <v>-66.120526999999996</v>
      </c>
      <c r="AA959" s="28">
        <v>0.48905300000000002</v>
      </c>
      <c r="AB959" s="28">
        <v>3.5999999999999997E-2</v>
      </c>
      <c r="AC959" s="8">
        <f t="shared" ref="AC959" si="2191">AB959+AA959</f>
        <v>0.52505299999999999</v>
      </c>
      <c r="AD959" s="35">
        <v>0.45870008511499299</v>
      </c>
      <c r="AE959" s="8">
        <f t="shared" ref="AE959" si="2192">IF(AD959="",0,IF(OR(AC959="",AC959=0),W959-AD959,AC959-AD959))</f>
        <v>6.6352914885006997E-2</v>
      </c>
      <c r="AF959" s="58">
        <f t="shared" ref="AF959" si="2193">IF(AA959="",(Z959-V959)-Z958,AC959-W959)</f>
        <v>6.5989999999999993E-2</v>
      </c>
      <c r="AG959" s="40"/>
      <c r="AH959" s="73"/>
      <c r="AI959" s="40"/>
      <c r="AJ959" s="73"/>
      <c r="AK959" s="40">
        <v>2269</v>
      </c>
      <c r="AL959" s="73">
        <v>150</v>
      </c>
      <c r="AM959" s="70"/>
      <c r="AN959" s="74"/>
      <c r="AO959" s="70"/>
      <c r="AP959" s="63"/>
      <c r="AQ959" s="63"/>
      <c r="AR959" s="40"/>
      <c r="AS959" s="40"/>
      <c r="AT959" s="63"/>
      <c r="AU959" s="63"/>
      <c r="AV959" s="142"/>
      <c r="AW959" s="71"/>
      <c r="AX959" s="45"/>
      <c r="AY959" s="45"/>
      <c r="AZ959" s="46"/>
      <c r="BA959" s="152"/>
      <c r="BB959" s="47"/>
      <c r="BC959" s="158">
        <v>25</v>
      </c>
      <c r="BD959" s="158"/>
      <c r="BE959" s="47"/>
      <c r="BF959" s="56"/>
      <c r="BG959" s="49"/>
      <c r="BH959" s="50"/>
      <c r="BI959" s="49"/>
      <c r="BJ959" s="49"/>
      <c r="BK959" s="49"/>
      <c r="BL959" s="49"/>
      <c r="BM959" s="49"/>
      <c r="BN959" s="50"/>
      <c r="BO959" s="49"/>
      <c r="BP959" s="49"/>
      <c r="BQ959" s="50"/>
      <c r="BR959" s="9"/>
    </row>
    <row r="960" spans="1:70" s="7" customFormat="1" x14ac:dyDescent="0.25">
      <c r="A960" s="68" t="s">
        <v>2003</v>
      </c>
      <c r="B960" s="67" t="s">
        <v>1282</v>
      </c>
      <c r="C960" s="52">
        <v>44940.596608796295</v>
      </c>
      <c r="D960" s="16">
        <f>(K960*M960+P960*R960)/(24*60*60)</f>
        <v>3.4756944444444444E-2</v>
      </c>
      <c r="E960" s="26"/>
      <c r="F960" s="14" t="s">
        <v>1908</v>
      </c>
      <c r="G960" s="15">
        <v>0.11</v>
      </c>
      <c r="H960" s="131">
        <v>17</v>
      </c>
      <c r="I960" s="131">
        <v>10</v>
      </c>
      <c r="J960" s="143" t="s">
        <v>1252</v>
      </c>
      <c r="K960" s="27">
        <v>11</v>
      </c>
      <c r="L960" s="27">
        <v>6.0000000000000001E-3</v>
      </c>
      <c r="M960" s="13">
        <v>273</v>
      </c>
      <c r="N960" s="13">
        <v>240</v>
      </c>
      <c r="O960" s="17">
        <v>2E-3</v>
      </c>
      <c r="P960" s="27"/>
      <c r="Q960" s="27">
        <v>6.0000000000000001E-3</v>
      </c>
      <c r="R960" s="13">
        <v>334</v>
      </c>
      <c r="S960" s="13">
        <v>240</v>
      </c>
      <c r="T960" s="133">
        <v>2.9999999999999997E-4</v>
      </c>
      <c r="U960" s="27">
        <v>4.165E-2</v>
      </c>
      <c r="V960" s="8">
        <f>IF(AB958="Latest Sag:",-(K960*L960+P960*Q960),-(K960*L960+P960*Q960)+U960)</f>
        <v>-6.6000000000000003E-2</v>
      </c>
      <c r="W960" s="8">
        <f>IF(OR(AC959="",AC959=0),Z959+V960,IF(AB958="Latest Sag:",AA959+U960+V960,AC959+V960))</f>
        <v>0.46470300000000003</v>
      </c>
      <c r="X960" s="33">
        <v>-34.980260999999999</v>
      </c>
      <c r="Y960" s="53">
        <f>IF(OR(ISBLANK(X960),X958=VALUE(20)),,IF(W958="Latest Z20:",ABS(X958-X960-K957*L957-P957*Q957+U959+U960),ABS(X959-X960-K959*L959-P959*Q959+U960)))</f>
        <v>0</v>
      </c>
      <c r="Z960" s="28">
        <v>-66.119810999999999</v>
      </c>
      <c r="AA960" s="28">
        <v>0.48904900000000001</v>
      </c>
      <c r="AB960" s="28">
        <v>-2.4825E-2</v>
      </c>
      <c r="AC960" s="8">
        <f t="shared" ref="AC960" si="2194">AB960+AA960</f>
        <v>0.46422400000000003</v>
      </c>
      <c r="AD960" s="35">
        <v>0.45870008511499299</v>
      </c>
      <c r="AE960" s="8">
        <f t="shared" ref="AE960" si="2195">IF(AD960="",0,IF(OR(AC960="",AC960=0),W960-AD960,AC960-AD960))</f>
        <v>5.5239148850070308E-3</v>
      </c>
      <c r="AF960" s="58">
        <f t="shared" ref="AF960" si="2196">IF(AA960="",(Z960-V960)-Z959,AC960-W960)</f>
        <v>-4.790000000000072E-4</v>
      </c>
      <c r="AG960" s="40"/>
      <c r="AH960" s="73"/>
      <c r="AI960" s="40"/>
      <c r="AJ960" s="73"/>
      <c r="AK960" s="40">
        <v>72</v>
      </c>
      <c r="AL960" s="73">
        <v>150</v>
      </c>
      <c r="AM960" s="70"/>
      <c r="AN960" s="74"/>
      <c r="AO960" s="70"/>
      <c r="AP960" s="63"/>
      <c r="AQ960" s="63"/>
      <c r="AR960" s="40"/>
      <c r="AS960" s="40"/>
      <c r="AT960" s="63"/>
      <c r="AU960" s="63"/>
      <c r="AV960" s="142"/>
      <c r="AW960" s="71"/>
      <c r="AX960" s="45"/>
      <c r="AY960" s="45"/>
      <c r="AZ960" s="46"/>
      <c r="BA960" s="152"/>
      <c r="BB960" s="47"/>
      <c r="BC960" s="158">
        <v>25</v>
      </c>
      <c r="BD960" s="158"/>
      <c r="BE960" s="47"/>
      <c r="BF960" s="56"/>
      <c r="BG960" s="49"/>
      <c r="BH960" s="50"/>
      <c r="BI960" s="49"/>
      <c r="BJ960" s="49"/>
      <c r="BK960" s="49"/>
      <c r="BL960" s="49"/>
      <c r="BM960" s="49"/>
      <c r="BN960" s="50"/>
      <c r="BO960" s="49"/>
      <c r="BP960" s="49"/>
      <c r="BQ960" s="50"/>
      <c r="BR960" s="9"/>
    </row>
    <row r="961" spans="1:70" s="7" customFormat="1" x14ac:dyDescent="0.25">
      <c r="A961" s="68" t="s">
        <v>2004</v>
      </c>
      <c r="B961" s="67" t="s">
        <v>1282</v>
      </c>
      <c r="C961" s="52">
        <v>44940.645682870374</v>
      </c>
      <c r="D961" s="16">
        <f>(K961*M961+P961*R961)/(24*60*60)</f>
        <v>1.0185185185185186E-2</v>
      </c>
      <c r="E961" s="26"/>
      <c r="F961" s="14" t="s">
        <v>1908</v>
      </c>
      <c r="G961" s="15">
        <v>0.11</v>
      </c>
      <c r="H961" s="131">
        <v>17</v>
      </c>
      <c r="I961" s="131">
        <v>10</v>
      </c>
      <c r="J961" s="143" t="s">
        <v>1252</v>
      </c>
      <c r="K961" s="27">
        <v>2</v>
      </c>
      <c r="L961" s="27">
        <v>6.0000000000000001E-3</v>
      </c>
      <c r="M961" s="13">
        <v>273</v>
      </c>
      <c r="N961" s="13">
        <v>240</v>
      </c>
      <c r="O961" s="17">
        <v>2E-3</v>
      </c>
      <c r="P961" s="27">
        <v>1</v>
      </c>
      <c r="Q961" s="27">
        <v>6.0000000000000001E-3</v>
      </c>
      <c r="R961" s="13">
        <v>334</v>
      </c>
      <c r="S961" s="13">
        <v>240</v>
      </c>
      <c r="T961" s="133">
        <v>2.9999999999999997E-4</v>
      </c>
      <c r="U961" s="27">
        <v>1.2331E-2</v>
      </c>
      <c r="V961" s="8">
        <f>IF(AB959="Latest Sag:",-(K961*L961+P961*Q961),-(K961*L961+P961*Q961)+U961)</f>
        <v>-5.6690000000000022E-3</v>
      </c>
      <c r="W961" s="8">
        <f>IF(OR(AC960="",AC960=0),Z960+V961,IF(AB959="Latest Sag:",AA960+U961+V961,AC960+V961))</f>
        <v>0.45855500000000005</v>
      </c>
      <c r="X961" s="33">
        <v>-35.033929999999998</v>
      </c>
      <c r="Y961" s="53">
        <f>IF(OR(ISBLANK(X961),X959=VALUE(20)),,IF(W959="Latest Z20:",ABS(X959-X961-K958*L958-P958*Q958+U960+U961),ABS(X960-X961-K960*L960-P960*Q960+U961)))</f>
        <v>7.0256300777060687E-16</v>
      </c>
      <c r="Z961" s="28">
        <v>-66.119990999999999</v>
      </c>
      <c r="AA961" s="28">
        <v>0.48906500000000003</v>
      </c>
      <c r="AB961" s="28">
        <v>-3.0034999999999999E-2</v>
      </c>
      <c r="AC961" s="8">
        <f t="shared" ref="AC961" si="2197">AB961+AA961</f>
        <v>0.45903000000000005</v>
      </c>
      <c r="AD961" s="35">
        <v>0.45870008511499299</v>
      </c>
      <c r="AE961" s="8">
        <f t="shared" ref="AE961" si="2198">IF(AD961="",0,IF(OR(AC961="",AC961=0),W961-AD961,AC961-AD961))</f>
        <v>3.2991488500705435E-4</v>
      </c>
      <c r="AF961" s="58">
        <f t="shared" ref="AF961" si="2199">IF(AA961="",(Z961-V961)-Z960,AC961-W961)</f>
        <v>4.750000000000032E-4</v>
      </c>
      <c r="AG961" s="40"/>
      <c r="AH961" s="73"/>
      <c r="AI961" s="40"/>
      <c r="AJ961" s="73"/>
      <c r="AK961" s="40">
        <v>48</v>
      </c>
      <c r="AL961" s="73">
        <v>150</v>
      </c>
      <c r="AM961" s="70"/>
      <c r="AN961" s="74"/>
      <c r="AO961" s="70"/>
      <c r="AP961" s="63"/>
      <c r="AQ961" s="63"/>
      <c r="AR961" s="40"/>
      <c r="AS961" s="40"/>
      <c r="AT961" s="63"/>
      <c r="AU961" s="63"/>
      <c r="AV961" s="142"/>
      <c r="AW961" s="71"/>
      <c r="AX961" s="45"/>
      <c r="AY961" s="45"/>
      <c r="AZ961" s="46"/>
      <c r="BA961" s="152"/>
      <c r="BB961" s="47"/>
      <c r="BC961" s="158">
        <v>25</v>
      </c>
      <c r="BD961" s="158"/>
      <c r="BE961" s="47"/>
      <c r="BF961" s="56"/>
      <c r="BG961" s="49"/>
      <c r="BH961" s="50"/>
      <c r="BI961" s="49"/>
      <c r="BJ961" s="49"/>
      <c r="BK961" s="49"/>
      <c r="BL961" s="49"/>
      <c r="BM961" s="49"/>
      <c r="BN961" s="50"/>
      <c r="BO961" s="49"/>
      <c r="BP961" s="49"/>
      <c r="BQ961" s="50"/>
      <c r="BR961" s="9"/>
    </row>
    <row r="962" spans="1:70" s="7" customFormat="1" x14ac:dyDescent="0.25">
      <c r="A962" s="68" t="s">
        <v>2005</v>
      </c>
      <c r="B962" s="67" t="s">
        <v>1282</v>
      </c>
      <c r="C962" s="52">
        <v>44940.670937499999</v>
      </c>
      <c r="D962" s="16">
        <f>(K962*M962+P962*R962)/(24*60*60)</f>
        <v>1.0185185185185186E-2</v>
      </c>
      <c r="E962" s="26"/>
      <c r="F962" s="14" t="s">
        <v>1908</v>
      </c>
      <c r="G962" s="15">
        <v>0.11</v>
      </c>
      <c r="H962" s="131">
        <v>17</v>
      </c>
      <c r="I962" s="131">
        <v>10</v>
      </c>
      <c r="J962" s="143" t="s">
        <v>1252</v>
      </c>
      <c r="K962" s="27">
        <v>2</v>
      </c>
      <c r="L962" s="27">
        <v>6.0000000000000001E-3</v>
      </c>
      <c r="M962" s="13">
        <v>273</v>
      </c>
      <c r="N962" s="13">
        <v>240</v>
      </c>
      <c r="O962" s="17">
        <v>2E-3</v>
      </c>
      <c r="P962" s="27">
        <v>1</v>
      </c>
      <c r="Q962" s="27">
        <v>6.0000000000000001E-3</v>
      </c>
      <c r="R962" s="13">
        <v>334</v>
      </c>
      <c r="S962" s="13">
        <v>240</v>
      </c>
      <c r="T962" s="133">
        <v>2.9999999999999997E-4</v>
      </c>
      <c r="U962" s="27">
        <v>1.7468000000000001E-2</v>
      </c>
      <c r="V962" s="8">
        <f>IF(AB960="Latest Sag:",-(K962*L962+P962*Q962),-(K962*L962+P962*Q962)+U962)</f>
        <v>-5.3200000000000122E-4</v>
      </c>
      <c r="W962" s="8">
        <f>IF(OR(AC961="",AC961=0),Z961+V962,IF(AB960="Latest Sag:",AA961+U962+V962,AC961+V962))</f>
        <v>0.45849800000000007</v>
      </c>
      <c r="X962" s="33">
        <v>-35.034461999999998</v>
      </c>
      <c r="Y962" s="53">
        <f>IF(OR(ISBLANK(X962),X960=VALUE(20)),,IF(W960="Latest Z20:",ABS(X960-X962-K959*L959-P959*Q959+U961+U962),ABS(X961-X962-K961*L961-P961*Q961+U962)))</f>
        <v>2.4633073358870661E-16</v>
      </c>
      <c r="Z962" s="28">
        <v>-66.120035000000001</v>
      </c>
      <c r="AA962" s="28">
        <v>0.48904500000000001</v>
      </c>
      <c r="AB962" s="28">
        <v>-3.0533999999999999E-2</v>
      </c>
      <c r="AC962" s="8">
        <f t="shared" ref="AC962" si="2200">AB962+AA962</f>
        <v>0.458511</v>
      </c>
      <c r="AD962" s="35">
        <v>0.45870008511499299</v>
      </c>
      <c r="AE962" s="8">
        <f t="shared" ref="AE962" si="2201">IF(AD962="",0,IF(OR(AC962="",AC962=0),W962-AD962,AC962-AD962))</f>
        <v>-1.8908511499299285E-4</v>
      </c>
      <c r="AF962" s="58">
        <f t="shared" ref="AF962" si="2202">IF(AA962="",(Z962-V962)-Z961,AC962-W962)</f>
        <v>1.2999999999929734E-5</v>
      </c>
      <c r="AG962" s="40"/>
      <c r="AH962" s="73"/>
      <c r="AI962" s="40"/>
      <c r="AJ962" s="73"/>
      <c r="AK962" s="40">
        <v>46</v>
      </c>
      <c r="AL962" s="73">
        <v>150</v>
      </c>
      <c r="AM962" s="70"/>
      <c r="AN962" s="74"/>
      <c r="AO962" s="70"/>
      <c r="AP962" s="63"/>
      <c r="AQ962" s="63"/>
      <c r="AR962" s="40"/>
      <c r="AS962" s="40"/>
      <c r="AT962" s="63"/>
      <c r="AU962" s="63"/>
      <c r="AV962" s="142"/>
      <c r="AW962" s="71"/>
      <c r="AX962" s="45"/>
      <c r="AY962" s="45"/>
      <c r="AZ962" s="46"/>
      <c r="BA962" s="152"/>
      <c r="BB962" s="47"/>
      <c r="BC962" s="158">
        <v>25</v>
      </c>
      <c r="BD962" s="158">
        <v>10</v>
      </c>
      <c r="BE962" s="47">
        <v>25.3</v>
      </c>
      <c r="BF962" s="56"/>
      <c r="BG962" s="49"/>
      <c r="BH962" s="50"/>
      <c r="BI962" s="49"/>
      <c r="BJ962" s="49"/>
      <c r="BK962" s="49"/>
      <c r="BL962" s="49"/>
      <c r="BM962" s="49"/>
      <c r="BN962" s="50"/>
      <c r="BO962" s="49"/>
      <c r="BP962" s="49"/>
      <c r="BQ962" s="50"/>
      <c r="BR962" s="9"/>
    </row>
    <row r="963" spans="1:70" s="6" customFormat="1" x14ac:dyDescent="0.25">
      <c r="A963" s="1" t="s">
        <v>25</v>
      </c>
      <c r="B963" s="136"/>
      <c r="C963" s="137">
        <v>44940.715243055558</v>
      </c>
      <c r="D963" s="146">
        <v>3.21</v>
      </c>
      <c r="E963" s="139" t="s">
        <v>814</v>
      </c>
      <c r="F963" s="165" t="s">
        <v>1349</v>
      </c>
      <c r="G963" s="22"/>
      <c r="H963" s="134"/>
      <c r="I963" s="134"/>
      <c r="J963" s="145"/>
      <c r="K963" s="29"/>
      <c r="L963" s="29"/>
      <c r="M963" s="1"/>
      <c r="N963" s="1"/>
      <c r="O963" s="3"/>
      <c r="P963" s="29"/>
      <c r="Q963" s="29"/>
      <c r="R963" s="1"/>
      <c r="S963" s="1"/>
      <c r="T963" s="147" t="s">
        <v>903</v>
      </c>
      <c r="U963" s="32" t="s">
        <v>24</v>
      </c>
      <c r="V963" s="24"/>
      <c r="W963" s="25" t="s">
        <v>22</v>
      </c>
      <c r="X963" s="30">
        <v>20</v>
      </c>
      <c r="Y963" s="138"/>
      <c r="Z963" s="30"/>
      <c r="AA963" s="30"/>
      <c r="AB963" s="36" t="s">
        <v>21</v>
      </c>
      <c r="AC963" s="24">
        <f>$AC$962</f>
        <v>0.458511</v>
      </c>
      <c r="AD963" s="30"/>
      <c r="AE963" s="24"/>
      <c r="AF963" s="24"/>
      <c r="AG963" s="41"/>
      <c r="AH963" s="41"/>
      <c r="AI963" s="41"/>
      <c r="AJ963" s="41"/>
      <c r="AK963" s="41"/>
      <c r="AL963" s="41"/>
      <c r="AM963" s="41"/>
      <c r="AN963" s="41"/>
      <c r="AO963" s="41"/>
      <c r="AP963" s="135"/>
      <c r="AQ963" s="135"/>
      <c r="AR963" s="41"/>
      <c r="AS963" s="41"/>
      <c r="AT963" s="135"/>
      <c r="AU963" s="135"/>
      <c r="AV963" s="29"/>
      <c r="AW963" s="42"/>
      <c r="AX963" s="42"/>
      <c r="AY963" s="42"/>
      <c r="AZ963" s="43"/>
      <c r="BA963" s="151"/>
      <c r="BB963" s="44"/>
      <c r="BC963" s="157">
        <v>26</v>
      </c>
      <c r="BD963" s="157"/>
      <c r="BE963" s="44"/>
      <c r="BF963" s="48"/>
      <c r="BG963" s="48"/>
      <c r="BH963" s="48"/>
      <c r="BI963" s="48"/>
      <c r="BJ963" s="48"/>
      <c r="BK963" s="48"/>
      <c r="BL963" s="48"/>
      <c r="BM963" s="48"/>
      <c r="BN963" s="48"/>
      <c r="BO963" s="48"/>
      <c r="BP963" s="48"/>
      <c r="BQ963" s="48"/>
      <c r="BR963" s="1"/>
    </row>
    <row r="964" spans="1:70" s="7" customFormat="1" x14ac:dyDescent="0.25">
      <c r="A964" s="68" t="s">
        <v>1112</v>
      </c>
      <c r="B964" s="67" t="s">
        <v>1839</v>
      </c>
      <c r="C964" s="52">
        <v>44940.734618055554</v>
      </c>
      <c r="D964" s="16">
        <f t="shared" ref="D964:D969" si="2203">(K964*M964+P964*R964)/(24*60*60)</f>
        <v>0</v>
      </c>
      <c r="E964" s="26" t="s">
        <v>2006</v>
      </c>
      <c r="F964" s="14" t="s">
        <v>2007</v>
      </c>
      <c r="G964" s="15">
        <v>0.11600000000000001</v>
      </c>
      <c r="H964" s="131">
        <v>17</v>
      </c>
      <c r="I964" s="131">
        <v>10</v>
      </c>
      <c r="J964" s="143" t="s">
        <v>2008</v>
      </c>
      <c r="K964" s="37"/>
      <c r="L964" s="27">
        <v>6.0000000000000001E-3</v>
      </c>
      <c r="M964" s="13">
        <v>57</v>
      </c>
      <c r="N964" s="13">
        <v>240</v>
      </c>
      <c r="O964" s="17">
        <v>2E-3</v>
      </c>
      <c r="P964" s="37"/>
      <c r="Q964" s="27">
        <v>6.0000000000000001E-3</v>
      </c>
      <c r="R964" s="13">
        <v>334</v>
      </c>
      <c r="S964" s="13">
        <v>240</v>
      </c>
      <c r="T964" s="133">
        <v>2.9999999999999997E-4</v>
      </c>
      <c r="U964" s="27"/>
      <c r="V964" s="8">
        <f t="shared" ref="V964:V969" si="2204">IF(AB962="Latest Sag:",-(K964*L964+P964*Q964),-(K964*L964+P964*Q964)+U964)</f>
        <v>0</v>
      </c>
      <c r="W964" s="8">
        <f t="shared" ref="W964:W969" si="2205">IF(OR(AC963="",AC963=0),Z963+V964,IF(AB962="Latest Sag:",AA963+U964+V964,AC963+V964))</f>
        <v>0.458511</v>
      </c>
      <c r="X964" s="34"/>
      <c r="Y964" s="53">
        <f t="shared" ref="Y964:Y969" si="2206">IF(OR(ISBLANK(X964),X962=VALUE(20)),,IF(W962="Latest Z20:",ABS(X962-X964-K961*L961-P961*Q961+U963+U964),ABS(X963-X964-K963*L963-P963*Q963+U964)))</f>
        <v>0</v>
      </c>
      <c r="Z964" s="28">
        <v>-76.919938000000002</v>
      </c>
      <c r="AA964" s="28"/>
      <c r="AB964" s="28"/>
      <c r="AC964" s="8">
        <f t="shared" ref="AC964" si="2207">AB964+AA964</f>
        <v>0</v>
      </c>
      <c r="AD964" s="35"/>
      <c r="AE964" s="8">
        <f t="shared" ref="AE964" si="2208">IF(AD964="",0,IF(OR(AC964="",AC964=0),W964-AD964,AC964-AD964))</f>
        <v>0</v>
      </c>
      <c r="AF964" s="58">
        <f t="shared" ref="AF964" si="2209">IF(AA964="",(Z964-V964)-Z963,AC964-W964)</f>
        <v>-76.919938000000002</v>
      </c>
      <c r="AG964" s="40"/>
      <c r="AH964" s="73"/>
      <c r="AI964" s="40"/>
      <c r="AJ964" s="73"/>
      <c r="AK964" s="40">
        <v>208</v>
      </c>
      <c r="AL964" s="73">
        <v>350</v>
      </c>
      <c r="AM964" s="70"/>
      <c r="AN964" s="74"/>
      <c r="AO964" s="70"/>
      <c r="AP964" s="63"/>
      <c r="AQ964" s="63"/>
      <c r="AR964" s="40"/>
      <c r="AS964" s="40"/>
      <c r="AT964" s="63"/>
      <c r="AU964" s="63"/>
      <c r="AV964" s="142">
        <v>0.02</v>
      </c>
      <c r="AW964" s="71"/>
      <c r="AX964" s="45"/>
      <c r="AY964" s="45"/>
      <c r="AZ964" s="46"/>
      <c r="BA964" s="152"/>
      <c r="BB964" s="47"/>
      <c r="BC964" s="158">
        <v>26</v>
      </c>
      <c r="BD964" s="158"/>
      <c r="BE964" s="47"/>
      <c r="BF964" s="56"/>
      <c r="BG964" s="49"/>
      <c r="BH964" s="50"/>
      <c r="BI964" s="49"/>
      <c r="BJ964" s="49"/>
      <c r="BK964" s="49"/>
      <c r="BL964" s="49"/>
      <c r="BM964" s="49"/>
      <c r="BN964" s="50"/>
      <c r="BO964" s="49"/>
      <c r="BP964" s="49"/>
      <c r="BQ964" s="50"/>
      <c r="BR964" s="9"/>
    </row>
    <row r="965" spans="1:70" s="7" customFormat="1" x14ac:dyDescent="0.25">
      <c r="A965" s="68" t="s">
        <v>1116</v>
      </c>
      <c r="B965" s="67" t="s">
        <v>1838</v>
      </c>
      <c r="C965" s="52">
        <v>44940.774386574078</v>
      </c>
      <c r="D965" s="16">
        <f t="shared" si="2203"/>
        <v>1.9791666666666668E-3</v>
      </c>
      <c r="E965" s="26"/>
      <c r="F965" s="14" t="s">
        <v>2007</v>
      </c>
      <c r="G965" s="15">
        <v>0.11600000000000001</v>
      </c>
      <c r="H965" s="131">
        <v>17</v>
      </c>
      <c r="I965" s="131">
        <v>10</v>
      </c>
      <c r="J965" s="143" t="s">
        <v>2008</v>
      </c>
      <c r="K965" s="27">
        <v>3</v>
      </c>
      <c r="L965" s="27">
        <v>6.0000000000000001E-3</v>
      </c>
      <c r="M965" s="13">
        <v>57</v>
      </c>
      <c r="N965" s="13">
        <v>240</v>
      </c>
      <c r="O965" s="17">
        <v>2E-3</v>
      </c>
      <c r="P965" s="27"/>
      <c r="Q965" s="27">
        <v>6.0000000000000001E-3</v>
      </c>
      <c r="R965" s="13">
        <v>334</v>
      </c>
      <c r="S965" s="13">
        <v>240</v>
      </c>
      <c r="T965" s="133">
        <v>2.9999999999999997E-4</v>
      </c>
      <c r="U965" s="27">
        <v>0.01</v>
      </c>
      <c r="V965" s="8">
        <f t="shared" si="2204"/>
        <v>-1.8000000000000002E-2</v>
      </c>
      <c r="W965" s="8">
        <f t="shared" si="2205"/>
        <v>-76.937938000000003</v>
      </c>
      <c r="X965" s="33">
        <v>-46.434100000000001</v>
      </c>
      <c r="Y965" s="53">
        <f t="shared" si="2206"/>
        <v>0</v>
      </c>
      <c r="Z965" s="28">
        <v>-76.929661999999993</v>
      </c>
      <c r="AA965" s="28"/>
      <c r="AB965" s="28"/>
      <c r="AC965" s="8">
        <f t="shared" ref="AC965" si="2210">AB965+AA965</f>
        <v>0</v>
      </c>
      <c r="AD965" s="35"/>
      <c r="AE965" s="8">
        <f t="shared" ref="AE965" si="2211">IF(AD965="",0,IF(OR(AC965="",AC965=0),W965-AD965,AC965-AD965))</f>
        <v>0</v>
      </c>
      <c r="AF965" s="58">
        <f t="shared" ref="AF965" si="2212">IF(AA965="",(Z965-V965)-Z964,AC965-W965)</f>
        <v>8.2760000000092759E-3</v>
      </c>
      <c r="AG965" s="40"/>
      <c r="AH965" s="73"/>
      <c r="AI965" s="40"/>
      <c r="AJ965" s="73"/>
      <c r="AK965" s="40">
        <v>4736</v>
      </c>
      <c r="AL965" s="73">
        <v>350</v>
      </c>
      <c r="AM965" s="70"/>
      <c r="AN965" s="74"/>
      <c r="AO965" s="70"/>
      <c r="AP965" s="63"/>
      <c r="AQ965" s="63"/>
      <c r="AR965" s="40"/>
      <c r="AS965" s="40"/>
      <c r="AT965" s="63"/>
      <c r="AU965" s="63"/>
      <c r="AV965" s="142"/>
      <c r="AW965" s="71"/>
      <c r="AX965" s="45">
        <v>-5.3619999999999996E-3</v>
      </c>
      <c r="AY965" s="45">
        <v>4.2659999999999998E-3</v>
      </c>
      <c r="AZ965" s="46"/>
      <c r="BA965" s="152"/>
      <c r="BB965" s="47"/>
      <c r="BC965" s="158">
        <v>26</v>
      </c>
      <c r="BD965" s="158"/>
      <c r="BE965" s="47"/>
      <c r="BF965" s="56"/>
      <c r="BG965" s="49"/>
      <c r="BH965" s="50"/>
      <c r="BI965" s="49"/>
      <c r="BJ965" s="49"/>
      <c r="BK965" s="49"/>
      <c r="BL965" s="49"/>
      <c r="BM965" s="49"/>
      <c r="BN965" s="50"/>
      <c r="BO965" s="49"/>
      <c r="BP965" s="49"/>
      <c r="BQ965" s="50"/>
      <c r="BR965" s="9"/>
    </row>
    <row r="966" spans="1:70" s="7" customFormat="1" x14ac:dyDescent="0.25">
      <c r="A966" s="68" t="s">
        <v>1250</v>
      </c>
      <c r="B966" s="67" t="s">
        <v>1838</v>
      </c>
      <c r="C966" s="52">
        <v>44940.784791666665</v>
      </c>
      <c r="D966" s="16">
        <f t="shared" si="2203"/>
        <v>1.9791666666666668E-3</v>
      </c>
      <c r="E966" s="26"/>
      <c r="F966" s="14" t="s">
        <v>2007</v>
      </c>
      <c r="G966" s="15">
        <v>0.11600000000000001</v>
      </c>
      <c r="H966" s="131">
        <v>17</v>
      </c>
      <c r="I966" s="131">
        <v>10</v>
      </c>
      <c r="J966" s="143" t="s">
        <v>2008</v>
      </c>
      <c r="K966" s="27">
        <v>3</v>
      </c>
      <c r="L966" s="27">
        <v>6.0000000000000001E-3</v>
      </c>
      <c r="M966" s="13">
        <v>57</v>
      </c>
      <c r="N966" s="13">
        <v>240</v>
      </c>
      <c r="O966" s="17">
        <v>2E-3</v>
      </c>
      <c r="P966" s="27"/>
      <c r="Q966" s="27">
        <v>6.0000000000000001E-3</v>
      </c>
      <c r="R966" s="13">
        <v>334</v>
      </c>
      <c r="S966" s="13">
        <v>240</v>
      </c>
      <c r="T966" s="133">
        <v>2.9999999999999997E-4</v>
      </c>
      <c r="U966" s="27">
        <v>0.01</v>
      </c>
      <c r="V966" s="8">
        <f t="shared" si="2204"/>
        <v>-8.0000000000000019E-3</v>
      </c>
      <c r="W966" s="8">
        <f t="shared" si="2205"/>
        <v>-76.937661999999989</v>
      </c>
      <c r="X966" s="33">
        <v>-46.442100000000003</v>
      </c>
      <c r="Y966" s="53">
        <f t="shared" si="2206"/>
        <v>2.6697394295283061E-15</v>
      </c>
      <c r="Z966" s="28">
        <v>-76.938772999999998</v>
      </c>
      <c r="AA966" s="28"/>
      <c r="AB966" s="28"/>
      <c r="AC966" s="8">
        <f t="shared" ref="AC966" si="2213">AB966+AA966</f>
        <v>0</v>
      </c>
      <c r="AD966" s="35"/>
      <c r="AE966" s="8">
        <f t="shared" ref="AE966" si="2214">IF(AD966="",0,IF(OR(AC966="",AC966=0),W966-AD966,AC966-AD966))</f>
        <v>0</v>
      </c>
      <c r="AF966" s="58">
        <f t="shared" ref="AF966" si="2215">IF(AA966="",(Z966-V966)-Z965,AC966-W966)</f>
        <v>-1.1110000000087439E-3</v>
      </c>
      <c r="AG966" s="40"/>
      <c r="AH966" s="73"/>
      <c r="AI966" s="40"/>
      <c r="AJ966" s="73"/>
      <c r="AK966" s="40">
        <v>882</v>
      </c>
      <c r="AL966" s="73">
        <v>350</v>
      </c>
      <c r="AM966" s="70"/>
      <c r="AN966" s="74"/>
      <c r="AO966" s="70"/>
      <c r="AP966" s="63"/>
      <c r="AQ966" s="63"/>
      <c r="AR966" s="40"/>
      <c r="AS966" s="40"/>
      <c r="AT966" s="63"/>
      <c r="AU966" s="63"/>
      <c r="AV966" s="142"/>
      <c r="AW966" s="71"/>
      <c r="AX966" s="45"/>
      <c r="AY966" s="45"/>
      <c r="AZ966" s="46"/>
      <c r="BA966" s="152"/>
      <c r="BB966" s="47"/>
      <c r="BC966" s="158">
        <v>26</v>
      </c>
      <c r="BD966" s="158"/>
      <c r="BE966" s="47"/>
      <c r="BF966" s="56"/>
      <c r="BG966" s="49"/>
      <c r="BH966" s="50"/>
      <c r="BI966" s="49"/>
      <c r="BJ966" s="49"/>
      <c r="BK966" s="49"/>
      <c r="BL966" s="49"/>
      <c r="BM966" s="49"/>
      <c r="BN966" s="50"/>
      <c r="BO966" s="49"/>
      <c r="BP966" s="49"/>
      <c r="BQ966" s="50"/>
      <c r="BR966" s="9"/>
    </row>
    <row r="967" spans="1:70" s="7" customFormat="1" x14ac:dyDescent="0.25">
      <c r="A967" s="68" t="s">
        <v>1254</v>
      </c>
      <c r="B967" s="67" t="s">
        <v>1838</v>
      </c>
      <c r="C967" s="52">
        <v>44940.800752314812</v>
      </c>
      <c r="D967" s="16">
        <f t="shared" si="2203"/>
        <v>1.9791666666666668E-3</v>
      </c>
      <c r="E967" s="26"/>
      <c r="F967" s="14" t="s">
        <v>2007</v>
      </c>
      <c r="G967" s="15">
        <v>0.11600000000000001</v>
      </c>
      <c r="H967" s="131">
        <v>17</v>
      </c>
      <c r="I967" s="131">
        <v>10</v>
      </c>
      <c r="J967" s="143" t="s">
        <v>2008</v>
      </c>
      <c r="K967" s="27">
        <v>3</v>
      </c>
      <c r="L967" s="27">
        <v>6.0000000000000001E-3</v>
      </c>
      <c r="M967" s="13">
        <v>57</v>
      </c>
      <c r="N967" s="13">
        <v>240</v>
      </c>
      <c r="O967" s="17">
        <v>2E-3</v>
      </c>
      <c r="P967" s="27"/>
      <c r="Q967" s="27">
        <v>6.0000000000000001E-3</v>
      </c>
      <c r="R967" s="13">
        <v>334</v>
      </c>
      <c r="S967" s="13">
        <v>240</v>
      </c>
      <c r="T967" s="133">
        <v>2.9999999999999997E-4</v>
      </c>
      <c r="U967" s="27">
        <v>0</v>
      </c>
      <c r="V967" s="8">
        <f t="shared" si="2204"/>
        <v>-1.8000000000000002E-2</v>
      </c>
      <c r="W967" s="8">
        <f t="shared" si="2205"/>
        <v>-76.956772999999998</v>
      </c>
      <c r="X967" s="33">
        <v>-46.460099999999997</v>
      </c>
      <c r="Y967" s="53">
        <f t="shared" si="2206"/>
        <v>6.4254157550180935E-15</v>
      </c>
      <c r="Z967" s="28">
        <v>-76.955274000000003</v>
      </c>
      <c r="AA967" s="28"/>
      <c r="AB967" s="28"/>
      <c r="AC967" s="8">
        <f t="shared" ref="AC967" si="2216">AB967+AA967</f>
        <v>0</v>
      </c>
      <c r="AD967" s="35"/>
      <c r="AE967" s="8">
        <f t="shared" ref="AE967" si="2217">IF(AD967="",0,IF(OR(AC967="",AC967=0),W967-AD967,AC967-AD967))</f>
        <v>0</v>
      </c>
      <c r="AF967" s="58">
        <f t="shared" ref="AF967" si="2218">IF(AA967="",(Z967-V967)-Z966,AC967-W967)</f>
        <v>1.4989999999954762E-3</v>
      </c>
      <c r="AG967" s="40"/>
      <c r="AH967" s="73"/>
      <c r="AI967" s="40"/>
      <c r="AJ967" s="73"/>
      <c r="AK967" s="40">
        <v>1149</v>
      </c>
      <c r="AL967" s="73">
        <v>350</v>
      </c>
      <c r="AM967" s="70"/>
      <c r="AN967" s="74"/>
      <c r="AO967" s="70"/>
      <c r="AP967" s="63"/>
      <c r="AQ967" s="63"/>
      <c r="AR967" s="40"/>
      <c r="AS967" s="40"/>
      <c r="AT967" s="63"/>
      <c r="AU967" s="63"/>
      <c r="AV967" s="142">
        <v>3.3000000000000002E-2</v>
      </c>
      <c r="AW967" s="71">
        <v>-1.4999999999999999E-2</v>
      </c>
      <c r="AX967" s="45"/>
      <c r="AY967" s="45"/>
      <c r="AZ967" s="46"/>
      <c r="BA967" s="152"/>
      <c r="BB967" s="47"/>
      <c r="BC967" s="158">
        <v>26</v>
      </c>
      <c r="BD967" s="158"/>
      <c r="BE967" s="47"/>
      <c r="BF967" s="56"/>
      <c r="BG967" s="49"/>
      <c r="BH967" s="50"/>
      <c r="BI967" s="49"/>
      <c r="BJ967" s="49"/>
      <c r="BK967" s="49"/>
      <c r="BL967" s="49"/>
      <c r="BM967" s="49"/>
      <c r="BN967" s="50"/>
      <c r="BO967" s="49"/>
      <c r="BP967" s="49"/>
      <c r="BQ967" s="50"/>
      <c r="BR967" s="9"/>
    </row>
    <row r="968" spans="1:70" s="7" customFormat="1" x14ac:dyDescent="0.25">
      <c r="A968" s="68" t="s">
        <v>1439</v>
      </c>
      <c r="B968" s="67" t="s">
        <v>1838</v>
      </c>
      <c r="C968" s="52">
        <v>44940.812025462961</v>
      </c>
      <c r="D968" s="16">
        <f t="shared" si="2203"/>
        <v>1.9791666666666668E-3</v>
      </c>
      <c r="E968" s="26"/>
      <c r="F968" s="14" t="s">
        <v>2007</v>
      </c>
      <c r="G968" s="15">
        <v>0.11600000000000001</v>
      </c>
      <c r="H968" s="131">
        <v>17</v>
      </c>
      <c r="I968" s="131">
        <v>10</v>
      </c>
      <c r="J968" s="143" t="s">
        <v>2008</v>
      </c>
      <c r="K968" s="27">
        <v>3</v>
      </c>
      <c r="L968" s="27">
        <v>6.0000000000000001E-3</v>
      </c>
      <c r="M968" s="13">
        <v>57</v>
      </c>
      <c r="N968" s="13">
        <v>240</v>
      </c>
      <c r="O968" s="17">
        <v>2E-3</v>
      </c>
      <c r="P968" s="27"/>
      <c r="Q968" s="27">
        <v>6.0000000000000001E-3</v>
      </c>
      <c r="R968" s="13">
        <v>334</v>
      </c>
      <c r="S968" s="13">
        <v>240</v>
      </c>
      <c r="T968" s="133">
        <v>2.9999999999999997E-4</v>
      </c>
      <c r="U968" s="27">
        <v>0.01</v>
      </c>
      <c r="V968" s="8">
        <f t="shared" si="2204"/>
        <v>-8.0000000000000019E-3</v>
      </c>
      <c r="W968" s="8">
        <f t="shared" si="2205"/>
        <v>-76.963273999999998</v>
      </c>
      <c r="X968" s="33">
        <v>-46.4681</v>
      </c>
      <c r="Y968" s="53">
        <f t="shared" si="2206"/>
        <v>2.6697394295283061E-15</v>
      </c>
      <c r="Z968" s="28">
        <v>-76.964343999999997</v>
      </c>
      <c r="AA968" s="28"/>
      <c r="AB968" s="28"/>
      <c r="AC968" s="8">
        <f t="shared" ref="AC968" si="2219">AB968+AA968</f>
        <v>0</v>
      </c>
      <c r="AD968" s="35"/>
      <c r="AE968" s="8">
        <f t="shared" ref="AE968" si="2220">IF(AD968="",0,IF(OR(AC968="",AC968=0),W968-AD968,AC968-AD968))</f>
        <v>0</v>
      </c>
      <c r="AF968" s="58">
        <f t="shared" ref="AF968" si="2221">IF(AA968="",(Z968-V968)-Z967,AC968-W968)</f>
        <v>-1.0699999999985721E-3</v>
      </c>
      <c r="AG968" s="40"/>
      <c r="AH968" s="73"/>
      <c r="AI968" s="40"/>
      <c r="AJ968" s="73"/>
      <c r="AK968" s="40">
        <v>234</v>
      </c>
      <c r="AL968" s="73">
        <v>350</v>
      </c>
      <c r="AM968" s="70"/>
      <c r="AN968" s="74"/>
      <c r="AO968" s="70"/>
      <c r="AP968" s="63"/>
      <c r="AQ968" s="63"/>
      <c r="AR968" s="40"/>
      <c r="AS968" s="40"/>
      <c r="AT968" s="63"/>
      <c r="AU968" s="63"/>
      <c r="AV968" s="142"/>
      <c r="AW968" s="71"/>
      <c r="AX968" s="45"/>
      <c r="AY968" s="45"/>
      <c r="AZ968" s="46"/>
      <c r="BA968" s="152"/>
      <c r="BB968" s="47"/>
      <c r="BC968" s="158">
        <v>26</v>
      </c>
      <c r="BD968" s="158"/>
      <c r="BE968" s="47"/>
      <c r="BF968" s="56"/>
      <c r="BG968" s="49"/>
      <c r="BH968" s="50"/>
      <c r="BI968" s="49"/>
      <c r="BJ968" s="49"/>
      <c r="BK968" s="49"/>
      <c r="BL968" s="49"/>
      <c r="BM968" s="49"/>
      <c r="BN968" s="50"/>
      <c r="BO968" s="49"/>
      <c r="BP968" s="49"/>
      <c r="BQ968" s="50"/>
      <c r="BR968" s="9"/>
    </row>
    <row r="969" spans="1:70" s="7" customFormat="1" x14ac:dyDescent="0.25">
      <c r="A969" s="68" t="s">
        <v>1675</v>
      </c>
      <c r="B969" s="67" t="s">
        <v>1838</v>
      </c>
      <c r="C969" s="52">
        <v>44940.821250000001</v>
      </c>
      <c r="D969" s="16">
        <f t="shared" si="2203"/>
        <v>1.9791666666666668E-3</v>
      </c>
      <c r="E969" s="26">
        <v>-82.674935000000005</v>
      </c>
      <c r="F969" s="14" t="s">
        <v>2007</v>
      </c>
      <c r="G969" s="15">
        <v>0.11600000000000001</v>
      </c>
      <c r="H969" s="131">
        <v>17</v>
      </c>
      <c r="I969" s="131">
        <v>10</v>
      </c>
      <c r="J969" s="143" t="s">
        <v>2008</v>
      </c>
      <c r="K969" s="27">
        <v>3</v>
      </c>
      <c r="L969" s="27">
        <v>6.0000000000000001E-3</v>
      </c>
      <c r="M969" s="13">
        <v>57</v>
      </c>
      <c r="N969" s="13">
        <v>240</v>
      </c>
      <c r="O969" s="17">
        <v>2E-3</v>
      </c>
      <c r="P969" s="27"/>
      <c r="Q969" s="27">
        <v>6.0000000000000001E-3</v>
      </c>
      <c r="R969" s="13">
        <v>334</v>
      </c>
      <c r="S969" s="13">
        <v>240</v>
      </c>
      <c r="T969" s="133">
        <v>2.9999999999999997E-4</v>
      </c>
      <c r="U969" s="27">
        <v>1.2E-2</v>
      </c>
      <c r="V969" s="8">
        <f t="shared" si="2204"/>
        <v>-6.0000000000000019E-3</v>
      </c>
      <c r="W969" s="8">
        <f t="shared" si="2205"/>
        <v>-76.970343999999997</v>
      </c>
      <c r="X969" s="33">
        <v>-46.4741</v>
      </c>
      <c r="Y969" s="53">
        <f t="shared" si="2206"/>
        <v>2.2551405187698492E-16</v>
      </c>
      <c r="Z969" s="28">
        <v>-76.970232999999993</v>
      </c>
      <c r="AA969" s="28"/>
      <c r="AB969" s="28"/>
      <c r="AC969" s="8">
        <f t="shared" ref="AC969" si="2222">AB969+AA969</f>
        <v>0</v>
      </c>
      <c r="AD969" s="35"/>
      <c r="AE969" s="8">
        <f t="shared" ref="AE969" si="2223">IF(AD969="",0,IF(OR(AC969="",AC969=0),W969-AD969,AC969-AD969))</f>
        <v>0</v>
      </c>
      <c r="AF969" s="58">
        <f t="shared" ref="AF969" si="2224">IF(AA969="",(Z969-V969)-Z968,AC969-W969)</f>
        <v>1.1100000000396903E-4</v>
      </c>
      <c r="AG969" s="40"/>
      <c r="AH969" s="73"/>
      <c r="AI969" s="40"/>
      <c r="AJ969" s="73"/>
      <c r="AK969" s="40">
        <v>297</v>
      </c>
      <c r="AL969" s="73">
        <v>350</v>
      </c>
      <c r="AM969" s="70"/>
      <c r="AN969" s="74"/>
      <c r="AO969" s="70"/>
      <c r="AP969" s="63"/>
      <c r="AQ969" s="63"/>
      <c r="AR969" s="40"/>
      <c r="AS969" s="40"/>
      <c r="AT969" s="63"/>
      <c r="AU969" s="63"/>
      <c r="AV969" s="142"/>
      <c r="AW969" s="71"/>
      <c r="AX969" s="45"/>
      <c r="AY969" s="45"/>
      <c r="AZ969" s="46"/>
      <c r="BA969" s="152"/>
      <c r="BB969" s="47"/>
      <c r="BC969" s="158">
        <v>26</v>
      </c>
      <c r="BD969" s="158"/>
      <c r="BE969" s="47"/>
      <c r="BF969" s="56"/>
      <c r="BG969" s="49"/>
      <c r="BH969" s="50"/>
      <c r="BI969" s="49"/>
      <c r="BJ969" s="49"/>
      <c r="BK969" s="49"/>
      <c r="BL969" s="49"/>
      <c r="BM969" s="49"/>
      <c r="BN969" s="50"/>
      <c r="BO969" s="49"/>
      <c r="BP969" s="49"/>
      <c r="BQ969" s="50"/>
      <c r="BR969" s="9"/>
    </row>
    <row r="970" spans="1:70" s="6" customFormat="1" x14ac:dyDescent="0.25">
      <c r="A970" s="170" t="s">
        <v>1155</v>
      </c>
      <c r="B970" s="136"/>
      <c r="C970" s="137">
        <v>44940.839513888888</v>
      </c>
      <c r="D970" s="146">
        <v>2.98</v>
      </c>
      <c r="E970" s="139" t="s">
        <v>814</v>
      </c>
      <c r="F970" s="165" t="s">
        <v>1110</v>
      </c>
      <c r="G970" s="22"/>
      <c r="H970" s="134"/>
      <c r="I970" s="134"/>
      <c r="J970" s="145"/>
      <c r="K970" s="29"/>
      <c r="L970" s="29"/>
      <c r="M970" s="1"/>
      <c r="N970" s="1"/>
      <c r="O970" s="3"/>
      <c r="P970" s="29"/>
      <c r="Q970" s="29"/>
      <c r="R970" s="1"/>
      <c r="S970" s="1"/>
      <c r="T970" s="147" t="s">
        <v>903</v>
      </c>
      <c r="U970" s="32" t="s">
        <v>24</v>
      </c>
      <c r="V970" s="24"/>
      <c r="W970" s="25" t="s">
        <v>22</v>
      </c>
      <c r="X970" s="30">
        <v>20</v>
      </c>
      <c r="Y970" s="138"/>
      <c r="Z970" s="30"/>
      <c r="AA970" s="30"/>
      <c r="AB970" s="36" t="s">
        <v>21</v>
      </c>
      <c r="AC970" s="24">
        <f>$AC$969</f>
        <v>0</v>
      </c>
      <c r="AD970" s="30"/>
      <c r="AE970" s="24"/>
      <c r="AF970" s="24"/>
      <c r="AG970" s="41"/>
      <c r="AH970" s="41"/>
      <c r="AI970" s="41"/>
      <c r="AJ970" s="41"/>
      <c r="AK970" s="41"/>
      <c r="AL970" s="41"/>
      <c r="AM970" s="41"/>
      <c r="AN970" s="41"/>
      <c r="AO970" s="41"/>
      <c r="AP970" s="135"/>
      <c r="AQ970" s="135"/>
      <c r="AR970" s="41"/>
      <c r="AS970" s="41"/>
      <c r="AT970" s="135"/>
      <c r="AU970" s="135"/>
      <c r="AV970" s="29"/>
      <c r="AW970" s="42"/>
      <c r="AX970" s="42"/>
      <c r="AY970" s="42"/>
      <c r="AZ970" s="43"/>
      <c r="BA970" s="151"/>
      <c r="BB970" s="44"/>
      <c r="BC970" s="157">
        <v>0</v>
      </c>
      <c r="BD970" s="157"/>
      <c r="BE970" s="44"/>
      <c r="BF970" s="48"/>
      <c r="BG970" s="48"/>
      <c r="BH970" s="48"/>
      <c r="BI970" s="48"/>
      <c r="BJ970" s="48"/>
      <c r="BK970" s="48"/>
      <c r="BL970" s="48"/>
      <c r="BM970" s="48"/>
      <c r="BN970" s="48"/>
      <c r="BO970" s="48"/>
      <c r="BP970" s="48"/>
      <c r="BQ970" s="48"/>
      <c r="BR970" s="1"/>
    </row>
    <row r="971" spans="1:70" s="7" customFormat="1" x14ac:dyDescent="0.25">
      <c r="A971" s="68" t="s">
        <v>2009</v>
      </c>
      <c r="B971" s="67" t="s">
        <v>1838</v>
      </c>
      <c r="C971" s="52">
        <v>44940.84003472222</v>
      </c>
      <c r="D971" s="16">
        <f>(K971*M971+P971*R971)/(24*60*60)</f>
        <v>0</v>
      </c>
      <c r="E971" s="26">
        <v>-82.669701000000003</v>
      </c>
      <c r="F971" s="14" t="s">
        <v>2007</v>
      </c>
      <c r="G971" s="15">
        <v>0.11600000000000001</v>
      </c>
      <c r="H971" s="131">
        <v>17</v>
      </c>
      <c r="I971" s="131">
        <v>10</v>
      </c>
      <c r="J971" s="143" t="s">
        <v>2008</v>
      </c>
      <c r="K971" s="37"/>
      <c r="L971" s="27">
        <v>6.0000000000000001E-3</v>
      </c>
      <c r="M971" s="13">
        <v>273</v>
      </c>
      <c r="N971" s="13">
        <v>240</v>
      </c>
      <c r="O971" s="17">
        <v>2E-3</v>
      </c>
      <c r="P971" s="37"/>
      <c r="Q971" s="27">
        <v>6.0000000000000001E-3</v>
      </c>
      <c r="R971" s="13">
        <v>334</v>
      </c>
      <c r="S971" s="13">
        <v>240</v>
      </c>
      <c r="T971" s="133">
        <v>2.9999999999999997E-4</v>
      </c>
      <c r="U971" s="27"/>
      <c r="V971" s="8">
        <f>IF(AB969="Latest Sag:",-(K971*L971+P971*Q971),-(K971*L971+P971*Q971)+U971)</f>
        <v>0</v>
      </c>
      <c r="W971" s="8">
        <f>IF(OR(AC970="",AC970=0),Z970+V971,IF(AB969="Latest Sag:",AA970+U971+V971,AC970+V971))</f>
        <v>0</v>
      </c>
      <c r="X971" s="34"/>
      <c r="Y971" s="53">
        <f>IF(OR(ISBLANK(X971),X969=VALUE(20)),,IF(W969="Latest Z20:",ABS(X969-X971-K968*L968-P968*Q968+U970+U971),ABS(X970-X971-K970*L970-P970*Q970+U971)))</f>
        <v>0</v>
      </c>
      <c r="Z971" s="28">
        <v>-66.120795000000001</v>
      </c>
      <c r="AA971" s="28">
        <v>0.48691600000000002</v>
      </c>
      <c r="AB971" s="28">
        <v>3.6077999999999999E-2</v>
      </c>
      <c r="AC971" s="8">
        <f t="shared" ref="AC971" si="2225">AB971+AA971</f>
        <v>0.52299399999999996</v>
      </c>
      <c r="AD971" s="35">
        <v>0.45857637419506198</v>
      </c>
      <c r="AE971" s="8">
        <f t="shared" ref="AE971" si="2226">IF(AD971="",0,IF(OR(AC971="",AC971=0),W971-AD971,AC971-AD971))</f>
        <v>6.4417625804937984E-2</v>
      </c>
      <c r="AF971" s="58">
        <f t="shared" ref="AF971" si="2227">IF(AA971="",(Z971-V971)-Z970,AC971-W971)</f>
        <v>0.52299399999999996</v>
      </c>
      <c r="AG971" s="40"/>
      <c r="AH971" s="73"/>
      <c r="AI971" s="40"/>
      <c r="AJ971" s="73"/>
      <c r="AK971" s="40">
        <v>4205</v>
      </c>
      <c r="AL971" s="73">
        <v>150</v>
      </c>
      <c r="AM971" s="70"/>
      <c r="AN971" s="74"/>
      <c r="AO971" s="70"/>
      <c r="AP971" s="63"/>
      <c r="AQ971" s="63"/>
      <c r="AR971" s="40"/>
      <c r="AS971" s="40"/>
      <c r="AT971" s="63"/>
      <c r="AU971" s="63"/>
      <c r="AV971" s="142"/>
      <c r="AW971" s="71"/>
      <c r="AX971" s="45"/>
      <c r="AY971" s="45"/>
      <c r="AZ971" s="46"/>
      <c r="BA971" s="152"/>
      <c r="BB971" s="47"/>
      <c r="BC971" s="158">
        <v>0</v>
      </c>
      <c r="BD971" s="158"/>
      <c r="BE971" s="47"/>
      <c r="BF971" s="56"/>
      <c r="BG971" s="49"/>
      <c r="BH971" s="50"/>
      <c r="BI971" s="49"/>
      <c r="BJ971" s="49"/>
      <c r="BK971" s="49"/>
      <c r="BL971" s="49"/>
      <c r="BM971" s="49"/>
      <c r="BN971" s="50"/>
      <c r="BO971" s="49"/>
      <c r="BP971" s="49"/>
      <c r="BQ971" s="50"/>
      <c r="BR971" s="9"/>
    </row>
    <row r="972" spans="1:70" s="7" customFormat="1" x14ac:dyDescent="0.25">
      <c r="A972" s="68" t="s">
        <v>2010</v>
      </c>
      <c r="B972" s="67" t="s">
        <v>1838</v>
      </c>
      <c r="C972" s="52">
        <v>44940.869745370372</v>
      </c>
      <c r="D972" s="16">
        <f>(K972*M972+P972*R972)/(24*60*60)</f>
        <v>2.8437500000000001E-2</v>
      </c>
      <c r="E972" s="26"/>
      <c r="F972" s="14" t="s">
        <v>2007</v>
      </c>
      <c r="G972" s="15">
        <v>0.11600000000000001</v>
      </c>
      <c r="H972" s="131">
        <v>17</v>
      </c>
      <c r="I972" s="131">
        <v>10</v>
      </c>
      <c r="J972" s="143" t="s">
        <v>2008</v>
      </c>
      <c r="K972" s="27">
        <v>9</v>
      </c>
      <c r="L972" s="27">
        <v>6.0000000000000001E-3</v>
      </c>
      <c r="M972" s="13">
        <v>273</v>
      </c>
      <c r="N972" s="13">
        <v>240</v>
      </c>
      <c r="O972" s="17">
        <v>2E-3</v>
      </c>
      <c r="P972" s="27"/>
      <c r="Q972" s="27">
        <v>6.0000000000000001E-3</v>
      </c>
      <c r="R972" s="13">
        <v>334</v>
      </c>
      <c r="S972" s="13">
        <v>240</v>
      </c>
      <c r="T972" s="133">
        <v>2.9999999999999997E-4</v>
      </c>
      <c r="U972" s="27">
        <v>3.7714999999999999E-2</v>
      </c>
      <c r="V972" s="8">
        <f>IF(AB970="Latest Sag:",-(K972*L972+P972*Q972),-(K972*L972+P972*Q972)+U972)</f>
        <v>-5.3999999999999999E-2</v>
      </c>
      <c r="W972" s="8">
        <f>IF(OR(AC971="",AC971=0),Z971+V972,IF(AB970="Latest Sag:",AA971+U972+V972,AC971+V972))</f>
        <v>0.47063100000000008</v>
      </c>
      <c r="X972" s="33">
        <v>-35.609200000000001</v>
      </c>
      <c r="Y972" s="53">
        <f>IF(OR(ISBLANK(X972),X970=VALUE(20)),,IF(W970="Latest Z20:",ABS(X970-X972-K969*L969-P969*Q969+U971+U972),ABS(X971-X972-K971*L971-P971*Q971+U972)))</f>
        <v>0</v>
      </c>
      <c r="Z972" s="28">
        <v>-66.122035999999994</v>
      </c>
      <c r="AA972" s="28">
        <v>0.48868499999999998</v>
      </c>
      <c r="AB972" s="28">
        <v>-1.8126E-2</v>
      </c>
      <c r="AC972" s="8">
        <f t="shared" ref="AC972" si="2228">AB972+AA972</f>
        <v>0.47055900000000001</v>
      </c>
      <c r="AD972" s="35">
        <v>0.45857637419506198</v>
      </c>
      <c r="AE972" s="8">
        <f t="shared" ref="AE972" si="2229">IF(AD972="",0,IF(OR(AC972="",AC972=0),W972-AD972,AC972-AD972))</f>
        <v>1.198262580493803E-2</v>
      </c>
      <c r="AF972" s="58">
        <f t="shared" ref="AF972" si="2230">IF(AA972="",(Z972-V972)-Z971,AC972-W972)</f>
        <v>-7.2000000000072006E-5</v>
      </c>
      <c r="AG972" s="40"/>
      <c r="AH972" s="73"/>
      <c r="AI972" s="40"/>
      <c r="AJ972" s="73"/>
      <c r="AK972" s="40">
        <v>69</v>
      </c>
      <c r="AL972" s="73">
        <v>150</v>
      </c>
      <c r="AM972" s="70"/>
      <c r="AN972" s="74"/>
      <c r="AO972" s="70"/>
      <c r="AP972" s="63"/>
      <c r="AQ972" s="63"/>
      <c r="AR972" s="40"/>
      <c r="AS972" s="40"/>
      <c r="AT972" s="63"/>
      <c r="AU972" s="63"/>
      <c r="AV972" s="142"/>
      <c r="AW972" s="71"/>
      <c r="AX972" s="45"/>
      <c r="AY972" s="45"/>
      <c r="AZ972" s="46"/>
      <c r="BA972" s="152"/>
      <c r="BB972" s="47"/>
      <c r="BC972" s="158">
        <v>0</v>
      </c>
      <c r="BD972" s="158"/>
      <c r="BE972" s="47"/>
      <c r="BF972" s="56"/>
      <c r="BG972" s="49"/>
      <c r="BH972" s="50"/>
      <c r="BI972" s="49"/>
      <c r="BJ972" s="49"/>
      <c r="BK972" s="49"/>
      <c r="BL972" s="49"/>
      <c r="BM972" s="49"/>
      <c r="BN972" s="50"/>
      <c r="BO972" s="49"/>
      <c r="BP972" s="49"/>
      <c r="BQ972" s="50"/>
      <c r="BR972" s="9"/>
    </row>
    <row r="973" spans="1:70" s="7" customFormat="1" x14ac:dyDescent="0.25">
      <c r="A973" s="68" t="s">
        <v>2011</v>
      </c>
      <c r="B973" s="67" t="s">
        <v>1838</v>
      </c>
      <c r="C973" s="52">
        <v>44940.908067129632</v>
      </c>
      <c r="D973" s="16">
        <f>(K973*M973+P973*R973)/(24*60*60)</f>
        <v>1.0185185185185186E-2</v>
      </c>
      <c r="E973" s="26"/>
      <c r="F973" s="14" t="s">
        <v>2007</v>
      </c>
      <c r="G973" s="15">
        <v>0.11600000000000001</v>
      </c>
      <c r="H973" s="131">
        <v>17</v>
      </c>
      <c r="I973" s="131">
        <v>10</v>
      </c>
      <c r="J973" s="143" t="s">
        <v>2008</v>
      </c>
      <c r="K973" s="27">
        <v>2</v>
      </c>
      <c r="L973" s="27">
        <v>6.0000000000000001E-3</v>
      </c>
      <c r="M973" s="13">
        <v>273</v>
      </c>
      <c r="N973" s="13">
        <v>240</v>
      </c>
      <c r="O973" s="17">
        <v>2E-3</v>
      </c>
      <c r="P973" s="27">
        <v>1</v>
      </c>
      <c r="Q973" s="27">
        <v>6.0000000000000001E-3</v>
      </c>
      <c r="R973" s="13">
        <v>334</v>
      </c>
      <c r="S973" s="13">
        <v>240</v>
      </c>
      <c r="T973" s="133">
        <v>2.9999999999999997E-4</v>
      </c>
      <c r="U973" s="27">
        <v>1.2E-2</v>
      </c>
      <c r="V973" s="8">
        <f>IF(AB971="Latest Sag:",-(K973*L973+P973*Q973),-(K973*L973+P973*Q973)+U973)</f>
        <v>-6.0000000000000019E-3</v>
      </c>
      <c r="W973" s="8">
        <f>IF(OR(AC972="",AC972=0),Z972+V973,IF(AB971="Latest Sag:",AA972+U973+V973,AC972+V973))</f>
        <v>0.464559</v>
      </c>
      <c r="X973" s="33">
        <v>-35.651200000000003</v>
      </c>
      <c r="Y973" s="53">
        <f>IF(OR(ISBLANK(X973),X971=VALUE(20)),,IF(W971="Latest Z20:",ABS(X971-X973-K970*L970-P970*Q970+U972+U973),ABS(X972-X973-K972*L972-P972*Q972+U973)))</f>
        <v>1.5924761509467089E-15</v>
      </c>
      <c r="Z973" s="28">
        <v>-66.122318000000007</v>
      </c>
      <c r="AA973" s="28">
        <v>0.48867699999999997</v>
      </c>
      <c r="AB973" s="28">
        <v>-2.3983000000000001E-2</v>
      </c>
      <c r="AC973" s="8">
        <f t="shared" ref="AC973" si="2231">AB973+AA973</f>
        <v>0.464694</v>
      </c>
      <c r="AD973" s="35">
        <v>0.45857637419506198</v>
      </c>
      <c r="AE973" s="8">
        <f t="shared" ref="AE973" si="2232">IF(AD973="",0,IF(OR(AC973="",AC973=0),W973-AD973,AC973-AD973))</f>
        <v>6.1176258049380206E-3</v>
      </c>
      <c r="AF973" s="58">
        <f t="shared" ref="AF973" si="2233">IF(AA973="",(Z973-V973)-Z972,AC973-W973)</f>
        <v>1.3499999999999623E-4</v>
      </c>
      <c r="AG973" s="40"/>
      <c r="AH973" s="73"/>
      <c r="AI973" s="40"/>
      <c r="AJ973" s="73"/>
      <c r="AK973" s="40">
        <v>24</v>
      </c>
      <c r="AL973" s="73">
        <v>150</v>
      </c>
      <c r="AM973" s="70"/>
      <c r="AN973" s="74"/>
      <c r="AO973" s="70"/>
      <c r="AP973" s="63"/>
      <c r="AQ973" s="63"/>
      <c r="AR973" s="40"/>
      <c r="AS973" s="40"/>
      <c r="AT973" s="63"/>
      <c r="AU973" s="63"/>
      <c r="AV973" s="142"/>
      <c r="AW973" s="71"/>
      <c r="AX973" s="45"/>
      <c r="AY973" s="45"/>
      <c r="AZ973" s="46"/>
      <c r="BA973" s="152"/>
      <c r="BB973" s="47"/>
      <c r="BC973" s="158">
        <v>0</v>
      </c>
      <c r="BD973" s="158"/>
      <c r="BE973" s="47"/>
      <c r="BF973" s="56"/>
      <c r="BG973" s="49"/>
      <c r="BH973" s="50"/>
      <c r="BI973" s="49"/>
      <c r="BJ973" s="49"/>
      <c r="BK973" s="49"/>
      <c r="BL973" s="49"/>
      <c r="BM973" s="49"/>
      <c r="BN973" s="50"/>
      <c r="BO973" s="49"/>
      <c r="BP973" s="49"/>
      <c r="BQ973" s="50"/>
      <c r="BR973" s="9"/>
    </row>
    <row r="974" spans="1:70" s="7" customFormat="1" x14ac:dyDescent="0.25">
      <c r="A974" s="68" t="s">
        <v>2012</v>
      </c>
      <c r="B974" s="67" t="s">
        <v>1838</v>
      </c>
      <c r="C974" s="52">
        <v>44940.929756944446</v>
      </c>
      <c r="D974" s="16">
        <f>(K974*M974+P974*R974)/(24*60*60)</f>
        <v>1.0185185185185186E-2</v>
      </c>
      <c r="E974" s="26"/>
      <c r="F974" s="14" t="s">
        <v>2007</v>
      </c>
      <c r="G974" s="15">
        <v>0.11600000000000001</v>
      </c>
      <c r="H974" s="131">
        <v>17</v>
      </c>
      <c r="I974" s="131">
        <v>10</v>
      </c>
      <c r="J974" s="143" t="s">
        <v>2008</v>
      </c>
      <c r="K974" s="27">
        <v>2</v>
      </c>
      <c r="L974" s="27">
        <v>6.0000000000000001E-3</v>
      </c>
      <c r="M974" s="13">
        <v>273</v>
      </c>
      <c r="N974" s="13">
        <v>240</v>
      </c>
      <c r="O974" s="17">
        <v>2E-3</v>
      </c>
      <c r="P974" s="27">
        <v>1</v>
      </c>
      <c r="Q974" s="27">
        <v>6.0000000000000001E-3</v>
      </c>
      <c r="R974" s="13">
        <v>334</v>
      </c>
      <c r="S974" s="13">
        <v>240</v>
      </c>
      <c r="T974" s="133">
        <v>2.9999999999999997E-4</v>
      </c>
      <c r="U974" s="27">
        <v>1.1717999999999999E-2</v>
      </c>
      <c r="V974" s="8">
        <f>IF(AB972="Latest Sag:",-(K974*L974+P974*Q974),-(K974*L974+P974*Q974)+U974)</f>
        <v>-6.2820000000000029E-3</v>
      </c>
      <c r="W974" s="8">
        <f>IF(OR(AC973="",AC973=0),Z973+V974,IF(AB972="Latest Sag:",AA973+U974+V974,AC973+V974))</f>
        <v>0.45841199999999999</v>
      </c>
      <c r="X974" s="33">
        <v>-35.657499999999999</v>
      </c>
      <c r="Y974" s="53">
        <f>IF(OR(ISBLANK(X974),X972=VALUE(20)),,IF(W972="Latest Z20:",ABS(X972-X974-K971*L971-P971*Q971+U973+U974),ABS(X973-X974-K973*L973-P973*Q973+U974)))</f>
        <v>1.7999999995974361E-5</v>
      </c>
      <c r="Z974" s="28">
        <v>-66.122356999999994</v>
      </c>
      <c r="AA974" s="28">
        <v>0.48866999999999999</v>
      </c>
      <c r="AB974" s="28">
        <v>-3.023E-2</v>
      </c>
      <c r="AC974" s="8">
        <f t="shared" ref="AC974" si="2234">AB974+AA974</f>
        <v>0.45844000000000001</v>
      </c>
      <c r="AD974" s="35">
        <v>0.45857637419506198</v>
      </c>
      <c r="AE974" s="8">
        <f t="shared" ref="AE974" si="2235">IF(AD974="",0,IF(OR(AC974="",AC974=0),W974-AD974,AC974-AD974))</f>
        <v>-1.3637419506196125E-4</v>
      </c>
      <c r="AF974" s="58">
        <f t="shared" ref="AF974" si="2236">IF(AA974="",(Z974-V974)-Z973,AC974-W974)</f>
        <v>2.8000000000028002E-5</v>
      </c>
      <c r="AG974" s="40"/>
      <c r="AH974" s="73"/>
      <c r="AI974" s="40"/>
      <c r="AJ974" s="73"/>
      <c r="AK974" s="40">
        <v>31</v>
      </c>
      <c r="AL974" s="73">
        <v>150</v>
      </c>
      <c r="AM974" s="70"/>
      <c r="AN974" s="74"/>
      <c r="AO974" s="70"/>
      <c r="AP974" s="63"/>
      <c r="AQ974" s="63"/>
      <c r="AR974" s="40"/>
      <c r="AS974" s="40"/>
      <c r="AT974" s="63"/>
      <c r="AU974" s="63"/>
      <c r="AV974" s="142"/>
      <c r="AW974" s="71"/>
      <c r="AX974" s="45"/>
      <c r="AY974" s="45"/>
      <c r="AZ974" s="46"/>
      <c r="BA974" s="152"/>
      <c r="BB974" s="47"/>
      <c r="BC974" s="158">
        <v>0</v>
      </c>
      <c r="BD974" s="158">
        <v>14</v>
      </c>
      <c r="BE974" s="47">
        <v>4.2</v>
      </c>
      <c r="BF974" s="56"/>
      <c r="BG974" s="49"/>
      <c r="BH974" s="50"/>
      <c r="BI974" s="49"/>
      <c r="BJ974" s="49"/>
      <c r="BK974" s="49"/>
      <c r="BL974" s="49"/>
      <c r="BM974" s="49"/>
      <c r="BN974" s="50"/>
      <c r="BO974" s="49"/>
      <c r="BP974" s="49"/>
      <c r="BQ974" s="50"/>
      <c r="BR974" s="9"/>
    </row>
    <row r="975" spans="1:70" s="6" customFormat="1" x14ac:dyDescent="0.25">
      <c r="A975" s="170" t="s">
        <v>1155</v>
      </c>
      <c r="B975" s="136"/>
      <c r="C975" s="137">
        <v>44940.964768518519</v>
      </c>
      <c r="D975" s="146">
        <v>3.01</v>
      </c>
      <c r="E975" s="139" t="s">
        <v>814</v>
      </c>
      <c r="F975" s="165" t="s">
        <v>1157</v>
      </c>
      <c r="G975" s="22"/>
      <c r="H975" s="134"/>
      <c r="I975" s="134"/>
      <c r="J975" s="145"/>
      <c r="K975" s="29"/>
      <c r="L975" s="29"/>
      <c r="M975" s="1"/>
      <c r="N975" s="1"/>
      <c r="O975" s="3"/>
      <c r="P975" s="29"/>
      <c r="Q975" s="29"/>
      <c r="R975" s="1"/>
      <c r="S975" s="1"/>
      <c r="T975" s="147" t="s">
        <v>903</v>
      </c>
      <c r="U975" s="32" t="s">
        <v>24</v>
      </c>
      <c r="V975" s="24"/>
      <c r="W975" s="25" t="s">
        <v>22</v>
      </c>
      <c r="X975" s="30">
        <v>20</v>
      </c>
      <c r="Y975" s="138"/>
      <c r="Z975" s="30"/>
      <c r="AA975" s="30"/>
      <c r="AB975" s="36" t="s">
        <v>21</v>
      </c>
      <c r="AC975" s="24">
        <f>$AC$974</f>
        <v>0.45844000000000001</v>
      </c>
      <c r="AD975" s="30"/>
      <c r="AE975" s="24"/>
      <c r="AF975" s="24"/>
      <c r="AG975" s="41"/>
      <c r="AH975" s="41"/>
      <c r="AI975" s="41"/>
      <c r="AJ975" s="41"/>
      <c r="AK975" s="41"/>
      <c r="AL975" s="41"/>
      <c r="AM975" s="41"/>
      <c r="AN975" s="41"/>
      <c r="AO975" s="41"/>
      <c r="AP975" s="135"/>
      <c r="AQ975" s="135"/>
      <c r="AR975" s="41"/>
      <c r="AS975" s="41"/>
      <c r="AT975" s="135"/>
      <c r="AU975" s="135"/>
      <c r="AV975" s="29"/>
      <c r="AW975" s="42"/>
      <c r="AX975" s="42"/>
      <c r="AY975" s="42"/>
      <c r="AZ975" s="43"/>
      <c r="BA975" s="151"/>
      <c r="BB975" s="44"/>
      <c r="BC975" s="157">
        <v>1</v>
      </c>
      <c r="BD975" s="157"/>
      <c r="BE975" s="44"/>
      <c r="BF975" s="48"/>
      <c r="BG975" s="48"/>
      <c r="BH975" s="48"/>
      <c r="BI975" s="48"/>
      <c r="BJ975" s="48"/>
      <c r="BK975" s="48"/>
      <c r="BL975" s="48"/>
      <c r="BM975" s="48"/>
      <c r="BN975" s="48"/>
      <c r="BO975" s="48"/>
      <c r="BP975" s="48"/>
      <c r="BQ975" s="48"/>
      <c r="BR975" s="1"/>
    </row>
    <row r="976" spans="1:70" s="7" customFormat="1" x14ac:dyDescent="0.25">
      <c r="A976" s="68" t="s">
        <v>2013</v>
      </c>
      <c r="B976" s="67" t="s">
        <v>1838</v>
      </c>
      <c r="C976" s="52">
        <v>44940.964930555558</v>
      </c>
      <c r="D976" s="16">
        <f>(K976*M976+P976*R976)/(24*60*60)</f>
        <v>0</v>
      </c>
      <c r="E976" s="26"/>
      <c r="F976" s="14" t="s">
        <v>2007</v>
      </c>
      <c r="G976" s="15">
        <v>0.11600000000000001</v>
      </c>
      <c r="H976" s="131">
        <v>17</v>
      </c>
      <c r="I976" s="131">
        <v>10</v>
      </c>
      <c r="J976" s="143" t="s">
        <v>2008</v>
      </c>
      <c r="K976" s="37"/>
      <c r="L976" s="27">
        <v>6.0000000000000001E-3</v>
      </c>
      <c r="M976" s="13">
        <v>273</v>
      </c>
      <c r="N976" s="13">
        <v>240</v>
      </c>
      <c r="O976" s="17">
        <v>2E-3</v>
      </c>
      <c r="P976" s="37"/>
      <c r="Q976" s="27">
        <v>6.0000000000000001E-3</v>
      </c>
      <c r="R976" s="13">
        <v>334</v>
      </c>
      <c r="S976" s="13">
        <v>240</v>
      </c>
      <c r="T976" s="133">
        <v>2.9999999999999997E-4</v>
      </c>
      <c r="U976" s="27"/>
      <c r="V976" s="8">
        <f>IF(AB974="Latest Sag:",-(K976*L976+P976*Q976),-(K976*L976+P976*Q976)+U976)</f>
        <v>0</v>
      </c>
      <c r="W976" s="8">
        <f>IF(OR(AC975="",AC975=0),Z975+V976,IF(AB974="Latest Sag:",AA975+U976+V976,AC975+V976))</f>
        <v>0.45844000000000001</v>
      </c>
      <c r="X976" s="34"/>
      <c r="Y976" s="53">
        <f>IF(OR(ISBLANK(X976),X974=VALUE(20)),,IF(W974="Latest Z20:",ABS(X974-X976-K973*L973-P973*Q973+U975+U976),ABS(X975-X976-K975*L975-P975*Q975+U976)))</f>
        <v>0</v>
      </c>
      <c r="Z976" s="28">
        <v>-66.122522000000004</v>
      </c>
      <c r="AA976" s="28">
        <v>0.48909000000000002</v>
      </c>
      <c r="AB976" s="28">
        <v>3.6975000000000001E-2</v>
      </c>
      <c r="AC976" s="8">
        <f t="shared" ref="AC976" si="2237">AB976+AA976</f>
        <v>0.526065</v>
      </c>
      <c r="AD976" s="35">
        <v>0.45872163223148998</v>
      </c>
      <c r="AE976" s="8">
        <f t="shared" ref="AE976" si="2238">IF(AD976="",0,IF(OR(AC976="",AC976=0),W976-AD976,AC976-AD976))</f>
        <v>6.7343367768510021E-2</v>
      </c>
      <c r="AF976" s="58">
        <f t="shared" ref="AF976" si="2239">IF(AA976="",(Z976-V976)-Z975,AC976-W976)</f>
        <v>6.7624999999999991E-2</v>
      </c>
      <c r="AG976" s="40"/>
      <c r="AH976" s="73"/>
      <c r="AI976" s="40"/>
      <c r="AJ976" s="73"/>
      <c r="AK976" s="40">
        <v>2289</v>
      </c>
      <c r="AL976" s="73">
        <v>150</v>
      </c>
      <c r="AM976" s="70"/>
      <c r="AN976" s="74"/>
      <c r="AO976" s="70"/>
      <c r="AP976" s="63"/>
      <c r="AQ976" s="63"/>
      <c r="AR976" s="40"/>
      <c r="AS976" s="40"/>
      <c r="AT976" s="63"/>
      <c r="AU976" s="63"/>
      <c r="AV976" s="142"/>
      <c r="AW976" s="71"/>
      <c r="AX976" s="45"/>
      <c r="AY976" s="45"/>
      <c r="AZ976" s="46"/>
      <c r="BA976" s="152"/>
      <c r="BB976" s="47"/>
      <c r="BC976" s="158">
        <v>1</v>
      </c>
      <c r="BD976" s="158"/>
      <c r="BE976" s="47"/>
      <c r="BF976" s="56"/>
      <c r="BG976" s="49"/>
      <c r="BH976" s="50"/>
      <c r="BI976" s="49"/>
      <c r="BJ976" s="49"/>
      <c r="BK976" s="49"/>
      <c r="BL976" s="49"/>
      <c r="BM976" s="49"/>
      <c r="BN976" s="50"/>
      <c r="BO976" s="49"/>
      <c r="BP976" s="49"/>
      <c r="BQ976" s="50"/>
      <c r="BR976" s="9"/>
    </row>
    <row r="977" spans="1:70" s="7" customFormat="1" x14ac:dyDescent="0.25">
      <c r="A977" s="68" t="s">
        <v>2014</v>
      </c>
      <c r="B977" s="67" t="s">
        <v>1838</v>
      </c>
      <c r="C977" s="52">
        <v>44940.99150462963</v>
      </c>
      <c r="D977" s="16">
        <f>(K977*M977+P977*R977)/(24*60*60)</f>
        <v>3.4756944444444444E-2</v>
      </c>
      <c r="E977" s="26"/>
      <c r="F977" s="14" t="s">
        <v>2007</v>
      </c>
      <c r="G977" s="15">
        <v>0.11600000000000001</v>
      </c>
      <c r="H977" s="131">
        <v>17</v>
      </c>
      <c r="I977" s="131">
        <v>10</v>
      </c>
      <c r="J977" s="143" t="s">
        <v>2008</v>
      </c>
      <c r="K977" s="27">
        <v>11</v>
      </c>
      <c r="L977" s="27">
        <v>6.0000000000000001E-3</v>
      </c>
      <c r="M977" s="13">
        <v>273</v>
      </c>
      <c r="N977" s="13">
        <v>240</v>
      </c>
      <c r="O977" s="17">
        <v>2E-3</v>
      </c>
      <c r="P977" s="27"/>
      <c r="Q977" s="27">
        <v>6.0000000000000001E-3</v>
      </c>
      <c r="R977" s="13">
        <v>334</v>
      </c>
      <c r="S977" s="13">
        <v>240</v>
      </c>
      <c r="T977" s="133">
        <v>2.9999999999999997E-4</v>
      </c>
      <c r="U977" s="27">
        <v>4.1634999999999998E-2</v>
      </c>
      <c r="V977" s="8">
        <f>IF(AB975="Latest Sag:",-(K977*L977+P977*Q977),-(K977*L977+P977*Q977)+U977)</f>
        <v>-6.6000000000000003E-2</v>
      </c>
      <c r="W977" s="8">
        <f>IF(OR(AC976="",AC976=0),Z976+V977,IF(AB975="Latest Sag:",AA976+U977+V977,AC976+V977))</f>
        <v>0.464725</v>
      </c>
      <c r="X977" s="33">
        <v>-35.605499999999999</v>
      </c>
      <c r="Y977" s="53">
        <f>IF(OR(ISBLANK(X977),X975=VALUE(20)),,IF(W975="Latest Z20:",ABS(X975-X977-K974*L974-P974*Q974+U976+U977),ABS(X976-X977-K976*L976-P976*Q976+U977)))</f>
        <v>0</v>
      </c>
      <c r="Z977" s="28">
        <v>-66.122050999999999</v>
      </c>
      <c r="AA977" s="28">
        <v>0.48907299999999998</v>
      </c>
      <c r="AB977" s="28">
        <v>-2.6603000000000002E-2</v>
      </c>
      <c r="AC977" s="8">
        <f t="shared" ref="AC977" si="2240">AB977+AA977</f>
        <v>0.46246999999999999</v>
      </c>
      <c r="AD977" s="35">
        <v>0.45872163223148998</v>
      </c>
      <c r="AE977" s="8">
        <f t="shared" ref="AE977" si="2241">IF(AD977="",0,IF(OR(AC977="",AC977=0),W977-AD977,AC977-AD977))</f>
        <v>3.7483677685100081E-3</v>
      </c>
      <c r="AF977" s="58">
        <f t="shared" ref="AF977" si="2242">IF(AA977="",(Z977-V977)-Z976,AC977-W977)</f>
        <v>-2.255000000000007E-3</v>
      </c>
      <c r="AG977" s="40"/>
      <c r="AH977" s="73"/>
      <c r="AI977" s="40"/>
      <c r="AJ977" s="73"/>
      <c r="AK977" s="40">
        <v>60</v>
      </c>
      <c r="AL977" s="73">
        <v>150</v>
      </c>
      <c r="AM977" s="70"/>
      <c r="AN977" s="74"/>
      <c r="AO977" s="70"/>
      <c r="AP977" s="63"/>
      <c r="AQ977" s="63"/>
      <c r="AR977" s="40"/>
      <c r="AS977" s="40"/>
      <c r="AT977" s="63"/>
      <c r="AU977" s="63"/>
      <c r="AV977" s="142"/>
      <c r="AW977" s="71"/>
      <c r="AX977" s="45"/>
      <c r="AY977" s="45"/>
      <c r="AZ977" s="46"/>
      <c r="BA977" s="152"/>
      <c r="BB977" s="47"/>
      <c r="BC977" s="158">
        <v>1</v>
      </c>
      <c r="BD977" s="158"/>
      <c r="BE977" s="47"/>
      <c r="BF977" s="56"/>
      <c r="BG977" s="49"/>
      <c r="BH977" s="50"/>
      <c r="BI977" s="49"/>
      <c r="BJ977" s="49"/>
      <c r="BK977" s="49"/>
      <c r="BL977" s="49"/>
      <c r="BM977" s="49"/>
      <c r="BN977" s="50"/>
      <c r="BO977" s="49"/>
      <c r="BP977" s="49"/>
      <c r="BQ977" s="50"/>
      <c r="BR977" s="9"/>
    </row>
    <row r="978" spans="1:70" s="7" customFormat="1" x14ac:dyDescent="0.25">
      <c r="A978" s="68" t="s">
        <v>2015</v>
      </c>
      <c r="B978" s="67" t="s">
        <v>1838</v>
      </c>
      <c r="C978" s="52">
        <v>44941.038032407407</v>
      </c>
      <c r="D978" s="16">
        <f>(K978*M978+P978*R978)/(24*60*60)</f>
        <v>1.0185185185185186E-2</v>
      </c>
      <c r="E978" s="26" t="s">
        <v>2016</v>
      </c>
      <c r="F978" s="14" t="s">
        <v>2007</v>
      </c>
      <c r="G978" s="15">
        <v>0.11600000000000001</v>
      </c>
      <c r="H978" s="131">
        <v>17</v>
      </c>
      <c r="I978" s="131">
        <v>10</v>
      </c>
      <c r="J978" s="143" t="s">
        <v>2008</v>
      </c>
      <c r="K978" s="27">
        <v>2</v>
      </c>
      <c r="L978" s="27">
        <v>6.0000000000000001E-3</v>
      </c>
      <c r="M978" s="13">
        <v>273</v>
      </c>
      <c r="N978" s="13">
        <v>240</v>
      </c>
      <c r="O978" s="17">
        <v>2E-3</v>
      </c>
      <c r="P978" s="27">
        <v>1</v>
      </c>
      <c r="Q978" s="27">
        <v>6.0000000000000001E-3</v>
      </c>
      <c r="R978" s="13">
        <v>334</v>
      </c>
      <c r="S978" s="13">
        <v>240</v>
      </c>
      <c r="T978" s="133">
        <v>2.9999999999999997E-4</v>
      </c>
      <c r="U978" s="27">
        <v>1.4128E-2</v>
      </c>
      <c r="V978" s="8">
        <f>IF(AB976="Latest Sag:",-(K978*L978+P978*Q978),-(K978*L978+P978*Q978)+U978)</f>
        <v>-3.8720000000000022E-3</v>
      </c>
      <c r="W978" s="8">
        <f>IF(OR(AC977="",AC977=0),Z977+V978,IF(AB976="Latest Sag:",AA977+U978+V978,AC977+V978))</f>
        <v>0.45859800000000001</v>
      </c>
      <c r="X978" s="33">
        <v>-35.657400000000003</v>
      </c>
      <c r="Y978" s="53">
        <f>IF(OR(ISBLANK(X978),X976=VALUE(20)),,IF(W976="Latest Z20:",ABS(X976-X978-K975*L975-P975*Q975+U977+U978),ABS(X977-X978-K977*L977-P977*Q977+U978)))</f>
        <v>2.8000000003384692E-5</v>
      </c>
      <c r="Z978" s="28">
        <v>-66.122093000000007</v>
      </c>
      <c r="AA978" s="28">
        <v>0.489062</v>
      </c>
      <c r="AB978" s="28">
        <v>-3.0284999999999999E-2</v>
      </c>
      <c r="AC978" s="8">
        <f t="shared" ref="AC978" si="2243">AB978+AA978</f>
        <v>0.45877699999999999</v>
      </c>
      <c r="AD978" s="35">
        <v>0.45872163223148998</v>
      </c>
      <c r="AE978" s="8">
        <f t="shared" ref="AE978" si="2244">IF(AD978="",0,IF(OR(AC978="",AC978=0),W978-AD978,AC978-AD978))</f>
        <v>5.5367768510006243E-5</v>
      </c>
      <c r="AF978" s="58">
        <f t="shared" ref="AF978" si="2245">IF(AA978="",(Z978-V978)-Z977,AC978-W978)</f>
        <v>1.7899999999998473E-4</v>
      </c>
      <c r="AG978" s="40"/>
      <c r="AH978" s="73"/>
      <c r="AI978" s="40"/>
      <c r="AJ978" s="73"/>
      <c r="AK978" s="40">
        <v>22</v>
      </c>
      <c r="AL978" s="73">
        <v>150</v>
      </c>
      <c r="AM978" s="70"/>
      <c r="AN978" s="74"/>
      <c r="AO978" s="70"/>
      <c r="AP978" s="63"/>
      <c r="AQ978" s="63"/>
      <c r="AR978" s="40"/>
      <c r="AS978" s="40"/>
      <c r="AT978" s="63"/>
      <c r="AU978" s="63"/>
      <c r="AV978" s="142"/>
      <c r="AW978" s="71"/>
      <c r="AX978" s="45"/>
      <c r="AY978" s="45"/>
      <c r="AZ978" s="46"/>
      <c r="BA978" s="152"/>
      <c r="BB978" s="47"/>
      <c r="BC978" s="158">
        <v>1</v>
      </c>
      <c r="BD978" s="158"/>
      <c r="BE978" s="47"/>
      <c r="BF978" s="56"/>
      <c r="BG978" s="49"/>
      <c r="BH978" s="50"/>
      <c r="BI978" s="49"/>
      <c r="BJ978" s="49"/>
      <c r="BK978" s="49"/>
      <c r="BL978" s="49"/>
      <c r="BM978" s="49"/>
      <c r="BN978" s="50"/>
      <c r="BO978" s="49"/>
      <c r="BP978" s="49"/>
      <c r="BQ978" s="50"/>
      <c r="BR978" s="9"/>
    </row>
    <row r="979" spans="1:70" s="6" customFormat="1" x14ac:dyDescent="0.25">
      <c r="A979" s="170" t="s">
        <v>1155</v>
      </c>
      <c r="B979" s="136"/>
      <c r="C979" s="137">
        <v>44941.070601851854</v>
      </c>
      <c r="D979" s="146">
        <v>2.54</v>
      </c>
      <c r="E979" s="139" t="s">
        <v>814</v>
      </c>
      <c r="F979" s="165" t="s">
        <v>1171</v>
      </c>
      <c r="G979" s="22"/>
      <c r="H979" s="134"/>
      <c r="I979" s="134"/>
      <c r="J979" s="145"/>
      <c r="K979" s="29"/>
      <c r="L979" s="29"/>
      <c r="M979" s="1"/>
      <c r="N979" s="1"/>
      <c r="O979" s="3"/>
      <c r="P979" s="29"/>
      <c r="Q979" s="29"/>
      <c r="R979" s="1"/>
      <c r="S979" s="1"/>
      <c r="T979" s="147" t="s">
        <v>903</v>
      </c>
      <c r="U979" s="32" t="s">
        <v>24</v>
      </c>
      <c r="V979" s="24"/>
      <c r="W979" s="25" t="s">
        <v>22</v>
      </c>
      <c r="X979" s="30">
        <v>20</v>
      </c>
      <c r="Y979" s="138"/>
      <c r="Z979" s="30"/>
      <c r="AA979" s="30"/>
      <c r="AB979" s="36" t="s">
        <v>21</v>
      </c>
      <c r="AC979" s="24">
        <f>$AC$978</f>
        <v>0.45877699999999999</v>
      </c>
      <c r="AD979" s="30"/>
      <c r="AE979" s="24"/>
      <c r="AF979" s="24"/>
      <c r="AG979" s="41"/>
      <c r="AH979" s="41"/>
      <c r="AI979" s="41"/>
      <c r="AJ979" s="41"/>
      <c r="AK979" s="41"/>
      <c r="AL979" s="41"/>
      <c r="AM979" s="41"/>
      <c r="AN979" s="41"/>
      <c r="AO979" s="41"/>
      <c r="AP979" s="135"/>
      <c r="AQ979" s="135"/>
      <c r="AR979" s="41"/>
      <c r="AS979" s="41"/>
      <c r="AT979" s="135"/>
      <c r="AU979" s="135"/>
      <c r="AV979" s="29"/>
      <c r="AW979" s="42"/>
      <c r="AX979" s="42"/>
      <c r="AY979" s="42"/>
      <c r="AZ979" s="43"/>
      <c r="BA979" s="151"/>
      <c r="BB979" s="44"/>
      <c r="BC979" s="157">
        <v>2</v>
      </c>
      <c r="BD979" s="157"/>
      <c r="BE979" s="44"/>
      <c r="BF979" s="48"/>
      <c r="BG979" s="48"/>
      <c r="BH979" s="48"/>
      <c r="BI979" s="48"/>
      <c r="BJ979" s="48"/>
      <c r="BK979" s="48"/>
      <c r="BL979" s="48"/>
      <c r="BM979" s="48"/>
      <c r="BN979" s="48"/>
      <c r="BO979" s="48"/>
      <c r="BP979" s="48"/>
      <c r="BQ979" s="48"/>
      <c r="BR979" s="1"/>
    </row>
    <row r="980" spans="1:70" s="7" customFormat="1" x14ac:dyDescent="0.25">
      <c r="A980" s="68" t="s">
        <v>2017</v>
      </c>
      <c r="B980" s="67" t="s">
        <v>1838</v>
      </c>
      <c r="C980" s="52">
        <v>44941.07068287037</v>
      </c>
      <c r="D980" s="16">
        <f>(K980*M980+P980*R980)/(24*60*60)</f>
        <v>0</v>
      </c>
      <c r="E980" s="26"/>
      <c r="F980" s="14" t="s">
        <v>2007</v>
      </c>
      <c r="G980" s="15">
        <v>0.11600000000000001</v>
      </c>
      <c r="H980" s="131">
        <v>17</v>
      </c>
      <c r="I980" s="131">
        <v>10</v>
      </c>
      <c r="J980" s="143" t="s">
        <v>2008</v>
      </c>
      <c r="K980" s="37"/>
      <c r="L980" s="27">
        <v>6.0000000000000001E-3</v>
      </c>
      <c r="M980" s="13">
        <v>273</v>
      </c>
      <c r="N980" s="13">
        <v>240</v>
      </c>
      <c r="O980" s="17">
        <v>2E-3</v>
      </c>
      <c r="P980" s="37"/>
      <c r="Q980" s="27">
        <v>6.0000000000000001E-3</v>
      </c>
      <c r="R980" s="13">
        <v>334</v>
      </c>
      <c r="S980" s="13">
        <v>240</v>
      </c>
      <c r="T980" s="133">
        <v>2.9999999999999997E-4</v>
      </c>
      <c r="U980" s="27"/>
      <c r="V980" s="8">
        <f>IF(AB978="Latest Sag:",-(K980*L980+P980*Q980),-(K980*L980+P980*Q980)+U980)</f>
        <v>0</v>
      </c>
      <c r="W980" s="8">
        <f>IF(OR(AC979="",AC979=0),Z979+V980,IF(AB978="Latest Sag:",AA979+U980+V980,AC979+V980))</f>
        <v>0.45877699999999999</v>
      </c>
      <c r="X980" s="34"/>
      <c r="Y980" s="53">
        <f>IF(OR(ISBLANK(X980),X978=VALUE(20)),,IF(W978="Latest Z20:",ABS(X978-X980-K977*L977-P977*Q977+U979+U980),ABS(X979-X980-K979*L979-P979*Q979+U980)))</f>
        <v>0</v>
      </c>
      <c r="Z980" s="28">
        <v>-66.122388999999998</v>
      </c>
      <c r="AA980" s="28">
        <v>0.48927700000000002</v>
      </c>
      <c r="AB980" s="28">
        <v>3.6135E-2</v>
      </c>
      <c r="AC980" s="8">
        <f t="shared" ref="AC980" si="2246">AB980+AA980</f>
        <v>0.52541199999999999</v>
      </c>
      <c r="AD980" s="35">
        <v>0.45872946631745398</v>
      </c>
      <c r="AE980" s="8">
        <f t="shared" ref="AE980" si="2247">IF(AD980="",0,IF(OR(AC980="",AC980=0),W980-AD980,AC980-AD980))</f>
        <v>6.6682533682546008E-2</v>
      </c>
      <c r="AF980" s="58">
        <f t="shared" ref="AF980" si="2248">IF(AA980="",(Z980-V980)-Z979,AC980-W980)</f>
        <v>6.6635E-2</v>
      </c>
      <c r="AG980" s="40"/>
      <c r="AH980" s="73"/>
      <c r="AI980" s="40"/>
      <c r="AJ980" s="73"/>
      <c r="AK980" s="40">
        <v>3214</v>
      </c>
      <c r="AL980" s="73">
        <v>150</v>
      </c>
      <c r="AM980" s="70"/>
      <c r="AN980" s="74"/>
      <c r="AO980" s="70"/>
      <c r="AP980" s="63"/>
      <c r="AQ980" s="63"/>
      <c r="AR980" s="40"/>
      <c r="AS980" s="40"/>
      <c r="AT980" s="63"/>
      <c r="AU980" s="63"/>
      <c r="AV980" s="142"/>
      <c r="AW980" s="71"/>
      <c r="AX980" s="45"/>
      <c r="AY980" s="45"/>
      <c r="AZ980" s="46"/>
      <c r="BA980" s="152"/>
      <c r="BB980" s="47"/>
      <c r="BC980" s="158">
        <v>2</v>
      </c>
      <c r="BD980" s="158"/>
      <c r="BE980" s="47"/>
      <c r="BF980" s="56"/>
      <c r="BG980" s="49"/>
      <c r="BH980" s="50"/>
      <c r="BI980" s="49"/>
      <c r="BJ980" s="49"/>
      <c r="BK980" s="49"/>
      <c r="BL980" s="49"/>
      <c r="BM980" s="49"/>
      <c r="BN980" s="50"/>
      <c r="BO980" s="49"/>
      <c r="BP980" s="49"/>
      <c r="BQ980" s="50"/>
      <c r="BR980" s="9"/>
    </row>
    <row r="981" spans="1:70" s="7" customFormat="1" x14ac:dyDescent="0.25">
      <c r="A981" s="68" t="s">
        <v>2018</v>
      </c>
      <c r="B981" s="67" t="s">
        <v>1838</v>
      </c>
      <c r="C981" s="52">
        <v>44941.088587962964</v>
      </c>
      <c r="D981" s="16">
        <f>(K981*M981+P981*R981)/(24*60*60)</f>
        <v>3.4756944444444444E-2</v>
      </c>
      <c r="E981" s="26"/>
      <c r="F981" s="14" t="s">
        <v>2007</v>
      </c>
      <c r="G981" s="15">
        <v>0.11600000000000001</v>
      </c>
      <c r="H981" s="131">
        <v>17</v>
      </c>
      <c r="I981" s="131">
        <v>10</v>
      </c>
      <c r="J981" s="143" t="s">
        <v>2008</v>
      </c>
      <c r="K981" s="27">
        <v>11</v>
      </c>
      <c r="L981" s="27">
        <v>6.0000000000000001E-3</v>
      </c>
      <c r="M981" s="13">
        <v>273</v>
      </c>
      <c r="N981" s="13">
        <v>240</v>
      </c>
      <c r="O981" s="17">
        <v>2E-3</v>
      </c>
      <c r="P981" s="27"/>
      <c r="Q981" s="27">
        <v>6.0000000000000001E-3</v>
      </c>
      <c r="R981" s="13">
        <v>334</v>
      </c>
      <c r="S981" s="13">
        <v>240</v>
      </c>
      <c r="T981" s="133">
        <v>2.9999999999999997E-4</v>
      </c>
      <c r="U981" s="27">
        <v>4.1611000000000002E-2</v>
      </c>
      <c r="V981" s="8">
        <f>IF(AB979="Latest Sag:",-(K981*L981+P981*Q981),-(K981*L981+P981*Q981)+U981)</f>
        <v>-6.6000000000000003E-2</v>
      </c>
      <c r="W981" s="8">
        <f>IF(OR(AC980="",AC980=0),Z980+V981,IF(AB979="Latest Sag:",AA980+U981+V981,AC980+V981))</f>
        <v>0.46488800000000002</v>
      </c>
      <c r="X981" s="33">
        <v>-35.604999999999997</v>
      </c>
      <c r="Y981" s="53">
        <f>IF(OR(ISBLANK(X981),X979=VALUE(20)),,IF(W979="Latest Z20:",ABS(X979-X981-K978*L978-P978*Q978+U980+U981),ABS(X980-X981-K980*L980-P980*Q980+U981)))</f>
        <v>0</v>
      </c>
      <c r="Z981" s="28">
        <v>-66.121986000000007</v>
      </c>
      <c r="AA981" s="28">
        <v>0.48925600000000002</v>
      </c>
      <c r="AB981" s="28">
        <v>-2.6147E-2</v>
      </c>
      <c r="AC981" s="8">
        <f t="shared" ref="AC981" si="2249">AB981+AA981</f>
        <v>0.46310900000000005</v>
      </c>
      <c r="AD981" s="35">
        <v>0.45872946631745398</v>
      </c>
      <c r="AE981" s="8">
        <f t="shared" ref="AE981" si="2250">IF(AD981="",0,IF(OR(AC981="",AC981=0),W981-AD981,AC981-AD981))</f>
        <v>4.3795336825460662E-3</v>
      </c>
      <c r="AF981" s="58">
        <f t="shared" ref="AF981" si="2251">IF(AA981="",(Z981-V981)-Z980,AC981-W981)</f>
        <v>-1.778999999999975E-3</v>
      </c>
      <c r="AG981" s="40"/>
      <c r="AH981" s="73"/>
      <c r="AI981" s="40"/>
      <c r="AJ981" s="73"/>
      <c r="AK981" s="40">
        <v>64</v>
      </c>
      <c r="AL981" s="73">
        <v>150</v>
      </c>
      <c r="AM981" s="70"/>
      <c r="AN981" s="74"/>
      <c r="AO981" s="70"/>
      <c r="AP981" s="63"/>
      <c r="AQ981" s="63"/>
      <c r="AR981" s="40"/>
      <c r="AS981" s="40"/>
      <c r="AT981" s="63"/>
      <c r="AU981" s="63"/>
      <c r="AV981" s="142"/>
      <c r="AW981" s="71"/>
      <c r="AX981" s="45"/>
      <c r="AY981" s="45"/>
      <c r="AZ981" s="46"/>
      <c r="BA981" s="152"/>
      <c r="BB981" s="47"/>
      <c r="BC981" s="158">
        <v>2</v>
      </c>
      <c r="BD981" s="158"/>
      <c r="BE981" s="47"/>
      <c r="BF981" s="56"/>
      <c r="BG981" s="49"/>
      <c r="BH981" s="50"/>
      <c r="BI981" s="49"/>
      <c r="BJ981" s="49"/>
      <c r="BK981" s="49"/>
      <c r="BL981" s="49"/>
      <c r="BM981" s="49"/>
      <c r="BN981" s="50"/>
      <c r="BO981" s="49"/>
      <c r="BP981" s="49"/>
      <c r="BQ981" s="50"/>
      <c r="BR981" s="9"/>
    </row>
    <row r="982" spans="1:70" s="7" customFormat="1" x14ac:dyDescent="0.25">
      <c r="A982" s="68" t="s">
        <v>2019</v>
      </c>
      <c r="B982" s="67" t="s">
        <v>1838</v>
      </c>
      <c r="C982" s="52">
        <v>44941.134027777778</v>
      </c>
      <c r="D982" s="16">
        <f>(K982*M982+P982*R982)/(24*60*60)</f>
        <v>1.0185185185185186E-2</v>
      </c>
      <c r="E982" s="26"/>
      <c r="F982" s="14" t="s">
        <v>2007</v>
      </c>
      <c r="G982" s="15">
        <v>0.11600000000000001</v>
      </c>
      <c r="H982" s="131">
        <v>17</v>
      </c>
      <c r="I982" s="131">
        <v>10</v>
      </c>
      <c r="J982" s="143" t="s">
        <v>2008</v>
      </c>
      <c r="K982" s="27">
        <v>2</v>
      </c>
      <c r="L982" s="27">
        <v>6.0000000000000001E-3</v>
      </c>
      <c r="M982" s="13">
        <v>273</v>
      </c>
      <c r="N982" s="13">
        <v>240</v>
      </c>
      <c r="O982" s="17">
        <v>2E-3</v>
      </c>
      <c r="P982" s="27">
        <v>1</v>
      </c>
      <c r="Q982" s="27">
        <v>6.0000000000000001E-3</v>
      </c>
      <c r="R982" s="13">
        <v>334</v>
      </c>
      <c r="S982" s="13">
        <v>240</v>
      </c>
      <c r="T982" s="133">
        <v>2.9999999999999997E-4</v>
      </c>
      <c r="U982" s="27">
        <v>1.3487000000000001E-2</v>
      </c>
      <c r="V982" s="8">
        <f>IF(AB980="Latest Sag:",-(K982*L982+P982*Q982),-(K982*L982+P982*Q982)+U982)</f>
        <v>-4.5130000000000014E-3</v>
      </c>
      <c r="W982" s="8">
        <f>IF(OR(AC981="",AC981=0),Z981+V982,IF(AB980="Latest Sag:",AA981+U982+V982,AC981+V982))</f>
        <v>0.45859600000000006</v>
      </c>
      <c r="X982" s="33">
        <v>-35.657499999999999</v>
      </c>
      <c r="Y982" s="53">
        <f>IF(OR(ISBLANK(X982),X980=VALUE(20)),,IF(W980="Latest Z20:",ABS(X980-X982-K979*L979-P979*Q979+U981+U982),ABS(X981-X982-K981*L981-P981*Q981+U982)))</f>
        <v>1.2999999998012865E-5</v>
      </c>
      <c r="Z982" s="28">
        <v>-66.122037000000006</v>
      </c>
      <c r="AA982" s="28">
        <v>0.48924200000000001</v>
      </c>
      <c r="AB982" s="28">
        <v>-3.0495000000000001E-2</v>
      </c>
      <c r="AC982" s="8">
        <f t="shared" ref="AC982" si="2252">AB982+AA982</f>
        <v>0.45874700000000002</v>
      </c>
      <c r="AD982" s="35">
        <v>0.45872946631745398</v>
      </c>
      <c r="AE982" s="8">
        <f t="shared" ref="AE982" si="2253">IF(AD982="",0,IF(OR(AC982="",AC982=0),W982-AD982,AC982-AD982))</f>
        <v>1.7533682546033713E-5</v>
      </c>
      <c r="AF982" s="58">
        <f t="shared" ref="AF982" si="2254">IF(AA982="",(Z982-V982)-Z981,AC982-W982)</f>
        <v>1.5099999999995672E-4</v>
      </c>
      <c r="AG982" s="40"/>
      <c r="AH982" s="73"/>
      <c r="AI982" s="40"/>
      <c r="AJ982" s="73"/>
      <c r="AK982" s="40">
        <v>20</v>
      </c>
      <c r="AL982" s="73">
        <v>150</v>
      </c>
      <c r="AM982" s="70"/>
      <c r="AN982" s="74"/>
      <c r="AO982" s="70"/>
      <c r="AP982" s="63"/>
      <c r="AQ982" s="63"/>
      <c r="AR982" s="40"/>
      <c r="AS982" s="40"/>
      <c r="AT982" s="63"/>
      <c r="AU982" s="63"/>
      <c r="AV982" s="142"/>
      <c r="AW982" s="71"/>
      <c r="AX982" s="45"/>
      <c r="AY982" s="45"/>
      <c r="AZ982" s="46"/>
      <c r="BA982" s="152"/>
      <c r="BB982" s="47"/>
      <c r="BC982" s="158">
        <v>2</v>
      </c>
      <c r="BD982" s="158"/>
      <c r="BE982" s="47"/>
      <c r="BF982" s="56"/>
      <c r="BG982" s="49"/>
      <c r="BH982" s="50"/>
      <c r="BI982" s="49"/>
      <c r="BJ982" s="49"/>
      <c r="BK982" s="49"/>
      <c r="BL982" s="49"/>
      <c r="BM982" s="49"/>
      <c r="BN982" s="50"/>
      <c r="BO982" s="49"/>
      <c r="BP982" s="49"/>
      <c r="BQ982" s="50"/>
      <c r="BR982" s="9"/>
    </row>
    <row r="983" spans="1:70" s="6" customFormat="1" x14ac:dyDescent="0.25">
      <c r="A983" s="170" t="s">
        <v>1155</v>
      </c>
      <c r="B983" s="136"/>
      <c r="C983" s="137">
        <v>44941.156539351854</v>
      </c>
      <c r="D983" s="146">
        <v>2.06</v>
      </c>
      <c r="E983" s="139" t="s">
        <v>814</v>
      </c>
      <c r="F983" s="165" t="s">
        <v>1175</v>
      </c>
      <c r="G983" s="22"/>
      <c r="H983" s="134"/>
      <c r="I983" s="134"/>
      <c r="J983" s="145"/>
      <c r="K983" s="29"/>
      <c r="L983" s="29"/>
      <c r="M983" s="1"/>
      <c r="N983" s="1"/>
      <c r="O983" s="3"/>
      <c r="P983" s="29"/>
      <c r="Q983" s="29"/>
      <c r="R983" s="1"/>
      <c r="S983" s="1"/>
      <c r="T983" s="147" t="s">
        <v>903</v>
      </c>
      <c r="U983" s="32" t="s">
        <v>24</v>
      </c>
      <c r="V983" s="24"/>
      <c r="W983" s="25" t="s">
        <v>22</v>
      </c>
      <c r="X983" s="30">
        <v>20</v>
      </c>
      <c r="Y983" s="138"/>
      <c r="Z983" s="30"/>
      <c r="AA983" s="30"/>
      <c r="AB983" s="36" t="s">
        <v>21</v>
      </c>
      <c r="AC983" s="24">
        <f>$AC$982</f>
        <v>0.45874700000000002</v>
      </c>
      <c r="AD983" s="30"/>
      <c r="AE983" s="24"/>
      <c r="AF983" s="24"/>
      <c r="AG983" s="41"/>
      <c r="AH983" s="41"/>
      <c r="AI983" s="41"/>
      <c r="AJ983" s="41"/>
      <c r="AK983" s="41"/>
      <c r="AL983" s="41"/>
      <c r="AM983" s="41"/>
      <c r="AN983" s="41"/>
      <c r="AO983" s="41"/>
      <c r="AP983" s="135"/>
      <c r="AQ983" s="135"/>
      <c r="AR983" s="41"/>
      <c r="AS983" s="41"/>
      <c r="AT983" s="135"/>
      <c r="AU983" s="135"/>
      <c r="AV983" s="29"/>
      <c r="AW983" s="42"/>
      <c r="AX983" s="42"/>
      <c r="AY983" s="42"/>
      <c r="AZ983" s="43"/>
      <c r="BA983" s="151"/>
      <c r="BB983" s="44"/>
      <c r="BC983" s="157">
        <v>3</v>
      </c>
      <c r="BD983" s="157"/>
      <c r="BE983" s="44"/>
      <c r="BF983" s="48"/>
      <c r="BG983" s="48"/>
      <c r="BH983" s="48"/>
      <c r="BI983" s="48"/>
      <c r="BJ983" s="48"/>
      <c r="BK983" s="48"/>
      <c r="BL983" s="48"/>
      <c r="BM983" s="48"/>
      <c r="BN983" s="48"/>
      <c r="BO983" s="48"/>
      <c r="BP983" s="48"/>
      <c r="BQ983" s="48"/>
      <c r="BR983" s="1"/>
    </row>
    <row r="984" spans="1:70" s="7" customFormat="1" x14ac:dyDescent="0.25">
      <c r="A984" s="68" t="s">
        <v>2020</v>
      </c>
      <c r="B984" s="67" t="s">
        <v>1838</v>
      </c>
      <c r="C984" s="52">
        <v>44941.15662037037</v>
      </c>
      <c r="D984" s="16">
        <f>(K984*M984+P984*R984)/(24*60*60)</f>
        <v>0</v>
      </c>
      <c r="E984" s="26"/>
      <c r="F984" s="14" t="s">
        <v>2007</v>
      </c>
      <c r="G984" s="15">
        <v>0.11600000000000001</v>
      </c>
      <c r="H984" s="131">
        <v>17</v>
      </c>
      <c r="I984" s="131">
        <v>10</v>
      </c>
      <c r="J984" s="143" t="s">
        <v>2008</v>
      </c>
      <c r="K984" s="37"/>
      <c r="L984" s="27">
        <v>6.0000000000000001E-3</v>
      </c>
      <c r="M984" s="13">
        <v>273</v>
      </c>
      <c r="N984" s="13">
        <v>240</v>
      </c>
      <c r="O984" s="17">
        <v>2E-3</v>
      </c>
      <c r="P984" s="37"/>
      <c r="Q984" s="27">
        <v>6.0000000000000001E-3</v>
      </c>
      <c r="R984" s="13">
        <v>334</v>
      </c>
      <c r="S984" s="13">
        <v>240</v>
      </c>
      <c r="T984" s="133">
        <v>2.9999999999999997E-4</v>
      </c>
      <c r="U984" s="27"/>
      <c r="V984" s="8">
        <f>IF(AB982="Latest Sag:",-(K984*L984+P984*Q984),-(K984*L984+P984*Q984)+U984)</f>
        <v>0</v>
      </c>
      <c r="W984" s="8">
        <f>IF(OR(AC983="",AC983=0),Z983+V984,IF(AB982="Latest Sag:",AA983+U984+V984,AC983+V984))</f>
        <v>0.45874700000000002</v>
      </c>
      <c r="X984" s="34"/>
      <c r="Y984" s="53">
        <f>IF(OR(ISBLANK(X984),X982=VALUE(20)),,IF(W982="Latest Z20:",ABS(X982-X984-K981*L981-P981*Q981+U983+U984),ABS(X983-X984-K983*L983-P983*Q983+U984)))</f>
        <v>0</v>
      </c>
      <c r="Z984" s="28">
        <v>-66.122161000000006</v>
      </c>
      <c r="AA984" s="28">
        <v>0.48927100000000001</v>
      </c>
      <c r="AB984" s="28">
        <v>3.5355999999999999E-2</v>
      </c>
      <c r="AC984" s="8">
        <f t="shared" ref="AC984" si="2255">AB984+AA984</f>
        <v>0.52462699999999995</v>
      </c>
      <c r="AD984" s="35">
        <v>0.45862697913275502</v>
      </c>
      <c r="AE984" s="8">
        <f t="shared" ref="AE984" si="2256">IF(AD984="",0,IF(OR(AC984="",AC984=0),W984-AD984,AC984-AD984))</f>
        <v>6.6000020867244935E-2</v>
      </c>
      <c r="AF984" s="58">
        <f t="shared" ref="AF984" si="2257">IF(AA984="",(Z984-V984)-Z983,AC984-W984)</f>
        <v>6.5879999999999939E-2</v>
      </c>
      <c r="AG984" s="40"/>
      <c r="AH984" s="73"/>
      <c r="AI984" s="40"/>
      <c r="AJ984" s="73"/>
      <c r="AK984" s="40">
        <v>2759</v>
      </c>
      <c r="AL984" s="73">
        <v>150</v>
      </c>
      <c r="AM984" s="70"/>
      <c r="AN984" s="74"/>
      <c r="AO984" s="70"/>
      <c r="AP984" s="63"/>
      <c r="AQ984" s="63"/>
      <c r="AR984" s="40"/>
      <c r="AS984" s="40"/>
      <c r="AT984" s="63"/>
      <c r="AU984" s="63"/>
      <c r="AV984" s="142"/>
      <c r="AW984" s="71"/>
      <c r="AX984" s="45"/>
      <c r="AY984" s="45"/>
      <c r="AZ984" s="46"/>
      <c r="BA984" s="152"/>
      <c r="BB984" s="47"/>
      <c r="BC984" s="158">
        <v>3</v>
      </c>
      <c r="BD984" s="158"/>
      <c r="BE984" s="47"/>
      <c r="BF984" s="56"/>
      <c r="BG984" s="49"/>
      <c r="BH984" s="50"/>
      <c r="BI984" s="49"/>
      <c r="BJ984" s="49"/>
      <c r="BK984" s="49"/>
      <c r="BL984" s="49"/>
      <c r="BM984" s="49"/>
      <c r="BN984" s="50"/>
      <c r="BO984" s="49"/>
      <c r="BP984" s="49"/>
      <c r="BQ984" s="50"/>
      <c r="BR984" s="9"/>
    </row>
    <row r="985" spans="1:70" s="7" customFormat="1" x14ac:dyDescent="0.25">
      <c r="A985" s="68" t="s">
        <v>2021</v>
      </c>
      <c r="B985" s="67" t="s">
        <v>1838</v>
      </c>
      <c r="C985" s="52">
        <v>44941.175706018519</v>
      </c>
      <c r="D985" s="16">
        <f>(K985*M985+P985*R985)/(24*60*60)</f>
        <v>3.4756944444444444E-2</v>
      </c>
      <c r="E985" s="26"/>
      <c r="F985" s="14" t="s">
        <v>2007</v>
      </c>
      <c r="G985" s="15">
        <v>0.11600000000000001</v>
      </c>
      <c r="H985" s="131">
        <v>17</v>
      </c>
      <c r="I985" s="131">
        <v>10</v>
      </c>
      <c r="J985" s="143" t="s">
        <v>2008</v>
      </c>
      <c r="K985" s="27">
        <v>11</v>
      </c>
      <c r="L985" s="27">
        <v>6.0000000000000001E-3</v>
      </c>
      <c r="M985" s="13">
        <v>273</v>
      </c>
      <c r="N985" s="13">
        <v>240</v>
      </c>
      <c r="O985" s="17">
        <v>2E-3</v>
      </c>
      <c r="P985" s="27"/>
      <c r="Q985" s="27">
        <v>6.0000000000000001E-3</v>
      </c>
      <c r="R985" s="13">
        <v>334</v>
      </c>
      <c r="S985" s="13">
        <v>240</v>
      </c>
      <c r="T985" s="133">
        <v>2.9999999999999997E-4</v>
      </c>
      <c r="U985" s="27">
        <v>4.1666000000000002E-2</v>
      </c>
      <c r="V985" s="8">
        <f>IF(AB983="Latest Sag:",-(K985*L985+P985*Q985),-(K985*L985+P985*Q985)+U985)</f>
        <v>-6.6000000000000003E-2</v>
      </c>
      <c r="W985" s="8">
        <f>IF(OR(AC984="",AC984=0),Z984+V985,IF(AB983="Latest Sag:",AA984+U985+V985,AC984+V985))</f>
        <v>0.46493699999999999</v>
      </c>
      <c r="X985" s="33">
        <v>-35.604500000000002</v>
      </c>
      <c r="Y985" s="53">
        <f>IF(OR(ISBLANK(X985),X983=VALUE(20)),,IF(W983="Latest Z20:",ABS(X983-X985-K982*L982-P982*Q982+U984+U985),ABS(X984-X985-K984*L984-P984*Q984+U985)))</f>
        <v>0</v>
      </c>
      <c r="Z985" s="28">
        <v>-66.121819000000002</v>
      </c>
      <c r="AA985" s="28">
        <v>0.48924000000000001</v>
      </c>
      <c r="AB985" s="28">
        <v>-2.5849E-2</v>
      </c>
      <c r="AC985" s="8">
        <f t="shared" ref="AC985" si="2258">AB985+AA985</f>
        <v>0.463391</v>
      </c>
      <c r="AD985" s="35">
        <v>0.45862697913275502</v>
      </c>
      <c r="AE985" s="8">
        <f t="shared" ref="AE985" si="2259">IF(AD985="",0,IF(OR(AC985="",AC985=0),W985-AD985,AC985-AD985))</f>
        <v>4.764020867244978E-3</v>
      </c>
      <c r="AF985" s="58">
        <f t="shared" ref="AF985" si="2260">IF(AA985="",(Z985-V985)-Z984,AC985-W985)</f>
        <v>-1.5459999999999918E-3</v>
      </c>
      <c r="AG985" s="40"/>
      <c r="AH985" s="73"/>
      <c r="AI985" s="40"/>
      <c r="AJ985" s="73"/>
      <c r="AK985" s="40">
        <v>45</v>
      </c>
      <c r="AL985" s="73">
        <v>150</v>
      </c>
      <c r="AM985" s="70"/>
      <c r="AN985" s="74"/>
      <c r="AO985" s="70"/>
      <c r="AP985" s="63"/>
      <c r="AQ985" s="63"/>
      <c r="AR985" s="40"/>
      <c r="AS985" s="40"/>
      <c r="AT985" s="63"/>
      <c r="AU985" s="63"/>
      <c r="AV985" s="142"/>
      <c r="AW985" s="71"/>
      <c r="AX985" s="45"/>
      <c r="AY985" s="45"/>
      <c r="AZ985" s="46"/>
      <c r="BA985" s="152"/>
      <c r="BB985" s="47"/>
      <c r="BC985" s="158">
        <v>3</v>
      </c>
      <c r="BD985" s="158"/>
      <c r="BE985" s="47"/>
      <c r="BF985" s="56"/>
      <c r="BG985" s="49"/>
      <c r="BH985" s="50"/>
      <c r="BI985" s="49"/>
      <c r="BJ985" s="49"/>
      <c r="BK985" s="49"/>
      <c r="BL985" s="49"/>
      <c r="BM985" s="49"/>
      <c r="BN985" s="50"/>
      <c r="BO985" s="49"/>
      <c r="BP985" s="49"/>
      <c r="BQ985" s="50"/>
      <c r="BR985" s="9"/>
    </row>
    <row r="986" spans="1:70" s="7" customFormat="1" x14ac:dyDescent="0.25">
      <c r="A986" s="68" t="s">
        <v>2022</v>
      </c>
      <c r="B986" s="67" t="s">
        <v>1838</v>
      </c>
      <c r="C986" s="52">
        <v>44941.220659722225</v>
      </c>
      <c r="D986" s="16">
        <f>(K986*M986+P986*R986)/(24*60*60)</f>
        <v>1.0185185185185186E-2</v>
      </c>
      <c r="E986" s="26"/>
      <c r="F986" s="14" t="s">
        <v>2007</v>
      </c>
      <c r="G986" s="15">
        <v>0.11600000000000001</v>
      </c>
      <c r="H986" s="131">
        <v>17</v>
      </c>
      <c r="I986" s="131">
        <v>10</v>
      </c>
      <c r="J986" s="143" t="s">
        <v>2008</v>
      </c>
      <c r="K986" s="27">
        <v>2</v>
      </c>
      <c r="L986" s="27">
        <v>6.0000000000000001E-3</v>
      </c>
      <c r="M986" s="13">
        <v>273</v>
      </c>
      <c r="N986" s="13">
        <v>240</v>
      </c>
      <c r="O986" s="17">
        <v>2E-3</v>
      </c>
      <c r="P986" s="27">
        <v>1</v>
      </c>
      <c r="Q986" s="27">
        <v>6.0000000000000001E-3</v>
      </c>
      <c r="R986" s="13">
        <v>334</v>
      </c>
      <c r="S986" s="13">
        <v>240</v>
      </c>
      <c r="T986" s="133">
        <v>2.9999999999999997E-4</v>
      </c>
      <c r="U986" s="27">
        <v>1.3093E-2</v>
      </c>
      <c r="V986" s="8">
        <f>IF(AB984="Latest Sag:",-(K986*L986+P986*Q986),-(K986*L986+P986*Q986)+U986)</f>
        <v>-4.9070000000000016E-3</v>
      </c>
      <c r="W986" s="8">
        <f>IF(OR(AC985="",AC985=0),Z985+V986,IF(AB984="Latest Sag:",AA985+U986+V986,AC985+V986))</f>
        <v>0.458484</v>
      </c>
      <c r="X986" s="33">
        <v>-35.657400000000003</v>
      </c>
      <c r="Y986" s="53">
        <f>IF(OR(ISBLANK(X986),X984=VALUE(20)),,IF(W984="Latest Z20:",ABS(X984-X986-K983*L983-P983*Q983+U985+U986),ABS(X985-X986-K985*L985-P985*Q985+U986)))</f>
        <v>6.9999999989453499E-6</v>
      </c>
      <c r="Z986" s="28">
        <v>-66.121804999999995</v>
      </c>
      <c r="AA986" s="28">
        <v>0.48924800000000002</v>
      </c>
      <c r="AB986" s="28">
        <v>-3.0648999999999999E-2</v>
      </c>
      <c r="AC986" s="8">
        <f t="shared" ref="AC986" si="2261">AB986+AA986</f>
        <v>0.45859900000000003</v>
      </c>
      <c r="AD986" s="35">
        <v>0.45862697913275502</v>
      </c>
      <c r="AE986" s="8">
        <f t="shared" ref="AE986" si="2262">IF(AD986="",0,IF(OR(AC986="",AC986=0),W986-AD986,AC986-AD986))</f>
        <v>-2.7979132754984981E-5</v>
      </c>
      <c r="AF986" s="58">
        <f t="shared" ref="AF986" si="2263">IF(AA986="",(Z986-V986)-Z985,AC986-W986)</f>
        <v>1.1500000000003174E-4</v>
      </c>
      <c r="AG986" s="40"/>
      <c r="AH986" s="73"/>
      <c r="AI986" s="40"/>
      <c r="AJ986" s="73"/>
      <c r="AK986" s="40">
        <v>18</v>
      </c>
      <c r="AL986" s="73">
        <v>150</v>
      </c>
      <c r="AM986" s="70"/>
      <c r="AN986" s="74"/>
      <c r="AO986" s="70"/>
      <c r="AP986" s="63"/>
      <c r="AQ986" s="63"/>
      <c r="AR986" s="40"/>
      <c r="AS986" s="40"/>
      <c r="AT986" s="63"/>
      <c r="AU986" s="63"/>
      <c r="AV986" s="142"/>
      <c r="AW986" s="71"/>
      <c r="AX986" s="45"/>
      <c r="AY986" s="45"/>
      <c r="AZ986" s="46"/>
      <c r="BA986" s="152"/>
      <c r="BB986" s="47"/>
      <c r="BC986" s="158">
        <v>3</v>
      </c>
      <c r="BD986" s="158"/>
      <c r="BE986" s="47"/>
      <c r="BF986" s="56"/>
      <c r="BG986" s="49"/>
      <c r="BH986" s="50"/>
      <c r="BI986" s="49"/>
      <c r="BJ986" s="49"/>
      <c r="BK986" s="49"/>
      <c r="BL986" s="49"/>
      <c r="BM986" s="49"/>
      <c r="BN986" s="50"/>
      <c r="BO986" s="49"/>
      <c r="BP986" s="49"/>
      <c r="BQ986" s="50"/>
      <c r="BR986" s="9"/>
    </row>
    <row r="987" spans="1:70" s="6" customFormat="1" x14ac:dyDescent="0.25">
      <c r="A987" s="170" t="s">
        <v>1155</v>
      </c>
      <c r="B987" s="136"/>
      <c r="C987" s="137">
        <v>44941.24150462963</v>
      </c>
      <c r="D987" s="146">
        <v>2.04</v>
      </c>
      <c r="E987" s="139" t="s">
        <v>814</v>
      </c>
      <c r="F987" s="165" t="s">
        <v>1179</v>
      </c>
      <c r="G987" s="22"/>
      <c r="H987" s="134"/>
      <c r="I987" s="134"/>
      <c r="J987" s="145"/>
      <c r="K987" s="29"/>
      <c r="L987" s="29"/>
      <c r="M987" s="1"/>
      <c r="N987" s="1"/>
      <c r="O987" s="3"/>
      <c r="P987" s="29"/>
      <c r="Q987" s="29"/>
      <c r="R987" s="1"/>
      <c r="S987" s="1"/>
      <c r="T987" s="147" t="s">
        <v>903</v>
      </c>
      <c r="U987" s="32" t="s">
        <v>24</v>
      </c>
      <c r="V987" s="24"/>
      <c r="W987" s="25" t="s">
        <v>22</v>
      </c>
      <c r="X987" s="30">
        <v>20</v>
      </c>
      <c r="Y987" s="138"/>
      <c r="Z987" s="30"/>
      <c r="AA987" s="30"/>
      <c r="AB987" s="36" t="s">
        <v>21</v>
      </c>
      <c r="AC987" s="24">
        <f>$AC$986</f>
        <v>0.45859900000000003</v>
      </c>
      <c r="AD987" s="30"/>
      <c r="AE987" s="24"/>
      <c r="AF987" s="24"/>
      <c r="AG987" s="41"/>
      <c r="AH987" s="41"/>
      <c r="AI987" s="41"/>
      <c r="AJ987" s="41"/>
      <c r="AK987" s="41"/>
      <c r="AL987" s="41"/>
      <c r="AM987" s="41"/>
      <c r="AN987" s="41"/>
      <c r="AO987" s="41"/>
      <c r="AP987" s="135"/>
      <c r="AQ987" s="135"/>
      <c r="AR987" s="41"/>
      <c r="AS987" s="41"/>
      <c r="AT987" s="135"/>
      <c r="AU987" s="135"/>
      <c r="AV987" s="29"/>
      <c r="AW987" s="42"/>
      <c r="AX987" s="42"/>
      <c r="AY987" s="42"/>
      <c r="AZ987" s="43"/>
      <c r="BA987" s="151"/>
      <c r="BB987" s="44"/>
      <c r="BC987" s="157">
        <v>4</v>
      </c>
      <c r="BD987" s="157"/>
      <c r="BE987" s="44"/>
      <c r="BF987" s="48"/>
      <c r="BG987" s="48"/>
      <c r="BH987" s="48"/>
      <c r="BI987" s="48"/>
      <c r="BJ987" s="48"/>
      <c r="BK987" s="48"/>
      <c r="BL987" s="48"/>
      <c r="BM987" s="48"/>
      <c r="BN987" s="48"/>
      <c r="BO987" s="48"/>
      <c r="BP987" s="48"/>
      <c r="BQ987" s="48"/>
      <c r="BR987" s="1"/>
    </row>
    <row r="988" spans="1:70" s="7" customFormat="1" x14ac:dyDescent="0.25">
      <c r="A988" s="68" t="s">
        <v>2023</v>
      </c>
      <c r="B988" s="67" t="s">
        <v>1282</v>
      </c>
      <c r="C988" s="52">
        <v>44941.266412037039</v>
      </c>
      <c r="D988" s="16">
        <f>(K988*M988+P988*R988)/(24*60*60)</f>
        <v>0</v>
      </c>
      <c r="E988" s="26"/>
      <c r="F988" s="14" t="s">
        <v>2007</v>
      </c>
      <c r="G988" s="15">
        <v>0.11600000000000001</v>
      </c>
      <c r="H988" s="131">
        <v>17</v>
      </c>
      <c r="I988" s="131">
        <v>10</v>
      </c>
      <c r="J988" s="143" t="s">
        <v>2008</v>
      </c>
      <c r="K988" s="37"/>
      <c r="L988" s="27">
        <v>6.0000000000000001E-3</v>
      </c>
      <c r="M988" s="13">
        <v>273</v>
      </c>
      <c r="N988" s="13">
        <v>240</v>
      </c>
      <c r="O988" s="17">
        <v>2E-3</v>
      </c>
      <c r="P988" s="37"/>
      <c r="Q988" s="27">
        <v>6.0000000000000001E-3</v>
      </c>
      <c r="R988" s="13">
        <v>334</v>
      </c>
      <c r="S988" s="13">
        <v>240</v>
      </c>
      <c r="T988" s="133">
        <v>2.9999999999999997E-4</v>
      </c>
      <c r="U988" s="27"/>
      <c r="V988" s="8">
        <f>IF(AB986="Latest Sag:",-(K988*L988+P988*Q988),-(K988*L988+P988*Q988)+U988)</f>
        <v>0</v>
      </c>
      <c r="W988" s="8">
        <f>IF(OR(AC987="",AC987=0),Z987+V988,IF(AB986="Latest Sag:",AA987+U988+V988,AC987+V988))</f>
        <v>0.45859900000000003</v>
      </c>
      <c r="X988" s="34"/>
      <c r="Y988" s="53">
        <f>IF(OR(ISBLANK(X988),X986=VALUE(20)),,IF(W986="Latest Z20:",ABS(X986-X988-K985*L985-P985*Q985+U987+U988),ABS(X987-X988-K987*L987-P987*Q987+U988)))</f>
        <v>0</v>
      </c>
      <c r="Z988" s="28">
        <v>-66.122252000000003</v>
      </c>
      <c r="AA988" s="28">
        <v>0.48938399999999999</v>
      </c>
      <c r="AB988" s="28">
        <v>3.4250000000000003E-2</v>
      </c>
      <c r="AC988" s="8">
        <f t="shared" ref="AC988" si="2264">AB988+AA988</f>
        <v>0.52363399999999993</v>
      </c>
      <c r="AD988" s="35">
        <v>0.45859655235934199</v>
      </c>
      <c r="AE988" s="8">
        <f t="shared" ref="AE988" si="2265">IF(AD988="",0,IF(OR(AC988="",AC988=0),W988-AD988,AC988-AD988))</f>
        <v>6.5037447640657942E-2</v>
      </c>
      <c r="AF988" s="58">
        <f t="shared" ref="AF988" si="2266">IF(AA988="",(Z988-V988)-Z987,AC988-W988)</f>
        <v>6.5034999999999898E-2</v>
      </c>
      <c r="AG988" s="40"/>
      <c r="AH988" s="73"/>
      <c r="AI988" s="40"/>
      <c r="AJ988" s="73"/>
      <c r="AK988" s="40">
        <v>3096</v>
      </c>
      <c r="AL988" s="73">
        <v>150</v>
      </c>
      <c r="AM988" s="70"/>
      <c r="AN988" s="74"/>
      <c r="AO988" s="70"/>
      <c r="AP988" s="63"/>
      <c r="AQ988" s="63"/>
      <c r="AR988" s="40"/>
      <c r="AS988" s="40"/>
      <c r="AT988" s="63"/>
      <c r="AU988" s="63"/>
      <c r="AV988" s="142"/>
      <c r="AW988" s="71"/>
      <c r="AX988" s="45"/>
      <c r="AY988" s="45"/>
      <c r="AZ988" s="46"/>
      <c r="BA988" s="152"/>
      <c r="BB988" s="47"/>
      <c r="BC988" s="158">
        <v>4</v>
      </c>
      <c r="BD988" s="158"/>
      <c r="BE988" s="47"/>
      <c r="BF988" s="56"/>
      <c r="BG988" s="49"/>
      <c r="BH988" s="50"/>
      <c r="BI988" s="49"/>
      <c r="BJ988" s="49"/>
      <c r="BK988" s="49"/>
      <c r="BL988" s="49"/>
      <c r="BM988" s="49"/>
      <c r="BN988" s="50"/>
      <c r="BO988" s="49"/>
      <c r="BP988" s="49"/>
      <c r="BQ988" s="50"/>
      <c r="BR988" s="9"/>
    </row>
    <row r="989" spans="1:70" s="7" customFormat="1" x14ac:dyDescent="0.25">
      <c r="A989" s="68" t="s">
        <v>2024</v>
      </c>
      <c r="B989" s="67" t="s">
        <v>1282</v>
      </c>
      <c r="C989" s="52">
        <v>44941.282025462962</v>
      </c>
      <c r="D989" s="16">
        <f>(K989*M989+P989*R989)/(24*60*60)</f>
        <v>3.1597222222222221E-2</v>
      </c>
      <c r="E989" s="26"/>
      <c r="F989" s="14" t="s">
        <v>2007</v>
      </c>
      <c r="G989" s="15">
        <v>0.11600000000000001</v>
      </c>
      <c r="H989" s="131">
        <v>17</v>
      </c>
      <c r="I989" s="131">
        <v>10</v>
      </c>
      <c r="J989" s="143" t="s">
        <v>2008</v>
      </c>
      <c r="K989" s="27">
        <v>10</v>
      </c>
      <c r="L989" s="27">
        <v>6.0000000000000001E-3</v>
      </c>
      <c r="M989" s="13">
        <v>273</v>
      </c>
      <c r="N989" s="13">
        <v>240</v>
      </c>
      <c r="O989" s="17">
        <v>2E-3</v>
      </c>
      <c r="P989" s="27"/>
      <c r="Q989" s="27">
        <v>6.0000000000000001E-3</v>
      </c>
      <c r="R989" s="13">
        <v>334</v>
      </c>
      <c r="S989" s="13">
        <v>240</v>
      </c>
      <c r="T989" s="133">
        <v>2.9999999999999997E-4</v>
      </c>
      <c r="U989" s="27">
        <v>3.5215999999999997E-2</v>
      </c>
      <c r="V989" s="8">
        <f>IF(AB987="Latest Sag:",-(K989*L989+P989*Q989),-(K989*L989+P989*Q989)+U989)</f>
        <v>-0.06</v>
      </c>
      <c r="W989" s="8">
        <f>IF(OR(AC988="",AC988=0),Z988+V989,IF(AB987="Latest Sag:",AA988+U989+V989,AC988+V989))</f>
        <v>0.46459999999999996</v>
      </c>
      <c r="X989" s="33">
        <v>-35.608635</v>
      </c>
      <c r="Y989" s="53">
        <f>IF(OR(ISBLANK(X989),X987=VALUE(20)),,IF(W987="Latest Z20:",ABS(X987-X989-K986*L986-P986*Q986+U988+U989),ABS(X988-X989-K988*L988-P988*Q988+U989)))</f>
        <v>0</v>
      </c>
      <c r="Z989" s="28">
        <v>-66.121848</v>
      </c>
      <c r="AA989" s="28">
        <v>0.489315</v>
      </c>
      <c r="AB989" s="28">
        <v>-2.3845000000000002E-2</v>
      </c>
      <c r="AC989" s="8">
        <f t="shared" ref="AC989" si="2267">AB989+AA989</f>
        <v>0.46546999999999999</v>
      </c>
      <c r="AD989" s="35">
        <v>0.45859655235934199</v>
      </c>
      <c r="AE989" s="8">
        <f t="shared" ref="AE989" si="2268">IF(AD989="",0,IF(OR(AC989="",AC989=0),W989-AD989,AC989-AD989))</f>
        <v>6.8734476406580036E-3</v>
      </c>
      <c r="AF989" s="58">
        <f t="shared" ref="AF989" si="2269">IF(AA989="",(Z989-V989)-Z988,AC989-W989)</f>
        <v>8.7000000000003741E-4</v>
      </c>
      <c r="AG989" s="40"/>
      <c r="AH989" s="73"/>
      <c r="AI989" s="40"/>
      <c r="AJ989" s="73"/>
      <c r="AK989" s="40">
        <v>64</v>
      </c>
      <c r="AL989" s="73">
        <v>150</v>
      </c>
      <c r="AM989" s="70"/>
      <c r="AN989" s="74"/>
      <c r="AO989" s="70"/>
      <c r="AP989" s="63"/>
      <c r="AQ989" s="63"/>
      <c r="AR989" s="40"/>
      <c r="AS989" s="40"/>
      <c r="AT989" s="63"/>
      <c r="AU989" s="63"/>
      <c r="AV989" s="142"/>
      <c r="AW989" s="71"/>
      <c r="AX989" s="45"/>
      <c r="AY989" s="45"/>
      <c r="AZ989" s="46"/>
      <c r="BA989" s="152"/>
      <c r="BB989" s="47"/>
      <c r="BC989" s="158">
        <v>4</v>
      </c>
      <c r="BD989" s="158"/>
      <c r="BE989" s="47"/>
      <c r="BF989" s="56"/>
      <c r="BG989" s="49"/>
      <c r="BH989" s="50"/>
      <c r="BI989" s="49"/>
      <c r="BJ989" s="49"/>
      <c r="BK989" s="49"/>
      <c r="BL989" s="49"/>
      <c r="BM989" s="49"/>
      <c r="BN989" s="50"/>
      <c r="BO989" s="49"/>
      <c r="BP989" s="49"/>
      <c r="BQ989" s="50"/>
      <c r="BR989" s="9"/>
    </row>
    <row r="990" spans="1:70" s="7" customFormat="1" x14ac:dyDescent="0.25">
      <c r="A990" s="68" t="s">
        <v>2025</v>
      </c>
      <c r="B990" s="67" t="s">
        <v>1282</v>
      </c>
      <c r="C990" s="52">
        <v>44941.359965277778</v>
      </c>
      <c r="D990" s="16">
        <f>(K990*M990+P990*R990)/(24*60*60)</f>
        <v>1.0185185185185186E-2</v>
      </c>
      <c r="E990" s="26"/>
      <c r="F990" s="14" t="s">
        <v>2007</v>
      </c>
      <c r="G990" s="15">
        <v>0.11600000000000001</v>
      </c>
      <c r="H990" s="131">
        <v>17</v>
      </c>
      <c r="I990" s="131">
        <v>10</v>
      </c>
      <c r="J990" s="143" t="s">
        <v>2008</v>
      </c>
      <c r="K990" s="27">
        <v>2</v>
      </c>
      <c r="L990" s="27">
        <v>6.0000000000000001E-3</v>
      </c>
      <c r="M990" s="13">
        <v>273</v>
      </c>
      <c r="N990" s="13">
        <v>240</v>
      </c>
      <c r="O990" s="17">
        <v>2E-3</v>
      </c>
      <c r="P990" s="27">
        <v>1</v>
      </c>
      <c r="Q990" s="27">
        <v>6.0000000000000001E-3</v>
      </c>
      <c r="R990" s="13">
        <v>334</v>
      </c>
      <c r="S990" s="13">
        <v>240</v>
      </c>
      <c r="T990" s="133">
        <v>2.9999999999999997E-4</v>
      </c>
      <c r="U990" s="27">
        <v>1.0978999999999999E-2</v>
      </c>
      <c r="V990" s="8">
        <f>IF(AB988="Latest Sag:",-(K990*L990+P990*Q990),-(K990*L990+P990*Q990)+U990)</f>
        <v>-7.0210000000000029E-3</v>
      </c>
      <c r="W990" s="8">
        <f>IF(OR(AC989="",AC989=0),Z989+V990,IF(AB988="Latest Sag:",AA989+U990+V990,AC989+V990))</f>
        <v>0.458449</v>
      </c>
      <c r="X990" s="33">
        <v>-35.657657</v>
      </c>
      <c r="Y990" s="53">
        <f>IF(OR(ISBLANK(X990),X988=VALUE(20)),,IF(W988="Latest Z20:",ABS(X988-X990-K987*L987-P987*Q987+U989+U990),ABS(X989-X990-K989*L989-P989*Q989+U990)))</f>
        <v>1.0000000007885645E-6</v>
      </c>
      <c r="Z990" s="28">
        <v>-66.122162000000003</v>
      </c>
      <c r="AA990" s="28">
        <v>0.48931999999999998</v>
      </c>
      <c r="AB990" s="28">
        <v>-3.0349000000000001E-2</v>
      </c>
      <c r="AC990" s="8">
        <f t="shared" ref="AC990" si="2270">AB990+AA990</f>
        <v>0.45897099999999996</v>
      </c>
      <c r="AD990" s="35">
        <v>0.45859655235934199</v>
      </c>
      <c r="AE990" s="8">
        <f t="shared" ref="AE990" si="2271">IF(AD990="",0,IF(OR(AC990="",AC990=0),W990-AD990,AC990-AD990))</f>
        <v>3.7444764065797109E-4</v>
      </c>
      <c r="AF990" s="58">
        <f t="shared" ref="AF990" si="2272">IF(AA990="",(Z990-V990)-Z989,AC990-W990)</f>
        <v>5.2199999999996693E-4</v>
      </c>
      <c r="AG990" s="40"/>
      <c r="AH990" s="73"/>
      <c r="AI990" s="40"/>
      <c r="AJ990" s="73"/>
      <c r="AK990" s="40">
        <v>51</v>
      </c>
      <c r="AL990" s="73">
        <v>150</v>
      </c>
      <c r="AM990" s="70"/>
      <c r="AN990" s="74"/>
      <c r="AO990" s="70"/>
      <c r="AP990" s="63"/>
      <c r="AQ990" s="63"/>
      <c r="AR990" s="40"/>
      <c r="AS990" s="40"/>
      <c r="AT990" s="63"/>
      <c r="AU990" s="63"/>
      <c r="AV990" s="142"/>
      <c r="AW990" s="71"/>
      <c r="AX990" s="45"/>
      <c r="AY990" s="45"/>
      <c r="AZ990" s="46"/>
      <c r="BA990" s="152"/>
      <c r="BB990" s="47"/>
      <c r="BC990" s="158">
        <v>4</v>
      </c>
      <c r="BD990" s="158"/>
      <c r="BE990" s="47"/>
      <c r="BF990" s="56"/>
      <c r="BG990" s="49"/>
      <c r="BH990" s="50"/>
      <c r="BI990" s="49"/>
      <c r="BJ990" s="49"/>
      <c r="BK990" s="49"/>
      <c r="BL990" s="49"/>
      <c r="BM990" s="49"/>
      <c r="BN990" s="50"/>
      <c r="BO990" s="49"/>
      <c r="BP990" s="49"/>
      <c r="BQ990" s="50"/>
      <c r="BR990" s="9"/>
    </row>
    <row r="991" spans="1:70" s="7" customFormat="1" x14ac:dyDescent="0.25">
      <c r="A991" s="68" t="s">
        <v>2026</v>
      </c>
      <c r="B991" s="67" t="s">
        <v>1282</v>
      </c>
      <c r="C991" s="52">
        <v>44941.384976851848</v>
      </c>
      <c r="D991" s="16">
        <f>(K991*M991+P991*R991)/(24*60*60)</f>
        <v>1.0185185185185186E-2</v>
      </c>
      <c r="E991" s="26"/>
      <c r="F991" s="14" t="s">
        <v>2007</v>
      </c>
      <c r="G991" s="15">
        <v>0.11600000000000001</v>
      </c>
      <c r="H991" s="131">
        <v>17</v>
      </c>
      <c r="I991" s="131">
        <v>10</v>
      </c>
      <c r="J991" s="143" t="s">
        <v>2008</v>
      </c>
      <c r="K991" s="27">
        <v>2</v>
      </c>
      <c r="L991" s="27">
        <v>6.0000000000000001E-3</v>
      </c>
      <c r="M991" s="13">
        <v>273</v>
      </c>
      <c r="N991" s="13">
        <v>240</v>
      </c>
      <c r="O991" s="17">
        <v>2E-3</v>
      </c>
      <c r="P991" s="27">
        <v>1</v>
      </c>
      <c r="Q991" s="27">
        <v>6.0000000000000001E-3</v>
      </c>
      <c r="R991" s="13">
        <v>334</v>
      </c>
      <c r="S991" s="13">
        <v>240</v>
      </c>
      <c r="T991" s="133">
        <v>2.9999999999999997E-4</v>
      </c>
      <c r="U991" s="27">
        <v>1.7486999999999999E-2</v>
      </c>
      <c r="V991" s="8">
        <f>IF(AB989="Latest Sag:",-(K991*L991+P991*Q991),-(K991*L991+P991*Q991)+U991)</f>
        <v>-5.1300000000000304E-4</v>
      </c>
      <c r="W991" s="8">
        <f>IF(OR(AC990="",AC990=0),Z990+V991,IF(AB989="Latest Sag:",AA990+U991+V991,AC990+V991))</f>
        <v>0.45845799999999998</v>
      </c>
      <c r="X991" s="33">
        <v>-35.658168000000003</v>
      </c>
      <c r="Y991" s="53">
        <f>IF(OR(ISBLANK(X991),X989=VALUE(20)),,IF(W989="Latest Z20:",ABS(X989-X991-K988*L988-P988*Q988+U990+U991),ABS(X990-X991-K990*L990-P990*Q990+U991)))</f>
        <v>1.9999999969662341E-6</v>
      </c>
      <c r="Z991" s="28">
        <v>-66.122152999999997</v>
      </c>
      <c r="AA991" s="28">
        <v>0.48932399999999998</v>
      </c>
      <c r="AB991" s="28">
        <v>-3.0945E-2</v>
      </c>
      <c r="AC991" s="8">
        <f t="shared" ref="AC991" si="2273">AB991+AA991</f>
        <v>0.45837899999999998</v>
      </c>
      <c r="AD991" s="35">
        <v>0.45859655235934199</v>
      </c>
      <c r="AE991" s="8">
        <f t="shared" ref="AE991" si="2274">IF(AD991="",0,IF(OR(AC991="",AC991=0),W991-AD991,AC991-AD991))</f>
        <v>-2.1755235934201034E-4</v>
      </c>
      <c r="AF991" s="58">
        <f t="shared" ref="AF991" si="2275">IF(AA991="",(Z991-V991)-Z990,AC991-W991)</f>
        <v>-7.899999999999574E-5</v>
      </c>
      <c r="AG991" s="40"/>
      <c r="AH991" s="73"/>
      <c r="AI991" s="40"/>
      <c r="AJ991" s="73"/>
      <c r="AK991" s="40">
        <v>35</v>
      </c>
      <c r="AL991" s="73">
        <v>150</v>
      </c>
      <c r="AM991" s="70"/>
      <c r="AN991" s="74"/>
      <c r="AO991" s="70"/>
      <c r="AP991" s="63"/>
      <c r="AQ991" s="63"/>
      <c r="AR991" s="40"/>
      <c r="AS991" s="40"/>
      <c r="AT991" s="63"/>
      <c r="AU991" s="63"/>
      <c r="AV991" s="142"/>
      <c r="AW991" s="71"/>
      <c r="AX991" s="45"/>
      <c r="AY991" s="45"/>
      <c r="AZ991" s="46"/>
      <c r="BA991" s="152"/>
      <c r="BB991" s="47"/>
      <c r="BC991" s="158">
        <v>4</v>
      </c>
      <c r="BD991" s="158"/>
      <c r="BE991" s="47"/>
      <c r="BF991" s="56"/>
      <c r="BG991" s="49"/>
      <c r="BH991" s="50"/>
      <c r="BI991" s="49"/>
      <c r="BJ991" s="49"/>
      <c r="BK991" s="49"/>
      <c r="BL991" s="49"/>
      <c r="BM991" s="49"/>
      <c r="BN991" s="50"/>
      <c r="BO991" s="49"/>
      <c r="BP991" s="49"/>
      <c r="BQ991" s="50"/>
      <c r="BR991" s="9"/>
    </row>
    <row r="992" spans="1:70" s="6" customFormat="1" x14ac:dyDescent="0.25">
      <c r="A992" s="170" t="s">
        <v>1155</v>
      </c>
      <c r="B992" s="136"/>
      <c r="C992" s="137">
        <v>44941.414490740739</v>
      </c>
      <c r="D992" s="146">
        <v>4.1500000000000004</v>
      </c>
      <c r="E992" s="139" t="s">
        <v>814</v>
      </c>
      <c r="F992" s="165" t="s">
        <v>1185</v>
      </c>
      <c r="G992" s="22"/>
      <c r="H992" s="134"/>
      <c r="I992" s="134"/>
      <c r="J992" s="145"/>
      <c r="K992" s="29"/>
      <c r="L992" s="29"/>
      <c r="M992" s="1"/>
      <c r="N992" s="1"/>
      <c r="O992" s="3"/>
      <c r="P992" s="29"/>
      <c r="Q992" s="29"/>
      <c r="R992" s="1"/>
      <c r="S992" s="1"/>
      <c r="T992" s="147" t="s">
        <v>903</v>
      </c>
      <c r="U992" s="32" t="s">
        <v>24</v>
      </c>
      <c r="V992" s="24"/>
      <c r="W992" s="25" t="s">
        <v>22</v>
      </c>
      <c r="X992" s="30">
        <v>20</v>
      </c>
      <c r="Y992" s="138"/>
      <c r="Z992" s="30"/>
      <c r="AA992" s="30"/>
      <c r="AB992" s="36" t="s">
        <v>21</v>
      </c>
      <c r="AC992" s="24">
        <f>$AC$991</f>
        <v>0.45837899999999998</v>
      </c>
      <c r="AD992" s="30"/>
      <c r="AE992" s="24"/>
      <c r="AF992" s="24"/>
      <c r="AG992" s="41"/>
      <c r="AH992" s="41"/>
      <c r="AI992" s="41"/>
      <c r="AJ992" s="41"/>
      <c r="AK992" s="41"/>
      <c r="AL992" s="41"/>
      <c r="AM992" s="41"/>
      <c r="AN992" s="41"/>
      <c r="AO992" s="41"/>
      <c r="AP992" s="135"/>
      <c r="AQ992" s="135"/>
      <c r="AR992" s="41"/>
      <c r="AS992" s="41"/>
      <c r="AT992" s="135"/>
      <c r="AU992" s="135"/>
      <c r="AV992" s="29"/>
      <c r="AW992" s="42"/>
      <c r="AX992" s="42"/>
      <c r="AY992" s="42"/>
      <c r="AZ992" s="43"/>
      <c r="BA992" s="151"/>
      <c r="BB992" s="44"/>
      <c r="BC992" s="157">
        <v>5</v>
      </c>
      <c r="BD992" s="157"/>
      <c r="BE992" s="44"/>
      <c r="BF992" s="48"/>
      <c r="BG992" s="48"/>
      <c r="BH992" s="48"/>
      <c r="BI992" s="48"/>
      <c r="BJ992" s="48"/>
      <c r="BK992" s="48"/>
      <c r="BL992" s="48"/>
      <c r="BM992" s="48"/>
      <c r="BN992" s="48"/>
      <c r="BO992" s="48"/>
      <c r="BP992" s="48"/>
      <c r="BQ992" s="48"/>
      <c r="BR992" s="1"/>
    </row>
    <row r="993" spans="1:70" s="7" customFormat="1" x14ac:dyDescent="0.25">
      <c r="A993" s="68" t="s">
        <v>2027</v>
      </c>
      <c r="B993" s="67" t="s">
        <v>1282</v>
      </c>
      <c r="C993" s="52">
        <v>44941.414560185185</v>
      </c>
      <c r="D993" s="16">
        <f>(K993*M993+P993*R993)/(24*60*60)</f>
        <v>0</v>
      </c>
      <c r="E993" s="26"/>
      <c r="F993" s="14" t="s">
        <v>2007</v>
      </c>
      <c r="G993" s="15">
        <v>0.11600000000000001</v>
      </c>
      <c r="H993" s="131">
        <v>17</v>
      </c>
      <c r="I993" s="131">
        <v>10</v>
      </c>
      <c r="J993" s="143" t="s">
        <v>2008</v>
      </c>
      <c r="K993" s="37"/>
      <c r="L993" s="27">
        <v>6.0000000000000001E-3</v>
      </c>
      <c r="M993" s="13">
        <v>273</v>
      </c>
      <c r="N993" s="13">
        <v>240</v>
      </c>
      <c r="O993" s="17">
        <v>2E-3</v>
      </c>
      <c r="P993" s="37"/>
      <c r="Q993" s="27">
        <v>6.0000000000000001E-3</v>
      </c>
      <c r="R993" s="13">
        <v>334</v>
      </c>
      <c r="S993" s="13">
        <v>240</v>
      </c>
      <c r="T993" s="133">
        <v>2.9999999999999997E-4</v>
      </c>
      <c r="U993" s="27"/>
      <c r="V993" s="8">
        <f>IF(AB991="Latest Sag:",-(K993*L993+P993*Q993),-(K993*L993+P993*Q993)+U993)</f>
        <v>0</v>
      </c>
      <c r="W993" s="8">
        <f>IF(OR(AC992="",AC992=0),Z992+V993,IF(AB991="Latest Sag:",AA992+U993+V993,AC992+V993))</f>
        <v>0.45837899999999998</v>
      </c>
      <c r="X993" s="34"/>
      <c r="Y993" s="53">
        <f>IF(OR(ISBLANK(X993),X991=VALUE(20)),,IF(W991="Latest Z20:",ABS(X991-X993-K990*L990-P990*Q990+U992+U993),ABS(X992-X993-K992*L992-P992*Q992+U993)))</f>
        <v>0</v>
      </c>
      <c r="Z993" s="28">
        <v>-66.122246000000004</v>
      </c>
      <c r="AA993" s="28">
        <v>0.48942799999999997</v>
      </c>
      <c r="AB993" s="28">
        <v>3.4365E-2</v>
      </c>
      <c r="AC993" s="8">
        <f t="shared" ref="AC993" si="2276">AB993+AA993</f>
        <v>0.52379299999999995</v>
      </c>
      <c r="AD993" s="35">
        <v>0.45864855568813201</v>
      </c>
      <c r="AE993" s="8">
        <f t="shared" ref="AE993" si="2277">IF(AD993="",0,IF(OR(AC993="",AC993=0),W993-AD993,AC993-AD993))</f>
        <v>6.5144444311867944E-2</v>
      </c>
      <c r="AF993" s="58">
        <f t="shared" ref="AF993" si="2278">IF(AA993="",(Z993-V993)-Z992,AC993-W993)</f>
        <v>6.5413999999999972E-2</v>
      </c>
      <c r="AG993" s="40"/>
      <c r="AH993" s="73"/>
      <c r="AI993" s="40"/>
      <c r="AJ993" s="73"/>
      <c r="AK993" s="40">
        <v>3866</v>
      </c>
      <c r="AL993" s="73">
        <v>150</v>
      </c>
      <c r="AM993" s="70"/>
      <c r="AN993" s="74"/>
      <c r="AO993" s="70"/>
      <c r="AP993" s="63"/>
      <c r="AQ993" s="63"/>
      <c r="AR993" s="40"/>
      <c r="AS993" s="40"/>
      <c r="AT993" s="63"/>
      <c r="AU993" s="63"/>
      <c r="AV993" s="142"/>
      <c r="AW993" s="71"/>
      <c r="AX993" s="45"/>
      <c r="AY993" s="45"/>
      <c r="AZ993" s="46"/>
      <c r="BA993" s="152"/>
      <c r="BB993" s="47"/>
      <c r="BC993" s="158">
        <v>5</v>
      </c>
      <c r="BD993" s="158"/>
      <c r="BE993" s="47"/>
      <c r="BF993" s="56"/>
      <c r="BG993" s="49"/>
      <c r="BH993" s="50"/>
      <c r="BI993" s="49"/>
      <c r="BJ993" s="49"/>
      <c r="BK993" s="49"/>
      <c r="BL993" s="49"/>
      <c r="BM993" s="49"/>
      <c r="BN993" s="50"/>
      <c r="BO993" s="49"/>
      <c r="BP993" s="49"/>
      <c r="BQ993" s="50"/>
      <c r="BR993" s="9"/>
    </row>
    <row r="994" spans="1:70" s="7" customFormat="1" x14ac:dyDescent="0.25">
      <c r="A994" s="68" t="s">
        <v>2028</v>
      </c>
      <c r="B994" s="67" t="s">
        <v>1282</v>
      </c>
      <c r="C994" s="52">
        <v>44941.433252314811</v>
      </c>
      <c r="D994" s="16">
        <f>(K994*M994+P994*R994)/(24*60*60)</f>
        <v>3.4756944444444444E-2</v>
      </c>
      <c r="E994" s="26"/>
      <c r="F994" s="14" t="s">
        <v>2007</v>
      </c>
      <c r="G994" s="15">
        <v>0.11600000000000001</v>
      </c>
      <c r="H994" s="131">
        <v>17</v>
      </c>
      <c r="I994" s="131">
        <v>10</v>
      </c>
      <c r="J994" s="143" t="s">
        <v>2008</v>
      </c>
      <c r="K994" s="27">
        <v>11</v>
      </c>
      <c r="L994" s="27">
        <v>6.0000000000000001E-3</v>
      </c>
      <c r="M994" s="13">
        <v>273</v>
      </c>
      <c r="N994" s="13">
        <v>240</v>
      </c>
      <c r="O994" s="17">
        <v>2E-3</v>
      </c>
      <c r="P994" s="27"/>
      <c r="Q994" s="27">
        <v>6.0000000000000001E-3</v>
      </c>
      <c r="R994" s="13">
        <v>334</v>
      </c>
      <c r="S994" s="13">
        <v>240</v>
      </c>
      <c r="T994" s="133">
        <v>2.9999999999999997E-4</v>
      </c>
      <c r="U994" s="27">
        <v>4.1223999999999997E-2</v>
      </c>
      <c r="V994" s="8">
        <f>IF(AB992="Latest Sag:",-(K994*L994+P994*Q994),-(K994*L994+P994*Q994)+U994)</f>
        <v>-6.6000000000000003E-2</v>
      </c>
      <c r="W994" s="8">
        <f>IF(OR(AC993="",AC993=0),Z993+V994,IF(AB992="Latest Sag:",AA993+U994+V994,AC993+V994))</f>
        <v>0.46465200000000001</v>
      </c>
      <c r="X994" s="33">
        <v>-35.605738000000002</v>
      </c>
      <c r="Y994" s="53">
        <f>IF(OR(ISBLANK(X994),X992=VALUE(20)),,IF(W992="Latest Z20:",ABS(X992-X994-K991*L991-P991*Q991+U993+U994),ABS(X993-X994-K993*L993-P993*Q993+U994)))</f>
        <v>0</v>
      </c>
      <c r="Z994" s="28">
        <v>-66.121784000000005</v>
      </c>
      <c r="AA994" s="28">
        <v>0.48936600000000002</v>
      </c>
      <c r="AB994" s="28">
        <v>-2.7060000000000001E-2</v>
      </c>
      <c r="AC994" s="8">
        <f t="shared" ref="AC994" si="2279">AB994+AA994</f>
        <v>0.46230599999999999</v>
      </c>
      <c r="AD994" s="35">
        <v>0.45864855568813201</v>
      </c>
      <c r="AE994" s="8">
        <f t="shared" ref="AE994" si="2280">IF(AD994="",0,IF(OR(AC994="",AC994=0),W994-AD994,AC994-AD994))</f>
        <v>3.6574443118679856E-3</v>
      </c>
      <c r="AF994" s="58">
        <f t="shared" ref="AF994" si="2281">IF(AA994="",(Z994-V994)-Z993,AC994-W994)</f>
        <v>-2.3460000000000147E-3</v>
      </c>
      <c r="AG994" s="40"/>
      <c r="AH994" s="73"/>
      <c r="AI994" s="40"/>
      <c r="AJ994" s="73"/>
      <c r="AK994" s="40">
        <v>63</v>
      </c>
      <c r="AL994" s="73">
        <v>150</v>
      </c>
      <c r="AM994" s="70"/>
      <c r="AN994" s="74"/>
      <c r="AO994" s="70"/>
      <c r="AP994" s="63"/>
      <c r="AQ994" s="63"/>
      <c r="AR994" s="40"/>
      <c r="AS994" s="40"/>
      <c r="AT994" s="63"/>
      <c r="AU994" s="63"/>
      <c r="AV994" s="142"/>
      <c r="AW994" s="71"/>
      <c r="AX994" s="45"/>
      <c r="AY994" s="45"/>
      <c r="AZ994" s="46"/>
      <c r="BA994" s="152"/>
      <c r="BB994" s="47"/>
      <c r="BC994" s="158">
        <v>5</v>
      </c>
      <c r="BD994" s="158"/>
      <c r="BE994" s="47"/>
      <c r="BF994" s="56"/>
      <c r="BG994" s="49"/>
      <c r="BH994" s="50"/>
      <c r="BI994" s="49"/>
      <c r="BJ994" s="49"/>
      <c r="BK994" s="49"/>
      <c r="BL994" s="49"/>
      <c r="BM994" s="49"/>
      <c r="BN994" s="50"/>
      <c r="BO994" s="49"/>
      <c r="BP994" s="49"/>
      <c r="BQ994" s="50"/>
      <c r="BR994" s="9"/>
    </row>
    <row r="995" spans="1:70" s="7" customFormat="1" x14ac:dyDescent="0.25">
      <c r="A995" s="68" t="s">
        <v>2029</v>
      </c>
      <c r="B995" s="67" t="s">
        <v>1282</v>
      </c>
      <c r="C995" s="52">
        <v>44941.478622685187</v>
      </c>
      <c r="D995" s="16">
        <f>(K995*M995+P995*R995)/(24*60*60)</f>
        <v>1.0185185185185186E-2</v>
      </c>
      <c r="E995" s="26"/>
      <c r="F995" s="14" t="s">
        <v>2007</v>
      </c>
      <c r="G995" s="15">
        <v>0.11600000000000001</v>
      </c>
      <c r="H995" s="131">
        <v>17</v>
      </c>
      <c r="I995" s="131">
        <v>10</v>
      </c>
      <c r="J995" s="143" t="s">
        <v>2008</v>
      </c>
      <c r="K995" s="27">
        <v>2</v>
      </c>
      <c r="L995" s="27">
        <v>6.0000000000000001E-3</v>
      </c>
      <c r="M995" s="13">
        <v>273</v>
      </c>
      <c r="N995" s="13">
        <v>240</v>
      </c>
      <c r="O995" s="17">
        <v>2E-3</v>
      </c>
      <c r="P995" s="27">
        <v>1</v>
      </c>
      <c r="Q995" s="27">
        <v>6.0000000000000001E-3</v>
      </c>
      <c r="R995" s="13">
        <v>334</v>
      </c>
      <c r="S995" s="13">
        <v>240</v>
      </c>
      <c r="T995" s="133">
        <v>2.9999999999999997E-4</v>
      </c>
      <c r="U995" s="27">
        <v>1.4215E-2</v>
      </c>
      <c r="V995" s="8">
        <f>IF(AB993="Latest Sag:",-(K995*L995+P995*Q995),-(K995*L995+P995*Q995)+U995)</f>
        <v>-3.7850000000000019E-3</v>
      </c>
      <c r="W995" s="8">
        <f>IF(OR(AC994="",AC994=0),Z994+V995,IF(AB993="Latest Sag:",AA994+U995+V995,AC994+V995))</f>
        <v>0.45852100000000001</v>
      </c>
      <c r="X995" s="33">
        <v>-35.657541999999999</v>
      </c>
      <c r="Y995" s="53">
        <f>IF(OR(ISBLANK(X995),X993=VALUE(20)),,IF(W993="Latest Z20:",ABS(X993-X995-K992*L992-P992*Q992+U994+U995),ABS(X994-X995-K994*L994-P994*Q994+U995)))</f>
        <v>1.8999999997071707E-5</v>
      </c>
      <c r="Z995" s="28">
        <v>-66.121906999999993</v>
      </c>
      <c r="AA995" s="28">
        <v>0.48935899999999999</v>
      </c>
      <c r="AB995" s="28">
        <v>-3.0584E-2</v>
      </c>
      <c r="AC995" s="8">
        <f t="shared" ref="AC995" si="2282">AB995+AA995</f>
        <v>0.45877499999999999</v>
      </c>
      <c r="AD995" s="35">
        <v>0.45864855568813201</v>
      </c>
      <c r="AE995" s="8">
        <f t="shared" ref="AE995" si="2283">IF(AD995="",0,IF(OR(AC995="",AC995=0),W995-AD995,AC995-AD995))</f>
        <v>1.2644431186797922E-4</v>
      </c>
      <c r="AF995" s="58">
        <f t="shared" ref="AF995" si="2284">IF(AA995="",(Z995-V995)-Z994,AC995-W995)</f>
        <v>2.5399999999997647E-4</v>
      </c>
      <c r="AG995" s="40"/>
      <c r="AH995" s="73"/>
      <c r="AI995" s="40"/>
      <c r="AJ995" s="73"/>
      <c r="AK995" s="40">
        <v>51</v>
      </c>
      <c r="AL995" s="73">
        <v>150</v>
      </c>
      <c r="AM995" s="70"/>
      <c r="AN995" s="74"/>
      <c r="AO995" s="70"/>
      <c r="AP995" s="63"/>
      <c r="AQ995" s="63"/>
      <c r="AR995" s="40"/>
      <c r="AS995" s="40"/>
      <c r="AT995" s="63"/>
      <c r="AU995" s="63"/>
      <c r="AV995" s="142"/>
      <c r="AW995" s="71"/>
      <c r="AX995" s="45"/>
      <c r="AY995" s="45"/>
      <c r="AZ995" s="46"/>
      <c r="BA995" s="152"/>
      <c r="BB995" s="47"/>
      <c r="BC995" s="158">
        <v>5</v>
      </c>
      <c r="BD995" s="158">
        <v>10</v>
      </c>
      <c r="BE995" s="47">
        <v>6.4</v>
      </c>
      <c r="BF995" s="56"/>
      <c r="BG995" s="49"/>
      <c r="BH995" s="50"/>
      <c r="BI995" s="49"/>
      <c r="BJ995" s="49"/>
      <c r="BK995" s="49"/>
      <c r="BL995" s="49"/>
      <c r="BM995" s="49"/>
      <c r="BN995" s="50"/>
      <c r="BO995" s="49"/>
      <c r="BP995" s="49"/>
      <c r="BQ995" s="50"/>
      <c r="BR995" s="9"/>
    </row>
    <row r="996" spans="1:70" s="6" customFormat="1" x14ac:dyDescent="0.25">
      <c r="A996" s="170" t="s">
        <v>1155</v>
      </c>
      <c r="B996" s="136"/>
      <c r="C996" s="137">
        <v>44941.521666666667</v>
      </c>
      <c r="D996" s="146">
        <v>2.57</v>
      </c>
      <c r="E996" s="139" t="s">
        <v>814</v>
      </c>
      <c r="F996" s="165" t="s">
        <v>1191</v>
      </c>
      <c r="G996" s="22"/>
      <c r="H996" s="134"/>
      <c r="I996" s="134"/>
      <c r="J996" s="145"/>
      <c r="K996" s="29"/>
      <c r="L996" s="29"/>
      <c r="M996" s="1"/>
      <c r="N996" s="1"/>
      <c r="O996" s="3"/>
      <c r="P996" s="29"/>
      <c r="Q996" s="29"/>
      <c r="R996" s="1"/>
      <c r="S996" s="1"/>
      <c r="T996" s="147" t="s">
        <v>903</v>
      </c>
      <c r="U996" s="32" t="s">
        <v>24</v>
      </c>
      <c r="V996" s="24"/>
      <c r="W996" s="25" t="s">
        <v>22</v>
      </c>
      <c r="X996" s="30">
        <v>20</v>
      </c>
      <c r="Y996" s="138"/>
      <c r="Z996" s="30"/>
      <c r="AA996" s="30"/>
      <c r="AB996" s="36" t="s">
        <v>21</v>
      </c>
      <c r="AC996" s="24">
        <f>$AC$995</f>
        <v>0.45877499999999999</v>
      </c>
      <c r="AD996" s="30"/>
      <c r="AE996" s="24"/>
      <c r="AF996" s="24"/>
      <c r="AG996" s="41"/>
      <c r="AH996" s="41"/>
      <c r="AI996" s="41"/>
      <c r="AJ996" s="41"/>
      <c r="AK996" s="41"/>
      <c r="AL996" s="41"/>
      <c r="AM996" s="41"/>
      <c r="AN996" s="41"/>
      <c r="AO996" s="41"/>
      <c r="AP996" s="135"/>
      <c r="AQ996" s="135"/>
      <c r="AR996" s="41"/>
      <c r="AS996" s="41"/>
      <c r="AT996" s="135"/>
      <c r="AU996" s="135"/>
      <c r="AV996" s="29"/>
      <c r="AW996" s="42"/>
      <c r="AX996" s="42"/>
      <c r="AY996" s="42"/>
      <c r="AZ996" s="43"/>
      <c r="BA996" s="151"/>
      <c r="BB996" s="44"/>
      <c r="BC996" s="157">
        <v>6</v>
      </c>
      <c r="BD996" s="157"/>
      <c r="BE996" s="44"/>
      <c r="BF996" s="48"/>
      <c r="BG996" s="48"/>
      <c r="BH996" s="48"/>
      <c r="BI996" s="48"/>
      <c r="BJ996" s="48"/>
      <c r="BK996" s="48"/>
      <c r="BL996" s="48"/>
      <c r="BM996" s="48"/>
      <c r="BN996" s="48"/>
      <c r="BO996" s="48"/>
      <c r="BP996" s="48"/>
      <c r="BQ996" s="48"/>
      <c r="BR996" s="1"/>
    </row>
    <row r="997" spans="1:70" s="7" customFormat="1" x14ac:dyDescent="0.25">
      <c r="A997" s="68" t="s">
        <v>2030</v>
      </c>
      <c r="B997" s="67" t="s">
        <v>1282</v>
      </c>
      <c r="C997" s="52">
        <v>44941.521747685183</v>
      </c>
      <c r="D997" s="16">
        <f>(K997*M997+P997*R997)/(24*60*60)</f>
        <v>0</v>
      </c>
      <c r="E997" s="26"/>
      <c r="F997" s="14" t="s">
        <v>2007</v>
      </c>
      <c r="G997" s="15">
        <v>0.11600000000000001</v>
      </c>
      <c r="H997" s="131">
        <v>17</v>
      </c>
      <c r="I997" s="131">
        <v>10</v>
      </c>
      <c r="J997" s="143" t="s">
        <v>2008</v>
      </c>
      <c r="K997" s="37"/>
      <c r="L997" s="27">
        <v>6.0000000000000001E-3</v>
      </c>
      <c r="M997" s="13">
        <v>273</v>
      </c>
      <c r="N997" s="13">
        <v>240</v>
      </c>
      <c r="O997" s="17">
        <v>2E-3</v>
      </c>
      <c r="P997" s="37"/>
      <c r="Q997" s="27">
        <v>6.0000000000000001E-3</v>
      </c>
      <c r="R997" s="13">
        <v>334</v>
      </c>
      <c r="S997" s="13">
        <v>240</v>
      </c>
      <c r="T997" s="133">
        <v>2.9999999999999997E-4</v>
      </c>
      <c r="U997" s="27"/>
      <c r="V997" s="8">
        <f>IF(AB995="Latest Sag:",-(K997*L997+P997*Q997),-(K997*L997+P997*Q997)+U997)</f>
        <v>0</v>
      </c>
      <c r="W997" s="8">
        <f>IF(OR(AC996="",AC996=0),Z996+V997,IF(AB995="Latest Sag:",AA996+U997+V997,AC996+V997))</f>
        <v>0.45877499999999999</v>
      </c>
      <c r="X997" s="34"/>
      <c r="Y997" s="53">
        <f>IF(OR(ISBLANK(X997),X995=VALUE(20)),,IF(W995="Latest Z20:",ABS(X995-X997-K994*L994-P994*Q994+U996+U997),ABS(X996-X997-K996*L996-P996*Q996+U997)))</f>
        <v>0</v>
      </c>
      <c r="Z997" s="28">
        <v>-66.122366</v>
      </c>
      <c r="AA997" s="28">
        <v>0.489338</v>
      </c>
      <c r="AB997" s="28">
        <v>3.3862999999999997E-2</v>
      </c>
      <c r="AC997" s="8">
        <f t="shared" ref="AC997" si="2285">AB997+AA997</f>
        <v>0.52320100000000003</v>
      </c>
      <c r="AD997" s="35">
        <v>0.458679630628399</v>
      </c>
      <c r="AE997" s="8">
        <f t="shared" ref="AE997" si="2286">IF(AD997="",0,IF(OR(AC997="",AC997=0),W997-AD997,AC997-AD997))</f>
        <v>6.4521369371601023E-2</v>
      </c>
      <c r="AF997" s="58">
        <f t="shared" ref="AF997" si="2287">IF(AA997="",(Z997-V997)-Z996,AC997-W997)</f>
        <v>6.4426000000000039E-2</v>
      </c>
      <c r="AG997" s="40"/>
      <c r="AH997" s="73"/>
      <c r="AI997" s="40"/>
      <c r="AJ997" s="73"/>
      <c r="AK997" s="40">
        <v>2275</v>
      </c>
      <c r="AL997" s="73">
        <v>150</v>
      </c>
      <c r="AM997" s="70"/>
      <c r="AN997" s="74"/>
      <c r="AO997" s="70"/>
      <c r="AP997" s="63"/>
      <c r="AQ997" s="63"/>
      <c r="AR997" s="40"/>
      <c r="AS997" s="40"/>
      <c r="AT997" s="63"/>
      <c r="AU997" s="63"/>
      <c r="AV997" s="142"/>
      <c r="AW997" s="71"/>
      <c r="AX997" s="45"/>
      <c r="AY997" s="45"/>
      <c r="AZ997" s="46"/>
      <c r="BA997" s="152"/>
      <c r="BB997" s="47"/>
      <c r="BC997" s="158">
        <v>6</v>
      </c>
      <c r="BD997" s="158"/>
      <c r="BE997" s="47"/>
      <c r="BF997" s="56"/>
      <c r="BG997" s="49"/>
      <c r="BH997" s="50"/>
      <c r="BI997" s="49"/>
      <c r="BJ997" s="49"/>
      <c r="BK997" s="49"/>
      <c r="BL997" s="49"/>
      <c r="BM997" s="49"/>
      <c r="BN997" s="50"/>
      <c r="BO997" s="49"/>
      <c r="BP997" s="49"/>
      <c r="BQ997" s="50"/>
      <c r="BR997" s="9"/>
    </row>
    <row r="998" spans="1:70" s="7" customFormat="1" x14ac:dyDescent="0.25">
      <c r="A998" s="68" t="s">
        <v>2031</v>
      </c>
      <c r="B998" s="67" t="s">
        <v>1282</v>
      </c>
      <c r="C998" s="52">
        <v>44941.538842592592</v>
      </c>
      <c r="D998" s="16">
        <f>(K998*M998+P998*R998)/(24*60*60)</f>
        <v>3.1597222222222221E-2</v>
      </c>
      <c r="E998" s="26"/>
      <c r="F998" s="14" t="s">
        <v>2007</v>
      </c>
      <c r="G998" s="15">
        <v>0.11600000000000001</v>
      </c>
      <c r="H998" s="131">
        <v>17</v>
      </c>
      <c r="I998" s="131">
        <v>10</v>
      </c>
      <c r="J998" s="143" t="s">
        <v>2008</v>
      </c>
      <c r="K998" s="27">
        <v>10</v>
      </c>
      <c r="L998" s="27">
        <v>6.0000000000000001E-3</v>
      </c>
      <c r="M998" s="13">
        <v>273</v>
      </c>
      <c r="N998" s="13">
        <v>240</v>
      </c>
      <c r="O998" s="17">
        <v>2E-3</v>
      </c>
      <c r="P998" s="27"/>
      <c r="Q998" s="27">
        <v>6.0000000000000001E-3</v>
      </c>
      <c r="R998" s="13">
        <v>334</v>
      </c>
      <c r="S998" s="13">
        <v>240</v>
      </c>
      <c r="T998" s="133">
        <v>2.9999999999999997E-4</v>
      </c>
      <c r="U998" s="27">
        <v>3.5841999999999999E-2</v>
      </c>
      <c r="V998" s="8">
        <f>IF(AB996="Latest Sag:",-(K998*L998+P998*Q998),-(K998*L998+P998*Q998)+U998)</f>
        <v>-0.06</v>
      </c>
      <c r="W998" s="8">
        <f>IF(OR(AC997="",AC997=0),Z997+V998,IF(AB996="Latest Sag:",AA997+U998+V998,AC997+V998))</f>
        <v>0.46517999999999998</v>
      </c>
      <c r="X998" s="33">
        <v>-35.610208999999998</v>
      </c>
      <c r="Y998" s="53">
        <f>IF(OR(ISBLANK(X998),X996=VALUE(20)),,IF(W996="Latest Z20:",ABS(X996-X998-K995*L995-P995*Q995+U997+U998),ABS(X997-X998-K997*L997-P997*Q997+U998)))</f>
        <v>0</v>
      </c>
      <c r="Z998" s="28">
        <v>-66.121658999999994</v>
      </c>
      <c r="AA998" s="28">
        <v>0.48929899999999998</v>
      </c>
      <c r="AB998" s="28">
        <v>-2.5623E-2</v>
      </c>
      <c r="AC998" s="8">
        <f t="shared" ref="AC998" si="2288">AB998+AA998</f>
        <v>0.46367599999999998</v>
      </c>
      <c r="AD998" s="35">
        <v>0.458679630628399</v>
      </c>
      <c r="AE998" s="8">
        <f t="shared" ref="AE998" si="2289">IF(AD998="",0,IF(OR(AC998="",AC998=0),W998-AD998,AC998-AD998))</f>
        <v>4.9963693716009727E-3</v>
      </c>
      <c r="AF998" s="58">
        <f t="shared" ref="AF998" si="2290">IF(AA998="",(Z998-V998)-Z997,AC998-W998)</f>
        <v>-1.5040000000000053E-3</v>
      </c>
      <c r="AG998" s="40"/>
      <c r="AH998" s="73"/>
      <c r="AI998" s="40"/>
      <c r="AJ998" s="73"/>
      <c r="AK998" s="40">
        <v>53</v>
      </c>
      <c r="AL998" s="73">
        <v>150</v>
      </c>
      <c r="AM998" s="70"/>
      <c r="AN998" s="74"/>
      <c r="AO998" s="70"/>
      <c r="AP998" s="63"/>
      <c r="AQ998" s="63"/>
      <c r="AR998" s="40"/>
      <c r="AS998" s="40"/>
      <c r="AT998" s="63"/>
      <c r="AU998" s="63"/>
      <c r="AV998" s="142"/>
      <c r="AW998" s="71"/>
      <c r="AX998" s="45"/>
      <c r="AY998" s="45"/>
      <c r="AZ998" s="46"/>
      <c r="BA998" s="152"/>
      <c r="BB998" s="47"/>
      <c r="BC998" s="158">
        <v>6</v>
      </c>
      <c r="BD998" s="158"/>
      <c r="BE998" s="47"/>
      <c r="BF998" s="56"/>
      <c r="BG998" s="49"/>
      <c r="BH998" s="50"/>
      <c r="BI998" s="49"/>
      <c r="BJ998" s="49"/>
      <c r="BK998" s="49"/>
      <c r="BL998" s="49"/>
      <c r="BM998" s="49"/>
      <c r="BN998" s="50"/>
      <c r="BO998" s="49"/>
      <c r="BP998" s="49"/>
      <c r="BQ998" s="50"/>
      <c r="BR998" s="9"/>
    </row>
    <row r="999" spans="1:70" s="7" customFormat="1" x14ac:dyDescent="0.25">
      <c r="A999" s="68" t="s">
        <v>2032</v>
      </c>
      <c r="B999" s="67" t="s">
        <v>1282</v>
      </c>
      <c r="C999" s="52">
        <v>44941.579768518517</v>
      </c>
      <c r="D999" s="16">
        <f>(K999*M999+P999*R999)/(24*60*60)</f>
        <v>1.0185185185185186E-2</v>
      </c>
      <c r="E999" s="26"/>
      <c r="F999" s="14" t="s">
        <v>2007</v>
      </c>
      <c r="G999" s="15">
        <v>0.11600000000000001</v>
      </c>
      <c r="H999" s="131">
        <v>17</v>
      </c>
      <c r="I999" s="131">
        <v>10</v>
      </c>
      <c r="J999" s="143" t="s">
        <v>2008</v>
      </c>
      <c r="K999" s="27">
        <v>2</v>
      </c>
      <c r="L999" s="27">
        <v>6.0000000000000001E-3</v>
      </c>
      <c r="M999" s="13">
        <v>273</v>
      </c>
      <c r="N999" s="13">
        <v>240</v>
      </c>
      <c r="O999" s="17">
        <v>2E-3</v>
      </c>
      <c r="P999" s="27">
        <v>1</v>
      </c>
      <c r="Q999" s="27">
        <v>6.0000000000000001E-3</v>
      </c>
      <c r="R999" s="13">
        <v>334</v>
      </c>
      <c r="S999" s="13">
        <v>240</v>
      </c>
      <c r="T999" s="133">
        <v>2.9999999999999997E-4</v>
      </c>
      <c r="U999" s="27">
        <v>1.2891E-2</v>
      </c>
      <c r="V999" s="8">
        <f>IF(AB997="Latest Sag:",-(K999*L999+P999*Q999),-(K999*L999+P999*Q999)+U999)</f>
        <v>-5.1090000000000024E-3</v>
      </c>
      <c r="W999" s="8">
        <f>IF(OR(AC998="",AC998=0),Z998+V999,IF(AB997="Latest Sag:",AA998+U999+V999,AC998+V999))</f>
        <v>0.45856699999999995</v>
      </c>
      <c r="X999" s="33">
        <v>-35.657317999999997</v>
      </c>
      <c r="Y999" s="53">
        <f>IF(OR(ISBLANK(X999),X997=VALUE(20)),,IF(W997="Latest Z20:",ABS(X997-X999-K996*L996-P996*Q996+U998+U999),ABS(X998-X999-K998*L998-P998*Q998+U999)))</f>
        <v>1.0408340855860843E-15</v>
      </c>
      <c r="Z999" s="28">
        <v>-66.121842000000001</v>
      </c>
      <c r="AA999" s="28">
        <v>0.48926599999999998</v>
      </c>
      <c r="AB999" s="28">
        <v>-3.04E-2</v>
      </c>
      <c r="AC999" s="8">
        <f t="shared" ref="AC999" si="2291">AB999+AA999</f>
        <v>0.458866</v>
      </c>
      <c r="AD999" s="35">
        <v>0.458679630628399</v>
      </c>
      <c r="AE999" s="8">
        <f t="shared" ref="AE999" si="2292">IF(AD999="",0,IF(OR(AC999="",AC999=0),W999-AD999,AC999-AD999))</f>
        <v>1.8636937160099176E-4</v>
      </c>
      <c r="AF999" s="58">
        <f t="shared" ref="AF999" si="2293">IF(AA999="",(Z999-V999)-Z998,AC999-W999)</f>
        <v>2.9900000000004923E-4</v>
      </c>
      <c r="AG999" s="40"/>
      <c r="AH999" s="73"/>
      <c r="AI999" s="40"/>
      <c r="AJ999" s="73"/>
      <c r="AK999" s="40">
        <v>51</v>
      </c>
      <c r="AL999" s="73">
        <v>150</v>
      </c>
      <c r="AM999" s="70"/>
      <c r="AN999" s="74"/>
      <c r="AO999" s="70"/>
      <c r="AP999" s="63"/>
      <c r="AQ999" s="63"/>
      <c r="AR999" s="40"/>
      <c r="AS999" s="40"/>
      <c r="AT999" s="63"/>
      <c r="AU999" s="63"/>
      <c r="AV999" s="142"/>
      <c r="AW999" s="71"/>
      <c r="AX999" s="45"/>
      <c r="AY999" s="45"/>
      <c r="AZ999" s="46"/>
      <c r="BA999" s="152"/>
      <c r="BB999" s="47"/>
      <c r="BC999" s="158">
        <v>6</v>
      </c>
      <c r="BD999" s="158"/>
      <c r="BE999" s="47"/>
      <c r="BF999" s="56"/>
      <c r="BG999" s="49"/>
      <c r="BH999" s="50"/>
      <c r="BI999" s="49"/>
      <c r="BJ999" s="49"/>
      <c r="BK999" s="49"/>
      <c r="BL999" s="49"/>
      <c r="BM999" s="49"/>
      <c r="BN999" s="50"/>
      <c r="BO999" s="49"/>
      <c r="BP999" s="49"/>
      <c r="BQ999" s="50"/>
      <c r="BR999" s="9"/>
    </row>
    <row r="1000" spans="1:70" s="6" customFormat="1" x14ac:dyDescent="0.25">
      <c r="A1000" s="170" t="s">
        <v>1155</v>
      </c>
      <c r="B1000" s="136"/>
      <c r="C1000" s="137">
        <v>44941.620370370372</v>
      </c>
      <c r="D1000" s="146">
        <v>2.37</v>
      </c>
      <c r="E1000" s="139" t="s">
        <v>814</v>
      </c>
      <c r="F1000" s="165" t="s">
        <v>1195</v>
      </c>
      <c r="G1000" s="22"/>
      <c r="H1000" s="134"/>
      <c r="I1000" s="134"/>
      <c r="J1000" s="145"/>
      <c r="K1000" s="29"/>
      <c r="L1000" s="29"/>
      <c r="M1000" s="1"/>
      <c r="N1000" s="1"/>
      <c r="O1000" s="3"/>
      <c r="P1000" s="29"/>
      <c r="Q1000" s="29"/>
      <c r="R1000" s="1"/>
      <c r="S1000" s="1"/>
      <c r="T1000" s="147" t="s">
        <v>903</v>
      </c>
      <c r="U1000" s="32" t="s">
        <v>24</v>
      </c>
      <c r="V1000" s="24"/>
      <c r="W1000" s="25" t="s">
        <v>22</v>
      </c>
      <c r="X1000" s="30">
        <v>20</v>
      </c>
      <c r="Y1000" s="138"/>
      <c r="Z1000" s="30"/>
      <c r="AA1000" s="30"/>
      <c r="AB1000" s="36" t="s">
        <v>21</v>
      </c>
      <c r="AC1000" s="24">
        <f>$AC$999</f>
        <v>0.458866</v>
      </c>
      <c r="AD1000" s="30"/>
      <c r="AE1000" s="24"/>
      <c r="AF1000" s="24"/>
      <c r="AG1000" s="41"/>
      <c r="AH1000" s="41"/>
      <c r="AI1000" s="41"/>
      <c r="AJ1000" s="41"/>
      <c r="AK1000" s="41"/>
      <c r="AL1000" s="41"/>
      <c r="AM1000" s="41"/>
      <c r="AN1000" s="41"/>
      <c r="AO1000" s="41"/>
      <c r="AP1000" s="135"/>
      <c r="AQ1000" s="135"/>
      <c r="AR1000" s="41"/>
      <c r="AS1000" s="41"/>
      <c r="AT1000" s="135"/>
      <c r="AU1000" s="135"/>
      <c r="AV1000" s="29"/>
      <c r="AW1000" s="42"/>
      <c r="AX1000" s="42"/>
      <c r="AY1000" s="42"/>
      <c r="AZ1000" s="43"/>
      <c r="BA1000" s="151"/>
      <c r="BB1000" s="44"/>
      <c r="BC1000" s="157">
        <v>7</v>
      </c>
      <c r="BD1000" s="157"/>
      <c r="BE1000" s="44"/>
      <c r="BF1000" s="48"/>
      <c r="BG1000" s="48"/>
      <c r="BH1000" s="48"/>
      <c r="BI1000" s="48"/>
      <c r="BJ1000" s="48"/>
      <c r="BK1000" s="48"/>
      <c r="BL1000" s="48"/>
      <c r="BM1000" s="48"/>
      <c r="BN1000" s="48"/>
      <c r="BO1000" s="48"/>
      <c r="BP1000" s="48"/>
      <c r="BQ1000" s="48"/>
      <c r="BR1000" s="1"/>
    </row>
    <row r="1001" spans="1:70" s="7" customFormat="1" x14ac:dyDescent="0.25">
      <c r="A1001" s="68" t="s">
        <v>2033</v>
      </c>
      <c r="B1001" s="67" t="s">
        <v>1282</v>
      </c>
      <c r="C1001" s="52">
        <v>44941.620439814818</v>
      </c>
      <c r="D1001" s="16">
        <f>(K1001*M1001+P1001*R1001)/(24*60*60)</f>
        <v>0</v>
      </c>
      <c r="E1001" s="26"/>
      <c r="F1001" s="14" t="s">
        <v>2007</v>
      </c>
      <c r="G1001" s="15">
        <v>0.11600000000000001</v>
      </c>
      <c r="H1001" s="131">
        <v>17</v>
      </c>
      <c r="I1001" s="131">
        <v>10</v>
      </c>
      <c r="J1001" s="143" t="s">
        <v>2008</v>
      </c>
      <c r="K1001" s="37"/>
      <c r="L1001" s="27">
        <v>6.0000000000000001E-3</v>
      </c>
      <c r="M1001" s="13">
        <v>273</v>
      </c>
      <c r="N1001" s="13">
        <v>240</v>
      </c>
      <c r="O1001" s="17">
        <v>2E-3</v>
      </c>
      <c r="P1001" s="37"/>
      <c r="Q1001" s="27">
        <v>6.0000000000000001E-3</v>
      </c>
      <c r="R1001" s="13">
        <v>334</v>
      </c>
      <c r="S1001" s="13">
        <v>240</v>
      </c>
      <c r="T1001" s="133">
        <v>2.9999999999999997E-4</v>
      </c>
      <c r="U1001" s="27"/>
      <c r="V1001" s="8">
        <f>IF(AB999="Latest Sag:",-(K1001*L1001+P1001*Q1001),-(K1001*L1001+P1001*Q1001)+U1001)</f>
        <v>0</v>
      </c>
      <c r="W1001" s="8">
        <f>IF(OR(AC1000="",AC1000=0),Z1000+V1001,IF(AB999="Latest Sag:",AA1000+U1001+V1001,AC1000+V1001))</f>
        <v>0.458866</v>
      </c>
      <c r="X1001" s="34"/>
      <c r="Y1001" s="53">
        <f>IF(OR(ISBLANK(X1001),X999=VALUE(20)),,IF(W999="Latest Z20:",ABS(X999-X1001-K998*L998-P998*Q998+U1000+U1001),ABS(X1000-X1001-K1000*L1000-P1000*Q1000+U1001)))</f>
        <v>0</v>
      </c>
      <c r="Z1001" s="28">
        <v>-66.121838999999994</v>
      </c>
      <c r="AA1001" s="28">
        <v>0.48924299999999998</v>
      </c>
      <c r="AB1001" s="28">
        <v>3.3715000000000002E-2</v>
      </c>
      <c r="AC1001" s="8">
        <f t="shared" ref="AC1001" si="2294">AB1001+AA1001</f>
        <v>0.52295800000000003</v>
      </c>
      <c r="AD1001" s="35">
        <v>0.45862214216996799</v>
      </c>
      <c r="AE1001" s="8">
        <f t="shared" ref="AE1001" si="2295">IF(AD1001="",0,IF(OR(AC1001="",AC1001=0),W1001-AD1001,AC1001-AD1001))</f>
        <v>6.4335857830032039E-2</v>
      </c>
      <c r="AF1001" s="58">
        <f t="shared" ref="AF1001" si="2296">IF(AA1001="",(Z1001-V1001)-Z1000,AC1001-W1001)</f>
        <v>6.4092000000000038E-2</v>
      </c>
      <c r="AG1001" s="40"/>
      <c r="AH1001" s="73"/>
      <c r="AI1001" s="40"/>
      <c r="AJ1001" s="73"/>
      <c r="AK1001" s="40">
        <v>2171</v>
      </c>
      <c r="AL1001" s="73">
        <v>150</v>
      </c>
      <c r="AM1001" s="70"/>
      <c r="AN1001" s="74"/>
      <c r="AO1001" s="70"/>
      <c r="AP1001" s="63"/>
      <c r="AQ1001" s="63"/>
      <c r="AR1001" s="40"/>
      <c r="AS1001" s="40"/>
      <c r="AT1001" s="63"/>
      <c r="AU1001" s="63"/>
      <c r="AV1001" s="142"/>
      <c r="AW1001" s="71"/>
      <c r="AX1001" s="45"/>
      <c r="AY1001" s="45"/>
      <c r="AZ1001" s="46"/>
      <c r="BA1001" s="152"/>
      <c r="BB1001" s="47"/>
      <c r="BC1001" s="158">
        <v>7</v>
      </c>
      <c r="BD1001" s="158"/>
      <c r="BE1001" s="47"/>
      <c r="BF1001" s="56"/>
      <c r="BG1001" s="49"/>
      <c r="BH1001" s="50"/>
      <c r="BI1001" s="49"/>
      <c r="BJ1001" s="49"/>
      <c r="BK1001" s="49"/>
      <c r="BL1001" s="49"/>
      <c r="BM1001" s="49"/>
      <c r="BN1001" s="50"/>
      <c r="BO1001" s="49"/>
      <c r="BP1001" s="49"/>
      <c r="BQ1001" s="50"/>
      <c r="BR1001" s="9"/>
    </row>
    <row r="1002" spans="1:70" s="7" customFormat="1" x14ac:dyDescent="0.25">
      <c r="A1002" s="68" t="s">
        <v>2034</v>
      </c>
      <c r="B1002" s="67" t="s">
        <v>1282</v>
      </c>
      <c r="C1002" s="52">
        <v>44941.626747685186</v>
      </c>
      <c r="D1002" s="16">
        <f>(K1002*M1002+P1002*R1002)/(24*60*60)</f>
        <v>3.1597222222222221E-2</v>
      </c>
      <c r="E1002" s="26"/>
      <c r="F1002" s="14" t="s">
        <v>2007</v>
      </c>
      <c r="G1002" s="15">
        <v>0.11600000000000001</v>
      </c>
      <c r="H1002" s="131">
        <v>17</v>
      </c>
      <c r="I1002" s="131">
        <v>10</v>
      </c>
      <c r="J1002" s="143" t="s">
        <v>2008</v>
      </c>
      <c r="K1002" s="27">
        <v>10</v>
      </c>
      <c r="L1002" s="27">
        <v>6.0000000000000001E-3</v>
      </c>
      <c r="M1002" s="13">
        <v>273</v>
      </c>
      <c r="N1002" s="13">
        <v>240</v>
      </c>
      <c r="O1002" s="17">
        <v>2E-3</v>
      </c>
      <c r="P1002" s="27"/>
      <c r="Q1002" s="27">
        <v>6.0000000000000001E-3</v>
      </c>
      <c r="R1002" s="13">
        <v>334</v>
      </c>
      <c r="S1002" s="13">
        <v>240</v>
      </c>
      <c r="T1002" s="133">
        <v>2.9999999999999997E-4</v>
      </c>
      <c r="U1002" s="27">
        <v>3.5512000000000002E-2</v>
      </c>
      <c r="V1002" s="8">
        <f>IF(AB1000="Latest Sag:",-(K1002*L1002+P1002*Q1002),-(K1002*L1002+P1002*Q1002)+U1002)</f>
        <v>-0.06</v>
      </c>
      <c r="W1002" s="8">
        <f>IF(OR(AC1001="",AC1001=0),Z1001+V1002,IF(AB1000="Latest Sag:",AA1001+U1002+V1002,AC1001+V1002))</f>
        <v>0.46475499999999997</v>
      </c>
      <c r="X1002" s="33">
        <v>-35.610968</v>
      </c>
      <c r="Y1002" s="53">
        <f>IF(OR(ISBLANK(X1002),X1000=VALUE(20)),,IF(W1000="Latest Z20:",ABS(X1000-X1002-K999*L999-P999*Q999+U1001+U1002),ABS(X1001-X1002-K1001*L1001-P1001*Q1001+U1002)))</f>
        <v>0</v>
      </c>
      <c r="Z1002" s="28">
        <v>-66.121396000000004</v>
      </c>
      <c r="AA1002" s="28">
        <v>0.48918499999999998</v>
      </c>
      <c r="AB1002" s="28">
        <v>-2.6575999999999999E-2</v>
      </c>
      <c r="AC1002" s="8">
        <f t="shared" ref="AC1002" si="2297">AB1002+AA1002</f>
        <v>0.46260899999999999</v>
      </c>
      <c r="AD1002" s="35">
        <v>0.45862214216996799</v>
      </c>
      <c r="AE1002" s="8">
        <f t="shared" ref="AE1002" si="2298">IF(AD1002="",0,IF(OR(AC1002="",AC1002=0),W1002-AD1002,AC1002-AD1002))</f>
        <v>3.9868578300319979E-3</v>
      </c>
      <c r="AF1002" s="58">
        <f t="shared" ref="AF1002" si="2299">IF(AA1002="",(Z1002-V1002)-Z1001,AC1002-W1002)</f>
        <v>-2.1459999999999813E-3</v>
      </c>
      <c r="AG1002" s="40"/>
      <c r="AH1002" s="73"/>
      <c r="AI1002" s="40"/>
      <c r="AJ1002" s="73"/>
      <c r="AK1002" s="40">
        <v>32</v>
      </c>
      <c r="AL1002" s="73">
        <v>150</v>
      </c>
      <c r="AM1002" s="70"/>
      <c r="AN1002" s="74"/>
      <c r="AO1002" s="70"/>
      <c r="AP1002" s="63"/>
      <c r="AQ1002" s="63"/>
      <c r="AR1002" s="40"/>
      <c r="AS1002" s="40"/>
      <c r="AT1002" s="63"/>
      <c r="AU1002" s="63"/>
      <c r="AV1002" s="142"/>
      <c r="AW1002" s="71"/>
      <c r="AX1002" s="45"/>
      <c r="AY1002" s="45"/>
      <c r="AZ1002" s="46"/>
      <c r="BA1002" s="152"/>
      <c r="BB1002" s="47"/>
      <c r="BC1002" s="158">
        <v>7</v>
      </c>
      <c r="BD1002" s="158"/>
      <c r="BE1002" s="47"/>
      <c r="BF1002" s="56"/>
      <c r="BG1002" s="49"/>
      <c r="BH1002" s="50"/>
      <c r="BI1002" s="49"/>
      <c r="BJ1002" s="49"/>
      <c r="BK1002" s="49"/>
      <c r="BL1002" s="49"/>
      <c r="BM1002" s="49"/>
      <c r="BN1002" s="50"/>
      <c r="BO1002" s="49"/>
      <c r="BP1002" s="49"/>
      <c r="BQ1002" s="50"/>
      <c r="BR1002" s="9"/>
    </row>
    <row r="1003" spans="1:70" s="7" customFormat="1" x14ac:dyDescent="0.25">
      <c r="A1003" s="68" t="s">
        <v>2035</v>
      </c>
      <c r="B1003" s="67" t="s">
        <v>1282</v>
      </c>
      <c r="C1003" s="52">
        <v>44941.66847222222</v>
      </c>
      <c r="D1003" s="16">
        <f>(K1003*M1003+P1003*R1003)/(24*60*60)</f>
        <v>1.0185185185185186E-2</v>
      </c>
      <c r="E1003" s="26"/>
      <c r="F1003" s="14" t="s">
        <v>2007</v>
      </c>
      <c r="G1003" s="15">
        <v>0.11600000000000001</v>
      </c>
      <c r="H1003" s="131">
        <v>17</v>
      </c>
      <c r="I1003" s="131">
        <v>10</v>
      </c>
      <c r="J1003" s="143" t="s">
        <v>2008</v>
      </c>
      <c r="K1003" s="27">
        <v>2</v>
      </c>
      <c r="L1003" s="27">
        <v>6.0000000000000001E-3</v>
      </c>
      <c r="M1003" s="13">
        <v>273</v>
      </c>
      <c r="N1003" s="13">
        <v>240</v>
      </c>
      <c r="O1003" s="17">
        <v>2E-3</v>
      </c>
      <c r="P1003" s="27">
        <v>1</v>
      </c>
      <c r="Q1003" s="27">
        <v>6.0000000000000001E-3</v>
      </c>
      <c r="R1003" s="13">
        <v>334</v>
      </c>
      <c r="S1003" s="13">
        <v>240</v>
      </c>
      <c r="T1003" s="133">
        <v>2.9999999999999997E-4</v>
      </c>
      <c r="U1003" s="27">
        <v>1.3889E-2</v>
      </c>
      <c r="V1003" s="8">
        <f>IF(AB1001="Latest Sag:",-(K1003*L1003+P1003*Q1003),-(K1003*L1003+P1003*Q1003)+U1003)</f>
        <v>-4.1110000000000018E-3</v>
      </c>
      <c r="W1003" s="8">
        <f>IF(OR(AC1002="",AC1002=0),Z1002+V1003,IF(AB1001="Latest Sag:",AA1002+U1003+V1003,AC1002+V1003))</f>
        <v>0.45849800000000002</v>
      </c>
      <c r="X1003" s="33">
        <v>-35.657077999999998</v>
      </c>
      <c r="Y1003" s="53">
        <f>IF(OR(ISBLANK(X1003),X1001=VALUE(20)),,IF(W1001="Latest Z20:",ABS(X1001-X1003-K1000*L1000-P1000*Q1000+U1002+U1003),ABS(X1002-X1003-K1002*L1002-P1002*Q1002+U1003)))</f>
        <v>1.0000000012343885E-6</v>
      </c>
      <c r="Z1003" s="28">
        <v>-66.121557999999993</v>
      </c>
      <c r="AA1003" s="28">
        <v>0.48917100000000002</v>
      </c>
      <c r="AB1003" s="28">
        <v>-3.0438E-2</v>
      </c>
      <c r="AC1003" s="8">
        <f t="shared" ref="AC1003" si="2300">AB1003+AA1003</f>
        <v>0.458733</v>
      </c>
      <c r="AD1003" s="35">
        <v>0.45862214216996799</v>
      </c>
      <c r="AE1003" s="8">
        <f t="shared" ref="AE1003" si="2301">IF(AD1003="",0,IF(OR(AC1003="",AC1003=0),W1003-AD1003,AC1003-AD1003))</f>
        <v>1.1085783003200733E-4</v>
      </c>
      <c r="AF1003" s="58">
        <f t="shared" ref="AF1003" si="2302">IF(AA1003="",(Z1003-V1003)-Z1002,AC1003-W1003)</f>
        <v>2.3499999999998522E-4</v>
      </c>
      <c r="AG1003" s="40"/>
      <c r="AH1003" s="73"/>
      <c r="AI1003" s="40"/>
      <c r="AJ1003" s="73"/>
      <c r="AK1003" s="40">
        <v>55</v>
      </c>
      <c r="AL1003" s="73">
        <v>150</v>
      </c>
      <c r="AM1003" s="70"/>
      <c r="AN1003" s="74"/>
      <c r="AO1003" s="70"/>
      <c r="AP1003" s="63"/>
      <c r="AQ1003" s="63"/>
      <c r="AR1003" s="40"/>
      <c r="AS1003" s="40"/>
      <c r="AT1003" s="63"/>
      <c r="AU1003" s="63"/>
      <c r="AV1003" s="142"/>
      <c r="AW1003" s="71"/>
      <c r="AX1003" s="45"/>
      <c r="AY1003" s="45"/>
      <c r="AZ1003" s="46"/>
      <c r="BA1003" s="152"/>
      <c r="BB1003" s="47"/>
      <c r="BC1003" s="158">
        <v>7</v>
      </c>
      <c r="BD1003" s="158"/>
      <c r="BE1003" s="47"/>
      <c r="BF1003" s="56"/>
      <c r="BG1003" s="49"/>
      <c r="BH1003" s="50"/>
      <c r="BI1003" s="49"/>
      <c r="BJ1003" s="49"/>
      <c r="BK1003" s="49"/>
      <c r="BL1003" s="49"/>
      <c r="BM1003" s="49"/>
      <c r="BN1003" s="50"/>
      <c r="BO1003" s="49"/>
      <c r="BP1003" s="49"/>
      <c r="BQ1003" s="50"/>
      <c r="BR1003" s="9"/>
    </row>
    <row r="1004" spans="1:70" s="6" customFormat="1" x14ac:dyDescent="0.25">
      <c r="A1004" s="170" t="s">
        <v>1155</v>
      </c>
      <c r="B1004" s="136"/>
      <c r="C1004" s="137">
        <v>44941.696597222224</v>
      </c>
      <c r="D1004" s="146">
        <v>1.83</v>
      </c>
      <c r="E1004" s="139" t="s">
        <v>814</v>
      </c>
      <c r="F1004" s="165" t="s">
        <v>1199</v>
      </c>
      <c r="G1004" s="22"/>
      <c r="H1004" s="134"/>
      <c r="I1004" s="134"/>
      <c r="J1004" s="145"/>
      <c r="K1004" s="29"/>
      <c r="L1004" s="29"/>
      <c r="M1004" s="1"/>
      <c r="N1004" s="1"/>
      <c r="O1004" s="3"/>
      <c r="P1004" s="29"/>
      <c r="Q1004" s="29"/>
      <c r="R1004" s="1"/>
      <c r="S1004" s="1"/>
      <c r="T1004" s="147" t="s">
        <v>903</v>
      </c>
      <c r="U1004" s="32" t="s">
        <v>24</v>
      </c>
      <c r="V1004" s="24"/>
      <c r="W1004" s="25" t="s">
        <v>22</v>
      </c>
      <c r="X1004" s="30">
        <v>20</v>
      </c>
      <c r="Y1004" s="138"/>
      <c r="Z1004" s="30"/>
      <c r="AA1004" s="30"/>
      <c r="AB1004" s="36" t="s">
        <v>21</v>
      </c>
      <c r="AC1004" s="24">
        <f>$AC$1003</f>
        <v>0.458733</v>
      </c>
      <c r="AD1004" s="30"/>
      <c r="AE1004" s="24"/>
      <c r="AF1004" s="24"/>
      <c r="AG1004" s="41"/>
      <c r="AH1004" s="41"/>
      <c r="AI1004" s="41"/>
      <c r="AJ1004" s="41"/>
      <c r="AK1004" s="41"/>
      <c r="AL1004" s="41"/>
      <c r="AM1004" s="41"/>
      <c r="AN1004" s="41"/>
      <c r="AO1004" s="41"/>
      <c r="AP1004" s="135"/>
      <c r="AQ1004" s="135"/>
      <c r="AR1004" s="41"/>
      <c r="AS1004" s="41"/>
      <c r="AT1004" s="135"/>
      <c r="AU1004" s="135"/>
      <c r="AV1004" s="29"/>
      <c r="AW1004" s="42"/>
      <c r="AX1004" s="42"/>
      <c r="AY1004" s="42"/>
      <c r="AZ1004" s="43"/>
      <c r="BA1004" s="151"/>
      <c r="BB1004" s="44"/>
      <c r="BC1004" s="157">
        <v>8</v>
      </c>
      <c r="BD1004" s="157"/>
      <c r="BE1004" s="44"/>
      <c r="BF1004" s="48"/>
      <c r="BG1004" s="48"/>
      <c r="BH1004" s="48"/>
      <c r="BI1004" s="48"/>
      <c r="BJ1004" s="48"/>
      <c r="BK1004" s="48"/>
      <c r="BL1004" s="48"/>
      <c r="BM1004" s="48"/>
      <c r="BN1004" s="48"/>
      <c r="BO1004" s="48"/>
      <c r="BP1004" s="48"/>
      <c r="BQ1004" s="48"/>
      <c r="BR1004" s="1"/>
    </row>
    <row r="1005" spans="1:70" s="7" customFormat="1" x14ac:dyDescent="0.25">
      <c r="A1005" s="68" t="s">
        <v>2036</v>
      </c>
      <c r="B1005" s="67" t="s">
        <v>1282</v>
      </c>
      <c r="C1005" s="52">
        <v>44941.696689814817</v>
      </c>
      <c r="D1005" s="16">
        <f>(K1005*M1005+P1005*R1005)/(24*60*60)</f>
        <v>0</v>
      </c>
      <c r="E1005" s="26"/>
      <c r="F1005" s="14" t="s">
        <v>2007</v>
      </c>
      <c r="G1005" s="15">
        <v>0.11600000000000001</v>
      </c>
      <c r="H1005" s="131">
        <v>17</v>
      </c>
      <c r="I1005" s="131">
        <v>10</v>
      </c>
      <c r="J1005" s="143" t="s">
        <v>2008</v>
      </c>
      <c r="K1005" s="37"/>
      <c r="L1005" s="27">
        <v>6.0000000000000001E-3</v>
      </c>
      <c r="M1005" s="13">
        <v>273</v>
      </c>
      <c r="N1005" s="13">
        <v>240</v>
      </c>
      <c r="O1005" s="17">
        <v>2E-3</v>
      </c>
      <c r="P1005" s="37"/>
      <c r="Q1005" s="27">
        <v>6.0000000000000001E-3</v>
      </c>
      <c r="R1005" s="13">
        <v>334</v>
      </c>
      <c r="S1005" s="13">
        <v>240</v>
      </c>
      <c r="T1005" s="133">
        <v>2.9999999999999997E-4</v>
      </c>
      <c r="U1005" s="27"/>
      <c r="V1005" s="8">
        <f>IF(AB1003="Latest Sag:",-(K1005*L1005+P1005*Q1005),-(K1005*L1005+P1005*Q1005)+U1005)</f>
        <v>0</v>
      </c>
      <c r="W1005" s="8">
        <f>IF(OR(AC1004="",AC1004=0),Z1004+V1005,IF(AB1003="Latest Sag:",AA1004+U1005+V1005,AC1004+V1005))</f>
        <v>0.458733</v>
      </c>
      <c r="X1005" s="34"/>
      <c r="Y1005" s="53">
        <f>IF(OR(ISBLANK(X1005),X1003=VALUE(20)),,IF(W1003="Latest Z20:",ABS(X1003-X1005-K1002*L1002-P1002*Q1002+U1004+U1005),ABS(X1004-X1005-K1004*L1004-P1004*Q1004+U1005)))</f>
        <v>0</v>
      </c>
      <c r="Z1005" s="28">
        <v>-66.121323000000004</v>
      </c>
      <c r="AA1005" s="28">
        <v>0.48915900000000001</v>
      </c>
      <c r="AB1005" s="28">
        <v>3.4064999999999998E-2</v>
      </c>
      <c r="AC1005" s="8">
        <f t="shared" ref="AC1005" si="2303">AB1005+AA1005</f>
        <v>0.52322400000000002</v>
      </c>
      <c r="AD1005" s="35">
        <v>0.45861946384063801</v>
      </c>
      <c r="AE1005" s="8">
        <f t="shared" ref="AE1005" si="2304">IF(AD1005="",0,IF(OR(AC1005="",AC1005=0),W1005-AD1005,AC1005-AD1005))</f>
        <v>6.4604536159362014E-2</v>
      </c>
      <c r="AF1005" s="58">
        <f t="shared" ref="AF1005" si="2305">IF(AA1005="",(Z1005-V1005)-Z1004,AC1005-W1005)</f>
        <v>6.4491000000000021E-2</v>
      </c>
      <c r="AG1005" s="40"/>
      <c r="AH1005" s="73"/>
      <c r="AI1005" s="40"/>
      <c r="AJ1005" s="73"/>
      <c r="AK1005" s="40">
        <v>3335</v>
      </c>
      <c r="AL1005" s="73">
        <v>150</v>
      </c>
      <c r="AM1005" s="70"/>
      <c r="AN1005" s="74"/>
      <c r="AO1005" s="70"/>
      <c r="AP1005" s="63"/>
      <c r="AQ1005" s="63"/>
      <c r="AR1005" s="40"/>
      <c r="AS1005" s="40"/>
      <c r="AT1005" s="63"/>
      <c r="AU1005" s="63"/>
      <c r="AV1005" s="142"/>
      <c r="AW1005" s="71"/>
      <c r="AX1005" s="45"/>
      <c r="AY1005" s="45"/>
      <c r="AZ1005" s="46"/>
      <c r="BA1005" s="152"/>
      <c r="BB1005" s="47"/>
      <c r="BC1005" s="158">
        <v>8</v>
      </c>
      <c r="BD1005" s="158"/>
      <c r="BE1005" s="47"/>
      <c r="BF1005" s="56"/>
      <c r="BG1005" s="49"/>
      <c r="BH1005" s="50"/>
      <c r="BI1005" s="49"/>
      <c r="BJ1005" s="49"/>
      <c r="BK1005" s="49"/>
      <c r="BL1005" s="49"/>
      <c r="BM1005" s="49"/>
      <c r="BN1005" s="50"/>
      <c r="BO1005" s="49"/>
      <c r="BP1005" s="49"/>
      <c r="BQ1005" s="50"/>
      <c r="BR1005" s="9"/>
    </row>
    <row r="1006" spans="1:70" s="7" customFormat="1" x14ac:dyDescent="0.25">
      <c r="A1006" s="68" t="s">
        <v>2037</v>
      </c>
      <c r="B1006" s="67" t="s">
        <v>2038</v>
      </c>
      <c r="C1006" s="52">
        <v>44941.715833333335</v>
      </c>
      <c r="D1006" s="16">
        <f>(K1006*M1006+P1006*R1006)/(24*60*60)</f>
        <v>3.1597222222222221E-2</v>
      </c>
      <c r="E1006" s="26"/>
      <c r="F1006" s="14" t="s">
        <v>2007</v>
      </c>
      <c r="G1006" s="15">
        <v>0.11600000000000001</v>
      </c>
      <c r="H1006" s="131">
        <v>17</v>
      </c>
      <c r="I1006" s="131">
        <v>10</v>
      </c>
      <c r="J1006" s="143" t="s">
        <v>2008</v>
      </c>
      <c r="K1006" s="27">
        <v>10</v>
      </c>
      <c r="L1006" s="27">
        <v>6.0000000000000001E-3</v>
      </c>
      <c r="M1006" s="13">
        <v>273</v>
      </c>
      <c r="N1006" s="13">
        <v>240</v>
      </c>
      <c r="O1006" s="17">
        <v>2E-3</v>
      </c>
      <c r="P1006" s="27"/>
      <c r="Q1006" s="27">
        <v>6.0000000000000001E-3</v>
      </c>
      <c r="R1006" s="13">
        <v>334</v>
      </c>
      <c r="S1006" s="13">
        <v>240</v>
      </c>
      <c r="T1006" s="133">
        <v>2.9999999999999997E-4</v>
      </c>
      <c r="U1006" s="27">
        <v>3.5463000000000001E-2</v>
      </c>
      <c r="V1006" s="8">
        <f>IF(AB1004="Latest Sag:",-(K1006*L1006+P1006*Q1006),-(K1006*L1006+P1006*Q1006)+U1006)</f>
        <v>-0.06</v>
      </c>
      <c r="W1006" s="8">
        <f>IF(OR(AC1005="",AC1005=0),Z1005+V1006,IF(AB1004="Latest Sag:",AA1005+U1006+V1006,AC1005+V1006))</f>
        <v>0.46462200000000003</v>
      </c>
      <c r="X1006" s="33">
        <v>-35.610067999999998</v>
      </c>
      <c r="Y1006" s="53">
        <f>IF(OR(ISBLANK(X1006),X1004=VALUE(20)),,IF(W1004="Latest Z20:",ABS(X1004-X1006-K1003*L1003-P1003*Q1003+U1005+U1006),ABS(X1005-X1006-K1005*L1005-P1005*Q1005+U1006)))</f>
        <v>0</v>
      </c>
      <c r="Z1006" s="28">
        <v>-66.121067999999994</v>
      </c>
      <c r="AA1006" s="28">
        <v>0.48909999999999998</v>
      </c>
      <c r="AB1006" s="28">
        <v>-2.5999999999999999E-2</v>
      </c>
      <c r="AC1006" s="8">
        <f t="shared" ref="AC1006" si="2306">AB1006+AA1006</f>
        <v>0.46309999999999996</v>
      </c>
      <c r="AD1006" s="35">
        <v>0.45861946384063801</v>
      </c>
      <c r="AE1006" s="8">
        <f t="shared" ref="AE1006" si="2307">IF(AD1006="",0,IF(OR(AC1006="",AC1006=0),W1006-AD1006,AC1006-AD1006))</f>
        <v>4.4805361593619475E-3</v>
      </c>
      <c r="AF1006" s="58">
        <f t="shared" ref="AF1006" si="2308">IF(AA1006="",(Z1006-V1006)-Z1005,AC1006-W1006)</f>
        <v>-1.5220000000000788E-3</v>
      </c>
      <c r="AG1006" s="40"/>
      <c r="AH1006" s="73"/>
      <c r="AI1006" s="40"/>
      <c r="AJ1006" s="73"/>
      <c r="AK1006" s="40">
        <v>51</v>
      </c>
      <c r="AL1006" s="73">
        <v>150</v>
      </c>
      <c r="AM1006" s="70"/>
      <c r="AN1006" s="74"/>
      <c r="AO1006" s="70"/>
      <c r="AP1006" s="63"/>
      <c r="AQ1006" s="63"/>
      <c r="AR1006" s="40"/>
      <c r="AS1006" s="40"/>
      <c r="AT1006" s="63"/>
      <c r="AU1006" s="63"/>
      <c r="AV1006" s="142"/>
      <c r="AW1006" s="71"/>
      <c r="AX1006" s="45"/>
      <c r="AY1006" s="45"/>
      <c r="AZ1006" s="46"/>
      <c r="BA1006" s="152"/>
      <c r="BB1006" s="47"/>
      <c r="BC1006" s="158">
        <v>8</v>
      </c>
      <c r="BD1006" s="158"/>
      <c r="BE1006" s="47"/>
      <c r="BF1006" s="56"/>
      <c r="BG1006" s="49"/>
      <c r="BH1006" s="50"/>
      <c r="BI1006" s="49"/>
      <c r="BJ1006" s="49"/>
      <c r="BK1006" s="49"/>
      <c r="BL1006" s="49"/>
      <c r="BM1006" s="49"/>
      <c r="BN1006" s="50"/>
      <c r="BO1006" s="49"/>
      <c r="BP1006" s="49"/>
      <c r="BQ1006" s="50"/>
      <c r="BR1006" s="9"/>
    </row>
    <row r="1007" spans="1:70" s="7" customFormat="1" x14ac:dyDescent="0.25">
      <c r="A1007" s="68" t="s">
        <v>2039</v>
      </c>
      <c r="B1007" s="67" t="s">
        <v>2040</v>
      </c>
      <c r="C1007" s="52">
        <v>44941.7580787037</v>
      </c>
      <c r="D1007" s="16">
        <f>(K1007*M1007+P1007*R1007)/(24*60*60)</f>
        <v>1.0185185185185186E-2</v>
      </c>
      <c r="E1007" s="26"/>
      <c r="F1007" s="14" t="s">
        <v>2007</v>
      </c>
      <c r="G1007" s="15">
        <v>0.11600000000000001</v>
      </c>
      <c r="H1007" s="131">
        <v>17</v>
      </c>
      <c r="I1007" s="131">
        <v>10</v>
      </c>
      <c r="J1007" s="143" t="s">
        <v>2008</v>
      </c>
      <c r="K1007" s="27">
        <v>2</v>
      </c>
      <c r="L1007" s="27">
        <v>6.0000000000000001E-3</v>
      </c>
      <c r="M1007" s="13">
        <v>273</v>
      </c>
      <c r="N1007" s="13">
        <v>240</v>
      </c>
      <c r="O1007" s="17">
        <v>2E-3</v>
      </c>
      <c r="P1007" s="27">
        <v>1</v>
      </c>
      <c r="Q1007" s="27">
        <v>6.0000000000000001E-3</v>
      </c>
      <c r="R1007" s="13">
        <v>334</v>
      </c>
      <c r="S1007" s="13">
        <v>240</v>
      </c>
      <c r="T1007" s="133">
        <v>2.9999999999999997E-4</v>
      </c>
      <c r="U1007" s="27">
        <v>1.3363E-2</v>
      </c>
      <c r="V1007" s="8">
        <f>IF(AB1005="Latest Sag:",-(K1007*L1007+P1007*Q1007),-(K1007*L1007+P1007*Q1007)+U1007)</f>
        <v>-4.6370000000000022E-3</v>
      </c>
      <c r="W1007" s="8">
        <f>IF(OR(AC1006="",AC1006=0),Z1006+V1007,IF(AB1005="Latest Sag:",AA1006+U1007+V1007,AC1006+V1007))</f>
        <v>0.45846299999999995</v>
      </c>
      <c r="X1007" s="33">
        <v>-35.656700000000001</v>
      </c>
      <c r="Y1007" s="53">
        <f>IF(OR(ISBLANK(X1007),X1005=VALUE(20)),,IF(W1005="Latest Z20:",ABS(X1005-X1007-K1004*L1004-P1004*Q1004+U1006+U1007),ABS(X1006-X1007-K1006*L1006-P1006*Q1006+U1007)))</f>
        <v>4.999999997548632E-6</v>
      </c>
      <c r="Z1007" s="28">
        <v>-66.121122999999997</v>
      </c>
      <c r="AA1007" s="28">
        <v>0.48912899999999998</v>
      </c>
      <c r="AB1007" s="28">
        <v>-3.0487E-2</v>
      </c>
      <c r="AC1007" s="8">
        <f t="shared" ref="AC1007" si="2309">AB1007+AA1007</f>
        <v>0.45864199999999999</v>
      </c>
      <c r="AD1007" s="35">
        <v>0.45861946384063801</v>
      </c>
      <c r="AE1007" s="8">
        <f t="shared" ref="AE1007" si="2310">IF(AD1007="",0,IF(OR(AC1007="",AC1007=0),W1007-AD1007,AC1007-AD1007))</f>
        <v>2.2536159361985497E-5</v>
      </c>
      <c r="AF1007" s="58">
        <f t="shared" ref="AF1007" si="2311">IF(AA1007="",(Z1007-V1007)-Z1006,AC1007-W1007)</f>
        <v>1.7900000000004024E-4</v>
      </c>
      <c r="AG1007" s="40"/>
      <c r="AH1007" s="73"/>
      <c r="AI1007" s="40"/>
      <c r="AJ1007" s="73"/>
      <c r="AK1007" s="40">
        <v>35</v>
      </c>
      <c r="AL1007" s="73">
        <v>150</v>
      </c>
      <c r="AM1007" s="70"/>
      <c r="AN1007" s="74"/>
      <c r="AO1007" s="70"/>
      <c r="AP1007" s="63"/>
      <c r="AQ1007" s="63"/>
      <c r="AR1007" s="40"/>
      <c r="AS1007" s="40"/>
      <c r="AT1007" s="63"/>
      <c r="AU1007" s="63"/>
      <c r="AV1007" s="142"/>
      <c r="AW1007" s="71"/>
      <c r="AX1007" s="45"/>
      <c r="AY1007" s="45"/>
      <c r="AZ1007" s="46"/>
      <c r="BA1007" s="152"/>
      <c r="BB1007" s="47"/>
      <c r="BC1007" s="158">
        <v>8</v>
      </c>
      <c r="BD1007" s="158"/>
      <c r="BE1007" s="47"/>
      <c r="BF1007" s="56"/>
      <c r="BG1007" s="49"/>
      <c r="BH1007" s="50"/>
      <c r="BI1007" s="49"/>
      <c r="BJ1007" s="49"/>
      <c r="BK1007" s="49"/>
      <c r="BL1007" s="49"/>
      <c r="BM1007" s="49"/>
      <c r="BN1007" s="50"/>
      <c r="BO1007" s="49"/>
      <c r="BP1007" s="49"/>
      <c r="BQ1007" s="50"/>
      <c r="BR1007" s="9"/>
    </row>
    <row r="1008" spans="1:70" s="6" customFormat="1" x14ac:dyDescent="0.25">
      <c r="A1008" s="170" t="s">
        <v>1155</v>
      </c>
      <c r="B1008" s="136"/>
      <c r="C1008" s="137">
        <v>44941.785428240742</v>
      </c>
      <c r="D1008" s="146">
        <v>2.13</v>
      </c>
      <c r="E1008" s="139" t="s">
        <v>814</v>
      </c>
      <c r="F1008" s="165" t="s">
        <v>1203</v>
      </c>
      <c r="G1008" s="22"/>
      <c r="H1008" s="134"/>
      <c r="I1008" s="134"/>
      <c r="J1008" s="145"/>
      <c r="K1008" s="29"/>
      <c r="L1008" s="29"/>
      <c r="M1008" s="1"/>
      <c r="N1008" s="1"/>
      <c r="O1008" s="3"/>
      <c r="P1008" s="29"/>
      <c r="Q1008" s="29"/>
      <c r="R1008" s="1"/>
      <c r="S1008" s="1"/>
      <c r="T1008" s="147" t="s">
        <v>903</v>
      </c>
      <c r="U1008" s="32" t="s">
        <v>24</v>
      </c>
      <c r="V1008" s="24"/>
      <c r="W1008" s="25" t="s">
        <v>22</v>
      </c>
      <c r="X1008" s="30">
        <v>20</v>
      </c>
      <c r="Y1008" s="138"/>
      <c r="Z1008" s="30"/>
      <c r="AA1008" s="30"/>
      <c r="AB1008" s="36" t="s">
        <v>21</v>
      </c>
      <c r="AC1008" s="24">
        <f>$AC$1007</f>
        <v>0.45864199999999999</v>
      </c>
      <c r="AD1008" s="30"/>
      <c r="AE1008" s="24"/>
      <c r="AF1008" s="24"/>
      <c r="AG1008" s="41"/>
      <c r="AH1008" s="41"/>
      <c r="AI1008" s="41"/>
      <c r="AJ1008" s="41"/>
      <c r="AK1008" s="41"/>
      <c r="AL1008" s="41"/>
      <c r="AM1008" s="41"/>
      <c r="AN1008" s="41"/>
      <c r="AO1008" s="41"/>
      <c r="AP1008" s="135"/>
      <c r="AQ1008" s="135"/>
      <c r="AR1008" s="41"/>
      <c r="AS1008" s="41"/>
      <c r="AT1008" s="135"/>
      <c r="AU1008" s="135"/>
      <c r="AV1008" s="29"/>
      <c r="AW1008" s="42"/>
      <c r="AX1008" s="42"/>
      <c r="AY1008" s="42"/>
      <c r="AZ1008" s="43"/>
      <c r="BA1008" s="151"/>
      <c r="BB1008" s="44"/>
      <c r="BC1008" s="157">
        <v>9</v>
      </c>
      <c r="BD1008" s="157"/>
      <c r="BE1008" s="44"/>
      <c r="BF1008" s="48"/>
      <c r="BG1008" s="48"/>
      <c r="BH1008" s="48"/>
      <c r="BI1008" s="48"/>
      <c r="BJ1008" s="48"/>
      <c r="BK1008" s="48"/>
      <c r="BL1008" s="48"/>
      <c r="BM1008" s="48"/>
      <c r="BN1008" s="48"/>
      <c r="BO1008" s="48"/>
      <c r="BP1008" s="48"/>
      <c r="BQ1008" s="48"/>
      <c r="BR1008" s="1"/>
    </row>
    <row r="1009" spans="1:70" s="7" customFormat="1" x14ac:dyDescent="0.25">
      <c r="A1009" s="68" t="s">
        <v>2041</v>
      </c>
      <c r="B1009" s="67" t="s">
        <v>2040</v>
      </c>
      <c r="C1009" s="52">
        <v>44941.785520833335</v>
      </c>
      <c r="D1009" s="16">
        <f>(K1009*M1009+P1009*R1009)/(24*60*60)</f>
        <v>0</v>
      </c>
      <c r="E1009" s="26"/>
      <c r="F1009" s="14" t="s">
        <v>2007</v>
      </c>
      <c r="G1009" s="15">
        <v>0.11600000000000001</v>
      </c>
      <c r="H1009" s="131">
        <v>17</v>
      </c>
      <c r="I1009" s="131">
        <v>10</v>
      </c>
      <c r="J1009" s="143" t="s">
        <v>2008</v>
      </c>
      <c r="K1009" s="37"/>
      <c r="L1009" s="27">
        <v>6.0000000000000001E-3</v>
      </c>
      <c r="M1009" s="13">
        <v>273</v>
      </c>
      <c r="N1009" s="13">
        <v>240</v>
      </c>
      <c r="O1009" s="17">
        <v>2E-3</v>
      </c>
      <c r="P1009" s="37"/>
      <c r="Q1009" s="27">
        <v>6.0000000000000001E-3</v>
      </c>
      <c r="R1009" s="13">
        <v>334</v>
      </c>
      <c r="S1009" s="13">
        <v>240</v>
      </c>
      <c r="T1009" s="133">
        <v>2.9999999999999997E-4</v>
      </c>
      <c r="U1009" s="27"/>
      <c r="V1009" s="8">
        <f>IF(AB1007="Latest Sag:",-(K1009*L1009+P1009*Q1009),-(K1009*L1009+P1009*Q1009)+U1009)</f>
        <v>0</v>
      </c>
      <c r="W1009" s="8">
        <f>IF(OR(AC1008="",AC1008=0),Z1008+V1009,IF(AB1007="Latest Sag:",AA1008+U1009+V1009,AC1008+V1009))</f>
        <v>0.45864199999999999</v>
      </c>
      <c r="X1009" s="34"/>
      <c r="Y1009" s="53">
        <f>IF(OR(ISBLANK(X1009),X1007=VALUE(20)),,IF(W1007="Latest Z20:",ABS(X1007-X1009-K1006*L1006-P1006*Q1006+U1008+U1009),ABS(X1008-X1009-K1008*L1008-P1008*Q1008+U1009)))</f>
        <v>0</v>
      </c>
      <c r="Z1009" s="28">
        <v>-66.120743000000004</v>
      </c>
      <c r="AA1009" s="28">
        <v>0.489145</v>
      </c>
      <c r="AB1009" s="28">
        <v>3.3369999999999997E-2</v>
      </c>
      <c r="AC1009" s="8">
        <f t="shared" ref="AC1009" si="2312">AB1009+AA1009</f>
        <v>0.52251499999999995</v>
      </c>
      <c r="AD1009" s="35">
        <v>0.45873771827275001</v>
      </c>
      <c r="AE1009" s="8">
        <f t="shared" ref="AE1009" si="2313">IF(AD1009="",0,IF(OR(AC1009="",AC1009=0),W1009-AD1009,AC1009-AD1009))</f>
        <v>6.3777281727249946E-2</v>
      </c>
      <c r="AF1009" s="58">
        <f t="shared" ref="AF1009" si="2314">IF(AA1009="",(Z1009-V1009)-Z1008,AC1009-W1009)</f>
        <v>6.3872999999999958E-2</v>
      </c>
      <c r="AG1009" s="40"/>
      <c r="AH1009" s="73"/>
      <c r="AI1009" s="40"/>
      <c r="AJ1009" s="73"/>
      <c r="AK1009" s="40">
        <v>2953</v>
      </c>
      <c r="AL1009" s="73">
        <v>150</v>
      </c>
      <c r="AM1009" s="70"/>
      <c r="AN1009" s="74"/>
      <c r="AO1009" s="70"/>
      <c r="AP1009" s="63"/>
      <c r="AQ1009" s="63"/>
      <c r="AR1009" s="40"/>
      <c r="AS1009" s="40"/>
      <c r="AT1009" s="63"/>
      <c r="AU1009" s="63"/>
      <c r="AV1009" s="142"/>
      <c r="AW1009" s="71"/>
      <c r="AX1009" s="45"/>
      <c r="AY1009" s="45"/>
      <c r="AZ1009" s="46"/>
      <c r="BA1009" s="152"/>
      <c r="BB1009" s="47"/>
      <c r="BC1009" s="158">
        <v>9</v>
      </c>
      <c r="BD1009" s="158"/>
      <c r="BE1009" s="47"/>
      <c r="BF1009" s="56"/>
      <c r="BG1009" s="49"/>
      <c r="BH1009" s="50"/>
      <c r="BI1009" s="49"/>
      <c r="BJ1009" s="49"/>
      <c r="BK1009" s="49"/>
      <c r="BL1009" s="49"/>
      <c r="BM1009" s="49"/>
      <c r="BN1009" s="50"/>
      <c r="BO1009" s="49"/>
      <c r="BP1009" s="49"/>
      <c r="BQ1009" s="50"/>
      <c r="BR1009" s="9"/>
    </row>
    <row r="1010" spans="1:70" s="7" customFormat="1" x14ac:dyDescent="0.25">
      <c r="A1010" s="68" t="s">
        <v>2042</v>
      </c>
      <c r="B1010" s="67" t="s">
        <v>2040</v>
      </c>
      <c r="C1010" s="52">
        <v>44941.812210648146</v>
      </c>
      <c r="D1010" s="16">
        <f>(K1010*M1010+P1010*R1010)/(24*60*60)</f>
        <v>3.1597222222222221E-2</v>
      </c>
      <c r="E1010" s="26"/>
      <c r="F1010" s="14" t="s">
        <v>2007</v>
      </c>
      <c r="G1010" s="15">
        <v>0.11600000000000001</v>
      </c>
      <c r="H1010" s="131">
        <v>17</v>
      </c>
      <c r="I1010" s="131">
        <v>10</v>
      </c>
      <c r="J1010" s="143" t="s">
        <v>2008</v>
      </c>
      <c r="K1010" s="27">
        <v>10</v>
      </c>
      <c r="L1010" s="27">
        <v>6.0000000000000001E-3</v>
      </c>
      <c r="M1010" s="13">
        <v>273</v>
      </c>
      <c r="N1010" s="13">
        <v>240</v>
      </c>
      <c r="O1010" s="17">
        <v>2E-3</v>
      </c>
      <c r="P1010" s="27"/>
      <c r="Q1010" s="27">
        <v>6.0000000000000001E-3</v>
      </c>
      <c r="R1010" s="13">
        <v>334</v>
      </c>
      <c r="S1010" s="13">
        <v>240</v>
      </c>
      <c r="T1010" s="133">
        <v>2.9999999999999997E-4</v>
      </c>
      <c r="U1010" s="27">
        <v>3.5881000000000003E-2</v>
      </c>
      <c r="V1010" s="8">
        <f>IF(AB1008="Latest Sag:",-(K1010*L1010+P1010*Q1010),-(K1010*L1010+P1010*Q1010)+U1010)</f>
        <v>-0.06</v>
      </c>
      <c r="W1010" s="8">
        <f>IF(OR(AC1009="",AC1009=0),Z1009+V1010,IF(AB1008="Latest Sag:",AA1009+U1010+V1010,AC1009+V1010))</f>
        <v>0.46502599999999999</v>
      </c>
      <c r="X1010" s="33">
        <v>-35.606513999999997</v>
      </c>
      <c r="Y1010" s="53">
        <f>IF(OR(ISBLANK(X1010),X1008=VALUE(20)),,IF(W1008="Latest Z20:",ABS(X1008-X1010-K1007*L1007-P1007*Q1007+U1009+U1010),ABS(X1009-X1010-K1009*L1009-P1009*Q1009+U1010)))</f>
        <v>0</v>
      </c>
      <c r="Z1010" s="28">
        <v>-66.120424</v>
      </c>
      <c r="AA1010" s="28">
        <v>0.489062</v>
      </c>
      <c r="AB1010" s="28">
        <v>-2.3035E-2</v>
      </c>
      <c r="AC1010" s="8">
        <f t="shared" ref="AC1010" si="2315">AB1010+AA1010</f>
        <v>0.46602699999999997</v>
      </c>
      <c r="AD1010" s="35">
        <v>0.45873771827275001</v>
      </c>
      <c r="AE1010" s="8">
        <f t="shared" ref="AE1010" si="2316">IF(AD1010="",0,IF(OR(AC1010="",AC1010=0),W1010-AD1010,AC1010-AD1010))</f>
        <v>7.2892817272499633E-3</v>
      </c>
      <c r="AF1010" s="58">
        <f t="shared" ref="AF1010" si="2317">IF(AA1010="",(Z1010-V1010)-Z1009,AC1010-W1010)</f>
        <v>1.0009999999999741E-3</v>
      </c>
      <c r="AG1010" s="40"/>
      <c r="AH1010" s="73"/>
      <c r="AI1010" s="40"/>
      <c r="AJ1010" s="73"/>
      <c r="AK1010" s="40">
        <v>64</v>
      </c>
      <c r="AL1010" s="73">
        <v>150</v>
      </c>
      <c r="AM1010" s="70"/>
      <c r="AN1010" s="74"/>
      <c r="AO1010" s="70"/>
      <c r="AP1010" s="63"/>
      <c r="AQ1010" s="63"/>
      <c r="AR1010" s="40"/>
      <c r="AS1010" s="40"/>
      <c r="AT1010" s="63"/>
      <c r="AU1010" s="63"/>
      <c r="AV1010" s="142"/>
      <c r="AW1010" s="71"/>
      <c r="AX1010" s="45"/>
      <c r="AY1010" s="45"/>
      <c r="AZ1010" s="46"/>
      <c r="BA1010" s="152"/>
      <c r="BB1010" s="47"/>
      <c r="BC1010" s="158">
        <v>9</v>
      </c>
      <c r="BD1010" s="158"/>
      <c r="BE1010" s="47"/>
      <c r="BF1010" s="56"/>
      <c r="BG1010" s="49"/>
      <c r="BH1010" s="50"/>
      <c r="BI1010" s="49"/>
      <c r="BJ1010" s="49"/>
      <c r="BK1010" s="49"/>
      <c r="BL1010" s="49"/>
      <c r="BM1010" s="49"/>
      <c r="BN1010" s="50"/>
      <c r="BO1010" s="49"/>
      <c r="BP1010" s="49"/>
      <c r="BQ1010" s="50"/>
      <c r="BR1010" s="9"/>
    </row>
    <row r="1011" spans="1:70" s="7" customFormat="1" x14ac:dyDescent="0.25">
      <c r="A1011" s="68" t="s">
        <v>2043</v>
      </c>
      <c r="B1011" s="67" t="s">
        <v>2040</v>
      </c>
      <c r="C1011" s="52">
        <v>44941.856990740744</v>
      </c>
      <c r="D1011" s="16">
        <f>(K1011*M1011+P1011*R1011)/(24*60*60)</f>
        <v>1.0185185185185186E-2</v>
      </c>
      <c r="E1011" s="26"/>
      <c r="F1011" s="14" t="s">
        <v>2007</v>
      </c>
      <c r="G1011" s="15">
        <v>0.11600000000000001</v>
      </c>
      <c r="H1011" s="131">
        <v>17</v>
      </c>
      <c r="I1011" s="131">
        <v>10</v>
      </c>
      <c r="J1011" s="143" t="s">
        <v>2008</v>
      </c>
      <c r="K1011" s="27">
        <v>2</v>
      </c>
      <c r="L1011" s="27">
        <v>6.0000000000000001E-3</v>
      </c>
      <c r="M1011" s="13">
        <v>273</v>
      </c>
      <c r="N1011" s="13">
        <v>240</v>
      </c>
      <c r="O1011" s="17">
        <v>2E-3</v>
      </c>
      <c r="P1011" s="27">
        <v>1</v>
      </c>
      <c r="Q1011" s="27">
        <v>6.0000000000000001E-3</v>
      </c>
      <c r="R1011" s="13">
        <v>334</v>
      </c>
      <c r="S1011" s="13">
        <v>240</v>
      </c>
      <c r="T1011" s="133">
        <v>2.9999999999999997E-4</v>
      </c>
      <c r="U1011" s="27">
        <v>1.0578000000000001E-2</v>
      </c>
      <c r="V1011" s="8">
        <f>IF(AB1009="Latest Sag:",-(K1011*L1011+P1011*Q1011),-(K1011*L1011+P1011*Q1011)+U1011)</f>
        <v>-7.4220000000000015E-3</v>
      </c>
      <c r="W1011" s="8">
        <f>IF(OR(AC1010="",AC1010=0),Z1010+V1011,IF(AB1009="Latest Sag:",AA1010+U1011+V1011,AC1010+V1011))</f>
        <v>0.45860499999999998</v>
      </c>
      <c r="X1011" s="33">
        <v>-35.655937000000002</v>
      </c>
      <c r="Y1011" s="53">
        <f>IF(OR(ISBLANK(X1011),X1009=VALUE(20)),,IF(W1009="Latest Z20:",ABS(X1009-X1011-K1008*L1008-P1008*Q1008+U1010+U1011),ABS(X1010-X1011-K1010*L1010-P1010*Q1010+U1011)))</f>
        <v>1.0000000044384227E-6</v>
      </c>
      <c r="Z1011" s="28">
        <v>-66.120580000000004</v>
      </c>
      <c r="AA1011" s="28">
        <v>0.489062</v>
      </c>
      <c r="AB1011" s="28">
        <v>-3.0203000000000001E-2</v>
      </c>
      <c r="AC1011" s="8">
        <f t="shared" ref="AC1011" si="2318">AB1011+AA1011</f>
        <v>0.45885900000000002</v>
      </c>
      <c r="AD1011" s="35">
        <v>0.45873771827275001</v>
      </c>
      <c r="AE1011" s="8">
        <f t="shared" ref="AE1011" si="2319">IF(AD1011="",0,IF(OR(AC1011="",AC1011=0),W1011-AD1011,AC1011-AD1011))</f>
        <v>1.2128172725001107E-4</v>
      </c>
      <c r="AF1011" s="58">
        <f t="shared" ref="AF1011" si="2320">IF(AA1011="",(Z1011-V1011)-Z1010,AC1011-W1011)</f>
        <v>2.5400000000003198E-4</v>
      </c>
      <c r="AG1011" s="40"/>
      <c r="AH1011" s="73"/>
      <c r="AI1011" s="40"/>
      <c r="AJ1011" s="73"/>
      <c r="AK1011" s="40">
        <v>62</v>
      </c>
      <c r="AL1011" s="73">
        <v>150</v>
      </c>
      <c r="AM1011" s="70"/>
      <c r="AN1011" s="74"/>
      <c r="AO1011" s="70"/>
      <c r="AP1011" s="63"/>
      <c r="AQ1011" s="63"/>
      <c r="AR1011" s="40"/>
      <c r="AS1011" s="40"/>
      <c r="AT1011" s="63"/>
      <c r="AU1011" s="63"/>
      <c r="AV1011" s="142"/>
      <c r="AW1011" s="71"/>
      <c r="AX1011" s="45"/>
      <c r="AY1011" s="45"/>
      <c r="AZ1011" s="46"/>
      <c r="BA1011" s="152"/>
      <c r="BB1011" s="47"/>
      <c r="BC1011" s="158">
        <v>9</v>
      </c>
      <c r="BD1011" s="158"/>
      <c r="BE1011" s="47"/>
      <c r="BF1011" s="56"/>
      <c r="BG1011" s="49"/>
      <c r="BH1011" s="50"/>
      <c r="BI1011" s="49"/>
      <c r="BJ1011" s="49"/>
      <c r="BK1011" s="49"/>
      <c r="BL1011" s="49"/>
      <c r="BM1011" s="49"/>
      <c r="BN1011" s="50"/>
      <c r="BO1011" s="49"/>
      <c r="BP1011" s="49"/>
      <c r="BQ1011" s="50"/>
      <c r="BR1011" s="9"/>
    </row>
    <row r="1012" spans="1:70" s="6" customFormat="1" x14ac:dyDescent="0.25">
      <c r="A1012" s="170" t="s">
        <v>1155</v>
      </c>
      <c r="B1012" s="136"/>
      <c r="C1012" s="137">
        <v>44941.884097222224</v>
      </c>
      <c r="D1012" s="146">
        <v>2.37</v>
      </c>
      <c r="E1012" s="139" t="s">
        <v>814</v>
      </c>
      <c r="F1012" s="165" t="s">
        <v>1209</v>
      </c>
      <c r="G1012" s="22"/>
      <c r="H1012" s="134"/>
      <c r="I1012" s="134"/>
      <c r="J1012" s="145"/>
      <c r="K1012" s="29"/>
      <c r="L1012" s="29"/>
      <c r="M1012" s="1"/>
      <c r="N1012" s="1"/>
      <c r="O1012" s="3"/>
      <c r="P1012" s="29"/>
      <c r="Q1012" s="29"/>
      <c r="R1012" s="1"/>
      <c r="S1012" s="1"/>
      <c r="T1012" s="147" t="s">
        <v>903</v>
      </c>
      <c r="U1012" s="32" t="s">
        <v>24</v>
      </c>
      <c r="V1012" s="24"/>
      <c r="W1012" s="25" t="s">
        <v>22</v>
      </c>
      <c r="X1012" s="30">
        <v>20</v>
      </c>
      <c r="Y1012" s="138"/>
      <c r="Z1012" s="30"/>
      <c r="AA1012" s="30"/>
      <c r="AB1012" s="36" t="s">
        <v>21</v>
      </c>
      <c r="AC1012" s="24">
        <f>$AC$1011</f>
        <v>0.45885900000000002</v>
      </c>
      <c r="AD1012" s="30"/>
      <c r="AE1012" s="24"/>
      <c r="AF1012" s="24"/>
      <c r="AG1012" s="41"/>
      <c r="AH1012" s="41"/>
      <c r="AI1012" s="41"/>
      <c r="AJ1012" s="41"/>
      <c r="AK1012" s="41"/>
      <c r="AL1012" s="41"/>
      <c r="AM1012" s="41"/>
      <c r="AN1012" s="41"/>
      <c r="AO1012" s="41"/>
      <c r="AP1012" s="135"/>
      <c r="AQ1012" s="135"/>
      <c r="AR1012" s="41"/>
      <c r="AS1012" s="41"/>
      <c r="AT1012" s="135"/>
      <c r="AU1012" s="135"/>
      <c r="AV1012" s="29"/>
      <c r="AW1012" s="42"/>
      <c r="AX1012" s="42"/>
      <c r="AY1012" s="42"/>
      <c r="AZ1012" s="43"/>
      <c r="BA1012" s="151"/>
      <c r="BB1012" s="44"/>
      <c r="BC1012" s="157">
        <v>10</v>
      </c>
      <c r="BD1012" s="157"/>
      <c r="BE1012" s="44"/>
      <c r="BF1012" s="48"/>
      <c r="BG1012" s="48"/>
      <c r="BH1012" s="48"/>
      <c r="BI1012" s="48"/>
      <c r="BJ1012" s="48"/>
      <c r="BK1012" s="48"/>
      <c r="BL1012" s="48"/>
      <c r="BM1012" s="48"/>
      <c r="BN1012" s="48"/>
      <c r="BO1012" s="48"/>
      <c r="BP1012" s="48"/>
      <c r="BQ1012" s="48"/>
      <c r="BR1012" s="1"/>
    </row>
    <row r="1013" spans="1:70" s="7" customFormat="1" x14ac:dyDescent="0.25">
      <c r="A1013" s="68" t="s">
        <v>2044</v>
      </c>
      <c r="B1013" s="67" t="s">
        <v>2040</v>
      </c>
      <c r="C1013" s="52">
        <v>44941.884189814817</v>
      </c>
      <c r="D1013" s="16">
        <f>(K1013*M1013+P1013*R1013)/(24*60*60)</f>
        <v>0</v>
      </c>
      <c r="E1013" s="26"/>
      <c r="F1013" s="14" t="s">
        <v>2007</v>
      </c>
      <c r="G1013" s="15">
        <v>0.11600000000000001</v>
      </c>
      <c r="H1013" s="131">
        <v>17</v>
      </c>
      <c r="I1013" s="131">
        <v>10</v>
      </c>
      <c r="J1013" s="143" t="s">
        <v>2008</v>
      </c>
      <c r="K1013" s="37"/>
      <c r="L1013" s="27">
        <v>6.0000000000000001E-3</v>
      </c>
      <c r="M1013" s="13">
        <v>273</v>
      </c>
      <c r="N1013" s="13">
        <v>240</v>
      </c>
      <c r="O1013" s="17">
        <v>2E-3</v>
      </c>
      <c r="P1013" s="37"/>
      <c r="Q1013" s="27">
        <v>6.0000000000000001E-3</v>
      </c>
      <c r="R1013" s="13">
        <v>334</v>
      </c>
      <c r="S1013" s="13">
        <v>240</v>
      </c>
      <c r="T1013" s="133">
        <v>2.9999999999999997E-4</v>
      </c>
      <c r="U1013" s="27"/>
      <c r="V1013" s="8">
        <f>IF(AB1011="Latest Sag:",-(K1013*L1013+P1013*Q1013),-(K1013*L1013+P1013*Q1013)+U1013)</f>
        <v>0</v>
      </c>
      <c r="W1013" s="8">
        <f>IF(OR(AC1012="",AC1012=0),Z1012+V1013,IF(AB1011="Latest Sag:",AA1012+U1013+V1013,AC1012+V1013))</f>
        <v>0.45885900000000002</v>
      </c>
      <c r="X1013" s="34"/>
      <c r="Y1013" s="53">
        <f>IF(OR(ISBLANK(X1013),X1011=VALUE(20)),,IF(W1011="Latest Z20:",ABS(X1011-X1013-K1010*L1010-P1010*Q1010+U1012+U1013),ABS(X1012-X1013-K1012*L1012-P1012*Q1012+U1013)))</f>
        <v>0</v>
      </c>
      <c r="Z1013" s="28">
        <v>-66.120936999999998</v>
      </c>
      <c r="AA1013" s="28">
        <v>0.48891200000000001</v>
      </c>
      <c r="AB1013" s="28">
        <v>3.5156E-2</v>
      </c>
      <c r="AC1013" s="8">
        <f t="shared" ref="AC1013" si="2321">AB1013+AA1013</f>
        <v>0.52406799999999998</v>
      </c>
      <c r="AD1013" s="35">
        <v>0.458764794071647</v>
      </c>
      <c r="AE1013" s="8">
        <f t="shared" ref="AE1013" si="2322">IF(AD1013="",0,IF(OR(AC1013="",AC1013=0),W1013-AD1013,AC1013-AD1013))</f>
        <v>6.5303205928352981E-2</v>
      </c>
      <c r="AF1013" s="58">
        <f t="shared" ref="AF1013" si="2323">IF(AA1013="",(Z1013-V1013)-Z1012,AC1013-W1013)</f>
        <v>6.5208999999999961E-2</v>
      </c>
      <c r="AG1013" s="40"/>
      <c r="AH1013" s="73"/>
      <c r="AI1013" s="40"/>
      <c r="AJ1013" s="73"/>
      <c r="AK1013" s="40">
        <v>1973</v>
      </c>
      <c r="AL1013" s="73">
        <v>150</v>
      </c>
      <c r="AM1013" s="70"/>
      <c r="AN1013" s="74"/>
      <c r="AO1013" s="70"/>
      <c r="AP1013" s="63"/>
      <c r="AQ1013" s="63"/>
      <c r="AR1013" s="40"/>
      <c r="AS1013" s="40"/>
      <c r="AT1013" s="63"/>
      <c r="AU1013" s="63"/>
      <c r="AV1013" s="142"/>
      <c r="AW1013" s="71"/>
      <c r="AX1013" s="45"/>
      <c r="AY1013" s="45"/>
      <c r="AZ1013" s="46"/>
      <c r="BA1013" s="152"/>
      <c r="BB1013" s="47"/>
      <c r="BC1013" s="158">
        <v>10</v>
      </c>
      <c r="BD1013" s="158"/>
      <c r="BE1013" s="47"/>
      <c r="BF1013" s="56"/>
      <c r="BG1013" s="49"/>
      <c r="BH1013" s="50"/>
      <c r="BI1013" s="49"/>
      <c r="BJ1013" s="49"/>
      <c r="BK1013" s="49"/>
      <c r="BL1013" s="49"/>
      <c r="BM1013" s="49"/>
      <c r="BN1013" s="50"/>
      <c r="BO1013" s="49"/>
      <c r="BP1013" s="49"/>
      <c r="BQ1013" s="50"/>
      <c r="BR1013" s="9"/>
    </row>
    <row r="1014" spans="1:70" s="7" customFormat="1" x14ac:dyDescent="0.25">
      <c r="A1014" s="68" t="s">
        <v>2045</v>
      </c>
      <c r="B1014" s="67" t="s">
        <v>2040</v>
      </c>
      <c r="C1014" s="52">
        <v>44941.906388888892</v>
      </c>
      <c r="D1014" s="16">
        <f>(K1014*M1014+P1014*R1014)/(24*60*60)</f>
        <v>3.1597222222222221E-2</v>
      </c>
      <c r="E1014" s="26"/>
      <c r="F1014" s="14" t="s">
        <v>2007</v>
      </c>
      <c r="G1014" s="15">
        <v>0.11600000000000001</v>
      </c>
      <c r="H1014" s="131">
        <v>17</v>
      </c>
      <c r="I1014" s="131">
        <v>10</v>
      </c>
      <c r="J1014" s="143" t="s">
        <v>2008</v>
      </c>
      <c r="K1014" s="27">
        <v>10</v>
      </c>
      <c r="L1014" s="27">
        <v>6.0000000000000001E-3</v>
      </c>
      <c r="M1014" s="13">
        <v>273</v>
      </c>
      <c r="N1014" s="13">
        <v>240</v>
      </c>
      <c r="O1014" s="17">
        <v>2E-3</v>
      </c>
      <c r="P1014" s="27"/>
      <c r="Q1014" s="27">
        <v>6.0000000000000001E-3</v>
      </c>
      <c r="R1014" s="13">
        <v>334</v>
      </c>
      <c r="S1014" s="13">
        <v>240</v>
      </c>
      <c r="T1014" s="133">
        <v>2.9999999999999997E-4</v>
      </c>
      <c r="U1014" s="27">
        <v>3.5855999999999999E-2</v>
      </c>
      <c r="V1014" s="8">
        <f>IF(AB1012="Latest Sag:",-(K1014*L1014+P1014*Q1014),-(K1014*L1014+P1014*Q1014)+U1014)</f>
        <v>-0.06</v>
      </c>
      <c r="W1014" s="8">
        <f>IF(OR(AC1013="",AC1013=0),Z1013+V1014,IF(AB1012="Latest Sag:",AA1013+U1014+V1014,AC1013+V1014))</f>
        <v>0.46476800000000001</v>
      </c>
      <c r="X1014" s="33">
        <v>-35.609099999999998</v>
      </c>
      <c r="Y1014" s="53">
        <f>IF(OR(ISBLANK(X1014),X1012=VALUE(20)),,IF(W1012="Latest Z20:",ABS(X1012-X1014-K1011*L1011-P1011*Q1011+U1013+U1014),ABS(X1013-X1014-K1013*L1013-P1013*Q1013+U1014)))</f>
        <v>0</v>
      </c>
      <c r="Z1014" s="28">
        <v>-66.120394000000005</v>
      </c>
      <c r="AA1014" s="28">
        <v>0.48888199999999998</v>
      </c>
      <c r="AB1014" s="28">
        <v>-2.5683999999999998E-2</v>
      </c>
      <c r="AC1014" s="8">
        <f t="shared" ref="AC1014" si="2324">AB1014+AA1014</f>
        <v>0.463198</v>
      </c>
      <c r="AD1014" s="35">
        <v>0.458764794071647</v>
      </c>
      <c r="AE1014" s="8">
        <f t="shared" ref="AE1014" si="2325">IF(AD1014="",0,IF(OR(AC1014="",AC1014=0),W1014-AD1014,AC1014-AD1014))</f>
        <v>4.4332059283530012E-3</v>
      </c>
      <c r="AF1014" s="58">
        <f t="shared" ref="AF1014" si="2326">IF(AA1014="",(Z1014-V1014)-Z1013,AC1014-W1014)</f>
        <v>-1.5700000000000158E-3</v>
      </c>
      <c r="AG1014" s="40"/>
      <c r="AH1014" s="73"/>
      <c r="AI1014" s="40"/>
      <c r="AJ1014" s="73"/>
      <c r="AK1014" s="40">
        <v>64</v>
      </c>
      <c r="AL1014" s="73">
        <v>150</v>
      </c>
      <c r="AM1014" s="70"/>
      <c r="AN1014" s="74"/>
      <c r="AO1014" s="70"/>
      <c r="AP1014" s="63"/>
      <c r="AQ1014" s="63"/>
      <c r="AR1014" s="40"/>
      <c r="AS1014" s="40"/>
      <c r="AT1014" s="63"/>
      <c r="AU1014" s="63"/>
      <c r="AV1014" s="142"/>
      <c r="AW1014" s="71"/>
      <c r="AX1014" s="45"/>
      <c r="AY1014" s="45"/>
      <c r="AZ1014" s="46"/>
      <c r="BA1014" s="152"/>
      <c r="BB1014" s="47"/>
      <c r="BC1014" s="158">
        <v>10</v>
      </c>
      <c r="BD1014" s="158"/>
      <c r="BE1014" s="47"/>
      <c r="BF1014" s="56"/>
      <c r="BG1014" s="49"/>
      <c r="BH1014" s="50"/>
      <c r="BI1014" s="49"/>
      <c r="BJ1014" s="49"/>
      <c r="BK1014" s="49"/>
      <c r="BL1014" s="49"/>
      <c r="BM1014" s="49"/>
      <c r="BN1014" s="50"/>
      <c r="BO1014" s="49"/>
      <c r="BP1014" s="49"/>
      <c r="BQ1014" s="50"/>
      <c r="BR1014" s="9"/>
    </row>
    <row r="1015" spans="1:70" s="7" customFormat="1" x14ac:dyDescent="0.25">
      <c r="A1015" s="68" t="s">
        <v>2046</v>
      </c>
      <c r="B1015" s="67" t="s">
        <v>2040</v>
      </c>
      <c r="C1015" s="52">
        <v>44941.948125000003</v>
      </c>
      <c r="D1015" s="16">
        <f>(K1015*M1015+P1015*R1015)/(24*60*60)</f>
        <v>1.0185185185185186E-2</v>
      </c>
      <c r="E1015" s="26"/>
      <c r="F1015" s="14" t="s">
        <v>2007</v>
      </c>
      <c r="G1015" s="15">
        <v>0.11600000000000001</v>
      </c>
      <c r="H1015" s="131">
        <v>17</v>
      </c>
      <c r="I1015" s="131">
        <v>10</v>
      </c>
      <c r="J1015" s="143" t="s">
        <v>2008</v>
      </c>
      <c r="K1015" s="27">
        <v>2</v>
      </c>
      <c r="L1015" s="27">
        <v>6.0000000000000001E-3</v>
      </c>
      <c r="M1015" s="13">
        <v>273</v>
      </c>
      <c r="N1015" s="13">
        <v>240</v>
      </c>
      <c r="O1015" s="17">
        <v>2E-3</v>
      </c>
      <c r="P1015" s="27">
        <v>1</v>
      </c>
      <c r="Q1015" s="27">
        <v>6.0000000000000001E-3</v>
      </c>
      <c r="R1015" s="13">
        <v>334</v>
      </c>
      <c r="S1015" s="13">
        <v>240</v>
      </c>
      <c r="T1015" s="133">
        <v>2.9999999999999997E-4</v>
      </c>
      <c r="U1015" s="27">
        <v>1.3439E-2</v>
      </c>
      <c r="V1015" s="8">
        <f>IF(AB1013="Latest Sag:",-(K1015*L1015+P1015*Q1015),-(K1015*L1015+P1015*Q1015)+U1015)</f>
        <v>-4.5610000000000026E-3</v>
      </c>
      <c r="W1015" s="8">
        <f>IF(OR(AC1014="",AC1014=0),Z1014+V1015,IF(AB1013="Latest Sag:",AA1014+U1015+V1015,AC1014+V1015))</f>
        <v>0.45863700000000002</v>
      </c>
      <c r="X1015" s="33">
        <v>-35.6556</v>
      </c>
      <c r="Y1015" s="53">
        <f>IF(OR(ISBLANK(X1015),X1013=VALUE(20)),,IF(W1013="Latest Z20:",ABS(X1013-X1015-K1012*L1012-P1012*Q1012+U1014+U1015),ABS(X1014-X1015-K1014*L1014-P1014*Q1014+U1015)))</f>
        <v>6.0999999998236076E-5</v>
      </c>
      <c r="Z1015" s="28">
        <v>-66.120461000000006</v>
      </c>
      <c r="AA1015" s="28">
        <v>0.48891400000000002</v>
      </c>
      <c r="AB1015" s="28">
        <v>-3.0088E-2</v>
      </c>
      <c r="AC1015" s="8">
        <f t="shared" ref="AC1015" si="2327">AB1015+AA1015</f>
        <v>0.45882600000000001</v>
      </c>
      <c r="AD1015" s="35">
        <v>0.458764794071647</v>
      </c>
      <c r="AE1015" s="8">
        <f t="shared" ref="AE1015" si="2328">IF(AD1015="",0,IF(OR(AC1015="",AC1015=0),W1015-AD1015,AC1015-AD1015))</f>
        <v>6.1205928353014194E-5</v>
      </c>
      <c r="AF1015" s="58">
        <f t="shared" ref="AF1015" si="2329">IF(AA1015="",(Z1015-V1015)-Z1014,AC1015-W1015)</f>
        <v>1.8899999999999473E-4</v>
      </c>
      <c r="AG1015" s="40"/>
      <c r="AH1015" s="73"/>
      <c r="AI1015" s="40"/>
      <c r="AJ1015" s="73"/>
      <c r="AK1015" s="40">
        <v>33</v>
      </c>
      <c r="AL1015" s="73">
        <v>150</v>
      </c>
      <c r="AM1015" s="70"/>
      <c r="AN1015" s="74"/>
      <c r="AO1015" s="70"/>
      <c r="AP1015" s="63"/>
      <c r="AQ1015" s="63"/>
      <c r="AR1015" s="40"/>
      <c r="AS1015" s="40"/>
      <c r="AT1015" s="63"/>
      <c r="AU1015" s="63"/>
      <c r="AV1015" s="142"/>
      <c r="AW1015" s="71"/>
      <c r="AX1015" s="45"/>
      <c r="AY1015" s="45"/>
      <c r="AZ1015" s="46"/>
      <c r="BA1015" s="152"/>
      <c r="BB1015" s="47"/>
      <c r="BC1015" s="158">
        <v>10</v>
      </c>
      <c r="BD1015" s="158">
        <v>10</v>
      </c>
      <c r="BE1015" s="47">
        <v>12.9</v>
      </c>
      <c r="BF1015" s="56"/>
      <c r="BG1015" s="49"/>
      <c r="BH1015" s="50"/>
      <c r="BI1015" s="49"/>
      <c r="BJ1015" s="49"/>
      <c r="BK1015" s="49"/>
      <c r="BL1015" s="49"/>
      <c r="BM1015" s="49"/>
      <c r="BN1015" s="50"/>
      <c r="BO1015" s="49"/>
      <c r="BP1015" s="49"/>
      <c r="BQ1015" s="50"/>
      <c r="BR1015" s="9"/>
    </row>
    <row r="1016" spans="1:70" s="6" customFormat="1" x14ac:dyDescent="0.25">
      <c r="A1016" s="170" t="s">
        <v>1155</v>
      </c>
      <c r="B1016" s="136"/>
      <c r="C1016" s="137">
        <v>44941.984409722223</v>
      </c>
      <c r="D1016" s="146">
        <v>2.41</v>
      </c>
      <c r="E1016" s="139" t="s">
        <v>814</v>
      </c>
      <c r="F1016" s="165" t="s">
        <v>1213</v>
      </c>
      <c r="G1016" s="22"/>
      <c r="H1016" s="134"/>
      <c r="I1016" s="134"/>
      <c r="J1016" s="145"/>
      <c r="K1016" s="29"/>
      <c r="L1016" s="29"/>
      <c r="M1016" s="1"/>
      <c r="N1016" s="1"/>
      <c r="O1016" s="3"/>
      <c r="P1016" s="29"/>
      <c r="Q1016" s="29"/>
      <c r="R1016" s="1"/>
      <c r="S1016" s="1"/>
      <c r="T1016" s="147" t="s">
        <v>903</v>
      </c>
      <c r="U1016" s="32" t="s">
        <v>24</v>
      </c>
      <c r="V1016" s="24"/>
      <c r="W1016" s="25" t="s">
        <v>22</v>
      </c>
      <c r="X1016" s="30">
        <v>20</v>
      </c>
      <c r="Y1016" s="138"/>
      <c r="Z1016" s="30"/>
      <c r="AA1016" s="30"/>
      <c r="AB1016" s="36" t="s">
        <v>21</v>
      </c>
      <c r="AC1016" s="24">
        <f>$AC$1015</f>
        <v>0.45882600000000001</v>
      </c>
      <c r="AD1016" s="30"/>
      <c r="AE1016" s="24"/>
      <c r="AF1016" s="24"/>
      <c r="AG1016" s="41"/>
      <c r="AH1016" s="41"/>
      <c r="AI1016" s="41"/>
      <c r="AJ1016" s="41"/>
      <c r="AK1016" s="41"/>
      <c r="AL1016" s="41"/>
      <c r="AM1016" s="41"/>
      <c r="AN1016" s="41"/>
      <c r="AO1016" s="41"/>
      <c r="AP1016" s="135"/>
      <c r="AQ1016" s="135"/>
      <c r="AR1016" s="41"/>
      <c r="AS1016" s="41"/>
      <c r="AT1016" s="135"/>
      <c r="AU1016" s="135"/>
      <c r="AV1016" s="29"/>
      <c r="AW1016" s="42"/>
      <c r="AX1016" s="42"/>
      <c r="AY1016" s="42"/>
      <c r="AZ1016" s="43"/>
      <c r="BA1016" s="151"/>
      <c r="BB1016" s="44"/>
      <c r="BC1016" s="157">
        <v>11</v>
      </c>
      <c r="BD1016" s="157"/>
      <c r="BE1016" s="44"/>
      <c r="BF1016" s="48"/>
      <c r="BG1016" s="48"/>
      <c r="BH1016" s="48"/>
      <c r="BI1016" s="48"/>
      <c r="BJ1016" s="48"/>
      <c r="BK1016" s="48"/>
      <c r="BL1016" s="48"/>
      <c r="BM1016" s="48"/>
      <c r="BN1016" s="48"/>
      <c r="BO1016" s="48"/>
      <c r="BP1016" s="48"/>
      <c r="BQ1016" s="48"/>
      <c r="BR1016" s="1"/>
    </row>
    <row r="1017" spans="1:70" s="7" customFormat="1" x14ac:dyDescent="0.25">
      <c r="A1017" s="68" t="s">
        <v>2047</v>
      </c>
      <c r="B1017" s="67" t="s">
        <v>2040</v>
      </c>
      <c r="C1017" s="52">
        <v>44941.984502314815</v>
      </c>
      <c r="D1017" s="16">
        <f>(K1017*M1017+P1017*R1017)/(24*60*60)</f>
        <v>0</v>
      </c>
      <c r="E1017" s="26"/>
      <c r="F1017" s="14" t="s">
        <v>2007</v>
      </c>
      <c r="G1017" s="15">
        <v>0.11600000000000001</v>
      </c>
      <c r="H1017" s="131">
        <v>17</v>
      </c>
      <c r="I1017" s="131">
        <v>10</v>
      </c>
      <c r="J1017" s="143" t="s">
        <v>2008</v>
      </c>
      <c r="K1017" s="37"/>
      <c r="L1017" s="27">
        <v>6.0000000000000001E-3</v>
      </c>
      <c r="M1017" s="13">
        <v>273</v>
      </c>
      <c r="N1017" s="13">
        <v>240</v>
      </c>
      <c r="O1017" s="17">
        <v>2E-3</v>
      </c>
      <c r="P1017" s="37"/>
      <c r="Q1017" s="27">
        <v>6.0000000000000001E-3</v>
      </c>
      <c r="R1017" s="13">
        <v>334</v>
      </c>
      <c r="S1017" s="13">
        <v>240</v>
      </c>
      <c r="T1017" s="133">
        <v>2.9999999999999997E-4</v>
      </c>
      <c r="U1017" s="27"/>
      <c r="V1017" s="8">
        <f>IF(AB1015="Latest Sag:",-(K1017*L1017+P1017*Q1017),-(K1017*L1017+P1017*Q1017)+U1017)</f>
        <v>0</v>
      </c>
      <c r="W1017" s="8">
        <f>IF(OR(AC1016="",AC1016=0),Z1016+V1017,IF(AB1015="Latest Sag:",AA1016+U1017+V1017,AC1016+V1017))</f>
        <v>0.45882600000000001</v>
      </c>
      <c r="X1017" s="34"/>
      <c r="Y1017" s="53">
        <f>IF(OR(ISBLANK(X1017),X1015=VALUE(20)),,IF(W1015="Latest Z20:",ABS(X1015-X1017-K1014*L1014-P1014*Q1014+U1016+U1017),ABS(X1016-X1017-K1016*L1016-P1016*Q1016+U1017)))</f>
        <v>0</v>
      </c>
      <c r="Z1017" s="28">
        <v>-66.120738000000003</v>
      </c>
      <c r="AA1017" s="28">
        <v>0.48859000000000002</v>
      </c>
      <c r="AB1017" s="28">
        <v>3.4853000000000002E-2</v>
      </c>
      <c r="AC1017" s="8">
        <f t="shared" ref="AC1017" si="2330">AB1017+AA1017</f>
        <v>0.52344299999999999</v>
      </c>
      <c r="AD1017" s="35">
        <v>0.45865380460280097</v>
      </c>
      <c r="AE1017" s="8">
        <f t="shared" ref="AE1017" si="2331">IF(AD1017="",0,IF(OR(AC1017="",AC1017=0),W1017-AD1017,AC1017-AD1017))</f>
        <v>6.4789195397199018E-2</v>
      </c>
      <c r="AF1017" s="58">
        <f t="shared" ref="AF1017" si="2332">IF(AA1017="",(Z1017-V1017)-Z1016,AC1017-W1017)</f>
        <v>6.461699999999998E-2</v>
      </c>
      <c r="AG1017" s="40"/>
      <c r="AH1017" s="73"/>
      <c r="AI1017" s="40"/>
      <c r="AJ1017" s="73"/>
      <c r="AK1017" s="40">
        <v>3643</v>
      </c>
      <c r="AL1017" s="73">
        <v>150</v>
      </c>
      <c r="AM1017" s="70"/>
      <c r="AN1017" s="74"/>
      <c r="AO1017" s="70"/>
      <c r="AP1017" s="63"/>
      <c r="AQ1017" s="63"/>
      <c r="AR1017" s="40"/>
      <c r="AS1017" s="40"/>
      <c r="AT1017" s="63"/>
      <c r="AU1017" s="63"/>
      <c r="AV1017" s="142"/>
      <c r="AW1017" s="71"/>
      <c r="AX1017" s="45"/>
      <c r="AY1017" s="45"/>
      <c r="AZ1017" s="46"/>
      <c r="BA1017" s="152"/>
      <c r="BB1017" s="47"/>
      <c r="BC1017" s="158">
        <v>11</v>
      </c>
      <c r="BD1017" s="158"/>
      <c r="BE1017" s="47"/>
      <c r="BF1017" s="56"/>
      <c r="BG1017" s="49"/>
      <c r="BH1017" s="50"/>
      <c r="BI1017" s="49"/>
      <c r="BJ1017" s="49"/>
      <c r="BK1017" s="49"/>
      <c r="BL1017" s="49"/>
      <c r="BM1017" s="49"/>
      <c r="BN1017" s="50"/>
      <c r="BO1017" s="49"/>
      <c r="BP1017" s="49"/>
      <c r="BQ1017" s="50"/>
      <c r="BR1017" s="9"/>
    </row>
    <row r="1018" spans="1:70" s="7" customFormat="1" x14ac:dyDescent="0.25">
      <c r="A1018" s="68" t="s">
        <v>2048</v>
      </c>
      <c r="B1018" s="67" t="s">
        <v>2040</v>
      </c>
      <c r="C1018" s="52">
        <v>44942.001736111109</v>
      </c>
      <c r="D1018" s="16">
        <f>(K1018*M1018+P1018*R1018)/(24*60*60)</f>
        <v>3.1597222222222221E-2</v>
      </c>
      <c r="E1018" s="26"/>
      <c r="F1018" s="14" t="s">
        <v>2007</v>
      </c>
      <c r="G1018" s="15">
        <v>0.11600000000000001</v>
      </c>
      <c r="H1018" s="131">
        <v>17</v>
      </c>
      <c r="I1018" s="131">
        <v>10</v>
      </c>
      <c r="J1018" s="143" t="s">
        <v>2008</v>
      </c>
      <c r="K1018" s="27">
        <v>10</v>
      </c>
      <c r="L1018" s="27">
        <v>6.0000000000000001E-3</v>
      </c>
      <c r="M1018" s="13">
        <v>273</v>
      </c>
      <c r="N1018" s="13">
        <v>240</v>
      </c>
      <c r="O1018" s="17">
        <v>2E-3</v>
      </c>
      <c r="P1018" s="27"/>
      <c r="Q1018" s="27">
        <v>6.0000000000000001E-3</v>
      </c>
      <c r="R1018" s="13">
        <v>334</v>
      </c>
      <c r="S1018" s="13">
        <v>240</v>
      </c>
      <c r="T1018" s="133">
        <v>2.9999999999999997E-4</v>
      </c>
      <c r="U1018" s="27">
        <v>3.6067000000000002E-2</v>
      </c>
      <c r="V1018" s="8">
        <f>IF(AB1016="Latest Sag:",-(K1018*L1018+P1018*Q1018),-(K1018*L1018+P1018*Q1018)+U1018)</f>
        <v>-0.06</v>
      </c>
      <c r="W1018" s="8">
        <f>IF(OR(AC1017="",AC1017=0),Z1017+V1018,IF(AB1016="Latest Sag:",AA1017+U1018+V1018,AC1017+V1018))</f>
        <v>0.46465700000000004</v>
      </c>
      <c r="X1018" s="33">
        <v>-35.606198999999997</v>
      </c>
      <c r="Y1018" s="53">
        <f>IF(OR(ISBLANK(X1018),X1016=VALUE(20)),,IF(W1016="Latest Z20:",ABS(X1016-X1018-K1015*L1015-P1015*Q1015+U1017+U1018),ABS(X1017-X1018-K1017*L1017-P1017*Q1017+U1018)))</f>
        <v>0</v>
      </c>
      <c r="Z1018" s="28">
        <v>-66.120163000000005</v>
      </c>
      <c r="AA1018" s="28">
        <v>0.48861399999999999</v>
      </c>
      <c r="AB1018" s="28">
        <v>-2.3092999999999999E-2</v>
      </c>
      <c r="AC1018" s="8">
        <f t="shared" ref="AC1018" si="2333">AB1018+AA1018</f>
        <v>0.46552100000000002</v>
      </c>
      <c r="AD1018" s="35">
        <v>0.45865380460280097</v>
      </c>
      <c r="AE1018" s="8">
        <f t="shared" ref="AE1018" si="2334">IF(AD1018="",0,IF(OR(AC1018="",AC1018=0),W1018-AD1018,AC1018-AD1018))</f>
        <v>6.867195397199044E-3</v>
      </c>
      <c r="AF1018" s="58">
        <f t="shared" ref="AF1018" si="2335">IF(AA1018="",(Z1018-V1018)-Z1017,AC1018-W1018)</f>
        <v>8.639999999999759E-4</v>
      </c>
      <c r="AG1018" s="40"/>
      <c r="AH1018" s="73"/>
      <c r="AI1018" s="40"/>
      <c r="AJ1018" s="73"/>
      <c r="AK1018" s="40">
        <v>75</v>
      </c>
      <c r="AL1018" s="73">
        <v>150</v>
      </c>
      <c r="AM1018" s="70"/>
      <c r="AN1018" s="74"/>
      <c r="AO1018" s="70"/>
      <c r="AP1018" s="63"/>
      <c r="AQ1018" s="63"/>
      <c r="AR1018" s="40"/>
      <c r="AS1018" s="40"/>
      <c r="AT1018" s="63"/>
      <c r="AU1018" s="63"/>
      <c r="AV1018" s="142"/>
      <c r="AW1018" s="71"/>
      <c r="AX1018" s="45"/>
      <c r="AY1018" s="45"/>
      <c r="AZ1018" s="46"/>
      <c r="BA1018" s="152"/>
      <c r="BB1018" s="47"/>
      <c r="BC1018" s="158">
        <v>11</v>
      </c>
      <c r="BD1018" s="158"/>
      <c r="BE1018" s="47"/>
      <c r="BF1018" s="56"/>
      <c r="BG1018" s="49"/>
      <c r="BH1018" s="50"/>
      <c r="BI1018" s="49"/>
      <c r="BJ1018" s="49"/>
      <c r="BK1018" s="49"/>
      <c r="BL1018" s="49"/>
      <c r="BM1018" s="49"/>
      <c r="BN1018" s="50"/>
      <c r="BO1018" s="49"/>
      <c r="BP1018" s="49"/>
      <c r="BQ1018" s="50"/>
      <c r="BR1018" s="9"/>
    </row>
    <row r="1019" spans="1:70" s="7" customFormat="1" x14ac:dyDescent="0.25">
      <c r="A1019" s="68" t="s">
        <v>2049</v>
      </c>
      <c r="B1019" s="67" t="s">
        <v>2040</v>
      </c>
      <c r="C1019" s="52">
        <v>44942.061064814814</v>
      </c>
      <c r="D1019" s="16">
        <f>(K1019*M1019+P1019*R1019)/(24*60*60)</f>
        <v>1.0185185185185186E-2</v>
      </c>
      <c r="E1019" s="26"/>
      <c r="F1019" s="14" t="s">
        <v>2007</v>
      </c>
      <c r="G1019" s="15">
        <v>0.11600000000000001</v>
      </c>
      <c r="H1019" s="131">
        <v>17</v>
      </c>
      <c r="I1019" s="131">
        <v>10</v>
      </c>
      <c r="J1019" s="143" t="s">
        <v>2008</v>
      </c>
      <c r="K1019" s="27">
        <v>2</v>
      </c>
      <c r="L1019" s="27">
        <v>6.0000000000000001E-3</v>
      </c>
      <c r="M1019" s="13">
        <v>273</v>
      </c>
      <c r="N1019" s="13">
        <v>240</v>
      </c>
      <c r="O1019" s="17">
        <v>2E-3</v>
      </c>
      <c r="P1019" s="27">
        <v>1</v>
      </c>
      <c r="Q1019" s="27">
        <v>6.0000000000000001E-3</v>
      </c>
      <c r="R1019" s="13">
        <v>334</v>
      </c>
      <c r="S1019" s="13">
        <v>240</v>
      </c>
      <c r="T1019" s="133">
        <v>2.9999999999999997E-4</v>
      </c>
      <c r="U1019" s="27">
        <v>1.0995E-2</v>
      </c>
      <c r="V1019" s="8">
        <f>IF(AB1017="Latest Sag:",-(K1019*L1019+P1019*Q1019),-(K1019*L1019+P1019*Q1019)+U1019)</f>
        <v>-7.0050000000000025E-3</v>
      </c>
      <c r="W1019" s="8">
        <f>IF(OR(AC1018="",AC1018=0),Z1018+V1019,IF(AB1017="Latest Sag:",AA1018+U1019+V1019,AC1018+V1019))</f>
        <v>0.45851600000000003</v>
      </c>
      <c r="X1019" s="33">
        <v>-35.655203</v>
      </c>
      <c r="Y1019" s="53">
        <f>IF(OR(ISBLANK(X1019),X1017=VALUE(20)),,IF(W1017="Latest Z20:",ABS(X1017-X1019-K1016*L1016-P1016*Q1016+U1018+U1019),ABS(X1018-X1019-K1018*L1018-P1018*Q1018+U1019)))</f>
        <v>9.9999999639797943E-7</v>
      </c>
      <c r="Z1019" s="28">
        <v>-66.120305999999999</v>
      </c>
      <c r="AA1019" s="28">
        <v>0.488595</v>
      </c>
      <c r="AB1019" s="28">
        <v>-2.9791999999999999E-2</v>
      </c>
      <c r="AC1019" s="8">
        <f t="shared" ref="AC1019" si="2336">AB1019+AA1019</f>
        <v>0.45880300000000002</v>
      </c>
      <c r="AD1019" s="35">
        <v>0.45865380460280097</v>
      </c>
      <c r="AE1019" s="8">
        <f t="shared" ref="AE1019" si="2337">IF(AD1019="",0,IF(OR(AC1019="",AC1019=0),W1019-AD1019,AC1019-AD1019))</f>
        <v>1.4919539719904229E-4</v>
      </c>
      <c r="AF1019" s="58">
        <f t="shared" ref="AF1019" si="2338">IF(AA1019="",(Z1019-V1019)-Z1018,AC1019-W1019)</f>
        <v>2.8699999999998171E-4</v>
      </c>
      <c r="AG1019" s="40"/>
      <c r="AH1019" s="73"/>
      <c r="AI1019" s="40"/>
      <c r="AJ1019" s="73"/>
      <c r="AK1019" s="40">
        <v>45</v>
      </c>
      <c r="AL1019" s="73">
        <v>150</v>
      </c>
      <c r="AM1019" s="70"/>
      <c r="AN1019" s="74"/>
      <c r="AO1019" s="70"/>
      <c r="AP1019" s="63"/>
      <c r="AQ1019" s="63"/>
      <c r="AR1019" s="40"/>
      <c r="AS1019" s="40"/>
      <c r="AT1019" s="63"/>
      <c r="AU1019" s="63"/>
      <c r="AV1019" s="142"/>
      <c r="AW1019" s="71"/>
      <c r="AX1019" s="45"/>
      <c r="AY1019" s="45"/>
      <c r="AZ1019" s="46"/>
      <c r="BA1019" s="152"/>
      <c r="BB1019" s="47"/>
      <c r="BC1019" s="158">
        <v>11</v>
      </c>
      <c r="BD1019" s="158"/>
      <c r="BE1019" s="47"/>
      <c r="BF1019" s="56"/>
      <c r="BG1019" s="49"/>
      <c r="BH1019" s="50"/>
      <c r="BI1019" s="49"/>
      <c r="BJ1019" s="49"/>
      <c r="BK1019" s="49"/>
      <c r="BL1019" s="49"/>
      <c r="BM1019" s="49"/>
      <c r="BN1019" s="50"/>
      <c r="BO1019" s="49"/>
      <c r="BP1019" s="49"/>
      <c r="BQ1019" s="50"/>
      <c r="BR1019" s="9"/>
    </row>
    <row r="1020" spans="1:70" s="6" customFormat="1" x14ac:dyDescent="0.25">
      <c r="A1020" s="170" t="s">
        <v>1155</v>
      </c>
      <c r="B1020" s="136"/>
      <c r="C1020" s="137">
        <v>44942.072962962964</v>
      </c>
      <c r="D1020" s="146">
        <v>2.13</v>
      </c>
      <c r="E1020" s="139" t="s">
        <v>814</v>
      </c>
      <c r="F1020" s="165" t="s">
        <v>1217</v>
      </c>
      <c r="G1020" s="22"/>
      <c r="H1020" s="134"/>
      <c r="I1020" s="134"/>
      <c r="J1020" s="145"/>
      <c r="K1020" s="29"/>
      <c r="L1020" s="29"/>
      <c r="M1020" s="1"/>
      <c r="N1020" s="1"/>
      <c r="O1020" s="3"/>
      <c r="P1020" s="29"/>
      <c r="Q1020" s="29"/>
      <c r="R1020" s="1"/>
      <c r="S1020" s="1"/>
      <c r="T1020" s="147" t="s">
        <v>903</v>
      </c>
      <c r="U1020" s="32" t="s">
        <v>24</v>
      </c>
      <c r="V1020" s="24"/>
      <c r="W1020" s="25" t="s">
        <v>22</v>
      </c>
      <c r="X1020" s="30">
        <v>20</v>
      </c>
      <c r="Y1020" s="138"/>
      <c r="Z1020" s="30"/>
      <c r="AA1020" s="30"/>
      <c r="AB1020" s="36" t="s">
        <v>21</v>
      </c>
      <c r="AC1020" s="24">
        <f>$AC$1019</f>
        <v>0.45880300000000002</v>
      </c>
      <c r="AD1020" s="30"/>
      <c r="AE1020" s="24"/>
      <c r="AF1020" s="24"/>
      <c r="AG1020" s="41"/>
      <c r="AH1020" s="41"/>
      <c r="AI1020" s="41"/>
      <c r="AJ1020" s="41"/>
      <c r="AK1020" s="41"/>
      <c r="AL1020" s="41"/>
      <c r="AM1020" s="41"/>
      <c r="AN1020" s="41"/>
      <c r="AO1020" s="41"/>
      <c r="AP1020" s="135"/>
      <c r="AQ1020" s="135"/>
      <c r="AR1020" s="41"/>
      <c r="AS1020" s="41"/>
      <c r="AT1020" s="135"/>
      <c r="AU1020" s="135"/>
      <c r="AV1020" s="29"/>
      <c r="AW1020" s="42"/>
      <c r="AX1020" s="42"/>
      <c r="AY1020" s="42"/>
      <c r="AZ1020" s="43"/>
      <c r="BA1020" s="151"/>
      <c r="BB1020" s="44"/>
      <c r="BC1020" s="157">
        <v>12</v>
      </c>
      <c r="BD1020" s="157"/>
      <c r="BE1020" s="44"/>
      <c r="BF1020" s="48"/>
      <c r="BG1020" s="48"/>
      <c r="BH1020" s="48"/>
      <c r="BI1020" s="48"/>
      <c r="BJ1020" s="48"/>
      <c r="BK1020" s="48"/>
      <c r="BL1020" s="48"/>
      <c r="BM1020" s="48"/>
      <c r="BN1020" s="48"/>
      <c r="BO1020" s="48"/>
      <c r="BP1020" s="48"/>
      <c r="BQ1020" s="48"/>
      <c r="BR1020" s="1"/>
    </row>
    <row r="1021" spans="1:70" s="7" customFormat="1" x14ac:dyDescent="0.25">
      <c r="A1021" s="68" t="s">
        <v>2050</v>
      </c>
      <c r="B1021" s="67" t="s">
        <v>2040</v>
      </c>
      <c r="C1021" s="52">
        <v>44942.07304398148</v>
      </c>
      <c r="D1021" s="16">
        <f>(K1021*M1021+P1021*R1021)/(24*60*60)</f>
        <v>0</v>
      </c>
      <c r="E1021" s="26"/>
      <c r="F1021" s="14" t="s">
        <v>2007</v>
      </c>
      <c r="G1021" s="15">
        <v>0.11600000000000001</v>
      </c>
      <c r="H1021" s="131">
        <v>17</v>
      </c>
      <c r="I1021" s="131">
        <v>10</v>
      </c>
      <c r="J1021" s="143" t="s">
        <v>2008</v>
      </c>
      <c r="K1021" s="37"/>
      <c r="L1021" s="27">
        <v>6.0000000000000001E-3</v>
      </c>
      <c r="M1021" s="13">
        <v>273</v>
      </c>
      <c r="N1021" s="13">
        <v>240</v>
      </c>
      <c r="O1021" s="17">
        <v>2E-3</v>
      </c>
      <c r="P1021" s="37"/>
      <c r="Q1021" s="27">
        <v>6.0000000000000001E-3</v>
      </c>
      <c r="R1021" s="13">
        <v>334</v>
      </c>
      <c r="S1021" s="13">
        <v>240</v>
      </c>
      <c r="T1021" s="133">
        <v>2.9999999999999997E-4</v>
      </c>
      <c r="U1021" s="27"/>
      <c r="V1021" s="8">
        <f>IF(AB1019="Latest Sag:",-(K1021*L1021+P1021*Q1021),-(K1021*L1021+P1021*Q1021)+U1021)</f>
        <v>0</v>
      </c>
      <c r="W1021" s="8">
        <f>IF(OR(AC1020="",AC1020=0),Z1020+V1021,IF(AB1019="Latest Sag:",AA1020+U1021+V1021,AC1020+V1021))</f>
        <v>0.45880300000000002</v>
      </c>
      <c r="X1021" s="34"/>
      <c r="Y1021" s="53">
        <f>IF(OR(ISBLANK(X1021),X1019=VALUE(20)),,IF(W1019="Latest Z20:",ABS(X1019-X1021-K1018*L1018-P1018*Q1018+U1020+U1021),ABS(X1020-X1021-K1020*L1020-P1020*Q1020+U1021)))</f>
        <v>0</v>
      </c>
      <c r="Z1021" s="28">
        <v>-66.121861999999993</v>
      </c>
      <c r="AA1021" s="28">
        <v>0.48787900000000001</v>
      </c>
      <c r="AB1021" s="28">
        <v>3.7608000000000003E-2</v>
      </c>
      <c r="AC1021" s="8">
        <f t="shared" ref="AC1021" si="2339">AB1021+AA1021</f>
        <v>0.52548700000000004</v>
      </c>
      <c r="AD1021" s="35">
        <v>0.45866984314317899</v>
      </c>
      <c r="AE1021" s="8">
        <f t="shared" ref="AE1021" si="2340">IF(AD1021="",0,IF(OR(AC1021="",AC1021=0),W1021-AD1021,AC1021-AD1021))</f>
        <v>6.6817156856821047E-2</v>
      </c>
      <c r="AF1021" s="58">
        <f t="shared" ref="AF1021" si="2341">IF(AA1021="",(Z1021-V1021)-Z1020,AC1021-W1021)</f>
        <v>6.6684000000000021E-2</v>
      </c>
      <c r="AG1021" s="40"/>
      <c r="AH1021" s="73"/>
      <c r="AI1021" s="40"/>
      <c r="AJ1021" s="73"/>
      <c r="AK1021" s="40">
        <v>2777</v>
      </c>
      <c r="AL1021" s="73">
        <v>150</v>
      </c>
      <c r="AM1021" s="70"/>
      <c r="AN1021" s="74"/>
      <c r="AO1021" s="70"/>
      <c r="AP1021" s="63"/>
      <c r="AQ1021" s="63"/>
      <c r="AR1021" s="40"/>
      <c r="AS1021" s="40"/>
      <c r="AT1021" s="63"/>
      <c r="AU1021" s="63"/>
      <c r="AV1021" s="142"/>
      <c r="AW1021" s="71"/>
      <c r="AX1021" s="45"/>
      <c r="AY1021" s="45"/>
      <c r="AZ1021" s="46"/>
      <c r="BA1021" s="152"/>
      <c r="BB1021" s="47"/>
      <c r="BC1021" s="158">
        <v>12</v>
      </c>
      <c r="BD1021" s="158"/>
      <c r="BE1021" s="47"/>
      <c r="BF1021" s="56"/>
      <c r="BG1021" s="49"/>
      <c r="BH1021" s="50"/>
      <c r="BI1021" s="49"/>
      <c r="BJ1021" s="49"/>
      <c r="BK1021" s="49"/>
      <c r="BL1021" s="49"/>
      <c r="BM1021" s="49"/>
      <c r="BN1021" s="50"/>
      <c r="BO1021" s="49"/>
      <c r="BP1021" s="49"/>
      <c r="BQ1021" s="50"/>
      <c r="BR1021" s="9"/>
    </row>
    <row r="1022" spans="1:70" s="7" customFormat="1" x14ac:dyDescent="0.25">
      <c r="A1022" s="68" t="s">
        <v>2051</v>
      </c>
      <c r="B1022" s="67" t="s">
        <v>2040</v>
      </c>
      <c r="C1022" s="52">
        <v>44942.092210648145</v>
      </c>
      <c r="D1022" s="16">
        <f>(K1022*M1022+P1022*R1022)/(24*60*60)</f>
        <v>3.4756944444444444E-2</v>
      </c>
      <c r="E1022" s="26"/>
      <c r="F1022" s="14" t="s">
        <v>2007</v>
      </c>
      <c r="G1022" s="15">
        <v>0.11600000000000001</v>
      </c>
      <c r="H1022" s="131">
        <v>17</v>
      </c>
      <c r="I1022" s="131">
        <v>10</v>
      </c>
      <c r="J1022" s="143" t="s">
        <v>2008</v>
      </c>
      <c r="K1022" s="27">
        <v>11</v>
      </c>
      <c r="L1022" s="27">
        <v>6.0000000000000001E-3</v>
      </c>
      <c r="M1022" s="13">
        <v>273</v>
      </c>
      <c r="N1022" s="13">
        <v>240</v>
      </c>
      <c r="O1022" s="17">
        <v>2E-3</v>
      </c>
      <c r="P1022" s="27"/>
      <c r="Q1022" s="27">
        <v>6.0000000000000001E-3</v>
      </c>
      <c r="R1022" s="13">
        <v>334</v>
      </c>
      <c r="S1022" s="13">
        <v>240</v>
      </c>
      <c r="T1022" s="133">
        <v>2.9999999999999997E-4</v>
      </c>
      <c r="U1022" s="27">
        <v>4.2824000000000001E-2</v>
      </c>
      <c r="V1022" s="8">
        <f>IF(AB1020="Latest Sag:",-(K1022*L1022+P1022*Q1022),-(K1022*L1022+P1022*Q1022)+U1022)</f>
        <v>-6.6000000000000003E-2</v>
      </c>
      <c r="W1022" s="8">
        <f>IF(OR(AC1021="",AC1021=0),Z1021+V1022,IF(AB1020="Latest Sag:",AA1021+U1022+V1022,AC1021+V1022))</f>
        <v>0.46470300000000003</v>
      </c>
      <c r="X1022" s="33">
        <v>-35.603499999999997</v>
      </c>
      <c r="Y1022" s="53">
        <f>IF(OR(ISBLANK(X1022),X1020=VALUE(20)),,IF(W1020="Latest Z20:",ABS(X1020-X1022-K1019*L1019-P1019*Q1019+U1021+U1022),ABS(X1021-X1022-K1021*L1021-P1021*Q1021+U1022)))</f>
        <v>0</v>
      </c>
      <c r="Z1022" s="28">
        <v>-66.122326000000001</v>
      </c>
      <c r="AA1022" s="28">
        <v>0.48855500000000002</v>
      </c>
      <c r="AB1022" s="28">
        <v>-2.4170000000000001E-2</v>
      </c>
      <c r="AC1022" s="8">
        <f t="shared" ref="AC1022" si="2342">AB1022+AA1022</f>
        <v>0.46438499999999999</v>
      </c>
      <c r="AD1022" s="35">
        <v>0.45866984314317899</v>
      </c>
      <c r="AE1022" s="8">
        <f t="shared" ref="AE1022" si="2343">IF(AD1022="",0,IF(OR(AC1022="",AC1022=0),W1022-AD1022,AC1022-AD1022))</f>
        <v>5.7151568568210021E-3</v>
      </c>
      <c r="AF1022" s="58">
        <f t="shared" ref="AF1022" si="2344">IF(AA1022="",(Z1022-V1022)-Z1021,AC1022-W1022)</f>
        <v>-3.1800000000004047E-4</v>
      </c>
      <c r="AG1022" s="40"/>
      <c r="AH1022" s="73"/>
      <c r="AI1022" s="40"/>
      <c r="AJ1022" s="73"/>
      <c r="AK1022" s="40">
        <v>40</v>
      </c>
      <c r="AL1022" s="73">
        <v>150</v>
      </c>
      <c r="AM1022" s="70"/>
      <c r="AN1022" s="74"/>
      <c r="AO1022" s="70"/>
      <c r="AP1022" s="63"/>
      <c r="AQ1022" s="63"/>
      <c r="AR1022" s="40"/>
      <c r="AS1022" s="40"/>
      <c r="AT1022" s="63"/>
      <c r="AU1022" s="63"/>
      <c r="AV1022" s="142"/>
      <c r="AW1022" s="71"/>
      <c r="AX1022" s="45"/>
      <c r="AY1022" s="45"/>
      <c r="AZ1022" s="46"/>
      <c r="BA1022" s="152"/>
      <c r="BB1022" s="47"/>
      <c r="BC1022" s="158">
        <v>12</v>
      </c>
      <c r="BD1022" s="158"/>
      <c r="BE1022" s="47"/>
      <c r="BF1022" s="56"/>
      <c r="BG1022" s="49"/>
      <c r="BH1022" s="50"/>
      <c r="BI1022" s="49"/>
      <c r="BJ1022" s="49"/>
      <c r="BK1022" s="49"/>
      <c r="BL1022" s="49"/>
      <c r="BM1022" s="49"/>
      <c r="BN1022" s="50"/>
      <c r="BO1022" s="49"/>
      <c r="BP1022" s="49"/>
      <c r="BQ1022" s="50"/>
      <c r="BR1022" s="9"/>
    </row>
    <row r="1023" spans="1:70" s="7" customFormat="1" x14ac:dyDescent="0.25">
      <c r="A1023" s="68" t="s">
        <v>2052</v>
      </c>
      <c r="B1023" s="67" t="s">
        <v>2040</v>
      </c>
      <c r="C1023" s="52">
        <v>44942.138159722221</v>
      </c>
      <c r="D1023" s="16">
        <f>(K1023*M1023+P1023*R1023)/(24*60*60)</f>
        <v>1.0185185185185186E-2</v>
      </c>
      <c r="E1023" s="26"/>
      <c r="F1023" s="14" t="s">
        <v>2007</v>
      </c>
      <c r="G1023" s="15">
        <v>0.11600000000000001</v>
      </c>
      <c r="H1023" s="131">
        <v>17</v>
      </c>
      <c r="I1023" s="131">
        <v>10</v>
      </c>
      <c r="J1023" s="143" t="s">
        <v>2008</v>
      </c>
      <c r="K1023" s="27">
        <v>2</v>
      </c>
      <c r="L1023" s="27">
        <v>6.0000000000000001E-3</v>
      </c>
      <c r="M1023" s="13">
        <v>273</v>
      </c>
      <c r="N1023" s="13">
        <v>240</v>
      </c>
      <c r="O1023" s="17">
        <v>2E-3</v>
      </c>
      <c r="P1023" s="27">
        <v>1</v>
      </c>
      <c r="Q1023" s="27">
        <v>6.0000000000000001E-3</v>
      </c>
      <c r="R1023" s="13">
        <v>334</v>
      </c>
      <c r="S1023" s="13">
        <v>240</v>
      </c>
      <c r="T1023" s="133">
        <v>2.9999999999999997E-4</v>
      </c>
      <c r="U1023" s="27">
        <v>1.2160000000000001E-2</v>
      </c>
      <c r="V1023" s="8">
        <f>IF(AB1021="Latest Sag:",-(K1023*L1023+P1023*Q1023),-(K1023*L1023+P1023*Q1023)+U1023)</f>
        <v>-5.8400000000000014E-3</v>
      </c>
      <c r="W1023" s="8">
        <f>IF(OR(AC1022="",AC1022=0),Z1022+V1023,IF(AB1021="Latest Sag:",AA1022+U1023+V1023,AC1022+V1023))</f>
        <v>0.45854499999999998</v>
      </c>
      <c r="X1023" s="33">
        <v>-35.657299999999999</v>
      </c>
      <c r="Y1023" s="53">
        <f>IF(OR(ISBLANK(X1023),X1021=VALUE(20)),,IF(W1021="Latest Z20:",ABS(X1021-X1023-K1020*L1020-P1020*Q1020+U1022+U1023),ABS(X1022-X1023-K1022*L1022-P1022*Q1022+U1023)))</f>
        <v>3.999999999748996E-5</v>
      </c>
      <c r="Z1023" s="28">
        <v>-66.122443000000004</v>
      </c>
      <c r="AA1023" s="28">
        <v>0.48856899999999998</v>
      </c>
      <c r="AB1023" s="28">
        <v>-2.9801999999999999E-2</v>
      </c>
      <c r="AC1023" s="8">
        <f t="shared" ref="AC1023" si="2345">AB1023+AA1023</f>
        <v>0.45876699999999998</v>
      </c>
      <c r="AD1023" s="35">
        <v>0.45866984314317899</v>
      </c>
      <c r="AE1023" s="8">
        <f t="shared" ref="AE1023" si="2346">IF(AD1023="",0,IF(OR(AC1023="",AC1023=0),W1023-AD1023,AC1023-AD1023))</f>
        <v>9.7156856820990178E-5</v>
      </c>
      <c r="AF1023" s="58">
        <f t="shared" ref="AF1023" si="2347">IF(AA1023="",(Z1023-V1023)-Z1022,AC1023-W1023)</f>
        <v>2.2199999999999998E-4</v>
      </c>
      <c r="AG1023" s="40"/>
      <c r="AH1023" s="73"/>
      <c r="AI1023" s="40"/>
      <c r="AJ1023" s="73"/>
      <c r="AK1023" s="40">
        <v>19</v>
      </c>
      <c r="AL1023" s="73">
        <v>150</v>
      </c>
      <c r="AM1023" s="70"/>
      <c r="AN1023" s="74"/>
      <c r="AO1023" s="70"/>
      <c r="AP1023" s="63"/>
      <c r="AQ1023" s="63"/>
      <c r="AR1023" s="40"/>
      <c r="AS1023" s="40"/>
      <c r="AT1023" s="63"/>
      <c r="AU1023" s="63"/>
      <c r="AV1023" s="142"/>
      <c r="AW1023" s="71"/>
      <c r="AX1023" s="45"/>
      <c r="AY1023" s="45"/>
      <c r="AZ1023" s="46"/>
      <c r="BA1023" s="152"/>
      <c r="BB1023" s="47"/>
      <c r="BC1023" s="158">
        <v>12</v>
      </c>
      <c r="BD1023" s="158"/>
      <c r="BE1023" s="47"/>
      <c r="BF1023" s="56"/>
      <c r="BG1023" s="49"/>
      <c r="BH1023" s="50"/>
      <c r="BI1023" s="49"/>
      <c r="BJ1023" s="49"/>
      <c r="BK1023" s="49"/>
      <c r="BL1023" s="49"/>
      <c r="BM1023" s="49"/>
      <c r="BN1023" s="50"/>
      <c r="BO1023" s="49"/>
      <c r="BP1023" s="49"/>
      <c r="BQ1023" s="50"/>
      <c r="BR1023" s="9"/>
    </row>
    <row r="1024" spans="1:70" s="6" customFormat="1" x14ac:dyDescent="0.25">
      <c r="A1024" s="170" t="s">
        <v>1155</v>
      </c>
      <c r="B1024" s="136"/>
      <c r="C1024" s="137">
        <v>44942.163738425923</v>
      </c>
      <c r="D1024" s="146">
        <v>2.1800000000000002</v>
      </c>
      <c r="E1024" s="139" t="s">
        <v>814</v>
      </c>
      <c r="F1024" s="165" t="s">
        <v>1223</v>
      </c>
      <c r="G1024" s="22"/>
      <c r="H1024" s="134"/>
      <c r="I1024" s="134"/>
      <c r="J1024" s="145"/>
      <c r="K1024" s="29"/>
      <c r="L1024" s="29"/>
      <c r="M1024" s="1"/>
      <c r="N1024" s="1"/>
      <c r="O1024" s="3"/>
      <c r="P1024" s="29"/>
      <c r="Q1024" s="29"/>
      <c r="R1024" s="1"/>
      <c r="S1024" s="1"/>
      <c r="T1024" s="147" t="s">
        <v>903</v>
      </c>
      <c r="U1024" s="32" t="s">
        <v>24</v>
      </c>
      <c r="V1024" s="24"/>
      <c r="W1024" s="25" t="s">
        <v>22</v>
      </c>
      <c r="X1024" s="30">
        <v>20</v>
      </c>
      <c r="Y1024" s="138"/>
      <c r="Z1024" s="30"/>
      <c r="AA1024" s="30"/>
      <c r="AB1024" s="36" t="s">
        <v>21</v>
      </c>
      <c r="AC1024" s="24">
        <f>$AC$1023</f>
        <v>0.45876699999999998</v>
      </c>
      <c r="AD1024" s="30"/>
      <c r="AE1024" s="24"/>
      <c r="AF1024" s="24"/>
      <c r="AG1024" s="41"/>
      <c r="AH1024" s="41"/>
      <c r="AI1024" s="41"/>
      <c r="AJ1024" s="41"/>
      <c r="AK1024" s="41"/>
      <c r="AL1024" s="41"/>
      <c r="AM1024" s="41"/>
      <c r="AN1024" s="41"/>
      <c r="AO1024" s="41"/>
      <c r="AP1024" s="135"/>
      <c r="AQ1024" s="135"/>
      <c r="AR1024" s="41"/>
      <c r="AS1024" s="41"/>
      <c r="AT1024" s="135"/>
      <c r="AU1024" s="135"/>
      <c r="AV1024" s="29"/>
      <c r="AW1024" s="42"/>
      <c r="AX1024" s="42"/>
      <c r="AY1024" s="42"/>
      <c r="AZ1024" s="43"/>
      <c r="BA1024" s="151"/>
      <c r="BB1024" s="44"/>
      <c r="BC1024" s="157">
        <v>13</v>
      </c>
      <c r="BD1024" s="157"/>
      <c r="BE1024" s="44"/>
      <c r="BF1024" s="48"/>
      <c r="BG1024" s="48"/>
      <c r="BH1024" s="48"/>
      <c r="BI1024" s="48"/>
      <c r="BJ1024" s="48"/>
      <c r="BK1024" s="48"/>
      <c r="BL1024" s="48"/>
      <c r="BM1024" s="48"/>
      <c r="BN1024" s="48"/>
      <c r="BO1024" s="48"/>
      <c r="BP1024" s="48"/>
      <c r="BQ1024" s="48"/>
      <c r="BR1024" s="1"/>
    </row>
    <row r="1025" spans="1:70" s="7" customFormat="1" x14ac:dyDescent="0.25">
      <c r="A1025" s="68" t="s">
        <v>2053</v>
      </c>
      <c r="B1025" s="67" t="s">
        <v>2040</v>
      </c>
      <c r="C1025" s="52">
        <v>44942.163831018515</v>
      </c>
      <c r="D1025" s="16">
        <f>(K1025*M1025+P1025*R1025)/(24*60*60)</f>
        <v>0</v>
      </c>
      <c r="E1025" s="26"/>
      <c r="F1025" s="14" t="s">
        <v>2007</v>
      </c>
      <c r="G1025" s="15">
        <v>0.11600000000000001</v>
      </c>
      <c r="H1025" s="131">
        <v>17</v>
      </c>
      <c r="I1025" s="131">
        <v>10</v>
      </c>
      <c r="J1025" s="143" t="s">
        <v>2008</v>
      </c>
      <c r="K1025" s="37"/>
      <c r="L1025" s="27">
        <v>6.0000000000000001E-3</v>
      </c>
      <c r="M1025" s="13">
        <v>273</v>
      </c>
      <c r="N1025" s="13">
        <v>240</v>
      </c>
      <c r="O1025" s="17">
        <v>2E-3</v>
      </c>
      <c r="P1025" s="37"/>
      <c r="Q1025" s="27">
        <v>6.0000000000000001E-3</v>
      </c>
      <c r="R1025" s="13">
        <v>334</v>
      </c>
      <c r="S1025" s="13">
        <v>240</v>
      </c>
      <c r="T1025" s="133">
        <v>2.9999999999999997E-4</v>
      </c>
      <c r="U1025" s="27"/>
      <c r="V1025" s="8">
        <f>IF(AB1023="Latest Sag:",-(K1025*L1025+P1025*Q1025),-(K1025*L1025+P1025*Q1025)+U1025)</f>
        <v>0</v>
      </c>
      <c r="W1025" s="8">
        <f>IF(OR(AC1024="",AC1024=0),Z1024+V1025,IF(AB1023="Latest Sag:",AA1024+U1025+V1025,AC1024+V1025))</f>
        <v>0.45876699999999998</v>
      </c>
      <c r="X1025" s="34"/>
      <c r="Y1025" s="53">
        <f>IF(OR(ISBLANK(X1025),X1023=VALUE(20)),,IF(W1023="Latest Z20:",ABS(X1023-X1025-K1022*L1022-P1022*Q1022+U1024+U1025),ABS(X1024-X1025-K1024*L1024-P1024*Q1024+U1025)))</f>
        <v>0</v>
      </c>
      <c r="Z1025" s="28">
        <v>-66.122748000000001</v>
      </c>
      <c r="AA1025" s="28">
        <v>0.48873100000000003</v>
      </c>
      <c r="AB1025" s="28">
        <v>3.7621000000000002E-2</v>
      </c>
      <c r="AC1025" s="8">
        <f t="shared" ref="AC1025" si="2348">AB1025+AA1025</f>
        <v>0.52635200000000004</v>
      </c>
      <c r="AD1025" s="35">
        <v>0.45855313301120798</v>
      </c>
      <c r="AE1025" s="8">
        <f t="shared" ref="AE1025" si="2349">IF(AD1025="",0,IF(OR(AC1025="",AC1025=0),W1025-AD1025,AC1025-AD1025))</f>
        <v>6.7798866988792061E-2</v>
      </c>
      <c r="AF1025" s="58">
        <f t="shared" ref="AF1025" si="2350">IF(AA1025="",(Z1025-V1025)-Z1024,AC1025-W1025)</f>
        <v>6.7585000000000062E-2</v>
      </c>
      <c r="AG1025" s="40"/>
      <c r="AH1025" s="73"/>
      <c r="AI1025" s="40"/>
      <c r="AJ1025" s="73"/>
      <c r="AK1025" s="40">
        <v>1679</v>
      </c>
      <c r="AL1025" s="73">
        <v>150</v>
      </c>
      <c r="AM1025" s="70"/>
      <c r="AN1025" s="74"/>
      <c r="AO1025" s="70"/>
      <c r="AP1025" s="63"/>
      <c r="AQ1025" s="63"/>
      <c r="AR1025" s="40"/>
      <c r="AS1025" s="40"/>
      <c r="AT1025" s="63"/>
      <c r="AU1025" s="63"/>
      <c r="AV1025" s="142"/>
      <c r="AW1025" s="71"/>
      <c r="AX1025" s="45"/>
      <c r="AY1025" s="45"/>
      <c r="AZ1025" s="46"/>
      <c r="BA1025" s="152"/>
      <c r="BB1025" s="47"/>
      <c r="BC1025" s="158">
        <v>13</v>
      </c>
      <c r="BD1025" s="158"/>
      <c r="BE1025" s="47"/>
      <c r="BF1025" s="56"/>
      <c r="BG1025" s="49"/>
      <c r="BH1025" s="50"/>
      <c r="BI1025" s="49"/>
      <c r="BJ1025" s="49"/>
      <c r="BK1025" s="49"/>
      <c r="BL1025" s="49"/>
      <c r="BM1025" s="49"/>
      <c r="BN1025" s="50"/>
      <c r="BO1025" s="49"/>
      <c r="BP1025" s="49"/>
      <c r="BQ1025" s="50"/>
      <c r="BR1025" s="9"/>
    </row>
    <row r="1026" spans="1:70" s="7" customFormat="1" x14ac:dyDescent="0.25">
      <c r="A1026" s="68" t="s">
        <v>2054</v>
      </c>
      <c r="B1026" s="67" t="s">
        <v>2040</v>
      </c>
      <c r="C1026" s="52">
        <v>44942.185706018521</v>
      </c>
      <c r="D1026" s="16">
        <f>(K1026*M1026+P1026*R1026)/(24*60*60)</f>
        <v>3.4756944444444444E-2</v>
      </c>
      <c r="E1026" s="26"/>
      <c r="F1026" s="14" t="s">
        <v>2007</v>
      </c>
      <c r="G1026" s="15">
        <v>0.11600000000000001</v>
      </c>
      <c r="H1026" s="131">
        <v>17</v>
      </c>
      <c r="I1026" s="131">
        <v>10</v>
      </c>
      <c r="J1026" s="143" t="s">
        <v>2008</v>
      </c>
      <c r="K1026" s="27">
        <v>11</v>
      </c>
      <c r="L1026" s="27">
        <v>6.0000000000000001E-3</v>
      </c>
      <c r="M1026" s="13">
        <v>273</v>
      </c>
      <c r="N1026" s="13">
        <v>240</v>
      </c>
      <c r="O1026" s="17">
        <v>2E-3</v>
      </c>
      <c r="P1026" s="27"/>
      <c r="Q1026" s="27">
        <v>6.0000000000000001E-3</v>
      </c>
      <c r="R1026" s="13">
        <v>334</v>
      </c>
      <c r="S1026" s="13">
        <v>240</v>
      </c>
      <c r="T1026" s="133">
        <v>2.9999999999999997E-4</v>
      </c>
      <c r="U1026" s="27">
        <v>4.2138000000000002E-2</v>
      </c>
      <c r="V1026" s="8">
        <f>IF(AB1024="Latest Sag:",-(K1026*L1026+P1026*Q1026),-(K1026*L1026+P1026*Q1026)+U1026)</f>
        <v>-6.6000000000000003E-2</v>
      </c>
      <c r="W1026" s="8">
        <f>IF(OR(AC1025="",AC1025=0),Z1025+V1026,IF(AB1024="Latest Sag:",AA1025+U1026+V1026,AC1025+V1026))</f>
        <v>0.46486900000000003</v>
      </c>
      <c r="X1026" s="33">
        <v>-35.604416000000001</v>
      </c>
      <c r="Y1026" s="53">
        <f>IF(OR(ISBLANK(X1026),X1024=VALUE(20)),,IF(W1024="Latest Z20:",ABS(X1024-X1026-K1023*L1023-P1023*Q1023+U1025+U1026),ABS(X1025-X1026-K1025*L1025-P1025*Q1025+U1026)))</f>
        <v>0</v>
      </c>
      <c r="Z1026" s="28">
        <v>-66.122285000000005</v>
      </c>
      <c r="AA1026" s="28">
        <v>0.48863800000000002</v>
      </c>
      <c r="AB1026" s="28">
        <v>-2.5063999999999999E-2</v>
      </c>
      <c r="AC1026" s="8">
        <f t="shared" ref="AC1026" si="2351">AB1026+AA1026</f>
        <v>0.46357400000000004</v>
      </c>
      <c r="AD1026" s="35">
        <v>0.45855313301120798</v>
      </c>
      <c r="AE1026" s="8">
        <f t="shared" ref="AE1026" si="2352">IF(AD1026="",0,IF(OR(AC1026="",AC1026=0),W1026-AD1026,AC1026-AD1026))</f>
        <v>5.0208669887920609E-3</v>
      </c>
      <c r="AF1026" s="58">
        <f t="shared" ref="AF1026" si="2353">IF(AA1026="",(Z1026-V1026)-Z1025,AC1026-W1026)</f>
        <v>-1.2949999999999906E-3</v>
      </c>
      <c r="AG1026" s="40"/>
      <c r="AH1026" s="73"/>
      <c r="AI1026" s="40"/>
      <c r="AJ1026" s="73"/>
      <c r="AK1026" s="40">
        <v>71</v>
      </c>
      <c r="AL1026" s="73">
        <v>150</v>
      </c>
      <c r="AM1026" s="70"/>
      <c r="AN1026" s="74"/>
      <c r="AO1026" s="70"/>
      <c r="AP1026" s="63"/>
      <c r="AQ1026" s="63"/>
      <c r="AR1026" s="40"/>
      <c r="AS1026" s="40"/>
      <c r="AT1026" s="63"/>
      <c r="AU1026" s="63"/>
      <c r="AV1026" s="142"/>
      <c r="AW1026" s="71"/>
      <c r="AX1026" s="45"/>
      <c r="AY1026" s="45"/>
      <c r="AZ1026" s="46"/>
      <c r="BA1026" s="152"/>
      <c r="BB1026" s="47"/>
      <c r="BC1026" s="158">
        <v>13</v>
      </c>
      <c r="BD1026" s="158"/>
      <c r="BE1026" s="47"/>
      <c r="BF1026" s="56"/>
      <c r="BG1026" s="49"/>
      <c r="BH1026" s="50"/>
      <c r="BI1026" s="49"/>
      <c r="BJ1026" s="49"/>
      <c r="BK1026" s="49"/>
      <c r="BL1026" s="49"/>
      <c r="BM1026" s="49"/>
      <c r="BN1026" s="50"/>
      <c r="BO1026" s="49"/>
      <c r="BP1026" s="49"/>
      <c r="BQ1026" s="50"/>
      <c r="BR1026" s="9"/>
    </row>
    <row r="1027" spans="1:70" s="7" customFormat="1" x14ac:dyDescent="0.25">
      <c r="A1027" s="68" t="s">
        <v>2055</v>
      </c>
      <c r="B1027" s="67" t="s">
        <v>2040</v>
      </c>
      <c r="C1027" s="52">
        <v>44942.23097222222</v>
      </c>
      <c r="D1027" s="16">
        <f>(K1027*M1027+P1027*R1027)/(24*60*60)</f>
        <v>1.0185185185185186E-2</v>
      </c>
      <c r="E1027" s="26"/>
      <c r="F1027" s="14" t="s">
        <v>2007</v>
      </c>
      <c r="G1027" s="15">
        <v>0.11600000000000001</v>
      </c>
      <c r="H1027" s="131">
        <v>17</v>
      </c>
      <c r="I1027" s="131">
        <v>10</v>
      </c>
      <c r="J1027" s="143" t="s">
        <v>2008</v>
      </c>
      <c r="K1027" s="27">
        <v>2</v>
      </c>
      <c r="L1027" s="27">
        <v>6.0000000000000001E-3</v>
      </c>
      <c r="M1027" s="13">
        <v>273</v>
      </c>
      <c r="N1027" s="13">
        <v>240</v>
      </c>
      <c r="O1027" s="17">
        <v>2E-3</v>
      </c>
      <c r="P1027" s="27">
        <v>1</v>
      </c>
      <c r="Q1027" s="27">
        <v>6.0000000000000001E-3</v>
      </c>
      <c r="R1027" s="13">
        <v>334</v>
      </c>
      <c r="S1027" s="13">
        <v>240</v>
      </c>
      <c r="T1027" s="133">
        <v>2.9999999999999997E-4</v>
      </c>
      <c r="U1027" s="27">
        <v>1.2854000000000001E-2</v>
      </c>
      <c r="V1027" s="8">
        <f>IF(AB1025="Latest Sag:",-(K1027*L1027+P1027*Q1027),-(K1027*L1027+P1027*Q1027)+U1027)</f>
        <v>-5.1460000000000013E-3</v>
      </c>
      <c r="W1027" s="8">
        <f>IF(OR(AC1026="",AC1026=0),Z1026+V1027,IF(AB1025="Latest Sag:",AA1026+U1027+V1027,AC1026+V1027))</f>
        <v>0.45842800000000006</v>
      </c>
      <c r="X1027" s="33">
        <v>-35.657561999999999</v>
      </c>
      <c r="Y1027" s="53">
        <f>IF(OR(ISBLANK(X1027),X1025=VALUE(20)),,IF(W1025="Latest Z20:",ABS(X1025-X1027-K1024*L1024-P1024*Q1024+U1026+U1027),ABS(X1026-X1027-K1026*L1026-P1026*Q1026+U1027)))</f>
        <v>1.8630930131990908E-15</v>
      </c>
      <c r="Z1027" s="28">
        <v>-66.122331000000003</v>
      </c>
      <c r="AA1027" s="28">
        <v>0.48865500000000001</v>
      </c>
      <c r="AB1027" s="28">
        <v>-3.0043E-2</v>
      </c>
      <c r="AC1027" s="8">
        <f t="shared" ref="AC1027" si="2354">AB1027+AA1027</f>
        <v>0.45861200000000002</v>
      </c>
      <c r="AD1027" s="35">
        <v>0.45855313301120798</v>
      </c>
      <c r="AE1027" s="8">
        <f t="shared" ref="AE1027" si="2355">IF(AD1027="",0,IF(OR(AC1027="",AC1027=0),W1027-AD1027,AC1027-AD1027))</f>
        <v>5.8866988792038999E-5</v>
      </c>
      <c r="AF1027" s="58">
        <f t="shared" ref="AF1027" si="2356">IF(AA1027="",(Z1027-V1027)-Z1026,AC1027-W1027)</f>
        <v>1.8399999999996197E-4</v>
      </c>
      <c r="AG1027" s="40"/>
      <c r="AH1027" s="73"/>
      <c r="AI1027" s="40"/>
      <c r="AJ1027" s="73"/>
      <c r="AK1027" s="40">
        <v>41</v>
      </c>
      <c r="AL1027" s="73">
        <v>150</v>
      </c>
      <c r="AM1027" s="70"/>
      <c r="AN1027" s="74"/>
      <c r="AO1027" s="70"/>
      <c r="AP1027" s="63"/>
      <c r="AQ1027" s="63"/>
      <c r="AR1027" s="40"/>
      <c r="AS1027" s="40"/>
      <c r="AT1027" s="63"/>
      <c r="AU1027" s="63"/>
      <c r="AV1027" s="142"/>
      <c r="AW1027" s="71"/>
      <c r="AX1027" s="45"/>
      <c r="AY1027" s="45"/>
      <c r="AZ1027" s="46"/>
      <c r="BA1027" s="152"/>
      <c r="BB1027" s="47"/>
      <c r="BC1027" s="158">
        <v>13</v>
      </c>
      <c r="BD1027" s="158"/>
      <c r="BE1027" s="47"/>
      <c r="BF1027" s="56"/>
      <c r="BG1027" s="49"/>
      <c r="BH1027" s="50"/>
      <c r="BI1027" s="49"/>
      <c r="BJ1027" s="49"/>
      <c r="BK1027" s="49"/>
      <c r="BL1027" s="49"/>
      <c r="BM1027" s="49"/>
      <c r="BN1027" s="50"/>
      <c r="BO1027" s="49"/>
      <c r="BP1027" s="49"/>
      <c r="BQ1027" s="50"/>
      <c r="BR1027" s="9"/>
    </row>
    <row r="1028" spans="1:70" s="6" customFormat="1" x14ac:dyDescent="0.25">
      <c r="A1028" s="170" t="s">
        <v>1155</v>
      </c>
      <c r="B1028" s="136"/>
      <c r="C1028" s="137">
        <v>44942.25172453704</v>
      </c>
      <c r="D1028" s="146">
        <v>2.11</v>
      </c>
      <c r="E1028" s="139" t="s">
        <v>814</v>
      </c>
      <c r="F1028" s="165" t="s">
        <v>1227</v>
      </c>
      <c r="G1028" s="22"/>
      <c r="H1028" s="134"/>
      <c r="I1028" s="134"/>
      <c r="J1028" s="145"/>
      <c r="K1028" s="29"/>
      <c r="L1028" s="29"/>
      <c r="M1028" s="1"/>
      <c r="N1028" s="1"/>
      <c r="O1028" s="3"/>
      <c r="P1028" s="29"/>
      <c r="Q1028" s="29"/>
      <c r="R1028" s="1"/>
      <c r="S1028" s="1"/>
      <c r="T1028" s="147" t="s">
        <v>903</v>
      </c>
      <c r="U1028" s="32" t="s">
        <v>24</v>
      </c>
      <c r="V1028" s="24"/>
      <c r="W1028" s="25" t="s">
        <v>22</v>
      </c>
      <c r="X1028" s="30">
        <v>20</v>
      </c>
      <c r="Y1028" s="138"/>
      <c r="Z1028" s="30"/>
      <c r="AA1028" s="30"/>
      <c r="AB1028" s="36" t="s">
        <v>21</v>
      </c>
      <c r="AC1028" s="24">
        <f>$AC$1027</f>
        <v>0.45861200000000002</v>
      </c>
      <c r="AD1028" s="30"/>
      <c r="AE1028" s="24"/>
      <c r="AF1028" s="24"/>
      <c r="AG1028" s="41"/>
      <c r="AH1028" s="41"/>
      <c r="AI1028" s="41"/>
      <c r="AJ1028" s="41"/>
      <c r="AK1028" s="41"/>
      <c r="AL1028" s="41"/>
      <c r="AM1028" s="41"/>
      <c r="AN1028" s="41"/>
      <c r="AO1028" s="41"/>
      <c r="AP1028" s="135"/>
      <c r="AQ1028" s="135"/>
      <c r="AR1028" s="41"/>
      <c r="AS1028" s="41"/>
      <c r="AT1028" s="135"/>
      <c r="AU1028" s="135"/>
      <c r="AV1028" s="29"/>
      <c r="AW1028" s="42"/>
      <c r="AX1028" s="42"/>
      <c r="AY1028" s="42"/>
      <c r="AZ1028" s="43"/>
      <c r="BA1028" s="151"/>
      <c r="BB1028" s="44"/>
      <c r="BC1028" s="157">
        <v>14</v>
      </c>
      <c r="BD1028" s="157"/>
      <c r="BE1028" s="44"/>
      <c r="BF1028" s="48"/>
      <c r="BG1028" s="48"/>
      <c r="BH1028" s="48"/>
      <c r="BI1028" s="48"/>
      <c r="BJ1028" s="48"/>
      <c r="BK1028" s="48"/>
      <c r="BL1028" s="48"/>
      <c r="BM1028" s="48"/>
      <c r="BN1028" s="48"/>
      <c r="BO1028" s="48"/>
      <c r="BP1028" s="48"/>
      <c r="BQ1028" s="48"/>
      <c r="BR1028" s="1"/>
    </row>
    <row r="1029" spans="1:70" s="7" customFormat="1" x14ac:dyDescent="0.25">
      <c r="A1029" s="68" t="s">
        <v>2056</v>
      </c>
      <c r="B1029" s="67" t="s">
        <v>2057</v>
      </c>
      <c r="C1029" s="52">
        <v>44942.258773148147</v>
      </c>
      <c r="D1029" s="16">
        <f>(K1029*M1029+P1029*R1029)/(24*60*60)</f>
        <v>0</v>
      </c>
      <c r="E1029" s="26"/>
      <c r="F1029" s="14" t="s">
        <v>2007</v>
      </c>
      <c r="G1029" s="15">
        <v>0.11600000000000001</v>
      </c>
      <c r="H1029" s="131">
        <v>17</v>
      </c>
      <c r="I1029" s="131">
        <v>10</v>
      </c>
      <c r="J1029" s="143" t="s">
        <v>2008</v>
      </c>
      <c r="K1029" s="37"/>
      <c r="L1029" s="27">
        <v>6.0000000000000001E-3</v>
      </c>
      <c r="M1029" s="13">
        <v>273</v>
      </c>
      <c r="N1029" s="13">
        <v>240</v>
      </c>
      <c r="O1029" s="17">
        <v>2E-3</v>
      </c>
      <c r="P1029" s="37"/>
      <c r="Q1029" s="27">
        <v>6.0000000000000001E-3</v>
      </c>
      <c r="R1029" s="13">
        <v>334</v>
      </c>
      <c r="S1029" s="13">
        <v>240</v>
      </c>
      <c r="T1029" s="133">
        <v>2.9999999999999997E-4</v>
      </c>
      <c r="U1029" s="27"/>
      <c r="V1029" s="8">
        <f>IF(AB1027="Latest Sag:",-(K1029*L1029+P1029*Q1029),-(K1029*L1029+P1029*Q1029)+U1029)</f>
        <v>0</v>
      </c>
      <c r="W1029" s="8">
        <f>IF(OR(AC1028="",AC1028=0),Z1028+V1029,IF(AB1027="Latest Sag:",AA1028+U1029+V1029,AC1028+V1029))</f>
        <v>0.45861200000000002</v>
      </c>
      <c r="X1029" s="34"/>
      <c r="Y1029" s="53">
        <f>IF(OR(ISBLANK(X1029),X1027=VALUE(20)),,IF(W1027="Latest Z20:",ABS(X1027-X1029-K1026*L1026-P1026*Q1026+U1028+U1029),ABS(X1028-X1029-K1028*L1028-P1028*Q1028+U1029)))</f>
        <v>0</v>
      </c>
      <c r="Z1029" s="28">
        <v>-66.122456</v>
      </c>
      <c r="AA1029" s="28">
        <v>0.48877799999999999</v>
      </c>
      <c r="AB1029" s="28">
        <v>3.4684E-2</v>
      </c>
      <c r="AC1029" s="8">
        <f t="shared" ref="AC1029" si="2357">AB1029+AA1029</f>
        <v>0.52346199999999998</v>
      </c>
      <c r="AD1029" s="35">
        <v>0.45840118567187998</v>
      </c>
      <c r="AE1029" s="8">
        <f t="shared" ref="AE1029" si="2358">IF(AD1029="",0,IF(OR(AC1029="",AC1029=0),W1029-AD1029,AC1029-AD1029))</f>
        <v>6.5060814328119998E-2</v>
      </c>
      <c r="AF1029" s="58">
        <f t="shared" ref="AF1029" si="2359">IF(AA1029="",(Z1029-V1029)-Z1028,AC1029-W1029)</f>
        <v>6.4849999999999963E-2</v>
      </c>
      <c r="AG1029" s="40"/>
      <c r="AH1029" s="73"/>
      <c r="AI1029" s="40"/>
      <c r="AJ1029" s="73"/>
      <c r="AK1029" s="40">
        <v>3153</v>
      </c>
      <c r="AL1029" s="73">
        <v>150</v>
      </c>
      <c r="AM1029" s="70"/>
      <c r="AN1029" s="74"/>
      <c r="AO1029" s="70"/>
      <c r="AP1029" s="63"/>
      <c r="AQ1029" s="63"/>
      <c r="AR1029" s="40"/>
      <c r="AS1029" s="40"/>
      <c r="AT1029" s="63"/>
      <c r="AU1029" s="63"/>
      <c r="AV1029" s="142"/>
      <c r="AW1029" s="71"/>
      <c r="AX1029" s="45"/>
      <c r="AY1029" s="45"/>
      <c r="AZ1029" s="46"/>
      <c r="BA1029" s="152"/>
      <c r="BB1029" s="47"/>
      <c r="BC1029" s="158">
        <v>14</v>
      </c>
      <c r="BD1029" s="158"/>
      <c r="BE1029" s="47"/>
      <c r="BF1029" s="56"/>
      <c r="BG1029" s="49"/>
      <c r="BH1029" s="50"/>
      <c r="BI1029" s="49"/>
      <c r="BJ1029" s="49"/>
      <c r="BK1029" s="49"/>
      <c r="BL1029" s="49"/>
      <c r="BM1029" s="49"/>
      <c r="BN1029" s="50"/>
      <c r="BO1029" s="49"/>
      <c r="BP1029" s="49"/>
      <c r="BQ1029" s="50"/>
      <c r="BR1029" s="9"/>
    </row>
    <row r="1030" spans="1:70" s="7" customFormat="1" x14ac:dyDescent="0.25">
      <c r="A1030" s="68" t="s">
        <v>2058</v>
      </c>
      <c r="B1030" s="67" t="s">
        <v>2057</v>
      </c>
      <c r="C1030" s="52">
        <v>44942.275127314817</v>
      </c>
      <c r="D1030" s="16">
        <f>(K1030*M1030+P1030*R1030)/(24*60*60)</f>
        <v>3.4756944444444444E-2</v>
      </c>
      <c r="E1030" s="26"/>
      <c r="F1030" s="14" t="s">
        <v>2007</v>
      </c>
      <c r="G1030" s="15">
        <v>0.11600000000000001</v>
      </c>
      <c r="H1030" s="131">
        <v>17</v>
      </c>
      <c r="I1030" s="131">
        <v>10</v>
      </c>
      <c r="J1030" s="143" t="s">
        <v>2008</v>
      </c>
      <c r="K1030" s="27">
        <v>11</v>
      </c>
      <c r="L1030" s="27">
        <v>6.0000000000000001E-3</v>
      </c>
      <c r="M1030" s="13">
        <v>273</v>
      </c>
      <c r="N1030" s="13">
        <v>240</v>
      </c>
      <c r="O1030" s="17">
        <v>2E-3</v>
      </c>
      <c r="P1030" s="27">
        <v>0</v>
      </c>
      <c r="Q1030" s="27">
        <v>6.0000000000000001E-3</v>
      </c>
      <c r="R1030" s="13">
        <v>334</v>
      </c>
      <c r="S1030" s="13">
        <v>240</v>
      </c>
      <c r="T1030" s="133">
        <v>2.9999999999999997E-4</v>
      </c>
      <c r="U1030" s="27">
        <v>4.2104000000000003E-2</v>
      </c>
      <c r="V1030" s="8">
        <f>IF(AB1028="Latest Sag:",-(K1030*L1030+P1030*Q1030),-(K1030*L1030+P1030*Q1030)+U1030)</f>
        <v>-6.6000000000000003E-2</v>
      </c>
      <c r="W1030" s="8">
        <f>IF(OR(AC1029="",AC1029=0),Z1029+V1030,IF(AB1028="Latest Sag:",AA1029+U1030+V1030,AC1029+V1030))</f>
        <v>0.46488199999999996</v>
      </c>
      <c r="X1030" s="33">
        <v>-35.604222</v>
      </c>
      <c r="Y1030" s="53">
        <f>IF(OR(ISBLANK(X1030),X1028=VALUE(20)),,IF(W1028="Latest Z20:",ABS(X1028-X1030-K1027*L1027-P1027*Q1027+U1029+U1030),ABS(X1029-X1030-K1029*L1029-P1029*Q1029+U1030)))</f>
        <v>0</v>
      </c>
      <c r="Z1030" s="28">
        <v>-66.122319000000005</v>
      </c>
      <c r="AA1030" s="28">
        <v>0.48866100000000001</v>
      </c>
      <c r="AB1030" s="28">
        <v>-2.4813000000000002E-2</v>
      </c>
      <c r="AC1030" s="8">
        <f t="shared" ref="AC1030" si="2360">AB1030+AA1030</f>
        <v>0.46384800000000004</v>
      </c>
      <c r="AD1030" s="35">
        <v>0.45840118567187998</v>
      </c>
      <c r="AE1030" s="8">
        <f t="shared" ref="AE1030" si="2361">IF(AD1030="",0,IF(OR(AC1030="",AC1030=0),W1030-AD1030,AC1030-AD1030))</f>
        <v>5.4468143281200532E-3</v>
      </c>
      <c r="AF1030" s="58">
        <f t="shared" ref="AF1030" si="2362">IF(AA1030="",(Z1030-V1030)-Z1029,AC1030-W1030)</f>
        <v>-1.0339999999999239E-3</v>
      </c>
      <c r="AG1030" s="40"/>
      <c r="AH1030" s="73"/>
      <c r="AI1030" s="40"/>
      <c r="AJ1030" s="73"/>
      <c r="AK1030" s="40">
        <v>45</v>
      </c>
      <c r="AL1030" s="73">
        <v>150</v>
      </c>
      <c r="AM1030" s="70"/>
      <c r="AN1030" s="74"/>
      <c r="AO1030" s="70"/>
      <c r="AP1030" s="63"/>
      <c r="AQ1030" s="63"/>
      <c r="AR1030" s="40"/>
      <c r="AS1030" s="40"/>
      <c r="AT1030" s="63"/>
      <c r="AU1030" s="63"/>
      <c r="AV1030" s="142"/>
      <c r="AW1030" s="71"/>
      <c r="AX1030" s="45"/>
      <c r="AY1030" s="45"/>
      <c r="AZ1030" s="46"/>
      <c r="BA1030" s="152"/>
      <c r="BB1030" s="47"/>
      <c r="BC1030" s="158">
        <v>14</v>
      </c>
      <c r="BD1030" s="158"/>
      <c r="BE1030" s="47"/>
      <c r="BF1030" s="56"/>
      <c r="BG1030" s="49"/>
      <c r="BH1030" s="50"/>
      <c r="BI1030" s="49"/>
      <c r="BJ1030" s="49"/>
      <c r="BK1030" s="49"/>
      <c r="BL1030" s="49"/>
      <c r="BM1030" s="49"/>
      <c r="BN1030" s="50"/>
      <c r="BO1030" s="49"/>
      <c r="BP1030" s="49"/>
      <c r="BQ1030" s="50"/>
      <c r="BR1030" s="9"/>
    </row>
    <row r="1031" spans="1:70" s="7" customFormat="1" x14ac:dyDescent="0.25">
      <c r="A1031" s="68" t="s">
        <v>2059</v>
      </c>
      <c r="B1031" s="67" t="s">
        <v>2057</v>
      </c>
      <c r="C1031" s="52">
        <v>44942.319432870368</v>
      </c>
      <c r="D1031" s="16">
        <f>(K1031*M1031+P1031*R1031)/(24*60*60)</f>
        <v>1.0185185185185186E-2</v>
      </c>
      <c r="E1031" s="26"/>
      <c r="F1031" s="14" t="s">
        <v>2007</v>
      </c>
      <c r="G1031" s="15">
        <v>0.11600000000000001</v>
      </c>
      <c r="H1031" s="131">
        <v>17</v>
      </c>
      <c r="I1031" s="131">
        <v>10</v>
      </c>
      <c r="J1031" s="143" t="s">
        <v>2008</v>
      </c>
      <c r="K1031" s="27">
        <v>2</v>
      </c>
      <c r="L1031" s="27">
        <v>6.0000000000000001E-3</v>
      </c>
      <c r="M1031" s="13">
        <v>273</v>
      </c>
      <c r="N1031" s="13">
        <v>240</v>
      </c>
      <c r="O1031" s="17">
        <v>2E-3</v>
      </c>
      <c r="P1031" s="27">
        <v>1</v>
      </c>
      <c r="Q1031" s="27">
        <v>6.0000000000000001E-3</v>
      </c>
      <c r="R1031" s="13">
        <v>334</v>
      </c>
      <c r="S1031" s="13">
        <v>240</v>
      </c>
      <c r="T1031" s="133">
        <v>2.9999999999999997E-4</v>
      </c>
      <c r="U1031" s="27">
        <v>1.2422000000000001E-2</v>
      </c>
      <c r="V1031" s="8">
        <f>IF(AB1029="Latest Sag:",-(K1031*L1031+P1031*Q1031),-(K1031*L1031+P1031*Q1031)+U1031)</f>
        <v>-5.5780000000000014E-3</v>
      </c>
      <c r="W1031" s="8">
        <f>IF(OR(AC1030="",AC1030=0),Z1030+V1031,IF(AB1029="Latest Sag:",AA1030+U1031+V1031,AC1030+V1031))</f>
        <v>0.45827000000000001</v>
      </c>
      <c r="X1031" s="33">
        <v>-35.657800000000002</v>
      </c>
      <c r="Y1031" s="53">
        <f>IF(OR(ISBLANK(X1031),X1029=VALUE(20)),,IF(W1029="Latest Z20:",ABS(X1029-X1031-K1028*L1028-P1028*Q1028+U1030+U1031),ABS(X1030-X1031-K1030*L1030-P1030*Q1030+U1031)))</f>
        <v>1.6774776012695725E-15</v>
      </c>
      <c r="Z1031" s="28">
        <v>-66.122316999999995</v>
      </c>
      <c r="AA1031" s="28">
        <v>0.48866799999999999</v>
      </c>
      <c r="AB1031" s="28">
        <v>-3.0342999999999998E-2</v>
      </c>
      <c r="AC1031" s="8">
        <f t="shared" ref="AC1031" si="2363">AB1031+AA1031</f>
        <v>0.45832499999999998</v>
      </c>
      <c r="AD1031" s="35">
        <v>0.45840118567187998</v>
      </c>
      <c r="AE1031" s="8">
        <f t="shared" ref="AE1031" si="2364">IF(AD1031="",0,IF(OR(AC1031="",AC1031=0),W1031-AD1031,AC1031-AD1031))</f>
        <v>-7.618567188000247E-5</v>
      </c>
      <c r="AF1031" s="58">
        <f t="shared" ref="AF1031" si="2365">IF(AA1031="",(Z1031-V1031)-Z1030,AC1031-W1031)</f>
        <v>5.4999999999971738E-5</v>
      </c>
      <c r="AG1031" s="40"/>
      <c r="AH1031" s="73"/>
      <c r="AI1031" s="40"/>
      <c r="AJ1031" s="73"/>
      <c r="AK1031" s="40">
        <v>17</v>
      </c>
      <c r="AL1031" s="73">
        <v>150</v>
      </c>
      <c r="AM1031" s="70"/>
      <c r="AN1031" s="74"/>
      <c r="AO1031" s="70"/>
      <c r="AP1031" s="63"/>
      <c r="AQ1031" s="63"/>
      <c r="AR1031" s="40"/>
      <c r="AS1031" s="40"/>
      <c r="AT1031" s="63"/>
      <c r="AU1031" s="63"/>
      <c r="AV1031" s="142"/>
      <c r="AW1031" s="71"/>
      <c r="AX1031" s="45"/>
      <c r="AY1031" s="45"/>
      <c r="AZ1031" s="46"/>
      <c r="BA1031" s="152"/>
      <c r="BB1031" s="47"/>
      <c r="BC1031" s="158">
        <v>14</v>
      </c>
      <c r="BD1031" s="158"/>
      <c r="BE1031" s="47"/>
      <c r="BF1031" s="56"/>
      <c r="BG1031" s="49"/>
      <c r="BH1031" s="50"/>
      <c r="BI1031" s="49"/>
      <c r="BJ1031" s="49"/>
      <c r="BK1031" s="49"/>
      <c r="BL1031" s="49"/>
      <c r="BM1031" s="49"/>
      <c r="BN1031" s="50"/>
      <c r="BO1031" s="49"/>
      <c r="BP1031" s="49"/>
      <c r="BQ1031" s="50"/>
      <c r="BR1031" s="9"/>
    </row>
    <row r="1032" spans="1:70" s="6" customFormat="1" x14ac:dyDescent="0.25">
      <c r="A1032" s="170" t="s">
        <v>1155</v>
      </c>
      <c r="B1032" s="136"/>
      <c r="C1032" s="137">
        <v>44942.337592592594</v>
      </c>
      <c r="D1032" s="146">
        <v>2.06</v>
      </c>
      <c r="E1032" s="139" t="s">
        <v>814</v>
      </c>
      <c r="F1032" s="165" t="s">
        <v>1228</v>
      </c>
      <c r="G1032" s="22"/>
      <c r="H1032" s="134"/>
      <c r="I1032" s="134"/>
      <c r="J1032" s="145"/>
      <c r="K1032" s="29"/>
      <c r="L1032" s="29"/>
      <c r="M1032" s="1"/>
      <c r="N1032" s="1"/>
      <c r="O1032" s="3"/>
      <c r="P1032" s="29"/>
      <c r="Q1032" s="29"/>
      <c r="R1032" s="1"/>
      <c r="S1032" s="1"/>
      <c r="T1032" s="147" t="s">
        <v>903</v>
      </c>
      <c r="U1032" s="32" t="s">
        <v>24</v>
      </c>
      <c r="V1032" s="24"/>
      <c r="W1032" s="25" t="s">
        <v>22</v>
      </c>
      <c r="X1032" s="30">
        <v>20</v>
      </c>
      <c r="Y1032" s="138"/>
      <c r="Z1032" s="30"/>
      <c r="AA1032" s="30"/>
      <c r="AB1032" s="36" t="s">
        <v>21</v>
      </c>
      <c r="AC1032" s="24">
        <f>$AC$1031</f>
        <v>0.45832499999999998</v>
      </c>
      <c r="AD1032" s="30"/>
      <c r="AE1032" s="24"/>
      <c r="AF1032" s="24"/>
      <c r="AG1032" s="41"/>
      <c r="AH1032" s="41"/>
      <c r="AI1032" s="41"/>
      <c r="AJ1032" s="41"/>
      <c r="AK1032" s="41"/>
      <c r="AL1032" s="41"/>
      <c r="AM1032" s="41"/>
      <c r="AN1032" s="41"/>
      <c r="AO1032" s="41"/>
      <c r="AP1032" s="135"/>
      <c r="AQ1032" s="135"/>
      <c r="AR1032" s="41"/>
      <c r="AS1032" s="41"/>
      <c r="AT1032" s="135"/>
      <c r="AU1032" s="135"/>
      <c r="AV1032" s="29"/>
      <c r="AW1032" s="42"/>
      <c r="AX1032" s="42"/>
      <c r="AY1032" s="42"/>
      <c r="AZ1032" s="43"/>
      <c r="BA1032" s="151"/>
      <c r="BB1032" s="44"/>
      <c r="BC1032" s="157">
        <v>15</v>
      </c>
      <c r="BD1032" s="157"/>
      <c r="BE1032" s="44"/>
      <c r="BF1032" s="48"/>
      <c r="BG1032" s="48"/>
      <c r="BH1032" s="48"/>
      <c r="BI1032" s="48"/>
      <c r="BJ1032" s="48"/>
      <c r="BK1032" s="48"/>
      <c r="BL1032" s="48"/>
      <c r="BM1032" s="48"/>
      <c r="BN1032" s="48"/>
      <c r="BO1032" s="48"/>
      <c r="BP1032" s="48"/>
      <c r="BQ1032" s="48"/>
      <c r="BR1032" s="1"/>
    </row>
    <row r="1033" spans="1:70" s="7" customFormat="1" x14ac:dyDescent="0.25">
      <c r="A1033" s="68" t="s">
        <v>2060</v>
      </c>
      <c r="B1033" s="67" t="s">
        <v>1543</v>
      </c>
      <c r="C1033" s="52">
        <v>44942.341527777775</v>
      </c>
      <c r="D1033" s="16">
        <f>(K1033*M1033+P1033*R1033)/(24*60*60)</f>
        <v>0</v>
      </c>
      <c r="E1033" s="26"/>
      <c r="F1033" s="14" t="s">
        <v>2007</v>
      </c>
      <c r="G1033" s="15">
        <v>0.11600000000000001</v>
      </c>
      <c r="H1033" s="131">
        <v>17</v>
      </c>
      <c r="I1033" s="131">
        <v>10</v>
      </c>
      <c r="J1033" s="143" t="s">
        <v>2008</v>
      </c>
      <c r="K1033" s="37"/>
      <c r="L1033" s="27">
        <v>6.0000000000000001E-3</v>
      </c>
      <c r="M1033" s="13">
        <v>273</v>
      </c>
      <c r="N1033" s="13">
        <v>240</v>
      </c>
      <c r="O1033" s="17">
        <v>2E-3</v>
      </c>
      <c r="P1033" s="37"/>
      <c r="Q1033" s="27">
        <v>6.0000000000000001E-3</v>
      </c>
      <c r="R1033" s="13">
        <v>334</v>
      </c>
      <c r="S1033" s="13">
        <v>240</v>
      </c>
      <c r="T1033" s="133">
        <v>2.9999999999999997E-4</v>
      </c>
      <c r="U1033" s="27"/>
      <c r="V1033" s="8">
        <f>IF(AB1031="Latest Sag:",-(K1033*L1033+P1033*Q1033),-(K1033*L1033+P1033*Q1033)+U1033)</f>
        <v>0</v>
      </c>
      <c r="W1033" s="8">
        <f>IF(OR(AC1032="",AC1032=0),Z1032+V1033,IF(AB1031="Latest Sag:",AA1032+U1033+V1033,AC1032+V1033))</f>
        <v>0.45832499999999998</v>
      </c>
      <c r="X1033" s="34"/>
      <c r="Y1033" s="53">
        <f>IF(OR(ISBLANK(X1033),X1031=VALUE(20)),,IF(W1031="Latest Z20:",ABS(X1031-X1033-K1030*L1030-P1030*Q1030+U1032+U1033),ABS(X1032-X1033-K1032*L1032-P1032*Q1032+U1033)))</f>
        <v>0</v>
      </c>
      <c r="Z1033" s="28">
        <v>-66.122456999999997</v>
      </c>
      <c r="AA1033" s="28">
        <v>0.48883399999999999</v>
      </c>
      <c r="AB1033" s="28">
        <v>3.5575000000000002E-2</v>
      </c>
      <c r="AC1033" s="8">
        <f t="shared" ref="AC1033" si="2366">AB1033+AA1033</f>
        <v>0.52440900000000001</v>
      </c>
      <c r="AD1033" s="35">
        <v>0.45840125989644098</v>
      </c>
      <c r="AE1033" s="8">
        <f t="shared" ref="AE1033" si="2367">IF(AD1033="",0,IF(OR(AC1033="",AC1033=0),W1033-AD1033,AC1033-AD1033))</f>
        <v>6.6007740103559032E-2</v>
      </c>
      <c r="AF1033" s="58">
        <f t="shared" ref="AF1033" si="2368">IF(AA1033="",(Z1033-V1033)-Z1032,AC1033-W1033)</f>
        <v>6.6084000000000032E-2</v>
      </c>
      <c r="AG1033" s="40"/>
      <c r="AH1033" s="73"/>
      <c r="AI1033" s="40"/>
      <c r="AJ1033" s="73"/>
      <c r="AK1033" s="40">
        <v>3727</v>
      </c>
      <c r="AL1033" s="73">
        <v>150</v>
      </c>
      <c r="AM1033" s="70"/>
      <c r="AN1033" s="74"/>
      <c r="AO1033" s="70"/>
      <c r="AP1033" s="63"/>
      <c r="AQ1033" s="63"/>
      <c r="AR1033" s="40"/>
      <c r="AS1033" s="40"/>
      <c r="AT1033" s="63"/>
      <c r="AU1033" s="63"/>
      <c r="AV1033" s="142"/>
      <c r="AW1033" s="71"/>
      <c r="AX1033" s="45"/>
      <c r="AY1033" s="45"/>
      <c r="AZ1033" s="46"/>
      <c r="BA1033" s="152"/>
      <c r="BB1033" s="47"/>
      <c r="BC1033" s="158">
        <v>15</v>
      </c>
      <c r="BD1033" s="158"/>
      <c r="BE1033" s="47"/>
      <c r="BF1033" s="56"/>
      <c r="BG1033" s="49"/>
      <c r="BH1033" s="50"/>
      <c r="BI1033" s="49"/>
      <c r="BJ1033" s="49"/>
      <c r="BK1033" s="49"/>
      <c r="BL1033" s="49"/>
      <c r="BM1033" s="49"/>
      <c r="BN1033" s="50"/>
      <c r="BO1033" s="49"/>
      <c r="BP1033" s="49"/>
      <c r="BQ1033" s="50"/>
      <c r="BR1033" s="9"/>
    </row>
    <row r="1034" spans="1:70" s="7" customFormat="1" x14ac:dyDescent="0.25">
      <c r="A1034" s="68" t="s">
        <v>2061</v>
      </c>
      <c r="B1034" s="67" t="s">
        <v>1543</v>
      </c>
      <c r="C1034" s="52">
        <v>44942.36577546296</v>
      </c>
      <c r="D1034" s="16">
        <f>(K1034*M1034+P1034*R1034)/(24*60*60)</f>
        <v>3.1597222222222221E-2</v>
      </c>
      <c r="E1034" s="26"/>
      <c r="F1034" s="14" t="s">
        <v>2007</v>
      </c>
      <c r="G1034" s="15">
        <v>0.11600000000000001</v>
      </c>
      <c r="H1034" s="131">
        <v>17</v>
      </c>
      <c r="I1034" s="131">
        <v>10</v>
      </c>
      <c r="J1034" s="143" t="s">
        <v>2008</v>
      </c>
      <c r="K1034" s="27">
        <v>10</v>
      </c>
      <c r="L1034" s="27">
        <v>6.0000000000000001E-3</v>
      </c>
      <c r="M1034" s="13">
        <v>273</v>
      </c>
      <c r="N1034" s="13">
        <v>240</v>
      </c>
      <c r="O1034" s="17">
        <v>2E-3</v>
      </c>
      <c r="P1034" s="27"/>
      <c r="Q1034" s="27">
        <v>6.0000000000000001E-3</v>
      </c>
      <c r="R1034" s="13">
        <v>334</v>
      </c>
      <c r="S1034" s="13">
        <v>240</v>
      </c>
      <c r="T1034" s="133">
        <v>2.9999999999999997E-4</v>
      </c>
      <c r="U1034" s="27">
        <v>3.5569999999999997E-2</v>
      </c>
      <c r="V1034" s="8">
        <f>IF(AB1032="Latest Sag:",-(K1034*L1034+P1034*Q1034),-(K1034*L1034+P1034*Q1034)+U1034)</f>
        <v>-0.06</v>
      </c>
      <c r="W1034" s="8">
        <f>IF(OR(AC1033="",AC1033=0),Z1033+V1034,IF(AB1032="Latest Sag:",AA1033+U1034+V1034,AC1033+V1034))</f>
        <v>0.46440399999999998</v>
      </c>
      <c r="X1034" s="33">
        <v>-35.610742999999999</v>
      </c>
      <c r="Y1034" s="53">
        <f>IF(OR(ISBLANK(X1034),X1032=VALUE(20)),,IF(W1032="Latest Z20:",ABS(X1032-X1034-K1031*L1031-P1031*Q1031+U1033+U1034),ABS(X1033-X1034-K1033*L1033-P1033*Q1033+U1034)))</f>
        <v>0</v>
      </c>
      <c r="Z1034" s="28">
        <v>-66.122232999999994</v>
      </c>
      <c r="AA1034" s="28">
        <v>0.488784</v>
      </c>
      <c r="AB1034" s="28">
        <v>-2.5486999999999999E-2</v>
      </c>
      <c r="AC1034" s="8">
        <f t="shared" ref="AC1034" si="2369">AB1034+AA1034</f>
        <v>0.46329700000000001</v>
      </c>
      <c r="AD1034" s="35">
        <v>0.45840125989644098</v>
      </c>
      <c r="AE1034" s="8">
        <f t="shared" ref="AE1034" si="2370">IF(AD1034="",0,IF(OR(AC1034="",AC1034=0),W1034-AD1034,AC1034-AD1034))</f>
        <v>4.895740103559032E-3</v>
      </c>
      <c r="AF1034" s="58">
        <f t="shared" ref="AF1034" si="2371">IF(AA1034="",(Z1034-V1034)-Z1033,AC1034-W1034)</f>
        <v>-1.1069999999999691E-3</v>
      </c>
      <c r="AG1034" s="40"/>
      <c r="AH1034" s="73"/>
      <c r="AI1034" s="40"/>
      <c r="AJ1034" s="73"/>
      <c r="AK1034" s="40">
        <v>37</v>
      </c>
      <c r="AL1034" s="73">
        <v>150</v>
      </c>
      <c r="AM1034" s="70"/>
      <c r="AN1034" s="74"/>
      <c r="AO1034" s="70"/>
      <c r="AP1034" s="63"/>
      <c r="AQ1034" s="63"/>
      <c r="AR1034" s="40"/>
      <c r="AS1034" s="40"/>
      <c r="AT1034" s="63"/>
      <c r="AU1034" s="63"/>
      <c r="AV1034" s="142"/>
      <c r="AW1034" s="71"/>
      <c r="AX1034" s="45"/>
      <c r="AY1034" s="45"/>
      <c r="AZ1034" s="46"/>
      <c r="BA1034" s="152"/>
      <c r="BB1034" s="47"/>
      <c r="BC1034" s="158">
        <v>15</v>
      </c>
      <c r="BD1034" s="158"/>
      <c r="BE1034" s="47"/>
      <c r="BF1034" s="56"/>
      <c r="BG1034" s="49"/>
      <c r="BH1034" s="50"/>
      <c r="BI1034" s="49"/>
      <c r="BJ1034" s="49"/>
      <c r="BK1034" s="49"/>
      <c r="BL1034" s="49"/>
      <c r="BM1034" s="49"/>
      <c r="BN1034" s="50"/>
      <c r="BO1034" s="49"/>
      <c r="BP1034" s="49"/>
      <c r="BQ1034" s="50"/>
      <c r="BR1034" s="9"/>
    </row>
    <row r="1035" spans="1:70" s="7" customFormat="1" x14ac:dyDescent="0.25">
      <c r="A1035" s="68" t="s">
        <v>2062</v>
      </c>
      <c r="B1035" s="67" t="s">
        <v>1543</v>
      </c>
      <c r="C1035" s="52">
        <v>44942.407430555555</v>
      </c>
      <c r="D1035" s="16">
        <f>(K1035*M1035+P1035*R1035)/(24*60*60)</f>
        <v>1.0185185185185186E-2</v>
      </c>
      <c r="E1035" s="26"/>
      <c r="F1035" s="14" t="s">
        <v>2007</v>
      </c>
      <c r="G1035" s="15">
        <v>0.11600000000000001</v>
      </c>
      <c r="H1035" s="131">
        <v>17</v>
      </c>
      <c r="I1035" s="131">
        <v>10</v>
      </c>
      <c r="J1035" s="143" t="s">
        <v>2008</v>
      </c>
      <c r="K1035" s="27">
        <v>2</v>
      </c>
      <c r="L1035" s="27">
        <v>6.0000000000000001E-3</v>
      </c>
      <c r="M1035" s="13">
        <v>273</v>
      </c>
      <c r="N1035" s="13">
        <v>240</v>
      </c>
      <c r="O1035" s="17">
        <v>2E-3</v>
      </c>
      <c r="P1035" s="27">
        <v>1</v>
      </c>
      <c r="Q1035" s="27">
        <v>6.0000000000000001E-3</v>
      </c>
      <c r="R1035" s="13">
        <v>334</v>
      </c>
      <c r="S1035" s="13">
        <v>240</v>
      </c>
      <c r="T1035" s="133">
        <v>2.9999999999999997E-4</v>
      </c>
      <c r="U1035" s="27">
        <v>1.2982E-2</v>
      </c>
      <c r="V1035" s="8">
        <f>IF(AB1033="Latest Sag:",-(K1035*L1035+P1035*Q1035),-(K1035*L1035+P1035*Q1035)+U1035)</f>
        <v>-5.0180000000000016E-3</v>
      </c>
      <c r="W1035" s="8">
        <f>IF(OR(AC1034="",AC1034=0),Z1034+V1035,IF(AB1033="Latest Sag:",AA1034+U1035+V1035,AC1034+V1035))</f>
        <v>0.45827899999999999</v>
      </c>
      <c r="X1035" s="33">
        <v>-35.657761000000001</v>
      </c>
      <c r="Y1035" s="53">
        <f>IF(OR(ISBLANK(X1035),X1033=VALUE(20)),,IF(W1033="Latest Z20:",ABS(X1033-X1035-K1032*L1032-P1032*Q1032+U1034+U1035),ABS(X1034-X1035-K1034*L1034-P1034*Q1034+U1035)))</f>
        <v>1.3392065234540951E-15</v>
      </c>
      <c r="Z1035" s="28">
        <v>-66.122240000000005</v>
      </c>
      <c r="AA1035" s="28">
        <v>0.488759</v>
      </c>
      <c r="AB1035" s="28">
        <v>-3.0360000000000002E-2</v>
      </c>
      <c r="AC1035" s="8">
        <f t="shared" ref="AC1035" si="2372">AB1035+AA1035</f>
        <v>0.458399</v>
      </c>
      <c r="AD1035" s="35">
        <v>0.45840125989644098</v>
      </c>
      <c r="AE1035" s="8">
        <f t="shared" ref="AE1035" si="2373">IF(AD1035="",0,IF(OR(AC1035="",AC1035=0),W1035-AD1035,AC1035-AD1035))</f>
        <v>-2.259896440981457E-6</v>
      </c>
      <c r="AF1035" s="58">
        <f t="shared" ref="AF1035" si="2374">IF(AA1035="",(Z1035-V1035)-Z1034,AC1035-W1035)</f>
        <v>1.2000000000000899E-4</v>
      </c>
      <c r="AG1035" s="40"/>
      <c r="AH1035" s="73"/>
      <c r="AI1035" s="40"/>
      <c r="AJ1035" s="73"/>
      <c r="AK1035" s="40">
        <v>27</v>
      </c>
      <c r="AL1035" s="73">
        <v>150</v>
      </c>
      <c r="AM1035" s="70"/>
      <c r="AN1035" s="74"/>
      <c r="AO1035" s="70"/>
      <c r="AP1035" s="63"/>
      <c r="AQ1035" s="63"/>
      <c r="AR1035" s="40"/>
      <c r="AS1035" s="40"/>
      <c r="AT1035" s="63"/>
      <c r="AU1035" s="63"/>
      <c r="AV1035" s="142"/>
      <c r="AW1035" s="71"/>
      <c r="AX1035" s="45"/>
      <c r="AY1035" s="45"/>
      <c r="AZ1035" s="46"/>
      <c r="BA1035" s="152"/>
      <c r="BB1035" s="47"/>
      <c r="BC1035" s="158">
        <v>15</v>
      </c>
      <c r="BD1035" s="158">
        <v>10</v>
      </c>
      <c r="BE1035" s="47">
        <v>12.5</v>
      </c>
      <c r="BF1035" s="56"/>
      <c r="BG1035" s="49"/>
      <c r="BH1035" s="50"/>
      <c r="BI1035" s="49"/>
      <c r="BJ1035" s="49"/>
      <c r="BK1035" s="49"/>
      <c r="BL1035" s="49"/>
      <c r="BM1035" s="49"/>
      <c r="BN1035" s="50"/>
      <c r="BO1035" s="49"/>
      <c r="BP1035" s="49"/>
      <c r="BQ1035" s="50"/>
      <c r="BR1035" s="9"/>
    </row>
    <row r="1036" spans="1:70" s="6" customFormat="1" x14ac:dyDescent="0.25">
      <c r="A1036" s="170" t="s">
        <v>1155</v>
      </c>
      <c r="B1036" s="136"/>
      <c r="C1036" s="137">
        <v>44942.443252314813</v>
      </c>
      <c r="D1036" s="146">
        <v>2.54</v>
      </c>
      <c r="E1036" s="139" t="s">
        <v>814</v>
      </c>
      <c r="F1036" s="165" t="s">
        <v>1232</v>
      </c>
      <c r="G1036" s="22"/>
      <c r="H1036" s="134"/>
      <c r="I1036" s="134"/>
      <c r="J1036" s="145"/>
      <c r="K1036" s="29"/>
      <c r="L1036" s="29"/>
      <c r="M1036" s="1"/>
      <c r="N1036" s="1"/>
      <c r="O1036" s="3"/>
      <c r="P1036" s="29"/>
      <c r="Q1036" s="29"/>
      <c r="R1036" s="1"/>
      <c r="S1036" s="1"/>
      <c r="T1036" s="147" t="s">
        <v>903</v>
      </c>
      <c r="U1036" s="32" t="s">
        <v>24</v>
      </c>
      <c r="V1036" s="24"/>
      <c r="W1036" s="25" t="s">
        <v>22</v>
      </c>
      <c r="X1036" s="30">
        <v>20</v>
      </c>
      <c r="Y1036" s="138"/>
      <c r="Z1036" s="30"/>
      <c r="AA1036" s="30"/>
      <c r="AB1036" s="36" t="s">
        <v>21</v>
      </c>
      <c r="AC1036" s="24">
        <f>$AC$1035</f>
        <v>0.458399</v>
      </c>
      <c r="AD1036" s="30"/>
      <c r="AE1036" s="24"/>
      <c r="AF1036" s="24"/>
      <c r="AG1036" s="41"/>
      <c r="AH1036" s="41"/>
      <c r="AI1036" s="41"/>
      <c r="AJ1036" s="41"/>
      <c r="AK1036" s="41"/>
      <c r="AL1036" s="41"/>
      <c r="AM1036" s="41"/>
      <c r="AN1036" s="41"/>
      <c r="AO1036" s="41"/>
      <c r="AP1036" s="135"/>
      <c r="AQ1036" s="135"/>
      <c r="AR1036" s="41"/>
      <c r="AS1036" s="41"/>
      <c r="AT1036" s="135"/>
      <c r="AU1036" s="135"/>
      <c r="AV1036" s="29"/>
      <c r="AW1036" s="42"/>
      <c r="AX1036" s="42"/>
      <c r="AY1036" s="42"/>
      <c r="AZ1036" s="43"/>
      <c r="BA1036" s="151"/>
      <c r="BB1036" s="44"/>
      <c r="BC1036" s="157">
        <v>16</v>
      </c>
      <c r="BD1036" s="157"/>
      <c r="BE1036" s="44"/>
      <c r="BF1036" s="48"/>
      <c r="BG1036" s="48"/>
      <c r="BH1036" s="48"/>
      <c r="BI1036" s="48"/>
      <c r="BJ1036" s="48"/>
      <c r="BK1036" s="48"/>
      <c r="BL1036" s="48"/>
      <c r="BM1036" s="48"/>
      <c r="BN1036" s="48"/>
      <c r="BO1036" s="48"/>
      <c r="BP1036" s="48"/>
      <c r="BQ1036" s="48"/>
      <c r="BR1036" s="1"/>
    </row>
    <row r="1037" spans="1:70" s="7" customFormat="1" x14ac:dyDescent="0.25">
      <c r="A1037" s="68" t="s">
        <v>2063</v>
      </c>
      <c r="B1037" s="67" t="s">
        <v>1177</v>
      </c>
      <c r="C1037" s="52">
        <v>44942.459988425922</v>
      </c>
      <c r="D1037" s="16">
        <f>(K1037*M1037+P1037*R1037)/(24*60*60)</f>
        <v>0</v>
      </c>
      <c r="E1037" s="26"/>
      <c r="F1037" s="14" t="s">
        <v>2007</v>
      </c>
      <c r="G1037" s="15">
        <v>0.11600000000000001</v>
      </c>
      <c r="H1037" s="131">
        <v>17</v>
      </c>
      <c r="I1037" s="131">
        <v>10</v>
      </c>
      <c r="J1037" s="143" t="s">
        <v>2008</v>
      </c>
      <c r="K1037" s="37"/>
      <c r="L1037" s="27">
        <v>6.0000000000000001E-3</v>
      </c>
      <c r="M1037" s="13">
        <v>273</v>
      </c>
      <c r="N1037" s="13">
        <v>240</v>
      </c>
      <c r="O1037" s="17">
        <v>2E-3</v>
      </c>
      <c r="P1037" s="37"/>
      <c r="Q1037" s="27">
        <v>6.0000000000000001E-3</v>
      </c>
      <c r="R1037" s="13">
        <v>334</v>
      </c>
      <c r="S1037" s="13">
        <v>240</v>
      </c>
      <c r="T1037" s="133">
        <v>2.9999999999999997E-4</v>
      </c>
      <c r="U1037" s="27"/>
      <c r="V1037" s="8">
        <f>IF(AB1035="Latest Sag:",-(K1037*L1037+P1037*Q1037),-(K1037*L1037+P1037*Q1037)+U1037)</f>
        <v>0</v>
      </c>
      <c r="W1037" s="8">
        <f>IF(OR(AC1036="",AC1036=0),Z1036+V1037,IF(AB1035="Latest Sag:",AA1036+U1037+V1037,AC1036+V1037))</f>
        <v>0.458399</v>
      </c>
      <c r="X1037" s="34"/>
      <c r="Y1037" s="53">
        <f>IF(OR(ISBLANK(X1037),X1035=VALUE(20)),,IF(W1035="Latest Z20:",ABS(X1035-X1037-K1034*L1034-P1034*Q1034+U1036+U1037),ABS(X1036-X1037-K1036*L1036-P1036*Q1036+U1037)))</f>
        <v>0</v>
      </c>
      <c r="Z1037" s="28">
        <v>-66.122667000000007</v>
      </c>
      <c r="AA1037" s="28">
        <v>0.48892400000000003</v>
      </c>
      <c r="AB1037" s="28">
        <v>3.5290000000000002E-2</v>
      </c>
      <c r="AC1037" s="8">
        <f t="shared" ref="AC1037" si="2375">AB1037+AA1037</f>
        <v>0.52421400000000007</v>
      </c>
      <c r="AD1037" s="35">
        <v>0.458520782418599</v>
      </c>
      <c r="AE1037" s="8">
        <f t="shared" ref="AE1037" si="2376">IF(AD1037="",0,IF(OR(AC1037="",AC1037=0),W1037-AD1037,AC1037-AD1037))</f>
        <v>6.5693217581401064E-2</v>
      </c>
      <c r="AF1037" s="58">
        <f t="shared" ref="AF1037" si="2377">IF(AA1037="",(Z1037-V1037)-Z1036,AC1037-W1037)</f>
        <v>6.5815000000000068E-2</v>
      </c>
      <c r="AG1037" s="40"/>
      <c r="AH1037" s="73"/>
      <c r="AI1037" s="40"/>
      <c r="AJ1037" s="73"/>
      <c r="AK1037" s="40">
        <v>3475</v>
      </c>
      <c r="AL1037" s="73">
        <v>150</v>
      </c>
      <c r="AM1037" s="70"/>
      <c r="AN1037" s="74"/>
      <c r="AO1037" s="70"/>
      <c r="AP1037" s="63"/>
      <c r="AQ1037" s="63"/>
      <c r="AR1037" s="40"/>
      <c r="AS1037" s="40"/>
      <c r="AT1037" s="63"/>
      <c r="AU1037" s="63"/>
      <c r="AV1037" s="142"/>
      <c r="AW1037" s="71"/>
      <c r="AX1037" s="45"/>
      <c r="AY1037" s="45"/>
      <c r="AZ1037" s="46"/>
      <c r="BA1037" s="152"/>
      <c r="BB1037" s="47"/>
      <c r="BC1037" s="158">
        <v>16</v>
      </c>
      <c r="BD1037" s="158"/>
      <c r="BE1037" s="47"/>
      <c r="BF1037" s="56"/>
      <c r="BG1037" s="49"/>
      <c r="BH1037" s="50"/>
      <c r="BI1037" s="49"/>
      <c r="BJ1037" s="49"/>
      <c r="BK1037" s="49"/>
      <c r="BL1037" s="49"/>
      <c r="BM1037" s="49"/>
      <c r="BN1037" s="50"/>
      <c r="BO1037" s="49"/>
      <c r="BP1037" s="49"/>
      <c r="BQ1037" s="50"/>
      <c r="BR1037" s="9"/>
    </row>
    <row r="1038" spans="1:70" s="7" customFormat="1" x14ac:dyDescent="0.25">
      <c r="A1038" s="68" t="s">
        <v>2064</v>
      </c>
      <c r="B1038" s="67" t="s">
        <v>1177</v>
      </c>
      <c r="C1038" s="52">
        <v>44942.479884259257</v>
      </c>
      <c r="D1038" s="16">
        <f>(K1038*M1038+P1038*R1038)/(24*60*60)</f>
        <v>3.4756944444444444E-2</v>
      </c>
      <c r="E1038" s="26"/>
      <c r="F1038" s="14" t="s">
        <v>2007</v>
      </c>
      <c r="G1038" s="15">
        <v>0.11600000000000001</v>
      </c>
      <c r="H1038" s="131">
        <v>17</v>
      </c>
      <c r="I1038" s="131">
        <v>10</v>
      </c>
      <c r="J1038" s="143" t="s">
        <v>2008</v>
      </c>
      <c r="K1038" s="27">
        <v>11</v>
      </c>
      <c r="L1038" s="27">
        <v>6.0000000000000001E-3</v>
      </c>
      <c r="M1038" s="13">
        <v>273</v>
      </c>
      <c r="N1038" s="13">
        <v>240</v>
      </c>
      <c r="O1038" s="17">
        <v>2E-3</v>
      </c>
      <c r="P1038" s="27">
        <v>0</v>
      </c>
      <c r="Q1038" s="27">
        <v>6.0000000000000001E-3</v>
      </c>
      <c r="R1038" s="13">
        <v>334</v>
      </c>
      <c r="S1038" s="13">
        <v>240</v>
      </c>
      <c r="T1038" s="133">
        <v>2.9999999999999997E-4</v>
      </c>
      <c r="U1038" s="27">
        <v>4.1599999999999998E-2</v>
      </c>
      <c r="V1038" s="8">
        <f>IF(AB1036="Latest Sag:",-(K1038*L1038+P1038*Q1038),-(K1038*L1038+P1038*Q1038)+U1038)</f>
        <v>-6.6000000000000003E-2</v>
      </c>
      <c r="W1038" s="8">
        <f>IF(OR(AC1037="",AC1037=0),Z1037+V1038,IF(AB1036="Latest Sag:",AA1037+U1038+V1038,AC1037+V1038))</f>
        <v>0.46452399999999999</v>
      </c>
      <c r="X1038" s="33">
        <v>-35.604170000000003</v>
      </c>
      <c r="Y1038" s="53">
        <f>IF(OR(ISBLANK(X1038),X1036=VALUE(20)),,IF(W1036="Latest Z20:",ABS(X1036-X1038-K1035*L1035-P1035*Q1035+U1037+U1038),ABS(X1037-X1038-K1037*L1037-P1037*Q1037+U1038)))</f>
        <v>0</v>
      </c>
      <c r="Z1038" s="28">
        <v>-66.122029999999995</v>
      </c>
      <c r="AA1038" s="28">
        <v>0.48888900000000002</v>
      </c>
      <c r="AB1038" s="28">
        <v>-2.5142000000000001E-2</v>
      </c>
      <c r="AC1038" s="8">
        <f t="shared" ref="AC1038" si="2378">AB1038+AA1038</f>
        <v>0.46374700000000002</v>
      </c>
      <c r="AD1038" s="35">
        <v>0.458520782418599</v>
      </c>
      <c r="AE1038" s="8">
        <f t="shared" ref="AE1038" si="2379">IF(AD1038="",0,IF(OR(AC1038="",AC1038=0),W1038-AD1038,AC1038-AD1038))</f>
        <v>5.2262175814010159E-3</v>
      </c>
      <c r="AF1038" s="58">
        <f t="shared" ref="AF1038" si="2380">IF(AA1038="",(Z1038-V1038)-Z1037,AC1038-W1038)</f>
        <v>-7.7699999999997216E-4</v>
      </c>
      <c r="AG1038" s="40"/>
      <c r="AH1038" s="73"/>
      <c r="AI1038" s="40"/>
      <c r="AJ1038" s="73"/>
      <c r="AK1038" s="40">
        <v>67</v>
      </c>
      <c r="AL1038" s="73">
        <v>150</v>
      </c>
      <c r="AM1038" s="70"/>
      <c r="AN1038" s="74"/>
      <c r="AO1038" s="70"/>
      <c r="AP1038" s="63"/>
      <c r="AQ1038" s="63"/>
      <c r="AR1038" s="40"/>
      <c r="AS1038" s="40"/>
      <c r="AT1038" s="63"/>
      <c r="AU1038" s="63"/>
      <c r="AV1038" s="142"/>
      <c r="AW1038" s="71"/>
      <c r="AX1038" s="45"/>
      <c r="AY1038" s="45"/>
      <c r="AZ1038" s="46"/>
      <c r="BA1038" s="152"/>
      <c r="BB1038" s="47"/>
      <c r="BC1038" s="158">
        <v>16</v>
      </c>
      <c r="BD1038" s="158"/>
      <c r="BE1038" s="47"/>
      <c r="BF1038" s="56"/>
      <c r="BG1038" s="49"/>
      <c r="BH1038" s="50"/>
      <c r="BI1038" s="49"/>
      <c r="BJ1038" s="49"/>
      <c r="BK1038" s="49"/>
      <c r="BL1038" s="49"/>
      <c r="BM1038" s="49"/>
      <c r="BN1038" s="50"/>
      <c r="BO1038" s="49"/>
      <c r="BP1038" s="49"/>
      <c r="BQ1038" s="50"/>
      <c r="BR1038" s="9"/>
    </row>
    <row r="1039" spans="1:70" s="7" customFormat="1" x14ac:dyDescent="0.25">
      <c r="A1039" s="68" t="s">
        <v>2065</v>
      </c>
      <c r="B1039" s="67" t="s">
        <v>1177</v>
      </c>
      <c r="C1039" s="52">
        <v>44942.52815972222</v>
      </c>
      <c r="D1039" s="16">
        <f>(K1039*M1039+P1039*R1039)/(24*60*60)</f>
        <v>1.0185185185185186E-2</v>
      </c>
      <c r="E1039" s="26"/>
      <c r="F1039" s="14" t="s">
        <v>2007</v>
      </c>
      <c r="G1039" s="15">
        <v>0.11600000000000001</v>
      </c>
      <c r="H1039" s="131">
        <v>17</v>
      </c>
      <c r="I1039" s="131">
        <v>10</v>
      </c>
      <c r="J1039" s="143" t="s">
        <v>2008</v>
      </c>
      <c r="K1039" s="27">
        <v>2</v>
      </c>
      <c r="L1039" s="27">
        <v>6.0000000000000001E-3</v>
      </c>
      <c r="M1039" s="13">
        <v>273</v>
      </c>
      <c r="N1039" s="13">
        <v>240</v>
      </c>
      <c r="O1039" s="17">
        <v>2E-3</v>
      </c>
      <c r="P1039" s="27">
        <v>1</v>
      </c>
      <c r="Q1039" s="27">
        <v>6.0000000000000001E-3</v>
      </c>
      <c r="R1039" s="13">
        <v>334</v>
      </c>
      <c r="S1039" s="13">
        <v>240</v>
      </c>
      <c r="T1039" s="133">
        <v>2.9999999999999997E-4</v>
      </c>
      <c r="U1039" s="27">
        <v>1.265E-2</v>
      </c>
      <c r="V1039" s="8">
        <f>IF(AB1037="Latest Sag:",-(K1039*L1039+P1039*Q1039),-(K1039*L1039+P1039*Q1039)+U1039)</f>
        <v>-5.3500000000000023E-3</v>
      </c>
      <c r="W1039" s="8">
        <f>IF(OR(AC1038="",AC1038=0),Z1038+V1039,IF(AB1037="Latest Sag:",AA1038+U1039+V1039,AC1038+V1039))</f>
        <v>0.458397</v>
      </c>
      <c r="X1039" s="33">
        <v>-35.657521000000003</v>
      </c>
      <c r="Y1039" s="53">
        <f>IF(OR(ISBLANK(X1039),X1037=VALUE(20)),,IF(W1037="Latest Z20:",ABS(X1037-X1039-K1036*L1036-P1036*Q1036+U1038+U1039),ABS(X1038-X1039-K1038*L1038-P1038*Q1038+U1039)))</f>
        <v>9.9999999925680372E-7</v>
      </c>
      <c r="Z1039" s="28">
        <v>-66.122116000000005</v>
      </c>
      <c r="AA1039" s="28">
        <v>0.48891699999999999</v>
      </c>
      <c r="AB1039" s="28">
        <v>-3.0129E-2</v>
      </c>
      <c r="AC1039" s="8">
        <f t="shared" ref="AC1039" si="2381">AB1039+AA1039</f>
        <v>0.45878799999999997</v>
      </c>
      <c r="AD1039" s="35">
        <v>0.458520782418599</v>
      </c>
      <c r="AE1039" s="8">
        <f t="shared" ref="AE1039" si="2382">IF(AD1039="",0,IF(OR(AC1039="",AC1039=0),W1039-AD1039,AC1039-AD1039))</f>
        <v>2.6721758140096918E-4</v>
      </c>
      <c r="AF1039" s="58">
        <f t="shared" ref="AF1039" si="2383">IF(AA1039="",(Z1039-V1039)-Z1038,AC1039-W1039)</f>
        <v>3.909999999999747E-4</v>
      </c>
      <c r="AG1039" s="40"/>
      <c r="AH1039" s="73"/>
      <c r="AI1039" s="40"/>
      <c r="AJ1039" s="73"/>
      <c r="AK1039" s="40">
        <v>55</v>
      </c>
      <c r="AL1039" s="73">
        <v>150</v>
      </c>
      <c r="AM1039" s="70"/>
      <c r="AN1039" s="74"/>
      <c r="AO1039" s="70"/>
      <c r="AP1039" s="63"/>
      <c r="AQ1039" s="63"/>
      <c r="AR1039" s="40"/>
      <c r="AS1039" s="40"/>
      <c r="AT1039" s="63"/>
      <c r="AU1039" s="63"/>
      <c r="AV1039" s="142"/>
      <c r="AW1039" s="71"/>
      <c r="AX1039" s="45"/>
      <c r="AY1039" s="45"/>
      <c r="AZ1039" s="46"/>
      <c r="BA1039" s="152"/>
      <c r="BB1039" s="47"/>
      <c r="BC1039" s="158">
        <v>16</v>
      </c>
      <c r="BD1039" s="158"/>
      <c r="BE1039" s="47"/>
      <c r="BF1039" s="56"/>
      <c r="BG1039" s="49"/>
      <c r="BH1039" s="50"/>
      <c r="BI1039" s="49"/>
      <c r="BJ1039" s="49"/>
      <c r="BK1039" s="49"/>
      <c r="BL1039" s="49"/>
      <c r="BM1039" s="49"/>
      <c r="BN1039" s="50"/>
      <c r="BO1039" s="49"/>
      <c r="BP1039" s="49"/>
      <c r="BQ1039" s="50"/>
      <c r="BR1039" s="9"/>
    </row>
    <row r="1040" spans="1:70" s="6" customFormat="1" x14ac:dyDescent="0.25">
      <c r="A1040" s="170" t="s">
        <v>1155</v>
      </c>
      <c r="B1040" s="136"/>
      <c r="C1040" s="137">
        <v>44942.548726851855</v>
      </c>
      <c r="D1040" s="146">
        <v>2.5299999999999998</v>
      </c>
      <c r="E1040" s="139" t="s">
        <v>814</v>
      </c>
      <c r="F1040" s="165" t="s">
        <v>1239</v>
      </c>
      <c r="G1040" s="22"/>
      <c r="H1040" s="134"/>
      <c r="I1040" s="134"/>
      <c r="J1040" s="145"/>
      <c r="K1040" s="29"/>
      <c r="L1040" s="29"/>
      <c r="M1040" s="1"/>
      <c r="N1040" s="1"/>
      <c r="O1040" s="3"/>
      <c r="P1040" s="29"/>
      <c r="Q1040" s="29"/>
      <c r="R1040" s="1"/>
      <c r="S1040" s="1"/>
      <c r="T1040" s="147" t="s">
        <v>903</v>
      </c>
      <c r="U1040" s="32" t="s">
        <v>24</v>
      </c>
      <c r="V1040" s="24"/>
      <c r="W1040" s="25" t="s">
        <v>22</v>
      </c>
      <c r="X1040" s="30">
        <v>20</v>
      </c>
      <c r="Y1040" s="138"/>
      <c r="Z1040" s="30"/>
      <c r="AA1040" s="30"/>
      <c r="AB1040" s="36" t="s">
        <v>21</v>
      </c>
      <c r="AC1040" s="24">
        <f>$AC$1039</f>
        <v>0.45878799999999997</v>
      </c>
      <c r="AD1040" s="30"/>
      <c r="AE1040" s="24"/>
      <c r="AF1040" s="24"/>
      <c r="AG1040" s="41"/>
      <c r="AH1040" s="41"/>
      <c r="AI1040" s="41"/>
      <c r="AJ1040" s="41"/>
      <c r="AK1040" s="41"/>
      <c r="AL1040" s="41"/>
      <c r="AM1040" s="41"/>
      <c r="AN1040" s="41"/>
      <c r="AO1040" s="41"/>
      <c r="AP1040" s="135"/>
      <c r="AQ1040" s="135"/>
      <c r="AR1040" s="41"/>
      <c r="AS1040" s="41"/>
      <c r="AT1040" s="135"/>
      <c r="AU1040" s="135"/>
      <c r="AV1040" s="29"/>
      <c r="AW1040" s="42"/>
      <c r="AX1040" s="42"/>
      <c r="AY1040" s="42"/>
      <c r="AZ1040" s="43"/>
      <c r="BA1040" s="151"/>
      <c r="BB1040" s="44"/>
      <c r="BC1040" s="157">
        <v>17</v>
      </c>
      <c r="BD1040" s="157"/>
      <c r="BE1040" s="44"/>
      <c r="BF1040" s="48"/>
      <c r="BG1040" s="48"/>
      <c r="BH1040" s="48"/>
      <c r="BI1040" s="48"/>
      <c r="BJ1040" s="48"/>
      <c r="BK1040" s="48"/>
      <c r="BL1040" s="48"/>
      <c r="BM1040" s="48"/>
      <c r="BN1040" s="48"/>
      <c r="BO1040" s="48"/>
      <c r="BP1040" s="48"/>
      <c r="BQ1040" s="48"/>
      <c r="BR1040" s="1"/>
    </row>
    <row r="1041" spans="1:70" s="7" customFormat="1" x14ac:dyDescent="0.25">
      <c r="A1041" s="68" t="s">
        <v>2066</v>
      </c>
      <c r="B1041" s="67" t="s">
        <v>1543</v>
      </c>
      <c r="C1041" s="52">
        <v>44942.550532407404</v>
      </c>
      <c r="D1041" s="16">
        <f>(K1041*M1041+P1041*R1041)/(24*60*60)</f>
        <v>0</v>
      </c>
      <c r="E1041" s="26"/>
      <c r="F1041" s="14" t="s">
        <v>2007</v>
      </c>
      <c r="G1041" s="15">
        <v>0.11600000000000001</v>
      </c>
      <c r="H1041" s="131">
        <v>17</v>
      </c>
      <c r="I1041" s="131">
        <v>10</v>
      </c>
      <c r="J1041" s="143" t="s">
        <v>2008</v>
      </c>
      <c r="K1041" s="37"/>
      <c r="L1041" s="27">
        <v>6.0000000000000001E-3</v>
      </c>
      <c r="M1041" s="13">
        <v>273</v>
      </c>
      <c r="N1041" s="13">
        <v>240</v>
      </c>
      <c r="O1041" s="17">
        <v>2E-3</v>
      </c>
      <c r="P1041" s="37"/>
      <c r="Q1041" s="27">
        <v>6.0000000000000001E-3</v>
      </c>
      <c r="R1041" s="13">
        <v>334</v>
      </c>
      <c r="S1041" s="13">
        <v>240</v>
      </c>
      <c r="T1041" s="133">
        <v>2.9999999999999997E-4</v>
      </c>
      <c r="U1041" s="27"/>
      <c r="V1041" s="8">
        <f>IF(AB1039="Latest Sag:",-(K1041*L1041+P1041*Q1041),-(K1041*L1041+P1041*Q1041)+U1041)</f>
        <v>0</v>
      </c>
      <c r="W1041" s="8">
        <f>IF(OR(AC1040="",AC1040=0),Z1040+V1041,IF(AB1039="Latest Sag:",AA1040+U1041+V1041,AC1040+V1041))</f>
        <v>0.45878799999999997</v>
      </c>
      <c r="X1041" s="34"/>
      <c r="Y1041" s="53">
        <f>IF(OR(ISBLANK(X1041),X1039=VALUE(20)),,IF(W1039="Latest Z20:",ABS(X1039-X1041-K1038*L1038-P1038*Q1038+U1040+U1041),ABS(X1040-X1041-K1040*L1040-P1040*Q1040+U1041)))</f>
        <v>0</v>
      </c>
      <c r="Z1041" s="28">
        <v>-66.122017</v>
      </c>
      <c r="AA1041" s="28">
        <v>0.48895899999999998</v>
      </c>
      <c r="AB1041" s="28">
        <v>3.5298000000000003E-2</v>
      </c>
      <c r="AC1041" s="8">
        <f t="shared" ref="AC1041" si="2384">AB1041+AA1041</f>
        <v>0.52425699999999997</v>
      </c>
      <c r="AD1041" s="35">
        <v>0.45859278866001801</v>
      </c>
      <c r="AE1041" s="8">
        <f t="shared" ref="AE1041" si="2385">IF(AD1041="",0,IF(OR(AC1041="",AC1041=0),W1041-AD1041,AC1041-AD1041))</f>
        <v>6.5664211339981959E-2</v>
      </c>
      <c r="AF1041" s="58">
        <f t="shared" ref="AF1041" si="2386">IF(AA1041="",(Z1041-V1041)-Z1040,AC1041-W1041)</f>
        <v>6.5468999999999999E-2</v>
      </c>
      <c r="AG1041" s="40"/>
      <c r="AH1041" s="73"/>
      <c r="AI1041" s="40"/>
      <c r="AJ1041" s="73"/>
      <c r="AK1041" s="40">
        <v>2413</v>
      </c>
      <c r="AL1041" s="73">
        <v>150</v>
      </c>
      <c r="AM1041" s="70"/>
      <c r="AN1041" s="74"/>
      <c r="AO1041" s="70"/>
      <c r="AP1041" s="63"/>
      <c r="AQ1041" s="63"/>
      <c r="AR1041" s="40"/>
      <c r="AS1041" s="40"/>
      <c r="AT1041" s="63"/>
      <c r="AU1041" s="63"/>
      <c r="AV1041" s="142"/>
      <c r="AW1041" s="71"/>
      <c r="AX1041" s="45"/>
      <c r="AY1041" s="45"/>
      <c r="AZ1041" s="46"/>
      <c r="BA1041" s="152"/>
      <c r="BB1041" s="47"/>
      <c r="BC1041" s="158">
        <v>17</v>
      </c>
      <c r="BD1041" s="158"/>
      <c r="BE1041" s="47"/>
      <c r="BF1041" s="56"/>
      <c r="BG1041" s="49"/>
      <c r="BH1041" s="50"/>
      <c r="BI1041" s="49"/>
      <c r="BJ1041" s="49"/>
      <c r="BK1041" s="49"/>
      <c r="BL1041" s="49"/>
      <c r="BM1041" s="49"/>
      <c r="BN1041" s="50"/>
      <c r="BO1041" s="49"/>
      <c r="BP1041" s="49"/>
      <c r="BQ1041" s="50"/>
      <c r="BR1041" s="9"/>
    </row>
    <row r="1042" spans="1:70" s="7" customFormat="1" x14ac:dyDescent="0.25">
      <c r="A1042" s="68" t="s">
        <v>2067</v>
      </c>
      <c r="B1042" s="67" t="s">
        <v>1543</v>
      </c>
      <c r="C1042" s="52">
        <v>44942.575810185182</v>
      </c>
      <c r="D1042" s="16">
        <f>(K1042*M1042+P1042*R1042)/(24*60*60)</f>
        <v>3.1597222222222221E-2</v>
      </c>
      <c r="E1042" s="26"/>
      <c r="F1042" s="14" t="s">
        <v>2007</v>
      </c>
      <c r="G1042" s="15">
        <v>0.11600000000000001</v>
      </c>
      <c r="H1042" s="131">
        <v>17</v>
      </c>
      <c r="I1042" s="131">
        <v>10</v>
      </c>
      <c r="J1042" s="143" t="s">
        <v>2008</v>
      </c>
      <c r="K1042" s="27">
        <v>10</v>
      </c>
      <c r="L1042" s="27">
        <v>6.0000000000000001E-3</v>
      </c>
      <c r="M1042" s="13">
        <v>273</v>
      </c>
      <c r="N1042" s="13">
        <v>240</v>
      </c>
      <c r="O1042" s="17">
        <v>2E-3</v>
      </c>
      <c r="P1042" s="27"/>
      <c r="Q1042" s="27">
        <v>6.0000000000000001E-3</v>
      </c>
      <c r="R1042" s="13">
        <v>334</v>
      </c>
      <c r="S1042" s="13">
        <v>240</v>
      </c>
      <c r="T1042" s="133">
        <v>2.9999999999999997E-4</v>
      </c>
      <c r="U1042" s="27">
        <v>3.5637000000000002E-2</v>
      </c>
      <c r="V1042" s="8">
        <f>IF(AB1040="Latest Sag:",-(K1042*L1042+P1042*Q1042),-(K1042*L1042+P1042*Q1042)+U1042)</f>
        <v>-0.06</v>
      </c>
      <c r="W1042" s="8">
        <f>IF(OR(AC1041="",AC1041=0),Z1041+V1042,IF(AB1040="Latest Sag:",AA1041+U1042+V1042,AC1041+V1042))</f>
        <v>0.46459599999999995</v>
      </c>
      <c r="X1042" s="33">
        <v>-35.610700000000001</v>
      </c>
      <c r="Y1042" s="53">
        <f>IF(OR(ISBLANK(X1042),X1040=VALUE(20)),,IF(W1040="Latest Z20:",ABS(X1040-X1042-K1039*L1039-P1039*Q1039+U1041+U1042),ABS(X1041-X1042-K1041*L1041-P1041*Q1041+U1042)))</f>
        <v>0</v>
      </c>
      <c r="Z1042" s="28">
        <v>-66.121734000000004</v>
      </c>
      <c r="AA1042" s="28">
        <v>0.48895</v>
      </c>
      <c r="AB1042" s="28">
        <v>-2.5843999999999999E-2</v>
      </c>
      <c r="AC1042" s="8">
        <f t="shared" ref="AC1042" si="2387">AB1042+AA1042</f>
        <v>0.46310600000000002</v>
      </c>
      <c r="AD1042" s="35">
        <v>0.45859278866001801</v>
      </c>
      <c r="AE1042" s="8">
        <f t="shared" ref="AE1042" si="2388">IF(AD1042="",0,IF(OR(AC1042="",AC1042=0),W1042-AD1042,AC1042-AD1042))</f>
        <v>4.513211339982004E-3</v>
      </c>
      <c r="AF1042" s="58">
        <f t="shared" ref="AF1042" si="2389">IF(AA1042="",(Z1042-V1042)-Z1041,AC1042-W1042)</f>
        <v>-1.4899999999999358E-3</v>
      </c>
      <c r="AG1042" s="40"/>
      <c r="AH1042" s="73"/>
      <c r="AI1042" s="40"/>
      <c r="AJ1042" s="73"/>
      <c r="AK1042" s="40">
        <v>86</v>
      </c>
      <c r="AL1042" s="73">
        <v>150</v>
      </c>
      <c r="AM1042" s="70"/>
      <c r="AN1042" s="74"/>
      <c r="AO1042" s="70"/>
      <c r="AP1042" s="63"/>
      <c r="AQ1042" s="63"/>
      <c r="AR1042" s="40"/>
      <c r="AS1042" s="40"/>
      <c r="AT1042" s="63"/>
      <c r="AU1042" s="63"/>
      <c r="AV1042" s="142"/>
      <c r="AW1042" s="71"/>
      <c r="AX1042" s="45"/>
      <c r="AY1042" s="45"/>
      <c r="AZ1042" s="46"/>
      <c r="BA1042" s="152"/>
      <c r="BB1042" s="47"/>
      <c r="BC1042" s="158">
        <v>17</v>
      </c>
      <c r="BD1042" s="158"/>
      <c r="BE1042" s="47"/>
      <c r="BF1042" s="56"/>
      <c r="BG1042" s="49"/>
      <c r="BH1042" s="50"/>
      <c r="BI1042" s="49"/>
      <c r="BJ1042" s="49"/>
      <c r="BK1042" s="49"/>
      <c r="BL1042" s="49"/>
      <c r="BM1042" s="49"/>
      <c r="BN1042" s="50"/>
      <c r="BO1042" s="49"/>
      <c r="BP1042" s="49"/>
      <c r="BQ1042" s="50"/>
      <c r="BR1042" s="9"/>
    </row>
    <row r="1043" spans="1:70" s="7" customFormat="1" x14ac:dyDescent="0.25">
      <c r="A1043" s="68" t="s">
        <v>2068</v>
      </c>
      <c r="B1043" s="67" t="s">
        <v>1543</v>
      </c>
      <c r="C1043" s="52">
        <v>44942.617719907408</v>
      </c>
      <c r="D1043" s="16">
        <f>(K1043*M1043+P1043*R1043)/(24*60*60)</f>
        <v>1.0185185185185186E-2</v>
      </c>
      <c r="E1043" s="26"/>
      <c r="F1043" s="14" t="s">
        <v>2007</v>
      </c>
      <c r="G1043" s="15">
        <v>0.11600000000000001</v>
      </c>
      <c r="H1043" s="131">
        <v>17</v>
      </c>
      <c r="I1043" s="131">
        <v>10</v>
      </c>
      <c r="J1043" s="143" t="s">
        <v>2008</v>
      </c>
      <c r="K1043" s="27">
        <v>2</v>
      </c>
      <c r="L1043" s="27">
        <v>6.0000000000000001E-3</v>
      </c>
      <c r="M1043" s="13">
        <v>273</v>
      </c>
      <c r="N1043" s="13">
        <v>240</v>
      </c>
      <c r="O1043" s="17">
        <v>2E-3</v>
      </c>
      <c r="P1043" s="27">
        <v>1</v>
      </c>
      <c r="Q1043" s="27">
        <v>6.0000000000000001E-3</v>
      </c>
      <c r="R1043" s="13">
        <v>334</v>
      </c>
      <c r="S1043" s="13">
        <v>240</v>
      </c>
      <c r="T1043" s="133">
        <v>2.9999999999999997E-4</v>
      </c>
      <c r="U1043" s="27">
        <v>1.3365999999999999E-2</v>
      </c>
      <c r="V1043" s="8">
        <f>IF(AB1041="Latest Sag:",-(K1043*L1043+P1043*Q1043),-(K1043*L1043+P1043*Q1043)+U1043)</f>
        <v>-4.6340000000000027E-3</v>
      </c>
      <c r="W1043" s="8">
        <f>IF(OR(AC1042="",AC1042=0),Z1042+V1043,IF(AB1041="Latest Sag:",AA1042+U1043+V1043,AC1042+V1043))</f>
        <v>0.45847199999999999</v>
      </c>
      <c r="X1043" s="33">
        <v>-35.657333000000001</v>
      </c>
      <c r="Y1043" s="53">
        <f>IF(OR(ISBLANK(X1043),X1041=VALUE(20)),,IF(W1041="Latest Z20:",ABS(X1041-X1043-K1040*L1040-P1040*Q1040+U1042+U1043),ABS(X1042-X1043-K1042*L1042-P1042*Q1042+U1043)))</f>
        <v>1.0000000000738585E-6</v>
      </c>
      <c r="Z1043" s="28">
        <v>-66.121776999999994</v>
      </c>
      <c r="AA1043" s="28">
        <v>0.48893199999999998</v>
      </c>
      <c r="AB1043" s="28">
        <v>-3.0407E-2</v>
      </c>
      <c r="AC1043" s="8">
        <f t="shared" ref="AC1043" si="2390">AB1043+AA1043</f>
        <v>0.45852499999999996</v>
      </c>
      <c r="AD1043" s="35">
        <v>0.45859278866001801</v>
      </c>
      <c r="AE1043" s="8">
        <f t="shared" ref="AE1043" si="2391">IF(AD1043="",0,IF(OR(AC1043="",AC1043=0),W1043-AD1043,AC1043-AD1043))</f>
        <v>-6.7788660018053282E-5</v>
      </c>
      <c r="AF1043" s="58">
        <f t="shared" ref="AF1043" si="2392">IF(AA1043="",(Z1043-V1043)-Z1042,AC1043-W1043)</f>
        <v>5.2999999999969738E-5</v>
      </c>
      <c r="AG1043" s="40"/>
      <c r="AH1043" s="73"/>
      <c r="AI1043" s="40"/>
      <c r="AJ1043" s="73"/>
      <c r="AK1043" s="40">
        <v>32</v>
      </c>
      <c r="AL1043" s="73">
        <v>150</v>
      </c>
      <c r="AM1043" s="70"/>
      <c r="AN1043" s="74"/>
      <c r="AO1043" s="70"/>
      <c r="AP1043" s="63"/>
      <c r="AQ1043" s="63"/>
      <c r="AR1043" s="40"/>
      <c r="AS1043" s="40"/>
      <c r="AT1043" s="63"/>
      <c r="AU1043" s="63"/>
      <c r="AV1043" s="142"/>
      <c r="AW1043" s="71"/>
      <c r="AX1043" s="45"/>
      <c r="AY1043" s="45"/>
      <c r="AZ1043" s="46"/>
      <c r="BA1043" s="152"/>
      <c r="BB1043" s="47"/>
      <c r="BC1043" s="158">
        <v>17</v>
      </c>
      <c r="BD1043" s="158"/>
      <c r="BE1043" s="47"/>
      <c r="BF1043" s="56"/>
      <c r="BG1043" s="49"/>
      <c r="BH1043" s="50"/>
      <c r="BI1043" s="49"/>
      <c r="BJ1043" s="49"/>
      <c r="BK1043" s="49"/>
      <c r="BL1043" s="49"/>
      <c r="BM1043" s="49"/>
      <c r="BN1043" s="50"/>
      <c r="BO1043" s="49"/>
      <c r="BP1043" s="49"/>
      <c r="BQ1043" s="50"/>
      <c r="BR1043" s="9"/>
    </row>
    <row r="1044" spans="1:70" s="6" customFormat="1" x14ac:dyDescent="0.25">
      <c r="A1044" s="170" t="s">
        <v>1155</v>
      </c>
      <c r="B1044" s="136"/>
      <c r="C1044" s="137">
        <v>44942.638611111113</v>
      </c>
      <c r="D1044" s="146">
        <v>2.16</v>
      </c>
      <c r="E1044" s="139" t="s">
        <v>814</v>
      </c>
      <c r="F1044" s="165" t="s">
        <v>1244</v>
      </c>
      <c r="G1044" s="22"/>
      <c r="H1044" s="134"/>
      <c r="I1044" s="134"/>
      <c r="J1044" s="145"/>
      <c r="K1044" s="29"/>
      <c r="L1044" s="29"/>
      <c r="M1044" s="1"/>
      <c r="N1044" s="1"/>
      <c r="O1044" s="3"/>
      <c r="P1044" s="29"/>
      <c r="Q1044" s="29"/>
      <c r="R1044" s="1"/>
      <c r="S1044" s="1"/>
      <c r="T1044" s="147" t="s">
        <v>903</v>
      </c>
      <c r="U1044" s="32" t="s">
        <v>24</v>
      </c>
      <c r="V1044" s="24"/>
      <c r="W1044" s="25" t="s">
        <v>22</v>
      </c>
      <c r="X1044" s="30">
        <v>20</v>
      </c>
      <c r="Y1044" s="138"/>
      <c r="Z1044" s="30"/>
      <c r="AA1044" s="30"/>
      <c r="AB1044" s="36" t="s">
        <v>21</v>
      </c>
      <c r="AC1044" s="24">
        <f>$AC$1043</f>
        <v>0.45852499999999996</v>
      </c>
      <c r="AD1044" s="30"/>
      <c r="AE1044" s="24"/>
      <c r="AF1044" s="24"/>
      <c r="AG1044" s="41"/>
      <c r="AH1044" s="41"/>
      <c r="AI1044" s="41"/>
      <c r="AJ1044" s="41"/>
      <c r="AK1044" s="41"/>
      <c r="AL1044" s="41"/>
      <c r="AM1044" s="41"/>
      <c r="AN1044" s="41"/>
      <c r="AO1044" s="41"/>
      <c r="AP1044" s="135"/>
      <c r="AQ1044" s="135"/>
      <c r="AR1044" s="41"/>
      <c r="AS1044" s="41"/>
      <c r="AT1044" s="135"/>
      <c r="AU1044" s="135"/>
      <c r="AV1044" s="29"/>
      <c r="AW1044" s="42"/>
      <c r="AX1044" s="42"/>
      <c r="AY1044" s="42"/>
      <c r="AZ1044" s="43"/>
      <c r="BA1044" s="151"/>
      <c r="BB1044" s="44"/>
      <c r="BC1044" s="157">
        <v>18</v>
      </c>
      <c r="BD1044" s="157"/>
      <c r="BE1044" s="44"/>
      <c r="BF1044" s="48"/>
      <c r="BG1044" s="48"/>
      <c r="BH1044" s="48"/>
      <c r="BI1044" s="48"/>
      <c r="BJ1044" s="48"/>
      <c r="BK1044" s="48"/>
      <c r="BL1044" s="48"/>
      <c r="BM1044" s="48"/>
      <c r="BN1044" s="48"/>
      <c r="BO1044" s="48"/>
      <c r="BP1044" s="48"/>
      <c r="BQ1044" s="48"/>
      <c r="BR1044" s="1"/>
    </row>
    <row r="1045" spans="1:70" s="7" customFormat="1" x14ac:dyDescent="0.25">
      <c r="A1045" s="68" t="s">
        <v>2069</v>
      </c>
      <c r="B1045" s="67" t="s">
        <v>1177</v>
      </c>
      <c r="C1045" s="52">
        <v>44942.647453703707</v>
      </c>
      <c r="D1045" s="16">
        <f>(K1045*M1045+P1045*R1045)/(24*60*60)</f>
        <v>0</v>
      </c>
      <c r="E1045" s="26"/>
      <c r="F1045" s="14" t="s">
        <v>2007</v>
      </c>
      <c r="G1045" s="15">
        <v>0.11600000000000001</v>
      </c>
      <c r="H1045" s="131">
        <v>17</v>
      </c>
      <c r="I1045" s="131">
        <v>10</v>
      </c>
      <c r="J1045" s="143" t="s">
        <v>2008</v>
      </c>
      <c r="K1045" s="37"/>
      <c r="L1045" s="27">
        <v>6.0000000000000001E-3</v>
      </c>
      <c r="M1045" s="13">
        <v>273</v>
      </c>
      <c r="N1045" s="13">
        <v>240</v>
      </c>
      <c r="O1045" s="17">
        <v>2E-3</v>
      </c>
      <c r="P1045" s="37"/>
      <c r="Q1045" s="27">
        <v>6.0000000000000001E-3</v>
      </c>
      <c r="R1045" s="13">
        <v>334</v>
      </c>
      <c r="S1045" s="13">
        <v>240</v>
      </c>
      <c r="T1045" s="133">
        <v>2.9999999999999997E-4</v>
      </c>
      <c r="U1045" s="27"/>
      <c r="V1045" s="8">
        <f>IF(AB1043="Latest Sag:",-(K1045*L1045+P1045*Q1045),-(K1045*L1045+P1045*Q1045)+U1045)</f>
        <v>0</v>
      </c>
      <c r="W1045" s="8">
        <f>IF(OR(AC1044="",AC1044=0),Z1044+V1045,IF(AB1043="Latest Sag:",AA1044+U1045+V1045,AC1044+V1045))</f>
        <v>0.45852499999999996</v>
      </c>
      <c r="X1045" s="34"/>
      <c r="Y1045" s="53">
        <f>IF(OR(ISBLANK(X1045),X1043=VALUE(20)),,IF(W1043="Latest Z20:",ABS(X1043-X1045-K1042*L1042-P1042*Q1042+U1044+U1045),ABS(X1044-X1045-K1044*L1044-P1044*Q1044+U1045)))</f>
        <v>0</v>
      </c>
      <c r="Z1045" s="28">
        <v>-66.122024999999994</v>
      </c>
      <c r="AA1045" s="28">
        <v>0.48883399999999999</v>
      </c>
      <c r="AB1045" s="28">
        <v>3.5612999999999999E-2</v>
      </c>
      <c r="AC1045" s="8">
        <f t="shared" ref="AC1045" si="2393">AB1045+AA1045</f>
        <v>0.524447</v>
      </c>
      <c r="AD1045" s="35">
        <v>0.45853161656668201</v>
      </c>
      <c r="AE1045" s="8">
        <f t="shared" ref="AE1045" si="2394">IF(AD1045="",0,IF(OR(AC1045="",AC1045=0),W1045-AD1045,AC1045-AD1045))</f>
        <v>6.5915383433317987E-2</v>
      </c>
      <c r="AF1045" s="58">
        <f t="shared" ref="AF1045" si="2395">IF(AA1045="",(Z1045-V1045)-Z1044,AC1045-W1045)</f>
        <v>6.5922000000000036E-2</v>
      </c>
      <c r="AG1045" s="40"/>
      <c r="AH1045" s="73"/>
      <c r="AI1045" s="40"/>
      <c r="AJ1045" s="73"/>
      <c r="AK1045" s="40">
        <v>2958</v>
      </c>
      <c r="AL1045" s="73">
        <v>150</v>
      </c>
      <c r="AM1045" s="70"/>
      <c r="AN1045" s="74"/>
      <c r="AO1045" s="70"/>
      <c r="AP1045" s="63"/>
      <c r="AQ1045" s="63"/>
      <c r="AR1045" s="40"/>
      <c r="AS1045" s="40"/>
      <c r="AT1045" s="63"/>
      <c r="AU1045" s="63"/>
      <c r="AV1045" s="142"/>
      <c r="AW1045" s="71"/>
      <c r="AX1045" s="45"/>
      <c r="AY1045" s="45"/>
      <c r="AZ1045" s="46"/>
      <c r="BA1045" s="152"/>
      <c r="BB1045" s="47"/>
      <c r="BC1045" s="158">
        <v>18</v>
      </c>
      <c r="BD1045" s="158"/>
      <c r="BE1045" s="47"/>
      <c r="BF1045" s="56"/>
      <c r="BG1045" s="49"/>
      <c r="BH1045" s="50"/>
      <c r="BI1045" s="49"/>
      <c r="BJ1045" s="49"/>
      <c r="BK1045" s="49"/>
      <c r="BL1045" s="49"/>
      <c r="BM1045" s="49"/>
      <c r="BN1045" s="50"/>
      <c r="BO1045" s="49"/>
      <c r="BP1045" s="49"/>
      <c r="BQ1045" s="50"/>
      <c r="BR1045" s="9"/>
    </row>
    <row r="1046" spans="1:70" s="7" customFormat="1" x14ac:dyDescent="0.25">
      <c r="A1046" s="68" t="s">
        <v>2070</v>
      </c>
      <c r="B1046" s="67" t="s">
        <v>1177</v>
      </c>
      <c r="C1046" s="52">
        <v>44942.676446759258</v>
      </c>
      <c r="D1046" s="16">
        <f>(K1046*M1046+P1046*R1046)/(24*60*60)</f>
        <v>3.1597222222222221E-2</v>
      </c>
      <c r="E1046" s="26"/>
      <c r="F1046" s="14" t="s">
        <v>2007</v>
      </c>
      <c r="G1046" s="15">
        <v>0.11600000000000001</v>
      </c>
      <c r="H1046" s="131">
        <v>17</v>
      </c>
      <c r="I1046" s="131">
        <v>10</v>
      </c>
      <c r="J1046" s="143" t="s">
        <v>2008</v>
      </c>
      <c r="K1046" s="27">
        <v>10</v>
      </c>
      <c r="L1046" s="27">
        <v>6.0000000000000001E-3</v>
      </c>
      <c r="M1046" s="13">
        <v>273</v>
      </c>
      <c r="N1046" s="13">
        <v>240</v>
      </c>
      <c r="O1046" s="17">
        <v>2E-3</v>
      </c>
      <c r="P1046" s="27">
        <v>0</v>
      </c>
      <c r="Q1046" s="27">
        <v>6.0000000000000001E-3</v>
      </c>
      <c r="R1046" s="13">
        <v>334</v>
      </c>
      <c r="S1046" s="13">
        <v>240</v>
      </c>
      <c r="T1046" s="133">
        <v>2.9999999999999997E-4</v>
      </c>
      <c r="U1046" s="27">
        <v>3.5700999999999997E-2</v>
      </c>
      <c r="V1046" s="8">
        <f>IF(AB1044="Latest Sag:",-(K1046*L1046+P1046*Q1046),-(K1046*L1046+P1046*Q1046)+U1046)</f>
        <v>-0.06</v>
      </c>
      <c r="W1046" s="8">
        <f>IF(OR(AC1045="",AC1045=0),Z1045+V1046,IF(AB1044="Latest Sag:",AA1045+U1046+V1046,AC1045+V1046))</f>
        <v>0.46453499999999998</v>
      </c>
      <c r="X1046" s="33">
        <v>-35.610264999999998</v>
      </c>
      <c r="Y1046" s="53">
        <f>IF(OR(ISBLANK(X1046),X1044=VALUE(20)),,IF(W1044="Latest Z20:",ABS(X1044-X1046-K1043*L1043-P1043*Q1043+U1045+U1046),ABS(X1045-X1046-K1045*L1045-P1045*Q1045+U1046)))</f>
        <v>0</v>
      </c>
      <c r="Z1046" s="28">
        <v>-66.121538000000001</v>
      </c>
      <c r="AA1046" s="28">
        <v>0.48882399999999998</v>
      </c>
      <c r="AB1046" s="28">
        <v>-2.5621000000000001E-2</v>
      </c>
      <c r="AC1046" s="8">
        <f t="shared" ref="AC1046" si="2396">AB1046+AA1046</f>
        <v>0.46320299999999998</v>
      </c>
      <c r="AD1046" s="35">
        <v>0.45853161656668201</v>
      </c>
      <c r="AE1046" s="8">
        <f t="shared" ref="AE1046" si="2397">IF(AD1046="",0,IF(OR(AC1046="",AC1046=0),W1046-AD1046,AC1046-AD1046))</f>
        <v>4.671383433317966E-3</v>
      </c>
      <c r="AF1046" s="58">
        <f t="shared" ref="AF1046" si="2398">IF(AA1046="",(Z1046-V1046)-Z1045,AC1046-W1046)</f>
        <v>-1.3319999999999999E-3</v>
      </c>
      <c r="AG1046" s="40"/>
      <c r="AH1046" s="73"/>
      <c r="AI1046" s="40"/>
      <c r="AJ1046" s="73"/>
      <c r="AK1046" s="40">
        <v>58</v>
      </c>
      <c r="AL1046" s="73">
        <v>150</v>
      </c>
      <c r="AM1046" s="70"/>
      <c r="AN1046" s="74"/>
      <c r="AO1046" s="70"/>
      <c r="AP1046" s="63"/>
      <c r="AQ1046" s="63"/>
      <c r="AR1046" s="40"/>
      <c r="AS1046" s="40"/>
      <c r="AT1046" s="63"/>
      <c r="AU1046" s="63"/>
      <c r="AV1046" s="142"/>
      <c r="AW1046" s="71"/>
      <c r="AX1046" s="45"/>
      <c r="AY1046" s="45"/>
      <c r="AZ1046" s="46"/>
      <c r="BA1046" s="152"/>
      <c r="BB1046" s="47"/>
      <c r="BC1046" s="158">
        <v>18</v>
      </c>
      <c r="BD1046" s="158"/>
      <c r="BE1046" s="47"/>
      <c r="BF1046" s="56"/>
      <c r="BG1046" s="49"/>
      <c r="BH1046" s="50"/>
      <c r="BI1046" s="49"/>
      <c r="BJ1046" s="49"/>
      <c r="BK1046" s="49"/>
      <c r="BL1046" s="49"/>
      <c r="BM1046" s="49"/>
      <c r="BN1046" s="50"/>
      <c r="BO1046" s="49"/>
      <c r="BP1046" s="49"/>
      <c r="BQ1046" s="50"/>
      <c r="BR1046" s="9"/>
    </row>
    <row r="1047" spans="1:70" s="7" customFormat="1" x14ac:dyDescent="0.25">
      <c r="A1047" s="68" t="s">
        <v>2071</v>
      </c>
      <c r="B1047" s="67" t="s">
        <v>1177</v>
      </c>
      <c r="C1047" s="52">
        <v>44942.718645833331</v>
      </c>
      <c r="D1047" s="16">
        <f>(K1047*M1047+P1047*R1047)/(24*60*60)</f>
        <v>1.0185185185185186E-2</v>
      </c>
      <c r="E1047" s="26"/>
      <c r="F1047" s="14" t="s">
        <v>2007</v>
      </c>
      <c r="G1047" s="15">
        <v>0.11600000000000001</v>
      </c>
      <c r="H1047" s="131">
        <v>17</v>
      </c>
      <c r="I1047" s="131">
        <v>10</v>
      </c>
      <c r="J1047" s="143" t="s">
        <v>2008</v>
      </c>
      <c r="K1047" s="27">
        <v>2</v>
      </c>
      <c r="L1047" s="27">
        <v>6.0000000000000001E-3</v>
      </c>
      <c r="M1047" s="13">
        <v>273</v>
      </c>
      <c r="N1047" s="13">
        <v>240</v>
      </c>
      <c r="O1047" s="17">
        <v>2E-3</v>
      </c>
      <c r="P1047" s="27">
        <v>1</v>
      </c>
      <c r="Q1047" s="27">
        <v>6.0000000000000001E-3</v>
      </c>
      <c r="R1047" s="13">
        <v>334</v>
      </c>
      <c r="S1047" s="13">
        <v>240</v>
      </c>
      <c r="T1047" s="133">
        <v>2.9999999999999997E-4</v>
      </c>
      <c r="U1047" s="27">
        <v>1.3206000000000001E-2</v>
      </c>
      <c r="V1047" s="8">
        <f>IF(AB1045="Latest Sag:",-(K1047*L1047+P1047*Q1047),-(K1047*L1047+P1047*Q1047)+U1047)</f>
        <v>-4.7940000000000014E-3</v>
      </c>
      <c r="W1047" s="8">
        <f>IF(OR(AC1046="",AC1046=0),Z1046+V1047,IF(AB1045="Latest Sag:",AA1046+U1047+V1047,AC1046+V1047))</f>
        <v>0.45840899999999996</v>
      </c>
      <c r="X1047" s="33">
        <v>-35.657058999999997</v>
      </c>
      <c r="Y1047" s="53">
        <f>IF(OR(ISBLANK(X1047),X1045=VALUE(20)),,IF(W1045="Latest Z20:",ABS(X1045-X1047-K1044*L1044-P1044*Q1044+U1046+U1047),ABS(X1046-X1047-K1046*L1046-P1046*Q1046+U1047)))</f>
        <v>1.5491080640472887E-15</v>
      </c>
      <c r="Z1047" s="28">
        <v>-66.121512999999993</v>
      </c>
      <c r="AA1047" s="28">
        <v>0.48882700000000001</v>
      </c>
      <c r="AB1047" s="28">
        <v>-3.0381999999999999E-2</v>
      </c>
      <c r="AC1047" s="8">
        <f t="shared" ref="AC1047" si="2399">AB1047+AA1047</f>
        <v>0.45844499999999999</v>
      </c>
      <c r="AD1047" s="35">
        <v>0.45853161656668201</v>
      </c>
      <c r="AE1047" s="8">
        <f t="shared" ref="AE1047" si="2400">IF(AD1047="",0,IF(OR(AC1047="",AC1047=0),W1047-AD1047,AC1047-AD1047))</f>
        <v>-8.6616566682018448E-5</v>
      </c>
      <c r="AF1047" s="58">
        <f t="shared" ref="AF1047" si="2401">IF(AA1047="",(Z1047-V1047)-Z1046,AC1047-W1047)</f>
        <v>3.6000000000036003E-5</v>
      </c>
      <c r="AG1047" s="40"/>
      <c r="AH1047" s="73"/>
      <c r="AI1047" s="40"/>
      <c r="AJ1047" s="73"/>
      <c r="AK1047" s="40">
        <v>20</v>
      </c>
      <c r="AL1047" s="73">
        <v>150</v>
      </c>
      <c r="AM1047" s="70"/>
      <c r="AN1047" s="74"/>
      <c r="AO1047" s="70"/>
      <c r="AP1047" s="63"/>
      <c r="AQ1047" s="63"/>
      <c r="AR1047" s="40"/>
      <c r="AS1047" s="40"/>
      <c r="AT1047" s="63"/>
      <c r="AU1047" s="63"/>
      <c r="AV1047" s="142"/>
      <c r="AW1047" s="71"/>
      <c r="AX1047" s="45"/>
      <c r="AY1047" s="45"/>
      <c r="AZ1047" s="46"/>
      <c r="BA1047" s="152"/>
      <c r="BB1047" s="47"/>
      <c r="BC1047" s="158">
        <v>18</v>
      </c>
      <c r="BD1047" s="158"/>
      <c r="BE1047" s="47"/>
      <c r="BF1047" s="56"/>
      <c r="BG1047" s="49"/>
      <c r="BH1047" s="50"/>
      <c r="BI1047" s="49"/>
      <c r="BJ1047" s="49"/>
      <c r="BK1047" s="49"/>
      <c r="BL1047" s="49"/>
      <c r="BM1047" s="49"/>
      <c r="BN1047" s="50"/>
      <c r="BO1047" s="49"/>
      <c r="BP1047" s="49"/>
      <c r="BQ1047" s="50"/>
      <c r="BR1047" s="9"/>
    </row>
    <row r="1048" spans="1:70" s="6" customFormat="1" x14ac:dyDescent="0.25">
      <c r="A1048" s="170" t="s">
        <v>1155</v>
      </c>
      <c r="B1048" s="136"/>
      <c r="C1048" s="137">
        <v>44942.735266203701</v>
      </c>
      <c r="D1048" s="146">
        <v>2.3199999999999998</v>
      </c>
      <c r="E1048" s="139" t="s">
        <v>814</v>
      </c>
      <c r="F1048" s="165" t="s">
        <v>1249</v>
      </c>
      <c r="G1048" s="22"/>
      <c r="H1048" s="134"/>
      <c r="I1048" s="134"/>
      <c r="J1048" s="145"/>
      <c r="K1048" s="29"/>
      <c r="L1048" s="29"/>
      <c r="M1048" s="1"/>
      <c r="N1048" s="1"/>
      <c r="O1048" s="3"/>
      <c r="P1048" s="29"/>
      <c r="Q1048" s="29"/>
      <c r="R1048" s="1"/>
      <c r="S1048" s="1"/>
      <c r="T1048" s="147" t="s">
        <v>903</v>
      </c>
      <c r="U1048" s="32" t="s">
        <v>24</v>
      </c>
      <c r="V1048" s="24"/>
      <c r="W1048" s="25" t="s">
        <v>22</v>
      </c>
      <c r="X1048" s="30">
        <v>20</v>
      </c>
      <c r="Y1048" s="138"/>
      <c r="Z1048" s="30"/>
      <c r="AA1048" s="30"/>
      <c r="AB1048" s="36" t="s">
        <v>21</v>
      </c>
      <c r="AC1048" s="24">
        <f>$AC$1047</f>
        <v>0.45844499999999999</v>
      </c>
      <c r="AD1048" s="30"/>
      <c r="AE1048" s="24"/>
      <c r="AF1048" s="24"/>
      <c r="AG1048" s="41"/>
      <c r="AH1048" s="41"/>
      <c r="AI1048" s="41"/>
      <c r="AJ1048" s="41"/>
      <c r="AK1048" s="41"/>
      <c r="AL1048" s="41"/>
      <c r="AM1048" s="41"/>
      <c r="AN1048" s="41"/>
      <c r="AO1048" s="41"/>
      <c r="AP1048" s="135"/>
      <c r="AQ1048" s="135"/>
      <c r="AR1048" s="41"/>
      <c r="AS1048" s="41"/>
      <c r="AT1048" s="135"/>
      <c r="AU1048" s="135"/>
      <c r="AV1048" s="29"/>
      <c r="AW1048" s="42"/>
      <c r="AX1048" s="42"/>
      <c r="AY1048" s="42"/>
      <c r="AZ1048" s="43"/>
      <c r="BA1048" s="151"/>
      <c r="BB1048" s="44"/>
      <c r="BC1048" s="157">
        <v>19</v>
      </c>
      <c r="BD1048" s="157"/>
      <c r="BE1048" s="44"/>
      <c r="BF1048" s="48"/>
      <c r="BG1048" s="48"/>
      <c r="BH1048" s="48"/>
      <c r="BI1048" s="48"/>
      <c r="BJ1048" s="48"/>
      <c r="BK1048" s="48"/>
      <c r="BL1048" s="48"/>
      <c r="BM1048" s="48"/>
      <c r="BN1048" s="48"/>
      <c r="BO1048" s="48"/>
      <c r="BP1048" s="48"/>
      <c r="BQ1048" s="48"/>
      <c r="BR1048" s="1"/>
    </row>
    <row r="1049" spans="1:70" s="7" customFormat="1" x14ac:dyDescent="0.25">
      <c r="A1049" s="68" t="s">
        <v>2072</v>
      </c>
      <c r="B1049" s="67" t="s">
        <v>2073</v>
      </c>
      <c r="C1049" s="52">
        <v>44942.735659722224</v>
      </c>
      <c r="D1049" s="16">
        <f>(K1049*M1049+P1049*R1049)/(24*60*60)</f>
        <v>0</v>
      </c>
      <c r="E1049" s="26"/>
      <c r="F1049" s="14" t="s">
        <v>2007</v>
      </c>
      <c r="G1049" s="15">
        <v>0.11600000000000001</v>
      </c>
      <c r="H1049" s="131">
        <v>17</v>
      </c>
      <c r="I1049" s="131">
        <v>10</v>
      </c>
      <c r="J1049" s="143" t="s">
        <v>2008</v>
      </c>
      <c r="K1049" s="37"/>
      <c r="L1049" s="27">
        <v>6.0000000000000001E-3</v>
      </c>
      <c r="M1049" s="13">
        <v>273</v>
      </c>
      <c r="N1049" s="13">
        <v>240</v>
      </c>
      <c r="O1049" s="17">
        <v>2E-3</v>
      </c>
      <c r="P1049" s="37"/>
      <c r="Q1049" s="27">
        <v>6.0000000000000001E-3</v>
      </c>
      <c r="R1049" s="13">
        <v>334</v>
      </c>
      <c r="S1049" s="13">
        <v>240</v>
      </c>
      <c r="T1049" s="133">
        <v>2.9999999999999997E-4</v>
      </c>
      <c r="U1049" s="27">
        <v>0</v>
      </c>
      <c r="V1049" s="8">
        <f>IF(AB1047="Latest Sag:",-(K1049*L1049+P1049*Q1049),-(K1049*L1049+P1049*Q1049)+U1049)</f>
        <v>0</v>
      </c>
      <c r="W1049" s="8">
        <f>IF(OR(AC1048="",AC1048=0),Z1048+V1049,IF(AB1047="Latest Sag:",AA1048+U1049+V1049,AC1048+V1049))</f>
        <v>0.45844499999999999</v>
      </c>
      <c r="X1049" s="34"/>
      <c r="Y1049" s="53">
        <f>IF(OR(ISBLANK(X1049),X1047=VALUE(20)),,IF(W1047="Latest Z20:",ABS(X1047-X1049-K1046*L1046-P1046*Q1046+U1048+U1049),ABS(X1048-X1049-K1048*L1048-P1048*Q1048+U1049)))</f>
        <v>0</v>
      </c>
      <c r="Z1049" s="28">
        <v>-66.121341000000001</v>
      </c>
      <c r="AA1049" s="28">
        <v>0.48884499999999997</v>
      </c>
      <c r="AB1049" s="28">
        <v>3.4922000000000002E-2</v>
      </c>
      <c r="AC1049" s="8">
        <f t="shared" ref="AC1049" si="2402">AB1049+AA1049</f>
        <v>0.52376699999999998</v>
      </c>
      <c r="AD1049" s="35">
        <v>0.458664420466532</v>
      </c>
      <c r="AE1049" s="8">
        <f t="shared" ref="AE1049" si="2403">IF(AD1049="",0,IF(OR(AC1049="",AC1049=0),W1049-AD1049,AC1049-AD1049))</f>
        <v>6.5102579533467986E-2</v>
      </c>
      <c r="AF1049" s="58">
        <f t="shared" ref="AF1049" si="2404">IF(AA1049="",(Z1049-V1049)-Z1048,AC1049-W1049)</f>
        <v>6.5321999999999991E-2</v>
      </c>
      <c r="AG1049" s="40"/>
      <c r="AH1049" s="73"/>
      <c r="AI1049" s="40"/>
      <c r="AJ1049" s="73"/>
      <c r="AK1049" s="40">
        <v>3397</v>
      </c>
      <c r="AL1049" s="73">
        <v>150</v>
      </c>
      <c r="AM1049" s="70"/>
      <c r="AN1049" s="74"/>
      <c r="AO1049" s="70"/>
      <c r="AP1049" s="63"/>
      <c r="AQ1049" s="63"/>
      <c r="AR1049" s="40"/>
      <c r="AS1049" s="40"/>
      <c r="AT1049" s="63"/>
      <c r="AU1049" s="63"/>
      <c r="AV1049" s="142"/>
      <c r="AW1049" s="71"/>
      <c r="AX1049" s="45"/>
      <c r="AY1049" s="45"/>
      <c r="AZ1049" s="46"/>
      <c r="BA1049" s="152"/>
      <c r="BB1049" s="47"/>
      <c r="BC1049" s="158">
        <v>19</v>
      </c>
      <c r="BD1049" s="158"/>
      <c r="BE1049" s="47"/>
      <c r="BF1049" s="56"/>
      <c r="BG1049" s="49"/>
      <c r="BH1049" s="50"/>
      <c r="BI1049" s="49"/>
      <c r="BJ1049" s="49"/>
      <c r="BK1049" s="49"/>
      <c r="BL1049" s="49"/>
      <c r="BM1049" s="49"/>
      <c r="BN1049" s="50"/>
      <c r="BO1049" s="49"/>
      <c r="BP1049" s="49"/>
      <c r="BQ1049" s="50"/>
      <c r="BR1049" s="9"/>
    </row>
    <row r="1050" spans="1:70" s="7" customFormat="1" x14ac:dyDescent="0.25">
      <c r="A1050" s="68" t="s">
        <v>2074</v>
      </c>
      <c r="B1050" s="67" t="s">
        <v>1713</v>
      </c>
      <c r="C1050" s="52">
        <v>44942.765428240738</v>
      </c>
      <c r="D1050" s="16">
        <f>(K1050*M1050+P1050*R1050)/(24*60*60)</f>
        <v>3.1597222222222221E-2</v>
      </c>
      <c r="E1050" s="26"/>
      <c r="F1050" s="14" t="s">
        <v>2007</v>
      </c>
      <c r="G1050" s="15">
        <v>0.11600000000000001</v>
      </c>
      <c r="H1050" s="131">
        <v>17</v>
      </c>
      <c r="I1050" s="131">
        <v>10</v>
      </c>
      <c r="J1050" s="143" t="s">
        <v>2008</v>
      </c>
      <c r="K1050" s="27">
        <v>10</v>
      </c>
      <c r="L1050" s="27">
        <v>6.0000000000000001E-3</v>
      </c>
      <c r="M1050" s="13">
        <v>273</v>
      </c>
      <c r="N1050" s="13">
        <v>240</v>
      </c>
      <c r="O1050" s="17">
        <v>2E-3</v>
      </c>
      <c r="P1050" s="27">
        <v>0</v>
      </c>
      <c r="Q1050" s="27">
        <v>6.0000000000000001E-3</v>
      </c>
      <c r="R1050" s="13">
        <v>334</v>
      </c>
      <c r="S1050" s="13">
        <v>240</v>
      </c>
      <c r="T1050" s="133">
        <v>2.9999999999999997E-4</v>
      </c>
      <c r="U1050" s="27">
        <v>3.5822E-2</v>
      </c>
      <c r="V1050" s="8">
        <f>IF(AB1048="Latest Sag:",-(K1050*L1050+P1050*Q1050),-(K1050*L1050+P1050*Q1050)+U1050)</f>
        <v>-0.06</v>
      </c>
      <c r="W1050" s="8">
        <f>IF(OR(AC1049="",AC1049=0),Z1049+V1050,IF(AB1048="Latest Sag:",AA1049+U1050+V1050,AC1049+V1050))</f>
        <v>0.464667</v>
      </c>
      <c r="X1050" s="33">
        <v>-35.609893</v>
      </c>
      <c r="Y1050" s="53">
        <f>IF(OR(ISBLANK(X1050),X1048=VALUE(20)),,IF(W1048="Latest Z20:",ABS(X1048-X1050-K1047*L1047-P1047*Q1047+U1049+U1050),ABS(X1049-X1050-K1049*L1049-P1049*Q1049+U1050)))</f>
        <v>0</v>
      </c>
      <c r="Z1050" s="28">
        <v>-66.121298999999993</v>
      </c>
      <c r="AA1050" s="28">
        <v>0.488813</v>
      </c>
      <c r="AB1050" s="28">
        <v>-2.5461000000000001E-2</v>
      </c>
      <c r="AC1050" s="8">
        <f t="shared" ref="AC1050" si="2405">AB1050+AA1050</f>
        <v>0.46335199999999999</v>
      </c>
      <c r="AD1050" s="35">
        <v>0.458664420466532</v>
      </c>
      <c r="AE1050" s="8">
        <f t="shared" ref="AE1050" si="2406">IF(AD1050="",0,IF(OR(AC1050="",AC1050=0),W1050-AD1050,AC1050-AD1050))</f>
        <v>4.6875795334679893E-3</v>
      </c>
      <c r="AF1050" s="58">
        <f t="shared" ref="AF1050" si="2407">IF(AA1050="",(Z1050-V1050)-Z1049,AC1050-W1050)</f>
        <v>-1.3150000000000106E-3</v>
      </c>
      <c r="AG1050" s="40"/>
      <c r="AH1050" s="73"/>
      <c r="AI1050" s="40"/>
      <c r="AJ1050" s="73"/>
      <c r="AK1050" s="40">
        <v>72</v>
      </c>
      <c r="AL1050" s="73">
        <v>150</v>
      </c>
      <c r="AM1050" s="70"/>
      <c r="AN1050" s="74"/>
      <c r="AO1050" s="70"/>
      <c r="AP1050" s="63"/>
      <c r="AQ1050" s="63"/>
      <c r="AR1050" s="40"/>
      <c r="AS1050" s="40"/>
      <c r="AT1050" s="63"/>
      <c r="AU1050" s="63"/>
      <c r="AV1050" s="142"/>
      <c r="AW1050" s="71"/>
      <c r="AX1050" s="45"/>
      <c r="AY1050" s="45"/>
      <c r="AZ1050" s="46"/>
      <c r="BA1050" s="152"/>
      <c r="BB1050" s="47"/>
      <c r="BC1050" s="158">
        <v>19</v>
      </c>
      <c r="BD1050" s="158"/>
      <c r="BE1050" s="47"/>
      <c r="BF1050" s="56"/>
      <c r="BG1050" s="49"/>
      <c r="BH1050" s="50"/>
      <c r="BI1050" s="49"/>
      <c r="BJ1050" s="49"/>
      <c r="BK1050" s="49"/>
      <c r="BL1050" s="49"/>
      <c r="BM1050" s="49"/>
      <c r="BN1050" s="50"/>
      <c r="BO1050" s="49"/>
      <c r="BP1050" s="49"/>
      <c r="BQ1050" s="50"/>
      <c r="BR1050" s="9"/>
    </row>
    <row r="1051" spans="1:70" s="7" customFormat="1" x14ac:dyDescent="0.25">
      <c r="A1051" s="68" t="s">
        <v>2075</v>
      </c>
      <c r="B1051" s="67" t="s">
        <v>1713</v>
      </c>
      <c r="C1051" s="52">
        <v>44942.80810185185</v>
      </c>
      <c r="D1051" s="16">
        <f>(K1051*M1051+P1051*R1051)/(24*60*60)</f>
        <v>1.0185185185185186E-2</v>
      </c>
      <c r="E1051" s="26"/>
      <c r="F1051" s="14" t="s">
        <v>2007</v>
      </c>
      <c r="G1051" s="15">
        <v>0.11600000000000001</v>
      </c>
      <c r="H1051" s="131">
        <v>17</v>
      </c>
      <c r="I1051" s="131">
        <v>10</v>
      </c>
      <c r="J1051" s="143" t="s">
        <v>2008</v>
      </c>
      <c r="K1051" s="27">
        <v>2</v>
      </c>
      <c r="L1051" s="27">
        <v>6.0000000000000001E-3</v>
      </c>
      <c r="M1051" s="13">
        <v>273</v>
      </c>
      <c r="N1051" s="13">
        <v>240</v>
      </c>
      <c r="O1051" s="17">
        <v>2E-3</v>
      </c>
      <c r="P1051" s="27">
        <v>1</v>
      </c>
      <c r="Q1051" s="27">
        <v>6.0000000000000001E-3</v>
      </c>
      <c r="R1051" s="13">
        <v>334</v>
      </c>
      <c r="S1051" s="13">
        <v>240</v>
      </c>
      <c r="T1051" s="133">
        <v>2.9999999999999997E-4</v>
      </c>
      <c r="U1051" s="27">
        <v>1.3172E-2</v>
      </c>
      <c r="V1051" s="8">
        <f>IF(AB1049="Latest Sag:",-(K1051*L1051+P1051*Q1051),-(K1051*L1051+P1051*Q1051)+U1051)</f>
        <v>-4.8280000000000024E-3</v>
      </c>
      <c r="W1051" s="8">
        <f>IF(OR(AC1050="",AC1050=0),Z1050+V1051,IF(AB1049="Latest Sag:",AA1050+U1051+V1051,AC1050+V1051))</f>
        <v>0.45852399999999999</v>
      </c>
      <c r="X1051" s="33">
        <v>-35.656722000000002</v>
      </c>
      <c r="Y1051" s="53">
        <f>IF(OR(ISBLANK(X1051),X1049=VALUE(20)),,IF(W1049="Latest Z20:",ABS(X1049-X1051-K1048*L1048-P1048*Q1048+U1050+U1051),ABS(X1050-X1051-K1050*L1050-P1050*Q1050+U1051)))</f>
        <v>1.0000000024538991E-6</v>
      </c>
      <c r="Z1051" s="28">
        <v>-66.12133</v>
      </c>
      <c r="AA1051" s="28">
        <v>0.48885400000000001</v>
      </c>
      <c r="AB1051" s="28">
        <v>-3.0159999999999999E-2</v>
      </c>
      <c r="AC1051" s="8">
        <f t="shared" ref="AC1051" si="2408">AB1051+AA1051</f>
        <v>0.45869399999999999</v>
      </c>
      <c r="AD1051" s="35">
        <v>0.458664420466532</v>
      </c>
      <c r="AE1051" s="8">
        <f t="shared" ref="AE1051" si="2409">IF(AD1051="",0,IF(OR(AC1051="",AC1051=0),W1051-AD1051,AC1051-AD1051))</f>
        <v>2.9579533467993802E-5</v>
      </c>
      <c r="AF1051" s="58">
        <f t="shared" ref="AF1051" si="2410">IF(AA1051="",(Z1051-V1051)-Z1050,AC1051-W1051)</f>
        <v>1.7000000000000348E-4</v>
      </c>
      <c r="AG1051" s="40"/>
      <c r="AH1051" s="73"/>
      <c r="AI1051" s="40"/>
      <c r="AJ1051" s="73"/>
      <c r="AK1051" s="40">
        <v>20</v>
      </c>
      <c r="AL1051" s="73">
        <v>150</v>
      </c>
      <c r="AM1051" s="70"/>
      <c r="AN1051" s="74"/>
      <c r="AO1051" s="70"/>
      <c r="AP1051" s="63"/>
      <c r="AQ1051" s="63"/>
      <c r="AR1051" s="40"/>
      <c r="AS1051" s="40"/>
      <c r="AT1051" s="63"/>
      <c r="AU1051" s="63"/>
      <c r="AV1051" s="142"/>
      <c r="AW1051" s="71"/>
      <c r="AX1051" s="45"/>
      <c r="AY1051" s="45"/>
      <c r="AZ1051" s="46"/>
      <c r="BA1051" s="152"/>
      <c r="BB1051" s="47"/>
      <c r="BC1051" s="158">
        <v>19</v>
      </c>
      <c r="BD1051" s="158"/>
      <c r="BE1051" s="47"/>
      <c r="BF1051" s="56"/>
      <c r="BG1051" s="49"/>
      <c r="BH1051" s="50"/>
      <c r="BI1051" s="49"/>
      <c r="BJ1051" s="49"/>
      <c r="BK1051" s="49"/>
      <c r="BL1051" s="49"/>
      <c r="BM1051" s="49"/>
      <c r="BN1051" s="50"/>
      <c r="BO1051" s="49"/>
      <c r="BP1051" s="49"/>
      <c r="BQ1051" s="50"/>
      <c r="BR1051" s="9"/>
    </row>
    <row r="1052" spans="1:70" s="6" customFormat="1" x14ac:dyDescent="0.25">
      <c r="A1052" s="170" t="s">
        <v>1155</v>
      </c>
      <c r="B1052" s="136"/>
      <c r="C1052" s="137">
        <v>44942.826412037037</v>
      </c>
      <c r="D1052" s="146">
        <v>2.19</v>
      </c>
      <c r="E1052" s="139" t="s">
        <v>814</v>
      </c>
      <c r="F1052" s="165" t="s">
        <v>1324</v>
      </c>
      <c r="G1052" s="22"/>
      <c r="H1052" s="134"/>
      <c r="I1052" s="134"/>
      <c r="J1052" s="145"/>
      <c r="K1052" s="29"/>
      <c r="L1052" s="29"/>
      <c r="M1052" s="1"/>
      <c r="N1052" s="1"/>
      <c r="O1052" s="3"/>
      <c r="P1052" s="29"/>
      <c r="Q1052" s="29"/>
      <c r="R1052" s="1"/>
      <c r="S1052" s="1"/>
      <c r="T1052" s="147" t="s">
        <v>903</v>
      </c>
      <c r="U1052" s="32" t="s">
        <v>24</v>
      </c>
      <c r="V1052" s="24"/>
      <c r="W1052" s="25" t="s">
        <v>22</v>
      </c>
      <c r="X1052" s="30">
        <v>20</v>
      </c>
      <c r="Y1052" s="138"/>
      <c r="Z1052" s="30"/>
      <c r="AA1052" s="30"/>
      <c r="AB1052" s="36" t="s">
        <v>21</v>
      </c>
      <c r="AC1052" s="24">
        <f>$AC$1051</f>
        <v>0.45869399999999999</v>
      </c>
      <c r="AD1052" s="30"/>
      <c r="AE1052" s="24"/>
      <c r="AF1052" s="24"/>
      <c r="AG1052" s="41"/>
      <c r="AH1052" s="41"/>
      <c r="AI1052" s="41"/>
      <c r="AJ1052" s="41"/>
      <c r="AK1052" s="41"/>
      <c r="AL1052" s="41"/>
      <c r="AM1052" s="41"/>
      <c r="AN1052" s="41"/>
      <c r="AO1052" s="41"/>
      <c r="AP1052" s="135"/>
      <c r="AQ1052" s="135"/>
      <c r="AR1052" s="41"/>
      <c r="AS1052" s="41"/>
      <c r="AT1052" s="135"/>
      <c r="AU1052" s="135"/>
      <c r="AV1052" s="29"/>
      <c r="AW1052" s="42"/>
      <c r="AX1052" s="42"/>
      <c r="AY1052" s="42"/>
      <c r="AZ1052" s="43"/>
      <c r="BA1052" s="151"/>
      <c r="BB1052" s="44"/>
      <c r="BC1052" s="157">
        <v>20</v>
      </c>
      <c r="BD1052" s="157"/>
      <c r="BE1052" s="44"/>
      <c r="BF1052" s="48"/>
      <c r="BG1052" s="48"/>
      <c r="BH1052" s="48"/>
      <c r="BI1052" s="48"/>
      <c r="BJ1052" s="48"/>
      <c r="BK1052" s="48"/>
      <c r="BL1052" s="48"/>
      <c r="BM1052" s="48"/>
      <c r="BN1052" s="48"/>
      <c r="BO1052" s="48"/>
      <c r="BP1052" s="48"/>
      <c r="BQ1052" s="48"/>
      <c r="BR1052" s="1"/>
    </row>
    <row r="1053" spans="1:70" s="7" customFormat="1" x14ac:dyDescent="0.25">
      <c r="A1053" s="68" t="s">
        <v>2076</v>
      </c>
      <c r="B1053" s="67" t="s">
        <v>1713</v>
      </c>
      <c r="C1053" s="52">
        <v>44942.826458333337</v>
      </c>
      <c r="D1053" s="16">
        <f>(K1053*M1053+P1053*R1053)/(24*60*60)</f>
        <v>0</v>
      </c>
      <c r="E1053" s="26"/>
      <c r="F1053" s="14" t="s">
        <v>2007</v>
      </c>
      <c r="G1053" s="15">
        <v>0.11600000000000001</v>
      </c>
      <c r="H1053" s="131">
        <v>17</v>
      </c>
      <c r="I1053" s="131">
        <v>10</v>
      </c>
      <c r="J1053" s="143" t="s">
        <v>2008</v>
      </c>
      <c r="K1053" s="37"/>
      <c r="L1053" s="27">
        <v>6.0000000000000001E-3</v>
      </c>
      <c r="M1053" s="13">
        <v>273</v>
      </c>
      <c r="N1053" s="13">
        <v>240</v>
      </c>
      <c r="O1053" s="17">
        <v>2E-3</v>
      </c>
      <c r="P1053" s="37"/>
      <c r="Q1053" s="27">
        <v>6.0000000000000001E-3</v>
      </c>
      <c r="R1053" s="13">
        <v>334</v>
      </c>
      <c r="S1053" s="13">
        <v>240</v>
      </c>
      <c r="T1053" s="133">
        <v>2.9999999999999997E-4</v>
      </c>
      <c r="U1053" s="27">
        <v>0</v>
      </c>
      <c r="V1053" s="8">
        <f>IF(AB1051="Latest Sag:",-(K1053*L1053+P1053*Q1053),-(K1053*L1053+P1053*Q1053)+U1053)</f>
        <v>0</v>
      </c>
      <c r="W1053" s="8">
        <f>IF(OR(AC1052="",AC1052=0),Z1052+V1053,IF(AB1051="Latest Sag:",AA1052+U1053+V1053,AC1052+V1053))</f>
        <v>0.45869399999999999</v>
      </c>
      <c r="X1053" s="34"/>
      <c r="Y1053" s="53">
        <f>IF(OR(ISBLANK(X1053),X1051=VALUE(20)),,IF(W1051="Latest Z20:",ABS(X1051-X1053-K1050*L1050-P1050*Q1050+U1052+U1053),ABS(X1052-X1053-K1052*L1052-P1052*Q1052+U1053)))</f>
        <v>0</v>
      </c>
      <c r="Z1053" s="28">
        <v>-66.120900000000006</v>
      </c>
      <c r="AA1053" s="28">
        <v>0.48878300000000002</v>
      </c>
      <c r="AB1053" s="28">
        <v>3.5436000000000002E-2</v>
      </c>
      <c r="AC1053" s="8">
        <f t="shared" ref="AC1053" si="2411">AB1053+AA1053</f>
        <v>0.52421899999999999</v>
      </c>
      <c r="AD1053" s="35">
        <v>0.45892575694231103</v>
      </c>
      <c r="AE1053" s="8">
        <f t="shared" ref="AE1053" si="2412">IF(AD1053="",0,IF(OR(AC1053="",AC1053=0),W1053-AD1053,AC1053-AD1053))</f>
        <v>6.5293243057688966E-2</v>
      </c>
      <c r="AF1053" s="58">
        <f t="shared" ref="AF1053" si="2413">IF(AA1053="",(Z1053-V1053)-Z1052,AC1053-W1053)</f>
        <v>6.5525E-2</v>
      </c>
      <c r="AG1053" s="40"/>
      <c r="AH1053" s="73"/>
      <c r="AI1053" s="40"/>
      <c r="AJ1053" s="73"/>
      <c r="AK1053" s="40">
        <v>2419</v>
      </c>
      <c r="AL1053" s="73">
        <v>150</v>
      </c>
      <c r="AM1053" s="70"/>
      <c r="AN1053" s="74"/>
      <c r="AO1053" s="70"/>
      <c r="AP1053" s="63"/>
      <c r="AQ1053" s="63"/>
      <c r="AR1053" s="40"/>
      <c r="AS1053" s="40"/>
      <c r="AT1053" s="63"/>
      <c r="AU1053" s="63"/>
      <c r="AV1053" s="142"/>
      <c r="AW1053" s="71"/>
      <c r="AX1053" s="45"/>
      <c r="AY1053" s="45"/>
      <c r="AZ1053" s="46"/>
      <c r="BA1053" s="152"/>
      <c r="BB1053" s="47"/>
      <c r="BC1053" s="158">
        <v>20</v>
      </c>
      <c r="BD1053" s="158"/>
      <c r="BE1053" s="47"/>
      <c r="BF1053" s="56"/>
      <c r="BG1053" s="49"/>
      <c r="BH1053" s="50"/>
      <c r="BI1053" s="49"/>
      <c r="BJ1053" s="49"/>
      <c r="BK1053" s="49"/>
      <c r="BL1053" s="49"/>
      <c r="BM1053" s="49"/>
      <c r="BN1053" s="50"/>
      <c r="BO1053" s="49"/>
      <c r="BP1053" s="49"/>
      <c r="BQ1053" s="50"/>
      <c r="BR1053" s="9"/>
    </row>
    <row r="1054" spans="1:70" s="7" customFormat="1" x14ac:dyDescent="0.25">
      <c r="A1054" s="68" t="s">
        <v>2077</v>
      </c>
      <c r="B1054" s="67" t="s">
        <v>1713</v>
      </c>
      <c r="C1054" s="52">
        <v>44942.850891203707</v>
      </c>
      <c r="D1054" s="16">
        <f>(K1054*M1054+P1054*R1054)/(24*60*60)</f>
        <v>3.1597222222222221E-2</v>
      </c>
      <c r="E1054" s="26"/>
      <c r="F1054" s="14" t="s">
        <v>2007</v>
      </c>
      <c r="G1054" s="15">
        <v>0.11600000000000001</v>
      </c>
      <c r="H1054" s="131">
        <v>17</v>
      </c>
      <c r="I1054" s="131">
        <v>10</v>
      </c>
      <c r="J1054" s="143" t="s">
        <v>2008</v>
      </c>
      <c r="K1054" s="27">
        <v>10</v>
      </c>
      <c r="L1054" s="27">
        <v>6.0000000000000001E-3</v>
      </c>
      <c r="M1054" s="13">
        <v>273</v>
      </c>
      <c r="N1054" s="13">
        <v>240</v>
      </c>
      <c r="O1054" s="17">
        <v>2E-3</v>
      </c>
      <c r="P1054" s="27">
        <v>0</v>
      </c>
      <c r="Q1054" s="27">
        <v>6.0000000000000001E-3</v>
      </c>
      <c r="R1054" s="13">
        <v>334</v>
      </c>
      <c r="S1054" s="13">
        <v>240</v>
      </c>
      <c r="T1054" s="133">
        <v>2.9999999999999997E-4</v>
      </c>
      <c r="U1054" s="27">
        <v>3.6394000000000003E-2</v>
      </c>
      <c r="V1054" s="8">
        <f>IF(AB1052="Latest Sag:",-(K1054*L1054+P1054*Q1054),-(K1054*L1054+P1054*Q1054)+U1054)</f>
        <v>-0.06</v>
      </c>
      <c r="W1054" s="8">
        <f>IF(OR(AC1053="",AC1053=0),Z1053+V1054,IF(AB1052="Latest Sag:",AA1053+U1054+V1054,AC1053+V1054))</f>
        <v>0.46517700000000001</v>
      </c>
      <c r="X1054" s="33">
        <v>-35.608893999999999</v>
      </c>
      <c r="Y1054" s="53">
        <f>IF(OR(ISBLANK(X1054),X1052=VALUE(20)),,IF(W1052="Latest Z20:",ABS(X1052-X1054-K1051*L1051-P1051*Q1051+U1053+U1054),ABS(X1053-X1054-K1053*L1053-P1053*Q1053+U1054)))</f>
        <v>0</v>
      </c>
      <c r="Z1054" s="28">
        <v>-66.120597000000004</v>
      </c>
      <c r="AA1054" s="28">
        <v>0.48877399999999999</v>
      </c>
      <c r="AB1054" s="28">
        <v>-2.5122999999999999E-2</v>
      </c>
      <c r="AC1054" s="8">
        <f t="shared" ref="AC1054" si="2414">AB1054+AA1054</f>
        <v>0.46365099999999998</v>
      </c>
      <c r="AD1054" s="35">
        <v>0.45892575694231103</v>
      </c>
      <c r="AE1054" s="8">
        <f t="shared" ref="AE1054" si="2415">IF(AD1054="",0,IF(OR(AC1054="",AC1054=0),W1054-AD1054,AC1054-AD1054))</f>
        <v>4.7252430576889548E-3</v>
      </c>
      <c r="AF1054" s="58">
        <f t="shared" ref="AF1054" si="2416">IF(AA1054="",(Z1054-V1054)-Z1053,AC1054-W1054)</f>
        <v>-1.5260000000000273E-3</v>
      </c>
      <c r="AG1054" s="40"/>
      <c r="AH1054" s="73"/>
      <c r="AI1054" s="40"/>
      <c r="AJ1054" s="73"/>
      <c r="AK1054" s="40">
        <v>66</v>
      </c>
      <c r="AL1054" s="73">
        <v>150</v>
      </c>
      <c r="AM1054" s="70"/>
      <c r="AN1054" s="74"/>
      <c r="AO1054" s="70"/>
      <c r="AP1054" s="63"/>
      <c r="AQ1054" s="63"/>
      <c r="AR1054" s="40"/>
      <c r="AS1054" s="40"/>
      <c r="AT1054" s="63"/>
      <c r="AU1054" s="63"/>
      <c r="AV1054" s="142"/>
      <c r="AW1054" s="71"/>
      <c r="AX1054" s="45"/>
      <c r="AY1054" s="45"/>
      <c r="AZ1054" s="46"/>
      <c r="BA1054" s="152"/>
      <c r="BB1054" s="47"/>
      <c r="BC1054" s="158">
        <v>20</v>
      </c>
      <c r="BD1054" s="158"/>
      <c r="BE1054" s="47"/>
      <c r="BF1054" s="56"/>
      <c r="BG1054" s="49"/>
      <c r="BH1054" s="50"/>
      <c r="BI1054" s="49"/>
      <c r="BJ1054" s="49"/>
      <c r="BK1054" s="49"/>
      <c r="BL1054" s="49"/>
      <c r="BM1054" s="49"/>
      <c r="BN1054" s="50"/>
      <c r="BO1054" s="49"/>
      <c r="BP1054" s="49"/>
      <c r="BQ1054" s="50"/>
      <c r="BR1054" s="9"/>
    </row>
    <row r="1055" spans="1:70" s="7" customFormat="1" x14ac:dyDescent="0.25">
      <c r="A1055" s="68" t="s">
        <v>2078</v>
      </c>
      <c r="B1055" s="67" t="s">
        <v>1713</v>
      </c>
      <c r="C1055" s="52">
        <v>44942.893171296295</v>
      </c>
      <c r="D1055" s="16">
        <f>(K1055*M1055+P1055*R1055)/(24*60*60)</f>
        <v>1.0185185185185186E-2</v>
      </c>
      <c r="E1055" s="26"/>
      <c r="F1055" s="14" t="s">
        <v>2007</v>
      </c>
      <c r="G1055" s="15">
        <v>0.11600000000000001</v>
      </c>
      <c r="H1055" s="131">
        <v>17</v>
      </c>
      <c r="I1055" s="131">
        <v>10</v>
      </c>
      <c r="J1055" s="143" t="s">
        <v>2008</v>
      </c>
      <c r="K1055" s="27">
        <v>2</v>
      </c>
      <c r="L1055" s="27">
        <v>6.0000000000000001E-3</v>
      </c>
      <c r="M1055" s="13">
        <v>273</v>
      </c>
      <c r="N1055" s="13">
        <v>240</v>
      </c>
      <c r="O1055" s="17">
        <v>2E-3</v>
      </c>
      <c r="P1055" s="27">
        <v>1</v>
      </c>
      <c r="Q1055" s="27">
        <v>6.0000000000000001E-3</v>
      </c>
      <c r="R1055" s="13">
        <v>334</v>
      </c>
      <c r="S1055" s="13">
        <v>240</v>
      </c>
      <c r="T1055" s="133">
        <v>2.9999999999999997E-4</v>
      </c>
      <c r="U1055" s="27">
        <v>1.3141999999999999E-2</v>
      </c>
      <c r="V1055" s="8">
        <f>IF(AB1053="Latest Sag:",-(K1055*L1055+P1055*Q1055),-(K1055*L1055+P1055*Q1055)+U1055)</f>
        <v>-4.8580000000000029E-3</v>
      </c>
      <c r="W1055" s="8">
        <f>IF(OR(AC1054="",AC1054=0),Z1054+V1055,IF(AB1053="Latest Sag:",AA1054+U1055+V1055,AC1054+V1055))</f>
        <v>0.45879299999999995</v>
      </c>
      <c r="X1055" s="33">
        <v>-35.655752999999997</v>
      </c>
      <c r="Y1055" s="53">
        <f>IF(OR(ISBLANK(X1055),X1053=VALUE(20)),,IF(W1053="Latest Z20:",ABS(X1053-X1055-K1052*L1052-P1052*Q1052+U1054+U1055),ABS(X1054-X1055-K1054*L1054-P1054*Q1054+U1055)))</f>
        <v>9.9999999776494153E-7</v>
      </c>
      <c r="Z1055" s="28">
        <v>-66.120614000000003</v>
      </c>
      <c r="AA1055" s="28">
        <v>0.48879299999999998</v>
      </c>
      <c r="AB1055" s="28">
        <v>-2.9933000000000001E-2</v>
      </c>
      <c r="AC1055" s="8">
        <f t="shared" ref="AC1055" si="2417">AB1055+AA1055</f>
        <v>0.45885999999999999</v>
      </c>
      <c r="AD1055" s="35">
        <v>0.45892575694231103</v>
      </c>
      <c r="AE1055" s="8">
        <f t="shared" ref="AE1055" si="2418">IF(AD1055="",0,IF(OR(AC1055="",AC1055=0),W1055-AD1055,AC1055-AD1055))</f>
        <v>-6.5756942311034905E-5</v>
      </c>
      <c r="AF1055" s="58">
        <f t="shared" ref="AF1055" si="2419">IF(AA1055="",(Z1055-V1055)-Z1054,AC1055-W1055)</f>
        <v>6.700000000003925E-5</v>
      </c>
      <c r="AG1055" s="40"/>
      <c r="AH1055" s="73"/>
      <c r="AI1055" s="40"/>
      <c r="AJ1055" s="73"/>
      <c r="AK1055" s="40">
        <v>21</v>
      </c>
      <c r="AL1055" s="73">
        <v>150</v>
      </c>
      <c r="AM1055" s="70"/>
      <c r="AN1055" s="74"/>
      <c r="AO1055" s="70"/>
      <c r="AP1055" s="63"/>
      <c r="AQ1055" s="63"/>
      <c r="AR1055" s="40"/>
      <c r="AS1055" s="40"/>
      <c r="AT1055" s="63"/>
      <c r="AU1055" s="63"/>
      <c r="AV1055" s="142"/>
      <c r="AW1055" s="71"/>
      <c r="AX1055" s="45"/>
      <c r="AY1055" s="45"/>
      <c r="AZ1055" s="46"/>
      <c r="BA1055" s="152"/>
      <c r="BB1055" s="47"/>
      <c r="BC1055" s="158">
        <v>20</v>
      </c>
      <c r="BD1055" s="158">
        <v>10</v>
      </c>
      <c r="BE1055" s="47">
        <v>14</v>
      </c>
      <c r="BF1055" s="56"/>
      <c r="BG1055" s="49"/>
      <c r="BH1055" s="50"/>
      <c r="BI1055" s="49"/>
      <c r="BJ1055" s="49"/>
      <c r="BK1055" s="49"/>
      <c r="BL1055" s="49"/>
      <c r="BM1055" s="49"/>
      <c r="BN1055" s="50"/>
      <c r="BO1055" s="49"/>
      <c r="BP1055" s="49"/>
      <c r="BQ1055" s="50"/>
      <c r="BR1055" s="9"/>
    </row>
    <row r="1056" spans="1:70" s="6" customFormat="1" x14ac:dyDescent="0.25">
      <c r="A1056" s="170" t="s">
        <v>1155</v>
      </c>
      <c r="B1056" s="136"/>
      <c r="C1056" s="137">
        <v>44942.927291666667</v>
      </c>
      <c r="D1056" s="146">
        <v>2.42</v>
      </c>
      <c r="E1056" s="139" t="s">
        <v>814</v>
      </c>
      <c r="F1056" s="165" t="s">
        <v>1328</v>
      </c>
      <c r="G1056" s="22"/>
      <c r="H1056" s="134"/>
      <c r="I1056" s="134"/>
      <c r="J1056" s="145"/>
      <c r="K1056" s="29"/>
      <c r="L1056" s="29"/>
      <c r="M1056" s="1"/>
      <c r="N1056" s="1"/>
      <c r="O1056" s="3"/>
      <c r="P1056" s="29"/>
      <c r="Q1056" s="29"/>
      <c r="R1056" s="1"/>
      <c r="S1056" s="1"/>
      <c r="T1056" s="147" t="s">
        <v>903</v>
      </c>
      <c r="U1056" s="32" t="s">
        <v>24</v>
      </c>
      <c r="V1056" s="24"/>
      <c r="W1056" s="25" t="s">
        <v>22</v>
      </c>
      <c r="X1056" s="30">
        <v>20</v>
      </c>
      <c r="Y1056" s="138"/>
      <c r="Z1056" s="30"/>
      <c r="AA1056" s="30"/>
      <c r="AB1056" s="36" t="s">
        <v>21</v>
      </c>
      <c r="AC1056" s="24">
        <f>$AC$1055</f>
        <v>0.45885999999999999</v>
      </c>
      <c r="AD1056" s="30"/>
      <c r="AE1056" s="24"/>
      <c r="AF1056" s="24"/>
      <c r="AG1056" s="41"/>
      <c r="AH1056" s="41"/>
      <c r="AI1056" s="41"/>
      <c r="AJ1056" s="41"/>
      <c r="AK1056" s="41"/>
      <c r="AL1056" s="41"/>
      <c r="AM1056" s="41"/>
      <c r="AN1056" s="41"/>
      <c r="AO1056" s="41"/>
      <c r="AP1056" s="135"/>
      <c r="AQ1056" s="135"/>
      <c r="AR1056" s="41"/>
      <c r="AS1056" s="41"/>
      <c r="AT1056" s="135"/>
      <c r="AU1056" s="135"/>
      <c r="AV1056" s="29"/>
      <c r="AW1056" s="42"/>
      <c r="AX1056" s="42"/>
      <c r="AY1056" s="42"/>
      <c r="AZ1056" s="43"/>
      <c r="BA1056" s="151"/>
      <c r="BB1056" s="44"/>
      <c r="BC1056" s="157">
        <v>21</v>
      </c>
      <c r="BD1056" s="157"/>
      <c r="BE1056" s="44"/>
      <c r="BF1056" s="48"/>
      <c r="BG1056" s="48"/>
      <c r="BH1056" s="48"/>
      <c r="BI1056" s="48"/>
      <c r="BJ1056" s="48"/>
      <c r="BK1056" s="48"/>
      <c r="BL1056" s="48"/>
      <c r="BM1056" s="48"/>
      <c r="BN1056" s="48"/>
      <c r="BO1056" s="48"/>
      <c r="BP1056" s="48"/>
      <c r="BQ1056" s="48"/>
      <c r="BR1056" s="1"/>
    </row>
    <row r="1057" spans="1:70" s="7" customFormat="1" x14ac:dyDescent="0.25">
      <c r="A1057" s="68" t="s">
        <v>2079</v>
      </c>
      <c r="B1057" s="67" t="s">
        <v>1713</v>
      </c>
      <c r="C1057" s="52">
        <v>44942.927337962959</v>
      </c>
      <c r="D1057" s="16">
        <f>(K1057*M1057+P1057*R1057)/(24*60*60)</f>
        <v>0</v>
      </c>
      <c r="E1057" s="26"/>
      <c r="F1057" s="14" t="s">
        <v>2007</v>
      </c>
      <c r="G1057" s="15">
        <v>0.11600000000000001</v>
      </c>
      <c r="H1057" s="131">
        <v>17</v>
      </c>
      <c r="I1057" s="131">
        <v>10</v>
      </c>
      <c r="J1057" s="143" t="s">
        <v>2008</v>
      </c>
      <c r="K1057" s="37"/>
      <c r="L1057" s="27">
        <v>6.0000000000000001E-3</v>
      </c>
      <c r="M1057" s="13">
        <v>273</v>
      </c>
      <c r="N1057" s="13">
        <v>240</v>
      </c>
      <c r="O1057" s="17">
        <v>2E-3</v>
      </c>
      <c r="P1057" s="37"/>
      <c r="Q1057" s="27">
        <v>6.0000000000000001E-3</v>
      </c>
      <c r="R1057" s="13">
        <v>334</v>
      </c>
      <c r="S1057" s="13">
        <v>240</v>
      </c>
      <c r="T1057" s="133">
        <v>2.9999999999999997E-4</v>
      </c>
      <c r="U1057" s="27">
        <v>0</v>
      </c>
      <c r="V1057" s="8">
        <f>IF(AB1055="Latest Sag:",-(K1057*L1057+P1057*Q1057),-(K1057*L1057+P1057*Q1057)+U1057)</f>
        <v>0</v>
      </c>
      <c r="W1057" s="8">
        <f>IF(OR(AC1056="",AC1056=0),Z1056+V1057,IF(AB1055="Latest Sag:",AA1056+U1057+V1057,AC1056+V1057))</f>
        <v>0.45885999999999999</v>
      </c>
      <c r="X1057" s="34"/>
      <c r="Y1057" s="53">
        <f>IF(OR(ISBLANK(X1057),X1055=VALUE(20)),,IF(W1055="Latest Z20:",ABS(X1055-X1057-K1054*L1054-P1054*Q1054+U1056+U1057),ABS(X1056-X1057-K1056*L1056-P1056*Q1056+U1057)))</f>
        <v>0</v>
      </c>
      <c r="Z1057" s="28">
        <v>-66.120621999999997</v>
      </c>
      <c r="AA1057" s="28">
        <v>0.48849399999999998</v>
      </c>
      <c r="AB1057" s="28">
        <v>3.7798999999999999E-2</v>
      </c>
      <c r="AC1057" s="8">
        <f t="shared" ref="AC1057" si="2420">AB1057+AA1057</f>
        <v>0.52629300000000001</v>
      </c>
      <c r="AD1057" s="35">
        <v>0.458813266670826</v>
      </c>
      <c r="AE1057" s="8">
        <f t="shared" ref="AE1057" si="2421">IF(AD1057="",0,IF(OR(AC1057="",AC1057=0),W1057-AD1057,AC1057-AD1057))</f>
        <v>6.7479733329174008E-2</v>
      </c>
      <c r="AF1057" s="58">
        <f t="shared" ref="AF1057" si="2422">IF(AA1057="",(Z1057-V1057)-Z1056,AC1057-W1057)</f>
        <v>6.7433000000000021E-2</v>
      </c>
      <c r="AG1057" s="40"/>
      <c r="AH1057" s="73"/>
      <c r="AI1057" s="40"/>
      <c r="AJ1057" s="73"/>
      <c r="AK1057" s="40">
        <v>2665</v>
      </c>
      <c r="AL1057" s="73">
        <v>150</v>
      </c>
      <c r="AM1057" s="70"/>
      <c r="AN1057" s="74"/>
      <c r="AO1057" s="70"/>
      <c r="AP1057" s="63"/>
      <c r="AQ1057" s="63"/>
      <c r="AR1057" s="40"/>
      <c r="AS1057" s="40"/>
      <c r="AT1057" s="63"/>
      <c r="AU1057" s="63"/>
      <c r="AV1057" s="142"/>
      <c r="AW1057" s="71"/>
      <c r="AX1057" s="45"/>
      <c r="AY1057" s="45"/>
      <c r="AZ1057" s="46"/>
      <c r="BA1057" s="152"/>
      <c r="BB1057" s="47"/>
      <c r="BC1057" s="158">
        <v>21</v>
      </c>
      <c r="BD1057" s="158"/>
      <c r="BE1057" s="47"/>
      <c r="BF1057" s="56"/>
      <c r="BG1057" s="49"/>
      <c r="BH1057" s="50"/>
      <c r="BI1057" s="49"/>
      <c r="BJ1057" s="49"/>
      <c r="BK1057" s="49"/>
      <c r="BL1057" s="49"/>
      <c r="BM1057" s="49"/>
      <c r="BN1057" s="50"/>
      <c r="BO1057" s="49"/>
      <c r="BP1057" s="49"/>
      <c r="BQ1057" s="50"/>
      <c r="BR1057" s="9"/>
    </row>
    <row r="1058" spans="1:70" s="7" customFormat="1" x14ac:dyDescent="0.25">
      <c r="A1058" s="68" t="s">
        <v>2080</v>
      </c>
      <c r="B1058" s="67" t="s">
        <v>1713</v>
      </c>
      <c r="C1058" s="52">
        <v>44942.952557870369</v>
      </c>
      <c r="D1058" s="16">
        <f>(K1058*M1058+P1058*R1058)/(24*60*60)</f>
        <v>3.4756944444444444E-2</v>
      </c>
      <c r="E1058" s="26"/>
      <c r="F1058" s="14" t="s">
        <v>2007</v>
      </c>
      <c r="G1058" s="15">
        <v>0.11600000000000001</v>
      </c>
      <c r="H1058" s="131">
        <v>17</v>
      </c>
      <c r="I1058" s="131">
        <v>10</v>
      </c>
      <c r="J1058" s="143" t="s">
        <v>2008</v>
      </c>
      <c r="K1058" s="27">
        <v>11</v>
      </c>
      <c r="L1058" s="27">
        <v>6.0000000000000001E-3</v>
      </c>
      <c r="M1058" s="13">
        <v>273</v>
      </c>
      <c r="N1058" s="13">
        <v>240</v>
      </c>
      <c r="O1058" s="17">
        <v>2E-3</v>
      </c>
      <c r="P1058" s="27">
        <v>0</v>
      </c>
      <c r="Q1058" s="27">
        <v>6.0000000000000001E-3</v>
      </c>
      <c r="R1058" s="13">
        <v>334</v>
      </c>
      <c r="S1058" s="13">
        <v>240</v>
      </c>
      <c r="T1058" s="133">
        <v>2.9999999999999997E-4</v>
      </c>
      <c r="U1058" s="27">
        <v>4.2321999999999999E-2</v>
      </c>
      <c r="V1058" s="8">
        <f>IF(AB1056="Latest Sag:",-(K1058*L1058+P1058*Q1058),-(K1058*L1058+P1058*Q1058)+U1058)</f>
        <v>-6.6000000000000003E-2</v>
      </c>
      <c r="W1058" s="8">
        <f>IF(OR(AC1057="",AC1057=0),Z1057+V1058,IF(AB1056="Latest Sag:",AA1057+U1058+V1058,AC1057+V1058))</f>
        <v>0.46481599999999995</v>
      </c>
      <c r="X1058" s="33">
        <v>-35.602204999999998</v>
      </c>
      <c r="Y1058" s="53">
        <f>IF(OR(ISBLANK(X1058),X1056=VALUE(20)),,IF(W1056="Latest Z20:",ABS(X1056-X1058-K1055*L1055-P1055*Q1055+U1057+U1058),ABS(X1057-X1058-K1057*L1057-P1057*Q1057+U1058)))</f>
        <v>0</v>
      </c>
      <c r="Z1058" s="28">
        <v>-66.120320000000007</v>
      </c>
      <c r="AA1058" s="28">
        <v>0.48849500000000001</v>
      </c>
      <c r="AB1058" s="28">
        <v>-2.4775999999999999E-2</v>
      </c>
      <c r="AC1058" s="8">
        <f t="shared" ref="AC1058" si="2423">AB1058+AA1058</f>
        <v>0.46371899999999999</v>
      </c>
      <c r="AD1058" s="35">
        <v>0.458813266670826</v>
      </c>
      <c r="AE1058" s="8">
        <f t="shared" ref="AE1058" si="2424">IF(AD1058="",0,IF(OR(AC1058="",AC1058=0),W1058-AD1058,AC1058-AD1058))</f>
        <v>4.9057333291739891E-3</v>
      </c>
      <c r="AF1058" s="58">
        <f t="shared" ref="AF1058" si="2425">IF(AA1058="",(Z1058-V1058)-Z1057,AC1058-W1058)</f>
        <v>-1.0969999999999591E-3</v>
      </c>
      <c r="AG1058" s="40"/>
      <c r="AH1058" s="73"/>
      <c r="AI1058" s="40"/>
      <c r="AJ1058" s="73"/>
      <c r="AK1058" s="40">
        <v>68</v>
      </c>
      <c r="AL1058" s="73">
        <v>150</v>
      </c>
      <c r="AM1058" s="70"/>
      <c r="AN1058" s="74"/>
      <c r="AO1058" s="70"/>
      <c r="AP1058" s="63"/>
      <c r="AQ1058" s="63"/>
      <c r="AR1058" s="40"/>
      <c r="AS1058" s="40"/>
      <c r="AT1058" s="63"/>
      <c r="AU1058" s="63"/>
      <c r="AV1058" s="142"/>
      <c r="AW1058" s="71"/>
      <c r="AX1058" s="45"/>
      <c r="AY1058" s="45"/>
      <c r="AZ1058" s="46"/>
      <c r="BA1058" s="152"/>
      <c r="BB1058" s="47"/>
      <c r="BC1058" s="158">
        <v>21</v>
      </c>
      <c r="BD1058" s="158"/>
      <c r="BE1058" s="47"/>
      <c r="BF1058" s="56"/>
      <c r="BG1058" s="49"/>
      <c r="BH1058" s="50"/>
      <c r="BI1058" s="49"/>
      <c r="BJ1058" s="49"/>
      <c r="BK1058" s="49"/>
      <c r="BL1058" s="49"/>
      <c r="BM1058" s="49"/>
      <c r="BN1058" s="50"/>
      <c r="BO1058" s="49"/>
      <c r="BP1058" s="49"/>
      <c r="BQ1058" s="50"/>
      <c r="BR1058" s="9"/>
    </row>
    <row r="1059" spans="1:70" s="7" customFormat="1" x14ac:dyDescent="0.25">
      <c r="A1059" s="68" t="s">
        <v>2081</v>
      </c>
      <c r="B1059" s="67" t="s">
        <v>1713</v>
      </c>
      <c r="C1059" s="52">
        <v>44942.997777777775</v>
      </c>
      <c r="D1059" s="16">
        <f>(K1059*M1059+P1059*R1059)/(24*60*60)</f>
        <v>1.0185185185185186E-2</v>
      </c>
      <c r="E1059" s="26"/>
      <c r="F1059" s="14" t="s">
        <v>2007</v>
      </c>
      <c r="G1059" s="15">
        <v>0.11600000000000001</v>
      </c>
      <c r="H1059" s="131">
        <v>17</v>
      </c>
      <c r="I1059" s="131">
        <v>10</v>
      </c>
      <c r="J1059" s="143" t="s">
        <v>2008</v>
      </c>
      <c r="K1059" s="27">
        <v>2</v>
      </c>
      <c r="L1059" s="27">
        <v>6.0000000000000001E-3</v>
      </c>
      <c r="M1059" s="13">
        <v>273</v>
      </c>
      <c r="N1059" s="13">
        <v>240</v>
      </c>
      <c r="O1059" s="17">
        <v>2E-3</v>
      </c>
      <c r="P1059" s="27">
        <v>1</v>
      </c>
      <c r="Q1059" s="27">
        <v>6.0000000000000001E-3</v>
      </c>
      <c r="R1059" s="13">
        <v>334</v>
      </c>
      <c r="S1059" s="13">
        <v>240</v>
      </c>
      <c r="T1059" s="133">
        <v>2.9999999999999997E-4</v>
      </c>
      <c r="U1059" s="27">
        <v>1.2973999999999999E-2</v>
      </c>
      <c r="V1059" s="8">
        <f>IF(AB1057="Latest Sag:",-(K1059*L1059+P1059*Q1059),-(K1059*L1059+P1059*Q1059)+U1059)</f>
        <v>-5.0260000000000027E-3</v>
      </c>
      <c r="W1059" s="8">
        <f>IF(OR(AC1058="",AC1058=0),Z1058+V1059,IF(AB1057="Latest Sag:",AA1058+U1059+V1059,AC1058+V1059))</f>
        <v>0.45869300000000002</v>
      </c>
      <c r="X1059" s="33">
        <v>-35.655233000000003</v>
      </c>
      <c r="Y1059" s="53">
        <f>IF(OR(ISBLANK(X1059),X1057=VALUE(20)),,IF(W1057="Latest Z20:",ABS(X1057-X1059-K1056*L1056-P1056*Q1056+U1058+U1059),ABS(X1058-X1059-K1058*L1058-P1058*Q1058+U1059)))</f>
        <v>2.0000000047343258E-6</v>
      </c>
      <c r="Z1059" s="28">
        <v>-66.120429999999999</v>
      </c>
      <c r="AA1059" s="28">
        <v>0.48850399999999999</v>
      </c>
      <c r="AB1059" s="28">
        <v>-2.9626E-2</v>
      </c>
      <c r="AC1059" s="8">
        <f t="shared" ref="AC1059" si="2426">AB1059+AA1059</f>
        <v>0.45887800000000001</v>
      </c>
      <c r="AD1059" s="35">
        <v>0.458813266670826</v>
      </c>
      <c r="AE1059" s="8">
        <f t="shared" ref="AE1059" si="2427">IF(AD1059="",0,IF(OR(AC1059="",AC1059=0),W1059-AD1059,AC1059-AD1059))</f>
        <v>6.4733329174004872E-5</v>
      </c>
      <c r="AF1059" s="58">
        <f t="shared" ref="AF1059" si="2428">IF(AA1059="",(Z1059-V1059)-Z1058,AC1059-W1059)</f>
        <v>1.8499999999999073E-4</v>
      </c>
      <c r="AG1059" s="40"/>
      <c r="AH1059" s="73"/>
      <c r="AI1059" s="40"/>
      <c r="AJ1059" s="73"/>
      <c r="AK1059" s="40">
        <v>21</v>
      </c>
      <c r="AL1059" s="73">
        <v>150</v>
      </c>
      <c r="AM1059" s="70"/>
      <c r="AN1059" s="74"/>
      <c r="AO1059" s="70"/>
      <c r="AP1059" s="63"/>
      <c r="AQ1059" s="63"/>
      <c r="AR1059" s="40"/>
      <c r="AS1059" s="40"/>
      <c r="AT1059" s="63"/>
      <c r="AU1059" s="63"/>
      <c r="AV1059" s="142"/>
      <c r="AW1059" s="71"/>
      <c r="AX1059" s="45"/>
      <c r="AY1059" s="45"/>
      <c r="AZ1059" s="46"/>
      <c r="BA1059" s="152"/>
      <c r="BB1059" s="47"/>
      <c r="BC1059" s="158">
        <v>21</v>
      </c>
      <c r="BD1059" s="158"/>
      <c r="BE1059" s="47"/>
      <c r="BF1059" s="56"/>
      <c r="BG1059" s="49"/>
      <c r="BH1059" s="50"/>
      <c r="BI1059" s="49"/>
      <c r="BJ1059" s="49"/>
      <c r="BK1059" s="49"/>
      <c r="BL1059" s="49"/>
      <c r="BM1059" s="49"/>
      <c r="BN1059" s="50"/>
      <c r="BO1059" s="49"/>
      <c r="BP1059" s="49"/>
      <c r="BQ1059" s="50"/>
      <c r="BR1059" s="9"/>
    </row>
    <row r="1060" spans="1:70" s="6" customFormat="1" x14ac:dyDescent="0.25">
      <c r="A1060" s="170" t="s">
        <v>1155</v>
      </c>
      <c r="B1060" s="136"/>
      <c r="C1060" s="137">
        <v>44943.033819444441</v>
      </c>
      <c r="D1060" s="146">
        <v>2.56</v>
      </c>
      <c r="E1060" s="139" t="s">
        <v>814</v>
      </c>
      <c r="F1060" s="165" t="s">
        <v>1332</v>
      </c>
      <c r="G1060" s="22"/>
      <c r="H1060" s="134"/>
      <c r="I1060" s="134"/>
      <c r="J1060" s="145"/>
      <c r="K1060" s="29"/>
      <c r="L1060" s="29"/>
      <c r="M1060" s="1"/>
      <c r="N1060" s="1"/>
      <c r="O1060" s="3"/>
      <c r="P1060" s="29"/>
      <c r="Q1060" s="29"/>
      <c r="R1060" s="1"/>
      <c r="S1060" s="1"/>
      <c r="T1060" s="147" t="s">
        <v>903</v>
      </c>
      <c r="U1060" s="32" t="s">
        <v>24</v>
      </c>
      <c r="V1060" s="24"/>
      <c r="W1060" s="25" t="s">
        <v>22</v>
      </c>
      <c r="X1060" s="30">
        <v>20</v>
      </c>
      <c r="Y1060" s="138"/>
      <c r="Z1060" s="30"/>
      <c r="AA1060" s="30"/>
      <c r="AB1060" s="36" t="s">
        <v>21</v>
      </c>
      <c r="AC1060" s="24">
        <f>$AC$1059</f>
        <v>0.45887800000000001</v>
      </c>
      <c r="AD1060" s="30"/>
      <c r="AE1060" s="24"/>
      <c r="AF1060" s="24"/>
      <c r="AG1060" s="41"/>
      <c r="AH1060" s="41"/>
      <c r="AI1060" s="41"/>
      <c r="AJ1060" s="41"/>
      <c r="AK1060" s="41"/>
      <c r="AL1060" s="41"/>
      <c r="AM1060" s="41"/>
      <c r="AN1060" s="41"/>
      <c r="AO1060" s="41"/>
      <c r="AP1060" s="135"/>
      <c r="AQ1060" s="135"/>
      <c r="AR1060" s="41"/>
      <c r="AS1060" s="41"/>
      <c r="AT1060" s="135"/>
      <c r="AU1060" s="135"/>
      <c r="AV1060" s="29"/>
      <c r="AW1060" s="42"/>
      <c r="AX1060" s="42"/>
      <c r="AY1060" s="42"/>
      <c r="AZ1060" s="43"/>
      <c r="BA1060" s="151"/>
      <c r="BB1060" s="44"/>
      <c r="BC1060" s="157">
        <v>22</v>
      </c>
      <c r="BD1060" s="157"/>
      <c r="BE1060" s="44"/>
      <c r="BF1060" s="48"/>
      <c r="BG1060" s="48"/>
      <c r="BH1060" s="48"/>
      <c r="BI1060" s="48"/>
      <c r="BJ1060" s="48"/>
      <c r="BK1060" s="48"/>
      <c r="BL1060" s="48"/>
      <c r="BM1060" s="48"/>
      <c r="BN1060" s="48"/>
      <c r="BO1060" s="48"/>
      <c r="BP1060" s="48"/>
      <c r="BQ1060" s="48"/>
      <c r="BR1060" s="1"/>
    </row>
    <row r="1061" spans="1:70" s="7" customFormat="1" x14ac:dyDescent="0.25">
      <c r="A1061" s="68" t="s">
        <v>2082</v>
      </c>
      <c r="B1061" s="67" t="s">
        <v>1347</v>
      </c>
      <c r="C1061" s="52">
        <v>44943.035775462966</v>
      </c>
      <c r="D1061" s="16">
        <f>(K1061*M1061+P1061*R1061)/(24*60*60)</f>
        <v>0</v>
      </c>
      <c r="E1061" s="26"/>
      <c r="F1061" s="14" t="s">
        <v>2007</v>
      </c>
      <c r="G1061" s="15">
        <v>0.11600000000000001</v>
      </c>
      <c r="H1061" s="131">
        <v>17</v>
      </c>
      <c r="I1061" s="131">
        <v>10</v>
      </c>
      <c r="J1061" s="143" t="s">
        <v>2008</v>
      </c>
      <c r="K1061" s="37"/>
      <c r="L1061" s="27">
        <v>6.0000000000000001E-3</v>
      </c>
      <c r="M1061" s="13">
        <v>273</v>
      </c>
      <c r="N1061" s="13">
        <v>240</v>
      </c>
      <c r="O1061" s="17">
        <v>2E-3</v>
      </c>
      <c r="P1061" s="37"/>
      <c r="Q1061" s="27">
        <v>6.0000000000000001E-3</v>
      </c>
      <c r="R1061" s="13">
        <v>334</v>
      </c>
      <c r="S1061" s="13">
        <v>240</v>
      </c>
      <c r="T1061" s="133">
        <v>2.9999999999999997E-4</v>
      </c>
      <c r="U1061" s="27"/>
      <c r="V1061" s="8">
        <f>IF(AB1059="Latest Sag:",-(K1061*L1061+P1061*Q1061),-(K1061*L1061+P1061*Q1061)+U1061)</f>
        <v>0</v>
      </c>
      <c r="W1061" s="8">
        <f>IF(OR(AC1060="",AC1060=0),Z1060+V1061,IF(AB1059="Latest Sag:",AA1060+U1061+V1061,AC1060+V1061))</f>
        <v>0.45887800000000001</v>
      </c>
      <c r="X1061" s="34"/>
      <c r="Y1061" s="53">
        <f>IF(OR(ISBLANK(X1061),X1059=VALUE(20)),,IF(W1059="Latest Z20:",ABS(X1059-X1061-K1058*L1058-P1058*Q1058+U1060+U1061),ABS(X1060-X1061-K1060*L1060-P1060*Q1060+U1061)))</f>
        <v>0</v>
      </c>
      <c r="Z1061" s="28">
        <v>-66.122044000000002</v>
      </c>
      <c r="AA1061" s="28">
        <v>0.48834699999999998</v>
      </c>
      <c r="AB1061" s="28">
        <v>3.6879000000000002E-2</v>
      </c>
      <c r="AC1061" s="8">
        <f t="shared" ref="AC1061" si="2429">AB1061+AA1061</f>
        <v>0.52522599999999997</v>
      </c>
      <c r="AD1061" s="35">
        <v>0.458464153715191</v>
      </c>
      <c r="AE1061" s="8">
        <f t="shared" ref="AE1061" si="2430">IF(AD1061="",0,IF(OR(AC1061="",AC1061=0),W1061-AD1061,AC1061-AD1061))</f>
        <v>6.6761846284808968E-2</v>
      </c>
      <c r="AF1061" s="58">
        <f t="shared" ref="AF1061" si="2431">IF(AA1061="",(Z1061-V1061)-Z1060,AC1061-W1061)</f>
        <v>6.6347999999999963E-2</v>
      </c>
      <c r="AG1061" s="40"/>
      <c r="AH1061" s="73"/>
      <c r="AI1061" s="40"/>
      <c r="AJ1061" s="73"/>
      <c r="AK1061" s="40">
        <v>2069</v>
      </c>
      <c r="AL1061" s="73">
        <v>150</v>
      </c>
      <c r="AM1061" s="70"/>
      <c r="AN1061" s="74"/>
      <c r="AO1061" s="70"/>
      <c r="AP1061" s="63"/>
      <c r="AQ1061" s="63"/>
      <c r="AR1061" s="40"/>
      <c r="AS1061" s="40"/>
      <c r="AT1061" s="63"/>
      <c r="AU1061" s="63"/>
      <c r="AV1061" s="142"/>
      <c r="AW1061" s="71"/>
      <c r="AX1061" s="45"/>
      <c r="AY1061" s="45"/>
      <c r="AZ1061" s="46"/>
      <c r="BA1061" s="152"/>
      <c r="BB1061" s="47"/>
      <c r="BC1061" s="158">
        <v>22</v>
      </c>
      <c r="BD1061" s="158"/>
      <c r="BE1061" s="47"/>
      <c r="BF1061" s="56"/>
      <c r="BG1061" s="49"/>
      <c r="BH1061" s="50"/>
      <c r="BI1061" s="49"/>
      <c r="BJ1061" s="49"/>
      <c r="BK1061" s="49"/>
      <c r="BL1061" s="49"/>
      <c r="BM1061" s="49"/>
      <c r="BN1061" s="50"/>
      <c r="BO1061" s="49"/>
      <c r="BP1061" s="49"/>
      <c r="BQ1061" s="50"/>
      <c r="BR1061" s="9"/>
    </row>
    <row r="1062" spans="1:70" s="7" customFormat="1" x14ac:dyDescent="0.25">
      <c r="A1062" s="68" t="s">
        <v>2083</v>
      </c>
      <c r="B1062" s="67" t="s">
        <v>1347</v>
      </c>
      <c r="C1062" s="52">
        <v>44943.050798611112</v>
      </c>
      <c r="D1062" s="16">
        <f>(K1062*M1062+P1062*R1062)/(24*60*60)</f>
        <v>3.1597222222222221E-2</v>
      </c>
      <c r="E1062" s="26"/>
      <c r="F1062" s="14" t="s">
        <v>2007</v>
      </c>
      <c r="G1062" s="15">
        <v>0.11600000000000001</v>
      </c>
      <c r="H1062" s="131">
        <v>17</v>
      </c>
      <c r="I1062" s="131">
        <v>10</v>
      </c>
      <c r="J1062" s="143" t="s">
        <v>2008</v>
      </c>
      <c r="K1062" s="27">
        <v>10</v>
      </c>
      <c r="L1062" s="27">
        <v>6.0000000000000001E-3</v>
      </c>
      <c r="M1062" s="13">
        <v>273</v>
      </c>
      <c r="N1062" s="13">
        <v>240</v>
      </c>
      <c r="O1062" s="17">
        <v>2E-3</v>
      </c>
      <c r="P1062" s="27">
        <v>0</v>
      </c>
      <c r="Q1062" s="27">
        <v>6.0000000000000001E-3</v>
      </c>
      <c r="R1062" s="13">
        <v>334</v>
      </c>
      <c r="S1062" s="13">
        <v>240</v>
      </c>
      <c r="T1062" s="133">
        <v>2.9999999999999997E-4</v>
      </c>
      <c r="U1062" s="27">
        <v>3.6119999999999999E-2</v>
      </c>
      <c r="V1062" s="8">
        <f>IF(AB1060="Latest Sag:",-(K1062*L1062+P1062*Q1062),-(K1062*L1062+P1062*Q1062)+U1062)</f>
        <v>-0.06</v>
      </c>
      <c r="W1062" s="8">
        <f>IF(OR(AC1061="",AC1061=0),Z1061+V1062,IF(AB1060="Latest Sag:",AA1061+U1062+V1062,AC1061+V1062))</f>
        <v>0.46446700000000002</v>
      </c>
      <c r="X1062" s="33">
        <v>-35.610838000000001</v>
      </c>
      <c r="Y1062" s="53">
        <f>IF(OR(ISBLANK(X1062),X1060=VALUE(20)),,IF(W1060="Latest Z20:",ABS(X1060-X1062-K1059*L1059-P1059*Q1059+U1061+U1062),ABS(X1061-X1062-K1061*L1061-P1061*Q1061+U1062)))</f>
        <v>0</v>
      </c>
      <c r="Z1062" s="28">
        <v>-66.122675000000001</v>
      </c>
      <c r="AA1062" s="28">
        <v>0.488344</v>
      </c>
      <c r="AB1062" s="28">
        <v>-2.4878000000000001E-2</v>
      </c>
      <c r="AC1062" s="8">
        <f t="shared" ref="AC1062" si="2432">AB1062+AA1062</f>
        <v>0.46346599999999999</v>
      </c>
      <c r="AD1062" s="35">
        <v>0.458464153715191</v>
      </c>
      <c r="AE1062" s="8">
        <f t="shared" ref="AE1062" si="2433">IF(AD1062="",0,IF(OR(AC1062="",AC1062=0),W1062-AD1062,AC1062-AD1062))</f>
        <v>5.0018462848089862E-3</v>
      </c>
      <c r="AF1062" s="58">
        <f t="shared" ref="AF1062" si="2434">IF(AA1062="",(Z1062-V1062)-Z1061,AC1062-W1062)</f>
        <v>-1.0010000000000296E-3</v>
      </c>
      <c r="AG1062" s="40"/>
      <c r="AH1062" s="73"/>
      <c r="AI1062" s="40"/>
      <c r="AJ1062" s="73"/>
      <c r="AK1062" s="40">
        <v>67</v>
      </c>
      <c r="AL1062" s="73">
        <v>150</v>
      </c>
      <c r="AM1062" s="70"/>
      <c r="AN1062" s="74"/>
      <c r="AO1062" s="70"/>
      <c r="AP1062" s="63"/>
      <c r="AQ1062" s="63"/>
      <c r="AR1062" s="40"/>
      <c r="AS1062" s="40"/>
      <c r="AT1062" s="63"/>
      <c r="AU1062" s="63"/>
      <c r="AV1062" s="142"/>
      <c r="AW1062" s="71"/>
      <c r="AX1062" s="45"/>
      <c r="AY1062" s="45"/>
      <c r="AZ1062" s="46"/>
      <c r="BA1062" s="152"/>
      <c r="BB1062" s="47"/>
      <c r="BC1062" s="158">
        <v>22</v>
      </c>
      <c r="BD1062" s="158"/>
      <c r="BE1062" s="47"/>
      <c r="BF1062" s="56"/>
      <c r="BG1062" s="49"/>
      <c r="BH1062" s="50"/>
      <c r="BI1062" s="49"/>
      <c r="BJ1062" s="49"/>
      <c r="BK1062" s="49"/>
      <c r="BL1062" s="49"/>
      <c r="BM1062" s="49"/>
      <c r="BN1062" s="50"/>
      <c r="BO1062" s="49"/>
      <c r="BP1062" s="49"/>
      <c r="BQ1062" s="50"/>
      <c r="BR1062" s="9"/>
    </row>
    <row r="1063" spans="1:70" s="7" customFormat="1" x14ac:dyDescent="0.25">
      <c r="A1063" s="68" t="s">
        <v>2084</v>
      </c>
      <c r="B1063" s="67" t="s">
        <v>1347</v>
      </c>
      <c r="C1063" s="52">
        <v>44943.093923611108</v>
      </c>
      <c r="D1063" s="16">
        <f>(K1063*M1063+P1063*R1063)/(24*60*60)</f>
        <v>1.0185185185185186E-2</v>
      </c>
      <c r="E1063" s="26"/>
      <c r="F1063" s="14" t="s">
        <v>2007</v>
      </c>
      <c r="G1063" s="15">
        <v>0.11600000000000001</v>
      </c>
      <c r="H1063" s="131">
        <v>17</v>
      </c>
      <c r="I1063" s="131">
        <v>10</v>
      </c>
      <c r="J1063" s="143" t="s">
        <v>2008</v>
      </c>
      <c r="K1063" s="27">
        <v>2</v>
      </c>
      <c r="L1063" s="27">
        <v>6.0000000000000001E-3</v>
      </c>
      <c r="M1063" s="13">
        <v>273</v>
      </c>
      <c r="N1063" s="13">
        <v>240</v>
      </c>
      <c r="O1063" s="17">
        <v>2E-3</v>
      </c>
      <c r="P1063" s="27">
        <v>1</v>
      </c>
      <c r="Q1063" s="27">
        <v>6.0000000000000001E-3</v>
      </c>
      <c r="R1063" s="13">
        <v>334</v>
      </c>
      <c r="S1063" s="13">
        <v>240</v>
      </c>
      <c r="T1063" s="133">
        <v>2.9999999999999997E-4</v>
      </c>
      <c r="U1063" s="27">
        <v>1.2866000000000001E-2</v>
      </c>
      <c r="V1063" s="8">
        <f>IF(AB1061="Latest Sag:",-(K1063*L1063+P1063*Q1063),-(K1063*L1063+P1063*Q1063)+U1063)</f>
        <v>-5.1340000000000014E-3</v>
      </c>
      <c r="W1063" s="8">
        <f>IF(OR(AC1062="",AC1062=0),Z1062+V1063,IF(AB1061="Latest Sag:",AA1062+U1063+V1063,AC1062+V1063))</f>
        <v>0.45833199999999996</v>
      </c>
      <c r="X1063" s="33">
        <v>-35.657972000000001</v>
      </c>
      <c r="Y1063" s="53">
        <f>IF(OR(ISBLANK(X1063),X1061=VALUE(20)),,IF(W1061="Latest Z20:",ABS(X1061-X1063-K1060*L1060-P1060*Q1060+U1062+U1063),ABS(X1062-X1063-K1062*L1062-P1062*Q1062+U1063)))</f>
        <v>2.0990154059319366E-16</v>
      </c>
      <c r="Z1063" s="28">
        <v>-66.122604999999993</v>
      </c>
      <c r="AA1063" s="28">
        <v>0.48832300000000001</v>
      </c>
      <c r="AB1063" s="28">
        <v>-3.0016999999999999E-2</v>
      </c>
      <c r="AC1063" s="8">
        <f t="shared" ref="AC1063" si="2435">AB1063+AA1063</f>
        <v>0.45830599999999999</v>
      </c>
      <c r="AD1063" s="35">
        <v>0.458464153715191</v>
      </c>
      <c r="AE1063" s="8">
        <f t="shared" ref="AE1063" si="2436">IF(AD1063="",0,IF(OR(AC1063="",AC1063=0),W1063-AD1063,AC1063-AD1063))</f>
        <v>-1.5815371519101173E-4</v>
      </c>
      <c r="AF1063" s="58">
        <f t="shared" ref="AF1063" si="2437">IF(AA1063="",(Z1063-V1063)-Z1062,AC1063-W1063)</f>
        <v>-2.5999999999970491E-5</v>
      </c>
      <c r="AG1063" s="40"/>
      <c r="AH1063" s="73"/>
      <c r="AI1063" s="40"/>
      <c r="AJ1063" s="73"/>
      <c r="AK1063" s="40">
        <v>35</v>
      </c>
      <c r="AL1063" s="73">
        <v>150</v>
      </c>
      <c r="AM1063" s="70"/>
      <c r="AN1063" s="74"/>
      <c r="AO1063" s="70"/>
      <c r="AP1063" s="63"/>
      <c r="AQ1063" s="63"/>
      <c r="AR1063" s="40"/>
      <c r="AS1063" s="40"/>
      <c r="AT1063" s="63"/>
      <c r="AU1063" s="63"/>
      <c r="AV1063" s="142"/>
      <c r="AW1063" s="71"/>
      <c r="AX1063" s="45"/>
      <c r="AY1063" s="45"/>
      <c r="AZ1063" s="46"/>
      <c r="BA1063" s="152"/>
      <c r="BB1063" s="47"/>
      <c r="BC1063" s="158">
        <v>22</v>
      </c>
      <c r="BD1063" s="158"/>
      <c r="BE1063" s="47"/>
      <c r="BF1063" s="56"/>
      <c r="BG1063" s="49"/>
      <c r="BH1063" s="50"/>
      <c r="BI1063" s="49"/>
      <c r="BJ1063" s="49"/>
      <c r="BK1063" s="49"/>
      <c r="BL1063" s="49"/>
      <c r="BM1063" s="49"/>
      <c r="BN1063" s="50"/>
      <c r="BO1063" s="49"/>
      <c r="BP1063" s="49"/>
      <c r="BQ1063" s="50"/>
      <c r="BR1063" s="9"/>
    </row>
    <row r="1064" spans="1:70" s="6" customFormat="1" x14ac:dyDescent="0.25">
      <c r="A1064" s="170" t="s">
        <v>1155</v>
      </c>
      <c r="B1064" s="136"/>
      <c r="C1064" s="137">
        <v>44943.12060185185</v>
      </c>
      <c r="D1064" s="146">
        <v>2.08</v>
      </c>
      <c r="E1064" s="139" t="s">
        <v>814</v>
      </c>
      <c r="F1064" s="165" t="s">
        <v>1336</v>
      </c>
      <c r="G1064" s="22"/>
      <c r="H1064" s="134"/>
      <c r="I1064" s="134"/>
      <c r="J1064" s="145"/>
      <c r="K1064" s="29"/>
      <c r="L1064" s="29"/>
      <c r="M1064" s="1"/>
      <c r="N1064" s="1"/>
      <c r="O1064" s="3"/>
      <c r="P1064" s="29"/>
      <c r="Q1064" s="29"/>
      <c r="R1064" s="1"/>
      <c r="S1064" s="1"/>
      <c r="T1064" s="147" t="s">
        <v>903</v>
      </c>
      <c r="U1064" s="32" t="s">
        <v>24</v>
      </c>
      <c r="V1064" s="24"/>
      <c r="W1064" s="25" t="s">
        <v>22</v>
      </c>
      <c r="X1064" s="30">
        <v>20</v>
      </c>
      <c r="Y1064" s="138"/>
      <c r="Z1064" s="30"/>
      <c r="AA1064" s="30"/>
      <c r="AB1064" s="36" t="s">
        <v>21</v>
      </c>
      <c r="AC1064" s="24">
        <f>$AC$1063</f>
        <v>0.45830599999999999</v>
      </c>
      <c r="AD1064" s="30"/>
      <c r="AE1064" s="24"/>
      <c r="AF1064" s="24"/>
      <c r="AG1064" s="41"/>
      <c r="AH1064" s="41"/>
      <c r="AI1064" s="41"/>
      <c r="AJ1064" s="41"/>
      <c r="AK1064" s="41"/>
      <c r="AL1064" s="41"/>
      <c r="AM1064" s="41"/>
      <c r="AN1064" s="41"/>
      <c r="AO1064" s="41"/>
      <c r="AP1064" s="135"/>
      <c r="AQ1064" s="135"/>
      <c r="AR1064" s="41"/>
      <c r="AS1064" s="41"/>
      <c r="AT1064" s="135"/>
      <c r="AU1064" s="135"/>
      <c r="AV1064" s="29"/>
      <c r="AW1064" s="42"/>
      <c r="AX1064" s="42"/>
      <c r="AY1064" s="42"/>
      <c r="AZ1064" s="43"/>
      <c r="BA1064" s="151"/>
      <c r="BB1064" s="44"/>
      <c r="BC1064" s="157">
        <v>23</v>
      </c>
      <c r="BD1064" s="157"/>
      <c r="BE1064" s="44"/>
      <c r="BF1064" s="48"/>
      <c r="BG1064" s="48"/>
      <c r="BH1064" s="48"/>
      <c r="BI1064" s="48"/>
      <c r="BJ1064" s="48"/>
      <c r="BK1064" s="48"/>
      <c r="BL1064" s="48"/>
      <c r="BM1064" s="48"/>
      <c r="BN1064" s="48"/>
      <c r="BO1064" s="48"/>
      <c r="BP1064" s="48"/>
      <c r="BQ1064" s="48"/>
      <c r="BR1064" s="1"/>
    </row>
    <row r="1065" spans="1:70" s="7" customFormat="1" x14ac:dyDescent="0.25">
      <c r="A1065" s="68" t="s">
        <v>2085</v>
      </c>
      <c r="B1065" s="67" t="s">
        <v>1347</v>
      </c>
      <c r="C1065" s="52">
        <v>44943.130636574075</v>
      </c>
      <c r="D1065" s="16">
        <f>(K1065*M1065+P1065*R1065)/(24*60*60)</f>
        <v>0</v>
      </c>
      <c r="E1065" s="26"/>
      <c r="F1065" s="14" t="s">
        <v>2007</v>
      </c>
      <c r="G1065" s="15">
        <v>0.11600000000000001</v>
      </c>
      <c r="H1065" s="131">
        <v>17</v>
      </c>
      <c r="I1065" s="131">
        <v>10</v>
      </c>
      <c r="J1065" s="143" t="s">
        <v>2008</v>
      </c>
      <c r="K1065" s="37"/>
      <c r="L1065" s="27">
        <v>6.0000000000000001E-3</v>
      </c>
      <c r="M1065" s="13">
        <v>273</v>
      </c>
      <c r="N1065" s="13">
        <v>240</v>
      </c>
      <c r="O1065" s="17">
        <v>2E-3</v>
      </c>
      <c r="P1065" s="37"/>
      <c r="Q1065" s="27">
        <v>6.0000000000000001E-3</v>
      </c>
      <c r="R1065" s="13">
        <v>334</v>
      </c>
      <c r="S1065" s="13">
        <v>240</v>
      </c>
      <c r="T1065" s="133">
        <v>2.9999999999999997E-4</v>
      </c>
      <c r="U1065" s="27"/>
      <c r="V1065" s="8">
        <f>IF(AB1063="Latest Sag:",-(K1065*L1065+P1065*Q1065),-(K1065*L1065+P1065*Q1065)+U1065)</f>
        <v>0</v>
      </c>
      <c r="W1065" s="8">
        <f>IF(OR(AC1064="",AC1064=0),Z1064+V1065,IF(AB1063="Latest Sag:",AA1064+U1065+V1065,AC1064+V1065))</f>
        <v>0.45830599999999999</v>
      </c>
      <c r="X1065" s="34"/>
      <c r="Y1065" s="53">
        <f>IF(OR(ISBLANK(X1065),X1063=VALUE(20)),,IF(W1063="Latest Z20:",ABS(X1063-X1065-K1062*L1062-P1062*Q1062+U1064+U1065),ABS(X1064-X1065-K1064*L1064-P1064*Q1064+U1065)))</f>
        <v>0</v>
      </c>
      <c r="Z1065" s="28">
        <v>-66.122753000000003</v>
      </c>
      <c r="AA1065" s="28">
        <v>0.48860999999999999</v>
      </c>
      <c r="AB1065" s="28">
        <v>3.5437999999999997E-2</v>
      </c>
      <c r="AC1065" s="8">
        <f t="shared" ref="AC1065" si="2438">AB1065+AA1065</f>
        <v>0.52404799999999996</v>
      </c>
      <c r="AD1065" s="35">
        <v>0.45847141422780502</v>
      </c>
      <c r="AE1065" s="8">
        <f t="shared" ref="AE1065" si="2439">IF(AD1065="",0,IF(OR(AC1065="",AC1065=0),W1065-AD1065,AC1065-AD1065))</f>
        <v>6.557658577219494E-2</v>
      </c>
      <c r="AF1065" s="58">
        <f t="shared" ref="AF1065" si="2440">IF(AA1065="",(Z1065-V1065)-Z1064,AC1065-W1065)</f>
        <v>6.5741999999999967E-2</v>
      </c>
      <c r="AG1065" s="40"/>
      <c r="AH1065" s="73"/>
      <c r="AI1065" s="40"/>
      <c r="AJ1065" s="73"/>
      <c r="AK1065" s="40">
        <v>3212</v>
      </c>
      <c r="AL1065" s="73">
        <v>150</v>
      </c>
      <c r="AM1065" s="70"/>
      <c r="AN1065" s="74"/>
      <c r="AO1065" s="70"/>
      <c r="AP1065" s="63"/>
      <c r="AQ1065" s="63"/>
      <c r="AR1065" s="40"/>
      <c r="AS1065" s="40"/>
      <c r="AT1065" s="63"/>
      <c r="AU1065" s="63"/>
      <c r="AV1065" s="142"/>
      <c r="AW1065" s="71"/>
      <c r="AX1065" s="45"/>
      <c r="AY1065" s="45"/>
      <c r="AZ1065" s="46"/>
      <c r="BA1065" s="152"/>
      <c r="BB1065" s="47"/>
      <c r="BC1065" s="158">
        <v>23</v>
      </c>
      <c r="BD1065" s="158"/>
      <c r="BE1065" s="47"/>
      <c r="BF1065" s="56"/>
      <c r="BG1065" s="49"/>
      <c r="BH1065" s="50"/>
      <c r="BI1065" s="49"/>
      <c r="BJ1065" s="49"/>
      <c r="BK1065" s="49"/>
      <c r="BL1065" s="49"/>
      <c r="BM1065" s="49"/>
      <c r="BN1065" s="50"/>
      <c r="BO1065" s="49"/>
      <c r="BP1065" s="49"/>
      <c r="BQ1065" s="50"/>
      <c r="BR1065" s="9"/>
    </row>
    <row r="1066" spans="1:70" s="7" customFormat="1" x14ac:dyDescent="0.25">
      <c r="A1066" s="68" t="s">
        <v>2086</v>
      </c>
      <c r="B1066" s="67" t="s">
        <v>1347</v>
      </c>
      <c r="C1066" s="52">
        <v>44943.145833333336</v>
      </c>
      <c r="D1066" s="16">
        <f>(K1066*M1066+P1066*R1066)/(24*60*60)</f>
        <v>3.4756944444444444E-2</v>
      </c>
      <c r="E1066" s="26"/>
      <c r="F1066" s="14" t="s">
        <v>2007</v>
      </c>
      <c r="G1066" s="15">
        <v>0.11600000000000001</v>
      </c>
      <c r="H1066" s="131">
        <v>17</v>
      </c>
      <c r="I1066" s="131">
        <v>10</v>
      </c>
      <c r="J1066" s="143" t="s">
        <v>2008</v>
      </c>
      <c r="K1066" s="27">
        <v>11</v>
      </c>
      <c r="L1066" s="27">
        <v>6.0000000000000001E-3</v>
      </c>
      <c r="M1066" s="13">
        <v>273</v>
      </c>
      <c r="N1066" s="13">
        <v>240</v>
      </c>
      <c r="O1066" s="17">
        <v>2E-3</v>
      </c>
      <c r="P1066" s="27">
        <v>0</v>
      </c>
      <c r="Q1066" s="27">
        <v>6.0000000000000001E-3</v>
      </c>
      <c r="R1066" s="13">
        <v>334</v>
      </c>
      <c r="S1066" s="13">
        <v>240</v>
      </c>
      <c r="T1066" s="133">
        <v>2.9999999999999997E-4</v>
      </c>
      <c r="U1066" s="27">
        <v>4.19E-2</v>
      </c>
      <c r="V1066" s="8">
        <f>IF(AB1064="Latest Sag:",-(K1066*L1066+P1066*Q1066),-(K1066*L1066+P1066*Q1066)+U1066)</f>
        <v>-6.6000000000000003E-2</v>
      </c>
      <c r="W1066" s="8">
        <f>IF(OR(AC1065="",AC1065=0),Z1065+V1066,IF(AB1064="Latest Sag:",AA1065+U1066+V1066,AC1065+V1066))</f>
        <v>0.46451000000000003</v>
      </c>
      <c r="X1066" s="33">
        <v>-35.604757999999997</v>
      </c>
      <c r="Y1066" s="53">
        <f>IF(OR(ISBLANK(X1066),X1064=VALUE(20)),,IF(W1064="Latest Z20:",ABS(X1064-X1066-K1063*L1063-P1063*Q1063+U1065+U1066),ABS(X1065-X1066-K1065*L1065-P1065*Q1065+U1066)))</f>
        <v>0</v>
      </c>
      <c r="Z1066" s="28">
        <v>-66.122619999999998</v>
      </c>
      <c r="AA1066" s="28">
        <v>0.48847099999999999</v>
      </c>
      <c r="AB1066" s="28">
        <v>-2.4698999999999999E-2</v>
      </c>
      <c r="AC1066" s="8">
        <f t="shared" ref="AC1066" si="2441">AB1066+AA1066</f>
        <v>0.46377199999999996</v>
      </c>
      <c r="AD1066" s="35">
        <v>0.45847141422780502</v>
      </c>
      <c r="AE1066" s="8">
        <f t="shared" ref="AE1066" si="2442">IF(AD1066="",0,IF(OR(AC1066="",AC1066=0),W1066-AD1066,AC1066-AD1066))</f>
        <v>5.3005857721949434E-3</v>
      </c>
      <c r="AF1066" s="58">
        <f t="shared" ref="AF1066" si="2443">IF(AA1066="",(Z1066-V1066)-Z1065,AC1066-W1066)</f>
        <v>-7.3800000000007193E-4</v>
      </c>
      <c r="AG1066" s="40"/>
      <c r="AH1066" s="73"/>
      <c r="AI1066" s="40"/>
      <c r="AJ1066" s="73"/>
      <c r="AK1066" s="40">
        <v>70</v>
      </c>
      <c r="AL1066" s="73">
        <v>150</v>
      </c>
      <c r="AM1066" s="70"/>
      <c r="AN1066" s="74"/>
      <c r="AO1066" s="70"/>
      <c r="AP1066" s="63"/>
      <c r="AQ1066" s="63"/>
      <c r="AR1066" s="40"/>
      <c r="AS1066" s="40"/>
      <c r="AT1066" s="63"/>
      <c r="AU1066" s="63"/>
      <c r="AV1066" s="142"/>
      <c r="AW1066" s="71"/>
      <c r="AX1066" s="45"/>
      <c r="AY1066" s="45"/>
      <c r="AZ1066" s="46"/>
      <c r="BA1066" s="152"/>
      <c r="BB1066" s="47"/>
      <c r="BC1066" s="158">
        <v>23</v>
      </c>
      <c r="BD1066" s="158"/>
      <c r="BE1066" s="47"/>
      <c r="BF1066" s="56"/>
      <c r="BG1066" s="49"/>
      <c r="BH1066" s="50"/>
      <c r="BI1066" s="49"/>
      <c r="BJ1066" s="49"/>
      <c r="BK1066" s="49"/>
      <c r="BL1066" s="49"/>
      <c r="BM1066" s="49"/>
      <c r="BN1066" s="50"/>
      <c r="BO1066" s="49"/>
      <c r="BP1066" s="49"/>
      <c r="BQ1066" s="50"/>
      <c r="BR1066" s="9"/>
    </row>
    <row r="1067" spans="1:70" s="7" customFormat="1" x14ac:dyDescent="0.25">
      <c r="A1067" s="68" t="s">
        <v>2087</v>
      </c>
      <c r="B1067" s="67" t="s">
        <v>1347</v>
      </c>
      <c r="C1067" s="52">
        <v>44943.192048611112</v>
      </c>
      <c r="D1067" s="16">
        <f>(K1067*M1067+P1067*R1067)/(24*60*60)</f>
        <v>1.0185185185185186E-2</v>
      </c>
      <c r="E1067" s="26"/>
      <c r="F1067" s="14" t="s">
        <v>2007</v>
      </c>
      <c r="G1067" s="15">
        <v>0.11600000000000001</v>
      </c>
      <c r="H1067" s="131">
        <v>17</v>
      </c>
      <c r="I1067" s="131">
        <v>10</v>
      </c>
      <c r="J1067" s="143" t="s">
        <v>2008</v>
      </c>
      <c r="K1067" s="27">
        <v>2</v>
      </c>
      <c r="L1067" s="27">
        <v>6.0000000000000001E-3</v>
      </c>
      <c r="M1067" s="13">
        <v>273</v>
      </c>
      <c r="N1067" s="13">
        <v>240</v>
      </c>
      <c r="O1067" s="17">
        <v>2E-3</v>
      </c>
      <c r="P1067" s="27">
        <v>1</v>
      </c>
      <c r="Q1067" s="27">
        <v>6.0000000000000001E-3</v>
      </c>
      <c r="R1067" s="13">
        <v>334</v>
      </c>
      <c r="S1067" s="13">
        <v>240</v>
      </c>
      <c r="T1067" s="133">
        <v>2.9999999999999997E-4</v>
      </c>
      <c r="U1067" s="27">
        <v>1.2598E-2</v>
      </c>
      <c r="V1067" s="8">
        <f>IF(AB1065="Latest Sag:",-(K1067*L1067+P1067*Q1067),-(K1067*L1067+P1067*Q1067)+U1067)</f>
        <v>-5.4020000000000023E-3</v>
      </c>
      <c r="W1067" s="8">
        <f>IF(OR(AC1066="",AC1066=0),Z1066+V1067,IF(AB1065="Latest Sag:",AA1066+U1067+V1067,AC1066+V1067))</f>
        <v>0.45836999999999994</v>
      </c>
      <c r="X1067" s="33">
        <v>-35.658158</v>
      </c>
      <c r="Y1067" s="53">
        <f>IF(OR(ISBLANK(X1067),X1065=VALUE(20)),,IF(W1065="Latest Z20:",ABS(X1065-X1067-K1064*L1064-P1064*Q1064+U1066+U1067),ABS(X1066-X1067-K1066*L1066-P1066*Q1066+U1067)))</f>
        <v>1.9999999965585741E-6</v>
      </c>
      <c r="Z1067" s="28">
        <v>-66.122564999999994</v>
      </c>
      <c r="AA1067" s="28">
        <v>0.48846699999999998</v>
      </c>
      <c r="AB1067" s="28">
        <v>-3.0105E-2</v>
      </c>
      <c r="AC1067" s="8">
        <f t="shared" ref="AC1067" si="2444">AB1067+AA1067</f>
        <v>0.45836199999999999</v>
      </c>
      <c r="AD1067" s="35">
        <v>0.45847141422780502</v>
      </c>
      <c r="AE1067" s="8">
        <f t="shared" ref="AE1067" si="2445">IF(AD1067="",0,IF(OR(AC1067="",AC1067=0),W1067-AD1067,AC1067-AD1067))</f>
        <v>-1.0941422780502696E-4</v>
      </c>
      <c r="AF1067" s="58">
        <f t="shared" ref="AF1067" si="2446">IF(AA1067="",(Z1067-V1067)-Z1066,AC1067-W1067)</f>
        <v>-7.9999999999524896E-6</v>
      </c>
      <c r="AG1067" s="40"/>
      <c r="AH1067" s="73"/>
      <c r="AI1067" s="40"/>
      <c r="AJ1067" s="73"/>
      <c r="AK1067" s="40">
        <v>54</v>
      </c>
      <c r="AL1067" s="73">
        <v>150</v>
      </c>
      <c r="AM1067" s="70"/>
      <c r="AN1067" s="74"/>
      <c r="AO1067" s="70"/>
      <c r="AP1067" s="63"/>
      <c r="AQ1067" s="63"/>
      <c r="AR1067" s="40"/>
      <c r="AS1067" s="40"/>
      <c r="AT1067" s="63"/>
      <c r="AU1067" s="63"/>
      <c r="AV1067" s="142"/>
      <c r="AW1067" s="71"/>
      <c r="AX1067" s="45"/>
      <c r="AY1067" s="45"/>
      <c r="AZ1067" s="46"/>
      <c r="BA1067" s="152"/>
      <c r="BB1067" s="47"/>
      <c r="BC1067" s="158">
        <v>23</v>
      </c>
      <c r="BD1067" s="158"/>
      <c r="BE1067" s="47"/>
      <c r="BF1067" s="56"/>
      <c r="BG1067" s="49"/>
      <c r="BH1067" s="50"/>
      <c r="BI1067" s="49"/>
      <c r="BJ1067" s="49"/>
      <c r="BK1067" s="49"/>
      <c r="BL1067" s="49"/>
      <c r="BM1067" s="49"/>
      <c r="BN1067" s="50"/>
      <c r="BO1067" s="49"/>
      <c r="BP1067" s="49"/>
      <c r="BQ1067" s="50"/>
      <c r="BR1067" s="9"/>
    </row>
    <row r="1068" spans="1:70" s="6" customFormat="1" x14ac:dyDescent="0.25">
      <c r="A1068" s="170" t="s">
        <v>1155</v>
      </c>
      <c r="B1068" s="136"/>
      <c r="C1068" s="137">
        <v>44943.223009259258</v>
      </c>
      <c r="D1068" s="146">
        <v>2.46</v>
      </c>
      <c r="E1068" s="139" t="s">
        <v>814</v>
      </c>
      <c r="F1068" s="165" t="s">
        <v>1340</v>
      </c>
      <c r="G1068" s="22"/>
      <c r="H1068" s="134"/>
      <c r="I1068" s="134"/>
      <c r="J1068" s="145"/>
      <c r="K1068" s="29"/>
      <c r="L1068" s="29"/>
      <c r="M1068" s="1"/>
      <c r="N1068" s="1"/>
      <c r="O1068" s="3"/>
      <c r="P1068" s="29"/>
      <c r="Q1068" s="29"/>
      <c r="R1068" s="1"/>
      <c r="S1068" s="1"/>
      <c r="T1068" s="147" t="s">
        <v>903</v>
      </c>
      <c r="U1068" s="32" t="s">
        <v>24</v>
      </c>
      <c r="V1068" s="24"/>
      <c r="W1068" s="25" t="s">
        <v>22</v>
      </c>
      <c r="X1068" s="30">
        <v>20</v>
      </c>
      <c r="Y1068" s="138"/>
      <c r="Z1068" s="30"/>
      <c r="AA1068" s="30"/>
      <c r="AB1068" s="36" t="s">
        <v>21</v>
      </c>
      <c r="AC1068" s="24">
        <f>$AC$1067</f>
        <v>0.45836199999999999</v>
      </c>
      <c r="AD1068" s="30"/>
      <c r="AE1068" s="24"/>
      <c r="AF1068" s="24"/>
      <c r="AG1068" s="41"/>
      <c r="AH1068" s="41"/>
      <c r="AI1068" s="41"/>
      <c r="AJ1068" s="41"/>
      <c r="AK1068" s="41"/>
      <c r="AL1068" s="41"/>
      <c r="AM1068" s="41"/>
      <c r="AN1068" s="41"/>
      <c r="AO1068" s="41"/>
      <c r="AP1068" s="135"/>
      <c r="AQ1068" s="135"/>
      <c r="AR1068" s="41"/>
      <c r="AS1068" s="41"/>
      <c r="AT1068" s="135"/>
      <c r="AU1068" s="135"/>
      <c r="AV1068" s="29"/>
      <c r="AW1068" s="42"/>
      <c r="AX1068" s="42"/>
      <c r="AY1068" s="42"/>
      <c r="AZ1068" s="43"/>
      <c r="BA1068" s="151"/>
      <c r="BB1068" s="44"/>
      <c r="BC1068" s="157">
        <v>24</v>
      </c>
      <c r="BD1068" s="157"/>
      <c r="BE1068" s="44"/>
      <c r="BF1068" s="48"/>
      <c r="BG1068" s="48"/>
      <c r="BH1068" s="48"/>
      <c r="BI1068" s="48"/>
      <c r="BJ1068" s="48"/>
      <c r="BK1068" s="48"/>
      <c r="BL1068" s="48"/>
      <c r="BM1068" s="48"/>
      <c r="BN1068" s="48"/>
      <c r="BO1068" s="48"/>
      <c r="BP1068" s="48"/>
      <c r="BQ1068" s="48"/>
      <c r="BR1068" s="1"/>
    </row>
    <row r="1069" spans="1:70" s="7" customFormat="1" x14ac:dyDescent="0.25">
      <c r="A1069" s="68" t="s">
        <v>2088</v>
      </c>
      <c r="B1069" s="67" t="s">
        <v>1347</v>
      </c>
      <c r="C1069" s="52">
        <v>44943.223749999997</v>
      </c>
      <c r="D1069" s="16">
        <f>(K1069*M1069+P1069*R1069)/(24*60*60)</f>
        <v>0</v>
      </c>
      <c r="E1069" s="26"/>
      <c r="F1069" s="14" t="s">
        <v>2007</v>
      </c>
      <c r="G1069" s="15">
        <v>0.11600000000000001</v>
      </c>
      <c r="H1069" s="131">
        <v>17</v>
      </c>
      <c r="I1069" s="131">
        <v>10</v>
      </c>
      <c r="J1069" s="143" t="s">
        <v>2008</v>
      </c>
      <c r="K1069" s="37"/>
      <c r="L1069" s="27">
        <v>6.0000000000000001E-3</v>
      </c>
      <c r="M1069" s="13">
        <v>273</v>
      </c>
      <c r="N1069" s="13">
        <v>240</v>
      </c>
      <c r="O1069" s="17">
        <v>2E-3</v>
      </c>
      <c r="P1069" s="37"/>
      <c r="Q1069" s="27">
        <v>6.0000000000000001E-3</v>
      </c>
      <c r="R1069" s="13">
        <v>334</v>
      </c>
      <c r="S1069" s="13">
        <v>240</v>
      </c>
      <c r="T1069" s="133">
        <v>2.9999999999999997E-4</v>
      </c>
      <c r="U1069" s="27"/>
      <c r="V1069" s="8">
        <f>IF(AB1067="Latest Sag:",-(K1069*L1069+P1069*Q1069),-(K1069*L1069+P1069*Q1069)+U1069)</f>
        <v>0</v>
      </c>
      <c r="W1069" s="8">
        <f>IF(OR(AC1068="",AC1068=0),Z1068+V1069,IF(AB1067="Latest Sag:",AA1068+U1069+V1069,AC1068+V1069))</f>
        <v>0.45836199999999999</v>
      </c>
      <c r="X1069" s="34"/>
      <c r="Y1069" s="53">
        <f>IF(OR(ISBLANK(X1069),X1067=VALUE(20)),,IF(W1067="Latest Z20:",ABS(X1067-X1069-K1066*L1066-P1066*Q1066+U1068+U1069),ABS(X1068-X1069-K1068*L1068-P1068*Q1068+U1069)))</f>
        <v>0</v>
      </c>
      <c r="Z1069" s="28">
        <v>-66.122581999999994</v>
      </c>
      <c r="AA1069" s="28">
        <v>0.48863299999999998</v>
      </c>
      <c r="AB1069" s="28">
        <v>3.6753000000000001E-2</v>
      </c>
      <c r="AC1069" s="8">
        <f t="shared" ref="AC1069" si="2447">AB1069+AA1069</f>
        <v>0.52538600000000002</v>
      </c>
      <c r="AD1069" s="35">
        <v>0.45842899476833099</v>
      </c>
      <c r="AE1069" s="8">
        <f t="shared" ref="AE1069" si="2448">IF(AD1069="",0,IF(OR(AC1069="",AC1069=0),W1069-AD1069,AC1069-AD1069))</f>
        <v>6.6957005231669031E-2</v>
      </c>
      <c r="AF1069" s="58">
        <f t="shared" ref="AF1069" si="2449">IF(AA1069="",(Z1069-V1069)-Z1068,AC1069-W1069)</f>
        <v>6.7024000000000028E-2</v>
      </c>
      <c r="AG1069" s="40"/>
      <c r="AH1069" s="73"/>
      <c r="AI1069" s="40"/>
      <c r="AJ1069" s="73"/>
      <c r="AK1069" s="40">
        <v>2963</v>
      </c>
      <c r="AL1069" s="73">
        <v>150</v>
      </c>
      <c r="AM1069" s="70"/>
      <c r="AN1069" s="74"/>
      <c r="AO1069" s="70"/>
      <c r="AP1069" s="63"/>
      <c r="AQ1069" s="63"/>
      <c r="AR1069" s="40"/>
      <c r="AS1069" s="40"/>
      <c r="AT1069" s="63"/>
      <c r="AU1069" s="63"/>
      <c r="AV1069" s="142"/>
      <c r="AW1069" s="71"/>
      <c r="AX1069" s="45"/>
      <c r="AY1069" s="45"/>
      <c r="AZ1069" s="46"/>
      <c r="BA1069" s="152"/>
      <c r="BB1069" s="47"/>
      <c r="BC1069" s="158">
        <v>24</v>
      </c>
      <c r="BD1069" s="158"/>
      <c r="BE1069" s="47"/>
      <c r="BF1069" s="56"/>
      <c r="BG1069" s="49"/>
      <c r="BH1069" s="50"/>
      <c r="BI1069" s="49"/>
      <c r="BJ1069" s="49"/>
      <c r="BK1069" s="49"/>
      <c r="BL1069" s="49"/>
      <c r="BM1069" s="49"/>
      <c r="BN1069" s="50"/>
      <c r="BO1069" s="49"/>
      <c r="BP1069" s="49"/>
      <c r="BQ1069" s="50"/>
      <c r="BR1069" s="9"/>
    </row>
    <row r="1070" spans="1:70" s="7" customFormat="1" x14ac:dyDescent="0.25">
      <c r="A1070" s="68" t="s">
        <v>2089</v>
      </c>
      <c r="B1070" s="67" t="s">
        <v>1563</v>
      </c>
      <c r="C1070" s="52">
        <v>44943.238622685189</v>
      </c>
      <c r="D1070" s="16">
        <f>(K1070*M1070+P1070*R1070)/(24*60*60)</f>
        <v>3.4756944444444444E-2</v>
      </c>
      <c r="E1070" s="26"/>
      <c r="F1070" s="14" t="s">
        <v>2007</v>
      </c>
      <c r="G1070" s="15">
        <v>0.11600000000000001</v>
      </c>
      <c r="H1070" s="131">
        <v>17</v>
      </c>
      <c r="I1070" s="131">
        <v>10</v>
      </c>
      <c r="J1070" s="143" t="s">
        <v>2008</v>
      </c>
      <c r="K1070" s="27">
        <v>11</v>
      </c>
      <c r="L1070" s="27">
        <v>6.0000000000000001E-3</v>
      </c>
      <c r="M1070" s="13">
        <v>273</v>
      </c>
      <c r="N1070" s="13">
        <v>240</v>
      </c>
      <c r="O1070" s="17">
        <v>2E-3</v>
      </c>
      <c r="P1070" s="27">
        <v>0</v>
      </c>
      <c r="Q1070" s="27">
        <v>6.0000000000000001E-3</v>
      </c>
      <c r="R1070" s="13">
        <v>334</v>
      </c>
      <c r="S1070" s="13">
        <v>240</v>
      </c>
      <c r="T1070" s="133">
        <v>2.9999999999999997E-4</v>
      </c>
      <c r="U1070" s="27">
        <v>4.1799000000000003E-2</v>
      </c>
      <c r="V1070" s="8">
        <f>IF(AB1068="Latest Sag:",-(K1070*L1070+P1070*Q1070),-(K1070*L1070+P1070*Q1070)+U1070)</f>
        <v>-6.6000000000000003E-2</v>
      </c>
      <c r="W1070" s="8">
        <f>IF(OR(AC1069="",AC1069=0),Z1069+V1070,IF(AB1068="Latest Sag:",AA1069+U1070+V1070,AC1069+V1070))</f>
        <v>0.46443200000000001</v>
      </c>
      <c r="X1070" s="33">
        <v>-35.604540999999998</v>
      </c>
      <c r="Y1070" s="53">
        <f>IF(OR(ISBLANK(X1070),X1068=VALUE(20)),,IF(W1068="Latest Z20:",ABS(X1068-X1070-K1067*L1067-P1067*Q1067+U1069+U1070),ABS(X1069-X1070-K1069*L1069-P1069*Q1069+U1070)))</f>
        <v>0</v>
      </c>
      <c r="Z1070" s="28">
        <v>-66.122527000000005</v>
      </c>
      <c r="AA1070" s="28">
        <v>0.488481</v>
      </c>
      <c r="AB1070" s="28">
        <v>-2.4632000000000001E-2</v>
      </c>
      <c r="AC1070" s="8">
        <f t="shared" ref="AC1070" si="2450">AB1070+AA1070</f>
        <v>0.46384900000000001</v>
      </c>
      <c r="AD1070" s="35">
        <v>0.45842899476833099</v>
      </c>
      <c r="AE1070" s="8">
        <f t="shared" ref="AE1070" si="2451">IF(AD1070="",0,IF(OR(AC1070="",AC1070=0),W1070-AD1070,AC1070-AD1070))</f>
        <v>5.4200052316690228E-3</v>
      </c>
      <c r="AF1070" s="58">
        <f t="shared" ref="AF1070" si="2452">IF(AA1070="",(Z1070-V1070)-Z1069,AC1070-W1070)</f>
        <v>-5.8300000000000018E-4</v>
      </c>
      <c r="AG1070" s="40"/>
      <c r="AH1070" s="73"/>
      <c r="AI1070" s="40"/>
      <c r="AJ1070" s="73"/>
      <c r="AK1070" s="40">
        <v>82</v>
      </c>
      <c r="AL1070" s="73">
        <v>150</v>
      </c>
      <c r="AM1070" s="70"/>
      <c r="AN1070" s="74"/>
      <c r="AO1070" s="70"/>
      <c r="AP1070" s="63"/>
      <c r="AQ1070" s="63"/>
      <c r="AR1070" s="40"/>
      <c r="AS1070" s="40"/>
      <c r="AT1070" s="63"/>
      <c r="AU1070" s="63"/>
      <c r="AV1070" s="142"/>
      <c r="AW1070" s="71"/>
      <c r="AX1070" s="45"/>
      <c r="AY1070" s="45"/>
      <c r="AZ1070" s="46" t="s">
        <v>2091</v>
      </c>
      <c r="BA1070" s="152"/>
      <c r="BB1070" s="47"/>
      <c r="BC1070" s="158">
        <v>24</v>
      </c>
      <c r="BD1070" s="158"/>
      <c r="BE1070" s="47"/>
      <c r="BF1070" s="56"/>
      <c r="BG1070" s="49"/>
      <c r="BH1070" s="50"/>
      <c r="BI1070" s="49"/>
      <c r="BJ1070" s="49"/>
      <c r="BK1070" s="49"/>
      <c r="BL1070" s="49"/>
      <c r="BM1070" s="49"/>
      <c r="BN1070" s="50"/>
      <c r="BO1070" s="49"/>
      <c r="BP1070" s="49"/>
      <c r="BQ1070" s="50"/>
      <c r="BR1070" s="9"/>
    </row>
    <row r="1071" spans="1:70" s="7" customFormat="1" x14ac:dyDescent="0.25">
      <c r="A1071" s="68" t="s">
        <v>2090</v>
      </c>
      <c r="B1071" s="67" t="s">
        <v>1543</v>
      </c>
      <c r="C1071" s="52">
        <v>44943.285775462966</v>
      </c>
      <c r="D1071" s="16">
        <f>(K1071*M1071+P1071*R1071)/(24*60*60)</f>
        <v>1.0185185185185186E-2</v>
      </c>
      <c r="E1071" s="26"/>
      <c r="F1071" s="14" t="s">
        <v>2007</v>
      </c>
      <c r="G1071" s="15">
        <v>0.11600000000000001</v>
      </c>
      <c r="H1071" s="131">
        <v>17</v>
      </c>
      <c r="I1071" s="131">
        <v>10</v>
      </c>
      <c r="J1071" s="143" t="s">
        <v>2008</v>
      </c>
      <c r="K1071" s="27">
        <v>2</v>
      </c>
      <c r="L1071" s="27">
        <v>6.0000000000000001E-3</v>
      </c>
      <c r="M1071" s="13">
        <v>273</v>
      </c>
      <c r="N1071" s="13">
        <v>240</v>
      </c>
      <c r="O1071" s="17">
        <v>2E-3</v>
      </c>
      <c r="P1071" s="27">
        <v>1</v>
      </c>
      <c r="Q1071" s="27">
        <v>6.0000000000000001E-3</v>
      </c>
      <c r="R1071" s="13">
        <v>334</v>
      </c>
      <c r="S1071" s="13">
        <v>240</v>
      </c>
      <c r="T1071" s="133">
        <v>2.9999999999999997E-4</v>
      </c>
      <c r="U1071" s="27">
        <v>1.2460000000000001E-2</v>
      </c>
      <c r="V1071" s="8">
        <f>IF(AB1069="Latest Sag:",-(K1071*L1071+P1071*Q1071),-(K1071*L1071+P1071*Q1071)+U1071)</f>
        <v>-5.5400000000000015E-3</v>
      </c>
      <c r="W1071" s="8">
        <f>IF(OR(AC1070="",AC1070=0),Z1070+V1071,IF(AB1069="Latest Sag:",AA1070+U1071+V1071,AC1070+V1071))</f>
        <v>0.45830900000000002</v>
      </c>
      <c r="X1071" s="33">
        <v>-35.658079999999998</v>
      </c>
      <c r="Y1071" s="53">
        <f>IF(OR(ISBLANK(X1071),X1069=VALUE(20)),,IF(W1069="Latest Z20:",ABS(X1069-X1071-K1068*L1068-P1068*Q1068+U1070+U1071),ABS(X1070-X1071-K1070*L1070-P1070*Q1070+U1071)))</f>
        <v>9.9999999933313155E-7</v>
      </c>
      <c r="Z1071" s="28">
        <v>-62.122557999999998</v>
      </c>
      <c r="AA1071" s="28">
        <v>0.48847200000000002</v>
      </c>
      <c r="AB1071" s="28">
        <v>-2.9447999999999998E-2</v>
      </c>
      <c r="AC1071" s="8">
        <f t="shared" ref="AC1071" si="2453">AB1071+AA1071</f>
        <v>0.45902400000000004</v>
      </c>
      <c r="AD1071" s="35">
        <v>0.45842899476833099</v>
      </c>
      <c r="AE1071" s="8">
        <f t="shared" ref="AE1071" si="2454">IF(AD1071="",0,IF(OR(AC1071="",AC1071=0),W1071-AD1071,AC1071-AD1071))</f>
        <v>5.9500523166905461E-4</v>
      </c>
      <c r="AF1071" s="58">
        <f t="shared" ref="AF1071" si="2455">IF(AA1071="",(Z1071-V1071)-Z1070,AC1071-W1071)</f>
        <v>7.1500000000002117E-4</v>
      </c>
      <c r="AG1071" s="40"/>
      <c r="AH1071" s="73"/>
      <c r="AI1071" s="40"/>
      <c r="AJ1071" s="73"/>
      <c r="AK1071" s="40">
        <v>42</v>
      </c>
      <c r="AL1071" s="73">
        <v>150</v>
      </c>
      <c r="AM1071" s="70"/>
      <c r="AN1071" s="74"/>
      <c r="AO1071" s="70"/>
      <c r="AP1071" s="63"/>
      <c r="AQ1071" s="63"/>
      <c r="AR1071" s="40"/>
      <c r="AS1071" s="40"/>
      <c r="AT1071" s="63"/>
      <c r="AU1071" s="63"/>
      <c r="AV1071" s="142"/>
      <c r="AW1071" s="71"/>
      <c r="AX1071" s="45"/>
      <c r="AY1071" s="45"/>
      <c r="AZ1071" s="46"/>
      <c r="BA1071" s="152"/>
      <c r="BB1071" s="47"/>
      <c r="BC1071" s="158">
        <v>24</v>
      </c>
      <c r="BD1071" s="158"/>
      <c r="BE1071" s="47"/>
      <c r="BF1071" s="56"/>
      <c r="BG1071" s="49"/>
      <c r="BH1071" s="50"/>
      <c r="BI1071" s="49"/>
      <c r="BJ1071" s="49"/>
      <c r="BK1071" s="49"/>
      <c r="BL1071" s="49"/>
      <c r="BM1071" s="49"/>
      <c r="BN1071" s="50"/>
      <c r="BO1071" s="49"/>
      <c r="BP1071" s="49"/>
      <c r="BQ1071" s="50"/>
      <c r="BR1071" s="9"/>
    </row>
    <row r="1072" spans="1:70" s="7" customFormat="1" x14ac:dyDescent="0.25">
      <c r="A1072" s="68" t="s">
        <v>2092</v>
      </c>
      <c r="B1072" s="67" t="s">
        <v>1543</v>
      </c>
      <c r="C1072" s="52">
        <v>44943.304930555554</v>
      </c>
      <c r="D1072" s="16">
        <f>(K1072*M1072+P1072*R1072)/(24*60*60)</f>
        <v>1.0185185185185186E-2</v>
      </c>
      <c r="E1072" s="26"/>
      <c r="F1072" s="14" t="s">
        <v>2007</v>
      </c>
      <c r="G1072" s="15">
        <v>0.11600000000000001</v>
      </c>
      <c r="H1072" s="131">
        <v>17</v>
      </c>
      <c r="I1072" s="131">
        <v>10</v>
      </c>
      <c r="J1072" s="143" t="s">
        <v>2008</v>
      </c>
      <c r="K1072" s="27">
        <v>2</v>
      </c>
      <c r="L1072" s="27">
        <v>6.0000000000000001E-3</v>
      </c>
      <c r="M1072" s="13">
        <v>273</v>
      </c>
      <c r="N1072" s="13">
        <v>240</v>
      </c>
      <c r="O1072" s="17">
        <v>2E-3</v>
      </c>
      <c r="P1072" s="27">
        <v>1</v>
      </c>
      <c r="Q1072" s="27">
        <v>6.0000000000000001E-3</v>
      </c>
      <c r="R1072" s="13">
        <v>334</v>
      </c>
      <c r="S1072" s="13">
        <v>240</v>
      </c>
      <c r="T1072" s="133">
        <v>2.9999999999999997E-4</v>
      </c>
      <c r="U1072" s="27">
        <v>1.7399000000000001E-2</v>
      </c>
      <c r="V1072" s="8">
        <f>IF(AB1070="Latest Sag:",-(K1072*L1072+P1072*Q1072),-(K1072*L1072+P1072*Q1072)+U1072)</f>
        <v>-6.0100000000000084E-4</v>
      </c>
      <c r="W1072" s="8">
        <f>IF(OR(AC1071="",AC1071=0),Z1071+V1072,IF(AB1070="Latest Sag:",AA1071+U1072+V1072,AC1071+V1072))</f>
        <v>0.45842300000000002</v>
      </c>
      <c r="X1072" s="33">
        <v>-35.658681999999999</v>
      </c>
      <c r="Y1072" s="53">
        <f>IF(OR(ISBLANK(X1072),X1070=VALUE(20)),,IF(W1070="Latest Z20:",ABS(X1070-X1072-K1069*L1069-P1069*Q1069+U1071+U1072),ABS(X1071-X1072-K1071*L1071-P1071*Q1071+U1072)))</f>
        <v>1.0000000006567256E-6</v>
      </c>
      <c r="Z1072" s="28">
        <v>-66.122698</v>
      </c>
      <c r="AA1072" s="28">
        <v>0.48849199999999998</v>
      </c>
      <c r="AB1072" s="28">
        <v>-3.0121999999999999E-2</v>
      </c>
      <c r="AC1072" s="8">
        <f t="shared" ref="AC1072" si="2456">AB1072+AA1072</f>
        <v>0.45837</v>
      </c>
      <c r="AD1072" s="35">
        <v>0.45842899476833099</v>
      </c>
      <c r="AE1072" s="8">
        <f t="shared" ref="AE1072" si="2457">IF(AD1072="",0,IF(OR(AC1072="",AC1072=0),W1072-AD1072,AC1072-AD1072))</f>
        <v>-5.8994768330988823E-5</v>
      </c>
      <c r="AF1072" s="58">
        <f t="shared" ref="AF1072" si="2458">IF(AA1072="",(Z1072-V1072)-Z1071,AC1072-W1072)</f>
        <v>-5.3000000000025249E-5</v>
      </c>
      <c r="AG1072" s="40"/>
      <c r="AH1072" s="73"/>
      <c r="AI1072" s="40"/>
      <c r="AJ1072" s="73"/>
      <c r="AK1072" s="40">
        <v>37</v>
      </c>
      <c r="AL1072" s="73">
        <v>150</v>
      </c>
      <c r="AM1072" s="70"/>
      <c r="AN1072" s="74"/>
      <c r="AO1072" s="70"/>
      <c r="AP1072" s="63"/>
      <c r="AQ1072" s="63"/>
      <c r="AR1072" s="40"/>
      <c r="AS1072" s="40"/>
      <c r="AT1072" s="63"/>
      <c r="AU1072" s="63"/>
      <c r="AV1072" s="142"/>
      <c r="AW1072" s="71"/>
      <c r="AX1072" s="45"/>
      <c r="AY1072" s="45"/>
      <c r="AZ1072" s="46"/>
      <c r="BA1072" s="152"/>
      <c r="BB1072" s="47"/>
      <c r="BC1072" s="158">
        <v>24</v>
      </c>
      <c r="BD1072" s="158"/>
      <c r="BE1072" s="47"/>
      <c r="BF1072" s="56"/>
      <c r="BG1072" s="49"/>
      <c r="BH1072" s="50"/>
      <c r="BI1072" s="49"/>
      <c r="BJ1072" s="49"/>
      <c r="BK1072" s="49"/>
      <c r="BL1072" s="49"/>
      <c r="BM1072" s="49"/>
      <c r="BN1072" s="50"/>
      <c r="BO1072" s="49"/>
      <c r="BP1072" s="49"/>
      <c r="BQ1072" s="50"/>
      <c r="BR1072" s="9"/>
    </row>
    <row r="1073" spans="1:70" s="6" customFormat="1" x14ac:dyDescent="0.25">
      <c r="A1073" s="170" t="s">
        <v>1155</v>
      </c>
      <c r="B1073" s="136"/>
      <c r="C1073" s="137">
        <v>44943.325798611113</v>
      </c>
      <c r="D1073" s="146">
        <v>2.4700000000000002</v>
      </c>
      <c r="E1073" s="139" t="s">
        <v>814</v>
      </c>
      <c r="F1073" s="165" t="s">
        <v>1344</v>
      </c>
      <c r="G1073" s="22"/>
      <c r="H1073" s="134"/>
      <c r="I1073" s="134"/>
      <c r="J1073" s="145"/>
      <c r="K1073" s="29"/>
      <c r="L1073" s="29"/>
      <c r="M1073" s="1"/>
      <c r="N1073" s="1"/>
      <c r="O1073" s="3"/>
      <c r="P1073" s="29"/>
      <c r="Q1073" s="29"/>
      <c r="R1073" s="1"/>
      <c r="S1073" s="1"/>
      <c r="T1073" s="147" t="s">
        <v>903</v>
      </c>
      <c r="U1073" s="32" t="s">
        <v>24</v>
      </c>
      <c r="V1073" s="24"/>
      <c r="W1073" s="25" t="s">
        <v>22</v>
      </c>
      <c r="X1073" s="30">
        <v>20</v>
      </c>
      <c r="Y1073" s="138"/>
      <c r="Z1073" s="30"/>
      <c r="AA1073" s="30"/>
      <c r="AB1073" s="36" t="s">
        <v>21</v>
      </c>
      <c r="AC1073" s="24">
        <f>$AC$1072</f>
        <v>0.45837</v>
      </c>
      <c r="AD1073" s="30"/>
      <c r="AE1073" s="24"/>
      <c r="AF1073" s="24"/>
      <c r="AG1073" s="41"/>
      <c r="AH1073" s="41"/>
      <c r="AI1073" s="41"/>
      <c r="AJ1073" s="41"/>
      <c r="AK1073" s="41"/>
      <c r="AL1073" s="41"/>
      <c r="AM1073" s="41"/>
      <c r="AN1073" s="41"/>
      <c r="AO1073" s="41"/>
      <c r="AP1073" s="135"/>
      <c r="AQ1073" s="135"/>
      <c r="AR1073" s="41"/>
      <c r="AS1073" s="41"/>
      <c r="AT1073" s="135"/>
      <c r="AU1073" s="135"/>
      <c r="AV1073" s="29"/>
      <c r="AW1073" s="42"/>
      <c r="AX1073" s="42"/>
      <c r="AY1073" s="42"/>
      <c r="AZ1073" s="43"/>
      <c r="BA1073" s="151"/>
      <c r="BB1073" s="44"/>
      <c r="BC1073" s="157">
        <v>25</v>
      </c>
      <c r="BD1073" s="157"/>
      <c r="BE1073" s="44"/>
      <c r="BF1073" s="48"/>
      <c r="BG1073" s="48"/>
      <c r="BH1073" s="48"/>
      <c r="BI1073" s="48"/>
      <c r="BJ1073" s="48"/>
      <c r="BK1073" s="48"/>
      <c r="BL1073" s="48"/>
      <c r="BM1073" s="48"/>
      <c r="BN1073" s="48"/>
      <c r="BO1073" s="48"/>
      <c r="BP1073" s="48"/>
      <c r="BQ1073" s="48"/>
      <c r="BR1073" s="1"/>
    </row>
    <row r="1074" spans="1:70" s="7" customFormat="1" x14ac:dyDescent="0.25">
      <c r="A1074" s="68" t="s">
        <v>2093</v>
      </c>
      <c r="B1074" s="67" t="s">
        <v>1543</v>
      </c>
      <c r="C1074" s="52">
        <v>44943.325844907406</v>
      </c>
      <c r="D1074" s="16">
        <f>(K1074*M1074+P1074*R1074)/(24*60*60)</f>
        <v>0</v>
      </c>
      <c r="E1074" s="26"/>
      <c r="F1074" s="14" t="s">
        <v>2007</v>
      </c>
      <c r="G1074" s="15">
        <v>0.11600000000000001</v>
      </c>
      <c r="H1074" s="131">
        <v>17</v>
      </c>
      <c r="I1074" s="131">
        <v>10</v>
      </c>
      <c r="J1074" s="143" t="s">
        <v>2008</v>
      </c>
      <c r="K1074" s="37"/>
      <c r="L1074" s="27">
        <v>6.0000000000000001E-3</v>
      </c>
      <c r="M1074" s="13">
        <v>273</v>
      </c>
      <c r="N1074" s="13">
        <v>240</v>
      </c>
      <c r="O1074" s="17">
        <v>2E-3</v>
      </c>
      <c r="P1074" s="37"/>
      <c r="Q1074" s="27">
        <v>6.0000000000000001E-3</v>
      </c>
      <c r="R1074" s="13">
        <v>334</v>
      </c>
      <c r="S1074" s="13">
        <v>240</v>
      </c>
      <c r="T1074" s="133">
        <v>2.9999999999999997E-4</v>
      </c>
      <c r="U1074" s="27"/>
      <c r="V1074" s="8">
        <f>IF(AB1072="Latest Sag:",-(K1074*L1074+P1074*Q1074),-(K1074*L1074+P1074*Q1074)+U1074)</f>
        <v>0</v>
      </c>
      <c r="W1074" s="8">
        <f>IF(OR(AC1073="",AC1073=0),Z1073+V1074,IF(AB1072="Latest Sag:",AA1073+U1074+V1074,AC1073+V1074))</f>
        <v>0.45837</v>
      </c>
      <c r="X1074" s="34"/>
      <c r="Y1074" s="53">
        <f>IF(OR(ISBLANK(X1074),X1072=VALUE(20)),,IF(W1072="Latest Z20:",ABS(X1072-X1074-K1071*L1071-P1071*Q1071+U1073+U1074),ABS(X1073-X1074-K1073*L1073-P1073*Q1073+U1074)))</f>
        <v>0</v>
      </c>
      <c r="Z1074" s="28">
        <v>-66.122810000000001</v>
      </c>
      <c r="AA1074" s="28">
        <v>0.48852800000000002</v>
      </c>
      <c r="AB1074" s="28">
        <v>3.5166999999999997E-2</v>
      </c>
      <c r="AC1074" s="8">
        <f t="shared" ref="AC1074" si="2459">AB1074+AA1074</f>
        <v>0.52369500000000002</v>
      </c>
      <c r="AD1074" s="35">
        <v>0.458412494846063</v>
      </c>
      <c r="AE1074" s="8">
        <f t="shared" ref="AE1074" si="2460">IF(AD1074="",0,IF(OR(AC1074="",AC1074=0),W1074-AD1074,AC1074-AD1074))</f>
        <v>6.528250515393702E-2</v>
      </c>
      <c r="AF1074" s="58">
        <f t="shared" ref="AF1074" si="2461">IF(AA1074="",(Z1074-V1074)-Z1073,AC1074-W1074)</f>
        <v>6.5325000000000022E-2</v>
      </c>
      <c r="AG1074" s="40"/>
      <c r="AH1074" s="73"/>
      <c r="AI1074" s="40"/>
      <c r="AJ1074" s="73"/>
      <c r="AK1074" s="40">
        <v>1990</v>
      </c>
      <c r="AL1074" s="73">
        <v>150</v>
      </c>
      <c r="AM1074" s="70"/>
      <c r="AN1074" s="74"/>
      <c r="AO1074" s="70"/>
      <c r="AP1074" s="63"/>
      <c r="AQ1074" s="63"/>
      <c r="AR1074" s="40"/>
      <c r="AS1074" s="40"/>
      <c r="AT1074" s="63"/>
      <c r="AU1074" s="63"/>
      <c r="AV1074" s="142"/>
      <c r="AW1074" s="71"/>
      <c r="AX1074" s="45"/>
      <c r="AY1074" s="45"/>
      <c r="AZ1074" s="46"/>
      <c r="BA1074" s="152"/>
      <c r="BB1074" s="47"/>
      <c r="BC1074" s="158">
        <v>25</v>
      </c>
      <c r="BD1074" s="158"/>
      <c r="BE1074" s="47"/>
      <c r="BF1074" s="56"/>
      <c r="BG1074" s="49"/>
      <c r="BH1074" s="50"/>
      <c r="BI1074" s="49"/>
      <c r="BJ1074" s="49"/>
      <c r="BK1074" s="49"/>
      <c r="BL1074" s="49"/>
      <c r="BM1074" s="49"/>
      <c r="BN1074" s="50"/>
      <c r="BO1074" s="49"/>
      <c r="BP1074" s="49"/>
      <c r="BQ1074" s="50"/>
      <c r="BR1074" s="9"/>
    </row>
    <row r="1075" spans="1:70" s="7" customFormat="1" x14ac:dyDescent="0.25">
      <c r="A1075" s="68" t="s">
        <v>2094</v>
      </c>
      <c r="B1075" s="67" t="s">
        <v>1543</v>
      </c>
      <c r="C1075" s="52">
        <v>44943.347893518519</v>
      </c>
      <c r="D1075" s="16">
        <f>(K1075*M1075+P1075*R1075)/(24*60*60)</f>
        <v>3.4756944444444444E-2</v>
      </c>
      <c r="E1075" s="26"/>
      <c r="F1075" s="14" t="s">
        <v>2007</v>
      </c>
      <c r="G1075" s="15">
        <v>0.11600000000000001</v>
      </c>
      <c r="H1075" s="131">
        <v>17</v>
      </c>
      <c r="I1075" s="131">
        <v>10</v>
      </c>
      <c r="J1075" s="143" t="s">
        <v>2008</v>
      </c>
      <c r="K1075" s="27">
        <v>11</v>
      </c>
      <c r="L1075" s="27">
        <v>6.0000000000000001E-3</v>
      </c>
      <c r="M1075" s="13">
        <v>273</v>
      </c>
      <c r="N1075" s="13">
        <v>240</v>
      </c>
      <c r="O1075" s="17">
        <v>2E-3</v>
      </c>
      <c r="P1075" s="27"/>
      <c r="Q1075" s="27">
        <v>6.0000000000000001E-3</v>
      </c>
      <c r="R1075" s="13">
        <v>334</v>
      </c>
      <c r="S1075" s="13">
        <v>240</v>
      </c>
      <c r="T1075" s="133">
        <v>2.9999999999999997E-4</v>
      </c>
      <c r="U1075" s="27">
        <v>4.2000000000000003E-2</v>
      </c>
      <c r="V1075" s="8">
        <f>IF(AB1073="Latest Sag:",-(K1075*L1075+P1075*Q1075),-(K1075*L1075+P1075*Q1075)+U1075)</f>
        <v>-6.6000000000000003E-2</v>
      </c>
      <c r="W1075" s="8">
        <f>IF(OR(AC1074="",AC1074=0),Z1074+V1075,IF(AB1073="Latest Sag:",AA1074+U1075+V1075,AC1074+V1075))</f>
        <v>0.464528</v>
      </c>
      <c r="X1075" s="33">
        <v>-35.604796</v>
      </c>
      <c r="Y1075" s="53">
        <f>IF(OR(ISBLANK(X1075),X1073=VALUE(20)),,IF(W1073="Latest Z20:",ABS(X1073-X1075-K1072*L1072-P1072*Q1072+U1074+U1075),ABS(X1074-X1075-K1074*L1074-P1074*Q1074+U1075)))</f>
        <v>0</v>
      </c>
      <c r="Z1075" s="28">
        <v>-66.122602000000001</v>
      </c>
      <c r="AA1075" s="28">
        <v>0.48846699999999998</v>
      </c>
      <c r="AB1075" s="28">
        <v>-2.4249E-2</v>
      </c>
      <c r="AC1075" s="8">
        <f t="shared" ref="AC1075" si="2462">AB1075+AA1075</f>
        <v>0.46421799999999996</v>
      </c>
      <c r="AD1075" s="35">
        <v>0.458412494846063</v>
      </c>
      <c r="AE1075" s="8">
        <f t="shared" ref="AE1075" si="2463">IF(AD1075="",0,IF(OR(AC1075="",AC1075=0),W1075-AD1075,AC1075-AD1075))</f>
        <v>5.8055051539369629E-3</v>
      </c>
      <c r="AF1075" s="58">
        <f t="shared" ref="AF1075" si="2464">IF(AA1075="",(Z1075-V1075)-Z1074,AC1075-W1075)</f>
        <v>-3.1000000000003247E-4</v>
      </c>
      <c r="AG1075" s="40"/>
      <c r="AH1075" s="73"/>
      <c r="AI1075" s="40"/>
      <c r="AJ1075" s="73"/>
      <c r="AK1075" s="40">
        <v>14</v>
      </c>
      <c r="AL1075" s="73">
        <v>150</v>
      </c>
      <c r="AM1075" s="70"/>
      <c r="AN1075" s="74"/>
      <c r="AO1075" s="70"/>
      <c r="AP1075" s="63"/>
      <c r="AQ1075" s="63"/>
      <c r="AR1075" s="40"/>
      <c r="AS1075" s="40"/>
      <c r="AT1075" s="63"/>
      <c r="AU1075" s="63"/>
      <c r="AV1075" s="142"/>
      <c r="AW1075" s="71"/>
      <c r="AX1075" s="45"/>
      <c r="AY1075" s="45"/>
      <c r="AZ1075" s="46"/>
      <c r="BA1075" s="152"/>
      <c r="BB1075" s="47"/>
      <c r="BC1075" s="158">
        <v>25</v>
      </c>
      <c r="BD1075" s="158"/>
      <c r="BE1075" s="47"/>
      <c r="BF1075" s="56"/>
      <c r="BG1075" s="49"/>
      <c r="BH1075" s="50"/>
      <c r="BI1075" s="49"/>
      <c r="BJ1075" s="49"/>
      <c r="BK1075" s="49"/>
      <c r="BL1075" s="49"/>
      <c r="BM1075" s="49"/>
      <c r="BN1075" s="50"/>
      <c r="BO1075" s="49"/>
      <c r="BP1075" s="49"/>
      <c r="BQ1075" s="50"/>
      <c r="BR1075" s="9"/>
    </row>
    <row r="1076" spans="1:70" s="7" customFormat="1" x14ac:dyDescent="0.25">
      <c r="A1076" s="68" t="s">
        <v>2095</v>
      </c>
      <c r="B1076" s="67" t="s">
        <v>1543</v>
      </c>
      <c r="C1076" s="52">
        <v>44943.394305555557</v>
      </c>
      <c r="D1076" s="16">
        <f>(K1076*M1076+P1076*R1076)/(24*60*60)</f>
        <v>1.0185185185185186E-2</v>
      </c>
      <c r="E1076" s="26"/>
      <c r="F1076" s="14" t="s">
        <v>2007</v>
      </c>
      <c r="G1076" s="15">
        <v>0.11600000000000001</v>
      </c>
      <c r="H1076" s="131">
        <v>17</v>
      </c>
      <c r="I1076" s="131">
        <v>10</v>
      </c>
      <c r="J1076" s="143" t="s">
        <v>2008</v>
      </c>
      <c r="K1076" s="27">
        <v>2</v>
      </c>
      <c r="L1076" s="27">
        <v>6.0000000000000001E-3</v>
      </c>
      <c r="M1076" s="13">
        <v>273</v>
      </c>
      <c r="N1076" s="13">
        <v>240</v>
      </c>
      <c r="O1076" s="17">
        <v>2E-3</v>
      </c>
      <c r="P1076" s="27">
        <v>1</v>
      </c>
      <c r="Q1076" s="27">
        <v>6.0000000000000001E-3</v>
      </c>
      <c r="R1076" s="13">
        <v>334</v>
      </c>
      <c r="S1076" s="13">
        <v>240</v>
      </c>
      <c r="T1076" s="133">
        <v>2.9999999999999997E-4</v>
      </c>
      <c r="U1076" s="27">
        <v>1.2036E-2</v>
      </c>
      <c r="V1076" s="8">
        <f>IF(AB1074="Latest Sag:",-(K1076*L1076+P1076*Q1076),-(K1076*L1076+P1076*Q1076)+U1076)</f>
        <v>-5.9640000000000023E-3</v>
      </c>
      <c r="W1076" s="8">
        <f>IF(OR(AC1075="",AC1075=0),Z1075+V1076,IF(AB1074="Latest Sag:",AA1075+U1076+V1076,AC1075+V1076))</f>
        <v>0.45825399999999994</v>
      </c>
      <c r="X1076" s="33">
        <v>-35.658760000000001</v>
      </c>
      <c r="Y1076" s="53">
        <f>IF(OR(ISBLANK(X1076),X1074=VALUE(20)),,IF(W1074="Latest Z20:",ABS(X1074-X1076-K1073*L1073-P1073*Q1073+U1075+U1076),ABS(X1075-X1076-K1075*L1075-P1075*Q1075+U1076)))</f>
        <v>5.6378512969246231E-16</v>
      </c>
      <c r="Z1076" s="28">
        <v>-66.122591</v>
      </c>
      <c r="AA1076" s="28">
        <v>0.488506</v>
      </c>
      <c r="AB1076" s="28">
        <v>-2.998E-2</v>
      </c>
      <c r="AC1076" s="8">
        <f t="shared" ref="AC1076" si="2465">AB1076+AA1076</f>
        <v>0.45852599999999999</v>
      </c>
      <c r="AD1076" s="35">
        <v>0.458412494846063</v>
      </c>
      <c r="AE1076" s="8">
        <f t="shared" ref="AE1076" si="2466">IF(AD1076="",0,IF(OR(AC1076="",AC1076=0),W1076-AD1076,AC1076-AD1076))</f>
        <v>1.1350515393698801E-4</v>
      </c>
      <c r="AF1076" s="58">
        <f t="shared" ref="AF1076" si="2467">IF(AA1076="",(Z1076-V1076)-Z1075,AC1076-W1076)</f>
        <v>2.7200000000004998E-4</v>
      </c>
      <c r="AG1076" s="40"/>
      <c r="AH1076" s="73"/>
      <c r="AI1076" s="40"/>
      <c r="AJ1076" s="73"/>
      <c r="AK1076" s="40">
        <v>24</v>
      </c>
      <c r="AL1076" s="73">
        <v>150</v>
      </c>
      <c r="AM1076" s="70"/>
      <c r="AN1076" s="74"/>
      <c r="AO1076" s="70"/>
      <c r="AP1076" s="63"/>
      <c r="AQ1076" s="63"/>
      <c r="AR1076" s="40"/>
      <c r="AS1076" s="40"/>
      <c r="AT1076" s="63"/>
      <c r="AU1076" s="63"/>
      <c r="AV1076" s="142"/>
      <c r="AW1076" s="71"/>
      <c r="AX1076" s="45"/>
      <c r="AY1076" s="45"/>
      <c r="AZ1076" s="46"/>
      <c r="BA1076" s="152"/>
      <c r="BB1076" s="47"/>
      <c r="BC1076" s="158">
        <v>25</v>
      </c>
      <c r="BD1076" s="158">
        <v>10</v>
      </c>
      <c r="BE1076" s="47">
        <v>7.7</v>
      </c>
      <c r="BF1076" s="56"/>
      <c r="BG1076" s="49"/>
      <c r="BH1076" s="50"/>
      <c r="BI1076" s="49"/>
      <c r="BJ1076" s="49"/>
      <c r="BK1076" s="49"/>
      <c r="BL1076" s="49"/>
      <c r="BM1076" s="49"/>
      <c r="BN1076" s="50"/>
      <c r="BO1076" s="49"/>
      <c r="BP1076" s="49"/>
      <c r="BQ1076" s="50"/>
      <c r="BR1076" s="9"/>
    </row>
    <row r="1077" spans="1:70" s="6" customFormat="1" x14ac:dyDescent="0.25">
      <c r="A1077" s="170" t="s">
        <v>1155</v>
      </c>
      <c r="B1077" s="136"/>
      <c r="C1077" s="137">
        <v>44943.430509259262</v>
      </c>
      <c r="D1077" s="146">
        <v>2.5099999999999998</v>
      </c>
      <c r="E1077" s="139" t="s">
        <v>814</v>
      </c>
      <c r="F1077" s="165" t="s">
        <v>1349</v>
      </c>
      <c r="G1077" s="22"/>
      <c r="H1077" s="134"/>
      <c r="I1077" s="134"/>
      <c r="J1077" s="145"/>
      <c r="K1077" s="29"/>
      <c r="L1077" s="29"/>
      <c r="M1077" s="1"/>
      <c r="N1077" s="1"/>
      <c r="O1077" s="3"/>
      <c r="P1077" s="29"/>
      <c r="Q1077" s="29"/>
      <c r="R1077" s="1"/>
      <c r="S1077" s="1"/>
      <c r="T1077" s="147" t="s">
        <v>903</v>
      </c>
      <c r="U1077" s="32" t="s">
        <v>24</v>
      </c>
      <c r="V1077" s="24"/>
      <c r="W1077" s="25" t="s">
        <v>22</v>
      </c>
      <c r="X1077" s="30">
        <v>20</v>
      </c>
      <c r="Y1077" s="138"/>
      <c r="Z1077" s="30"/>
      <c r="AA1077" s="30"/>
      <c r="AB1077" s="36" t="s">
        <v>21</v>
      </c>
      <c r="AC1077" s="24">
        <f>$AC$1076</f>
        <v>0.45852599999999999</v>
      </c>
      <c r="AD1077" s="30"/>
      <c r="AE1077" s="24"/>
      <c r="AF1077" s="24"/>
      <c r="AG1077" s="41"/>
      <c r="AH1077" s="41"/>
      <c r="AI1077" s="41"/>
      <c r="AJ1077" s="41"/>
      <c r="AK1077" s="41"/>
      <c r="AL1077" s="41"/>
      <c r="AM1077" s="41"/>
      <c r="AN1077" s="41"/>
      <c r="AO1077" s="41"/>
      <c r="AP1077" s="135"/>
      <c r="AQ1077" s="135"/>
      <c r="AR1077" s="41"/>
      <c r="AS1077" s="41"/>
      <c r="AT1077" s="135"/>
      <c r="AU1077" s="135"/>
      <c r="AV1077" s="29"/>
      <c r="AW1077" s="42"/>
      <c r="AX1077" s="42"/>
      <c r="AY1077" s="42"/>
      <c r="AZ1077" s="43"/>
      <c r="BA1077" s="151"/>
      <c r="BB1077" s="44"/>
      <c r="BC1077" s="157">
        <v>26</v>
      </c>
      <c r="BD1077" s="157"/>
      <c r="BE1077" s="44"/>
      <c r="BF1077" s="48"/>
      <c r="BG1077" s="48"/>
      <c r="BH1077" s="48"/>
      <c r="BI1077" s="48"/>
      <c r="BJ1077" s="48"/>
      <c r="BK1077" s="48"/>
      <c r="BL1077" s="48"/>
      <c r="BM1077" s="48"/>
      <c r="BN1077" s="48"/>
      <c r="BO1077" s="48"/>
      <c r="BP1077" s="48"/>
      <c r="BQ1077" s="48"/>
      <c r="BR1077" s="1"/>
    </row>
    <row r="1078" spans="1:70" s="7" customFormat="1" x14ac:dyDescent="0.25">
      <c r="A1078" s="68" t="s">
        <v>2096</v>
      </c>
      <c r="B1078" s="67" t="s">
        <v>1543</v>
      </c>
      <c r="C1078" s="52">
        <v>44943.432638888888</v>
      </c>
      <c r="D1078" s="16">
        <f>(K1078*M1078+P1078*R1078)/(24*60*60)</f>
        <v>0</v>
      </c>
      <c r="E1078" s="26"/>
      <c r="F1078" s="14" t="s">
        <v>2007</v>
      </c>
      <c r="G1078" s="15">
        <v>0.11600000000000001</v>
      </c>
      <c r="H1078" s="131">
        <v>17</v>
      </c>
      <c r="I1078" s="131">
        <v>10</v>
      </c>
      <c r="J1078" s="143" t="s">
        <v>2008</v>
      </c>
      <c r="K1078" s="37"/>
      <c r="L1078" s="27">
        <v>6.0000000000000001E-3</v>
      </c>
      <c r="M1078" s="13">
        <v>273</v>
      </c>
      <c r="N1078" s="13">
        <v>240</v>
      </c>
      <c r="O1078" s="17">
        <v>2E-3</v>
      </c>
      <c r="P1078" s="37"/>
      <c r="Q1078" s="27">
        <v>6.0000000000000001E-3</v>
      </c>
      <c r="R1078" s="13">
        <v>334</v>
      </c>
      <c r="S1078" s="13">
        <v>240</v>
      </c>
      <c r="T1078" s="133">
        <v>2.9999999999999997E-4</v>
      </c>
      <c r="U1078" s="27"/>
      <c r="V1078" s="8">
        <f>IF(AB1076="Latest Sag:",-(K1078*L1078+P1078*Q1078),-(K1078*L1078+P1078*Q1078)+U1078)</f>
        <v>0</v>
      </c>
      <c r="W1078" s="8">
        <f>IF(OR(AC1077="",AC1077=0),Z1077+V1078,IF(AB1076="Latest Sag:",AA1077+U1078+V1078,AC1077+V1078))</f>
        <v>0.45852599999999999</v>
      </c>
      <c r="X1078" s="34"/>
      <c r="Y1078" s="53">
        <f>IF(OR(ISBLANK(X1078),X1076=VALUE(20)),,IF(W1076="Latest Z20:",ABS(X1076-X1078-K1075*L1075-P1075*Q1075+U1077+U1078),ABS(X1077-X1078-K1077*L1077-P1077*Q1077+U1078)))</f>
        <v>0</v>
      </c>
      <c r="Z1078" s="28">
        <v>-66.122853000000006</v>
      </c>
      <c r="AA1078" s="28">
        <v>0.48858600000000002</v>
      </c>
      <c r="AB1078" s="28">
        <v>3.517E-2</v>
      </c>
      <c r="AC1078" s="8">
        <f t="shared" ref="AC1078" si="2468">AB1078+AA1078</f>
        <v>0.523756</v>
      </c>
      <c r="AD1078" s="35">
        <v>0.45845982069444302</v>
      </c>
      <c r="AE1078" s="8">
        <f t="shared" ref="AE1078" si="2469">IF(AD1078="",0,IF(OR(AC1078="",AC1078=0),W1078-AD1078,AC1078-AD1078))</f>
        <v>6.5296179305556978E-2</v>
      </c>
      <c r="AF1078" s="58">
        <f t="shared" ref="AF1078" si="2470">IF(AA1078="",(Z1078-V1078)-Z1077,AC1078-W1078)</f>
        <v>6.523000000000001E-2</v>
      </c>
      <c r="AG1078" s="40"/>
      <c r="AH1078" s="73"/>
      <c r="AI1078" s="40"/>
      <c r="AJ1078" s="73"/>
      <c r="AK1078" s="40">
        <v>2546</v>
      </c>
      <c r="AL1078" s="73">
        <v>150</v>
      </c>
      <c r="AM1078" s="70"/>
      <c r="AN1078" s="74"/>
      <c r="AO1078" s="70"/>
      <c r="AP1078" s="63"/>
      <c r="AQ1078" s="63"/>
      <c r="AR1078" s="40"/>
      <c r="AS1078" s="40"/>
      <c r="AT1078" s="63"/>
      <c r="AU1078" s="63"/>
      <c r="AV1078" s="142"/>
      <c r="AW1078" s="71"/>
      <c r="AX1078" s="45"/>
      <c r="AY1078" s="45"/>
      <c r="AZ1078" s="46"/>
      <c r="BA1078" s="152"/>
      <c r="BB1078" s="47"/>
      <c r="BC1078" s="158">
        <v>26</v>
      </c>
      <c r="BD1078" s="158"/>
      <c r="BE1078" s="47"/>
      <c r="BF1078" s="56"/>
      <c r="BG1078" s="49"/>
      <c r="BH1078" s="50"/>
      <c r="BI1078" s="49"/>
      <c r="BJ1078" s="49"/>
      <c r="BK1078" s="49"/>
      <c r="BL1078" s="49"/>
      <c r="BM1078" s="49"/>
      <c r="BN1078" s="50"/>
      <c r="BO1078" s="49"/>
      <c r="BP1078" s="49"/>
      <c r="BQ1078" s="50"/>
      <c r="BR1078" s="9"/>
    </row>
    <row r="1079" spans="1:70" s="7" customFormat="1" x14ac:dyDescent="0.25">
      <c r="A1079" s="68" t="s">
        <v>2097</v>
      </c>
      <c r="B1079" s="67" t="s">
        <v>1543</v>
      </c>
      <c r="C1079" s="52">
        <v>44943.453194444446</v>
      </c>
      <c r="D1079" s="16">
        <f>(K1079*M1079+P1079*R1079)/(24*60*60)</f>
        <v>3.4756944444444444E-2</v>
      </c>
      <c r="E1079" s="26"/>
      <c r="F1079" s="14" t="s">
        <v>2007</v>
      </c>
      <c r="G1079" s="15">
        <v>0.11600000000000001</v>
      </c>
      <c r="H1079" s="131">
        <v>17</v>
      </c>
      <c r="I1079" s="131">
        <v>10</v>
      </c>
      <c r="J1079" s="143" t="s">
        <v>2008</v>
      </c>
      <c r="K1079" s="27">
        <v>11</v>
      </c>
      <c r="L1079" s="27">
        <v>6.0000000000000001E-3</v>
      </c>
      <c r="M1079" s="13">
        <v>273</v>
      </c>
      <c r="N1079" s="13">
        <v>240</v>
      </c>
      <c r="O1079" s="17">
        <v>2E-3</v>
      </c>
      <c r="P1079" s="27"/>
      <c r="Q1079" s="27">
        <v>6.0000000000000001E-3</v>
      </c>
      <c r="R1079" s="13">
        <v>334</v>
      </c>
      <c r="S1079" s="13">
        <v>240</v>
      </c>
      <c r="T1079" s="133">
        <v>2.9999999999999997E-4</v>
      </c>
      <c r="U1079" s="27">
        <v>4.1953999999999998E-2</v>
      </c>
      <c r="V1079" s="8">
        <f>IF(AB1077="Latest Sag:",-(K1079*L1079+P1079*Q1079),-(K1079*L1079+P1079*Q1079)+U1079)</f>
        <v>-6.6000000000000003E-2</v>
      </c>
      <c r="W1079" s="8">
        <f>IF(OR(AC1078="",AC1078=0),Z1078+V1079,IF(AB1077="Latest Sag:",AA1078+U1079+V1079,AC1078+V1079))</f>
        <v>0.46454000000000001</v>
      </c>
      <c r="X1079" s="33">
        <v>-35.605338000000003</v>
      </c>
      <c r="Y1079" s="53">
        <f>IF(OR(ISBLANK(X1079),X1077=VALUE(20)),,IF(W1077="Latest Z20:",ABS(X1077-X1079-K1076*L1076-P1076*Q1076+U1078+U1079),ABS(X1078-X1079-K1078*L1078-P1078*Q1078+U1079)))</f>
        <v>0</v>
      </c>
      <c r="Z1079" s="28">
        <v>-66.122366</v>
      </c>
      <c r="AA1079" s="28">
        <v>0.48846299999999998</v>
      </c>
      <c r="AB1079" s="28">
        <v>-2.5042999999999999E-2</v>
      </c>
      <c r="AC1079" s="8">
        <f t="shared" ref="AC1079" si="2471">AB1079+AA1079</f>
        <v>0.46342</v>
      </c>
      <c r="AD1079" s="35">
        <v>0.45845982069444302</v>
      </c>
      <c r="AE1079" s="8">
        <f t="shared" ref="AE1079" si="2472">IF(AD1079="",0,IF(OR(AC1079="",AC1079=0),W1079-AD1079,AC1079-AD1079))</f>
        <v>4.9601793055569776E-3</v>
      </c>
      <c r="AF1079" s="58">
        <f t="shared" ref="AF1079" si="2473">IF(AA1079="",(Z1079-V1079)-Z1078,AC1079-W1079)</f>
        <v>-1.1200000000000099E-3</v>
      </c>
      <c r="AG1079" s="40"/>
      <c r="AH1079" s="73"/>
      <c r="AI1079" s="40"/>
      <c r="AJ1079" s="73"/>
      <c r="AK1079" s="40">
        <v>17</v>
      </c>
      <c r="AL1079" s="73">
        <v>150</v>
      </c>
      <c r="AM1079" s="70"/>
      <c r="AN1079" s="74"/>
      <c r="AO1079" s="70"/>
      <c r="AP1079" s="63"/>
      <c r="AQ1079" s="63"/>
      <c r="AR1079" s="40"/>
      <c r="AS1079" s="40"/>
      <c r="AT1079" s="63"/>
      <c r="AU1079" s="63"/>
      <c r="AV1079" s="142"/>
      <c r="AW1079" s="71"/>
      <c r="AX1079" s="45"/>
      <c r="AY1079" s="45"/>
      <c r="AZ1079" s="46"/>
      <c r="BA1079" s="152"/>
      <c r="BB1079" s="47"/>
      <c r="BC1079" s="158">
        <v>26</v>
      </c>
      <c r="BD1079" s="158"/>
      <c r="BE1079" s="47"/>
      <c r="BF1079" s="56"/>
      <c r="BG1079" s="49"/>
      <c r="BH1079" s="50"/>
      <c r="BI1079" s="49"/>
      <c r="BJ1079" s="49"/>
      <c r="BK1079" s="49"/>
      <c r="BL1079" s="49"/>
      <c r="BM1079" s="49"/>
      <c r="BN1079" s="50"/>
      <c r="BO1079" s="49"/>
      <c r="BP1079" s="49"/>
      <c r="BQ1079" s="50"/>
      <c r="BR1079" s="9"/>
    </row>
    <row r="1080" spans="1:70" s="7" customFormat="1" x14ac:dyDescent="0.25">
      <c r="A1080" s="68" t="s">
        <v>2098</v>
      </c>
      <c r="B1080" s="67" t="s">
        <v>1543</v>
      </c>
      <c r="C1080" s="52">
        <v>44943.504050925927</v>
      </c>
      <c r="D1080" s="16">
        <f>(K1080*M1080+P1080*R1080)/(24*60*60)</f>
        <v>1.0185185185185186E-2</v>
      </c>
      <c r="E1080" s="26"/>
      <c r="F1080" s="14" t="s">
        <v>2007</v>
      </c>
      <c r="G1080" s="15">
        <v>0.11600000000000001</v>
      </c>
      <c r="H1080" s="131">
        <v>17</v>
      </c>
      <c r="I1080" s="131">
        <v>10</v>
      </c>
      <c r="J1080" s="143" t="s">
        <v>2008</v>
      </c>
      <c r="K1080" s="27">
        <v>2</v>
      </c>
      <c r="L1080" s="27">
        <v>6.0000000000000001E-3</v>
      </c>
      <c r="M1080" s="13">
        <v>273</v>
      </c>
      <c r="N1080" s="13">
        <v>240</v>
      </c>
      <c r="O1080" s="17">
        <v>2E-3</v>
      </c>
      <c r="P1080" s="27">
        <v>1</v>
      </c>
      <c r="Q1080" s="27">
        <v>6.0000000000000001E-3</v>
      </c>
      <c r="R1080" s="13">
        <v>334</v>
      </c>
      <c r="S1080" s="13">
        <v>240</v>
      </c>
      <c r="T1080" s="133">
        <v>2.9999999999999997E-4</v>
      </c>
      <c r="U1080" s="27">
        <v>1.2883E-2</v>
      </c>
      <c r="V1080" s="8">
        <f>IF(AB1078="Latest Sag:",-(K1080*L1080+P1080*Q1080),-(K1080*L1080+P1080*Q1080)+U1080)</f>
        <v>-5.1170000000000018E-3</v>
      </c>
      <c r="W1080" s="8">
        <f>IF(OR(AC1079="",AC1079=0),Z1079+V1080,IF(AB1078="Latest Sag:",AA1079+U1080+V1080,AC1079+V1080))</f>
        <v>0.45830300000000002</v>
      </c>
      <c r="X1080" s="33">
        <v>-35.658454999999996</v>
      </c>
      <c r="Y1080" s="53">
        <f>IF(OR(ISBLANK(X1080),X1078=VALUE(20)),,IF(W1078="Latest Z20:",ABS(X1078-X1080-K1077*L1077-P1077*Q1077+U1079+U1080),ABS(X1079-X1080-K1079*L1079-P1079*Q1079+U1080)))</f>
        <v>6.8053201962570142E-15</v>
      </c>
      <c r="Z1080" s="28">
        <v>-66.122366</v>
      </c>
      <c r="AA1080" s="28">
        <v>0.48846699999999998</v>
      </c>
      <c r="AB1080" s="28">
        <v>-2.9996999999999999E-2</v>
      </c>
      <c r="AC1080" s="8">
        <f t="shared" ref="AC1080" si="2474">AB1080+AA1080</f>
        <v>0.45846999999999999</v>
      </c>
      <c r="AD1080" s="35">
        <v>0.45845982069444302</v>
      </c>
      <c r="AE1080" s="8">
        <f t="shared" ref="AE1080" si="2475">IF(AD1080="",0,IF(OR(AC1080="",AC1080=0),W1080-AD1080,AC1080-AD1080))</f>
        <v>1.0179305556967666E-5</v>
      </c>
      <c r="AF1080" s="58">
        <f t="shared" ref="AF1080" si="2476">IF(AA1080="",(Z1080-V1080)-Z1079,AC1080-W1080)</f>
        <v>1.6699999999997273E-4</v>
      </c>
      <c r="AG1080" s="40"/>
      <c r="AH1080" s="73"/>
      <c r="AI1080" s="40"/>
      <c r="AJ1080" s="73"/>
      <c r="AK1080" s="40">
        <v>37</v>
      </c>
      <c r="AL1080" s="73">
        <v>150</v>
      </c>
      <c r="AM1080" s="70"/>
      <c r="AN1080" s="74"/>
      <c r="AO1080" s="70"/>
      <c r="AP1080" s="63"/>
      <c r="AQ1080" s="63"/>
      <c r="AR1080" s="40"/>
      <c r="AS1080" s="40"/>
      <c r="AT1080" s="63"/>
      <c r="AU1080" s="63"/>
      <c r="AV1080" s="142"/>
      <c r="AW1080" s="71"/>
      <c r="AX1080" s="45"/>
      <c r="AY1080" s="45"/>
      <c r="AZ1080" s="46"/>
      <c r="BA1080" s="152"/>
      <c r="BB1080" s="47"/>
      <c r="BC1080" s="158">
        <v>26</v>
      </c>
      <c r="BD1080" s="158"/>
      <c r="BE1080" s="47"/>
      <c r="BF1080" s="56"/>
      <c r="BG1080" s="49"/>
      <c r="BH1080" s="50"/>
      <c r="BI1080" s="49"/>
      <c r="BJ1080" s="49"/>
      <c r="BK1080" s="49"/>
      <c r="BL1080" s="49"/>
      <c r="BM1080" s="49"/>
      <c r="BN1080" s="50"/>
      <c r="BO1080" s="49"/>
      <c r="BP1080" s="49"/>
      <c r="BQ1080" s="50"/>
      <c r="BR1080" s="9"/>
    </row>
    <row r="1081" spans="1:70" s="6" customFormat="1" x14ac:dyDescent="0.25">
      <c r="A1081" s="170" t="s">
        <v>1155</v>
      </c>
      <c r="B1081" s="136"/>
      <c r="C1081" s="137">
        <v>44943.537199074075</v>
      </c>
      <c r="D1081" s="146">
        <v>2.56</v>
      </c>
      <c r="E1081" s="139" t="s">
        <v>814</v>
      </c>
      <c r="F1081" s="165" t="s">
        <v>1353</v>
      </c>
      <c r="G1081" s="22"/>
      <c r="H1081" s="134"/>
      <c r="I1081" s="134"/>
      <c r="J1081" s="145"/>
      <c r="K1081" s="29"/>
      <c r="L1081" s="29"/>
      <c r="M1081" s="1"/>
      <c r="N1081" s="1"/>
      <c r="O1081" s="3"/>
      <c r="P1081" s="29"/>
      <c r="Q1081" s="29"/>
      <c r="R1081" s="1"/>
      <c r="S1081" s="1"/>
      <c r="T1081" s="147" t="s">
        <v>903</v>
      </c>
      <c r="U1081" s="32" t="s">
        <v>24</v>
      </c>
      <c r="V1081" s="24"/>
      <c r="W1081" s="25" t="s">
        <v>22</v>
      </c>
      <c r="X1081" s="30">
        <v>20</v>
      </c>
      <c r="Y1081" s="138"/>
      <c r="Z1081" s="30"/>
      <c r="AA1081" s="30"/>
      <c r="AB1081" s="36" t="s">
        <v>21</v>
      </c>
      <c r="AC1081" s="24">
        <f>$AC$1080</f>
        <v>0.45846999999999999</v>
      </c>
      <c r="AD1081" s="30"/>
      <c r="AE1081" s="24"/>
      <c r="AF1081" s="24"/>
      <c r="AG1081" s="41"/>
      <c r="AH1081" s="41"/>
      <c r="AI1081" s="41"/>
      <c r="AJ1081" s="41"/>
      <c r="AK1081" s="41"/>
      <c r="AL1081" s="41"/>
      <c r="AM1081" s="41"/>
      <c r="AN1081" s="41"/>
      <c r="AO1081" s="41"/>
      <c r="AP1081" s="135"/>
      <c r="AQ1081" s="135"/>
      <c r="AR1081" s="41"/>
      <c r="AS1081" s="41"/>
      <c r="AT1081" s="135"/>
      <c r="AU1081" s="135"/>
      <c r="AV1081" s="29"/>
      <c r="AW1081" s="42"/>
      <c r="AX1081" s="42"/>
      <c r="AY1081" s="42"/>
      <c r="AZ1081" s="43"/>
      <c r="BA1081" s="151"/>
      <c r="BB1081" s="44"/>
      <c r="BC1081" s="157">
        <v>27</v>
      </c>
      <c r="BD1081" s="157"/>
      <c r="BE1081" s="44"/>
      <c r="BF1081" s="48"/>
      <c r="BG1081" s="48"/>
      <c r="BH1081" s="48"/>
      <c r="BI1081" s="48"/>
      <c r="BJ1081" s="48"/>
      <c r="BK1081" s="48"/>
      <c r="BL1081" s="48"/>
      <c r="BM1081" s="48"/>
      <c r="BN1081" s="48"/>
      <c r="BO1081" s="48"/>
      <c r="BP1081" s="48"/>
      <c r="BQ1081" s="48"/>
      <c r="BR1081" s="1"/>
    </row>
    <row r="1082" spans="1:70" s="7" customFormat="1" x14ac:dyDescent="0.25">
      <c r="A1082" s="68" t="s">
        <v>2099</v>
      </c>
      <c r="B1082" s="67" t="s">
        <v>1543</v>
      </c>
      <c r="C1082" s="52">
        <v>44943.537256944444</v>
      </c>
      <c r="D1082" s="16">
        <f>(K1082*M1082+P1082*R1082)/(24*60*60)</f>
        <v>0</v>
      </c>
      <c r="E1082" s="26"/>
      <c r="F1082" s="14" t="s">
        <v>2007</v>
      </c>
      <c r="G1082" s="15">
        <v>0.11600000000000001</v>
      </c>
      <c r="H1082" s="131">
        <v>17</v>
      </c>
      <c r="I1082" s="131">
        <v>10</v>
      </c>
      <c r="J1082" s="143" t="s">
        <v>2008</v>
      </c>
      <c r="K1082" s="37"/>
      <c r="L1082" s="27">
        <v>6.0000000000000001E-3</v>
      </c>
      <c r="M1082" s="13">
        <v>273</v>
      </c>
      <c r="N1082" s="13">
        <v>240</v>
      </c>
      <c r="O1082" s="17">
        <v>2E-3</v>
      </c>
      <c r="P1082" s="37"/>
      <c r="Q1082" s="27">
        <v>6.0000000000000001E-3</v>
      </c>
      <c r="R1082" s="13">
        <v>334</v>
      </c>
      <c r="S1082" s="13">
        <v>240</v>
      </c>
      <c r="T1082" s="133">
        <v>2.9999999999999997E-4</v>
      </c>
      <c r="U1082" s="27"/>
      <c r="V1082" s="8">
        <f>IF(AB1080="Latest Sag:",-(K1082*L1082+P1082*Q1082),-(K1082*L1082+P1082*Q1082)+U1082)</f>
        <v>0</v>
      </c>
      <c r="W1082" s="8">
        <f>IF(OR(AC1081="",AC1081=0),Z1081+V1082,IF(AB1080="Latest Sag:",AA1081+U1082+V1082,AC1081+V1082))</f>
        <v>0.45846999999999999</v>
      </c>
      <c r="X1082" s="34"/>
      <c r="Y1082" s="53">
        <f>IF(OR(ISBLANK(X1082),X1080=VALUE(20)),,IF(W1080="Latest Z20:",ABS(X1080-X1082-K1079*L1079-P1079*Q1079+U1081+U1082),ABS(X1081-X1082-K1081*L1081-P1081*Q1081+U1082)))</f>
        <v>0</v>
      </c>
      <c r="Z1082" s="28">
        <v>-66.122196000000002</v>
      </c>
      <c r="AA1082" s="28">
        <v>0.48847499999999999</v>
      </c>
      <c r="AB1082" s="28">
        <v>3.5070999999999998E-2</v>
      </c>
      <c r="AC1082" s="8">
        <f t="shared" ref="AC1082" si="2477">AB1082+AA1082</f>
        <v>0.52354599999999996</v>
      </c>
      <c r="AD1082" s="35">
        <v>0.45845782607175001</v>
      </c>
      <c r="AE1082" s="8">
        <f t="shared" ref="AE1082" si="2478">IF(AD1082="",0,IF(OR(AC1082="",AC1082=0),W1082-AD1082,AC1082-AD1082))</f>
        <v>6.5088173928249948E-2</v>
      </c>
      <c r="AF1082" s="58">
        <f t="shared" ref="AF1082" si="2479">IF(AA1082="",(Z1082-V1082)-Z1081,AC1082-W1082)</f>
        <v>6.5075999999999967E-2</v>
      </c>
      <c r="AG1082" s="40"/>
      <c r="AH1082" s="73"/>
      <c r="AI1082" s="40"/>
      <c r="AJ1082" s="73"/>
      <c r="AK1082" s="40">
        <v>2621</v>
      </c>
      <c r="AL1082" s="73">
        <v>150</v>
      </c>
      <c r="AM1082" s="70"/>
      <c r="AN1082" s="74"/>
      <c r="AO1082" s="70"/>
      <c r="AP1082" s="63"/>
      <c r="AQ1082" s="63"/>
      <c r="AR1082" s="40"/>
      <c r="AS1082" s="40"/>
      <c r="AT1082" s="63"/>
      <c r="AU1082" s="63"/>
      <c r="AV1082" s="142"/>
      <c r="AW1082" s="71"/>
      <c r="AX1082" s="45"/>
      <c r="AY1082" s="45"/>
      <c r="AZ1082" s="46"/>
      <c r="BA1082" s="152"/>
      <c r="BB1082" s="47"/>
      <c r="BC1082" s="158">
        <v>27</v>
      </c>
      <c r="BD1082" s="158"/>
      <c r="BE1082" s="47"/>
      <c r="BF1082" s="56"/>
      <c r="BG1082" s="49"/>
      <c r="BH1082" s="50"/>
      <c r="BI1082" s="49"/>
      <c r="BJ1082" s="49"/>
      <c r="BK1082" s="49"/>
      <c r="BL1082" s="49"/>
      <c r="BM1082" s="49"/>
      <c r="BN1082" s="50"/>
      <c r="BO1082" s="49"/>
      <c r="BP1082" s="49"/>
      <c r="BQ1082" s="50"/>
      <c r="BR1082" s="9"/>
    </row>
    <row r="1083" spans="1:70" s="7" customFormat="1" x14ac:dyDescent="0.25">
      <c r="A1083" s="68" t="s">
        <v>2100</v>
      </c>
      <c r="B1083" s="67" t="s">
        <v>1543</v>
      </c>
      <c r="C1083" s="52">
        <v>44943.555995370371</v>
      </c>
      <c r="D1083" s="16">
        <f>(K1083*M1083+P1083*R1083)/(24*60*60)</f>
        <v>3.4756944444444444E-2</v>
      </c>
      <c r="E1083" s="26"/>
      <c r="F1083" s="14" t="s">
        <v>2007</v>
      </c>
      <c r="G1083" s="15">
        <v>0.11600000000000001</v>
      </c>
      <c r="H1083" s="131">
        <v>17</v>
      </c>
      <c r="I1083" s="131">
        <v>10</v>
      </c>
      <c r="J1083" s="143" t="s">
        <v>2008</v>
      </c>
      <c r="K1083" s="27">
        <v>11</v>
      </c>
      <c r="L1083" s="27">
        <v>6.0000000000000001E-3</v>
      </c>
      <c r="M1083" s="13">
        <v>273</v>
      </c>
      <c r="N1083" s="13">
        <v>240</v>
      </c>
      <c r="O1083" s="17">
        <v>2E-3</v>
      </c>
      <c r="P1083" s="27"/>
      <c r="Q1083" s="27">
        <v>6.0000000000000001E-3</v>
      </c>
      <c r="R1083" s="13">
        <v>334</v>
      </c>
      <c r="S1083" s="13">
        <v>240</v>
      </c>
      <c r="T1083" s="133">
        <v>2.9999999999999997E-4</v>
      </c>
      <c r="U1083" s="27">
        <v>4.2008999999999998E-2</v>
      </c>
      <c r="V1083" s="8">
        <f>IF(AB1081="Latest Sag:",-(K1083*L1083+P1083*Q1083),-(K1083*L1083+P1083*Q1083)+U1083)</f>
        <v>-6.6000000000000003E-2</v>
      </c>
      <c r="W1083" s="8">
        <f>IF(OR(AC1082="",AC1082=0),Z1082+V1083,IF(AB1081="Latest Sag:",AA1082+U1083+V1083,AC1082+V1083))</f>
        <v>0.46448399999999995</v>
      </c>
      <c r="X1083" s="33">
        <v>-35.604697000000002</v>
      </c>
      <c r="Y1083" s="53">
        <f>IF(OR(ISBLANK(X1083),X1081=VALUE(20)),,IF(W1081="Latest Z20:",ABS(X1081-X1083-K1080*L1080-P1080*Q1080+U1082+U1083),ABS(X1082-X1083-K1082*L1082-P1082*Q1082+U1083)))</f>
        <v>0</v>
      </c>
      <c r="Z1083" s="28">
        <v>-66.121965000000003</v>
      </c>
      <c r="AA1083" s="28">
        <v>0.48840600000000001</v>
      </c>
      <c r="AB1083" s="28">
        <v>-2.4805000000000001E-2</v>
      </c>
      <c r="AC1083" s="8">
        <f t="shared" ref="AC1083" si="2480">AB1083+AA1083</f>
        <v>0.46360099999999999</v>
      </c>
      <c r="AD1083" s="35">
        <v>0.45845782607175001</v>
      </c>
      <c r="AE1083" s="8">
        <f t="shared" ref="AE1083" si="2481">IF(AD1083="",0,IF(OR(AC1083="",AC1083=0),W1083-AD1083,AC1083-AD1083))</f>
        <v>5.1431739282499778E-3</v>
      </c>
      <c r="AF1083" s="58">
        <f t="shared" ref="AF1083" si="2482">IF(AA1083="",(Z1083-V1083)-Z1082,AC1083-W1083)</f>
        <v>-8.8299999999996714E-4</v>
      </c>
      <c r="AG1083" s="40"/>
      <c r="AH1083" s="73"/>
      <c r="AI1083" s="40"/>
      <c r="AJ1083" s="73"/>
      <c r="AK1083" s="40">
        <v>16</v>
      </c>
      <c r="AL1083" s="73">
        <v>150</v>
      </c>
      <c r="AM1083" s="70"/>
      <c r="AN1083" s="74"/>
      <c r="AO1083" s="70"/>
      <c r="AP1083" s="63"/>
      <c r="AQ1083" s="63"/>
      <c r="AR1083" s="40"/>
      <c r="AS1083" s="40"/>
      <c r="AT1083" s="63"/>
      <c r="AU1083" s="63"/>
      <c r="AV1083" s="142"/>
      <c r="AW1083" s="71"/>
      <c r="AX1083" s="45"/>
      <c r="AY1083" s="45"/>
      <c r="AZ1083" s="46"/>
      <c r="BA1083" s="152"/>
      <c r="BB1083" s="47"/>
      <c r="BC1083" s="158">
        <v>27</v>
      </c>
      <c r="BD1083" s="158"/>
      <c r="BE1083" s="47"/>
      <c r="BF1083" s="56"/>
      <c r="BG1083" s="49"/>
      <c r="BH1083" s="50"/>
      <c r="BI1083" s="49"/>
      <c r="BJ1083" s="49"/>
      <c r="BK1083" s="49"/>
      <c r="BL1083" s="49"/>
      <c r="BM1083" s="49"/>
      <c r="BN1083" s="50"/>
      <c r="BO1083" s="49"/>
      <c r="BP1083" s="49"/>
      <c r="BQ1083" s="50"/>
      <c r="BR1083" s="9"/>
    </row>
    <row r="1084" spans="1:70" s="7" customFormat="1" x14ac:dyDescent="0.25">
      <c r="A1084" s="68" t="s">
        <v>2101</v>
      </c>
      <c r="B1084" s="67" t="s">
        <v>1543</v>
      </c>
      <c r="C1084" s="52">
        <v>44943.595856481479</v>
      </c>
      <c r="D1084" s="16">
        <f>(K1084*M1084+P1084*R1084)/(24*60*60)</f>
        <v>1.0185185185185186E-2</v>
      </c>
      <c r="E1084" s="26"/>
      <c r="F1084" s="14" t="s">
        <v>2007</v>
      </c>
      <c r="G1084" s="15">
        <v>0.11600000000000001</v>
      </c>
      <c r="H1084" s="131">
        <v>17</v>
      </c>
      <c r="I1084" s="131">
        <v>10</v>
      </c>
      <c r="J1084" s="143" t="s">
        <v>2008</v>
      </c>
      <c r="K1084" s="27">
        <v>2</v>
      </c>
      <c r="L1084" s="27">
        <v>6.0000000000000001E-3</v>
      </c>
      <c r="M1084" s="13">
        <v>273</v>
      </c>
      <c r="N1084" s="13">
        <v>240</v>
      </c>
      <c r="O1084" s="17">
        <v>2E-3</v>
      </c>
      <c r="P1084" s="27">
        <v>1</v>
      </c>
      <c r="Q1084" s="27">
        <v>6.0000000000000001E-3</v>
      </c>
      <c r="R1084" s="13">
        <v>334</v>
      </c>
      <c r="S1084" s="13">
        <v>240</v>
      </c>
      <c r="T1084" s="133">
        <v>2.9999999999999997E-4</v>
      </c>
      <c r="U1084" s="27">
        <v>1.2696000000000001E-2</v>
      </c>
      <c r="V1084" s="8">
        <f>IF(AB1082="Latest Sag:",-(K1084*L1084+P1084*Q1084),-(K1084*L1084+P1084*Q1084)+U1084)</f>
        <v>-5.3040000000000014E-3</v>
      </c>
      <c r="W1084" s="8">
        <f>IF(OR(AC1083="",AC1083=0),Z1083+V1084,IF(AB1082="Latest Sag:",AA1083+U1084+V1084,AC1083+V1084))</f>
        <v>0.45829700000000001</v>
      </c>
      <c r="X1084" s="33">
        <v>-35.658000000000001</v>
      </c>
      <c r="Y1084" s="53">
        <f>IF(OR(ISBLANK(X1084),X1082=VALUE(20)),,IF(W1082="Latest Z20:",ABS(X1082-X1084-K1081*L1081-P1081*Q1081+U1083+U1084),ABS(X1083-X1084-K1083*L1083-P1083*Q1083+U1084)))</f>
        <v>1.0000000003462101E-6</v>
      </c>
      <c r="Z1084" s="28">
        <v>-66.122009000000006</v>
      </c>
      <c r="AA1084" s="28">
        <v>0.48841000000000001</v>
      </c>
      <c r="AB1084" s="28">
        <v>-2.9905999999999999E-2</v>
      </c>
      <c r="AC1084" s="8">
        <f t="shared" ref="AC1084" si="2483">AB1084+AA1084</f>
        <v>0.45850400000000002</v>
      </c>
      <c r="AD1084" s="35">
        <v>0.45845782607175001</v>
      </c>
      <c r="AE1084" s="8">
        <f t="shared" ref="AE1084" si="2484">IF(AD1084="",0,IF(OR(AC1084="",AC1084=0),W1084-AD1084,AC1084-AD1084))</f>
        <v>4.6173928250015095E-5</v>
      </c>
      <c r="AF1084" s="58">
        <f t="shared" ref="AF1084" si="2485">IF(AA1084="",(Z1084-V1084)-Z1083,AC1084-W1084)</f>
        <v>2.0700000000001273E-4</v>
      </c>
      <c r="AG1084" s="40"/>
      <c r="AH1084" s="73"/>
      <c r="AI1084" s="40"/>
      <c r="AJ1084" s="73"/>
      <c r="AK1084" s="40">
        <v>43</v>
      </c>
      <c r="AL1084" s="73">
        <v>150</v>
      </c>
      <c r="AM1084" s="70"/>
      <c r="AN1084" s="74"/>
      <c r="AO1084" s="70"/>
      <c r="AP1084" s="63"/>
      <c r="AQ1084" s="63"/>
      <c r="AR1084" s="40"/>
      <c r="AS1084" s="40"/>
      <c r="AT1084" s="63"/>
      <c r="AU1084" s="63"/>
      <c r="AV1084" s="142"/>
      <c r="AW1084" s="71"/>
      <c r="AX1084" s="45"/>
      <c r="AY1084" s="45"/>
      <c r="AZ1084" s="46"/>
      <c r="BA1084" s="152"/>
      <c r="BB1084" s="47"/>
      <c r="BC1084" s="158">
        <v>27</v>
      </c>
      <c r="BD1084" s="158"/>
      <c r="BE1084" s="47"/>
      <c r="BF1084" s="56"/>
      <c r="BG1084" s="49"/>
      <c r="BH1084" s="50"/>
      <c r="BI1084" s="49"/>
      <c r="BJ1084" s="49"/>
      <c r="BK1084" s="49"/>
      <c r="BL1084" s="49"/>
      <c r="BM1084" s="49"/>
      <c r="BN1084" s="50"/>
      <c r="BO1084" s="49"/>
      <c r="BP1084" s="49"/>
      <c r="BQ1084" s="50"/>
      <c r="BR1084" s="9"/>
    </row>
    <row r="1085" spans="1:70" s="6" customFormat="1" x14ac:dyDescent="0.25">
      <c r="A1085" s="170" t="s">
        <v>1155</v>
      </c>
      <c r="B1085" s="136"/>
      <c r="C1085" s="137">
        <v>44943.615949074076</v>
      </c>
      <c r="D1085" s="146">
        <v>1.89</v>
      </c>
      <c r="E1085" s="139" t="s">
        <v>814</v>
      </c>
      <c r="F1085" s="165" t="s">
        <v>1356</v>
      </c>
      <c r="G1085" s="22"/>
      <c r="H1085" s="134"/>
      <c r="I1085" s="134"/>
      <c r="J1085" s="145"/>
      <c r="K1085" s="29"/>
      <c r="L1085" s="29"/>
      <c r="M1085" s="1"/>
      <c r="N1085" s="1"/>
      <c r="O1085" s="3"/>
      <c r="P1085" s="29"/>
      <c r="Q1085" s="29"/>
      <c r="R1085" s="1"/>
      <c r="S1085" s="1"/>
      <c r="T1085" s="147" t="s">
        <v>903</v>
      </c>
      <c r="U1085" s="32" t="s">
        <v>24</v>
      </c>
      <c r="V1085" s="24"/>
      <c r="W1085" s="25" t="s">
        <v>22</v>
      </c>
      <c r="X1085" s="30">
        <v>20</v>
      </c>
      <c r="Y1085" s="138"/>
      <c r="Z1085" s="30"/>
      <c r="AA1085" s="30"/>
      <c r="AB1085" s="36" t="s">
        <v>21</v>
      </c>
      <c r="AC1085" s="24">
        <f>$AC$1084</f>
        <v>0.45850400000000002</v>
      </c>
      <c r="AD1085" s="30"/>
      <c r="AE1085" s="24"/>
      <c r="AF1085" s="24"/>
      <c r="AG1085" s="41"/>
      <c r="AH1085" s="41"/>
      <c r="AI1085" s="41"/>
      <c r="AJ1085" s="41"/>
      <c r="AK1085" s="41"/>
      <c r="AL1085" s="41"/>
      <c r="AM1085" s="41"/>
      <c r="AN1085" s="41"/>
      <c r="AO1085" s="41"/>
      <c r="AP1085" s="135"/>
      <c r="AQ1085" s="135"/>
      <c r="AR1085" s="41"/>
      <c r="AS1085" s="41"/>
      <c r="AT1085" s="135"/>
      <c r="AU1085" s="135"/>
      <c r="AV1085" s="29"/>
      <c r="AW1085" s="42"/>
      <c r="AX1085" s="42"/>
      <c r="AY1085" s="42"/>
      <c r="AZ1085" s="43"/>
      <c r="BA1085" s="151"/>
      <c r="BB1085" s="44"/>
      <c r="BC1085" s="157">
        <v>28</v>
      </c>
      <c r="BD1085" s="157"/>
      <c r="BE1085" s="44"/>
      <c r="BF1085" s="48"/>
      <c r="BG1085" s="48"/>
      <c r="BH1085" s="48"/>
      <c r="BI1085" s="48"/>
      <c r="BJ1085" s="48"/>
      <c r="BK1085" s="48"/>
      <c r="BL1085" s="48"/>
      <c r="BM1085" s="48"/>
      <c r="BN1085" s="48"/>
      <c r="BO1085" s="48"/>
      <c r="BP1085" s="48"/>
      <c r="BQ1085" s="48"/>
      <c r="BR1085" s="1"/>
    </row>
    <row r="1086" spans="1:70" s="7" customFormat="1" x14ac:dyDescent="0.25">
      <c r="A1086" s="68" t="s">
        <v>2102</v>
      </c>
      <c r="B1086" s="67" t="s">
        <v>1543</v>
      </c>
      <c r="C1086" s="52">
        <v>44943.616053240738</v>
      </c>
      <c r="D1086" s="16">
        <f>(K1086*M1086+P1086*R1086)/(24*60*60)</f>
        <v>0</v>
      </c>
      <c r="E1086" s="26"/>
      <c r="F1086" s="14" t="s">
        <v>2007</v>
      </c>
      <c r="G1086" s="15">
        <v>0.11600000000000001</v>
      </c>
      <c r="H1086" s="131">
        <v>17</v>
      </c>
      <c r="I1086" s="131">
        <v>10</v>
      </c>
      <c r="J1086" s="143" t="s">
        <v>2008</v>
      </c>
      <c r="K1086" s="37"/>
      <c r="L1086" s="27">
        <v>6.0000000000000001E-3</v>
      </c>
      <c r="M1086" s="13">
        <v>273</v>
      </c>
      <c r="N1086" s="13">
        <v>240</v>
      </c>
      <c r="O1086" s="17">
        <v>2E-3</v>
      </c>
      <c r="P1086" s="37"/>
      <c r="Q1086" s="27">
        <v>6.0000000000000001E-3</v>
      </c>
      <c r="R1086" s="13">
        <v>334</v>
      </c>
      <c r="S1086" s="13">
        <v>240</v>
      </c>
      <c r="T1086" s="133">
        <v>2.9999999999999997E-4</v>
      </c>
      <c r="U1086" s="27"/>
      <c r="V1086" s="8">
        <f>IF(AB1084="Latest Sag:",-(K1086*L1086+P1086*Q1086),-(K1086*L1086+P1086*Q1086)+U1086)</f>
        <v>0</v>
      </c>
      <c r="W1086" s="8">
        <f>IF(OR(AC1085="",AC1085=0),Z1085+V1086,IF(AB1084="Latest Sag:",AA1085+U1086+V1086,AC1085+V1086))</f>
        <v>0.45850400000000002</v>
      </c>
      <c r="X1086" s="34"/>
      <c r="Y1086" s="53">
        <f>IF(OR(ISBLANK(X1086),X1084=VALUE(20)),,IF(W1084="Latest Z20:",ABS(X1084-X1086-K1083*L1083-P1083*Q1083+U1085+U1086),ABS(X1085-X1086-K1085*L1085-P1085*Q1085+U1086)))</f>
        <v>0</v>
      </c>
      <c r="Z1086" s="28">
        <v>-66.122062</v>
      </c>
      <c r="AA1086" s="28">
        <v>0.488313</v>
      </c>
      <c r="AB1086" s="28">
        <v>3.5829E-2</v>
      </c>
      <c r="AC1086" s="8">
        <f t="shared" ref="AC1086" si="2486">AB1086+AA1086</f>
        <v>0.524142</v>
      </c>
      <c r="AD1086" s="35">
        <v>0.45843984084875999</v>
      </c>
      <c r="AE1086" s="8">
        <f t="shared" ref="AE1086" si="2487">IF(AD1086="",0,IF(OR(AC1086="",AC1086=0),W1086-AD1086,AC1086-AD1086))</f>
        <v>6.5702159151240003E-2</v>
      </c>
      <c r="AF1086" s="58">
        <f t="shared" ref="AF1086" si="2488">IF(AA1086="",(Z1086-V1086)-Z1085,AC1086-W1086)</f>
        <v>6.5637999999999974E-2</v>
      </c>
      <c r="AG1086" s="40"/>
      <c r="AH1086" s="73"/>
      <c r="AI1086" s="40"/>
      <c r="AJ1086" s="73"/>
      <c r="AK1086" s="40">
        <v>4619</v>
      </c>
      <c r="AL1086" s="73">
        <v>150</v>
      </c>
      <c r="AM1086" s="70"/>
      <c r="AN1086" s="74"/>
      <c r="AO1086" s="70"/>
      <c r="AP1086" s="63"/>
      <c r="AQ1086" s="63"/>
      <c r="AR1086" s="40"/>
      <c r="AS1086" s="40"/>
      <c r="AT1086" s="63"/>
      <c r="AU1086" s="63"/>
      <c r="AV1086" s="142"/>
      <c r="AW1086" s="71"/>
      <c r="AX1086" s="45"/>
      <c r="AY1086" s="45"/>
      <c r="AZ1086" s="46"/>
      <c r="BA1086" s="152"/>
      <c r="BB1086" s="47"/>
      <c r="BC1086" s="158">
        <v>28</v>
      </c>
      <c r="BD1086" s="158"/>
      <c r="BE1086" s="47"/>
      <c r="BF1086" s="56"/>
      <c r="BG1086" s="49"/>
      <c r="BH1086" s="50"/>
      <c r="BI1086" s="49"/>
      <c r="BJ1086" s="49"/>
      <c r="BK1086" s="49"/>
      <c r="BL1086" s="49"/>
      <c r="BM1086" s="49"/>
      <c r="BN1086" s="50"/>
      <c r="BO1086" s="49"/>
      <c r="BP1086" s="49"/>
      <c r="BQ1086" s="50"/>
      <c r="BR1086" s="9"/>
    </row>
    <row r="1087" spans="1:70" s="7" customFormat="1" x14ac:dyDescent="0.25">
      <c r="A1087" s="68" t="s">
        <v>2103</v>
      </c>
      <c r="B1087" s="67" t="s">
        <v>1543</v>
      </c>
      <c r="C1087" s="52">
        <v>44943.639675925922</v>
      </c>
      <c r="D1087" s="16">
        <f>(K1087*M1087+P1087*R1087)/(24*60*60)</f>
        <v>3.4756944444444444E-2</v>
      </c>
      <c r="E1087" s="26"/>
      <c r="F1087" s="14" t="s">
        <v>2007</v>
      </c>
      <c r="G1087" s="15">
        <v>0.11600000000000001</v>
      </c>
      <c r="H1087" s="131">
        <v>17</v>
      </c>
      <c r="I1087" s="131">
        <v>10</v>
      </c>
      <c r="J1087" s="143" t="s">
        <v>2008</v>
      </c>
      <c r="K1087" s="27">
        <v>11</v>
      </c>
      <c r="L1087" s="27">
        <v>6.0000000000000001E-3</v>
      </c>
      <c r="M1087" s="13">
        <v>273</v>
      </c>
      <c r="N1087" s="13">
        <v>240</v>
      </c>
      <c r="O1087" s="17">
        <v>2E-3</v>
      </c>
      <c r="P1087" s="27"/>
      <c r="Q1087" s="27">
        <v>6.0000000000000001E-3</v>
      </c>
      <c r="R1087" s="13">
        <v>334</v>
      </c>
      <c r="S1087" s="13">
        <v>240</v>
      </c>
      <c r="T1087" s="133">
        <v>2.9999999999999997E-4</v>
      </c>
      <c r="U1087" s="27">
        <v>4.2130000000000001E-2</v>
      </c>
      <c r="V1087" s="8">
        <f>IF(AB1085="Latest Sag:",-(K1087*L1087+P1087*Q1087),-(K1087*L1087+P1087*Q1087)+U1087)</f>
        <v>-6.6000000000000003E-2</v>
      </c>
      <c r="W1087" s="8">
        <f>IF(OR(AC1086="",AC1086=0),Z1086+V1087,IF(AB1085="Latest Sag:",AA1086+U1087+V1087,AC1086+V1087))</f>
        <v>0.46444299999999999</v>
      </c>
      <c r="X1087" s="33">
        <v>-35.604495999999997</v>
      </c>
      <c r="Y1087" s="53">
        <f>IF(OR(ISBLANK(X1087),X1085=VALUE(20)),,IF(W1085="Latest Z20:",ABS(X1085-X1087-K1084*L1084-P1084*Q1084+U1086+U1087),ABS(X1086-X1087-K1086*L1086-P1086*Q1086+U1087)))</f>
        <v>0</v>
      </c>
      <c r="Z1087" s="28">
        <v>-66.121775999999997</v>
      </c>
      <c r="AA1087" s="28">
        <v>0.48830299999999999</v>
      </c>
      <c r="AB1087" s="28">
        <v>-2.4642000000000001E-2</v>
      </c>
      <c r="AC1087" s="8">
        <f t="shared" ref="AC1087" si="2489">AB1087+AA1087</f>
        <v>0.46366099999999999</v>
      </c>
      <c r="AD1087" s="35">
        <v>0.45843984084875999</v>
      </c>
      <c r="AE1087" s="8">
        <f t="shared" ref="AE1087" si="2490">IF(AD1087="",0,IF(OR(AC1087="",AC1087=0),W1087-AD1087,AC1087-AD1087))</f>
        <v>5.2211591512399957E-3</v>
      </c>
      <c r="AF1087" s="58">
        <f t="shared" ref="AF1087" si="2491">IF(AA1087="",(Z1087-V1087)-Z1086,AC1087-W1087)</f>
        <v>-7.8200000000000491E-4</v>
      </c>
      <c r="AG1087" s="40"/>
      <c r="AH1087" s="73"/>
      <c r="AI1087" s="40"/>
      <c r="AJ1087" s="73"/>
      <c r="AK1087" s="40">
        <v>14</v>
      </c>
      <c r="AL1087" s="73">
        <v>150</v>
      </c>
      <c r="AM1087" s="70"/>
      <c r="AN1087" s="74"/>
      <c r="AO1087" s="70"/>
      <c r="AP1087" s="63"/>
      <c r="AQ1087" s="63"/>
      <c r="AR1087" s="40"/>
      <c r="AS1087" s="40"/>
      <c r="AT1087" s="63"/>
      <c r="AU1087" s="63"/>
      <c r="AV1087" s="142"/>
      <c r="AW1087" s="71"/>
      <c r="AX1087" s="45"/>
      <c r="AY1087" s="45"/>
      <c r="AZ1087" s="46"/>
      <c r="BA1087" s="152"/>
      <c r="BB1087" s="47"/>
      <c r="BC1087" s="158">
        <v>28</v>
      </c>
      <c r="BD1087" s="158"/>
      <c r="BE1087" s="47"/>
      <c r="BF1087" s="56"/>
      <c r="BG1087" s="49"/>
      <c r="BH1087" s="50"/>
      <c r="BI1087" s="49"/>
      <c r="BJ1087" s="49"/>
      <c r="BK1087" s="49"/>
      <c r="BL1087" s="49"/>
      <c r="BM1087" s="49"/>
      <c r="BN1087" s="50"/>
      <c r="BO1087" s="49"/>
      <c r="BP1087" s="49"/>
      <c r="BQ1087" s="50"/>
      <c r="BR1087" s="9"/>
    </row>
    <row r="1088" spans="1:70" s="7" customFormat="1" x14ac:dyDescent="0.25">
      <c r="A1088" s="68" t="s">
        <v>2104</v>
      </c>
      <c r="B1088" s="67" t="s">
        <v>1543</v>
      </c>
      <c r="C1088" s="52">
        <v>44943.684444444443</v>
      </c>
      <c r="D1088" s="16">
        <f>(K1088*M1088+P1088*R1088)/(24*60*60)</f>
        <v>1.0185185185185186E-2</v>
      </c>
      <c r="E1088" s="26"/>
      <c r="F1088" s="14" t="s">
        <v>2007</v>
      </c>
      <c r="G1088" s="15">
        <v>0.11600000000000001</v>
      </c>
      <c r="H1088" s="131">
        <v>17</v>
      </c>
      <c r="I1088" s="131">
        <v>10</v>
      </c>
      <c r="J1088" s="143" t="s">
        <v>2008</v>
      </c>
      <c r="K1088" s="27">
        <v>2</v>
      </c>
      <c r="L1088" s="27">
        <v>6.0000000000000001E-3</v>
      </c>
      <c r="M1088" s="13">
        <v>273</v>
      </c>
      <c r="N1088" s="13">
        <v>240</v>
      </c>
      <c r="O1088" s="17">
        <v>2E-3</v>
      </c>
      <c r="P1088" s="27">
        <v>1</v>
      </c>
      <c r="Q1088" s="27">
        <v>6.0000000000000001E-3</v>
      </c>
      <c r="R1088" s="13">
        <v>334</v>
      </c>
      <c r="S1088" s="13">
        <v>240</v>
      </c>
      <c r="T1088" s="133">
        <v>2.9999999999999997E-4</v>
      </c>
      <c r="U1088" s="27">
        <v>1.2619999999999999E-2</v>
      </c>
      <c r="V1088" s="8">
        <f>IF(AB1086="Latest Sag:",-(K1088*L1088+P1088*Q1088),-(K1088*L1088+P1088*Q1088)+U1088)</f>
        <v>-5.3800000000000028E-3</v>
      </c>
      <c r="W1088" s="8">
        <f>IF(OR(AC1087="",AC1087=0),Z1087+V1088,IF(AB1086="Latest Sag:",AA1087+U1088+V1088,AC1087+V1088))</f>
        <v>0.45828099999999999</v>
      </c>
      <c r="X1088" s="33">
        <v>-35.657876999999999</v>
      </c>
      <c r="Y1088" s="53">
        <f>IF(OR(ISBLANK(X1088),X1086=VALUE(20)),,IF(W1086="Latest Z20:",ABS(X1086-X1088-K1085*L1085-P1085*Q1085+U1087+U1088),ABS(X1087-X1088-K1087*L1087-P1087*Q1087+U1088)))</f>
        <v>1.0000000016732735E-6</v>
      </c>
      <c r="Z1088" s="28">
        <v>-66.121801000000005</v>
      </c>
      <c r="AA1088" s="28">
        <v>0.48829600000000001</v>
      </c>
      <c r="AB1088" s="28">
        <v>-3.0002000000000001E-2</v>
      </c>
      <c r="AC1088" s="8">
        <f t="shared" ref="AC1088" si="2492">AB1088+AA1088</f>
        <v>0.45829399999999998</v>
      </c>
      <c r="AD1088" s="35">
        <v>0.45843984084875999</v>
      </c>
      <c r="AE1088" s="8">
        <f t="shared" ref="AE1088" si="2493">IF(AD1088="",0,IF(OR(AC1088="",AC1088=0),W1088-AD1088,AC1088-AD1088))</f>
        <v>-1.4584084876001491E-4</v>
      </c>
      <c r="AF1088" s="58">
        <f t="shared" ref="AF1088" si="2494">IF(AA1088="",(Z1088-V1088)-Z1087,AC1088-W1088)</f>
        <v>1.2999999999985246E-5</v>
      </c>
      <c r="AG1088" s="40"/>
      <c r="AH1088" s="73"/>
      <c r="AI1088" s="40"/>
      <c r="AJ1088" s="73"/>
      <c r="AK1088" s="40">
        <v>35</v>
      </c>
      <c r="AL1088" s="73">
        <v>150</v>
      </c>
      <c r="AM1088" s="70"/>
      <c r="AN1088" s="74"/>
      <c r="AO1088" s="70"/>
      <c r="AP1088" s="63"/>
      <c r="AQ1088" s="63"/>
      <c r="AR1088" s="40"/>
      <c r="AS1088" s="40"/>
      <c r="AT1088" s="63"/>
      <c r="AU1088" s="63"/>
      <c r="AV1088" s="142"/>
      <c r="AW1088" s="71"/>
      <c r="AX1088" s="45"/>
      <c r="AY1088" s="45"/>
      <c r="AZ1088" s="46"/>
      <c r="BA1088" s="152"/>
      <c r="BB1088" s="47"/>
      <c r="BC1088" s="158">
        <v>28</v>
      </c>
      <c r="BD1088" s="158"/>
      <c r="BE1088" s="47"/>
      <c r="BF1088" s="56"/>
      <c r="BG1088" s="49"/>
      <c r="BH1088" s="50"/>
      <c r="BI1088" s="49"/>
      <c r="BJ1088" s="49"/>
      <c r="BK1088" s="49"/>
      <c r="BL1088" s="49"/>
      <c r="BM1088" s="49"/>
      <c r="BN1088" s="50"/>
      <c r="BO1088" s="49"/>
      <c r="BP1088" s="49"/>
      <c r="BQ1088" s="50"/>
      <c r="BR1088" s="9"/>
    </row>
    <row r="1089" spans="1:70" s="6" customFormat="1" x14ac:dyDescent="0.25">
      <c r="A1089" s="170" t="s">
        <v>1155</v>
      </c>
      <c r="B1089" s="136"/>
      <c r="C1089" s="137">
        <v>44943.704884259256</v>
      </c>
      <c r="D1089" s="146">
        <v>2.13</v>
      </c>
      <c r="E1089" s="139" t="s">
        <v>814</v>
      </c>
      <c r="F1089" s="165" t="s">
        <v>1361</v>
      </c>
      <c r="G1089" s="22"/>
      <c r="H1089" s="134"/>
      <c r="I1089" s="134"/>
      <c r="J1089" s="145"/>
      <c r="K1089" s="29"/>
      <c r="L1089" s="29"/>
      <c r="M1089" s="1"/>
      <c r="N1089" s="1"/>
      <c r="O1089" s="3"/>
      <c r="P1089" s="29"/>
      <c r="Q1089" s="29"/>
      <c r="R1089" s="1"/>
      <c r="S1089" s="1"/>
      <c r="T1089" s="147" t="s">
        <v>903</v>
      </c>
      <c r="U1089" s="32" t="s">
        <v>24</v>
      </c>
      <c r="V1089" s="24"/>
      <c r="W1089" s="25" t="s">
        <v>22</v>
      </c>
      <c r="X1089" s="30">
        <v>20</v>
      </c>
      <c r="Y1089" s="138"/>
      <c r="Z1089" s="30"/>
      <c r="AA1089" s="30"/>
      <c r="AB1089" s="36" t="s">
        <v>21</v>
      </c>
      <c r="AC1089" s="24">
        <f>$AC$1088</f>
        <v>0.45829399999999998</v>
      </c>
      <c r="AD1089" s="30"/>
      <c r="AE1089" s="24"/>
      <c r="AF1089" s="24"/>
      <c r="AG1089" s="41"/>
      <c r="AH1089" s="41"/>
      <c r="AI1089" s="41"/>
      <c r="AJ1089" s="41"/>
      <c r="AK1089" s="41"/>
      <c r="AL1089" s="41"/>
      <c r="AM1089" s="41"/>
      <c r="AN1089" s="41"/>
      <c r="AO1089" s="41"/>
      <c r="AP1089" s="135"/>
      <c r="AQ1089" s="135"/>
      <c r="AR1089" s="41"/>
      <c r="AS1089" s="41"/>
      <c r="AT1089" s="135"/>
      <c r="AU1089" s="135"/>
      <c r="AV1089" s="29"/>
      <c r="AW1089" s="42"/>
      <c r="AX1089" s="42"/>
      <c r="AY1089" s="42"/>
      <c r="AZ1089" s="43"/>
      <c r="BA1089" s="151"/>
      <c r="BB1089" s="44"/>
      <c r="BC1089" s="157">
        <v>29</v>
      </c>
      <c r="BD1089" s="157"/>
      <c r="BE1089" s="44"/>
      <c r="BF1089" s="48"/>
      <c r="BG1089" s="48"/>
      <c r="BH1089" s="48"/>
      <c r="BI1089" s="48"/>
      <c r="BJ1089" s="48"/>
      <c r="BK1089" s="48"/>
      <c r="BL1089" s="48"/>
      <c r="BM1089" s="48"/>
      <c r="BN1089" s="48"/>
      <c r="BO1089" s="48"/>
      <c r="BP1089" s="48"/>
      <c r="BQ1089" s="48"/>
      <c r="BR1089" s="1"/>
    </row>
    <row r="1090" spans="1:70" s="7" customFormat="1" x14ac:dyDescent="0.25">
      <c r="A1090" s="68" t="s">
        <v>2105</v>
      </c>
      <c r="B1090" s="67" t="s">
        <v>2107</v>
      </c>
      <c r="C1090" s="52">
        <v>44943.704942129632</v>
      </c>
      <c r="D1090" s="16">
        <f>(K1090*M1090+P1090*R1090)/(24*60*60)</f>
        <v>0</v>
      </c>
      <c r="E1090" s="26" t="s">
        <v>2106</v>
      </c>
      <c r="F1090" s="14" t="s">
        <v>2007</v>
      </c>
      <c r="G1090" s="15">
        <v>0.11600000000000001</v>
      </c>
      <c r="H1090" s="131">
        <v>17</v>
      </c>
      <c r="I1090" s="131">
        <v>10</v>
      </c>
      <c r="J1090" s="143" t="s">
        <v>2008</v>
      </c>
      <c r="K1090" s="37"/>
      <c r="L1090" s="27">
        <v>6.0000000000000001E-3</v>
      </c>
      <c r="M1090" s="13">
        <v>273</v>
      </c>
      <c r="N1090" s="13">
        <v>240</v>
      </c>
      <c r="O1090" s="17">
        <v>2E-3</v>
      </c>
      <c r="P1090" s="37"/>
      <c r="Q1090" s="27">
        <v>6.0000000000000001E-3</v>
      </c>
      <c r="R1090" s="13">
        <v>334</v>
      </c>
      <c r="S1090" s="13">
        <v>240</v>
      </c>
      <c r="T1090" s="133">
        <v>2.9999999999999997E-4</v>
      </c>
      <c r="U1090" s="27"/>
      <c r="V1090" s="8">
        <f>IF(AB1088="Latest Sag:",-(K1090*L1090+P1090*Q1090),-(K1090*L1090+P1090*Q1090)+U1090)</f>
        <v>0</v>
      </c>
      <c r="W1090" s="8">
        <f>IF(OR(AC1089="",AC1089=0),Z1089+V1090,IF(AB1088="Latest Sag:",AA1089+U1090+V1090,AC1089+V1090))</f>
        <v>0.45829399999999998</v>
      </c>
      <c r="X1090" s="34"/>
      <c r="Y1090" s="53">
        <f>IF(OR(ISBLANK(X1090),X1088=VALUE(20)),,IF(W1088="Latest Z20:",ABS(X1088-X1090-K1087*L1087-P1087*Q1087+U1089+U1090),ABS(X1089-X1090-K1089*L1089-P1089*Q1089+U1090)))</f>
        <v>0</v>
      </c>
      <c r="Z1090" s="28">
        <v>-66.122056000000001</v>
      </c>
      <c r="AA1090" s="28">
        <v>0.48824200000000001</v>
      </c>
      <c r="AB1090" s="28">
        <v>3.5979999999999998E-2</v>
      </c>
      <c r="AC1090" s="8">
        <f t="shared" ref="AC1090" si="2495">AB1090+AA1090</f>
        <v>0.52422199999999997</v>
      </c>
      <c r="AD1090" s="35">
        <v>0.458554907319151</v>
      </c>
      <c r="AE1090" s="8">
        <f t="shared" ref="AE1090" si="2496">IF(AD1090="",0,IF(OR(AC1090="",AC1090=0),W1090-AD1090,AC1090-AD1090))</f>
        <v>6.5667092680848971E-2</v>
      </c>
      <c r="AF1090" s="58">
        <f t="shared" ref="AF1090" si="2497">IF(AA1090="",(Z1090-V1090)-Z1089,AC1090-W1090)</f>
        <v>6.5927999999999987E-2</v>
      </c>
      <c r="AG1090" s="40"/>
      <c r="AH1090" s="73"/>
      <c r="AI1090" s="40"/>
      <c r="AJ1090" s="73"/>
      <c r="AK1090" s="40">
        <v>2273</v>
      </c>
      <c r="AL1090" s="73">
        <v>150</v>
      </c>
      <c r="AM1090" s="70"/>
      <c r="AN1090" s="74"/>
      <c r="AO1090" s="70"/>
      <c r="AP1090" s="63"/>
      <c r="AQ1090" s="63"/>
      <c r="AR1090" s="40"/>
      <c r="AS1090" s="40"/>
      <c r="AT1090" s="63"/>
      <c r="AU1090" s="63"/>
      <c r="AV1090" s="142"/>
      <c r="AW1090" s="71"/>
      <c r="AX1090" s="45"/>
      <c r="AY1090" s="45"/>
      <c r="AZ1090" s="46"/>
      <c r="BA1090" s="152"/>
      <c r="BB1090" s="47"/>
      <c r="BC1090" s="158">
        <v>29</v>
      </c>
      <c r="BD1090" s="158"/>
      <c r="BE1090" s="47"/>
      <c r="BF1090" s="56"/>
      <c r="BG1090" s="49"/>
      <c r="BH1090" s="50"/>
      <c r="BI1090" s="49"/>
      <c r="BJ1090" s="49"/>
      <c r="BK1090" s="49"/>
      <c r="BL1090" s="49"/>
      <c r="BM1090" s="49"/>
      <c r="BN1090" s="50"/>
      <c r="BO1090" s="49"/>
      <c r="BP1090" s="49"/>
      <c r="BQ1090" s="50"/>
      <c r="BR1090" s="9"/>
    </row>
    <row r="1091" spans="1:70" s="7" customFormat="1" x14ac:dyDescent="0.25">
      <c r="A1091" s="68" t="s">
        <v>2108</v>
      </c>
      <c r="B1091" s="67" t="s">
        <v>1347</v>
      </c>
      <c r="C1091" s="52">
        <v>44943.760266203702</v>
      </c>
      <c r="D1091" s="16">
        <f>(K1091*M1091+P1091*R1091)/(24*60*60)</f>
        <v>3.1597222222222221E-2</v>
      </c>
      <c r="E1091" s="26"/>
      <c r="F1091" s="14" t="s">
        <v>2007</v>
      </c>
      <c r="G1091" s="15">
        <v>0.11600000000000001</v>
      </c>
      <c r="H1091" s="131">
        <v>17</v>
      </c>
      <c r="I1091" s="131">
        <v>10</v>
      </c>
      <c r="J1091" s="143" t="s">
        <v>2008</v>
      </c>
      <c r="K1091" s="27">
        <v>10</v>
      </c>
      <c r="L1091" s="27">
        <v>6.0000000000000001E-3</v>
      </c>
      <c r="M1091" s="13">
        <v>273</v>
      </c>
      <c r="N1091" s="13">
        <v>240</v>
      </c>
      <c r="O1091" s="17">
        <v>2E-3</v>
      </c>
      <c r="P1091" s="27">
        <v>0</v>
      </c>
      <c r="Q1091" s="27">
        <v>6.0000000000000001E-3</v>
      </c>
      <c r="R1091" s="13">
        <v>334</v>
      </c>
      <c r="S1091" s="13">
        <v>240</v>
      </c>
      <c r="T1091" s="133">
        <v>2.9999999999999997E-4</v>
      </c>
      <c r="U1091" s="27">
        <v>3.6804000000000003E-2</v>
      </c>
      <c r="V1091" s="8">
        <f>IF(AB1089="Latest Sag:",-(K1091*L1091+P1091*Q1091),-(K1091*L1091+P1091*Q1091)+U1091)</f>
        <v>-0.06</v>
      </c>
      <c r="W1091" s="8">
        <f>IF(OR(AC1090="",AC1090=0),Z1090+V1091,IF(AB1089="Latest Sag:",AA1090+U1091+V1091,AC1090+V1091))</f>
        <v>0.46504600000000001</v>
      </c>
      <c r="X1091" s="33">
        <v>-35.609909000000002</v>
      </c>
      <c r="Y1091" s="53">
        <f>IF(OR(ISBLANK(X1091),X1089=VALUE(20)),,IF(W1089="Latest Z20:",ABS(X1089-X1091-K1088*L1088-P1088*Q1088+U1090+U1091),ABS(X1090-X1091-K1090*L1090-P1090*Q1090+U1091)))</f>
        <v>0</v>
      </c>
      <c r="Z1091" s="28">
        <v>-66.121618999999995</v>
      </c>
      <c r="AA1091" s="28">
        <v>0.48828700000000003</v>
      </c>
      <c r="AB1091" s="28">
        <v>-2.4125000000000001E-2</v>
      </c>
      <c r="AC1091" s="8">
        <f t="shared" ref="AC1091" si="2498">AB1091+AA1091</f>
        <v>0.46416200000000002</v>
      </c>
      <c r="AD1091" s="35">
        <v>0.458554907319151</v>
      </c>
      <c r="AE1091" s="8">
        <f t="shared" ref="AE1091" si="2499">IF(AD1091="",0,IF(OR(AC1091="",AC1091=0),W1091-AD1091,AC1091-AD1091))</f>
        <v>5.607092680849024E-3</v>
      </c>
      <c r="AF1091" s="58">
        <f t="shared" ref="AF1091" si="2500">IF(AA1091="",(Z1091-V1091)-Z1090,AC1091-W1091)</f>
        <v>-8.839999999999959E-4</v>
      </c>
      <c r="AG1091" s="40"/>
      <c r="AH1091" s="73"/>
      <c r="AI1091" s="40"/>
      <c r="AJ1091" s="73"/>
      <c r="AK1091" s="40">
        <v>20</v>
      </c>
      <c r="AL1091" s="73">
        <v>150</v>
      </c>
      <c r="AM1091" s="70"/>
      <c r="AN1091" s="74"/>
      <c r="AO1091" s="70"/>
      <c r="AP1091" s="63"/>
      <c r="AQ1091" s="63"/>
      <c r="AR1091" s="40"/>
      <c r="AS1091" s="40"/>
      <c r="AT1091" s="63"/>
      <c r="AU1091" s="63"/>
      <c r="AV1091" s="142"/>
      <c r="AW1091" s="71"/>
      <c r="AX1091" s="45"/>
      <c r="AY1091" s="45"/>
      <c r="AZ1091" s="46"/>
      <c r="BA1091" s="152"/>
      <c r="BB1091" s="47"/>
      <c r="BC1091" s="158">
        <v>29</v>
      </c>
      <c r="BD1091" s="158"/>
      <c r="BE1091" s="47"/>
      <c r="BF1091" s="56"/>
      <c r="BG1091" s="49"/>
      <c r="BH1091" s="50"/>
      <c r="BI1091" s="49"/>
      <c r="BJ1091" s="49"/>
      <c r="BK1091" s="49"/>
      <c r="BL1091" s="49"/>
      <c r="BM1091" s="49"/>
      <c r="BN1091" s="50"/>
      <c r="BO1091" s="49"/>
      <c r="BP1091" s="49"/>
      <c r="BQ1091" s="50"/>
      <c r="BR1091" s="9"/>
    </row>
    <row r="1092" spans="1:70" s="7" customFormat="1" x14ac:dyDescent="0.25">
      <c r="A1092" s="68" t="s">
        <v>2109</v>
      </c>
      <c r="B1092" s="67" t="s">
        <v>1347</v>
      </c>
      <c r="C1092" s="52">
        <v>44943.802141203705</v>
      </c>
      <c r="D1092" s="16">
        <f>(K1092*M1092+P1092*R1092)/(24*60*60)</f>
        <v>1.0185185185185186E-2</v>
      </c>
      <c r="E1092" s="26"/>
      <c r="F1092" s="14" t="s">
        <v>2007</v>
      </c>
      <c r="G1092" s="15">
        <v>0.11600000000000001</v>
      </c>
      <c r="H1092" s="131">
        <v>17</v>
      </c>
      <c r="I1092" s="131">
        <v>10</v>
      </c>
      <c r="J1092" s="143" t="s">
        <v>2008</v>
      </c>
      <c r="K1092" s="27">
        <v>2</v>
      </c>
      <c r="L1092" s="27">
        <v>6.0000000000000001E-3</v>
      </c>
      <c r="M1092" s="13">
        <v>273</v>
      </c>
      <c r="N1092" s="13">
        <v>240</v>
      </c>
      <c r="O1092" s="17">
        <v>2E-3</v>
      </c>
      <c r="P1092" s="27">
        <v>1</v>
      </c>
      <c r="Q1092" s="27">
        <v>6.0000000000000001E-3</v>
      </c>
      <c r="R1092" s="13">
        <v>334</v>
      </c>
      <c r="S1092" s="13">
        <v>240</v>
      </c>
      <c r="T1092" s="133">
        <v>2.9999999999999997E-4</v>
      </c>
      <c r="U1092" s="27">
        <v>1.2225E-2</v>
      </c>
      <c r="V1092" s="8">
        <f>IF(AB1090="Latest Sag:",-(K1092*L1092+P1092*Q1092),-(K1092*L1092+P1092*Q1092)+U1092)</f>
        <v>-5.7750000000000024E-3</v>
      </c>
      <c r="W1092" s="8">
        <f>IF(OR(AC1091="",AC1091=0),Z1091+V1092,IF(AB1090="Latest Sag:",AA1091+U1092+V1092,AC1091+V1092))</f>
        <v>0.45838699999999999</v>
      </c>
      <c r="X1092" s="33">
        <v>-35.657684000000003</v>
      </c>
      <c r="Y1092" s="53">
        <f>IF(OR(ISBLANK(X1092),X1090=VALUE(20)),,IF(W1090="Latest Z20:",ABS(X1090-X1092-K1089*L1089-P1089*Q1089+U1091+U1092),ABS(X1091-X1092-K1091*L1091-P1091*Q1091+U1092)))</f>
        <v>1.457167719820518E-15</v>
      </c>
      <c r="Z1092" s="28">
        <v>-66.121632000000005</v>
      </c>
      <c r="AA1092" s="28">
        <v>0.48825099999999999</v>
      </c>
      <c r="AB1092" s="28">
        <v>-2.9864999999999999E-2</v>
      </c>
      <c r="AC1092" s="8">
        <f t="shared" ref="AC1092" si="2501">AB1092+AA1092</f>
        <v>0.45838600000000002</v>
      </c>
      <c r="AD1092" s="35">
        <v>0.458554907319151</v>
      </c>
      <c r="AE1092" s="8">
        <f t="shared" ref="AE1092" si="2502">IF(AD1092="",0,IF(OR(AC1092="",AC1092=0),W1092-AD1092,AC1092-AD1092))</f>
        <v>-1.6890731915097934E-4</v>
      </c>
      <c r="AF1092" s="58">
        <f t="shared" ref="AF1092" si="2503">IF(AA1092="",(Z1092-V1092)-Z1091,AC1092-W1092)</f>
        <v>-9.9999999997324451E-7</v>
      </c>
      <c r="AG1092" s="40"/>
      <c r="AH1092" s="73"/>
      <c r="AI1092" s="40"/>
      <c r="AJ1092" s="73"/>
      <c r="AK1092" s="40">
        <v>24</v>
      </c>
      <c r="AL1092" s="73">
        <v>150</v>
      </c>
      <c r="AM1092" s="70"/>
      <c r="AN1092" s="74"/>
      <c r="AO1092" s="70"/>
      <c r="AP1092" s="63"/>
      <c r="AQ1092" s="63"/>
      <c r="AR1092" s="40"/>
      <c r="AS1092" s="40"/>
      <c r="AT1092" s="63"/>
      <c r="AU1092" s="63"/>
      <c r="AV1092" s="142"/>
      <c r="AW1092" s="71"/>
      <c r="AX1092" s="45"/>
      <c r="AY1092" s="45"/>
      <c r="AZ1092" s="46"/>
      <c r="BA1092" s="152"/>
      <c r="BB1092" s="47"/>
      <c r="BC1092" s="158">
        <v>29</v>
      </c>
      <c r="BD1092" s="158"/>
      <c r="BE1092" s="47"/>
      <c r="BF1092" s="56"/>
      <c r="BG1092" s="49"/>
      <c r="BH1092" s="50"/>
      <c r="BI1092" s="49"/>
      <c r="BJ1092" s="49"/>
      <c r="BK1092" s="49"/>
      <c r="BL1092" s="49"/>
      <c r="BM1092" s="49"/>
      <c r="BN1092" s="50"/>
      <c r="BO1092" s="49"/>
      <c r="BP1092" s="49"/>
      <c r="BQ1092" s="50"/>
      <c r="BR1092" s="9"/>
    </row>
    <row r="1093" spans="1:70" s="6" customFormat="1" x14ac:dyDescent="0.25">
      <c r="A1093" s="170" t="s">
        <v>1155</v>
      </c>
      <c r="B1093" s="136"/>
      <c r="C1093" s="137">
        <v>44943.834722222222</v>
      </c>
      <c r="D1093" s="146">
        <v>3.12</v>
      </c>
      <c r="E1093" s="139" t="s">
        <v>814</v>
      </c>
      <c r="F1093" s="165" t="s">
        <v>1365</v>
      </c>
      <c r="G1093" s="22"/>
      <c r="H1093" s="134"/>
      <c r="I1093" s="134"/>
      <c r="J1093" s="145"/>
      <c r="K1093" s="29"/>
      <c r="L1093" s="29"/>
      <c r="M1093" s="1"/>
      <c r="N1093" s="1"/>
      <c r="O1093" s="3"/>
      <c r="P1093" s="29"/>
      <c r="Q1093" s="29"/>
      <c r="R1093" s="1"/>
      <c r="S1093" s="1"/>
      <c r="T1093" s="147" t="s">
        <v>903</v>
      </c>
      <c r="U1093" s="32" t="s">
        <v>24</v>
      </c>
      <c r="V1093" s="24"/>
      <c r="W1093" s="25" t="s">
        <v>22</v>
      </c>
      <c r="X1093" s="30">
        <v>20</v>
      </c>
      <c r="Y1093" s="138"/>
      <c r="Z1093" s="30"/>
      <c r="AA1093" s="30"/>
      <c r="AB1093" s="36" t="s">
        <v>21</v>
      </c>
      <c r="AC1093" s="24">
        <f>$AC$1092</f>
        <v>0.45838600000000002</v>
      </c>
      <c r="AD1093" s="30"/>
      <c r="AE1093" s="24"/>
      <c r="AF1093" s="24"/>
      <c r="AG1093" s="41"/>
      <c r="AH1093" s="41"/>
      <c r="AI1093" s="41"/>
      <c r="AJ1093" s="41"/>
      <c r="AK1093" s="41"/>
      <c r="AL1093" s="41"/>
      <c r="AM1093" s="41"/>
      <c r="AN1093" s="41"/>
      <c r="AO1093" s="41"/>
      <c r="AP1093" s="135"/>
      <c r="AQ1093" s="135"/>
      <c r="AR1093" s="41"/>
      <c r="AS1093" s="41"/>
      <c r="AT1093" s="135"/>
      <c r="AU1093" s="135"/>
      <c r="AV1093" s="29"/>
      <c r="AW1093" s="42"/>
      <c r="AX1093" s="42"/>
      <c r="AY1093" s="42"/>
      <c r="AZ1093" s="43"/>
      <c r="BA1093" s="151"/>
      <c r="BB1093" s="44"/>
      <c r="BC1093" s="157">
        <v>30</v>
      </c>
      <c r="BD1093" s="157"/>
      <c r="BE1093" s="44"/>
      <c r="BF1093" s="48"/>
      <c r="BG1093" s="48"/>
      <c r="BH1093" s="48"/>
      <c r="BI1093" s="48"/>
      <c r="BJ1093" s="48"/>
      <c r="BK1093" s="48"/>
      <c r="BL1093" s="48"/>
      <c r="BM1093" s="48"/>
      <c r="BN1093" s="48"/>
      <c r="BO1093" s="48"/>
      <c r="BP1093" s="48"/>
      <c r="BQ1093" s="48"/>
      <c r="BR1093" s="1"/>
    </row>
    <row r="1094" spans="1:70" s="7" customFormat="1" x14ac:dyDescent="0.25">
      <c r="A1094" s="68" t="s">
        <v>2110</v>
      </c>
      <c r="B1094" s="67" t="s">
        <v>1347</v>
      </c>
      <c r="C1094" s="52">
        <v>44943.835428240738</v>
      </c>
      <c r="D1094" s="16">
        <f>(K1094*M1094+P1094*R1094)/(24*60*60)</f>
        <v>0</v>
      </c>
      <c r="E1094" s="26"/>
      <c r="F1094" s="14" t="s">
        <v>2007</v>
      </c>
      <c r="G1094" s="15">
        <v>0.11600000000000001</v>
      </c>
      <c r="H1094" s="131">
        <v>17</v>
      </c>
      <c r="I1094" s="131">
        <v>10</v>
      </c>
      <c r="J1094" s="143" t="s">
        <v>2008</v>
      </c>
      <c r="K1094" s="37"/>
      <c r="L1094" s="27">
        <v>6.0000000000000001E-3</v>
      </c>
      <c r="M1094" s="13">
        <v>273</v>
      </c>
      <c r="N1094" s="13">
        <v>240</v>
      </c>
      <c r="O1094" s="17">
        <v>2E-3</v>
      </c>
      <c r="P1094" s="37"/>
      <c r="Q1094" s="27">
        <v>6.0000000000000001E-3</v>
      </c>
      <c r="R1094" s="13">
        <v>334</v>
      </c>
      <c r="S1094" s="13">
        <v>240</v>
      </c>
      <c r="T1094" s="133">
        <v>2.9999999999999997E-4</v>
      </c>
      <c r="U1094" s="27"/>
      <c r="V1094" s="8">
        <f>IF(AB1092="Latest Sag:",-(K1094*L1094+P1094*Q1094),-(K1094*L1094+P1094*Q1094)+U1094)</f>
        <v>0</v>
      </c>
      <c r="W1094" s="8">
        <f>IF(OR(AC1093="",AC1093=0),Z1093+V1094,IF(AB1092="Latest Sag:",AA1093+U1094+V1094,AC1093+V1094))</f>
        <v>0.45838600000000002</v>
      </c>
      <c r="X1094" s="34"/>
      <c r="Y1094" s="53">
        <f>IF(OR(ISBLANK(X1094),X1092=VALUE(20)),,IF(W1092="Latest Z20:",ABS(X1092-X1094-K1091*L1091-P1091*Q1091+U1093+U1094),ABS(X1093-X1094-K1093*L1093-P1093*Q1093+U1094)))</f>
        <v>0</v>
      </c>
      <c r="Z1094" s="28">
        <v>-66.122129000000001</v>
      </c>
      <c r="AA1094" s="28">
        <v>0.487236</v>
      </c>
      <c r="AB1094" s="28">
        <v>3.7350000000000001E-2</v>
      </c>
      <c r="AC1094" s="8">
        <f t="shared" ref="AC1094" si="2504">AB1094+AA1094</f>
        <v>0.524586</v>
      </c>
      <c r="AD1094" s="35">
        <v>0.45847881365903798</v>
      </c>
      <c r="AE1094" s="8">
        <f t="shared" ref="AE1094" si="2505">IF(AD1094="",0,IF(OR(AC1094="",AC1094=0),W1094-AD1094,AC1094-AD1094))</f>
        <v>6.6107186340962021E-2</v>
      </c>
      <c r="AF1094" s="58">
        <f t="shared" ref="AF1094" si="2506">IF(AA1094="",(Z1094-V1094)-Z1093,AC1094-W1094)</f>
        <v>6.6199999999999981E-2</v>
      </c>
      <c r="AG1094" s="40"/>
      <c r="AH1094" s="73"/>
      <c r="AI1094" s="40"/>
      <c r="AJ1094" s="73"/>
      <c r="AK1094" s="40">
        <v>2372</v>
      </c>
      <c r="AL1094" s="73">
        <v>150</v>
      </c>
      <c r="AM1094" s="70"/>
      <c r="AN1094" s="74"/>
      <c r="AO1094" s="70"/>
      <c r="AP1094" s="63"/>
      <c r="AQ1094" s="63"/>
      <c r="AR1094" s="40"/>
      <c r="AS1094" s="40"/>
      <c r="AT1094" s="63"/>
      <c r="AU1094" s="63"/>
      <c r="AV1094" s="142"/>
      <c r="AW1094" s="71"/>
      <c r="AX1094" s="45"/>
      <c r="AY1094" s="45"/>
      <c r="AZ1094" s="46"/>
      <c r="BA1094" s="152"/>
      <c r="BB1094" s="47"/>
      <c r="BC1094" s="158">
        <v>30</v>
      </c>
      <c r="BD1094" s="158"/>
      <c r="BE1094" s="47"/>
      <c r="BF1094" s="56"/>
      <c r="BG1094" s="49"/>
      <c r="BH1094" s="50"/>
      <c r="BI1094" s="49"/>
      <c r="BJ1094" s="49"/>
      <c r="BK1094" s="49"/>
      <c r="BL1094" s="49"/>
      <c r="BM1094" s="49"/>
      <c r="BN1094" s="50"/>
      <c r="BO1094" s="49"/>
      <c r="BP1094" s="49"/>
      <c r="BQ1094" s="50"/>
      <c r="BR1094" s="9"/>
    </row>
    <row r="1095" spans="1:70" s="7" customFormat="1" x14ac:dyDescent="0.25">
      <c r="A1095" s="68" t="s">
        <v>2111</v>
      </c>
      <c r="B1095" s="67" t="s">
        <v>1347</v>
      </c>
      <c r="C1095" s="52">
        <v>44943.853032407409</v>
      </c>
      <c r="D1095" s="16">
        <f>(K1095*M1095+P1095*R1095)/(24*60*60)</f>
        <v>3.1597222222222221E-2</v>
      </c>
      <c r="E1095" s="26"/>
      <c r="F1095" s="14" t="s">
        <v>2007</v>
      </c>
      <c r="G1095" s="15">
        <v>0.11600000000000001</v>
      </c>
      <c r="H1095" s="131">
        <v>17</v>
      </c>
      <c r="I1095" s="131">
        <v>10</v>
      </c>
      <c r="J1095" s="143" t="s">
        <v>2008</v>
      </c>
      <c r="K1095" s="27">
        <v>10</v>
      </c>
      <c r="L1095" s="27">
        <v>6.0000000000000001E-3</v>
      </c>
      <c r="M1095" s="13">
        <v>273</v>
      </c>
      <c r="N1095" s="13">
        <v>240</v>
      </c>
      <c r="O1095" s="17">
        <v>2E-3</v>
      </c>
      <c r="P1095" s="27">
        <v>0</v>
      </c>
      <c r="Q1095" s="27">
        <v>6.0000000000000001E-3</v>
      </c>
      <c r="R1095" s="13">
        <v>334</v>
      </c>
      <c r="S1095" s="13">
        <v>240</v>
      </c>
      <c r="T1095" s="133">
        <v>2.9999999999999997E-4</v>
      </c>
      <c r="U1095" s="27">
        <v>3.7504000000000003E-2</v>
      </c>
      <c r="V1095" s="8">
        <f>IF(AB1093="Latest Sag:",-(K1095*L1095+P1095*Q1095),-(K1095*L1095+P1095*Q1095)+U1095)</f>
        <v>-0.06</v>
      </c>
      <c r="W1095" s="8">
        <f>IF(OR(AC1094="",AC1094=0),Z1094+V1095,IF(AB1093="Latest Sag:",AA1094+U1095+V1095,AC1094+V1095))</f>
        <v>0.46473999999999999</v>
      </c>
      <c r="X1095" s="33">
        <v>-35.610281000000001</v>
      </c>
      <c r="Y1095" s="53">
        <f>IF(OR(ISBLANK(X1095),X1093=VALUE(20)),,IF(W1093="Latest Z20:",ABS(X1093-X1095-K1092*L1092-P1092*Q1092+U1094+U1095),ABS(X1094-X1095-K1094*L1094-P1094*Q1094+U1095)))</f>
        <v>0</v>
      </c>
      <c r="Z1095" s="28">
        <v>-66.123041999999998</v>
      </c>
      <c r="AA1095" s="28">
        <v>0.48787799999999998</v>
      </c>
      <c r="AB1095" s="28">
        <v>-2.3123000000000001E-2</v>
      </c>
      <c r="AC1095" s="8">
        <f t="shared" ref="AC1095" si="2507">AB1095+AA1095</f>
        <v>0.46475499999999997</v>
      </c>
      <c r="AD1095" s="35">
        <v>0.45847881365903798</v>
      </c>
      <c r="AE1095" s="8">
        <f t="shared" ref="AE1095" si="2508">IF(AD1095="",0,IF(OR(AC1095="",AC1095=0),W1095-AD1095,AC1095-AD1095))</f>
        <v>6.2761863409619978E-3</v>
      </c>
      <c r="AF1095" s="58">
        <f t="shared" ref="AF1095" si="2509">IF(AA1095="",(Z1095-V1095)-Z1094,AC1095-W1095)</f>
        <v>1.4999999999987246E-5</v>
      </c>
      <c r="AG1095" s="40"/>
      <c r="AH1095" s="73"/>
      <c r="AI1095" s="40"/>
      <c r="AJ1095" s="73"/>
      <c r="AK1095" s="40">
        <v>25</v>
      </c>
      <c r="AL1095" s="73">
        <v>150</v>
      </c>
      <c r="AM1095" s="70"/>
      <c r="AN1095" s="74"/>
      <c r="AO1095" s="70"/>
      <c r="AP1095" s="63"/>
      <c r="AQ1095" s="63"/>
      <c r="AR1095" s="40"/>
      <c r="AS1095" s="40"/>
      <c r="AT1095" s="63"/>
      <c r="AU1095" s="63"/>
      <c r="AV1095" s="142"/>
      <c r="AW1095" s="71"/>
      <c r="AX1095" s="45"/>
      <c r="AY1095" s="45"/>
      <c r="AZ1095" s="46"/>
      <c r="BA1095" s="152"/>
      <c r="BB1095" s="47"/>
      <c r="BC1095" s="158">
        <v>30</v>
      </c>
      <c r="BD1095" s="158"/>
      <c r="BE1095" s="47"/>
      <c r="BF1095" s="56"/>
      <c r="BG1095" s="49"/>
      <c r="BH1095" s="50"/>
      <c r="BI1095" s="49"/>
      <c r="BJ1095" s="49"/>
      <c r="BK1095" s="49"/>
      <c r="BL1095" s="49"/>
      <c r="BM1095" s="49"/>
      <c r="BN1095" s="50"/>
      <c r="BO1095" s="49"/>
      <c r="BP1095" s="49"/>
      <c r="BQ1095" s="50"/>
      <c r="BR1095" s="9"/>
    </row>
    <row r="1096" spans="1:70" s="7" customFormat="1" x14ac:dyDescent="0.25">
      <c r="A1096" s="68" t="s">
        <v>2112</v>
      </c>
      <c r="B1096" s="67" t="s">
        <v>1347</v>
      </c>
      <c r="C1096" s="52">
        <v>44943.897719907407</v>
      </c>
      <c r="D1096" s="16">
        <f>(K1096*M1096+P1096*R1096)/(24*60*60)</f>
        <v>1.0185185185185186E-2</v>
      </c>
      <c r="E1096" s="26"/>
      <c r="F1096" s="14" t="s">
        <v>2007</v>
      </c>
      <c r="G1096" s="15">
        <v>0.11600000000000001</v>
      </c>
      <c r="H1096" s="131">
        <v>17</v>
      </c>
      <c r="I1096" s="131">
        <v>10</v>
      </c>
      <c r="J1096" s="143" t="s">
        <v>2008</v>
      </c>
      <c r="K1096" s="27">
        <v>2</v>
      </c>
      <c r="L1096" s="27">
        <v>6.0000000000000001E-3</v>
      </c>
      <c r="M1096" s="13">
        <v>273</v>
      </c>
      <c r="N1096" s="13">
        <v>240</v>
      </c>
      <c r="O1096" s="17">
        <v>2E-3</v>
      </c>
      <c r="P1096" s="27">
        <v>1</v>
      </c>
      <c r="Q1096" s="27">
        <v>6.0000000000000001E-3</v>
      </c>
      <c r="R1096" s="13">
        <v>334</v>
      </c>
      <c r="S1096" s="13">
        <v>240</v>
      </c>
      <c r="T1096" s="133">
        <v>2.9999999999999997E-4</v>
      </c>
      <c r="U1096" s="27">
        <v>1.1561E-2</v>
      </c>
      <c r="V1096" s="8">
        <f>IF(AB1094="Latest Sag:",-(K1096*L1096+P1096*Q1096),-(K1096*L1096+P1096*Q1096)+U1096)</f>
        <v>-6.439000000000002E-3</v>
      </c>
      <c r="W1096" s="8">
        <f>IF(OR(AC1095="",AC1095=0),Z1095+V1096,IF(AB1094="Latest Sag:",AA1095+U1096+V1096,AC1095+V1096))</f>
        <v>0.45831599999999995</v>
      </c>
      <c r="X1096" s="33">
        <v>-35.658718999999998</v>
      </c>
      <c r="Y1096" s="53">
        <f>IF(OR(ISBLANK(X1096),X1094=VALUE(20)),,IF(W1094="Latest Z20:",ABS(X1094-X1096-K1093*L1093-P1093*Q1093+U1095+U1096),ABS(X1095-X1096-K1095*L1095-P1095*Q1095+U1096)))</f>
        <v>1.0000000026811479E-6</v>
      </c>
      <c r="Z1096" s="28">
        <v>-66.123078000000007</v>
      </c>
      <c r="AA1096" s="28">
        <v>0.487869</v>
      </c>
      <c r="AB1096" s="28">
        <v>-2.9284999999999999E-2</v>
      </c>
      <c r="AC1096" s="8">
        <f t="shared" ref="AC1096" si="2510">AB1096+AA1096</f>
        <v>0.45858399999999999</v>
      </c>
      <c r="AD1096" s="35">
        <v>0.45847881365903798</v>
      </c>
      <c r="AE1096" s="8">
        <f t="shared" ref="AE1096" si="2511">IF(AD1096="",0,IF(OR(AC1096="",AC1096=0),W1096-AD1096,AC1096-AD1096))</f>
        <v>1.0518634096201573E-4</v>
      </c>
      <c r="AF1096" s="58">
        <f t="shared" ref="AF1096" si="2512">IF(AA1096="",(Z1096-V1096)-Z1095,AC1096-W1096)</f>
        <v>2.6800000000004598E-4</v>
      </c>
      <c r="AG1096" s="40"/>
      <c r="AH1096" s="73"/>
      <c r="AI1096" s="40"/>
      <c r="AJ1096" s="73"/>
      <c r="AK1096" s="40">
        <v>51</v>
      </c>
      <c r="AL1096" s="73">
        <v>150</v>
      </c>
      <c r="AM1096" s="70"/>
      <c r="AN1096" s="74"/>
      <c r="AO1096" s="70"/>
      <c r="AP1096" s="63"/>
      <c r="AQ1096" s="63"/>
      <c r="AR1096" s="40"/>
      <c r="AS1096" s="40"/>
      <c r="AT1096" s="63"/>
      <c r="AU1096" s="63"/>
      <c r="AV1096" s="142"/>
      <c r="AW1096" s="71"/>
      <c r="AX1096" s="45"/>
      <c r="AY1096" s="45"/>
      <c r="AZ1096" s="46"/>
      <c r="BA1096" s="152"/>
      <c r="BB1096" s="47"/>
      <c r="BC1096" s="158">
        <v>30</v>
      </c>
      <c r="BD1096" s="158">
        <v>10</v>
      </c>
      <c r="BE1096" s="47">
        <v>25.6</v>
      </c>
      <c r="BF1096" s="56"/>
      <c r="BG1096" s="49"/>
      <c r="BH1096" s="50"/>
      <c r="BI1096" s="49"/>
      <c r="BJ1096" s="49"/>
      <c r="BK1096" s="49"/>
      <c r="BL1096" s="49"/>
      <c r="BM1096" s="49"/>
      <c r="BN1096" s="50"/>
      <c r="BO1096" s="49"/>
      <c r="BP1096" s="49"/>
      <c r="BQ1096" s="50"/>
      <c r="BR1096" s="9"/>
    </row>
    <row r="1097" spans="1:70" s="6" customFormat="1" x14ac:dyDescent="0.25">
      <c r="A1097" s="1" t="s">
        <v>25</v>
      </c>
      <c r="B1097" s="136"/>
      <c r="C1097" s="137">
        <v>44943.93854166667</v>
      </c>
      <c r="D1097" s="146">
        <v>2.4900000000000002</v>
      </c>
      <c r="E1097" s="139" t="s">
        <v>814</v>
      </c>
      <c r="F1097" s="165" t="s">
        <v>1369</v>
      </c>
      <c r="G1097" s="22"/>
      <c r="H1097" s="134"/>
      <c r="I1097" s="134"/>
      <c r="J1097" s="145"/>
      <c r="K1097" s="29"/>
      <c r="L1097" s="29"/>
      <c r="M1097" s="1"/>
      <c r="N1097" s="1"/>
      <c r="O1097" s="3"/>
      <c r="P1097" s="29"/>
      <c r="Q1097" s="29"/>
      <c r="R1097" s="1"/>
      <c r="S1097" s="1"/>
      <c r="T1097" s="147" t="s">
        <v>903</v>
      </c>
      <c r="U1097" s="32" t="s">
        <v>24</v>
      </c>
      <c r="V1097" s="24"/>
      <c r="W1097" s="25" t="s">
        <v>22</v>
      </c>
      <c r="X1097" s="30">
        <v>20</v>
      </c>
      <c r="Y1097" s="138"/>
      <c r="Z1097" s="30"/>
      <c r="AA1097" s="30"/>
      <c r="AB1097" s="36" t="s">
        <v>21</v>
      </c>
      <c r="AC1097" s="24">
        <f>$AC$1096</f>
        <v>0.45858399999999999</v>
      </c>
      <c r="AD1097" s="30"/>
      <c r="AE1097" s="24"/>
      <c r="AF1097" s="24"/>
      <c r="AG1097" s="41"/>
      <c r="AH1097" s="41"/>
      <c r="AI1097" s="41"/>
      <c r="AJ1097" s="41"/>
      <c r="AK1097" s="41"/>
      <c r="AL1097" s="41"/>
      <c r="AM1097" s="41"/>
      <c r="AN1097" s="41"/>
      <c r="AO1097" s="41"/>
      <c r="AP1097" s="135"/>
      <c r="AQ1097" s="135"/>
      <c r="AR1097" s="41"/>
      <c r="AS1097" s="41"/>
      <c r="AT1097" s="135"/>
      <c r="AU1097" s="135"/>
      <c r="AV1097" s="29"/>
      <c r="AW1097" s="42"/>
      <c r="AX1097" s="42"/>
      <c r="AY1097" s="42"/>
      <c r="AZ1097" s="43"/>
      <c r="BA1097" s="151"/>
      <c r="BB1097" s="44"/>
      <c r="BC1097" s="157">
        <v>31</v>
      </c>
      <c r="BD1097" s="157"/>
      <c r="BE1097" s="44"/>
      <c r="BF1097" s="48"/>
      <c r="BG1097" s="48"/>
      <c r="BH1097" s="48"/>
      <c r="BI1097" s="48"/>
      <c r="BJ1097" s="48"/>
      <c r="BK1097" s="48"/>
      <c r="BL1097" s="48"/>
      <c r="BM1097" s="48"/>
      <c r="BN1097" s="48"/>
      <c r="BO1097" s="48"/>
      <c r="BP1097" s="48"/>
      <c r="BQ1097" s="48"/>
      <c r="BR1097" s="1"/>
    </row>
    <row r="1098" spans="1:70" s="7" customFormat="1" x14ac:dyDescent="0.25">
      <c r="A1098" s="68" t="s">
        <v>1112</v>
      </c>
      <c r="B1098" s="67" t="s">
        <v>1347</v>
      </c>
      <c r="C1098" s="52">
        <v>44943.950439814813</v>
      </c>
      <c r="D1098" s="16">
        <f>(K1098*M1098+P1098*R1098)/(24*60*60)</f>
        <v>0</v>
      </c>
      <c r="E1098" s="26" t="s">
        <v>2113</v>
      </c>
      <c r="F1098" s="14">
        <v>411084</v>
      </c>
      <c r="G1098" s="15">
        <v>0.11700000000000001</v>
      </c>
      <c r="H1098" s="131">
        <v>17</v>
      </c>
      <c r="I1098" s="131">
        <v>10</v>
      </c>
      <c r="J1098" s="143" t="s">
        <v>1441</v>
      </c>
      <c r="K1098" s="37"/>
      <c r="L1098" s="27">
        <v>6.0000000000000001E-3</v>
      </c>
      <c r="M1098" s="13">
        <v>57</v>
      </c>
      <c r="N1098" s="13">
        <v>240</v>
      </c>
      <c r="O1098" s="17">
        <v>2E-3</v>
      </c>
      <c r="P1098" s="37"/>
      <c r="Q1098" s="27">
        <v>6.0000000000000001E-3</v>
      </c>
      <c r="R1098" s="13">
        <v>334</v>
      </c>
      <c r="S1098" s="13">
        <v>240</v>
      </c>
      <c r="T1098" s="133">
        <v>2.9999999999999997E-4</v>
      </c>
      <c r="U1098" s="27"/>
      <c r="V1098" s="8">
        <f>IF(AB1096="Latest Sag:",-(K1098*L1098+P1098*Q1098),-(K1098*L1098+P1098*Q1098)+U1098)</f>
        <v>0</v>
      </c>
      <c r="W1098" s="8">
        <f>IF(OR(AC1097="",AC1097=0),Z1097+V1098,IF(AB1096="Latest Sag:",AA1097+U1098+V1098,AC1097+V1098))</f>
        <v>0.45858399999999999</v>
      </c>
      <c r="X1098" s="34"/>
      <c r="Y1098" s="53">
        <f>IF(OR(ISBLANK(X1098),X1096=VALUE(20)),,IF(W1096="Latest Z20:",ABS(X1096-X1098-K1095*L1095-P1095*Q1095+U1097+U1098),ABS(X1097-X1098-K1097*L1097-P1097*Q1097+U1098)))</f>
        <v>0</v>
      </c>
      <c r="Z1098" s="28">
        <v>-76.969406000000006</v>
      </c>
      <c r="AA1098" s="28"/>
      <c r="AB1098" s="28"/>
      <c r="AC1098" s="8">
        <f t="shared" ref="AC1098" si="2513">AB1098+AA1098</f>
        <v>0</v>
      </c>
      <c r="AD1098" s="35"/>
      <c r="AE1098" s="8">
        <f t="shared" ref="AE1098" si="2514">IF(AD1098="",0,IF(OR(AC1098="",AC1098=0),W1098-AD1098,AC1098-AD1098))</f>
        <v>0</v>
      </c>
      <c r="AF1098" s="58">
        <f t="shared" ref="AF1098" si="2515">IF(AA1098="",(Z1098-V1098)-Z1097,AC1098-W1098)</f>
        <v>-76.969406000000006</v>
      </c>
      <c r="AG1098" s="40"/>
      <c r="AH1098" s="73"/>
      <c r="AI1098" s="40"/>
      <c r="AJ1098" s="73"/>
      <c r="AK1098" s="40">
        <v>293</v>
      </c>
      <c r="AL1098" s="73">
        <v>350</v>
      </c>
      <c r="AM1098" s="70"/>
      <c r="AN1098" s="74"/>
      <c r="AO1098" s="70"/>
      <c r="AP1098" s="63"/>
      <c r="AQ1098" s="63"/>
      <c r="AR1098" s="40"/>
      <c r="AS1098" s="40"/>
      <c r="AT1098" s="63"/>
      <c r="AU1098" s="63"/>
      <c r="AV1098" s="142"/>
      <c r="AW1098" s="71">
        <v>0.02</v>
      </c>
      <c r="AX1098" s="45"/>
      <c r="AY1098" s="45"/>
      <c r="AZ1098" s="46"/>
      <c r="BA1098" s="152"/>
      <c r="BB1098" s="47"/>
      <c r="BC1098" s="158">
        <v>31</v>
      </c>
      <c r="BD1098" s="158"/>
      <c r="BE1098" s="47"/>
      <c r="BF1098" s="56"/>
      <c r="BG1098" s="49"/>
      <c r="BH1098" s="50"/>
      <c r="BI1098" s="49"/>
      <c r="BJ1098" s="49"/>
      <c r="BK1098" s="49"/>
      <c r="BL1098" s="49"/>
      <c r="BM1098" s="49"/>
      <c r="BN1098" s="50"/>
      <c r="BO1098" s="49"/>
      <c r="BP1098" s="49"/>
      <c r="BQ1098" s="50"/>
      <c r="BR1098" s="9"/>
    </row>
    <row r="1099" spans="1:70" s="7" customFormat="1" x14ac:dyDescent="0.25">
      <c r="A1099" s="68" t="s">
        <v>1116</v>
      </c>
      <c r="B1099" s="67" t="s">
        <v>1347</v>
      </c>
      <c r="C1099" s="52">
        <v>44943.985578703701</v>
      </c>
      <c r="D1099" s="16">
        <f>(K1099*M1099+P1099*R1099)/(24*60*60)</f>
        <v>1.9791666666666668E-3</v>
      </c>
      <c r="E1099" s="26"/>
      <c r="F1099" s="14">
        <v>411084</v>
      </c>
      <c r="G1099" s="15">
        <v>0.11700000000000001</v>
      </c>
      <c r="H1099" s="131">
        <v>17</v>
      </c>
      <c r="I1099" s="131">
        <v>10</v>
      </c>
      <c r="J1099" s="143" t="s">
        <v>1441</v>
      </c>
      <c r="K1099" s="27">
        <v>3</v>
      </c>
      <c r="L1099" s="27">
        <v>6.0000000000000001E-3</v>
      </c>
      <c r="M1099" s="13">
        <v>57</v>
      </c>
      <c r="N1099" s="13">
        <v>240</v>
      </c>
      <c r="O1099" s="17">
        <v>2E-3</v>
      </c>
      <c r="P1099" s="27">
        <v>0</v>
      </c>
      <c r="Q1099" s="27">
        <v>6.0000000000000001E-3</v>
      </c>
      <c r="R1099" s="13">
        <v>334</v>
      </c>
      <c r="S1099" s="13">
        <v>240</v>
      </c>
      <c r="T1099" s="133">
        <v>2.9999999999999997E-4</v>
      </c>
      <c r="U1099" s="27">
        <v>1.2E-2</v>
      </c>
      <c r="V1099" s="8">
        <f>IF(AB1097="Latest Sag:",-(K1099*L1099+P1099*Q1099),-(K1099*L1099+P1099*Q1099)+U1099)</f>
        <v>-1.8000000000000002E-2</v>
      </c>
      <c r="W1099" s="8">
        <f>IF(OR(AC1098="",AC1098=0),Z1098+V1099,IF(AB1097="Latest Sag:",AA1098+U1099+V1099,AC1098+V1099))</f>
        <v>-76.987406000000007</v>
      </c>
      <c r="X1099" s="33">
        <v>-46.213560999999999</v>
      </c>
      <c r="Y1099" s="53">
        <f>IF(OR(ISBLANK(X1099),X1097=VALUE(20)),,IF(W1097="Latest Z20:",ABS(X1097-X1099-K1096*L1096-P1096*Q1096+U1098+U1099),ABS(X1098-X1099-K1098*L1098-P1098*Q1098+U1099)))</f>
        <v>0</v>
      </c>
      <c r="Z1099" s="28">
        <v>-76.976174999999998</v>
      </c>
      <c r="AA1099" s="28"/>
      <c r="AB1099" s="28"/>
      <c r="AC1099" s="8">
        <f t="shared" ref="AC1099" si="2516">AB1099+AA1099</f>
        <v>0</v>
      </c>
      <c r="AD1099" s="35"/>
      <c r="AE1099" s="8">
        <f t="shared" ref="AE1099" si="2517">IF(AD1099="",0,IF(OR(AC1099="",AC1099=0),W1099-AD1099,AC1099-AD1099))</f>
        <v>0</v>
      </c>
      <c r="AF1099" s="58">
        <f t="shared" ref="AF1099" si="2518">IF(AA1099="",(Z1099-V1099)-Z1098,AC1099-W1099)</f>
        <v>1.1231000000009317E-2</v>
      </c>
      <c r="AG1099" s="40"/>
      <c r="AH1099" s="73"/>
      <c r="AI1099" s="40"/>
      <c r="AJ1099" s="73"/>
      <c r="AK1099" s="40">
        <v>3853</v>
      </c>
      <c r="AL1099" s="73">
        <v>350</v>
      </c>
      <c r="AM1099" s="70"/>
      <c r="AN1099" s="74"/>
      <c r="AO1099" s="70"/>
      <c r="AP1099" s="63"/>
      <c r="AQ1099" s="63"/>
      <c r="AR1099" s="40"/>
      <c r="AS1099" s="40"/>
      <c r="AT1099" s="63"/>
      <c r="AU1099" s="63"/>
      <c r="AV1099" s="142"/>
      <c r="AW1099" s="71"/>
      <c r="AX1099" s="45">
        <v>-5.1079999999999997E-3</v>
      </c>
      <c r="AY1099" s="45">
        <v>3.4390000000000002E-3</v>
      </c>
      <c r="AZ1099" s="46"/>
      <c r="BA1099" s="152"/>
      <c r="BB1099" s="47"/>
      <c r="BC1099" s="158">
        <v>31</v>
      </c>
      <c r="BD1099" s="158"/>
      <c r="BE1099" s="47"/>
      <c r="BF1099" s="56"/>
      <c r="BG1099" s="49"/>
      <c r="BH1099" s="50"/>
      <c r="BI1099" s="49"/>
      <c r="BJ1099" s="49"/>
      <c r="BK1099" s="49"/>
      <c r="BL1099" s="49"/>
      <c r="BM1099" s="49"/>
      <c r="BN1099" s="50"/>
      <c r="BO1099" s="49"/>
      <c r="BP1099" s="49"/>
      <c r="BQ1099" s="50"/>
      <c r="BR1099" s="9"/>
    </row>
    <row r="1100" spans="1:70" s="7" customFormat="1" x14ac:dyDescent="0.25">
      <c r="A1100" s="68" t="s">
        <v>1250</v>
      </c>
      <c r="B1100" s="67" t="s">
        <v>1347</v>
      </c>
      <c r="C1100" s="52">
        <v>44943.998726851853</v>
      </c>
      <c r="D1100" s="16">
        <f>(K1100*M1100+P1100*R1100)/(24*60*60)</f>
        <v>1.9791666666666668E-3</v>
      </c>
      <c r="E1100" s="26" t="s">
        <v>2114</v>
      </c>
      <c r="F1100" s="14">
        <v>411084</v>
      </c>
      <c r="G1100" s="15">
        <v>0.11700000000000001</v>
      </c>
      <c r="H1100" s="131">
        <v>17</v>
      </c>
      <c r="I1100" s="131">
        <v>10</v>
      </c>
      <c r="J1100" s="143" t="s">
        <v>1441</v>
      </c>
      <c r="K1100" s="27">
        <v>3</v>
      </c>
      <c r="L1100" s="27">
        <v>6.0000000000000001E-3</v>
      </c>
      <c r="M1100" s="13">
        <v>57</v>
      </c>
      <c r="N1100" s="13">
        <v>240</v>
      </c>
      <c r="O1100" s="17">
        <v>2E-3</v>
      </c>
      <c r="P1100" s="27">
        <v>0</v>
      </c>
      <c r="Q1100" s="27">
        <v>6.0000000000000001E-3</v>
      </c>
      <c r="R1100" s="13">
        <v>334</v>
      </c>
      <c r="S1100" s="13">
        <v>240</v>
      </c>
      <c r="T1100" s="133">
        <v>2.9999999999999997E-4</v>
      </c>
      <c r="U1100" s="27">
        <v>0.01</v>
      </c>
      <c r="V1100" s="8">
        <f>IF(AB1098="Latest Sag:",-(K1100*L1100+P1100*Q1100),-(K1100*L1100+P1100*Q1100)+U1100)</f>
        <v>-8.0000000000000019E-3</v>
      </c>
      <c r="W1100" s="8">
        <f>IF(OR(AC1099="",AC1099=0),Z1099+V1100,IF(AB1098="Latest Sag:",AA1099+U1100+V1100,AC1099+V1100))</f>
        <v>-76.984174999999993</v>
      </c>
      <c r="X1100" s="33">
        <v>-46.221561000000001</v>
      </c>
      <c r="Y1100" s="53">
        <f>IF(OR(ISBLANK(X1100),X1098=VALUE(20)),,IF(W1098="Latest Z20:",ABS(X1098-X1100-K1097*L1097-P1097*Q1097+U1099+U1100),ABS(X1099-X1100-K1099*L1099-P1099*Q1099+U1100)))</f>
        <v>2.6697394295283061E-15</v>
      </c>
      <c r="Z1100" s="28">
        <v>-76.983929000000003</v>
      </c>
      <c r="AA1100" s="28"/>
      <c r="AB1100" s="28"/>
      <c r="AC1100" s="8">
        <f t="shared" ref="AC1100" si="2519">AB1100+AA1100</f>
        <v>0</v>
      </c>
      <c r="AD1100" s="35"/>
      <c r="AE1100" s="8">
        <f t="shared" ref="AE1100" si="2520">IF(AD1100="",0,IF(OR(AC1100="",AC1100=0),W1100-AD1100,AC1100-AD1100))</f>
        <v>0</v>
      </c>
      <c r="AF1100" s="58">
        <f t="shared" ref="AF1100" si="2521">IF(AA1100="",(Z1100-V1100)-Z1099,AC1100-W1100)</f>
        <v>2.4599999998997646E-4</v>
      </c>
      <c r="AG1100" s="40"/>
      <c r="AH1100" s="73"/>
      <c r="AI1100" s="40"/>
      <c r="AJ1100" s="73"/>
      <c r="AK1100" s="40">
        <v>277</v>
      </c>
      <c r="AL1100" s="73">
        <v>350</v>
      </c>
      <c r="AM1100" s="70"/>
      <c r="AN1100" s="74"/>
      <c r="AO1100" s="70"/>
      <c r="AP1100" s="63"/>
      <c r="AQ1100" s="63"/>
      <c r="AR1100" s="40"/>
      <c r="AS1100" s="40"/>
      <c r="AT1100" s="63"/>
      <c r="AU1100" s="63"/>
      <c r="AV1100" s="142"/>
      <c r="AW1100" s="71"/>
      <c r="AX1100" s="45"/>
      <c r="AY1100" s="45"/>
      <c r="AZ1100" s="46"/>
      <c r="BA1100" s="152"/>
      <c r="BB1100" s="47"/>
      <c r="BC1100" s="158">
        <v>31</v>
      </c>
      <c r="BD1100" s="158"/>
      <c r="BE1100" s="47"/>
      <c r="BF1100" s="56"/>
      <c r="BG1100" s="49"/>
      <c r="BH1100" s="50"/>
      <c r="BI1100" s="49"/>
      <c r="BJ1100" s="49"/>
      <c r="BK1100" s="49"/>
      <c r="BL1100" s="49"/>
      <c r="BM1100" s="49"/>
      <c r="BN1100" s="50"/>
      <c r="BO1100" s="49"/>
      <c r="BP1100" s="49"/>
      <c r="BQ1100" s="50"/>
      <c r="BR1100" s="9"/>
    </row>
    <row r="1101" spans="1:70" s="6" customFormat="1" x14ac:dyDescent="0.25">
      <c r="A1101" s="170" t="s">
        <v>1155</v>
      </c>
      <c r="B1101" s="136"/>
      <c r="C1101" s="137">
        <v>44944.010937500003</v>
      </c>
      <c r="D1101" s="146">
        <v>1.74</v>
      </c>
      <c r="E1101" s="139" t="s">
        <v>814</v>
      </c>
      <c r="F1101" s="165" t="s">
        <v>1110</v>
      </c>
      <c r="G1101" s="22"/>
      <c r="H1101" s="134"/>
      <c r="I1101" s="134"/>
      <c r="J1101" s="145"/>
      <c r="K1101" s="29"/>
      <c r="L1101" s="29"/>
      <c r="M1101" s="1"/>
      <c r="N1101" s="1"/>
      <c r="O1101" s="3"/>
      <c r="P1101" s="29"/>
      <c r="Q1101" s="29"/>
      <c r="R1101" s="1"/>
      <c r="S1101" s="1"/>
      <c r="T1101" s="147" t="s">
        <v>903</v>
      </c>
      <c r="U1101" s="32" t="s">
        <v>24</v>
      </c>
      <c r="V1101" s="24"/>
      <c r="W1101" s="25" t="s">
        <v>22</v>
      </c>
      <c r="X1101" s="30">
        <v>20</v>
      </c>
      <c r="Y1101" s="138"/>
      <c r="Z1101" s="30"/>
      <c r="AA1101" s="30"/>
      <c r="AB1101" s="36" t="s">
        <v>21</v>
      </c>
      <c r="AC1101" s="24">
        <f>$AC$1100</f>
        <v>0</v>
      </c>
      <c r="AD1101" s="30"/>
      <c r="AE1101" s="24"/>
      <c r="AF1101" s="24"/>
      <c r="AG1101" s="41"/>
      <c r="AH1101" s="41"/>
      <c r="AI1101" s="41"/>
      <c r="AJ1101" s="41"/>
      <c r="AK1101" s="41"/>
      <c r="AL1101" s="41"/>
      <c r="AM1101" s="41"/>
      <c r="AN1101" s="41"/>
      <c r="AO1101" s="41"/>
      <c r="AP1101" s="135"/>
      <c r="AQ1101" s="135"/>
      <c r="AR1101" s="41"/>
      <c r="AS1101" s="41"/>
      <c r="AT1101" s="135"/>
      <c r="AU1101" s="135"/>
      <c r="AV1101" s="29"/>
      <c r="AW1101" s="42"/>
      <c r="AX1101" s="42"/>
      <c r="AY1101" s="42"/>
      <c r="AZ1101" s="43"/>
      <c r="BA1101" s="151"/>
      <c r="BB1101" s="44"/>
      <c r="BC1101" s="157">
        <v>0</v>
      </c>
      <c r="BD1101" s="157"/>
      <c r="BE1101" s="44"/>
      <c r="BF1101" s="48"/>
      <c r="BG1101" s="48"/>
      <c r="BH1101" s="48"/>
      <c r="BI1101" s="48"/>
      <c r="BJ1101" s="48"/>
      <c r="BK1101" s="48"/>
      <c r="BL1101" s="48"/>
      <c r="BM1101" s="48"/>
      <c r="BN1101" s="48"/>
      <c r="BO1101" s="48"/>
      <c r="BP1101" s="48"/>
      <c r="BQ1101" s="48"/>
      <c r="BR1101" s="1"/>
    </row>
    <row r="1102" spans="1:70" s="7" customFormat="1" x14ac:dyDescent="0.25">
      <c r="A1102" s="68" t="s">
        <v>2115</v>
      </c>
      <c r="B1102" s="67" t="s">
        <v>1347</v>
      </c>
      <c r="C1102" s="52">
        <v>44944.011550925927</v>
      </c>
      <c r="D1102" s="16">
        <f>(K1102*M1102+P1102*R1102)/(24*60*60)</f>
        <v>0</v>
      </c>
      <c r="E1102" s="26" t="s">
        <v>2117</v>
      </c>
      <c r="F1102" s="14">
        <v>411084</v>
      </c>
      <c r="G1102" s="15">
        <v>0.11700000000000001</v>
      </c>
      <c r="H1102" s="131">
        <v>17</v>
      </c>
      <c r="I1102" s="131">
        <v>10</v>
      </c>
      <c r="J1102" s="143" t="s">
        <v>1441</v>
      </c>
      <c r="K1102" s="37"/>
      <c r="L1102" s="27">
        <v>6.0000000000000001E-3</v>
      </c>
      <c r="M1102" s="13">
        <v>273</v>
      </c>
      <c r="N1102" s="13">
        <v>240</v>
      </c>
      <c r="O1102" s="17">
        <v>2E-3</v>
      </c>
      <c r="P1102" s="37"/>
      <c r="Q1102" s="27">
        <v>6.0000000000000001E-3</v>
      </c>
      <c r="R1102" s="13">
        <v>334</v>
      </c>
      <c r="S1102" s="13">
        <v>240</v>
      </c>
      <c r="T1102" s="133">
        <v>2.9999999999999997E-4</v>
      </c>
      <c r="U1102" s="27"/>
      <c r="V1102" s="8">
        <f>IF(AB1100="Latest Sag:",-(K1102*L1102+P1102*Q1102),-(K1102*L1102+P1102*Q1102)+U1102)</f>
        <v>0</v>
      </c>
      <c r="W1102" s="8">
        <f>IF(OR(AC1101="",AC1101=0),Z1101+V1102,IF(AB1100="Latest Sag:",AA1101+U1102+V1102,AC1101+V1102))</f>
        <v>0</v>
      </c>
      <c r="X1102" s="34"/>
      <c r="Y1102" s="53">
        <f>IF(OR(ISBLANK(X1102),X1100=VALUE(20)),,IF(W1100="Latest Z20:",ABS(X1100-X1102-K1099*L1099-P1099*Q1099+U1101+U1102),ABS(X1101-X1102-K1101*L1101-P1101*Q1101+U1102)))</f>
        <v>0</v>
      </c>
      <c r="Z1102" s="28">
        <v>-66.122998999999993</v>
      </c>
      <c r="AA1102" s="28">
        <v>0.48811599999999999</v>
      </c>
      <c r="AB1102" s="28">
        <v>3.6396999999999999E-2</v>
      </c>
      <c r="AC1102" s="8">
        <f t="shared" ref="AC1102" si="2522">AB1102+AA1102</f>
        <v>0.52451300000000001</v>
      </c>
      <c r="AD1102" s="35">
        <v>0.458515133281231</v>
      </c>
      <c r="AE1102" s="8">
        <f t="shared" ref="AE1102" si="2523">IF(AD1102="",0,IF(OR(AC1102="",AC1102=0),W1102-AD1102,AC1102-AD1102))</f>
        <v>6.5997866718769005E-2</v>
      </c>
      <c r="AF1102" s="58">
        <f t="shared" ref="AF1102" si="2524">IF(AA1102="",(Z1102-V1102)-Z1101,AC1102-W1102)</f>
        <v>0.52451300000000001</v>
      </c>
      <c r="AG1102" s="40"/>
      <c r="AH1102" s="73"/>
      <c r="AI1102" s="40"/>
      <c r="AJ1102" s="73"/>
      <c r="AK1102" s="40">
        <v>2892</v>
      </c>
      <c r="AL1102" s="73">
        <v>150</v>
      </c>
      <c r="AM1102" s="70"/>
      <c r="AN1102" s="74"/>
      <c r="AO1102" s="70"/>
      <c r="AP1102" s="63"/>
      <c r="AQ1102" s="63"/>
      <c r="AR1102" s="40"/>
      <c r="AS1102" s="40"/>
      <c r="AT1102" s="63"/>
      <c r="AU1102" s="63"/>
      <c r="AV1102" s="142"/>
      <c r="AW1102" s="71">
        <v>3.1939999999999998E-3</v>
      </c>
      <c r="AX1102" s="45"/>
      <c r="AY1102" s="45"/>
      <c r="AZ1102" s="46"/>
      <c r="BA1102" s="152"/>
      <c r="BB1102" s="47"/>
      <c r="BC1102" s="158">
        <v>0</v>
      </c>
      <c r="BD1102" s="158"/>
      <c r="BE1102" s="47"/>
      <c r="BF1102" s="56"/>
      <c r="BG1102" s="49"/>
      <c r="BH1102" s="50"/>
      <c r="BI1102" s="49"/>
      <c r="BJ1102" s="49"/>
      <c r="BK1102" s="49"/>
      <c r="BL1102" s="49"/>
      <c r="BM1102" s="49"/>
      <c r="BN1102" s="50"/>
      <c r="BO1102" s="49"/>
      <c r="BP1102" s="49"/>
      <c r="BQ1102" s="50"/>
      <c r="BR1102" s="9"/>
    </row>
    <row r="1103" spans="1:70" s="7" customFormat="1" x14ac:dyDescent="0.25">
      <c r="A1103" s="68" t="s">
        <v>2116</v>
      </c>
      <c r="B1103" s="67" t="s">
        <v>1347</v>
      </c>
      <c r="C1103" s="52">
        <v>44944.042870370373</v>
      </c>
      <c r="D1103" s="16">
        <f>(K1103*M1103+P1103*R1103)/(24*60*60)</f>
        <v>3.4756944444444444E-2</v>
      </c>
      <c r="E1103" s="26"/>
      <c r="F1103" s="14">
        <v>411084</v>
      </c>
      <c r="G1103" s="15">
        <v>0.11700000000000001</v>
      </c>
      <c r="H1103" s="131">
        <v>17</v>
      </c>
      <c r="I1103" s="131">
        <v>10</v>
      </c>
      <c r="J1103" s="143" t="s">
        <v>1441</v>
      </c>
      <c r="K1103" s="27">
        <v>11</v>
      </c>
      <c r="L1103" s="27">
        <v>6.0000000000000001E-3</v>
      </c>
      <c r="M1103" s="13">
        <v>273</v>
      </c>
      <c r="N1103" s="13">
        <v>240</v>
      </c>
      <c r="O1103" s="17">
        <v>2E-3</v>
      </c>
      <c r="P1103" s="27">
        <v>0</v>
      </c>
      <c r="Q1103" s="27">
        <v>6.0000000000000001E-3</v>
      </c>
      <c r="R1103" s="13">
        <v>334</v>
      </c>
      <c r="S1103" s="13">
        <v>240</v>
      </c>
      <c r="T1103" s="133">
        <v>2.9999999999999997E-4</v>
      </c>
      <c r="U1103" s="27">
        <v>4.2402000000000002E-2</v>
      </c>
      <c r="V1103" s="8">
        <f>IF(AB1101="Latest Sag:",-(K1103*L1103+P1103*Q1103),-(K1103*L1103+P1103*Q1103)+U1103)</f>
        <v>-6.6000000000000003E-2</v>
      </c>
      <c r="W1103" s="8">
        <f>IF(OR(AC1102="",AC1102=0),Z1102+V1103,IF(AB1101="Latest Sag:",AA1102+U1103+V1103,AC1102+V1103))</f>
        <v>0.46451800000000004</v>
      </c>
      <c r="X1103" s="33">
        <v>-35.336081</v>
      </c>
      <c r="Y1103" s="53">
        <f>IF(OR(ISBLANK(X1103),X1101=VALUE(20)),,IF(W1101="Latest Z20:",ABS(X1101-X1103-K1100*L1100-P1100*Q1100+U1102+U1103),ABS(X1102-X1103-K1102*L1102-P1102*Q1102+U1103)))</f>
        <v>0</v>
      </c>
      <c r="Z1103" s="28">
        <v>-66.122479999999996</v>
      </c>
      <c r="AA1103" s="28">
        <v>0.488062</v>
      </c>
      <c r="AB1103" s="28">
        <v>-2.3616999999999999E-2</v>
      </c>
      <c r="AC1103" s="8">
        <f t="shared" ref="AC1103" si="2525">AB1103+AA1103</f>
        <v>0.464445</v>
      </c>
      <c r="AD1103" s="35">
        <v>0.458515133281231</v>
      </c>
      <c r="AE1103" s="8">
        <f t="shared" ref="AE1103" si="2526">IF(AD1103="",0,IF(OR(AC1103="",AC1103=0),W1103-AD1103,AC1103-AD1103))</f>
        <v>5.9298667187689946E-3</v>
      </c>
      <c r="AF1103" s="58">
        <f t="shared" ref="AF1103" si="2527">IF(AA1103="",(Z1103-V1103)-Z1102,AC1103-W1103)</f>
        <v>-7.3000000000045251E-5</v>
      </c>
      <c r="AG1103" s="40"/>
      <c r="AH1103" s="73"/>
      <c r="AI1103" s="40"/>
      <c r="AJ1103" s="73"/>
      <c r="AK1103" s="40">
        <v>38</v>
      </c>
      <c r="AL1103" s="73">
        <v>150</v>
      </c>
      <c r="AM1103" s="70"/>
      <c r="AN1103" s="74"/>
      <c r="AO1103" s="70"/>
      <c r="AP1103" s="63"/>
      <c r="AQ1103" s="63"/>
      <c r="AR1103" s="40"/>
      <c r="AS1103" s="40"/>
      <c r="AT1103" s="63"/>
      <c r="AU1103" s="63"/>
      <c r="AV1103" s="142"/>
      <c r="AW1103" s="71"/>
      <c r="AX1103" s="45"/>
      <c r="AY1103" s="45"/>
      <c r="AZ1103" s="46"/>
      <c r="BA1103" s="152"/>
      <c r="BB1103" s="47"/>
      <c r="BC1103" s="158">
        <v>0</v>
      </c>
      <c r="BD1103" s="158"/>
      <c r="BE1103" s="47"/>
      <c r="BF1103" s="56"/>
      <c r="BG1103" s="49"/>
      <c r="BH1103" s="50"/>
      <c r="BI1103" s="49"/>
      <c r="BJ1103" s="49"/>
      <c r="BK1103" s="49"/>
      <c r="BL1103" s="49"/>
      <c r="BM1103" s="49"/>
      <c r="BN1103" s="50"/>
      <c r="BO1103" s="49"/>
      <c r="BP1103" s="49"/>
      <c r="BQ1103" s="50"/>
      <c r="BR1103" s="9"/>
    </row>
    <row r="1104" spans="1:70" s="7" customFormat="1" x14ac:dyDescent="0.25">
      <c r="A1104" s="68" t="s">
        <v>2118</v>
      </c>
      <c r="B1104" s="67" t="s">
        <v>1347</v>
      </c>
      <c r="C1104" s="52">
        <v>44944.088738425926</v>
      </c>
      <c r="D1104" s="16">
        <f>(K1104*M1104+P1104*R1104)/(24*60*60)</f>
        <v>1.0185185185185186E-2</v>
      </c>
      <c r="E1104" s="26"/>
      <c r="F1104" s="14">
        <v>411084</v>
      </c>
      <c r="G1104" s="15">
        <v>0.11700000000000001</v>
      </c>
      <c r="H1104" s="131">
        <v>17</v>
      </c>
      <c r="I1104" s="131">
        <v>10</v>
      </c>
      <c r="J1104" s="143" t="s">
        <v>1441</v>
      </c>
      <c r="K1104" s="27">
        <v>2</v>
      </c>
      <c r="L1104" s="27">
        <v>6.0000000000000001E-3</v>
      </c>
      <c r="M1104" s="13">
        <v>273</v>
      </c>
      <c r="N1104" s="13">
        <v>240</v>
      </c>
      <c r="O1104" s="17">
        <v>2E-3</v>
      </c>
      <c r="P1104" s="27">
        <v>1</v>
      </c>
      <c r="Q1104" s="27">
        <v>6.0000000000000001E-3</v>
      </c>
      <c r="R1104" s="13">
        <v>334</v>
      </c>
      <c r="S1104" s="13">
        <v>240</v>
      </c>
      <c r="T1104" s="133">
        <v>2.9999999999999997E-4</v>
      </c>
      <c r="U1104" s="27">
        <v>1.1938000000000001E-2</v>
      </c>
      <c r="V1104" s="8">
        <f>IF(AB1102="Latest Sag:",-(K1104*L1104+P1104*Q1104),-(K1104*L1104+P1104*Q1104)+U1104)</f>
        <v>-6.0620000000000014E-3</v>
      </c>
      <c r="W1104" s="8">
        <f>IF(OR(AC1103="",AC1103=0),Z1103+V1104,IF(AB1102="Latest Sag:",AA1103+U1104+V1104,AC1103+V1104))</f>
        <v>0.45838299999999998</v>
      </c>
      <c r="X1104" s="33">
        <v>-35.390143999999999</v>
      </c>
      <c r="Y1104" s="53">
        <f>IF(OR(ISBLANK(X1104),X1102=VALUE(20)),,IF(W1102="Latest Z20:",ABS(X1102-X1104-K1101*L1101-P1101*Q1101+U1103+U1104),ABS(X1103-X1104-K1103*L1103-P1103*Q1103+U1104)))</f>
        <v>9.9999999930364125E-7</v>
      </c>
      <c r="Z1104" s="28">
        <v>-66.122577000000007</v>
      </c>
      <c r="AA1104" s="28">
        <v>0.48807299999999998</v>
      </c>
      <c r="AB1104" s="28">
        <v>-2.9385000000000001E-2</v>
      </c>
      <c r="AC1104" s="8">
        <f t="shared" ref="AC1104" si="2528">AB1104+AA1104</f>
        <v>0.45868799999999998</v>
      </c>
      <c r="AD1104" s="35">
        <v>0.458515133281231</v>
      </c>
      <c r="AE1104" s="8">
        <f t="shared" ref="AE1104" si="2529">IF(AD1104="",0,IF(OR(AC1104="",AC1104=0),W1104-AD1104,AC1104-AD1104))</f>
        <v>1.7286671876898252E-4</v>
      </c>
      <c r="AF1104" s="58">
        <f t="shared" ref="AF1104" si="2530">IF(AA1104="",(Z1104-V1104)-Z1103,AC1104-W1104)</f>
        <v>3.0499999999999972E-4</v>
      </c>
      <c r="AG1104" s="40"/>
      <c r="AH1104" s="73"/>
      <c r="AI1104" s="40"/>
      <c r="AJ1104" s="73"/>
      <c r="AK1104" s="40">
        <v>18</v>
      </c>
      <c r="AL1104" s="73">
        <v>150</v>
      </c>
      <c r="AM1104" s="70"/>
      <c r="AN1104" s="74"/>
      <c r="AO1104" s="70"/>
      <c r="AP1104" s="63"/>
      <c r="AQ1104" s="63"/>
      <c r="AR1104" s="40"/>
      <c r="AS1104" s="40"/>
      <c r="AT1104" s="63"/>
      <c r="AU1104" s="63"/>
      <c r="AV1104" s="142"/>
      <c r="AW1104" s="71"/>
      <c r="AX1104" s="45"/>
      <c r="AY1104" s="45"/>
      <c r="AZ1104" s="46"/>
      <c r="BA1104" s="152"/>
      <c r="BB1104" s="47"/>
      <c r="BC1104" s="158">
        <v>0</v>
      </c>
      <c r="BD1104" s="158">
        <v>14</v>
      </c>
      <c r="BE1104" s="47">
        <v>3.8</v>
      </c>
      <c r="BF1104" s="56"/>
      <c r="BG1104" s="49"/>
      <c r="BH1104" s="50"/>
      <c r="BI1104" s="49"/>
      <c r="BJ1104" s="49"/>
      <c r="BK1104" s="49"/>
      <c r="BL1104" s="49"/>
      <c r="BM1104" s="49"/>
      <c r="BN1104" s="50"/>
      <c r="BO1104" s="49"/>
      <c r="BP1104" s="49"/>
      <c r="BQ1104" s="50"/>
      <c r="BR1104" s="9"/>
    </row>
    <row r="1105" spans="1:70" s="6" customFormat="1" x14ac:dyDescent="0.25">
      <c r="A1105" s="170" t="s">
        <v>1155</v>
      </c>
      <c r="B1105" s="136"/>
      <c r="C1105" s="137">
        <v>44944.121493055558</v>
      </c>
      <c r="D1105" s="146">
        <v>2.65</v>
      </c>
      <c r="E1105" s="139" t="s">
        <v>814</v>
      </c>
      <c r="F1105" s="165" t="s">
        <v>1157</v>
      </c>
      <c r="G1105" s="22"/>
      <c r="H1105" s="134"/>
      <c r="I1105" s="134"/>
      <c r="J1105" s="145"/>
      <c r="K1105" s="29"/>
      <c r="L1105" s="29"/>
      <c r="M1105" s="1"/>
      <c r="N1105" s="1"/>
      <c r="O1105" s="3"/>
      <c r="P1105" s="29"/>
      <c r="Q1105" s="29"/>
      <c r="R1105" s="1"/>
      <c r="S1105" s="1"/>
      <c r="T1105" s="147" t="s">
        <v>903</v>
      </c>
      <c r="U1105" s="32" t="s">
        <v>24</v>
      </c>
      <c r="V1105" s="24"/>
      <c r="W1105" s="25" t="s">
        <v>22</v>
      </c>
      <c r="X1105" s="30">
        <v>20</v>
      </c>
      <c r="Y1105" s="138"/>
      <c r="Z1105" s="30"/>
      <c r="AA1105" s="30"/>
      <c r="AB1105" s="36" t="s">
        <v>21</v>
      </c>
      <c r="AC1105" s="24">
        <f>$AC$1104</f>
        <v>0.45868799999999998</v>
      </c>
      <c r="AD1105" s="30"/>
      <c r="AE1105" s="24"/>
      <c r="AF1105" s="24"/>
      <c r="AG1105" s="41"/>
      <c r="AH1105" s="41"/>
      <c r="AI1105" s="41"/>
      <c r="AJ1105" s="41"/>
      <c r="AK1105" s="41"/>
      <c r="AL1105" s="41"/>
      <c r="AM1105" s="41"/>
      <c r="AN1105" s="41"/>
      <c r="AO1105" s="41"/>
      <c r="AP1105" s="135"/>
      <c r="AQ1105" s="135"/>
      <c r="AR1105" s="41"/>
      <c r="AS1105" s="41"/>
      <c r="AT1105" s="135"/>
      <c r="AU1105" s="135"/>
      <c r="AV1105" s="29"/>
      <c r="AW1105" s="42"/>
      <c r="AX1105" s="42"/>
      <c r="AY1105" s="42"/>
      <c r="AZ1105" s="43"/>
      <c r="BA1105" s="151"/>
      <c r="BB1105" s="44"/>
      <c r="BC1105" s="157">
        <v>1</v>
      </c>
      <c r="BD1105" s="157"/>
      <c r="BE1105" s="44"/>
      <c r="BF1105" s="48"/>
      <c r="BG1105" s="48"/>
      <c r="BH1105" s="48"/>
      <c r="BI1105" s="48"/>
      <c r="BJ1105" s="48"/>
      <c r="BK1105" s="48"/>
      <c r="BL1105" s="48"/>
      <c r="BM1105" s="48"/>
      <c r="BN1105" s="48"/>
      <c r="BO1105" s="48"/>
      <c r="BP1105" s="48"/>
      <c r="BQ1105" s="48"/>
      <c r="BR1105" s="1"/>
    </row>
    <row r="1106" spans="1:70" s="7" customFormat="1" x14ac:dyDescent="0.25">
      <c r="A1106" s="68" t="s">
        <v>2119</v>
      </c>
      <c r="B1106" s="67" t="s">
        <v>1347</v>
      </c>
      <c r="C1106" s="52">
        <v>44944.131412037037</v>
      </c>
      <c r="D1106" s="16">
        <f>(K1106*M1106+P1106*R1106)/(24*60*60)</f>
        <v>0</v>
      </c>
      <c r="E1106" s="26"/>
      <c r="F1106" s="14">
        <v>411084</v>
      </c>
      <c r="G1106" s="15">
        <v>0.11700000000000001</v>
      </c>
      <c r="H1106" s="131">
        <v>17</v>
      </c>
      <c r="I1106" s="131">
        <v>10</v>
      </c>
      <c r="J1106" s="143" t="s">
        <v>1441</v>
      </c>
      <c r="K1106" s="37"/>
      <c r="L1106" s="27">
        <v>6.0000000000000001E-3</v>
      </c>
      <c r="M1106" s="13">
        <v>273</v>
      </c>
      <c r="N1106" s="13">
        <v>240</v>
      </c>
      <c r="O1106" s="17">
        <v>2E-3</v>
      </c>
      <c r="P1106" s="37"/>
      <c r="Q1106" s="27">
        <v>6.0000000000000001E-3</v>
      </c>
      <c r="R1106" s="13">
        <v>334</v>
      </c>
      <c r="S1106" s="13">
        <v>240</v>
      </c>
      <c r="T1106" s="133">
        <v>2.9999999999999997E-4</v>
      </c>
      <c r="U1106" s="27"/>
      <c r="V1106" s="8">
        <f>IF(AB1104="Latest Sag:",-(K1106*L1106+P1106*Q1106),-(K1106*L1106+P1106*Q1106)+U1106)</f>
        <v>0</v>
      </c>
      <c r="W1106" s="8">
        <f>IF(OR(AC1105="",AC1105=0),Z1105+V1106,IF(AB1104="Latest Sag:",AA1105+U1106+V1106,AC1105+V1106))</f>
        <v>0.45868799999999998</v>
      </c>
      <c r="X1106" s="34"/>
      <c r="Y1106" s="53">
        <f>IF(OR(ISBLANK(X1106),X1104=VALUE(20)),,IF(W1104="Latest Z20:",ABS(X1104-X1106-K1103*L1103-P1103*Q1103+U1105+U1106),ABS(X1105-X1106-K1105*L1105-P1105*Q1105+U1106)))</f>
        <v>0</v>
      </c>
      <c r="Z1106" s="28">
        <v>-66.123013</v>
      </c>
      <c r="AA1106" s="28">
        <v>0.48830000000000001</v>
      </c>
      <c r="AB1106" s="28">
        <v>3.6885000000000001E-2</v>
      </c>
      <c r="AC1106" s="8">
        <f t="shared" ref="AC1106" si="2531">AB1106+AA1106</f>
        <v>0.52518500000000001</v>
      </c>
      <c r="AD1106" s="35">
        <v>0.45854864373809801</v>
      </c>
      <c r="AE1106" s="8">
        <f t="shared" ref="AE1106" si="2532">IF(AD1106="",0,IF(OR(AC1106="",AC1106=0),W1106-AD1106,AC1106-AD1106))</f>
        <v>6.6636356261902008E-2</v>
      </c>
      <c r="AF1106" s="58">
        <f t="shared" ref="AF1106" si="2533">IF(AA1106="",(Z1106-V1106)-Z1105,AC1106-W1106)</f>
        <v>6.6497000000000028E-2</v>
      </c>
      <c r="AG1106" s="40"/>
      <c r="AH1106" s="73"/>
      <c r="AI1106" s="40"/>
      <c r="AJ1106" s="73"/>
      <c r="AK1106" s="40">
        <v>2566</v>
      </c>
      <c r="AL1106" s="73">
        <v>150</v>
      </c>
      <c r="AM1106" s="70"/>
      <c r="AN1106" s="74"/>
      <c r="AO1106" s="70"/>
      <c r="AP1106" s="63"/>
      <c r="AQ1106" s="63"/>
      <c r="AR1106" s="40"/>
      <c r="AS1106" s="40"/>
      <c r="AT1106" s="63"/>
      <c r="AU1106" s="63"/>
      <c r="AV1106" s="142"/>
      <c r="AW1106" s="71"/>
      <c r="AX1106" s="45"/>
      <c r="AY1106" s="45"/>
      <c r="AZ1106" s="46"/>
      <c r="BA1106" s="152"/>
      <c r="BB1106" s="47"/>
      <c r="BC1106" s="158">
        <v>1</v>
      </c>
      <c r="BD1106" s="158"/>
      <c r="BE1106" s="47"/>
      <c r="BF1106" s="56"/>
      <c r="BG1106" s="49"/>
      <c r="BH1106" s="50"/>
      <c r="BI1106" s="49"/>
      <c r="BJ1106" s="49"/>
      <c r="BK1106" s="49"/>
      <c r="BL1106" s="49"/>
      <c r="BM1106" s="49"/>
      <c r="BN1106" s="50"/>
      <c r="BO1106" s="49"/>
      <c r="BP1106" s="49"/>
      <c r="BQ1106" s="50"/>
      <c r="BR1106" s="9"/>
    </row>
    <row r="1107" spans="1:70" s="7" customFormat="1" x14ac:dyDescent="0.25">
      <c r="A1107" s="68" t="s">
        <v>2120</v>
      </c>
      <c r="B1107" s="67" t="s">
        <v>1347</v>
      </c>
      <c r="C1107" s="52">
        <v>44944.1481712963</v>
      </c>
      <c r="D1107" s="16">
        <f>(K1107*M1107+P1107*R1107)/(24*60*60)</f>
        <v>3.1597222222222221E-2</v>
      </c>
      <c r="E1107" s="26"/>
      <c r="F1107" s="14">
        <v>411084</v>
      </c>
      <c r="G1107" s="15">
        <v>0.11700000000000001</v>
      </c>
      <c r="H1107" s="131">
        <v>17</v>
      </c>
      <c r="I1107" s="131">
        <v>10</v>
      </c>
      <c r="J1107" s="143" t="s">
        <v>1441</v>
      </c>
      <c r="K1107" s="27">
        <v>10</v>
      </c>
      <c r="L1107" s="27">
        <v>6.0000000000000001E-3</v>
      </c>
      <c r="M1107" s="13">
        <v>273</v>
      </c>
      <c r="N1107" s="13">
        <v>240</v>
      </c>
      <c r="O1107" s="17">
        <v>2E-3</v>
      </c>
      <c r="P1107" s="27">
        <v>0</v>
      </c>
      <c r="Q1107" s="27">
        <v>6.0000000000000001E-3</v>
      </c>
      <c r="R1107" s="13">
        <v>334</v>
      </c>
      <c r="S1107" s="13">
        <v>240</v>
      </c>
      <c r="T1107" s="133">
        <v>2.9999999999999997E-4</v>
      </c>
      <c r="U1107" s="27">
        <v>3.6511000000000002E-2</v>
      </c>
      <c r="V1107" s="8">
        <f>IF(AB1105="Latest Sag:",-(K1107*L1107+P1107*Q1107),-(K1107*L1107+P1107*Q1107)+U1107)</f>
        <v>-0.06</v>
      </c>
      <c r="W1107" s="8">
        <f>IF(OR(AC1106="",AC1106=0),Z1106+V1107,IF(AB1105="Latest Sag:",AA1106+U1107+V1107,AC1106+V1107))</f>
        <v>0.46481100000000003</v>
      </c>
      <c r="X1107" s="33">
        <v>-35.341952999999997</v>
      </c>
      <c r="Y1107" s="53">
        <f>IF(OR(ISBLANK(X1107),X1105=VALUE(20)),,IF(W1105="Latest Z20:",ABS(X1105-X1107-K1104*L1104-P1104*Q1104+U1106+U1107),ABS(X1106-X1107-K1106*L1106-P1106*Q1106+U1107)))</f>
        <v>0</v>
      </c>
      <c r="Z1107" s="28">
        <v>-66.122567000000004</v>
      </c>
      <c r="AA1107" s="28">
        <v>0.48820799999999998</v>
      </c>
      <c r="AB1107" s="28">
        <v>-2.3394000000000002E-2</v>
      </c>
      <c r="AC1107" s="8">
        <f t="shared" ref="AC1107" si="2534">AB1107+AA1107</f>
        <v>0.46481399999999995</v>
      </c>
      <c r="AD1107" s="35">
        <v>0.45854864373809801</v>
      </c>
      <c r="AE1107" s="8">
        <f t="shared" ref="AE1107" si="2535">IF(AD1107="",0,IF(OR(AC1107="",AC1107=0),W1107-AD1107,AC1107-AD1107))</f>
        <v>6.2653562619019443E-3</v>
      </c>
      <c r="AF1107" s="58">
        <f t="shared" ref="AF1107" si="2536">IF(AA1107="",(Z1107-V1107)-Z1106,AC1107-W1107)</f>
        <v>2.9999999999197335E-6</v>
      </c>
      <c r="AG1107" s="40"/>
      <c r="AH1107" s="73"/>
      <c r="AI1107" s="40"/>
      <c r="AJ1107" s="73"/>
      <c r="AK1107" s="40">
        <v>54</v>
      </c>
      <c r="AL1107" s="73">
        <v>150</v>
      </c>
      <c r="AM1107" s="70"/>
      <c r="AN1107" s="74"/>
      <c r="AO1107" s="70"/>
      <c r="AP1107" s="63"/>
      <c r="AQ1107" s="63"/>
      <c r="AR1107" s="40"/>
      <c r="AS1107" s="40"/>
      <c r="AT1107" s="63"/>
      <c r="AU1107" s="63"/>
      <c r="AV1107" s="142"/>
      <c r="AW1107" s="71"/>
      <c r="AX1107" s="45"/>
      <c r="AY1107" s="45"/>
      <c r="AZ1107" s="46"/>
      <c r="BA1107" s="152"/>
      <c r="BB1107" s="47"/>
      <c r="BC1107" s="158">
        <v>1</v>
      </c>
      <c r="BD1107" s="158"/>
      <c r="BE1107" s="47"/>
      <c r="BF1107" s="56"/>
      <c r="BG1107" s="49"/>
      <c r="BH1107" s="50"/>
      <c r="BI1107" s="49"/>
      <c r="BJ1107" s="49"/>
      <c r="BK1107" s="49"/>
      <c r="BL1107" s="49"/>
      <c r="BM1107" s="49"/>
      <c r="BN1107" s="50"/>
      <c r="BO1107" s="49"/>
      <c r="BP1107" s="49"/>
      <c r="BQ1107" s="50"/>
      <c r="BR1107" s="9"/>
    </row>
    <row r="1108" spans="1:70" s="7" customFormat="1" x14ac:dyDescent="0.25">
      <c r="A1108" s="68" t="s">
        <v>2121</v>
      </c>
      <c r="B1108" s="67" t="s">
        <v>1347</v>
      </c>
      <c r="C1108" s="52">
        <v>44944.192094907405</v>
      </c>
      <c r="D1108" s="16">
        <f>(K1108*M1108+P1108*R1108)/(24*60*60)</f>
        <v>1.0185185185185186E-2</v>
      </c>
      <c r="E1108" s="26" t="s">
        <v>2124</v>
      </c>
      <c r="F1108" s="14">
        <v>411084</v>
      </c>
      <c r="G1108" s="15">
        <v>0.11700000000000001</v>
      </c>
      <c r="H1108" s="131">
        <v>17</v>
      </c>
      <c r="I1108" s="131">
        <v>10</v>
      </c>
      <c r="J1108" s="143" t="s">
        <v>1441</v>
      </c>
      <c r="K1108" s="27">
        <v>2</v>
      </c>
      <c r="L1108" s="27">
        <v>6.0000000000000001E-3</v>
      </c>
      <c r="M1108" s="13">
        <v>273</v>
      </c>
      <c r="N1108" s="13">
        <v>240</v>
      </c>
      <c r="O1108" s="17">
        <v>2E-3</v>
      </c>
      <c r="P1108" s="27">
        <v>1</v>
      </c>
      <c r="Q1108" s="27">
        <v>6.0000000000000001E-3</v>
      </c>
      <c r="R1108" s="13">
        <v>334</v>
      </c>
      <c r="S1108" s="13">
        <v>240</v>
      </c>
      <c r="T1108" s="133">
        <v>2.9999999999999997E-4</v>
      </c>
      <c r="U1108" s="27">
        <v>1.1591000000000001E-2</v>
      </c>
      <c r="V1108" s="8">
        <f>IF(AB1106="Latest Sag:",-(K1108*L1108+P1108*Q1108),-(K1108*L1108+P1108*Q1108)+U1108)</f>
        <v>-6.4090000000000015E-3</v>
      </c>
      <c r="W1108" s="8">
        <f>IF(OR(AC1107="",AC1107=0),Z1107+V1108,IF(AB1106="Latest Sag:",AA1107+U1108+V1108,AC1107+V1108))</f>
        <v>0.45840499999999995</v>
      </c>
      <c r="X1108" s="33">
        <v>-35.390365000000003</v>
      </c>
      <c r="Y1108" s="53">
        <f>IF(OR(ISBLANK(X1108),X1106=VALUE(20)),,IF(W1106="Latest Z20:",ABS(X1106-X1108-K1105*L1105-P1105*Q1105+U1107+U1108),ABS(X1107-X1108-K1107*L1107-P1107*Q1107+U1108)))</f>
        <v>3.0000000061196352E-6</v>
      </c>
      <c r="Z1108" s="28">
        <v>-66.122564999999994</v>
      </c>
      <c r="AA1108" s="28">
        <v>0.48818899999999998</v>
      </c>
      <c r="AB1108" s="28">
        <v>-2.9673999999999999E-2</v>
      </c>
      <c r="AC1108" s="8">
        <f t="shared" ref="AC1108" si="2537">AB1108+AA1108</f>
        <v>0.45851500000000001</v>
      </c>
      <c r="AD1108" s="35">
        <v>0.45854864373809801</v>
      </c>
      <c r="AE1108" s="8">
        <f t="shared" ref="AE1108" si="2538">IF(AD1108="",0,IF(OR(AC1108="",AC1108=0),W1108-AD1108,AC1108-AD1108))</f>
        <v>-3.3643738097999254E-5</v>
      </c>
      <c r="AF1108" s="58">
        <f t="shared" ref="AF1108" si="2539">IF(AA1108="",(Z1108-V1108)-Z1107,AC1108-W1108)</f>
        <v>1.100000000000545E-4</v>
      </c>
      <c r="AG1108" s="40"/>
      <c r="AH1108" s="73"/>
      <c r="AI1108" s="40"/>
      <c r="AJ1108" s="73"/>
      <c r="AK1108" s="40">
        <v>28</v>
      </c>
      <c r="AL1108" s="73">
        <v>150</v>
      </c>
      <c r="AM1108" s="70"/>
      <c r="AN1108" s="74"/>
      <c r="AO1108" s="70"/>
      <c r="AP1108" s="63"/>
      <c r="AQ1108" s="63"/>
      <c r="AR1108" s="40"/>
      <c r="AS1108" s="40"/>
      <c r="AT1108" s="63"/>
      <c r="AU1108" s="63"/>
      <c r="AV1108" s="142"/>
      <c r="AW1108" s="71"/>
      <c r="AX1108" s="45"/>
      <c r="AY1108" s="45"/>
      <c r="AZ1108" s="46"/>
      <c r="BA1108" s="152"/>
      <c r="BB1108" s="47"/>
      <c r="BC1108" s="158">
        <v>1</v>
      </c>
      <c r="BD1108" s="158"/>
      <c r="BE1108" s="47"/>
      <c r="BF1108" s="56"/>
      <c r="BG1108" s="49"/>
      <c r="BH1108" s="50"/>
      <c r="BI1108" s="49"/>
      <c r="BJ1108" s="49"/>
      <c r="BK1108" s="49"/>
      <c r="BL1108" s="49"/>
      <c r="BM1108" s="49"/>
      <c r="BN1108" s="50"/>
      <c r="BO1108" s="49"/>
      <c r="BP1108" s="49"/>
      <c r="BQ1108" s="50"/>
      <c r="BR1108" s="9"/>
    </row>
    <row r="1109" spans="1:70" s="6" customFormat="1" x14ac:dyDescent="0.25">
      <c r="A1109" s="170" t="s">
        <v>1155</v>
      </c>
      <c r="B1109" s="136"/>
      <c r="C1109" s="137">
        <v>44944.226701388892</v>
      </c>
      <c r="D1109" s="146">
        <v>2.5299999999999998</v>
      </c>
      <c r="E1109" s="139" t="s">
        <v>814</v>
      </c>
      <c r="F1109" s="165" t="s">
        <v>1171</v>
      </c>
      <c r="G1109" s="22"/>
      <c r="H1109" s="134"/>
      <c r="I1109" s="134"/>
      <c r="J1109" s="145"/>
      <c r="K1109" s="29"/>
      <c r="L1109" s="29"/>
      <c r="M1109" s="1"/>
      <c r="N1109" s="1"/>
      <c r="O1109" s="3"/>
      <c r="P1109" s="29"/>
      <c r="Q1109" s="29"/>
      <c r="R1109" s="1"/>
      <c r="S1109" s="1"/>
      <c r="T1109" s="147" t="s">
        <v>903</v>
      </c>
      <c r="U1109" s="32" t="s">
        <v>24</v>
      </c>
      <c r="V1109" s="24"/>
      <c r="W1109" s="25" t="s">
        <v>22</v>
      </c>
      <c r="X1109" s="30">
        <v>20</v>
      </c>
      <c r="Y1109" s="138"/>
      <c r="Z1109" s="30"/>
      <c r="AA1109" s="30"/>
      <c r="AB1109" s="36" t="s">
        <v>21</v>
      </c>
      <c r="AC1109" s="24">
        <f>$AC$1108</f>
        <v>0.45851500000000001</v>
      </c>
      <c r="AD1109" s="30"/>
      <c r="AE1109" s="24"/>
      <c r="AF1109" s="24"/>
      <c r="AG1109" s="41"/>
      <c r="AH1109" s="41"/>
      <c r="AI1109" s="41"/>
      <c r="AJ1109" s="41"/>
      <c r="AK1109" s="41"/>
      <c r="AL1109" s="41"/>
      <c r="AM1109" s="41"/>
      <c r="AN1109" s="41"/>
      <c r="AO1109" s="41"/>
      <c r="AP1109" s="135"/>
      <c r="AQ1109" s="135"/>
      <c r="AR1109" s="41"/>
      <c r="AS1109" s="41"/>
      <c r="AT1109" s="135"/>
      <c r="AU1109" s="135"/>
      <c r="AV1109" s="29"/>
      <c r="AW1109" s="42"/>
      <c r="AX1109" s="42"/>
      <c r="AY1109" s="42"/>
      <c r="AZ1109" s="43"/>
      <c r="BA1109" s="151"/>
      <c r="BB1109" s="44"/>
      <c r="BC1109" s="157">
        <v>2</v>
      </c>
      <c r="BD1109" s="157"/>
      <c r="BE1109" s="44"/>
      <c r="BF1109" s="48"/>
      <c r="BG1109" s="48"/>
      <c r="BH1109" s="48"/>
      <c r="BI1109" s="48"/>
      <c r="BJ1109" s="48"/>
      <c r="BK1109" s="48"/>
      <c r="BL1109" s="48"/>
      <c r="BM1109" s="48"/>
      <c r="BN1109" s="48"/>
      <c r="BO1109" s="48"/>
      <c r="BP1109" s="48"/>
      <c r="BQ1109" s="48"/>
      <c r="BR1109" s="1"/>
    </row>
    <row r="1110" spans="1:70" s="7" customFormat="1" x14ac:dyDescent="0.25">
      <c r="A1110" s="68" t="s">
        <v>2122</v>
      </c>
      <c r="B1110" s="67" t="s">
        <v>1347</v>
      </c>
      <c r="C1110" s="52">
        <v>44944.235682870371</v>
      </c>
      <c r="D1110" s="16">
        <f>(K1110*M1110+P1110*R1110)/(24*60*60)</f>
        <v>0</v>
      </c>
      <c r="E1110" s="26"/>
      <c r="F1110" s="14">
        <v>411084</v>
      </c>
      <c r="G1110" s="15">
        <v>0.11700000000000001</v>
      </c>
      <c r="H1110" s="131">
        <v>17</v>
      </c>
      <c r="I1110" s="131">
        <v>10</v>
      </c>
      <c r="J1110" s="143" t="s">
        <v>1441</v>
      </c>
      <c r="K1110" s="37"/>
      <c r="L1110" s="27">
        <v>6.0000000000000001E-3</v>
      </c>
      <c r="M1110" s="13">
        <v>273</v>
      </c>
      <c r="N1110" s="13">
        <v>240</v>
      </c>
      <c r="O1110" s="17">
        <v>2E-3</v>
      </c>
      <c r="P1110" s="37"/>
      <c r="Q1110" s="27">
        <v>6.0000000000000001E-3</v>
      </c>
      <c r="R1110" s="13">
        <v>334</v>
      </c>
      <c r="S1110" s="13">
        <v>240</v>
      </c>
      <c r="T1110" s="133">
        <v>2.9999999999999997E-4</v>
      </c>
      <c r="U1110" s="27">
        <v>0</v>
      </c>
      <c r="V1110" s="8">
        <f>IF(AB1108="Latest Sag:",-(K1110*L1110+P1110*Q1110),-(K1110*L1110+P1110*Q1110)+U1110)</f>
        <v>0</v>
      </c>
      <c r="W1110" s="8">
        <f>IF(OR(AC1109="",AC1109=0),Z1109+V1110,IF(AB1108="Latest Sag:",AA1109+U1110+V1110,AC1109+V1110))</f>
        <v>0.45851500000000001</v>
      </c>
      <c r="X1110" s="34"/>
      <c r="Y1110" s="53">
        <f>IF(OR(ISBLANK(X1110),X1108=VALUE(20)),,IF(W1108="Latest Z20:",ABS(X1108-X1110-K1107*L1107-P1107*Q1107+U1109+U1110),ABS(X1109-X1110-K1109*L1109-P1109*Q1109+U1110)))</f>
        <v>0</v>
      </c>
      <c r="Z1110" s="28">
        <v>-66.122783999999996</v>
      </c>
      <c r="AA1110" s="28">
        <v>0.48827300000000001</v>
      </c>
      <c r="AB1110" s="28">
        <v>3.85E-2</v>
      </c>
      <c r="AC1110" s="8">
        <f t="shared" ref="AC1110" si="2540">AB1110+AA1110</f>
        <v>0.52677300000000005</v>
      </c>
      <c r="AD1110" s="35">
        <v>0.45857471882722201</v>
      </c>
      <c r="AE1110" s="8">
        <f t="shared" ref="AE1110" si="2541">IF(AD1110="",0,IF(OR(AC1110="",AC1110=0),W1110-AD1110,AC1110-AD1110))</f>
        <v>6.8198281172778041E-2</v>
      </c>
      <c r="AF1110" s="58">
        <f t="shared" ref="AF1110" si="2542">IF(AA1110="",(Z1110-V1110)-Z1109,AC1110-W1110)</f>
        <v>6.8258000000000041E-2</v>
      </c>
      <c r="AG1110" s="40"/>
      <c r="AH1110" s="73"/>
      <c r="AI1110" s="40"/>
      <c r="AJ1110" s="73"/>
      <c r="AK1110" s="40">
        <v>3123</v>
      </c>
      <c r="AL1110" s="73">
        <v>150</v>
      </c>
      <c r="AM1110" s="70"/>
      <c r="AN1110" s="74"/>
      <c r="AO1110" s="70"/>
      <c r="AP1110" s="63"/>
      <c r="AQ1110" s="63"/>
      <c r="AR1110" s="40"/>
      <c r="AS1110" s="40"/>
      <c r="AT1110" s="63"/>
      <c r="AU1110" s="63"/>
      <c r="AV1110" s="142"/>
      <c r="AW1110" s="71"/>
      <c r="AX1110" s="45"/>
      <c r="AY1110" s="45"/>
      <c r="AZ1110" s="46"/>
      <c r="BA1110" s="152"/>
      <c r="BB1110" s="47"/>
      <c r="BC1110" s="158">
        <v>2</v>
      </c>
      <c r="BD1110" s="158"/>
      <c r="BE1110" s="47"/>
      <c r="BF1110" s="56"/>
      <c r="BG1110" s="49"/>
      <c r="BH1110" s="50"/>
      <c r="BI1110" s="49"/>
      <c r="BJ1110" s="49"/>
      <c r="BK1110" s="49"/>
      <c r="BL1110" s="49"/>
      <c r="BM1110" s="49"/>
      <c r="BN1110" s="50"/>
      <c r="BO1110" s="49"/>
      <c r="BP1110" s="49"/>
      <c r="BQ1110" s="50"/>
      <c r="BR1110" s="9"/>
    </row>
    <row r="1111" spans="1:70" s="7" customFormat="1" x14ac:dyDescent="0.25">
      <c r="A1111" s="68" t="s">
        <v>2123</v>
      </c>
      <c r="B1111" s="67" t="s">
        <v>2126</v>
      </c>
      <c r="C1111" s="52">
        <v>44944.249884259261</v>
      </c>
      <c r="D1111" s="16">
        <f>(K1111*M1111+P1111*R1111)/(24*60*60)</f>
        <v>3.4756944444444444E-2</v>
      </c>
      <c r="E1111" s="26"/>
      <c r="F1111" s="14">
        <v>411084</v>
      </c>
      <c r="G1111" s="15">
        <v>0.11700000000000001</v>
      </c>
      <c r="H1111" s="131">
        <v>17</v>
      </c>
      <c r="I1111" s="131">
        <v>10</v>
      </c>
      <c r="J1111" s="143" t="s">
        <v>1441</v>
      </c>
      <c r="K1111" s="27">
        <v>11</v>
      </c>
      <c r="L1111" s="27">
        <v>6.0000000000000001E-3</v>
      </c>
      <c r="M1111" s="13">
        <v>273</v>
      </c>
      <c r="N1111" s="13">
        <v>240</v>
      </c>
      <c r="O1111" s="17">
        <v>2E-3</v>
      </c>
      <c r="P1111" s="27">
        <v>0</v>
      </c>
      <c r="Q1111" s="27">
        <v>6.0000000000000001E-3</v>
      </c>
      <c r="R1111" s="13">
        <v>334</v>
      </c>
      <c r="S1111" s="13">
        <v>240</v>
      </c>
      <c r="T1111" s="133">
        <v>2.9999999999999997E-4</v>
      </c>
      <c r="U1111" s="27">
        <v>4.2485000000000002E-2</v>
      </c>
      <c r="V1111" s="8">
        <f>IF(AB1109="Latest Sag:",-(K1111*L1111+P1111*Q1111),-(K1111*L1111+P1111*Q1111)+U1111)</f>
        <v>-6.6000000000000003E-2</v>
      </c>
      <c r="W1111" s="8">
        <f>IF(OR(AC1110="",AC1110=0),Z1110+V1111,IF(AB1109="Latest Sag:",AA1110+U1111+V1111,AC1110+V1111))</f>
        <v>0.46475800000000006</v>
      </c>
      <c r="X1111" s="33">
        <v>-35.335554999999999</v>
      </c>
      <c r="Y1111" s="53">
        <f>IF(OR(ISBLANK(X1111),X1109=VALUE(20)),,IF(W1109="Latest Z20:",ABS(X1109-X1111-K1108*L1108-P1108*Q1108+U1110+U1111),ABS(X1110-X1111-K1110*L1110-P1110*Q1110+U1111)))</f>
        <v>0</v>
      </c>
      <c r="Z1111" s="28">
        <v>-66.122468999999995</v>
      </c>
      <c r="AA1111" s="28">
        <v>0.48823699999999998</v>
      </c>
      <c r="AB1111" s="28">
        <v>-2.3136E-2</v>
      </c>
      <c r="AC1111" s="8">
        <f t="shared" ref="AC1111" si="2543">AB1111+AA1111</f>
        <v>0.46510099999999999</v>
      </c>
      <c r="AD1111" s="35">
        <v>0.45857471882722201</v>
      </c>
      <c r="AE1111" s="8">
        <f t="shared" ref="AE1111" si="2544">IF(AD1111="",0,IF(OR(AC1111="",AC1111=0),W1111-AD1111,AC1111-AD1111))</f>
        <v>6.5262811727779813E-3</v>
      </c>
      <c r="AF1111" s="58">
        <f t="shared" ref="AF1111" si="2545">IF(AA1111="",(Z1111-V1111)-Z1110,AC1111-W1111)</f>
        <v>3.429999999999267E-4</v>
      </c>
      <c r="AG1111" s="40"/>
      <c r="AH1111" s="73"/>
      <c r="AI1111" s="40"/>
      <c r="AJ1111" s="73"/>
      <c r="AK1111" s="40">
        <v>41</v>
      </c>
      <c r="AL1111" s="73">
        <v>150</v>
      </c>
      <c r="AM1111" s="70"/>
      <c r="AN1111" s="74"/>
      <c r="AO1111" s="70"/>
      <c r="AP1111" s="63"/>
      <c r="AQ1111" s="63"/>
      <c r="AR1111" s="40"/>
      <c r="AS1111" s="40"/>
      <c r="AT1111" s="63"/>
      <c r="AU1111" s="63"/>
      <c r="AV1111" s="142"/>
      <c r="AW1111" s="71"/>
      <c r="AX1111" s="45"/>
      <c r="AY1111" s="45"/>
      <c r="AZ1111" s="46"/>
      <c r="BA1111" s="152"/>
      <c r="BB1111" s="47"/>
      <c r="BC1111" s="158">
        <v>2</v>
      </c>
      <c r="BD1111" s="158"/>
      <c r="BE1111" s="47"/>
      <c r="BF1111" s="56"/>
      <c r="BG1111" s="49"/>
      <c r="BH1111" s="50"/>
      <c r="BI1111" s="49"/>
      <c r="BJ1111" s="49"/>
      <c r="BK1111" s="49"/>
      <c r="BL1111" s="49"/>
      <c r="BM1111" s="49"/>
      <c r="BN1111" s="50"/>
      <c r="BO1111" s="49"/>
      <c r="BP1111" s="49"/>
      <c r="BQ1111" s="50"/>
      <c r="BR1111" s="9"/>
    </row>
    <row r="1112" spans="1:70" s="7" customFormat="1" x14ac:dyDescent="0.25">
      <c r="A1112" s="68" t="s">
        <v>2125</v>
      </c>
      <c r="B1112" s="67" t="s">
        <v>2126</v>
      </c>
      <c r="C1112" s="52">
        <v>44944.297627314816</v>
      </c>
      <c r="D1112" s="16">
        <f>(K1112*M1112+P1112*R1112)/(24*60*60)</f>
        <v>1.0185185185185186E-2</v>
      </c>
      <c r="E1112" s="26"/>
      <c r="F1112" s="14">
        <v>411084</v>
      </c>
      <c r="G1112" s="15">
        <v>0.11700000000000001</v>
      </c>
      <c r="H1112" s="131">
        <v>17</v>
      </c>
      <c r="I1112" s="131">
        <v>10</v>
      </c>
      <c r="J1112" s="143" t="s">
        <v>1441</v>
      </c>
      <c r="K1112" s="27">
        <v>2</v>
      </c>
      <c r="L1112" s="27">
        <v>6.0000000000000001E-3</v>
      </c>
      <c r="M1112" s="13">
        <v>273</v>
      </c>
      <c r="N1112" s="13">
        <v>240</v>
      </c>
      <c r="O1112" s="17">
        <v>2E-3</v>
      </c>
      <c r="P1112" s="27">
        <v>1</v>
      </c>
      <c r="Q1112" s="27">
        <v>6.0000000000000001E-3</v>
      </c>
      <c r="R1112" s="13">
        <v>334</v>
      </c>
      <c r="S1112" s="13">
        <v>240</v>
      </c>
      <c r="T1112" s="133">
        <v>2.9999999999999997E-4</v>
      </c>
      <c r="U1112" s="27">
        <v>1.1328E-2</v>
      </c>
      <c r="V1112" s="8">
        <f>IF(AB1110="Latest Sag:",-(K1112*L1112+P1112*Q1112),-(K1112*L1112+P1112*Q1112)+U1112)</f>
        <v>-6.6720000000000026E-3</v>
      </c>
      <c r="W1112" s="8">
        <f>IF(OR(AC1111="",AC1111=0),Z1111+V1112,IF(AB1110="Latest Sag:",AA1111+U1112+V1112,AC1111+V1112))</f>
        <v>0.45842899999999998</v>
      </c>
      <c r="X1112" s="33">
        <v>-35.390227000000003</v>
      </c>
      <c r="Y1112" s="53">
        <f>IF(OR(ISBLANK(X1112),X1110=VALUE(20)),,IF(W1110="Latest Z20:",ABS(X1110-X1112-K1109*L1109-P1109*Q1109+U1111+U1112),ABS(X1111-X1112-K1111*L1111-P1111*Q1111+U1112)))</f>
        <v>3.6030206596038283E-15</v>
      </c>
      <c r="Z1112" s="28">
        <v>-66.122572000000005</v>
      </c>
      <c r="AA1112" s="28">
        <v>0.48822399999999999</v>
      </c>
      <c r="AB1112" s="28">
        <v>-2.9500999999999999E-2</v>
      </c>
      <c r="AC1112" s="8">
        <f t="shared" ref="AC1112" si="2546">AB1112+AA1112</f>
        <v>0.45872299999999999</v>
      </c>
      <c r="AD1112" s="35">
        <v>0.45857471882722201</v>
      </c>
      <c r="AE1112" s="8">
        <f t="shared" ref="AE1112" si="2547">IF(AD1112="",0,IF(OR(AC1112="",AC1112=0),W1112-AD1112,AC1112-AD1112))</f>
        <v>1.4828117277798647E-4</v>
      </c>
      <c r="AF1112" s="58">
        <f t="shared" ref="AF1112" si="2548">IF(AA1112="",(Z1112-V1112)-Z1111,AC1112-W1112)</f>
        <v>2.9400000000001647E-4</v>
      </c>
      <c r="AG1112" s="40"/>
      <c r="AH1112" s="73"/>
      <c r="AI1112" s="40"/>
      <c r="AJ1112" s="73"/>
      <c r="AK1112" s="40">
        <v>31</v>
      </c>
      <c r="AL1112" s="73">
        <v>150</v>
      </c>
      <c r="AM1112" s="70"/>
      <c r="AN1112" s="74"/>
      <c r="AO1112" s="70"/>
      <c r="AP1112" s="63"/>
      <c r="AQ1112" s="63"/>
      <c r="AR1112" s="40"/>
      <c r="AS1112" s="40"/>
      <c r="AT1112" s="63"/>
      <c r="AU1112" s="63"/>
      <c r="AV1112" s="142"/>
      <c r="AW1112" s="71"/>
      <c r="AX1112" s="45"/>
      <c r="AY1112" s="45"/>
      <c r="AZ1112" s="46"/>
      <c r="BA1112" s="152"/>
      <c r="BB1112" s="47"/>
      <c r="BC1112" s="158">
        <v>2</v>
      </c>
      <c r="BD1112" s="158"/>
      <c r="BE1112" s="47"/>
      <c r="BF1112" s="56"/>
      <c r="BG1112" s="49"/>
      <c r="BH1112" s="50"/>
      <c r="BI1112" s="49"/>
      <c r="BJ1112" s="49"/>
      <c r="BK1112" s="49"/>
      <c r="BL1112" s="49"/>
      <c r="BM1112" s="49"/>
      <c r="BN1112" s="50"/>
      <c r="BO1112" s="49"/>
      <c r="BP1112" s="49"/>
      <c r="BQ1112" s="50"/>
      <c r="BR1112" s="9"/>
    </row>
    <row r="1113" spans="1:70" s="6" customFormat="1" x14ac:dyDescent="0.25">
      <c r="A1113" s="170" t="s">
        <v>1155</v>
      </c>
      <c r="B1113" s="136"/>
      <c r="C1113" s="137">
        <v>44944.316145833334</v>
      </c>
      <c r="D1113" s="146">
        <v>2.15</v>
      </c>
      <c r="E1113" s="139" t="s">
        <v>814</v>
      </c>
      <c r="F1113" s="165" t="s">
        <v>1175</v>
      </c>
      <c r="G1113" s="22"/>
      <c r="H1113" s="134"/>
      <c r="I1113" s="134"/>
      <c r="J1113" s="145"/>
      <c r="K1113" s="29"/>
      <c r="L1113" s="29"/>
      <c r="M1113" s="1"/>
      <c r="N1113" s="1"/>
      <c r="O1113" s="3"/>
      <c r="P1113" s="29"/>
      <c r="Q1113" s="29"/>
      <c r="R1113" s="1"/>
      <c r="S1113" s="1"/>
      <c r="T1113" s="147" t="s">
        <v>903</v>
      </c>
      <c r="U1113" s="32" t="s">
        <v>24</v>
      </c>
      <c r="V1113" s="24"/>
      <c r="W1113" s="25" t="s">
        <v>22</v>
      </c>
      <c r="X1113" s="30">
        <v>20</v>
      </c>
      <c r="Y1113" s="138"/>
      <c r="Z1113" s="30"/>
      <c r="AA1113" s="30"/>
      <c r="AB1113" s="36" t="s">
        <v>21</v>
      </c>
      <c r="AC1113" s="24">
        <f>$AC$1112</f>
        <v>0.45872299999999999</v>
      </c>
      <c r="AD1113" s="30"/>
      <c r="AE1113" s="24"/>
      <c r="AF1113" s="24"/>
      <c r="AG1113" s="41"/>
      <c r="AH1113" s="41"/>
      <c r="AI1113" s="41"/>
      <c r="AJ1113" s="41"/>
      <c r="AK1113" s="41"/>
      <c r="AL1113" s="41"/>
      <c r="AM1113" s="41"/>
      <c r="AN1113" s="41"/>
      <c r="AO1113" s="41"/>
      <c r="AP1113" s="135"/>
      <c r="AQ1113" s="135"/>
      <c r="AR1113" s="41"/>
      <c r="AS1113" s="41"/>
      <c r="AT1113" s="135"/>
      <c r="AU1113" s="135"/>
      <c r="AV1113" s="29"/>
      <c r="AW1113" s="42"/>
      <c r="AX1113" s="42"/>
      <c r="AY1113" s="42"/>
      <c r="AZ1113" s="43"/>
      <c r="BA1113" s="151"/>
      <c r="BB1113" s="44"/>
      <c r="BC1113" s="157">
        <v>3</v>
      </c>
      <c r="BD1113" s="157"/>
      <c r="BE1113" s="44"/>
      <c r="BF1113" s="48"/>
      <c r="BG1113" s="48"/>
      <c r="BH1113" s="48"/>
      <c r="BI1113" s="48"/>
      <c r="BJ1113" s="48"/>
      <c r="BK1113" s="48"/>
      <c r="BL1113" s="48"/>
      <c r="BM1113" s="48"/>
      <c r="BN1113" s="48"/>
      <c r="BO1113" s="48"/>
      <c r="BP1113" s="48"/>
      <c r="BQ1113" s="48"/>
      <c r="BR1113" s="1"/>
    </row>
    <row r="1114" spans="1:70" s="7" customFormat="1" x14ac:dyDescent="0.25">
      <c r="A1114" s="68" t="s">
        <v>2127</v>
      </c>
      <c r="B1114" s="67" t="s">
        <v>2126</v>
      </c>
      <c r="C1114" s="52">
        <v>44944.316192129627</v>
      </c>
      <c r="D1114" s="16">
        <f>(K1114*M1114+P1114*R1114)/(24*60*60)</f>
        <v>0</v>
      </c>
      <c r="E1114" s="26"/>
      <c r="F1114" s="14">
        <v>411084</v>
      </c>
      <c r="G1114" s="15">
        <v>0.11700000000000001</v>
      </c>
      <c r="H1114" s="131">
        <v>17</v>
      </c>
      <c r="I1114" s="131">
        <v>10</v>
      </c>
      <c r="J1114" s="143" t="s">
        <v>1441</v>
      </c>
      <c r="K1114" s="37"/>
      <c r="L1114" s="27">
        <v>6.0000000000000001E-3</v>
      </c>
      <c r="M1114" s="13">
        <v>273</v>
      </c>
      <c r="N1114" s="13">
        <v>240</v>
      </c>
      <c r="O1114" s="17">
        <v>2E-3</v>
      </c>
      <c r="P1114" s="37"/>
      <c r="Q1114" s="27">
        <v>6.0000000000000001E-3</v>
      </c>
      <c r="R1114" s="13">
        <v>334</v>
      </c>
      <c r="S1114" s="13">
        <v>240</v>
      </c>
      <c r="T1114" s="133">
        <v>2.9999999999999997E-4</v>
      </c>
      <c r="U1114" s="27">
        <v>0</v>
      </c>
      <c r="V1114" s="8">
        <f>IF(AB1112="Latest Sag:",-(K1114*L1114+P1114*Q1114),-(K1114*L1114+P1114*Q1114)+U1114)</f>
        <v>0</v>
      </c>
      <c r="W1114" s="8">
        <f>IF(OR(AC1113="",AC1113=0),Z1113+V1114,IF(AB1112="Latest Sag:",AA1113+U1114+V1114,AC1113+V1114))</f>
        <v>0.45872299999999999</v>
      </c>
      <c r="X1114" s="34"/>
      <c r="Y1114" s="53">
        <f>IF(OR(ISBLANK(X1114),X1112=VALUE(20)),,IF(W1112="Latest Z20:",ABS(X1112-X1114-K1111*L1111-P1111*Q1111+U1113+U1114),ABS(X1113-X1114-K1113*L1113-P1113*Q1113+U1114)))</f>
        <v>0</v>
      </c>
      <c r="Z1114" s="28">
        <v>-66.122247000000002</v>
      </c>
      <c r="AA1114" s="28">
        <v>0.488317</v>
      </c>
      <c r="AB1114" s="28">
        <v>3.6150000000000002E-2</v>
      </c>
      <c r="AC1114" s="8">
        <f t="shared" ref="AC1114" si="2549">AB1114+AA1114</f>
        <v>0.52446700000000002</v>
      </c>
      <c r="AD1114" s="35">
        <v>0.45862097364044602</v>
      </c>
      <c r="AE1114" s="8">
        <f t="shared" ref="AE1114" si="2550">IF(AD1114="",0,IF(OR(AC1114="",AC1114=0),W1114-AD1114,AC1114-AD1114))</f>
        <v>6.5846026359554E-2</v>
      </c>
      <c r="AF1114" s="58">
        <f t="shared" ref="AF1114" si="2551">IF(AA1114="",(Z1114-V1114)-Z1113,AC1114-W1114)</f>
        <v>6.5744000000000025E-2</v>
      </c>
      <c r="AG1114" s="40"/>
      <c r="AH1114" s="73"/>
      <c r="AI1114" s="40"/>
      <c r="AJ1114" s="73"/>
      <c r="AK1114" s="40">
        <v>4385</v>
      </c>
      <c r="AL1114" s="73">
        <v>150</v>
      </c>
      <c r="AM1114" s="70"/>
      <c r="AN1114" s="74"/>
      <c r="AO1114" s="70"/>
      <c r="AP1114" s="63"/>
      <c r="AQ1114" s="63"/>
      <c r="AR1114" s="40"/>
      <c r="AS1114" s="40"/>
      <c r="AT1114" s="63"/>
      <c r="AU1114" s="63"/>
      <c r="AV1114" s="142"/>
      <c r="AW1114" s="71"/>
      <c r="AX1114" s="45"/>
      <c r="AY1114" s="45"/>
      <c r="AZ1114" s="46"/>
      <c r="BA1114" s="152"/>
      <c r="BB1114" s="47"/>
      <c r="BC1114" s="158">
        <v>3</v>
      </c>
      <c r="BD1114" s="158"/>
      <c r="BE1114" s="47"/>
      <c r="BF1114" s="56"/>
      <c r="BG1114" s="49"/>
      <c r="BH1114" s="50"/>
      <c r="BI1114" s="49"/>
      <c r="BJ1114" s="49"/>
      <c r="BK1114" s="49"/>
      <c r="BL1114" s="49"/>
      <c r="BM1114" s="49"/>
      <c r="BN1114" s="50"/>
      <c r="BO1114" s="49"/>
      <c r="BP1114" s="49"/>
      <c r="BQ1114" s="50"/>
      <c r="BR1114" s="9"/>
    </row>
    <row r="1115" spans="1:70" s="7" customFormat="1" x14ac:dyDescent="0.25">
      <c r="A1115" s="68" t="s">
        <v>2128</v>
      </c>
      <c r="B1115" s="67" t="s">
        <v>2126</v>
      </c>
      <c r="C1115" s="52">
        <v>44944.348194444443</v>
      </c>
      <c r="D1115" s="16">
        <f>(K1115*M1115+P1115*R1115)/(24*60*60)</f>
        <v>3.1597222222222221E-2</v>
      </c>
      <c r="E1115" s="26"/>
      <c r="F1115" s="14">
        <v>411084</v>
      </c>
      <c r="G1115" s="15">
        <v>0.11700000000000001</v>
      </c>
      <c r="H1115" s="131">
        <v>17</v>
      </c>
      <c r="I1115" s="131">
        <v>10</v>
      </c>
      <c r="J1115" s="143" t="s">
        <v>1441</v>
      </c>
      <c r="K1115" s="27">
        <v>10</v>
      </c>
      <c r="L1115" s="27">
        <v>6.0000000000000001E-3</v>
      </c>
      <c r="M1115" s="13">
        <v>273</v>
      </c>
      <c r="N1115" s="13">
        <v>240</v>
      </c>
      <c r="O1115" s="17">
        <v>2E-3</v>
      </c>
      <c r="P1115" s="27">
        <v>0</v>
      </c>
      <c r="Q1115" s="27">
        <v>6.0000000000000001E-3</v>
      </c>
      <c r="R1115" s="13">
        <v>334</v>
      </c>
      <c r="S1115" s="13">
        <v>240</v>
      </c>
      <c r="T1115" s="133">
        <v>2.9999999999999997E-4</v>
      </c>
      <c r="U1115" s="27">
        <v>3.6306999999999999E-2</v>
      </c>
      <c r="V1115" s="8">
        <f>IF(AB1113="Latest Sag:",-(K1115*L1115+P1115*Q1115),-(K1115*L1115+P1115*Q1115)+U1115)</f>
        <v>-0.06</v>
      </c>
      <c r="W1115" s="8">
        <f>IF(OR(AC1114="",AC1114=0),Z1114+V1115,IF(AB1113="Latest Sag:",AA1114+U1115+V1115,AC1114+V1115))</f>
        <v>0.46462399999999998</v>
      </c>
      <c r="X1115" s="33">
        <v>-35.341881999999998</v>
      </c>
      <c r="Y1115" s="53">
        <f>IF(OR(ISBLANK(X1115),X1113=VALUE(20)),,IF(W1113="Latest Z20:",ABS(X1113-X1115-K1112*L1112-P1112*Q1112+U1114+U1115),ABS(X1114-X1115-K1114*L1114-P1114*Q1114+U1115)))</f>
        <v>0</v>
      </c>
      <c r="Z1115" s="28">
        <v>-66.122425000000007</v>
      </c>
      <c r="AA1115" s="28">
        <v>0.48823299999999997</v>
      </c>
      <c r="AB1115" s="28">
        <v>-2.349E-2</v>
      </c>
      <c r="AC1115" s="8">
        <f t="shared" ref="AC1115" si="2552">AB1115+AA1115</f>
        <v>0.46474299999999996</v>
      </c>
      <c r="AD1115" s="35">
        <v>0.45862097364044602</v>
      </c>
      <c r="AE1115" s="8">
        <f t="shared" ref="AE1115" si="2553">IF(AD1115="",0,IF(OR(AC1115="",AC1115=0),W1115-AD1115,AC1115-AD1115))</f>
        <v>6.1220263595539448E-3</v>
      </c>
      <c r="AF1115" s="58">
        <f t="shared" ref="AF1115" si="2554">IF(AA1115="",(Z1115-V1115)-Z1114,AC1115-W1115)</f>
        <v>1.1899999999998023E-4</v>
      </c>
      <c r="AG1115" s="40"/>
      <c r="AH1115" s="73"/>
      <c r="AI1115" s="40"/>
      <c r="AJ1115" s="73"/>
      <c r="AK1115" s="40">
        <v>42</v>
      </c>
      <c r="AL1115" s="73">
        <v>150</v>
      </c>
      <c r="AM1115" s="70"/>
      <c r="AN1115" s="74"/>
      <c r="AO1115" s="70"/>
      <c r="AP1115" s="63"/>
      <c r="AQ1115" s="63"/>
      <c r="AR1115" s="40"/>
      <c r="AS1115" s="40"/>
      <c r="AT1115" s="63"/>
      <c r="AU1115" s="63"/>
      <c r="AV1115" s="142"/>
      <c r="AW1115" s="71"/>
      <c r="AX1115" s="45"/>
      <c r="AY1115" s="45"/>
      <c r="AZ1115" s="46"/>
      <c r="BA1115" s="152"/>
      <c r="BB1115" s="47"/>
      <c r="BC1115" s="158">
        <v>3</v>
      </c>
      <c r="BD1115" s="158"/>
      <c r="BE1115" s="47"/>
      <c r="BF1115" s="56"/>
      <c r="BG1115" s="49"/>
      <c r="BH1115" s="50"/>
      <c r="BI1115" s="49"/>
      <c r="BJ1115" s="49"/>
      <c r="BK1115" s="49"/>
      <c r="BL1115" s="49"/>
      <c r="BM1115" s="49"/>
      <c r="BN1115" s="50"/>
      <c r="BO1115" s="49"/>
      <c r="BP1115" s="49"/>
      <c r="BQ1115" s="50"/>
      <c r="BR1115" s="9"/>
    </row>
    <row r="1116" spans="1:70" s="7" customFormat="1" x14ac:dyDescent="0.25">
      <c r="A1116" s="68" t="s">
        <v>2129</v>
      </c>
      <c r="B1116" s="67" t="s">
        <v>2126</v>
      </c>
      <c r="C1116" s="52">
        <v>44944.389363425929</v>
      </c>
      <c r="D1116" s="16">
        <f>(K1116*M1116+P1116*R1116)/(24*60*60)</f>
        <v>1.0185185185185186E-2</v>
      </c>
      <c r="E1116" s="26"/>
      <c r="F1116" s="14">
        <v>411084</v>
      </c>
      <c r="G1116" s="15">
        <v>0.11700000000000001</v>
      </c>
      <c r="H1116" s="131">
        <v>17</v>
      </c>
      <c r="I1116" s="131">
        <v>10</v>
      </c>
      <c r="J1116" s="143" t="s">
        <v>1441</v>
      </c>
      <c r="K1116" s="27">
        <v>2</v>
      </c>
      <c r="L1116" s="27">
        <v>6.0000000000000001E-3</v>
      </c>
      <c r="M1116" s="13">
        <v>273</v>
      </c>
      <c r="N1116" s="13">
        <v>240</v>
      </c>
      <c r="O1116" s="17">
        <v>2E-3</v>
      </c>
      <c r="P1116" s="27">
        <v>1</v>
      </c>
      <c r="Q1116" s="27">
        <v>6.0000000000000001E-3</v>
      </c>
      <c r="R1116" s="13">
        <v>334</v>
      </c>
      <c r="S1116" s="13">
        <v>240</v>
      </c>
      <c r="T1116" s="133">
        <v>2.9999999999999997E-4</v>
      </c>
      <c r="U1116" s="27">
        <v>1.1738E-2</v>
      </c>
      <c r="V1116" s="8">
        <f>IF(AB1114="Latest Sag:",-(K1116*L1116+P1116*Q1116),-(K1116*L1116+P1116*Q1116)+U1116)</f>
        <v>-6.2620000000000019E-3</v>
      </c>
      <c r="W1116" s="8">
        <f>IF(OR(AC1115="",AC1115=0),Z1115+V1116,IF(AB1114="Latest Sag:",AA1115+U1116+V1116,AC1115+V1116))</f>
        <v>0.45848099999999997</v>
      </c>
      <c r="X1116" s="33">
        <v>-35.390146000000001</v>
      </c>
      <c r="Y1116" s="53">
        <f>IF(OR(ISBLANK(X1116),X1114=VALUE(20)),,IF(W1114="Latest Z20:",ABS(X1114-X1116-K1113*L1113-P1113*Q1113+U1115+U1116),ABS(X1115-X1116-K1115*L1115-P1115*Q1115+U1116)))</f>
        <v>2.0000000031956261E-6</v>
      </c>
      <c r="Z1116" s="28">
        <v>-66.122474999999994</v>
      </c>
      <c r="AA1116" s="28">
        <v>0.48823299999999997</v>
      </c>
      <c r="AB1116" s="28">
        <v>-2.9434999999999999E-2</v>
      </c>
      <c r="AC1116" s="8">
        <f t="shared" ref="AC1116" si="2555">AB1116+AA1116</f>
        <v>0.45879799999999998</v>
      </c>
      <c r="AD1116" s="35">
        <v>0.45862097364044602</v>
      </c>
      <c r="AE1116" s="8">
        <f t="shared" ref="AE1116" si="2556">IF(AD1116="",0,IF(OR(AC1116="",AC1116=0),W1116-AD1116,AC1116-AD1116))</f>
        <v>1.7702635955396673E-4</v>
      </c>
      <c r="AF1116" s="58">
        <f t="shared" ref="AF1116" si="2557">IF(AA1116="",(Z1116-V1116)-Z1115,AC1116-W1116)</f>
        <v>3.1700000000001172E-4</v>
      </c>
      <c r="AG1116" s="40"/>
      <c r="AH1116" s="73"/>
      <c r="AI1116" s="40"/>
      <c r="AJ1116" s="73"/>
      <c r="AK1116" s="40">
        <v>18</v>
      </c>
      <c r="AL1116" s="73">
        <v>150</v>
      </c>
      <c r="AM1116" s="70"/>
      <c r="AN1116" s="74"/>
      <c r="AO1116" s="70"/>
      <c r="AP1116" s="63"/>
      <c r="AQ1116" s="63"/>
      <c r="AR1116" s="40"/>
      <c r="AS1116" s="40"/>
      <c r="AT1116" s="63"/>
      <c r="AU1116" s="63"/>
      <c r="AV1116" s="142"/>
      <c r="AW1116" s="71"/>
      <c r="AX1116" s="45"/>
      <c r="AY1116" s="45"/>
      <c r="AZ1116" s="46"/>
      <c r="BA1116" s="152"/>
      <c r="BB1116" s="47"/>
      <c r="BC1116" s="158">
        <v>3</v>
      </c>
      <c r="BD1116" s="158"/>
      <c r="BE1116" s="47"/>
      <c r="BF1116" s="56"/>
      <c r="BG1116" s="49"/>
      <c r="BH1116" s="50"/>
      <c r="BI1116" s="49"/>
      <c r="BJ1116" s="49"/>
      <c r="BK1116" s="49"/>
      <c r="BL1116" s="49"/>
      <c r="BM1116" s="49"/>
      <c r="BN1116" s="50"/>
      <c r="BO1116" s="49"/>
      <c r="BP1116" s="49"/>
      <c r="BQ1116" s="50"/>
      <c r="BR1116" s="9"/>
    </row>
    <row r="1117" spans="1:70" s="6" customFormat="1" x14ac:dyDescent="0.25">
      <c r="A1117" s="170" t="s">
        <v>1155</v>
      </c>
      <c r="B1117" s="136"/>
      <c r="C1117" s="137">
        <v>44944.408229166664</v>
      </c>
      <c r="D1117" s="146">
        <v>2.21</v>
      </c>
      <c r="E1117" s="139" t="s">
        <v>814</v>
      </c>
      <c r="F1117" s="165" t="s">
        <v>1179</v>
      </c>
      <c r="G1117" s="22"/>
      <c r="H1117" s="134"/>
      <c r="I1117" s="134"/>
      <c r="J1117" s="145"/>
      <c r="K1117" s="29"/>
      <c r="L1117" s="29"/>
      <c r="M1117" s="1"/>
      <c r="N1117" s="1"/>
      <c r="O1117" s="3"/>
      <c r="P1117" s="29"/>
      <c r="Q1117" s="29"/>
      <c r="R1117" s="1"/>
      <c r="S1117" s="1"/>
      <c r="T1117" s="147" t="s">
        <v>903</v>
      </c>
      <c r="U1117" s="32" t="s">
        <v>24</v>
      </c>
      <c r="V1117" s="24"/>
      <c r="W1117" s="25" t="s">
        <v>22</v>
      </c>
      <c r="X1117" s="30">
        <v>20</v>
      </c>
      <c r="Y1117" s="138"/>
      <c r="Z1117" s="30"/>
      <c r="AA1117" s="30"/>
      <c r="AB1117" s="36" t="s">
        <v>21</v>
      </c>
      <c r="AC1117" s="24">
        <f>$AC$1116</f>
        <v>0.45879799999999998</v>
      </c>
      <c r="AD1117" s="30"/>
      <c r="AE1117" s="24"/>
      <c r="AF1117" s="24"/>
      <c r="AG1117" s="41"/>
      <c r="AH1117" s="41"/>
      <c r="AI1117" s="41"/>
      <c r="AJ1117" s="41"/>
      <c r="AK1117" s="41"/>
      <c r="AL1117" s="41"/>
      <c r="AM1117" s="41"/>
      <c r="AN1117" s="41"/>
      <c r="AO1117" s="41"/>
      <c r="AP1117" s="135"/>
      <c r="AQ1117" s="135"/>
      <c r="AR1117" s="41"/>
      <c r="AS1117" s="41"/>
      <c r="AT1117" s="135"/>
      <c r="AU1117" s="135"/>
      <c r="AV1117" s="29"/>
      <c r="AW1117" s="42"/>
      <c r="AX1117" s="42"/>
      <c r="AY1117" s="42"/>
      <c r="AZ1117" s="43"/>
      <c r="BA1117" s="151"/>
      <c r="BB1117" s="44"/>
      <c r="BC1117" s="157">
        <v>4</v>
      </c>
      <c r="BD1117" s="157"/>
      <c r="BE1117" s="44"/>
      <c r="BF1117" s="48"/>
      <c r="BG1117" s="48"/>
      <c r="BH1117" s="48"/>
      <c r="BI1117" s="48"/>
      <c r="BJ1117" s="48"/>
      <c r="BK1117" s="48"/>
      <c r="BL1117" s="48"/>
      <c r="BM1117" s="48"/>
      <c r="BN1117" s="48"/>
      <c r="BO1117" s="48"/>
      <c r="BP1117" s="48"/>
      <c r="BQ1117" s="48"/>
      <c r="BR1117" s="1"/>
    </row>
    <row r="1118" spans="1:70" s="7" customFormat="1" x14ac:dyDescent="0.25">
      <c r="A1118" s="68" t="s">
        <v>2130</v>
      </c>
      <c r="B1118" s="67" t="s">
        <v>2126</v>
      </c>
      <c r="C1118" s="52">
        <v>44944.40829861111</v>
      </c>
      <c r="D1118" s="16">
        <f>(K1118*M1118+P1118*R1118)/(24*60*60)</f>
        <v>0</v>
      </c>
      <c r="E1118" s="26"/>
      <c r="F1118" s="14">
        <v>411084</v>
      </c>
      <c r="G1118" s="15">
        <v>0.11700000000000001</v>
      </c>
      <c r="H1118" s="131">
        <v>17</v>
      </c>
      <c r="I1118" s="131">
        <v>10</v>
      </c>
      <c r="J1118" s="143" t="s">
        <v>1441</v>
      </c>
      <c r="K1118" s="37"/>
      <c r="L1118" s="27">
        <v>6.0000000000000001E-3</v>
      </c>
      <c r="M1118" s="13">
        <v>273</v>
      </c>
      <c r="N1118" s="13">
        <v>240</v>
      </c>
      <c r="O1118" s="17">
        <v>2E-3</v>
      </c>
      <c r="P1118" s="37"/>
      <c r="Q1118" s="27">
        <v>6.0000000000000001E-3</v>
      </c>
      <c r="R1118" s="13">
        <v>334</v>
      </c>
      <c r="S1118" s="13">
        <v>240</v>
      </c>
      <c r="T1118" s="133">
        <v>2.9999999999999997E-4</v>
      </c>
      <c r="U1118" s="27">
        <v>0</v>
      </c>
      <c r="V1118" s="8">
        <f>IF(AB1116="Latest Sag:",-(K1118*L1118+P1118*Q1118),-(K1118*L1118+P1118*Q1118)+U1118)</f>
        <v>0</v>
      </c>
      <c r="W1118" s="8">
        <f>IF(OR(AC1117="",AC1117=0),Z1117+V1118,IF(AB1116="Latest Sag:",AA1117+U1118+V1118,AC1117+V1118))</f>
        <v>0.45879799999999998</v>
      </c>
      <c r="X1118" s="34"/>
      <c r="Y1118" s="53">
        <f>IF(OR(ISBLANK(X1118),X1116=VALUE(20)),,IF(W1116="Latest Z20:",ABS(X1116-X1118-K1115*L1115-P1115*Q1115+U1117+U1118),ABS(X1117-X1118-K1117*L1117-P1117*Q1117+U1118)))</f>
        <v>0</v>
      </c>
      <c r="Z1118" s="28">
        <v>-66.122569999999996</v>
      </c>
      <c r="AA1118" s="28">
        <v>0.48822199999999999</v>
      </c>
      <c r="AB1118" s="28">
        <v>3.6663000000000001E-2</v>
      </c>
      <c r="AC1118" s="8">
        <f t="shared" ref="AC1118" si="2558">AB1118+AA1118</f>
        <v>0.52488500000000005</v>
      </c>
      <c r="AD1118" s="35">
        <v>0.45860505769266702</v>
      </c>
      <c r="AE1118" s="8">
        <f t="shared" ref="AE1118" si="2559">IF(AD1118="",0,IF(OR(AC1118="",AC1118=0),W1118-AD1118,AC1118-AD1118))</f>
        <v>6.6279942307333028E-2</v>
      </c>
      <c r="AF1118" s="58">
        <f t="shared" ref="AF1118" si="2560">IF(AA1118="",(Z1118-V1118)-Z1117,AC1118-W1118)</f>
        <v>6.6087000000000062E-2</v>
      </c>
      <c r="AG1118" s="40"/>
      <c r="AH1118" s="73"/>
      <c r="AI1118" s="40"/>
      <c r="AJ1118" s="73"/>
      <c r="AK1118" s="40">
        <v>2500</v>
      </c>
      <c r="AL1118" s="73">
        <v>150</v>
      </c>
      <c r="AM1118" s="70"/>
      <c r="AN1118" s="74"/>
      <c r="AO1118" s="70"/>
      <c r="AP1118" s="63"/>
      <c r="AQ1118" s="63"/>
      <c r="AR1118" s="40"/>
      <c r="AS1118" s="40"/>
      <c r="AT1118" s="63"/>
      <c r="AU1118" s="63"/>
      <c r="AV1118" s="142"/>
      <c r="AW1118" s="71"/>
      <c r="AX1118" s="45"/>
      <c r="AY1118" s="45"/>
      <c r="AZ1118" s="46"/>
      <c r="BA1118" s="152"/>
      <c r="BB1118" s="47"/>
      <c r="BC1118" s="158">
        <v>4</v>
      </c>
      <c r="BD1118" s="158"/>
      <c r="BE1118" s="47"/>
      <c r="BF1118" s="56"/>
      <c r="BG1118" s="49"/>
      <c r="BH1118" s="50"/>
      <c r="BI1118" s="49"/>
      <c r="BJ1118" s="49"/>
      <c r="BK1118" s="49"/>
      <c r="BL1118" s="49"/>
      <c r="BM1118" s="49"/>
      <c r="BN1118" s="50"/>
      <c r="BO1118" s="49"/>
      <c r="BP1118" s="49"/>
      <c r="BQ1118" s="50"/>
      <c r="BR1118" s="9"/>
    </row>
    <row r="1119" spans="1:70" s="7" customFormat="1" x14ac:dyDescent="0.25">
      <c r="A1119" s="68" t="s">
        <v>2131</v>
      </c>
      <c r="B1119" s="67" t="s">
        <v>2126</v>
      </c>
      <c r="C1119" s="52">
        <v>44944.43277777778</v>
      </c>
      <c r="D1119" s="16">
        <f>(K1119*M1119+P1119*R1119)/(24*60*60)</f>
        <v>3.1597222222222221E-2</v>
      </c>
      <c r="E1119" s="26"/>
      <c r="F1119" s="14">
        <v>411084</v>
      </c>
      <c r="G1119" s="15">
        <v>0.11700000000000001</v>
      </c>
      <c r="H1119" s="131">
        <v>17</v>
      </c>
      <c r="I1119" s="131">
        <v>10</v>
      </c>
      <c r="J1119" s="143" t="s">
        <v>1441</v>
      </c>
      <c r="K1119" s="27">
        <v>10</v>
      </c>
      <c r="L1119" s="27">
        <v>6.0000000000000001E-3</v>
      </c>
      <c r="M1119" s="13">
        <v>273</v>
      </c>
      <c r="N1119" s="13">
        <v>240</v>
      </c>
      <c r="O1119" s="17">
        <v>2E-3</v>
      </c>
      <c r="P1119" s="27">
        <v>0</v>
      </c>
      <c r="Q1119" s="27">
        <v>6.0000000000000001E-3</v>
      </c>
      <c r="R1119" s="13">
        <v>334</v>
      </c>
      <c r="S1119" s="13">
        <v>240</v>
      </c>
      <c r="T1119" s="133">
        <v>2.9999999999999997E-4</v>
      </c>
      <c r="U1119" s="27">
        <v>3.6804999999999997E-2</v>
      </c>
      <c r="V1119" s="8">
        <f>IF(AB1117="Latest Sag:",-(K1119*L1119+P1119*Q1119),-(K1119*L1119+P1119*Q1119)+U1119)</f>
        <v>-0.06</v>
      </c>
      <c r="W1119" s="8">
        <f>IF(OR(AC1118="",AC1118=0),Z1118+V1119,IF(AB1117="Latest Sag:",AA1118+U1119+V1119,AC1118+V1119))</f>
        <v>0.46502700000000002</v>
      </c>
      <c r="X1119" s="33">
        <v>-35.341119999999997</v>
      </c>
      <c r="Y1119" s="53">
        <f>IF(OR(ISBLANK(X1119),X1117=VALUE(20)),,IF(W1117="Latest Z20:",ABS(X1117-X1119-K1116*L1116-P1116*Q1116+U1118+U1119),ABS(X1118-X1119-K1118*L1118-P1118*Q1118+U1119)))</f>
        <v>0</v>
      </c>
      <c r="Z1119" s="28">
        <v>-66.122229000000004</v>
      </c>
      <c r="AA1119" s="28">
        <v>0.48819800000000002</v>
      </c>
      <c r="AB1119" s="28">
        <v>-2.2911000000000001E-2</v>
      </c>
      <c r="AC1119" s="8">
        <f t="shared" ref="AC1119" si="2561">AB1119+AA1119</f>
        <v>0.46528700000000001</v>
      </c>
      <c r="AD1119" s="35">
        <v>0.45860505769266702</v>
      </c>
      <c r="AE1119" s="8">
        <f t="shared" ref="AE1119" si="2562">IF(AD1119="",0,IF(OR(AC1119="",AC1119=0),W1119-AD1119,AC1119-AD1119))</f>
        <v>6.6819423073329887E-3</v>
      </c>
      <c r="AF1119" s="58">
        <f t="shared" ref="AF1119" si="2563">IF(AA1119="",(Z1119-V1119)-Z1118,AC1119-W1119)</f>
        <v>2.5999999999998247E-4</v>
      </c>
      <c r="AG1119" s="40"/>
      <c r="AH1119" s="73"/>
      <c r="AI1119" s="40"/>
      <c r="AJ1119" s="73"/>
      <c r="AK1119" s="40">
        <v>41</v>
      </c>
      <c r="AL1119" s="73">
        <v>150</v>
      </c>
      <c r="AM1119" s="70"/>
      <c r="AN1119" s="74"/>
      <c r="AO1119" s="70"/>
      <c r="AP1119" s="63"/>
      <c r="AQ1119" s="63"/>
      <c r="AR1119" s="40"/>
      <c r="AS1119" s="40"/>
      <c r="AT1119" s="63"/>
      <c r="AU1119" s="63"/>
      <c r="AV1119" s="142"/>
      <c r="AW1119" s="71"/>
      <c r="AX1119" s="45"/>
      <c r="AY1119" s="45"/>
      <c r="AZ1119" s="46"/>
      <c r="BA1119" s="152"/>
      <c r="BB1119" s="47"/>
      <c r="BC1119" s="158">
        <v>4</v>
      </c>
      <c r="BD1119" s="158"/>
      <c r="BE1119" s="47"/>
      <c r="BF1119" s="56"/>
      <c r="BG1119" s="49"/>
      <c r="BH1119" s="50"/>
      <c r="BI1119" s="49"/>
      <c r="BJ1119" s="49"/>
      <c r="BK1119" s="49"/>
      <c r="BL1119" s="49"/>
      <c r="BM1119" s="49"/>
      <c r="BN1119" s="50"/>
      <c r="BO1119" s="49"/>
      <c r="BP1119" s="49"/>
      <c r="BQ1119" s="50"/>
      <c r="BR1119" s="9"/>
    </row>
    <row r="1120" spans="1:70" s="7" customFormat="1" x14ac:dyDescent="0.25">
      <c r="A1120" s="68" t="s">
        <v>2132</v>
      </c>
      <c r="B1120" s="67" t="s">
        <v>2126</v>
      </c>
      <c r="C1120" s="52">
        <v>44944.480949074074</v>
      </c>
      <c r="D1120" s="16">
        <f>(K1120*M1120+P1120*R1120)/(24*60*60)</f>
        <v>1.0185185185185186E-2</v>
      </c>
      <c r="E1120" s="26"/>
      <c r="F1120" s="14">
        <v>411084</v>
      </c>
      <c r="G1120" s="15">
        <v>0.11700000000000001</v>
      </c>
      <c r="H1120" s="131">
        <v>17</v>
      </c>
      <c r="I1120" s="131">
        <v>10</v>
      </c>
      <c r="J1120" s="143" t="s">
        <v>1441</v>
      </c>
      <c r="K1120" s="27">
        <v>2</v>
      </c>
      <c r="L1120" s="27">
        <v>6.0000000000000001E-3</v>
      </c>
      <c r="M1120" s="13">
        <v>273</v>
      </c>
      <c r="N1120" s="13">
        <v>240</v>
      </c>
      <c r="O1120" s="17">
        <v>2E-3</v>
      </c>
      <c r="P1120" s="27">
        <v>1</v>
      </c>
      <c r="Q1120" s="27">
        <v>6.0000000000000001E-3</v>
      </c>
      <c r="R1120" s="13">
        <v>334</v>
      </c>
      <c r="S1120" s="13">
        <v>240</v>
      </c>
      <c r="T1120" s="133">
        <v>2.9999999999999997E-4</v>
      </c>
      <c r="U1120" s="27">
        <v>1.1183999999999999E-2</v>
      </c>
      <c r="V1120" s="8">
        <f>IF(AB1118="Latest Sag:",-(K1120*L1120+P1120*Q1120),-(K1120*L1120+P1120*Q1120)+U1120)</f>
        <v>-6.8160000000000026E-3</v>
      </c>
      <c r="W1120" s="8">
        <f>IF(OR(AC1119="",AC1119=0),Z1119+V1120,IF(AB1118="Latest Sag:",AA1119+U1120+V1120,AC1119+V1120))</f>
        <v>0.45847100000000002</v>
      </c>
      <c r="X1120" s="33">
        <v>-35.389932999999999</v>
      </c>
      <c r="Y1120" s="53">
        <f>IF(OR(ISBLANK(X1120),X1118=VALUE(20)),,IF(W1118="Latest Z20:",ABS(X1118-X1120-K1117*L1117-P1117*Q1117+U1119+U1120),ABS(X1119-X1120-K1119*L1119-P1119*Q1119+U1120)))</f>
        <v>2.999999997338465E-6</v>
      </c>
      <c r="Z1120" s="28">
        <v>-66.122190000000003</v>
      </c>
      <c r="AA1120" s="28">
        <v>0.48816900000000002</v>
      </c>
      <c r="AB1120" s="28">
        <v>-2.9541999999999999E-2</v>
      </c>
      <c r="AC1120" s="8">
        <f t="shared" ref="AC1120" si="2564">AB1120+AA1120</f>
        <v>0.45862700000000001</v>
      </c>
      <c r="AD1120" s="35">
        <v>0.45860505769266702</v>
      </c>
      <c r="AE1120" s="8">
        <f t="shared" ref="AE1120" si="2565">IF(AD1120="",0,IF(OR(AC1120="",AC1120=0),W1120-AD1120,AC1120-AD1120))</f>
        <v>2.1942307332989408E-5</v>
      </c>
      <c r="AF1120" s="58">
        <f t="shared" ref="AF1120" si="2566">IF(AA1120="",(Z1120-V1120)-Z1119,AC1120-W1120)</f>
        <v>1.5599999999998948E-4</v>
      </c>
      <c r="AG1120" s="40"/>
      <c r="AH1120" s="73"/>
      <c r="AI1120" s="40"/>
      <c r="AJ1120" s="73"/>
      <c r="AK1120" s="40">
        <v>46</v>
      </c>
      <c r="AL1120" s="73">
        <v>150</v>
      </c>
      <c r="AM1120" s="70"/>
      <c r="AN1120" s="74"/>
      <c r="AO1120" s="70"/>
      <c r="AP1120" s="63"/>
      <c r="AQ1120" s="63"/>
      <c r="AR1120" s="40"/>
      <c r="AS1120" s="40"/>
      <c r="AT1120" s="63"/>
      <c r="AU1120" s="63"/>
      <c r="AV1120" s="142"/>
      <c r="AW1120" s="71"/>
      <c r="AX1120" s="45"/>
      <c r="AY1120" s="45"/>
      <c r="AZ1120" s="46"/>
      <c r="BA1120" s="152"/>
      <c r="BB1120" s="47"/>
      <c r="BC1120" s="158">
        <v>4</v>
      </c>
      <c r="BD1120" s="158"/>
      <c r="BE1120" s="47"/>
      <c r="BF1120" s="56"/>
      <c r="BG1120" s="49"/>
      <c r="BH1120" s="50"/>
      <c r="BI1120" s="49"/>
      <c r="BJ1120" s="49"/>
      <c r="BK1120" s="49"/>
      <c r="BL1120" s="49"/>
      <c r="BM1120" s="49"/>
      <c r="BN1120" s="50"/>
      <c r="BO1120" s="49"/>
      <c r="BP1120" s="49"/>
      <c r="BQ1120" s="50"/>
      <c r="BR1120" s="9"/>
    </row>
    <row r="1121" spans="1:70" s="6" customFormat="1" x14ac:dyDescent="0.25">
      <c r="A1121" s="170" t="s">
        <v>1155</v>
      </c>
      <c r="B1121" s="136"/>
      <c r="C1121" s="137">
        <v>44944.499722222223</v>
      </c>
      <c r="D1121" s="146">
        <v>2.2000000000000002</v>
      </c>
      <c r="E1121" s="139" t="s">
        <v>814</v>
      </c>
      <c r="F1121" s="165" t="s">
        <v>1185</v>
      </c>
      <c r="G1121" s="22"/>
      <c r="H1121" s="134"/>
      <c r="I1121" s="134"/>
      <c r="J1121" s="145"/>
      <c r="K1121" s="29"/>
      <c r="L1121" s="29"/>
      <c r="M1121" s="1"/>
      <c r="N1121" s="1"/>
      <c r="O1121" s="3"/>
      <c r="P1121" s="29"/>
      <c r="Q1121" s="29"/>
      <c r="R1121" s="1"/>
      <c r="S1121" s="1"/>
      <c r="T1121" s="147" t="s">
        <v>903</v>
      </c>
      <c r="U1121" s="32" t="s">
        <v>24</v>
      </c>
      <c r="V1121" s="24"/>
      <c r="W1121" s="25" t="s">
        <v>22</v>
      </c>
      <c r="X1121" s="30">
        <v>20</v>
      </c>
      <c r="Y1121" s="138"/>
      <c r="Z1121" s="30"/>
      <c r="AA1121" s="30"/>
      <c r="AB1121" s="36" t="s">
        <v>21</v>
      </c>
      <c r="AC1121" s="24">
        <f>$AC$1120</f>
        <v>0.45862700000000001</v>
      </c>
      <c r="AD1121" s="30"/>
      <c r="AE1121" s="24"/>
      <c r="AF1121" s="24"/>
      <c r="AG1121" s="41"/>
      <c r="AH1121" s="41"/>
      <c r="AI1121" s="41"/>
      <c r="AJ1121" s="41"/>
      <c r="AK1121" s="41"/>
      <c r="AL1121" s="41"/>
      <c r="AM1121" s="41"/>
      <c r="AN1121" s="41"/>
      <c r="AO1121" s="41"/>
      <c r="AP1121" s="135"/>
      <c r="AQ1121" s="135"/>
      <c r="AR1121" s="41"/>
      <c r="AS1121" s="41"/>
      <c r="AT1121" s="135"/>
      <c r="AU1121" s="135"/>
      <c r="AV1121" s="29"/>
      <c r="AW1121" s="42"/>
      <c r="AX1121" s="42"/>
      <c r="AY1121" s="42"/>
      <c r="AZ1121" s="43"/>
      <c r="BA1121" s="151"/>
      <c r="BB1121" s="44"/>
      <c r="BC1121" s="157">
        <v>5</v>
      </c>
      <c r="BD1121" s="157"/>
      <c r="BE1121" s="44"/>
      <c r="BF1121" s="48"/>
      <c r="BG1121" s="48"/>
      <c r="BH1121" s="48"/>
      <c r="BI1121" s="48"/>
      <c r="BJ1121" s="48"/>
      <c r="BK1121" s="48"/>
      <c r="BL1121" s="48"/>
      <c r="BM1121" s="48"/>
      <c r="BN1121" s="48"/>
      <c r="BO1121" s="48"/>
      <c r="BP1121" s="48"/>
      <c r="BQ1121" s="48"/>
      <c r="BR1121" s="1"/>
    </row>
    <row r="1122" spans="1:70" s="7" customFormat="1" x14ac:dyDescent="0.25">
      <c r="A1122" s="68" t="s">
        <v>2133</v>
      </c>
      <c r="B1122" s="67" t="s">
        <v>2126</v>
      </c>
      <c r="C1122" s="52">
        <v>44944.499826388892</v>
      </c>
      <c r="D1122" s="16">
        <f>(K1122*M1122+P1122*R1122)/(24*60*60)</f>
        <v>0</v>
      </c>
      <c r="E1122" s="26"/>
      <c r="F1122" s="14">
        <v>411084</v>
      </c>
      <c r="G1122" s="15">
        <v>0.11700000000000001</v>
      </c>
      <c r="H1122" s="131">
        <v>17</v>
      </c>
      <c r="I1122" s="131">
        <v>10</v>
      </c>
      <c r="J1122" s="143" t="s">
        <v>1441</v>
      </c>
      <c r="K1122" s="37"/>
      <c r="L1122" s="27">
        <v>6.0000000000000001E-3</v>
      </c>
      <c r="M1122" s="13">
        <v>273</v>
      </c>
      <c r="N1122" s="13">
        <v>240</v>
      </c>
      <c r="O1122" s="17">
        <v>2E-3</v>
      </c>
      <c r="P1122" s="37"/>
      <c r="Q1122" s="27">
        <v>6.0000000000000001E-3</v>
      </c>
      <c r="R1122" s="13">
        <v>334</v>
      </c>
      <c r="S1122" s="13">
        <v>240</v>
      </c>
      <c r="T1122" s="133">
        <v>2.9999999999999997E-4</v>
      </c>
      <c r="U1122" s="27">
        <v>0</v>
      </c>
      <c r="V1122" s="8">
        <f>IF(AB1120="Latest Sag:",-(K1122*L1122+P1122*Q1122),-(K1122*L1122+P1122*Q1122)+U1122)</f>
        <v>0</v>
      </c>
      <c r="W1122" s="8">
        <f>IF(OR(AC1121="",AC1121=0),Z1121+V1122,IF(AB1120="Latest Sag:",AA1121+U1122+V1122,AC1121+V1122))</f>
        <v>0.45862700000000001</v>
      </c>
      <c r="X1122" s="34"/>
      <c r="Y1122" s="53">
        <f>IF(OR(ISBLANK(X1122),X1120=VALUE(20)),,IF(W1120="Latest Z20:",ABS(X1120-X1122-K1119*L1119-P1119*Q1119+U1121+U1122),ABS(X1121-X1122-K1121*L1121-P1121*Q1121+U1122)))</f>
        <v>0</v>
      </c>
      <c r="Z1122" s="28">
        <v>-66.122131999999993</v>
      </c>
      <c r="AA1122" s="28">
        <v>0.48811900000000003</v>
      </c>
      <c r="AB1122" s="28">
        <v>3.7263999999999999E-2</v>
      </c>
      <c r="AC1122" s="8">
        <f t="shared" ref="AC1122" si="2567">AB1122+AA1122</f>
        <v>0.52538300000000004</v>
      </c>
      <c r="AD1122" s="35">
        <v>0.458610071763078</v>
      </c>
      <c r="AE1122" s="8">
        <f t="shared" ref="AE1122" si="2568">IF(AD1122="",0,IF(OR(AC1122="",AC1122=0),W1122-AD1122,AC1122-AD1122))</f>
        <v>6.6772928236922047E-2</v>
      </c>
      <c r="AF1122" s="58">
        <f t="shared" ref="AF1122" si="2569">IF(AA1122="",(Z1122-V1122)-Z1121,AC1122-W1122)</f>
        <v>6.6756000000000038E-2</v>
      </c>
      <c r="AG1122" s="40"/>
      <c r="AH1122" s="73"/>
      <c r="AI1122" s="40"/>
      <c r="AJ1122" s="73"/>
      <c r="AK1122" s="40">
        <v>3274</v>
      </c>
      <c r="AL1122" s="73">
        <v>150</v>
      </c>
      <c r="AM1122" s="70"/>
      <c r="AN1122" s="74"/>
      <c r="AO1122" s="70"/>
      <c r="AP1122" s="63"/>
      <c r="AQ1122" s="63"/>
      <c r="AR1122" s="40"/>
      <c r="AS1122" s="40"/>
      <c r="AT1122" s="63"/>
      <c r="AU1122" s="63"/>
      <c r="AV1122" s="142"/>
      <c r="AW1122" s="71"/>
      <c r="AX1122" s="45"/>
      <c r="AY1122" s="45"/>
      <c r="AZ1122" s="46"/>
      <c r="BA1122" s="152"/>
      <c r="BB1122" s="47"/>
      <c r="BC1122" s="158">
        <v>5</v>
      </c>
      <c r="BD1122" s="158"/>
      <c r="BE1122" s="47"/>
      <c r="BF1122" s="56"/>
      <c r="BG1122" s="49"/>
      <c r="BH1122" s="50"/>
      <c r="BI1122" s="49"/>
      <c r="BJ1122" s="49"/>
      <c r="BK1122" s="49"/>
      <c r="BL1122" s="49"/>
      <c r="BM1122" s="49"/>
      <c r="BN1122" s="50"/>
      <c r="BO1122" s="49"/>
      <c r="BP1122" s="49"/>
      <c r="BQ1122" s="50"/>
      <c r="BR1122" s="9"/>
    </row>
    <row r="1123" spans="1:70" s="7" customFormat="1" x14ac:dyDescent="0.25">
      <c r="A1123" s="68" t="s">
        <v>2134</v>
      </c>
      <c r="B1123" s="67" t="s">
        <v>2126</v>
      </c>
      <c r="C1123" s="52">
        <v>44944.529803240737</v>
      </c>
      <c r="D1123" s="16">
        <f>(K1123*M1123+P1123*R1123)/(24*60*60)</f>
        <v>3.1597222222222221E-2</v>
      </c>
      <c r="E1123" s="26"/>
      <c r="F1123" s="14">
        <v>411084</v>
      </c>
      <c r="G1123" s="15">
        <v>0.11700000000000001</v>
      </c>
      <c r="H1123" s="131">
        <v>17</v>
      </c>
      <c r="I1123" s="131">
        <v>10</v>
      </c>
      <c r="J1123" s="143" t="s">
        <v>1441</v>
      </c>
      <c r="K1123" s="27">
        <v>10</v>
      </c>
      <c r="L1123" s="27">
        <v>6.0000000000000001E-3</v>
      </c>
      <c r="M1123" s="13">
        <v>273</v>
      </c>
      <c r="N1123" s="13">
        <v>240</v>
      </c>
      <c r="O1123" s="17">
        <v>2E-3</v>
      </c>
      <c r="P1123" s="27">
        <v>0</v>
      </c>
      <c r="Q1123" s="27">
        <v>6.0000000000000001E-3</v>
      </c>
      <c r="R1123" s="13">
        <v>334</v>
      </c>
      <c r="S1123" s="13">
        <v>240</v>
      </c>
      <c r="T1123" s="133">
        <v>2.9999999999999997E-4</v>
      </c>
      <c r="U1123" s="27">
        <v>3.6493999999999999E-2</v>
      </c>
      <c r="V1123" s="8">
        <f>IF(AB1121="Latest Sag:",-(K1123*L1123+P1123*Q1123),-(K1123*L1123+P1123*Q1123)+U1123)</f>
        <v>-0.06</v>
      </c>
      <c r="W1123" s="8">
        <f>IF(OR(AC1122="",AC1122=0),Z1122+V1123,IF(AB1121="Latest Sag:",AA1122+U1123+V1123,AC1122+V1123))</f>
        <v>0.464613</v>
      </c>
      <c r="X1123" s="33">
        <v>-35.341307999999998</v>
      </c>
      <c r="Y1123" s="53">
        <f>IF(OR(ISBLANK(X1123),X1121=VALUE(20)),,IF(W1121="Latest Z20:",ABS(X1121-X1123-K1120*L1120-P1120*Q1120+U1122+U1123),ABS(X1122-X1123-K1122*L1122-P1122*Q1122+U1123)))</f>
        <v>0</v>
      </c>
      <c r="Z1123" s="28">
        <v>-66.121728000000004</v>
      </c>
      <c r="AA1123" s="28">
        <v>0.48807600000000001</v>
      </c>
      <c r="AB1123" s="28">
        <v>-2.3592999999999999E-2</v>
      </c>
      <c r="AC1123" s="8">
        <f t="shared" ref="AC1123" si="2570">AB1123+AA1123</f>
        <v>0.46448300000000003</v>
      </c>
      <c r="AD1123" s="35">
        <v>0.458610071763078</v>
      </c>
      <c r="AE1123" s="8">
        <f t="shared" ref="AE1123" si="2571">IF(AD1123="",0,IF(OR(AC1123="",AC1123=0),W1123-AD1123,AC1123-AD1123))</f>
        <v>5.872928236922037E-3</v>
      </c>
      <c r="AF1123" s="58">
        <f t="shared" ref="AF1123" si="2572">IF(AA1123="",(Z1123-V1123)-Z1122,AC1123-W1123)</f>
        <v>-1.2999999999996348E-4</v>
      </c>
      <c r="AG1123" s="40"/>
      <c r="AH1123" s="73"/>
      <c r="AI1123" s="40"/>
      <c r="AJ1123" s="73"/>
      <c r="AK1123" s="40">
        <v>39</v>
      </c>
      <c r="AL1123" s="73">
        <v>150</v>
      </c>
      <c r="AM1123" s="70"/>
      <c r="AN1123" s="74"/>
      <c r="AO1123" s="70"/>
      <c r="AP1123" s="63"/>
      <c r="AQ1123" s="63"/>
      <c r="AR1123" s="40"/>
      <c r="AS1123" s="40"/>
      <c r="AT1123" s="63"/>
      <c r="AU1123" s="63"/>
      <c r="AV1123" s="142"/>
      <c r="AW1123" s="71"/>
      <c r="AX1123" s="45"/>
      <c r="AY1123" s="45"/>
      <c r="AZ1123" s="46"/>
      <c r="BA1123" s="152"/>
      <c r="BB1123" s="47"/>
      <c r="BC1123" s="158">
        <v>5</v>
      </c>
      <c r="BD1123" s="158"/>
      <c r="BE1123" s="47"/>
      <c r="BF1123" s="56"/>
      <c r="BG1123" s="49"/>
      <c r="BH1123" s="50"/>
      <c r="BI1123" s="49"/>
      <c r="BJ1123" s="49"/>
      <c r="BK1123" s="49"/>
      <c r="BL1123" s="49"/>
      <c r="BM1123" s="49"/>
      <c r="BN1123" s="50"/>
      <c r="BO1123" s="49"/>
      <c r="BP1123" s="49"/>
      <c r="BQ1123" s="50"/>
      <c r="BR1123" s="9"/>
    </row>
    <row r="1124" spans="1:70" s="7" customFormat="1" x14ac:dyDescent="0.25">
      <c r="A1124" s="68" t="s">
        <v>2135</v>
      </c>
      <c r="B1124" s="67" t="s">
        <v>2126</v>
      </c>
      <c r="C1124" s="52">
        <v>44944.57603009259</v>
      </c>
      <c r="D1124" s="16">
        <f>(K1124*M1124+P1124*R1124)/(24*60*60)</f>
        <v>1.0185185185185186E-2</v>
      </c>
      <c r="E1124" s="26"/>
      <c r="F1124" s="14">
        <v>411084</v>
      </c>
      <c r="G1124" s="15">
        <v>0.11700000000000001</v>
      </c>
      <c r="H1124" s="131">
        <v>17</v>
      </c>
      <c r="I1124" s="131">
        <v>10</v>
      </c>
      <c r="J1124" s="143" t="s">
        <v>1441</v>
      </c>
      <c r="K1124" s="27">
        <v>2</v>
      </c>
      <c r="L1124" s="27">
        <v>6.0000000000000001E-3</v>
      </c>
      <c r="M1124" s="13">
        <v>273</v>
      </c>
      <c r="N1124" s="13">
        <v>240</v>
      </c>
      <c r="O1124" s="17">
        <v>2E-3</v>
      </c>
      <c r="P1124" s="27">
        <v>1</v>
      </c>
      <c r="Q1124" s="27">
        <v>6.0000000000000001E-3</v>
      </c>
      <c r="R1124" s="13">
        <v>334</v>
      </c>
      <c r="S1124" s="13">
        <v>240</v>
      </c>
      <c r="T1124" s="133">
        <v>2.9999999999999997E-4</v>
      </c>
      <c r="U1124" s="27">
        <v>1.1983000000000001E-2</v>
      </c>
      <c r="V1124" s="8">
        <f>IF(AB1122="Latest Sag:",-(K1124*L1124+P1124*Q1124),-(K1124*L1124+P1124*Q1124)+U1124)</f>
        <v>-6.0170000000000015E-3</v>
      </c>
      <c r="W1124" s="8">
        <f>IF(OR(AC1123="",AC1123=0),Z1123+V1124,IF(AB1122="Latest Sag:",AA1123+U1124+V1124,AC1123+V1124))</f>
        <v>0.45846600000000004</v>
      </c>
      <c r="X1124" s="33">
        <v>-35.389327000000002</v>
      </c>
      <c r="Y1124" s="53">
        <f>IF(OR(ISBLANK(X1124),X1122=VALUE(20)),,IF(W1122="Latest Z20:",ABS(X1122-X1124-K1121*L1121-P1121*Q1121+U1123+U1124),ABS(X1123-X1124-K1123*L1123-P1123*Q1123+U1124)))</f>
        <v>2.0000000035894083E-6</v>
      </c>
      <c r="Z1124" s="28">
        <v>-66.121826999999996</v>
      </c>
      <c r="AA1124" s="28">
        <v>0.488093</v>
      </c>
      <c r="AB1124" s="28">
        <v>-2.9288999999999999E-2</v>
      </c>
      <c r="AC1124" s="8">
        <f t="shared" ref="AC1124" si="2573">AB1124+AA1124</f>
        <v>0.45880399999999999</v>
      </c>
      <c r="AD1124" s="35">
        <v>0.458610071763078</v>
      </c>
      <c r="AE1124" s="8">
        <f t="shared" ref="AE1124" si="2574">IF(AD1124="",0,IF(OR(AC1124="",AC1124=0),W1124-AD1124,AC1124-AD1124))</f>
        <v>1.939282369219919E-4</v>
      </c>
      <c r="AF1124" s="58">
        <f t="shared" ref="AF1124" si="2575">IF(AA1124="",(Z1124-V1124)-Z1123,AC1124-W1124)</f>
        <v>3.3799999999994945E-4</v>
      </c>
      <c r="AG1124" s="40"/>
      <c r="AH1124" s="73"/>
      <c r="AI1124" s="40"/>
      <c r="AJ1124" s="73"/>
      <c r="AK1124" s="40">
        <v>17</v>
      </c>
      <c r="AL1124" s="73">
        <v>150</v>
      </c>
      <c r="AM1124" s="70"/>
      <c r="AN1124" s="74"/>
      <c r="AO1124" s="70"/>
      <c r="AP1124" s="63"/>
      <c r="AQ1124" s="63"/>
      <c r="AR1124" s="40"/>
      <c r="AS1124" s="40"/>
      <c r="AT1124" s="63"/>
      <c r="AU1124" s="63"/>
      <c r="AV1124" s="142"/>
      <c r="AW1124" s="71"/>
      <c r="AX1124" s="45"/>
      <c r="AY1124" s="45"/>
      <c r="AZ1124" s="46"/>
      <c r="BA1124" s="152"/>
      <c r="BB1124" s="47"/>
      <c r="BC1124" s="158">
        <v>5</v>
      </c>
      <c r="BD1124" s="158"/>
      <c r="BE1124" s="47"/>
      <c r="BF1124" s="56"/>
      <c r="BG1124" s="49"/>
      <c r="BH1124" s="50"/>
      <c r="BI1124" s="49"/>
      <c r="BJ1124" s="49"/>
      <c r="BK1124" s="49"/>
      <c r="BL1124" s="49"/>
      <c r="BM1124" s="49"/>
      <c r="BN1124" s="50"/>
      <c r="BO1124" s="49"/>
      <c r="BP1124" s="49"/>
      <c r="BQ1124" s="50"/>
      <c r="BR1124" s="9"/>
    </row>
    <row r="1125" spans="1:70" s="6" customFormat="1" x14ac:dyDescent="0.25">
      <c r="A1125" s="1" t="s">
        <v>25</v>
      </c>
      <c r="B1125" s="136"/>
      <c r="C1125" s="137">
        <v>44944.599351851852</v>
      </c>
      <c r="D1125" s="146">
        <v>2.39</v>
      </c>
      <c r="E1125" s="139" t="s">
        <v>814</v>
      </c>
      <c r="F1125" s="165" t="s">
        <v>1191</v>
      </c>
      <c r="G1125" s="22"/>
      <c r="H1125" s="134"/>
      <c r="I1125" s="134"/>
      <c r="J1125" s="145"/>
      <c r="K1125" s="29"/>
      <c r="L1125" s="29"/>
      <c r="M1125" s="1"/>
      <c r="N1125" s="1"/>
      <c r="O1125" s="3"/>
      <c r="P1125" s="29"/>
      <c r="Q1125" s="29"/>
      <c r="R1125" s="1"/>
      <c r="S1125" s="1"/>
      <c r="T1125" s="147" t="s">
        <v>903</v>
      </c>
      <c r="U1125" s="32" t="s">
        <v>24</v>
      </c>
      <c r="V1125" s="24"/>
      <c r="W1125" s="25" t="s">
        <v>22</v>
      </c>
      <c r="X1125" s="30">
        <f>$X$1124</f>
        <v>-35.389327000000002</v>
      </c>
      <c r="Y1125" s="138"/>
      <c r="Z1125" s="30"/>
      <c r="AA1125" s="30"/>
      <c r="AB1125" s="36" t="s">
        <v>21</v>
      </c>
      <c r="AC1125" s="24">
        <f>$AC$1124</f>
        <v>0.45880399999999999</v>
      </c>
      <c r="AD1125" s="30"/>
      <c r="AE1125" s="24"/>
      <c r="AF1125" s="24"/>
      <c r="AG1125" s="41"/>
      <c r="AH1125" s="41"/>
      <c r="AI1125" s="41"/>
      <c r="AJ1125" s="41"/>
      <c r="AK1125" s="41"/>
      <c r="AL1125" s="41"/>
      <c r="AM1125" s="41"/>
      <c r="AN1125" s="41"/>
      <c r="AO1125" s="41"/>
      <c r="AP1125" s="135"/>
      <c r="AQ1125" s="135"/>
      <c r="AR1125" s="41"/>
      <c r="AS1125" s="41"/>
      <c r="AT1125" s="135"/>
      <c r="AU1125" s="135"/>
      <c r="AV1125" s="29"/>
      <c r="AW1125" s="42"/>
      <c r="AX1125" s="42"/>
      <c r="AY1125" s="42"/>
      <c r="AZ1125" s="43"/>
      <c r="BA1125" s="151"/>
      <c r="BB1125" s="44"/>
      <c r="BC1125" s="157">
        <v>6</v>
      </c>
      <c r="BD1125" s="157"/>
      <c r="BE1125" s="44"/>
      <c r="BF1125" s="48"/>
      <c r="BG1125" s="48"/>
      <c r="BH1125" s="48"/>
      <c r="BI1125" s="48"/>
      <c r="BJ1125" s="48"/>
      <c r="BK1125" s="48"/>
      <c r="BL1125" s="48"/>
      <c r="BM1125" s="48"/>
      <c r="BN1125" s="48"/>
      <c r="BO1125" s="48"/>
      <c r="BP1125" s="48"/>
      <c r="BQ1125" s="48"/>
      <c r="BR1125" s="1"/>
    </row>
    <row r="1126" spans="1:70" s="7" customFormat="1" x14ac:dyDescent="0.25">
      <c r="A1126" s="68" t="s">
        <v>2136</v>
      </c>
      <c r="B1126" s="67" t="s">
        <v>2126</v>
      </c>
      <c r="C1126" s="52">
        <v>44963.676377314812</v>
      </c>
      <c r="D1126" s="16">
        <f>(K1126*M1126+P1126*R1126)/(24*60*60)</f>
        <v>0</v>
      </c>
      <c r="E1126" s="26"/>
      <c r="F1126" s="14">
        <v>411084</v>
      </c>
      <c r="G1126" s="15">
        <v>0.11700000000000001</v>
      </c>
      <c r="H1126" s="131">
        <v>17</v>
      </c>
      <c r="I1126" s="131">
        <v>10</v>
      </c>
      <c r="J1126" s="143" t="s">
        <v>1441</v>
      </c>
      <c r="K1126" s="37"/>
      <c r="L1126" s="27">
        <v>6.0000000000000001E-3</v>
      </c>
      <c r="M1126" s="13">
        <v>273</v>
      </c>
      <c r="N1126" s="13">
        <v>240</v>
      </c>
      <c r="O1126" s="17">
        <v>2E-3</v>
      </c>
      <c r="P1126" s="37"/>
      <c r="Q1126" s="27">
        <v>6.0000000000000001E-3</v>
      </c>
      <c r="R1126" s="13">
        <v>334</v>
      </c>
      <c r="S1126" s="13">
        <v>240</v>
      </c>
      <c r="T1126" s="133">
        <v>2.9999999999999997E-4</v>
      </c>
      <c r="U1126" s="27"/>
      <c r="V1126" s="8">
        <f>IF(AB1124="Latest Sag:",-(K1126*L1126+P1126*Q1126),-(K1126*L1126+P1126*Q1126)+U1126)</f>
        <v>0</v>
      </c>
      <c r="W1126" s="8">
        <f>IF(OR(AC1125="",AC1125=0),Z1125+V1126,IF(AB1124="Latest Sag:",AA1125+U1126+V1126,AC1125+V1126))</f>
        <v>0.45880399999999999</v>
      </c>
      <c r="X1126" s="34"/>
      <c r="Y1126" s="53">
        <f>IF(OR(ISBLANK(X1126),X1124=VALUE(20)),,IF(W1124="Latest Z20:",ABS(X1124-X1126-K1123*L1123-P1123*Q1123+U1125+U1126),ABS(X1125-X1126-K1125*L1125-P1125*Q1125+U1126)))</f>
        <v>0</v>
      </c>
      <c r="Z1126" s="28"/>
      <c r="AA1126" s="28"/>
      <c r="AB1126" s="28"/>
      <c r="AC1126" s="8">
        <f t="shared" ref="AC1126" si="2576">AB1126+AA1126</f>
        <v>0</v>
      </c>
      <c r="AD1126" s="35"/>
      <c r="AE1126" s="8">
        <f t="shared" ref="AE1126" si="2577">IF(AD1126="",0,IF(OR(AC1126="",AC1126=0),W1126-AD1126,AC1126-AD1126))</f>
        <v>0</v>
      </c>
      <c r="AF1126" s="58">
        <f t="shared" ref="AF1126" si="2578">IF(AA1126="",(Z1126-V1126)-Z1125,AC1126-W1126)</f>
        <v>0</v>
      </c>
      <c r="AG1126" s="40"/>
      <c r="AH1126" s="73"/>
      <c r="AI1126" s="40"/>
      <c r="AJ1126" s="73"/>
      <c r="AK1126" s="40"/>
      <c r="AL1126" s="73">
        <v>150</v>
      </c>
      <c r="AM1126" s="70"/>
      <c r="AN1126" s="74"/>
      <c r="AO1126" s="70"/>
      <c r="AP1126" s="63"/>
      <c r="AQ1126" s="63"/>
      <c r="AR1126" s="40"/>
      <c r="AS1126" s="40"/>
      <c r="AT1126" s="63"/>
      <c r="AU1126" s="63"/>
      <c r="AV1126" s="142"/>
      <c r="AW1126" s="71"/>
      <c r="AX1126" s="45"/>
      <c r="AY1126" s="45"/>
      <c r="AZ1126" s="46"/>
      <c r="BA1126" s="152"/>
      <c r="BB1126" s="47"/>
      <c r="BC1126" s="158">
        <v>6</v>
      </c>
      <c r="BD1126" s="158"/>
      <c r="BE1126" s="47"/>
      <c r="BF1126" s="56"/>
      <c r="BG1126" s="49"/>
      <c r="BH1126" s="50"/>
      <c r="BI1126" s="49"/>
      <c r="BJ1126" s="49"/>
      <c r="BK1126" s="49"/>
      <c r="BL1126" s="49"/>
      <c r="BM1126" s="49"/>
      <c r="BN1126" s="50"/>
      <c r="BO1126" s="49"/>
      <c r="BP1126" s="49"/>
      <c r="BQ1126" s="50"/>
      <c r="BR1126" s="9"/>
    </row>
    <row r="1127" spans="1:70" s="6" customFormat="1" x14ac:dyDescent="0.25">
      <c r="A1127" s="1" t="s">
        <v>25</v>
      </c>
      <c r="B1127" s="136"/>
      <c r="C1127" s="137">
        <v>44963.676423611112</v>
      </c>
      <c r="D1127" s="146">
        <v>457.85</v>
      </c>
      <c r="E1127" s="139" t="s">
        <v>814</v>
      </c>
      <c r="F1127" s="165" t="s">
        <v>1191</v>
      </c>
      <c r="G1127" s="22"/>
      <c r="H1127" s="134"/>
      <c r="I1127" s="134"/>
      <c r="J1127" s="145"/>
      <c r="K1127" s="29"/>
      <c r="L1127" s="29"/>
      <c r="M1127" s="1"/>
      <c r="N1127" s="1"/>
      <c r="O1127" s="3"/>
      <c r="P1127" s="29"/>
      <c r="Q1127" s="29"/>
      <c r="R1127" s="1"/>
      <c r="S1127" s="1"/>
      <c r="T1127" s="147" t="s">
        <v>903</v>
      </c>
      <c r="U1127" s="32" t="s">
        <v>24</v>
      </c>
      <c r="V1127" s="24"/>
      <c r="W1127" s="25" t="s">
        <v>22</v>
      </c>
      <c r="X1127" s="30">
        <v>20</v>
      </c>
      <c r="Y1127" s="138"/>
      <c r="Z1127" s="30"/>
      <c r="AA1127" s="30"/>
      <c r="AB1127" s="36" t="s">
        <v>21</v>
      </c>
      <c r="AC1127" s="24">
        <f>$AC$1126</f>
        <v>0</v>
      </c>
      <c r="AD1127" s="30"/>
      <c r="AE1127" s="24"/>
      <c r="AF1127" s="24"/>
      <c r="AG1127" s="41"/>
      <c r="AH1127" s="41"/>
      <c r="AI1127" s="41"/>
      <c r="AJ1127" s="41"/>
      <c r="AK1127" s="41"/>
      <c r="AL1127" s="41"/>
      <c r="AM1127" s="41"/>
      <c r="AN1127" s="41"/>
      <c r="AO1127" s="41"/>
      <c r="AP1127" s="135"/>
      <c r="AQ1127" s="135"/>
      <c r="AR1127" s="41"/>
      <c r="AS1127" s="41"/>
      <c r="AT1127" s="135"/>
      <c r="AU1127" s="135"/>
      <c r="AV1127" s="29"/>
      <c r="AW1127" s="42"/>
      <c r="AX1127" s="42"/>
      <c r="AY1127" s="42"/>
      <c r="AZ1127" s="43"/>
      <c r="BA1127" s="151"/>
      <c r="BB1127" s="44"/>
      <c r="BC1127" s="157">
        <v>6</v>
      </c>
      <c r="BD1127" s="157"/>
      <c r="BE1127" s="44"/>
      <c r="BF1127" s="48"/>
      <c r="BG1127" s="48"/>
      <c r="BH1127" s="48"/>
      <c r="BI1127" s="48"/>
      <c r="BJ1127" s="48"/>
      <c r="BK1127" s="48"/>
      <c r="BL1127" s="48"/>
      <c r="BM1127" s="48"/>
      <c r="BN1127" s="48"/>
      <c r="BO1127" s="48"/>
      <c r="BP1127" s="48"/>
      <c r="BQ1127" s="48"/>
      <c r="BR1127" s="1"/>
    </row>
    <row r="1128" spans="1:70" s="7" customFormat="1" x14ac:dyDescent="0.25">
      <c r="A1128" s="68" t="s">
        <v>1112</v>
      </c>
      <c r="B1128" s="67" t="s">
        <v>1713</v>
      </c>
      <c r="C1128" s="52">
        <v>44964.512442129628</v>
      </c>
      <c r="D1128" s="16">
        <f>(K1128*M1128+P1128*R1128)/(24*60*60)</f>
        <v>0</v>
      </c>
      <c r="E1128" s="26" t="s">
        <v>2138</v>
      </c>
      <c r="F1128" s="14" t="s">
        <v>2137</v>
      </c>
      <c r="G1128" s="15">
        <v>0.11700000000000001</v>
      </c>
      <c r="H1128" s="131">
        <v>31.5</v>
      </c>
      <c r="I1128" s="131">
        <v>15</v>
      </c>
      <c r="J1128" s="143" t="s">
        <v>2139</v>
      </c>
      <c r="K1128" s="37"/>
      <c r="L1128" s="27">
        <v>6.0000000000000001E-3</v>
      </c>
      <c r="M1128" s="13">
        <v>273</v>
      </c>
      <c r="N1128" s="13">
        <v>240</v>
      </c>
      <c r="O1128" s="17">
        <v>2E-3</v>
      </c>
      <c r="P1128" s="37"/>
      <c r="Q1128" s="27">
        <v>6.0000000000000001E-3</v>
      </c>
      <c r="R1128" s="13">
        <v>334</v>
      </c>
      <c r="S1128" s="13">
        <v>240</v>
      </c>
      <c r="T1128" s="133">
        <v>2.9999999999999997E-4</v>
      </c>
      <c r="U1128" s="27">
        <v>0</v>
      </c>
      <c r="V1128" s="8">
        <f>IF(AB1126="Latest Sag:",-(K1128*L1128+P1128*Q1128),-(K1128*L1128+P1128*Q1128)+U1128)</f>
        <v>0</v>
      </c>
      <c r="W1128" s="8">
        <f>IF(OR(AC1127="",AC1127=0),Z1127+V1128,IF(AB1126="Latest Sag:",AA1127+U1128+V1128,AC1127+V1128))</f>
        <v>0</v>
      </c>
      <c r="X1128" s="34"/>
      <c r="Y1128" s="53">
        <f>IF(OR(ISBLANK(X1128),X1126=VALUE(20)),,IF(W1126="Latest Z20:",ABS(X1126-X1128-K1125*L1125-P1125*Q1125+U1127+U1128),ABS(X1127-X1128-K1127*L1127-P1127*Q1127+U1128)))</f>
        <v>0</v>
      </c>
      <c r="Z1128" s="28">
        <v>-77.023515000000003</v>
      </c>
      <c r="AA1128" s="28"/>
      <c r="AB1128" s="28"/>
      <c r="AC1128" s="8">
        <f t="shared" ref="AC1128" si="2579">AB1128+AA1128</f>
        <v>0</v>
      </c>
      <c r="AD1128" s="35"/>
      <c r="AE1128" s="8">
        <f t="shared" ref="AE1128" si="2580">IF(AD1128="",0,IF(OR(AC1128="",AC1128=0),W1128-AD1128,AC1128-AD1128))</f>
        <v>0</v>
      </c>
      <c r="AF1128" s="58">
        <f t="shared" ref="AF1128" si="2581">IF(AA1128="",(Z1128-V1128)-Z1127,AC1128-W1128)</f>
        <v>-77.023515000000003</v>
      </c>
      <c r="AG1128" s="40"/>
      <c r="AH1128" s="73"/>
      <c r="AI1128" s="40"/>
      <c r="AJ1128" s="73"/>
      <c r="AK1128" s="40">
        <v>298</v>
      </c>
      <c r="AL1128" s="73">
        <v>350</v>
      </c>
      <c r="AM1128" s="70"/>
      <c r="AN1128" s="74"/>
      <c r="AO1128" s="70"/>
      <c r="AP1128" s="63"/>
      <c r="AQ1128" s="63"/>
      <c r="AR1128" s="40"/>
      <c r="AS1128" s="40"/>
      <c r="AT1128" s="63"/>
      <c r="AU1128" s="63"/>
      <c r="AV1128" s="142"/>
      <c r="AW1128" s="71">
        <v>0.02</v>
      </c>
      <c r="AX1128" s="45"/>
      <c r="AY1128" s="45"/>
      <c r="AZ1128" s="46"/>
      <c r="BA1128" s="152"/>
      <c r="BB1128" s="47"/>
      <c r="BC1128" s="158">
        <v>6</v>
      </c>
      <c r="BD1128" s="158"/>
      <c r="BE1128" s="47"/>
      <c r="BF1128" s="56"/>
      <c r="BG1128" s="49"/>
      <c r="BH1128" s="50"/>
      <c r="BI1128" s="49"/>
      <c r="BJ1128" s="49"/>
      <c r="BK1128" s="49"/>
      <c r="BL1128" s="49"/>
      <c r="BM1128" s="49"/>
      <c r="BN1128" s="50"/>
      <c r="BO1128" s="49"/>
      <c r="BP1128" s="49"/>
      <c r="BQ1128" s="50"/>
      <c r="BR1128" s="9"/>
    </row>
    <row r="1129" spans="1:70" s="7" customFormat="1" x14ac:dyDescent="0.25">
      <c r="A1129" s="68" t="s">
        <v>1116</v>
      </c>
      <c r="B1129" s="67" t="s">
        <v>1713</v>
      </c>
      <c r="C1129" s="52">
        <v>44964.551458333335</v>
      </c>
      <c r="D1129" s="16">
        <f>(K1129*M1129+P1129*R1129)/(24*60*60)</f>
        <v>9.479166666666667E-3</v>
      </c>
      <c r="E1129" s="26"/>
      <c r="F1129" s="14" t="s">
        <v>2137</v>
      </c>
      <c r="G1129" s="15">
        <v>0.11700000000000001</v>
      </c>
      <c r="H1129" s="131">
        <v>31.5</v>
      </c>
      <c r="I1129" s="131">
        <v>15</v>
      </c>
      <c r="J1129" s="143" t="s">
        <v>2139</v>
      </c>
      <c r="K1129" s="27">
        <v>3</v>
      </c>
      <c r="L1129" s="27">
        <v>6.0000000000000001E-3</v>
      </c>
      <c r="M1129" s="13">
        <v>273</v>
      </c>
      <c r="N1129" s="13">
        <v>240</v>
      </c>
      <c r="O1129" s="17">
        <v>2E-3</v>
      </c>
      <c r="P1129" s="27">
        <v>0</v>
      </c>
      <c r="Q1129" s="27">
        <v>6.0000000000000001E-3</v>
      </c>
      <c r="R1129" s="13">
        <v>334</v>
      </c>
      <c r="S1129" s="13">
        <v>240</v>
      </c>
      <c r="T1129" s="133">
        <v>2.9999999999999997E-4</v>
      </c>
      <c r="U1129" s="27">
        <v>1.2E-2</v>
      </c>
      <c r="V1129" s="8">
        <f>IF(AB1127="Latest Sag:",-(K1129*L1129+P1129*Q1129),-(K1129*L1129+P1129*Q1129)+U1129)</f>
        <v>-1.8000000000000002E-2</v>
      </c>
      <c r="W1129" s="8">
        <f>IF(OR(AC1128="",AC1128=0),Z1128+V1129,IF(AB1127="Latest Sag:",AA1128+U1129+V1129,AC1128+V1129))</f>
        <v>-77.041515000000004</v>
      </c>
      <c r="X1129" s="33">
        <v>-49.069927</v>
      </c>
      <c r="Y1129" s="53">
        <f>IF(OR(ISBLANK(X1129),X1127=VALUE(20)),,IF(W1127="Latest Z20:",ABS(X1127-X1129-K1126*L1126-P1126*Q1126+U1128+U1129),ABS(X1128-X1129-K1128*L1128-P1128*Q1128+U1129)))</f>
        <v>0</v>
      </c>
      <c r="Z1129" s="28">
        <v>-77.037920999999997</v>
      </c>
      <c r="AA1129" s="28"/>
      <c r="AB1129" s="28"/>
      <c r="AC1129" s="8">
        <f t="shared" ref="AC1129" si="2582">AB1129+AA1129</f>
        <v>0</v>
      </c>
      <c r="AD1129" s="35"/>
      <c r="AE1129" s="8">
        <f t="shared" ref="AE1129" si="2583">IF(AD1129="",0,IF(OR(AC1129="",AC1129=0),W1129-AD1129,AC1129-AD1129))</f>
        <v>0</v>
      </c>
      <c r="AF1129" s="58">
        <f t="shared" ref="AF1129" si="2584">IF(AA1129="",(Z1129-V1129)-Z1128,AC1129-W1129)</f>
        <v>3.5940000000067585E-3</v>
      </c>
      <c r="AG1129" s="40"/>
      <c r="AH1129" s="73"/>
      <c r="AI1129" s="40"/>
      <c r="AJ1129" s="73"/>
      <c r="AK1129" s="40">
        <v>690</v>
      </c>
      <c r="AL1129" s="73">
        <v>350</v>
      </c>
      <c r="AM1129" s="70"/>
      <c r="AN1129" s="74"/>
      <c r="AO1129" s="70"/>
      <c r="AP1129" s="63"/>
      <c r="AQ1129" s="63"/>
      <c r="AR1129" s="40"/>
      <c r="AS1129" s="40"/>
      <c r="AT1129" s="63"/>
      <c r="AU1129" s="63"/>
      <c r="AV1129" s="142"/>
      <c r="AW1129" s="71">
        <v>-0.01</v>
      </c>
      <c r="AX1129" s="45">
        <v>5.7600000000000001E-4</v>
      </c>
      <c r="AY1129" s="45"/>
      <c r="AZ1129" s="46"/>
      <c r="BA1129" s="152"/>
      <c r="BB1129" s="47"/>
      <c r="BC1129" s="158">
        <v>6</v>
      </c>
      <c r="BD1129" s="158"/>
      <c r="BE1129" s="47"/>
      <c r="BF1129" s="56"/>
      <c r="BG1129" s="49"/>
      <c r="BH1129" s="50"/>
      <c r="BI1129" s="49"/>
      <c r="BJ1129" s="49"/>
      <c r="BK1129" s="49"/>
      <c r="BL1129" s="49"/>
      <c r="BM1129" s="49"/>
      <c r="BN1129" s="50"/>
      <c r="BO1129" s="49"/>
      <c r="BP1129" s="49"/>
      <c r="BQ1129" s="50"/>
      <c r="BR1129" s="9"/>
    </row>
    <row r="1130" spans="1:70" s="7" customFormat="1" x14ac:dyDescent="0.25">
      <c r="A1130" s="68" t="s">
        <v>1250</v>
      </c>
      <c r="B1130" s="67" t="s">
        <v>1713</v>
      </c>
      <c r="C1130" s="52">
        <v>44964.561018518521</v>
      </c>
      <c r="D1130" s="16">
        <f>(K1130*M1130+P1130*R1130)/(24*60*60)</f>
        <v>9.479166666666667E-3</v>
      </c>
      <c r="E1130" s="26"/>
      <c r="F1130" s="14" t="s">
        <v>2137</v>
      </c>
      <c r="G1130" s="15">
        <v>0.11700000000000001</v>
      </c>
      <c r="H1130" s="131">
        <v>31.5</v>
      </c>
      <c r="I1130" s="131">
        <v>15</v>
      </c>
      <c r="J1130" s="143" t="s">
        <v>2139</v>
      </c>
      <c r="K1130" s="27">
        <v>3</v>
      </c>
      <c r="L1130" s="27">
        <v>6.0000000000000001E-3</v>
      </c>
      <c r="M1130" s="13">
        <v>273</v>
      </c>
      <c r="N1130" s="13">
        <v>240</v>
      </c>
      <c r="O1130" s="17">
        <v>2E-3</v>
      </c>
      <c r="P1130" s="27">
        <v>0</v>
      </c>
      <c r="Q1130" s="27">
        <v>6.0000000000000001E-3</v>
      </c>
      <c r="R1130" s="13">
        <v>334</v>
      </c>
      <c r="S1130" s="13">
        <v>240</v>
      </c>
      <c r="T1130" s="133">
        <v>2.9999999999999997E-4</v>
      </c>
      <c r="U1130" s="27">
        <v>1.2E-2</v>
      </c>
      <c r="V1130" s="8">
        <f>IF(AB1128="Latest Sag:",-(K1130*L1130+P1130*Q1130),-(K1130*L1130+P1130*Q1130)+U1130)</f>
        <v>-6.0000000000000019E-3</v>
      </c>
      <c r="W1130" s="8">
        <f>IF(OR(AC1129="",AC1129=0),Z1129+V1130,IF(AB1128="Latest Sag:",AA1129+U1130+V1130,AC1129+V1130))</f>
        <v>-77.043920999999997</v>
      </c>
      <c r="X1130" s="33">
        <v>-49.075926000000003</v>
      </c>
      <c r="Y1130" s="53">
        <f>IF(OR(ISBLANK(X1130),X1128=VALUE(20)),,IF(W1128="Latest Z20:",ABS(X1128-X1130-K1127*L1127-P1127*Q1127+U1129+U1130),ABS(X1129-X1130-K1129*L1129-P1129*Q1129+U1130)))</f>
        <v>9.9999999724972866E-7</v>
      </c>
      <c r="Z1130" s="28">
        <v>-77.043426999999994</v>
      </c>
      <c r="AA1130" s="28"/>
      <c r="AB1130" s="28"/>
      <c r="AC1130" s="8">
        <f t="shared" ref="AC1130" si="2585">AB1130+AA1130</f>
        <v>0</v>
      </c>
      <c r="AD1130" s="35"/>
      <c r="AE1130" s="8">
        <f t="shared" ref="AE1130" si="2586">IF(AD1130="",0,IF(OR(AC1130="",AC1130=0),W1130-AD1130,AC1130-AD1130))</f>
        <v>0</v>
      </c>
      <c r="AF1130" s="58">
        <f t="shared" ref="AF1130" si="2587">IF(AA1130="",(Z1130-V1130)-Z1129,AC1130-W1130)</f>
        <v>4.9400000000332511E-4</v>
      </c>
      <c r="AG1130" s="40"/>
      <c r="AH1130" s="73"/>
      <c r="AI1130" s="40"/>
      <c r="AJ1130" s="73"/>
      <c r="AK1130" s="40">
        <v>314</v>
      </c>
      <c r="AL1130" s="73">
        <v>350</v>
      </c>
      <c r="AM1130" s="70"/>
      <c r="AN1130" s="74"/>
      <c r="AO1130" s="70"/>
      <c r="AP1130" s="63"/>
      <c r="AQ1130" s="63"/>
      <c r="AR1130" s="40"/>
      <c r="AS1130" s="40"/>
      <c r="AT1130" s="63"/>
      <c r="AU1130" s="63"/>
      <c r="AV1130" s="142"/>
      <c r="AW1130" s="71">
        <v>-4.4999999999999997E-3</v>
      </c>
      <c r="AX1130" s="45"/>
      <c r="AY1130" s="45"/>
      <c r="AZ1130" s="46"/>
      <c r="BA1130" s="152"/>
      <c r="BB1130" s="47"/>
      <c r="BC1130" s="158">
        <v>6</v>
      </c>
      <c r="BD1130" s="158"/>
      <c r="BE1130" s="47"/>
      <c r="BF1130" s="56"/>
      <c r="BG1130" s="49"/>
      <c r="BH1130" s="50"/>
      <c r="BI1130" s="49"/>
      <c r="BJ1130" s="49"/>
      <c r="BK1130" s="49"/>
      <c r="BL1130" s="49"/>
      <c r="BM1130" s="49"/>
      <c r="BN1130" s="50"/>
      <c r="BO1130" s="49"/>
      <c r="BP1130" s="49"/>
      <c r="BQ1130" s="50"/>
      <c r="BR1130" s="9"/>
    </row>
    <row r="1131" spans="1:70" s="7" customFormat="1" x14ac:dyDescent="0.25">
      <c r="A1131" s="68" t="s">
        <v>1254</v>
      </c>
      <c r="B1131" s="67" t="s">
        <v>1713</v>
      </c>
      <c r="C1131" s="52">
        <v>44964.575972222221</v>
      </c>
      <c r="D1131" s="16">
        <f>(K1131*M1131+P1131*R1131)/(24*60*60)</f>
        <v>9.479166666666667E-3</v>
      </c>
      <c r="E1131" s="26"/>
      <c r="F1131" s="14" t="s">
        <v>2137</v>
      </c>
      <c r="G1131" s="15">
        <v>0.11700000000000001</v>
      </c>
      <c r="H1131" s="131">
        <v>31.5</v>
      </c>
      <c r="I1131" s="131">
        <v>15</v>
      </c>
      <c r="J1131" s="143" t="s">
        <v>2139</v>
      </c>
      <c r="K1131" s="27">
        <v>3</v>
      </c>
      <c r="L1131" s="27">
        <v>6.0000000000000001E-3</v>
      </c>
      <c r="M1131" s="13">
        <v>273</v>
      </c>
      <c r="N1131" s="13">
        <v>240</v>
      </c>
      <c r="O1131" s="17">
        <v>2E-3</v>
      </c>
      <c r="P1131" s="27">
        <v>0</v>
      </c>
      <c r="Q1131" s="27">
        <v>6.0000000000000001E-3</v>
      </c>
      <c r="R1131" s="13">
        <v>334</v>
      </c>
      <c r="S1131" s="13">
        <v>240</v>
      </c>
      <c r="T1131" s="133">
        <v>2.9999999999999997E-4</v>
      </c>
      <c r="U1131" s="27">
        <v>1.2E-2</v>
      </c>
      <c r="V1131" s="8">
        <f>IF(AB1129="Latest Sag:",-(K1131*L1131+P1131*Q1131),-(K1131*L1131+P1131*Q1131)+U1131)</f>
        <v>-6.0000000000000019E-3</v>
      </c>
      <c r="W1131" s="8">
        <f>IF(OR(AC1130="",AC1130=0),Z1130+V1131,IF(AB1129="Latest Sag:",AA1130+U1131+V1131,AC1130+V1131))</f>
        <v>-77.049426999999994</v>
      </c>
      <c r="X1131" s="33">
        <v>-49.081927</v>
      </c>
      <c r="Y1131" s="53">
        <f>IF(OR(ISBLANK(X1131),X1129=VALUE(20)),,IF(W1129="Latest Z20:",ABS(X1129-X1131-K1128*L1128-P1128*Q1128+U1130+U1131),ABS(X1130-X1131-K1130*L1130-P1130*Q1130+U1131)))</f>
        <v>9.9999999770075676E-7</v>
      </c>
      <c r="Z1131" s="28">
        <v>-77.048376000000005</v>
      </c>
      <c r="AA1131" s="28"/>
      <c r="AB1131" s="28"/>
      <c r="AC1131" s="8">
        <f t="shared" ref="AC1131" si="2588">AB1131+AA1131</f>
        <v>0</v>
      </c>
      <c r="AD1131" s="35"/>
      <c r="AE1131" s="8">
        <f t="shared" ref="AE1131" si="2589">IF(AD1131="",0,IF(OR(AC1131="",AC1131=0),W1131-AD1131,AC1131-AD1131))</f>
        <v>0</v>
      </c>
      <c r="AF1131" s="58">
        <f t="shared" ref="AF1131" si="2590">IF(AA1131="",(Z1131-V1131)-Z1130,AC1131-W1131)</f>
        <v>1.0509999999896991E-3</v>
      </c>
      <c r="AG1131" s="40"/>
      <c r="AH1131" s="73"/>
      <c r="AI1131" s="40"/>
      <c r="AJ1131" s="73"/>
      <c r="AK1131" s="40">
        <v>1244</v>
      </c>
      <c r="AL1131" s="73">
        <v>350</v>
      </c>
      <c r="AM1131" s="70"/>
      <c r="AN1131" s="74"/>
      <c r="AO1131" s="70"/>
      <c r="AP1131" s="63"/>
      <c r="AQ1131" s="63"/>
      <c r="AR1131" s="40"/>
      <c r="AS1131" s="40"/>
      <c r="AT1131" s="63"/>
      <c r="AU1131" s="63"/>
      <c r="AV1131" s="142"/>
      <c r="AW1131" s="71">
        <v>8.9999999999999993E-3</v>
      </c>
      <c r="AX1131" s="45"/>
      <c r="AY1131" s="45"/>
      <c r="AZ1131" s="46"/>
      <c r="BA1131" s="152"/>
      <c r="BB1131" s="47"/>
      <c r="BC1131" s="158">
        <v>6</v>
      </c>
      <c r="BD1131" s="158"/>
      <c r="BE1131" s="47"/>
      <c r="BF1131" s="56"/>
      <c r="BG1131" s="49"/>
      <c r="BH1131" s="50"/>
      <c r="BI1131" s="49"/>
      <c r="BJ1131" s="49"/>
      <c r="BK1131" s="49"/>
      <c r="BL1131" s="49"/>
      <c r="BM1131" s="49"/>
      <c r="BN1131" s="50"/>
      <c r="BO1131" s="49"/>
      <c r="BP1131" s="49"/>
      <c r="BQ1131" s="50"/>
      <c r="BR1131" s="9"/>
    </row>
    <row r="1132" spans="1:70" s="7" customFormat="1" x14ac:dyDescent="0.25">
      <c r="A1132" s="68" t="s">
        <v>1439</v>
      </c>
      <c r="B1132" s="67" t="s">
        <v>1713</v>
      </c>
      <c r="C1132" s="52">
        <v>44964.585833333331</v>
      </c>
      <c r="D1132" s="16">
        <f>(K1132*M1132+P1132*R1132)/(24*60*60)</f>
        <v>9.479166666666667E-3</v>
      </c>
      <c r="E1132" s="26" t="s">
        <v>2140</v>
      </c>
      <c r="F1132" s="14" t="s">
        <v>2137</v>
      </c>
      <c r="G1132" s="15">
        <v>0.11700000000000001</v>
      </c>
      <c r="H1132" s="131">
        <v>31.5</v>
      </c>
      <c r="I1132" s="131">
        <v>15</v>
      </c>
      <c r="J1132" s="143" t="s">
        <v>2139</v>
      </c>
      <c r="K1132" s="27">
        <v>3</v>
      </c>
      <c r="L1132" s="27">
        <v>6.0000000000000001E-3</v>
      </c>
      <c r="M1132" s="13">
        <v>273</v>
      </c>
      <c r="N1132" s="13">
        <v>240</v>
      </c>
      <c r="O1132" s="17">
        <v>2E-3</v>
      </c>
      <c r="P1132" s="27">
        <v>0</v>
      </c>
      <c r="Q1132" s="27">
        <v>6.0000000000000001E-3</v>
      </c>
      <c r="R1132" s="13">
        <v>334</v>
      </c>
      <c r="S1132" s="13">
        <v>240</v>
      </c>
      <c r="T1132" s="133">
        <v>2.9999999999999997E-4</v>
      </c>
      <c r="U1132" s="27">
        <v>1.2E-2</v>
      </c>
      <c r="V1132" s="8">
        <f>IF(AB1130="Latest Sag:",-(K1132*L1132+P1132*Q1132),-(K1132*L1132+P1132*Q1132)+U1132)</f>
        <v>-6.0000000000000019E-3</v>
      </c>
      <c r="W1132" s="8">
        <f>IF(OR(AC1131="",AC1131=0),Z1131+V1132,IF(AB1130="Latest Sag:",AA1131+U1132+V1132,AC1131+V1132))</f>
        <v>-77.054376000000005</v>
      </c>
      <c r="X1132" s="33">
        <v>-49.087927000000001</v>
      </c>
      <c r="Y1132" s="53">
        <f>IF(OR(ISBLANK(X1132),X1130=VALUE(20)),,IF(W1130="Latest Z20:",ABS(X1130-X1132-K1129*L1129-P1129*Q1129+U1131+U1132),ABS(X1131-X1132-K1131*L1131-P1131*Q1131+U1132)))</f>
        <v>2.2551405187698492E-16</v>
      </c>
      <c r="Z1132" s="28">
        <v>-77.055468000000005</v>
      </c>
      <c r="AA1132" s="28"/>
      <c r="AB1132" s="28"/>
      <c r="AC1132" s="8">
        <f t="shared" ref="AC1132" si="2591">AB1132+AA1132</f>
        <v>0</v>
      </c>
      <c r="AD1132" s="35"/>
      <c r="AE1132" s="8">
        <f t="shared" ref="AE1132" si="2592">IF(AD1132="",0,IF(OR(AC1132="",AC1132=0),W1132-AD1132,AC1132-AD1132))</f>
        <v>0</v>
      </c>
      <c r="AF1132" s="58">
        <f t="shared" ref="AF1132" si="2593">IF(AA1132="",(Z1132-V1132)-Z1131,AC1132-W1132)</f>
        <v>-1.0919999999998709E-3</v>
      </c>
      <c r="AG1132" s="40"/>
      <c r="AH1132" s="73"/>
      <c r="AI1132" s="40"/>
      <c r="AJ1132" s="73"/>
      <c r="AK1132" s="40">
        <v>193</v>
      </c>
      <c r="AL1132" s="73">
        <v>350</v>
      </c>
      <c r="AM1132" s="70"/>
      <c r="AN1132" s="74"/>
      <c r="AO1132" s="70"/>
      <c r="AP1132" s="63"/>
      <c r="AQ1132" s="63"/>
      <c r="AR1132" s="40"/>
      <c r="AS1132" s="40"/>
      <c r="AT1132" s="63"/>
      <c r="AU1132" s="63"/>
      <c r="AV1132" s="142"/>
      <c r="AW1132" s="71"/>
      <c r="AX1132" s="45"/>
      <c r="AY1132" s="45"/>
      <c r="AZ1132" s="46"/>
      <c r="BA1132" s="152"/>
      <c r="BB1132" s="47"/>
      <c r="BC1132" s="158">
        <v>6</v>
      </c>
      <c r="BD1132" s="158"/>
      <c r="BE1132" s="47"/>
      <c r="BF1132" s="56"/>
      <c r="BG1132" s="49"/>
      <c r="BH1132" s="50"/>
      <c r="BI1132" s="49"/>
      <c r="BJ1132" s="49"/>
      <c r="BK1132" s="49"/>
      <c r="BL1132" s="49"/>
      <c r="BM1132" s="49"/>
      <c r="BN1132" s="50"/>
      <c r="BO1132" s="49"/>
      <c r="BP1132" s="49"/>
      <c r="BQ1132" s="50"/>
      <c r="BR1132" s="9"/>
    </row>
    <row r="1133" spans="1:70" s="6" customFormat="1" x14ac:dyDescent="0.25">
      <c r="A1133" s="1" t="s">
        <v>25</v>
      </c>
      <c r="B1133" s="136"/>
      <c r="C1133" s="137">
        <v>44964.595011574071</v>
      </c>
      <c r="D1133" s="146">
        <v>22.05</v>
      </c>
      <c r="E1133" s="139" t="s">
        <v>814</v>
      </c>
      <c r="F1133" s="165" t="s">
        <v>1110</v>
      </c>
      <c r="G1133" s="22"/>
      <c r="H1133" s="134"/>
      <c r="I1133" s="134"/>
      <c r="J1133" s="145"/>
      <c r="K1133" s="29"/>
      <c r="L1133" s="29"/>
      <c r="M1133" s="1"/>
      <c r="N1133" s="1"/>
      <c r="O1133" s="3"/>
      <c r="P1133" s="29"/>
      <c r="Q1133" s="29"/>
      <c r="R1133" s="1"/>
      <c r="S1133" s="1"/>
      <c r="T1133" s="147" t="s">
        <v>903</v>
      </c>
      <c r="U1133" s="32" t="s">
        <v>24</v>
      </c>
      <c r="V1133" s="24"/>
      <c r="W1133" s="25" t="s">
        <v>22</v>
      </c>
      <c r="X1133" s="30">
        <v>20</v>
      </c>
      <c r="Y1133" s="138"/>
      <c r="Z1133" s="30"/>
      <c r="AA1133" s="30"/>
      <c r="AB1133" s="36" t="s">
        <v>21</v>
      </c>
      <c r="AC1133" s="24">
        <f>$AC$1132</f>
        <v>0</v>
      </c>
      <c r="AD1133" s="30"/>
      <c r="AE1133" s="24"/>
      <c r="AF1133" s="24"/>
      <c r="AG1133" s="41"/>
      <c r="AH1133" s="41"/>
      <c r="AI1133" s="41"/>
      <c r="AJ1133" s="41"/>
      <c r="AK1133" s="41"/>
      <c r="AL1133" s="41"/>
      <c r="AM1133" s="41"/>
      <c r="AN1133" s="41"/>
      <c r="AO1133" s="41"/>
      <c r="AP1133" s="135"/>
      <c r="AQ1133" s="135"/>
      <c r="AR1133" s="41"/>
      <c r="AS1133" s="41"/>
      <c r="AT1133" s="135"/>
      <c r="AU1133" s="135"/>
      <c r="AV1133" s="29"/>
      <c r="AW1133" s="42"/>
      <c r="AX1133" s="42"/>
      <c r="AY1133" s="42"/>
      <c r="AZ1133" s="43"/>
      <c r="BA1133" s="151"/>
      <c r="BB1133" s="44"/>
      <c r="BC1133" s="157">
        <v>0</v>
      </c>
      <c r="BD1133" s="157"/>
      <c r="BE1133" s="44"/>
      <c r="BF1133" s="48"/>
      <c r="BG1133" s="48"/>
      <c r="BH1133" s="48"/>
      <c r="BI1133" s="48"/>
      <c r="BJ1133" s="48"/>
      <c r="BK1133" s="48"/>
      <c r="BL1133" s="48"/>
      <c r="BM1133" s="48"/>
      <c r="BN1133" s="48"/>
      <c r="BO1133" s="48"/>
      <c r="BP1133" s="48"/>
      <c r="BQ1133" s="48"/>
      <c r="BR1133" s="1"/>
    </row>
    <row r="1134" spans="1:70" s="7" customFormat="1" x14ac:dyDescent="0.25">
      <c r="A1134" s="68" t="s">
        <v>2141</v>
      </c>
      <c r="B1134" s="67" t="s">
        <v>1713</v>
      </c>
      <c r="C1134" s="52">
        <v>44964.622442129628</v>
      </c>
      <c r="D1134" s="16">
        <f t="shared" ref="D1134:D1143" si="2594">(K1134*M1134+P1134*R1134)/(24*60*60)</f>
        <v>0</v>
      </c>
      <c r="E1134" s="26"/>
      <c r="F1134" s="14" t="s">
        <v>2137</v>
      </c>
      <c r="G1134" s="15">
        <v>0.11700000000000001</v>
      </c>
      <c r="H1134" s="131">
        <v>31.5</v>
      </c>
      <c r="I1134" s="131">
        <v>15</v>
      </c>
      <c r="J1134" s="143" t="s">
        <v>2139</v>
      </c>
      <c r="K1134" s="37"/>
      <c r="L1134" s="27">
        <v>6.0000000000000001E-3</v>
      </c>
      <c r="M1134" s="13">
        <v>432</v>
      </c>
      <c r="N1134" s="13">
        <v>240</v>
      </c>
      <c r="O1134" s="17">
        <v>2E-3</v>
      </c>
      <c r="P1134" s="37"/>
      <c r="Q1134" s="27">
        <v>6.0000000000000001E-3</v>
      </c>
      <c r="R1134" s="13">
        <v>1315</v>
      </c>
      <c r="S1134" s="13">
        <v>240</v>
      </c>
      <c r="T1134" s="133">
        <v>2.9999999999999997E-4</v>
      </c>
      <c r="U1134" s="27">
        <v>0</v>
      </c>
      <c r="V1134" s="8">
        <f t="shared" ref="V1134:V1143" si="2595">IF(AB1132="Latest Sag:",-(K1134*L1134+P1134*Q1134),-(K1134*L1134+P1134*Q1134)+U1134)</f>
        <v>0</v>
      </c>
      <c r="W1134" s="8">
        <f t="shared" ref="W1134:W1143" si="2596">IF(OR(AC1133="",AC1133=0),Z1133+V1134,IF(AB1132="Latest Sag:",AA1133+U1134+V1134,AC1133+V1134))</f>
        <v>0</v>
      </c>
      <c r="X1134" s="34"/>
      <c r="Y1134" s="53">
        <f t="shared" ref="Y1134:Y1143" si="2597">IF(OR(ISBLANK(X1134),X1132=VALUE(20)),,IF(W1132="Latest Z20:",ABS(X1132-X1134-K1131*L1131-P1131*Q1131+U1133+U1134),ABS(X1133-X1134-K1133*L1133-P1133*Q1133+U1134)))</f>
        <v>0</v>
      </c>
      <c r="Z1134" s="28"/>
      <c r="AA1134" s="28"/>
      <c r="AB1134" s="28"/>
      <c r="AC1134" s="8">
        <f t="shared" ref="AC1134" si="2598">AB1134+AA1134</f>
        <v>0</v>
      </c>
      <c r="AD1134" s="35"/>
      <c r="AE1134" s="8">
        <f t="shared" ref="AE1134" si="2599">IF(AD1134="",0,IF(OR(AC1134="",AC1134=0),W1134-AD1134,AC1134-AD1134))</f>
        <v>0</v>
      </c>
      <c r="AF1134" s="58">
        <f t="shared" ref="AF1134" si="2600">IF(AA1134="",(Z1134-V1134)-Z1133,AC1134-W1134)</f>
        <v>0</v>
      </c>
      <c r="AG1134" s="40"/>
      <c r="AH1134" s="73">
        <v>400</v>
      </c>
      <c r="AI1134" s="40"/>
      <c r="AJ1134" s="73">
        <v>100</v>
      </c>
      <c r="AK1134" s="40"/>
      <c r="AL1134" s="73">
        <v>200</v>
      </c>
      <c r="AM1134" s="70"/>
      <c r="AN1134" s="74"/>
      <c r="AO1134" s="70"/>
      <c r="AP1134" s="63"/>
      <c r="AQ1134" s="63"/>
      <c r="AR1134" s="40"/>
      <c r="AS1134" s="40"/>
      <c r="AT1134" s="63"/>
      <c r="AU1134" s="63"/>
      <c r="AV1134" s="142"/>
      <c r="AW1134" s="71"/>
      <c r="AX1134" s="45"/>
      <c r="AY1134" s="45"/>
      <c r="AZ1134" s="46"/>
      <c r="BA1134" s="152"/>
      <c r="BB1134" s="47"/>
      <c r="BC1134" s="158">
        <v>0</v>
      </c>
      <c r="BD1134" s="158"/>
      <c r="BE1134" s="47"/>
      <c r="BF1134" s="56"/>
      <c r="BG1134" s="49"/>
      <c r="BH1134" s="50"/>
      <c r="BI1134" s="49"/>
      <c r="BJ1134" s="49"/>
      <c r="BK1134" s="49"/>
      <c r="BL1134" s="49"/>
      <c r="BM1134" s="49"/>
      <c r="BN1134" s="50"/>
      <c r="BO1134" s="49"/>
      <c r="BP1134" s="49"/>
      <c r="BQ1134" s="50"/>
      <c r="BR1134" s="9"/>
    </row>
    <row r="1135" spans="1:70" s="7" customFormat="1" x14ac:dyDescent="0.25">
      <c r="A1135" s="68" t="s">
        <v>2142</v>
      </c>
      <c r="B1135" s="67" t="s">
        <v>1713</v>
      </c>
      <c r="C1135" s="52">
        <v>44964.65347222222</v>
      </c>
      <c r="D1135" s="16">
        <f t="shared" si="2594"/>
        <v>2.5000000000000001E-2</v>
      </c>
      <c r="E1135" s="26"/>
      <c r="F1135" s="14" t="s">
        <v>2137</v>
      </c>
      <c r="G1135" s="15">
        <v>0.11700000000000001</v>
      </c>
      <c r="H1135" s="131">
        <v>31.5</v>
      </c>
      <c r="I1135" s="131">
        <v>15</v>
      </c>
      <c r="J1135" s="143" t="s">
        <v>2139</v>
      </c>
      <c r="K1135" s="27">
        <v>5</v>
      </c>
      <c r="L1135" s="27">
        <v>6.0000000000000001E-3</v>
      </c>
      <c r="M1135" s="13">
        <v>432</v>
      </c>
      <c r="N1135" s="13">
        <v>240</v>
      </c>
      <c r="O1135" s="17">
        <v>2E-3</v>
      </c>
      <c r="P1135" s="27">
        <v>0</v>
      </c>
      <c r="Q1135" s="27">
        <v>6.0000000000000001E-3</v>
      </c>
      <c r="R1135" s="13">
        <v>1315</v>
      </c>
      <c r="S1135" s="13">
        <v>240</v>
      </c>
      <c r="T1135" s="133">
        <v>2.9999999999999997E-4</v>
      </c>
      <c r="U1135" s="27">
        <v>0.08</v>
      </c>
      <c r="V1135" s="8">
        <f t="shared" si="2595"/>
        <v>-0.03</v>
      </c>
      <c r="W1135" s="8">
        <f t="shared" si="2596"/>
        <v>-0.03</v>
      </c>
      <c r="X1135" s="33">
        <v>-47.272767000000002</v>
      </c>
      <c r="Y1135" s="53">
        <f t="shared" si="2597"/>
        <v>0</v>
      </c>
      <c r="Z1135" s="28"/>
      <c r="AA1135" s="28"/>
      <c r="AB1135" s="28"/>
      <c r="AC1135" s="8">
        <f t="shared" ref="AC1135" si="2601">AB1135+AA1135</f>
        <v>0</v>
      </c>
      <c r="AD1135" s="35"/>
      <c r="AE1135" s="8">
        <f t="shared" ref="AE1135" si="2602">IF(AD1135="",0,IF(OR(AC1135="",AC1135=0),W1135-AD1135,AC1135-AD1135))</f>
        <v>0</v>
      </c>
      <c r="AF1135" s="58">
        <f t="shared" ref="AF1135" si="2603">IF(AA1135="",(Z1135-V1135)-Z1134,AC1135-W1135)</f>
        <v>0.03</v>
      </c>
      <c r="AG1135" s="40"/>
      <c r="AH1135" s="73">
        <v>400</v>
      </c>
      <c r="AI1135" s="40"/>
      <c r="AJ1135" s="73">
        <v>100</v>
      </c>
      <c r="AK1135" s="40"/>
      <c r="AL1135" s="73">
        <v>200</v>
      </c>
      <c r="AM1135" s="70"/>
      <c r="AN1135" s="74"/>
      <c r="AO1135" s="70"/>
      <c r="AP1135" s="63"/>
      <c r="AQ1135" s="63"/>
      <c r="AR1135" s="40"/>
      <c r="AS1135" s="40"/>
      <c r="AT1135" s="63"/>
      <c r="AU1135" s="63"/>
      <c r="AV1135" s="142"/>
      <c r="AW1135" s="71"/>
      <c r="AX1135" s="45"/>
      <c r="AY1135" s="45"/>
      <c r="AZ1135" s="46"/>
      <c r="BA1135" s="152"/>
      <c r="BB1135" s="47"/>
      <c r="BC1135" s="158">
        <v>0</v>
      </c>
      <c r="BD1135" s="158"/>
      <c r="BE1135" s="47"/>
      <c r="BF1135" s="56"/>
      <c r="BG1135" s="49"/>
      <c r="BH1135" s="50"/>
      <c r="BI1135" s="49"/>
      <c r="BJ1135" s="49"/>
      <c r="BK1135" s="49"/>
      <c r="BL1135" s="49"/>
      <c r="BM1135" s="49"/>
      <c r="BN1135" s="50"/>
      <c r="BO1135" s="49"/>
      <c r="BP1135" s="49"/>
      <c r="BQ1135" s="50"/>
      <c r="BR1135" s="9"/>
    </row>
    <row r="1136" spans="1:70" s="7" customFormat="1" x14ac:dyDescent="0.25">
      <c r="A1136" s="68" t="s">
        <v>2143</v>
      </c>
      <c r="B1136" s="67" t="s">
        <v>2145</v>
      </c>
      <c r="C1136" s="52">
        <v>44964.685590277775</v>
      </c>
      <c r="D1136" s="16">
        <f t="shared" si="2594"/>
        <v>0.15</v>
      </c>
      <c r="E1136" s="26" t="s">
        <v>2146</v>
      </c>
      <c r="F1136" s="14" t="s">
        <v>2137</v>
      </c>
      <c r="G1136" s="15">
        <v>0.11700000000000001</v>
      </c>
      <c r="H1136" s="131">
        <v>31.5</v>
      </c>
      <c r="I1136" s="131">
        <v>15</v>
      </c>
      <c r="J1136" s="143" t="s">
        <v>2139</v>
      </c>
      <c r="K1136" s="27">
        <v>30</v>
      </c>
      <c r="L1136" s="27">
        <v>6.0000000000000001E-3</v>
      </c>
      <c r="M1136" s="13">
        <v>432</v>
      </c>
      <c r="N1136" s="13">
        <v>240</v>
      </c>
      <c r="O1136" s="17">
        <v>2E-3</v>
      </c>
      <c r="P1136" s="27">
        <v>0</v>
      </c>
      <c r="Q1136" s="27">
        <v>6.0000000000000001E-3</v>
      </c>
      <c r="R1136" s="13">
        <v>1315</v>
      </c>
      <c r="S1136" s="13">
        <v>240</v>
      </c>
      <c r="T1136" s="133">
        <v>2.9999999999999997E-4</v>
      </c>
      <c r="U1136" s="27">
        <v>7.0000000000000007E-2</v>
      </c>
      <c r="V1136" s="8">
        <f t="shared" si="2595"/>
        <v>-0.10999999999999999</v>
      </c>
      <c r="W1136" s="8">
        <f t="shared" si="2596"/>
        <v>-0.10999999999999999</v>
      </c>
      <c r="X1136" s="33">
        <v>-47.232767000000003</v>
      </c>
      <c r="Y1136" s="53">
        <f t="shared" si="2597"/>
        <v>8.6042284408449632E-16</v>
      </c>
      <c r="Z1136" s="28">
        <v>-75.315809999999999</v>
      </c>
      <c r="AA1136" s="28"/>
      <c r="AB1136" s="28"/>
      <c r="AC1136" s="8">
        <f t="shared" ref="AC1136" si="2604">AB1136+AA1136</f>
        <v>0</v>
      </c>
      <c r="AD1136" s="35"/>
      <c r="AE1136" s="8">
        <f t="shared" ref="AE1136" si="2605">IF(AD1136="",0,IF(OR(AC1136="",AC1136=0),W1136-AD1136,AC1136-AD1136))</f>
        <v>0</v>
      </c>
      <c r="AF1136" s="58">
        <f t="shared" ref="AF1136" si="2606">IF(AA1136="",(Z1136-V1136)-Z1135,AC1136-W1136)</f>
        <v>-75.20581</v>
      </c>
      <c r="AG1136" s="40">
        <v>-83507</v>
      </c>
      <c r="AH1136" s="73">
        <v>400</v>
      </c>
      <c r="AI1136" s="40">
        <v>2150</v>
      </c>
      <c r="AJ1136" s="73">
        <v>100</v>
      </c>
      <c r="AK1136" s="40">
        <v>551</v>
      </c>
      <c r="AL1136" s="73">
        <v>200</v>
      </c>
      <c r="AM1136" s="70"/>
      <c r="AN1136" s="74"/>
      <c r="AO1136" s="70"/>
      <c r="AP1136" s="63"/>
      <c r="AQ1136" s="63"/>
      <c r="AR1136" s="40"/>
      <c r="AS1136" s="40"/>
      <c r="AT1136" s="63"/>
      <c r="AU1136" s="63"/>
      <c r="AV1136" s="142"/>
      <c r="AW1136" s="71"/>
      <c r="AX1136" s="45"/>
      <c r="AY1136" s="45"/>
      <c r="AZ1136" s="46"/>
      <c r="BA1136" s="152"/>
      <c r="BB1136" s="47"/>
      <c r="BC1136" s="158">
        <v>0</v>
      </c>
      <c r="BD1136" s="158"/>
      <c r="BE1136" s="47"/>
      <c r="BF1136" s="56"/>
      <c r="BG1136" s="49"/>
      <c r="BH1136" s="50"/>
      <c r="BI1136" s="49"/>
      <c r="BJ1136" s="49"/>
      <c r="BK1136" s="49"/>
      <c r="BL1136" s="49"/>
      <c r="BM1136" s="49"/>
      <c r="BN1136" s="50"/>
      <c r="BO1136" s="49"/>
      <c r="BP1136" s="49"/>
      <c r="BQ1136" s="50"/>
      <c r="BR1136" s="9"/>
    </row>
    <row r="1137" spans="1:70" s="7" customFormat="1" x14ac:dyDescent="0.25">
      <c r="A1137" s="68" t="s">
        <v>2144</v>
      </c>
      <c r="B1137" s="67" t="s">
        <v>1436</v>
      </c>
      <c r="C1137" s="52">
        <v>44964.804074074076</v>
      </c>
      <c r="D1137" s="16">
        <f t="shared" si="2594"/>
        <v>0.05</v>
      </c>
      <c r="E1137" s="26" t="s">
        <v>2148</v>
      </c>
      <c r="F1137" s="14" t="s">
        <v>2137</v>
      </c>
      <c r="G1137" s="15">
        <v>0.11700000000000001</v>
      </c>
      <c r="H1137" s="131">
        <v>31.5</v>
      </c>
      <c r="I1137" s="131">
        <v>15</v>
      </c>
      <c r="J1137" s="143" t="s">
        <v>2139</v>
      </c>
      <c r="K1137" s="27">
        <v>10</v>
      </c>
      <c r="L1137" s="27">
        <v>6.0000000000000001E-3</v>
      </c>
      <c r="M1137" s="13">
        <v>432</v>
      </c>
      <c r="N1137" s="13">
        <v>240</v>
      </c>
      <c r="O1137" s="17">
        <v>2E-3</v>
      </c>
      <c r="P1137" s="27"/>
      <c r="Q1137" s="27">
        <v>6.0000000000000001E-3</v>
      </c>
      <c r="R1137" s="13">
        <v>1315</v>
      </c>
      <c r="S1137" s="13">
        <v>240</v>
      </c>
      <c r="T1137" s="133">
        <v>2.9999999999999997E-4</v>
      </c>
      <c r="U1137" s="27">
        <v>0.02</v>
      </c>
      <c r="V1137" s="8">
        <f t="shared" si="2595"/>
        <v>-3.9999999999999994E-2</v>
      </c>
      <c r="W1137" s="8">
        <f t="shared" si="2596"/>
        <v>-75.355810000000005</v>
      </c>
      <c r="X1137" s="33">
        <v>-47.357640000000004</v>
      </c>
      <c r="Y1137" s="53">
        <f t="shared" si="2597"/>
        <v>3.512699999999909E-2</v>
      </c>
      <c r="Z1137" s="28">
        <v>-75.366652000000002</v>
      </c>
      <c r="AA1137" s="28"/>
      <c r="AB1137" s="28"/>
      <c r="AC1137" s="8">
        <f t="shared" ref="AC1137" si="2607">AB1137+AA1137</f>
        <v>0</v>
      </c>
      <c r="AD1137" s="35"/>
      <c r="AE1137" s="8">
        <f t="shared" ref="AE1137" si="2608">IF(AD1137="",0,IF(OR(AC1137="",AC1137=0),W1137-AD1137,AC1137-AD1137))</f>
        <v>0</v>
      </c>
      <c r="AF1137" s="58">
        <f t="shared" ref="AF1137" si="2609">IF(AA1137="",(Z1137-V1137)-Z1136,AC1137-W1137)</f>
        <v>-1.0841999999996688E-2</v>
      </c>
      <c r="AG1137" s="40">
        <v>-41240</v>
      </c>
      <c r="AH1137" s="73">
        <v>400</v>
      </c>
      <c r="AI1137" s="40">
        <v>502</v>
      </c>
      <c r="AJ1137" s="73">
        <v>100</v>
      </c>
      <c r="AK1137" s="40">
        <v>553</v>
      </c>
      <c r="AL1137" s="73">
        <v>200</v>
      </c>
      <c r="AM1137" s="70"/>
      <c r="AN1137" s="74"/>
      <c r="AO1137" s="70"/>
      <c r="AP1137" s="63"/>
      <c r="AQ1137" s="63"/>
      <c r="AR1137" s="40"/>
      <c r="AS1137" s="40"/>
      <c r="AT1137" s="63"/>
      <c r="AU1137" s="63"/>
      <c r="AV1137" s="142"/>
      <c r="AW1137" s="71"/>
      <c r="AX1137" s="45"/>
      <c r="AY1137" s="45"/>
      <c r="AZ1137" s="46"/>
      <c r="BA1137" s="152"/>
      <c r="BB1137" s="47"/>
      <c r="BC1137" s="158">
        <v>0</v>
      </c>
      <c r="BD1137" s="158"/>
      <c r="BE1137" s="47"/>
      <c r="BF1137" s="56"/>
      <c r="BG1137" s="49"/>
      <c r="BH1137" s="50"/>
      <c r="BI1137" s="49"/>
      <c r="BJ1137" s="49"/>
      <c r="BK1137" s="49"/>
      <c r="BL1137" s="49"/>
      <c r="BM1137" s="49"/>
      <c r="BN1137" s="50"/>
      <c r="BO1137" s="49"/>
      <c r="BP1137" s="49"/>
      <c r="BQ1137" s="50"/>
      <c r="BR1137" s="9"/>
    </row>
    <row r="1138" spans="1:70" s="7" customFormat="1" x14ac:dyDescent="0.25">
      <c r="A1138" s="68" t="s">
        <v>2147</v>
      </c>
      <c r="B1138" s="67" t="s">
        <v>1436</v>
      </c>
      <c r="C1138" s="52">
        <v>44964.860243055555</v>
      </c>
      <c r="D1138" s="16">
        <f t="shared" si="2594"/>
        <v>0.05</v>
      </c>
      <c r="E1138" s="26" t="s">
        <v>2150</v>
      </c>
      <c r="F1138" s="14" t="s">
        <v>2137</v>
      </c>
      <c r="G1138" s="15">
        <v>0.11700000000000001</v>
      </c>
      <c r="H1138" s="131">
        <v>31.5</v>
      </c>
      <c r="I1138" s="131">
        <v>15</v>
      </c>
      <c r="J1138" s="143" t="s">
        <v>2139</v>
      </c>
      <c r="K1138" s="27">
        <v>10</v>
      </c>
      <c r="L1138" s="27">
        <v>6.0000000000000001E-3</v>
      </c>
      <c r="M1138" s="13">
        <v>432</v>
      </c>
      <c r="N1138" s="13">
        <v>240</v>
      </c>
      <c r="O1138" s="17">
        <v>2E-3</v>
      </c>
      <c r="P1138" s="27"/>
      <c r="Q1138" s="27">
        <v>6.0000000000000001E-3</v>
      </c>
      <c r="R1138" s="13">
        <v>1315</v>
      </c>
      <c r="S1138" s="13">
        <v>240</v>
      </c>
      <c r="T1138" s="133">
        <v>2.9999999999999997E-4</v>
      </c>
      <c r="U1138" s="27">
        <v>0</v>
      </c>
      <c r="V1138" s="8">
        <f t="shared" si="2595"/>
        <v>-0.06</v>
      </c>
      <c r="W1138" s="8">
        <f t="shared" si="2596"/>
        <v>-75.426652000000004</v>
      </c>
      <c r="X1138" s="33">
        <v>-47.417630000000003</v>
      </c>
      <c r="Y1138" s="53">
        <f t="shared" si="2597"/>
        <v>1.0000000000898179E-5</v>
      </c>
      <c r="Z1138" s="28">
        <v>-75.426517000000004</v>
      </c>
      <c r="AA1138" s="28"/>
      <c r="AB1138" s="28"/>
      <c r="AC1138" s="8">
        <f t="shared" ref="AC1138" si="2610">AB1138+AA1138</f>
        <v>0</v>
      </c>
      <c r="AD1138" s="35"/>
      <c r="AE1138" s="8">
        <f t="shared" ref="AE1138" si="2611">IF(AD1138="",0,IF(OR(AC1138="",AC1138=0),W1138-AD1138,AC1138-AD1138))</f>
        <v>0</v>
      </c>
      <c r="AF1138" s="58">
        <f t="shared" ref="AF1138" si="2612">IF(AA1138="",(Z1138-V1138)-Z1137,AC1138-W1138)</f>
        <v>1.3500000000021828E-4</v>
      </c>
      <c r="AG1138" s="40">
        <v>1176</v>
      </c>
      <c r="AH1138" s="73">
        <v>400</v>
      </c>
      <c r="AI1138" s="40">
        <v>25</v>
      </c>
      <c r="AJ1138" s="73">
        <v>100</v>
      </c>
      <c r="AK1138" s="40">
        <v>12</v>
      </c>
      <c r="AL1138" s="73">
        <v>200</v>
      </c>
      <c r="AM1138" s="70"/>
      <c r="AN1138" s="74"/>
      <c r="AO1138" s="70"/>
      <c r="AP1138" s="63"/>
      <c r="AQ1138" s="63"/>
      <c r="AR1138" s="40"/>
      <c r="AS1138" s="40"/>
      <c r="AT1138" s="63"/>
      <c r="AU1138" s="63"/>
      <c r="AV1138" s="142"/>
      <c r="AW1138" s="71"/>
      <c r="AX1138" s="45">
        <v>-5.8699999999999996E-4</v>
      </c>
      <c r="AY1138" s="45"/>
      <c r="AZ1138" s="46"/>
      <c r="BA1138" s="152"/>
      <c r="BB1138" s="47"/>
      <c r="BC1138" s="158">
        <v>0</v>
      </c>
      <c r="BD1138" s="158"/>
      <c r="BE1138" s="47"/>
      <c r="BF1138" s="56"/>
      <c r="BG1138" s="49"/>
      <c r="BH1138" s="50"/>
      <c r="BI1138" s="49"/>
      <c r="BJ1138" s="49"/>
      <c r="BK1138" s="49"/>
      <c r="BL1138" s="49"/>
      <c r="BM1138" s="49"/>
      <c r="BN1138" s="50"/>
      <c r="BO1138" s="49"/>
      <c r="BP1138" s="49"/>
      <c r="BQ1138" s="50"/>
      <c r="BR1138" s="9"/>
    </row>
    <row r="1139" spans="1:70" s="7" customFormat="1" x14ac:dyDescent="0.25">
      <c r="A1139" s="68" t="s">
        <v>2149</v>
      </c>
      <c r="B1139" s="67" t="s">
        <v>1436</v>
      </c>
      <c r="C1139" s="52">
        <v>44964.933194444442</v>
      </c>
      <c r="D1139" s="16">
        <f t="shared" si="2594"/>
        <v>1.4999999999999999E-2</v>
      </c>
      <c r="E1139" s="26"/>
      <c r="F1139" s="14" t="s">
        <v>2137</v>
      </c>
      <c r="G1139" s="15">
        <v>0.11700000000000001</v>
      </c>
      <c r="H1139" s="131">
        <v>31.5</v>
      </c>
      <c r="I1139" s="131">
        <v>15</v>
      </c>
      <c r="J1139" s="143" t="s">
        <v>2139</v>
      </c>
      <c r="K1139" s="27">
        <v>3</v>
      </c>
      <c r="L1139" s="27">
        <v>6.0000000000000001E-3</v>
      </c>
      <c r="M1139" s="13">
        <v>432</v>
      </c>
      <c r="N1139" s="13">
        <v>240</v>
      </c>
      <c r="O1139" s="17">
        <v>2E-3</v>
      </c>
      <c r="P1139" s="27"/>
      <c r="Q1139" s="27">
        <v>6.0000000000000001E-3</v>
      </c>
      <c r="R1139" s="13">
        <v>1315</v>
      </c>
      <c r="S1139" s="13">
        <v>240</v>
      </c>
      <c r="T1139" s="133">
        <v>2.9999999999999997E-4</v>
      </c>
      <c r="U1139" s="27">
        <v>1.2E-2</v>
      </c>
      <c r="V1139" s="8">
        <f t="shared" si="2595"/>
        <v>-6.0000000000000019E-3</v>
      </c>
      <c r="W1139" s="8">
        <f t="shared" si="2596"/>
        <v>-75.432517000000004</v>
      </c>
      <c r="X1139" s="33">
        <v>-47.46564</v>
      </c>
      <c r="Y1139" s="53">
        <f t="shared" si="2597"/>
        <v>9.9999999978901688E-6</v>
      </c>
      <c r="Z1139" s="28">
        <v>-75.432388000000003</v>
      </c>
      <c r="AA1139" s="28"/>
      <c r="AB1139" s="28"/>
      <c r="AC1139" s="8">
        <f t="shared" ref="AC1139" si="2613">AB1139+AA1139</f>
        <v>0</v>
      </c>
      <c r="AD1139" s="35"/>
      <c r="AE1139" s="8">
        <f t="shared" ref="AE1139" si="2614">IF(AD1139="",0,IF(OR(AC1139="",AC1139=0),W1139-AD1139,AC1139-AD1139))</f>
        <v>0</v>
      </c>
      <c r="AF1139" s="58">
        <f t="shared" ref="AF1139" si="2615">IF(AA1139="",(Z1139-V1139)-Z1138,AC1139-W1139)</f>
        <v>1.2900000000115597E-4</v>
      </c>
      <c r="AG1139" s="40">
        <v>-112</v>
      </c>
      <c r="AH1139" s="73">
        <v>400</v>
      </c>
      <c r="AI1139" s="40">
        <v>12</v>
      </c>
      <c r="AJ1139" s="73">
        <v>100</v>
      </c>
      <c r="AK1139" s="40">
        <v>11</v>
      </c>
      <c r="AL1139" s="73">
        <v>200</v>
      </c>
      <c r="AM1139" s="70"/>
      <c r="AN1139" s="74"/>
      <c r="AO1139" s="70"/>
      <c r="AP1139" s="63"/>
      <c r="AQ1139" s="63"/>
      <c r="AR1139" s="40"/>
      <c r="AS1139" s="40"/>
      <c r="AT1139" s="63"/>
      <c r="AU1139" s="63"/>
      <c r="AV1139" s="142"/>
      <c r="AW1139" s="71"/>
      <c r="AX1139" s="45"/>
      <c r="AY1139" s="45"/>
      <c r="AZ1139" s="46"/>
      <c r="BA1139" s="152"/>
      <c r="BB1139" s="47"/>
      <c r="BC1139" s="158">
        <v>0</v>
      </c>
      <c r="BD1139" s="158"/>
      <c r="BE1139" s="47"/>
      <c r="BF1139" s="56"/>
      <c r="BG1139" s="49"/>
      <c r="BH1139" s="50"/>
      <c r="BI1139" s="49"/>
      <c r="BJ1139" s="49"/>
      <c r="BK1139" s="49"/>
      <c r="BL1139" s="49"/>
      <c r="BM1139" s="49"/>
      <c r="BN1139" s="50"/>
      <c r="BO1139" s="49"/>
      <c r="BP1139" s="49"/>
      <c r="BQ1139" s="50"/>
      <c r="BR1139" s="9"/>
    </row>
    <row r="1140" spans="1:70" s="7" customFormat="1" x14ac:dyDescent="0.25">
      <c r="A1140" s="68" t="s">
        <v>2151</v>
      </c>
      <c r="B1140" s="67" t="s">
        <v>1436</v>
      </c>
      <c r="C1140" s="52">
        <v>44964.983900462961</v>
      </c>
      <c r="D1140" s="16">
        <f t="shared" si="2594"/>
        <v>2.5219907407407406E-2</v>
      </c>
      <c r="E1140" s="26" t="s">
        <v>2152</v>
      </c>
      <c r="F1140" s="14" t="s">
        <v>2137</v>
      </c>
      <c r="G1140" s="15">
        <v>0.11700000000000001</v>
      </c>
      <c r="H1140" s="131">
        <v>31.5</v>
      </c>
      <c r="I1140" s="131">
        <v>15</v>
      </c>
      <c r="J1140" s="143" t="s">
        <v>2139</v>
      </c>
      <c r="K1140" s="27">
        <v>2</v>
      </c>
      <c r="L1140" s="27">
        <v>6.0000000000000001E-3</v>
      </c>
      <c r="M1140" s="13">
        <v>432</v>
      </c>
      <c r="N1140" s="13">
        <v>240</v>
      </c>
      <c r="O1140" s="17">
        <v>2E-3</v>
      </c>
      <c r="P1140" s="27">
        <v>1</v>
      </c>
      <c r="Q1140" s="27">
        <v>6.0000000000000001E-3</v>
      </c>
      <c r="R1140" s="13">
        <v>1315</v>
      </c>
      <c r="S1140" s="13">
        <v>240</v>
      </c>
      <c r="T1140" s="133">
        <v>2.9999999999999997E-4</v>
      </c>
      <c r="U1140" s="27">
        <v>1.2E-2</v>
      </c>
      <c r="V1140" s="8">
        <f t="shared" si="2595"/>
        <v>-6.0000000000000019E-3</v>
      </c>
      <c r="W1140" s="8">
        <f t="shared" si="2596"/>
        <v>-75.438388000000003</v>
      </c>
      <c r="X1140" s="33">
        <v>-47.471629999999998</v>
      </c>
      <c r="Y1140" s="53">
        <f t="shared" si="2597"/>
        <v>1.0000000002948622E-5</v>
      </c>
      <c r="Z1140" s="28">
        <v>-75.438449000000006</v>
      </c>
      <c r="AA1140" s="28"/>
      <c r="AB1140" s="28"/>
      <c r="AC1140" s="8">
        <f t="shared" ref="AC1140" si="2616">AB1140+AA1140</f>
        <v>0</v>
      </c>
      <c r="AD1140" s="35"/>
      <c r="AE1140" s="8">
        <f t="shared" ref="AE1140" si="2617">IF(AD1140="",0,IF(OR(AC1140="",AC1140=0),W1140-AD1140,AC1140-AD1140))</f>
        <v>0</v>
      </c>
      <c r="AF1140" s="58">
        <f t="shared" ref="AF1140" si="2618">IF(AA1140="",(Z1140-V1140)-Z1139,AC1140-W1140)</f>
        <v>-6.1000000002309207E-5</v>
      </c>
      <c r="AG1140" s="40">
        <v>-104</v>
      </c>
      <c r="AH1140" s="73">
        <v>400</v>
      </c>
      <c r="AI1140" s="40">
        <v>22</v>
      </c>
      <c r="AJ1140" s="73">
        <v>100</v>
      </c>
      <c r="AK1140" s="40">
        <v>7</v>
      </c>
      <c r="AL1140" s="73">
        <v>200</v>
      </c>
      <c r="AM1140" s="70"/>
      <c r="AN1140" s="74"/>
      <c r="AO1140" s="70"/>
      <c r="AP1140" s="63"/>
      <c r="AQ1140" s="63"/>
      <c r="AR1140" s="40"/>
      <c r="AS1140" s="40"/>
      <c r="AT1140" s="63"/>
      <c r="AU1140" s="63"/>
      <c r="AV1140" s="142"/>
      <c r="AW1140" s="71"/>
      <c r="AX1140" s="45"/>
      <c r="AY1140" s="45"/>
      <c r="AZ1140" s="46"/>
      <c r="BA1140" s="152"/>
      <c r="BB1140" s="47"/>
      <c r="BC1140" s="158">
        <v>0</v>
      </c>
      <c r="BD1140" s="158"/>
      <c r="BE1140" s="47"/>
      <c r="BF1140" s="56"/>
      <c r="BG1140" s="49"/>
      <c r="BH1140" s="50"/>
      <c r="BI1140" s="49"/>
      <c r="BJ1140" s="49"/>
      <c r="BK1140" s="49"/>
      <c r="BL1140" s="49"/>
      <c r="BM1140" s="49"/>
      <c r="BN1140" s="50"/>
      <c r="BO1140" s="49"/>
      <c r="BP1140" s="49"/>
      <c r="BQ1140" s="50"/>
      <c r="BR1140" s="9"/>
    </row>
    <row r="1141" spans="1:70" s="7" customFormat="1" x14ac:dyDescent="0.25">
      <c r="A1141" s="68" t="s">
        <v>2153</v>
      </c>
      <c r="B1141" s="67" t="s">
        <v>1436</v>
      </c>
      <c r="C1141" s="52">
        <v>44965.051203703704</v>
      </c>
      <c r="D1141" s="16">
        <f t="shared" si="2594"/>
        <v>0.05</v>
      </c>
      <c r="E1141" s="26" t="s">
        <v>2154</v>
      </c>
      <c r="F1141" s="14" t="s">
        <v>2137</v>
      </c>
      <c r="G1141" s="15">
        <v>0.11700000000000001</v>
      </c>
      <c r="H1141" s="131">
        <v>31.5</v>
      </c>
      <c r="I1141" s="131">
        <v>15</v>
      </c>
      <c r="J1141" s="143" t="s">
        <v>2139</v>
      </c>
      <c r="K1141" s="27">
        <v>10</v>
      </c>
      <c r="L1141" s="27">
        <v>6.0000000000000001E-3</v>
      </c>
      <c r="M1141" s="13">
        <v>432</v>
      </c>
      <c r="N1141" s="13">
        <v>240</v>
      </c>
      <c r="O1141" s="17">
        <v>2E-3</v>
      </c>
      <c r="P1141" s="27"/>
      <c r="Q1141" s="27">
        <v>6.0000000000000001E-3</v>
      </c>
      <c r="R1141" s="13">
        <v>1315</v>
      </c>
      <c r="S1141" s="13">
        <v>240</v>
      </c>
      <c r="T1141" s="133">
        <v>2.9999999999999997E-4</v>
      </c>
      <c r="U1141" s="27">
        <v>0</v>
      </c>
      <c r="V1141" s="8">
        <f t="shared" si="2595"/>
        <v>-0.06</v>
      </c>
      <c r="W1141" s="8">
        <f t="shared" si="2596"/>
        <v>-75.498449000000008</v>
      </c>
      <c r="X1141" s="33">
        <v>-47.489629999999998</v>
      </c>
      <c r="Y1141" s="53">
        <f t="shared" si="2597"/>
        <v>6.8174632605888519E-16</v>
      </c>
      <c r="Z1141" s="28">
        <v>-75.498439000000005</v>
      </c>
      <c r="AA1141" s="28"/>
      <c r="AB1141" s="28"/>
      <c r="AC1141" s="8">
        <f t="shared" ref="AC1141" si="2619">AB1141+AA1141</f>
        <v>0</v>
      </c>
      <c r="AD1141" s="35"/>
      <c r="AE1141" s="8">
        <f t="shared" ref="AE1141" si="2620">IF(AD1141="",0,IF(OR(AC1141="",AC1141=0),W1141-AD1141,AC1141-AD1141))</f>
        <v>0</v>
      </c>
      <c r="AF1141" s="58">
        <f t="shared" ref="AF1141" si="2621">IF(AA1141="",(Z1141-V1141)-Z1140,AC1141-W1141)</f>
        <v>1.0000000003174137E-5</v>
      </c>
      <c r="AG1141" s="40">
        <v>-54</v>
      </c>
      <c r="AH1141" s="73">
        <v>400</v>
      </c>
      <c r="AI1141" s="40">
        <v>43</v>
      </c>
      <c r="AJ1141" s="73">
        <v>100</v>
      </c>
      <c r="AK1141" s="40">
        <v>17</v>
      </c>
      <c r="AL1141" s="73">
        <v>200</v>
      </c>
      <c r="AM1141" s="70"/>
      <c r="AN1141" s="74"/>
      <c r="AO1141" s="70"/>
      <c r="AP1141" s="63"/>
      <c r="AQ1141" s="63"/>
      <c r="AR1141" s="40"/>
      <c r="AS1141" s="40"/>
      <c r="AT1141" s="63"/>
      <c r="AU1141" s="63"/>
      <c r="AV1141" s="142"/>
      <c r="AW1141" s="71"/>
      <c r="AX1141" s="45"/>
      <c r="AY1141" s="45"/>
      <c r="AZ1141" s="46"/>
      <c r="BA1141" s="152"/>
      <c r="BB1141" s="47"/>
      <c r="BC1141" s="158">
        <v>0</v>
      </c>
      <c r="BD1141" s="158"/>
      <c r="BE1141" s="47"/>
      <c r="BF1141" s="56"/>
      <c r="BG1141" s="49"/>
      <c r="BH1141" s="50"/>
      <c r="BI1141" s="49"/>
      <c r="BJ1141" s="49"/>
      <c r="BK1141" s="49"/>
      <c r="BL1141" s="49"/>
      <c r="BM1141" s="49"/>
      <c r="BN1141" s="50"/>
      <c r="BO1141" s="49"/>
      <c r="BP1141" s="49"/>
      <c r="BQ1141" s="50"/>
      <c r="BR1141" s="9"/>
    </row>
    <row r="1142" spans="1:70" s="7" customFormat="1" x14ac:dyDescent="0.25">
      <c r="A1142" s="68" t="s">
        <v>2155</v>
      </c>
      <c r="B1142" s="67" t="s">
        <v>1436</v>
      </c>
      <c r="C1142" s="52">
        <v>44965.113680555558</v>
      </c>
      <c r="D1142" s="16">
        <f t="shared" si="2594"/>
        <v>0.05</v>
      </c>
      <c r="E1142" s="26"/>
      <c r="F1142" s="14" t="s">
        <v>2137</v>
      </c>
      <c r="G1142" s="15">
        <v>0.11700000000000001</v>
      </c>
      <c r="H1142" s="131">
        <v>31.5</v>
      </c>
      <c r="I1142" s="131">
        <v>15</v>
      </c>
      <c r="J1142" s="143" t="s">
        <v>2139</v>
      </c>
      <c r="K1142" s="27">
        <v>10</v>
      </c>
      <c r="L1142" s="27">
        <v>6.0000000000000001E-3</v>
      </c>
      <c r="M1142" s="13">
        <v>432</v>
      </c>
      <c r="N1142" s="13">
        <v>240</v>
      </c>
      <c r="O1142" s="17">
        <v>2E-3</v>
      </c>
      <c r="P1142" s="27"/>
      <c r="Q1142" s="27">
        <v>6.0000000000000001E-3</v>
      </c>
      <c r="R1142" s="13">
        <v>1315</v>
      </c>
      <c r="S1142" s="13">
        <v>240</v>
      </c>
      <c r="T1142" s="133">
        <v>2.9999999999999997E-4</v>
      </c>
      <c r="U1142" s="27">
        <v>0</v>
      </c>
      <c r="V1142" s="8">
        <f t="shared" si="2595"/>
        <v>-0.06</v>
      </c>
      <c r="W1142" s="8">
        <f t="shared" si="2596"/>
        <v>-75.558439000000007</v>
      </c>
      <c r="X1142" s="33">
        <v>-47.549630000000001</v>
      </c>
      <c r="Y1142" s="53">
        <f t="shared" si="2597"/>
        <v>2.2759572004815709E-15</v>
      </c>
      <c r="Z1142" s="28">
        <v>-75.558381999999995</v>
      </c>
      <c r="AA1142" s="28"/>
      <c r="AB1142" s="28"/>
      <c r="AC1142" s="8">
        <f t="shared" ref="AC1142" si="2622">AB1142+AA1142</f>
        <v>0</v>
      </c>
      <c r="AD1142" s="35"/>
      <c r="AE1142" s="8">
        <f t="shared" ref="AE1142" si="2623">IF(AD1142="",0,IF(OR(AC1142="",AC1142=0),W1142-AD1142,AC1142-AD1142))</f>
        <v>0</v>
      </c>
      <c r="AF1142" s="58">
        <f t="shared" ref="AF1142" si="2624">IF(AA1142="",(Z1142-V1142)-Z1141,AC1142-W1142)</f>
        <v>5.7000000012408236E-5</v>
      </c>
      <c r="AG1142" s="40">
        <v>-189</v>
      </c>
      <c r="AH1142" s="73">
        <v>400</v>
      </c>
      <c r="AI1142" s="40">
        <v>39</v>
      </c>
      <c r="AJ1142" s="73">
        <v>100</v>
      </c>
      <c r="AK1142" s="40">
        <v>13</v>
      </c>
      <c r="AL1142" s="73">
        <v>200</v>
      </c>
      <c r="AM1142" s="70"/>
      <c r="AN1142" s="74"/>
      <c r="AO1142" s="70"/>
      <c r="AP1142" s="63"/>
      <c r="AQ1142" s="63"/>
      <c r="AR1142" s="40"/>
      <c r="AS1142" s="40"/>
      <c r="AT1142" s="63"/>
      <c r="AU1142" s="63"/>
      <c r="AV1142" s="142"/>
      <c r="AW1142" s="71"/>
      <c r="AX1142" s="45"/>
      <c r="AY1142" s="45"/>
      <c r="AZ1142" s="46"/>
      <c r="BA1142" s="152"/>
      <c r="BB1142" s="47"/>
      <c r="BC1142" s="158">
        <v>0</v>
      </c>
      <c r="BD1142" s="158"/>
      <c r="BE1142" s="47"/>
      <c r="BF1142" s="56"/>
      <c r="BG1142" s="49"/>
      <c r="BH1142" s="50"/>
      <c r="BI1142" s="49"/>
      <c r="BJ1142" s="49"/>
      <c r="BK1142" s="49"/>
      <c r="BL1142" s="49"/>
      <c r="BM1142" s="49"/>
      <c r="BN1142" s="50"/>
      <c r="BO1142" s="49"/>
      <c r="BP1142" s="49"/>
      <c r="BQ1142" s="50"/>
      <c r="BR1142" s="9"/>
    </row>
    <row r="1143" spans="1:70" s="7" customFormat="1" x14ac:dyDescent="0.25">
      <c r="A1143" s="68" t="s">
        <v>2156</v>
      </c>
      <c r="B1143" s="67" t="s">
        <v>1436</v>
      </c>
      <c r="C1143" s="52">
        <v>44965.178495370368</v>
      </c>
      <c r="D1143" s="16">
        <f t="shared" si="2594"/>
        <v>0.05</v>
      </c>
      <c r="E1143" s="26"/>
      <c r="F1143" s="14" t="s">
        <v>2137</v>
      </c>
      <c r="G1143" s="15">
        <v>0.11700000000000001</v>
      </c>
      <c r="H1143" s="131">
        <v>31.5</v>
      </c>
      <c r="I1143" s="131">
        <v>15</v>
      </c>
      <c r="J1143" s="143" t="s">
        <v>2139</v>
      </c>
      <c r="K1143" s="27">
        <v>10</v>
      </c>
      <c r="L1143" s="27">
        <v>6.0000000000000001E-3</v>
      </c>
      <c r="M1143" s="13">
        <v>432</v>
      </c>
      <c r="N1143" s="13">
        <v>240</v>
      </c>
      <c r="O1143" s="17">
        <v>2E-3</v>
      </c>
      <c r="P1143" s="27"/>
      <c r="Q1143" s="27">
        <v>6.0000000000000001E-3</v>
      </c>
      <c r="R1143" s="13">
        <v>1315</v>
      </c>
      <c r="S1143" s="13">
        <v>240</v>
      </c>
      <c r="T1143" s="133">
        <v>2.9999999999999997E-4</v>
      </c>
      <c r="U1143" s="27">
        <v>0</v>
      </c>
      <c r="V1143" s="8">
        <f t="shared" si="2595"/>
        <v>-0.06</v>
      </c>
      <c r="W1143" s="8">
        <f t="shared" si="2596"/>
        <v>-75.618381999999997</v>
      </c>
      <c r="X1143" s="33">
        <v>-47.609639999999999</v>
      </c>
      <c r="Y1143" s="53">
        <f t="shared" si="2597"/>
        <v>9.9999999983446664E-6</v>
      </c>
      <c r="Z1143" s="28">
        <v>-75.618114000000006</v>
      </c>
      <c r="AA1143" s="28"/>
      <c r="AB1143" s="28"/>
      <c r="AC1143" s="8">
        <f t="shared" ref="AC1143" si="2625">AB1143+AA1143</f>
        <v>0</v>
      </c>
      <c r="AD1143" s="35"/>
      <c r="AE1143" s="8">
        <f t="shared" ref="AE1143" si="2626">IF(AD1143="",0,IF(OR(AC1143="",AC1143=0),W1143-AD1143,AC1143-AD1143))</f>
        <v>0</v>
      </c>
      <c r="AF1143" s="58">
        <f t="shared" ref="AF1143" si="2627">IF(AA1143="",(Z1143-V1143)-Z1142,AC1143-W1143)</f>
        <v>2.6799999999127522E-4</v>
      </c>
      <c r="AG1143" s="40">
        <v>-4</v>
      </c>
      <c r="AH1143" s="73">
        <v>400</v>
      </c>
      <c r="AI1143" s="40">
        <v>51</v>
      </c>
      <c r="AJ1143" s="73">
        <v>100</v>
      </c>
      <c r="AK1143" s="40">
        <v>20</v>
      </c>
      <c r="AL1143" s="73">
        <v>200</v>
      </c>
      <c r="AM1143" s="70"/>
      <c r="AN1143" s="74"/>
      <c r="AO1143" s="70"/>
      <c r="AP1143" s="63"/>
      <c r="AQ1143" s="63"/>
      <c r="AR1143" s="40"/>
      <c r="AS1143" s="40"/>
      <c r="AT1143" s="63"/>
      <c r="AU1143" s="63"/>
      <c r="AV1143" s="142"/>
      <c r="AW1143" s="71"/>
      <c r="AX1143" s="45"/>
      <c r="AY1143" s="45"/>
      <c r="AZ1143" s="46"/>
      <c r="BA1143" s="152"/>
      <c r="BB1143" s="47"/>
      <c r="BC1143" s="158">
        <v>0</v>
      </c>
      <c r="BD1143" s="158"/>
      <c r="BE1143" s="47"/>
      <c r="BF1143" s="56"/>
      <c r="BG1143" s="49"/>
      <c r="BH1143" s="50"/>
      <c r="BI1143" s="49"/>
      <c r="BJ1143" s="49"/>
      <c r="BK1143" s="49"/>
      <c r="BL1143" s="49"/>
      <c r="BM1143" s="49"/>
      <c r="BN1143" s="50"/>
      <c r="BO1143" s="49"/>
      <c r="BP1143" s="49"/>
      <c r="BQ1143" s="50"/>
      <c r="BR1143" s="9"/>
    </row>
    <row r="1144" spans="1:70" s="6" customFormat="1" x14ac:dyDescent="0.25">
      <c r="A1144" s="1" t="s">
        <v>25</v>
      </c>
      <c r="B1144" s="136"/>
      <c r="C1144" s="137">
        <v>44965.264398148145</v>
      </c>
      <c r="D1144" s="146">
        <v>16.07</v>
      </c>
      <c r="E1144" s="139" t="s">
        <v>814</v>
      </c>
      <c r="F1144" s="165" t="s">
        <v>1110</v>
      </c>
      <c r="G1144" s="22"/>
      <c r="H1144" s="134"/>
      <c r="I1144" s="134"/>
      <c r="J1144" s="145"/>
      <c r="K1144" s="29"/>
      <c r="L1144" s="29"/>
      <c r="M1144" s="1"/>
      <c r="N1144" s="1"/>
      <c r="O1144" s="3"/>
      <c r="P1144" s="29"/>
      <c r="Q1144" s="29"/>
      <c r="R1144" s="1"/>
      <c r="S1144" s="1"/>
      <c r="T1144" s="147" t="s">
        <v>903</v>
      </c>
      <c r="U1144" s="32" t="s">
        <v>24</v>
      </c>
      <c r="V1144" s="24"/>
      <c r="W1144" s="25" t="s">
        <v>22</v>
      </c>
      <c r="X1144" s="30">
        <v>20</v>
      </c>
      <c r="Y1144" s="138"/>
      <c r="Z1144" s="30"/>
      <c r="AA1144" s="30"/>
      <c r="AB1144" s="36" t="s">
        <v>21</v>
      </c>
      <c r="AC1144" s="24">
        <f>$AC$1143</f>
        <v>0</v>
      </c>
      <c r="AD1144" s="30"/>
      <c r="AE1144" s="24"/>
      <c r="AF1144" s="24"/>
      <c r="AG1144" s="41"/>
      <c r="AH1144" s="41"/>
      <c r="AI1144" s="41"/>
      <c r="AJ1144" s="41"/>
      <c r="AK1144" s="41"/>
      <c r="AL1144" s="41"/>
      <c r="AM1144" s="41"/>
      <c r="AN1144" s="41"/>
      <c r="AO1144" s="41"/>
      <c r="AP1144" s="135"/>
      <c r="AQ1144" s="135"/>
      <c r="AR1144" s="41"/>
      <c r="AS1144" s="41"/>
      <c r="AT1144" s="135"/>
      <c r="AU1144" s="135"/>
      <c r="AV1144" s="29"/>
      <c r="AW1144" s="42"/>
      <c r="AX1144" s="42"/>
      <c r="AY1144" s="42"/>
      <c r="AZ1144" s="43"/>
      <c r="BA1144" s="151"/>
      <c r="BB1144" s="44"/>
      <c r="BC1144" s="157">
        <v>0</v>
      </c>
      <c r="BD1144" s="157"/>
      <c r="BE1144" s="44"/>
      <c r="BF1144" s="48"/>
      <c r="BG1144" s="48"/>
      <c r="BH1144" s="48"/>
      <c r="BI1144" s="48"/>
      <c r="BJ1144" s="48"/>
      <c r="BK1144" s="48"/>
      <c r="BL1144" s="48"/>
      <c r="BM1144" s="48"/>
      <c r="BN1144" s="48"/>
      <c r="BO1144" s="48"/>
      <c r="BP1144" s="48"/>
      <c r="BQ1144" s="48"/>
      <c r="BR1144" s="1"/>
    </row>
    <row r="1145" spans="1:70" s="7" customFormat="1" x14ac:dyDescent="0.25">
      <c r="A1145" s="68" t="s">
        <v>1112</v>
      </c>
      <c r="B1145" s="67" t="s">
        <v>2162</v>
      </c>
      <c r="C1145" s="52">
        <v>44965.264490740738</v>
      </c>
      <c r="D1145" s="16">
        <f>(K1145*M1145+P1145*R1145)/(24*60*60)</f>
        <v>0</v>
      </c>
      <c r="E1145" s="26" t="s">
        <v>2157</v>
      </c>
      <c r="F1145" s="14" t="s">
        <v>2158</v>
      </c>
      <c r="G1145" s="15">
        <v>0.11700000000000001</v>
      </c>
      <c r="H1145" s="131">
        <v>31.5</v>
      </c>
      <c r="I1145" s="131">
        <v>15</v>
      </c>
      <c r="J1145" s="143" t="s">
        <v>2159</v>
      </c>
      <c r="K1145" s="37"/>
      <c r="L1145" s="27">
        <v>6.0000000000000001E-3</v>
      </c>
      <c r="M1145" s="13">
        <v>57</v>
      </c>
      <c r="N1145" s="13">
        <v>240</v>
      </c>
      <c r="O1145" s="17">
        <v>2E-3</v>
      </c>
      <c r="P1145" s="37"/>
      <c r="Q1145" s="27">
        <v>6.0000000000000001E-3</v>
      </c>
      <c r="R1145" s="13">
        <v>1315</v>
      </c>
      <c r="S1145" s="13">
        <v>240</v>
      </c>
      <c r="T1145" s="133">
        <v>2.9999999999999997E-4</v>
      </c>
      <c r="U1145" s="27">
        <v>0</v>
      </c>
      <c r="V1145" s="8">
        <f>IF(AB1143="Latest Sag:",-(K1145*L1145+P1145*Q1145),-(K1145*L1145+P1145*Q1145)+U1145)</f>
        <v>0</v>
      </c>
      <c r="W1145" s="8">
        <f>IF(OR(AC1144="",AC1144=0),Z1144+V1145,IF(AB1143="Latest Sag:",AA1144+U1145+V1145,AC1144+V1145))</f>
        <v>0</v>
      </c>
      <c r="X1145" s="34"/>
      <c r="Y1145" s="53">
        <f>IF(OR(ISBLANK(X1145),X1143=VALUE(20)),,IF(W1143="Latest Z20:",ABS(X1143-X1145-K1142*L1142-P1142*Q1142+U1144+U1145),ABS(X1144-X1145-K1144*L1144-P1144*Q1144+U1145)))</f>
        <v>0</v>
      </c>
      <c r="Z1145" s="28">
        <v>-77.052682000000004</v>
      </c>
      <c r="AA1145" s="28"/>
      <c r="AB1145" s="28"/>
      <c r="AC1145" s="8">
        <f t="shared" ref="AC1145" si="2628">AB1145+AA1145</f>
        <v>0</v>
      </c>
      <c r="AD1145" s="35"/>
      <c r="AE1145" s="8">
        <f t="shared" ref="AE1145" si="2629">IF(AD1145="",0,IF(OR(AC1145="",AC1145=0),W1145-AD1145,AC1145-AD1145))</f>
        <v>0</v>
      </c>
      <c r="AF1145" s="58">
        <f t="shared" ref="AF1145" si="2630">IF(AA1145="",(Z1145-V1145)-Z1144,AC1145-W1145)</f>
        <v>-77.052682000000004</v>
      </c>
      <c r="AG1145" s="40">
        <v>152</v>
      </c>
      <c r="AH1145" s="73">
        <v>350</v>
      </c>
      <c r="AI1145" s="40"/>
      <c r="AJ1145" s="73"/>
      <c r="AK1145" s="40"/>
      <c r="AL1145" s="73"/>
      <c r="AM1145" s="70"/>
      <c r="AN1145" s="74"/>
      <c r="AO1145" s="70"/>
      <c r="AP1145" s="63"/>
      <c r="AQ1145" s="63"/>
      <c r="AR1145" s="40"/>
      <c r="AS1145" s="40"/>
      <c r="AT1145" s="63"/>
      <c r="AU1145" s="63"/>
      <c r="AV1145" s="142"/>
      <c r="AW1145" s="71">
        <v>0.02</v>
      </c>
      <c r="AX1145" s="45"/>
      <c r="AY1145" s="45"/>
      <c r="AZ1145" s="46"/>
      <c r="BA1145" s="152"/>
      <c r="BB1145" s="47"/>
      <c r="BC1145" s="158">
        <v>0</v>
      </c>
      <c r="BD1145" s="158"/>
      <c r="BE1145" s="47"/>
      <c r="BF1145" s="56"/>
      <c r="BG1145" s="49"/>
      <c r="BH1145" s="50"/>
      <c r="BI1145" s="49"/>
      <c r="BJ1145" s="49"/>
      <c r="BK1145" s="49"/>
      <c r="BL1145" s="49"/>
      <c r="BM1145" s="49"/>
      <c r="BN1145" s="50"/>
      <c r="BO1145" s="49"/>
      <c r="BP1145" s="49"/>
      <c r="BQ1145" s="50"/>
      <c r="BR1145" s="9"/>
    </row>
    <row r="1146" spans="1:70" s="7" customFormat="1" x14ac:dyDescent="0.25">
      <c r="A1146" s="68" t="s">
        <v>1116</v>
      </c>
      <c r="B1146" s="67" t="s">
        <v>2162</v>
      </c>
      <c r="C1146" s="52">
        <v>44965.30609953704</v>
      </c>
      <c r="D1146" s="16">
        <f>(K1146*M1146+P1146*R1146)/(24*60*60)</f>
        <v>1.9791666666666668E-3</v>
      </c>
      <c r="E1146" s="26"/>
      <c r="F1146" s="14" t="s">
        <v>2158</v>
      </c>
      <c r="G1146" s="15">
        <v>0.11700000000000001</v>
      </c>
      <c r="H1146" s="131">
        <v>31.5</v>
      </c>
      <c r="I1146" s="131">
        <v>15</v>
      </c>
      <c r="J1146" s="143" t="s">
        <v>2159</v>
      </c>
      <c r="K1146" s="27">
        <v>3</v>
      </c>
      <c r="L1146" s="27">
        <v>6.0000000000000001E-3</v>
      </c>
      <c r="M1146" s="13">
        <v>57</v>
      </c>
      <c r="N1146" s="13">
        <v>240</v>
      </c>
      <c r="O1146" s="17">
        <v>2E-3</v>
      </c>
      <c r="P1146" s="27"/>
      <c r="Q1146" s="27">
        <v>6.0000000000000001E-3</v>
      </c>
      <c r="R1146" s="13">
        <v>1315</v>
      </c>
      <c r="S1146" s="13">
        <v>240</v>
      </c>
      <c r="T1146" s="133">
        <v>2.9999999999999997E-4</v>
      </c>
      <c r="U1146" s="27">
        <v>1.2E-2</v>
      </c>
      <c r="V1146" s="8">
        <f>IF(AB1144="Latest Sag:",-(K1146*L1146+P1146*Q1146),-(K1146*L1146+P1146*Q1146)+U1146)</f>
        <v>-1.8000000000000002E-2</v>
      </c>
      <c r="W1146" s="8">
        <f>IF(OR(AC1145="",AC1145=0),Z1145+V1146,IF(AB1144="Latest Sag:",AA1145+U1146+V1146,AC1145+V1146))</f>
        <v>-77.070682000000005</v>
      </c>
      <c r="X1146" s="33">
        <v>-49.094450000000002</v>
      </c>
      <c r="Y1146" s="53">
        <f>IF(OR(ISBLANK(X1146),X1144=VALUE(20)),,IF(W1144="Latest Z20:",ABS(X1144-X1146-K1143*L1143-P1143*Q1143+U1145+U1146),ABS(X1145-X1146-K1145*L1145-P1145*Q1145+U1146)))</f>
        <v>0</v>
      </c>
      <c r="Z1146" s="28">
        <v>-77.060248000000001</v>
      </c>
      <c r="AA1146" s="28"/>
      <c r="AB1146" s="28"/>
      <c r="AC1146" s="8">
        <f t="shared" ref="AC1146" si="2631">AB1146+AA1146</f>
        <v>0</v>
      </c>
      <c r="AD1146" s="35"/>
      <c r="AE1146" s="8">
        <f t="shared" ref="AE1146" si="2632">IF(AD1146="",0,IF(OR(AC1146="",AC1146=0),W1146-AD1146,AC1146-AD1146))</f>
        <v>0</v>
      </c>
      <c r="AF1146" s="58">
        <f t="shared" ref="AF1146" si="2633">IF(AA1146="",(Z1146-V1146)-Z1145,AC1146-W1146)</f>
        <v>1.0434000000003607E-2</v>
      </c>
      <c r="AG1146" s="40">
        <v>3174</v>
      </c>
      <c r="AH1146" s="73">
        <v>350</v>
      </c>
      <c r="AI1146" s="40"/>
      <c r="AJ1146" s="73"/>
      <c r="AK1146" s="40"/>
      <c r="AL1146" s="73"/>
      <c r="AM1146" s="70"/>
      <c r="AN1146" s="74"/>
      <c r="AO1146" s="70"/>
      <c r="AP1146" s="63"/>
      <c r="AQ1146" s="63"/>
      <c r="AR1146" s="40"/>
      <c r="AS1146" s="40"/>
      <c r="AT1146" s="63"/>
      <c r="AU1146" s="63"/>
      <c r="AV1146" s="142"/>
      <c r="AW1146" s="71"/>
      <c r="AX1146" s="45">
        <v>-2.9859999999999999E-3</v>
      </c>
      <c r="AY1146" s="45">
        <v>6.2729999999999999E-3</v>
      </c>
      <c r="AZ1146" s="46"/>
      <c r="BA1146" s="152"/>
      <c r="BB1146" s="47"/>
      <c r="BC1146" s="158">
        <v>0</v>
      </c>
      <c r="BD1146" s="158"/>
      <c r="BE1146" s="47"/>
      <c r="BF1146" s="56"/>
      <c r="BG1146" s="49"/>
      <c r="BH1146" s="50"/>
      <c r="BI1146" s="49"/>
      <c r="BJ1146" s="49"/>
      <c r="BK1146" s="49"/>
      <c r="BL1146" s="49"/>
      <c r="BM1146" s="49"/>
      <c r="BN1146" s="50"/>
      <c r="BO1146" s="49"/>
      <c r="BP1146" s="49"/>
      <c r="BQ1146" s="50"/>
      <c r="BR1146" s="9"/>
    </row>
    <row r="1147" spans="1:70" s="7" customFormat="1" x14ac:dyDescent="0.25">
      <c r="A1147" s="68" t="s">
        <v>1250</v>
      </c>
      <c r="B1147" s="67" t="s">
        <v>2162</v>
      </c>
      <c r="C1147" s="52">
        <v>44965.309155092589</v>
      </c>
      <c r="D1147" s="16">
        <f>(K1147*M1147+P1147*R1147)/(24*60*60)</f>
        <v>1.9791666666666668E-3</v>
      </c>
      <c r="E1147" s="26"/>
      <c r="F1147" s="14" t="s">
        <v>2158</v>
      </c>
      <c r="G1147" s="15">
        <v>0.11700000000000001</v>
      </c>
      <c r="H1147" s="131">
        <v>31.5</v>
      </c>
      <c r="I1147" s="131">
        <v>15</v>
      </c>
      <c r="J1147" s="143" t="s">
        <v>2159</v>
      </c>
      <c r="K1147" s="27">
        <v>3</v>
      </c>
      <c r="L1147" s="27">
        <v>6.0000000000000001E-3</v>
      </c>
      <c r="M1147" s="13">
        <v>57</v>
      </c>
      <c r="N1147" s="13">
        <v>240</v>
      </c>
      <c r="O1147" s="17">
        <v>2E-3</v>
      </c>
      <c r="P1147" s="27">
        <v>0</v>
      </c>
      <c r="Q1147" s="27">
        <v>6.0000000000000001E-3</v>
      </c>
      <c r="R1147" s="13">
        <v>1315</v>
      </c>
      <c r="S1147" s="13">
        <v>240</v>
      </c>
      <c r="T1147" s="133">
        <v>2.9999999999999997E-4</v>
      </c>
      <c r="U1147" s="27">
        <v>1.2E-2</v>
      </c>
      <c r="V1147" s="8">
        <f>IF(AB1145="Latest Sag:",-(K1147*L1147+P1147*Q1147),-(K1147*L1147+P1147*Q1147)+U1147)</f>
        <v>-6.0000000000000019E-3</v>
      </c>
      <c r="W1147" s="8">
        <f>IF(OR(AC1146="",AC1146=0),Z1146+V1147,IF(AB1145="Latest Sag:",AA1146+U1147+V1147,AC1146+V1147))</f>
        <v>-77.066248000000002</v>
      </c>
      <c r="X1147" s="33">
        <v>-49.100451999999997</v>
      </c>
      <c r="Y1147" s="53">
        <f>IF(OR(ISBLANK(X1147),X1145=VALUE(20)),,IF(W1145="Latest Z20:",ABS(X1145-X1147-K1144*L1144-P1144*Q1144+U1146+U1147),ABS(X1146-X1147-K1146*L1146-P1146*Q1146+U1147)))</f>
        <v>1.9999999951759995E-6</v>
      </c>
      <c r="Z1147" s="28">
        <v>-77.066164999999998</v>
      </c>
      <c r="AA1147" s="28"/>
      <c r="AB1147" s="28"/>
      <c r="AC1147" s="8">
        <f t="shared" ref="AC1147" si="2634">AB1147+AA1147</f>
        <v>0</v>
      </c>
      <c r="AD1147" s="35"/>
      <c r="AE1147" s="8">
        <f t="shared" ref="AE1147" si="2635">IF(AD1147="",0,IF(OR(AC1147="",AC1147=0),W1147-AD1147,AC1147-AD1147))</f>
        <v>0</v>
      </c>
      <c r="AF1147" s="58">
        <f t="shared" ref="AF1147" si="2636">IF(AA1147="",(Z1147-V1147)-Z1146,AC1147-W1147)</f>
        <v>8.3000000003607965E-5</v>
      </c>
      <c r="AG1147" s="40">
        <v>358</v>
      </c>
      <c r="AH1147" s="73">
        <v>350</v>
      </c>
      <c r="AI1147" s="40"/>
      <c r="AJ1147" s="73"/>
      <c r="AK1147" s="40"/>
      <c r="AL1147" s="73"/>
      <c r="AM1147" s="70"/>
      <c r="AN1147" s="74"/>
      <c r="AO1147" s="70"/>
      <c r="AP1147" s="63"/>
      <c r="AQ1147" s="63"/>
      <c r="AR1147" s="40"/>
      <c r="AS1147" s="40"/>
      <c r="AT1147" s="63"/>
      <c r="AU1147" s="63"/>
      <c r="AV1147" s="142"/>
      <c r="AW1147" s="71">
        <v>-5.0000000000000001E-3</v>
      </c>
      <c r="AX1147" s="45"/>
      <c r="AY1147" s="45"/>
      <c r="AZ1147" s="46"/>
      <c r="BA1147" s="152"/>
      <c r="BB1147" s="47"/>
      <c r="BC1147" s="158">
        <v>0</v>
      </c>
      <c r="BD1147" s="158"/>
      <c r="BE1147" s="47"/>
      <c r="BF1147" s="56"/>
      <c r="BG1147" s="49"/>
      <c r="BH1147" s="50"/>
      <c r="BI1147" s="49"/>
      <c r="BJ1147" s="49"/>
      <c r="BK1147" s="49"/>
      <c r="BL1147" s="49"/>
      <c r="BM1147" s="49"/>
      <c r="BN1147" s="50"/>
      <c r="BO1147" s="49"/>
      <c r="BP1147" s="49"/>
      <c r="BQ1147" s="50"/>
      <c r="BR1147" s="9"/>
    </row>
    <row r="1148" spans="1:70" s="7" customFormat="1" x14ac:dyDescent="0.25">
      <c r="A1148" s="68" t="s">
        <v>1254</v>
      </c>
      <c r="B1148" s="67" t="s">
        <v>2162</v>
      </c>
      <c r="C1148" s="52">
        <v>44965.318564814814</v>
      </c>
      <c r="D1148" s="16">
        <f>(K1148*M1148+P1148*R1148)/(24*60*60)</f>
        <v>1.9791666666666668E-3</v>
      </c>
      <c r="E1148" s="26"/>
      <c r="F1148" s="14" t="s">
        <v>2158</v>
      </c>
      <c r="G1148" s="15">
        <v>0.11700000000000001</v>
      </c>
      <c r="H1148" s="131">
        <v>31.5</v>
      </c>
      <c r="I1148" s="131">
        <v>15</v>
      </c>
      <c r="J1148" s="143" t="s">
        <v>2159</v>
      </c>
      <c r="K1148" s="27">
        <v>3</v>
      </c>
      <c r="L1148" s="27">
        <v>6.0000000000000001E-3</v>
      </c>
      <c r="M1148" s="13">
        <v>57</v>
      </c>
      <c r="N1148" s="13">
        <v>240</v>
      </c>
      <c r="O1148" s="17">
        <v>2E-3</v>
      </c>
      <c r="P1148" s="27">
        <v>0</v>
      </c>
      <c r="Q1148" s="27">
        <v>6.0000000000000001E-3</v>
      </c>
      <c r="R1148" s="13">
        <v>1315</v>
      </c>
      <c r="S1148" s="13">
        <v>240</v>
      </c>
      <c r="T1148" s="133">
        <v>2.9999999999999997E-4</v>
      </c>
      <c r="U1148" s="27">
        <v>1.2E-2</v>
      </c>
      <c r="V1148" s="8">
        <f>IF(AB1146="Latest Sag:",-(K1148*L1148+P1148*Q1148),-(K1148*L1148+P1148*Q1148)+U1148)</f>
        <v>-6.0000000000000019E-3</v>
      </c>
      <c r="W1148" s="8">
        <f>IF(OR(AC1147="",AC1147=0),Z1147+V1148,IF(AB1146="Latest Sag:",AA1147+U1148+V1148,AC1147+V1148))</f>
        <v>-77.072164999999998</v>
      </c>
      <c r="X1148" s="33">
        <v>-49.106451</v>
      </c>
      <c r="Y1148" s="53">
        <f>IF(OR(ISBLANK(X1148),X1146=VALUE(20)),,IF(W1146="Latest Z20:",ABS(X1146-X1148-K1145*L1145-P1145*Q1145+U1147+U1148),ABS(X1147-X1148-K1147*L1147-P1147*Q1147+U1148)))</f>
        <v>9.9999999724972866E-7</v>
      </c>
      <c r="Z1148" s="28">
        <v>-77.072271999999998</v>
      </c>
      <c r="AA1148" s="28"/>
      <c r="AB1148" s="28"/>
      <c r="AC1148" s="8">
        <f t="shared" ref="AC1148" si="2637">AB1148+AA1148</f>
        <v>0</v>
      </c>
      <c r="AD1148" s="35"/>
      <c r="AE1148" s="8">
        <f t="shared" ref="AE1148" si="2638">IF(AD1148="",0,IF(OR(AC1148="",AC1148=0),W1148-AD1148,AC1148-AD1148))</f>
        <v>0</v>
      </c>
      <c r="AF1148" s="58">
        <f t="shared" ref="AF1148" si="2639">IF(AA1148="",(Z1148-V1148)-Z1147,AC1148-W1148)</f>
        <v>-1.0699999999985721E-4</v>
      </c>
      <c r="AG1148" s="40">
        <v>396</v>
      </c>
      <c r="AH1148" s="73">
        <v>350</v>
      </c>
      <c r="AI1148" s="40"/>
      <c r="AJ1148" s="73"/>
      <c r="AK1148" s="40"/>
      <c r="AL1148" s="73"/>
      <c r="AM1148" s="70"/>
      <c r="AN1148" s="74"/>
      <c r="AO1148" s="70"/>
      <c r="AP1148" s="63"/>
      <c r="AQ1148" s="63"/>
      <c r="AR1148" s="40"/>
      <c r="AS1148" s="40"/>
      <c r="AT1148" s="63"/>
      <c r="AU1148" s="63"/>
      <c r="AV1148" s="142"/>
      <c r="AW1148" s="71"/>
      <c r="AX1148" s="45">
        <v>-1.639E-3</v>
      </c>
      <c r="AY1148" s="45">
        <v>-5.3290000000000004E-3</v>
      </c>
      <c r="AZ1148" s="46"/>
      <c r="BA1148" s="152"/>
      <c r="BB1148" s="47"/>
      <c r="BC1148" s="158">
        <v>0</v>
      </c>
      <c r="BD1148" s="158"/>
      <c r="BE1148" s="47"/>
      <c r="BF1148" s="56"/>
      <c r="BG1148" s="49"/>
      <c r="BH1148" s="50"/>
      <c r="BI1148" s="49"/>
      <c r="BJ1148" s="49"/>
      <c r="BK1148" s="49"/>
      <c r="BL1148" s="49"/>
      <c r="BM1148" s="49"/>
      <c r="BN1148" s="50"/>
      <c r="BO1148" s="49"/>
      <c r="BP1148" s="49"/>
      <c r="BQ1148" s="50"/>
      <c r="BR1148" s="9"/>
    </row>
    <row r="1149" spans="1:70" s="7" customFormat="1" x14ac:dyDescent="0.25">
      <c r="A1149" s="68" t="s">
        <v>1439</v>
      </c>
      <c r="B1149" s="67" t="s">
        <v>2162</v>
      </c>
      <c r="C1149" s="52">
        <v>44965.329444444447</v>
      </c>
      <c r="D1149" s="16">
        <f>(K1149*M1149+P1149*R1149)/(24*60*60)</f>
        <v>1.9791666666666668E-3</v>
      </c>
      <c r="E1149" s="26" t="s">
        <v>2160</v>
      </c>
      <c r="F1149" s="14" t="s">
        <v>2158</v>
      </c>
      <c r="G1149" s="15">
        <v>0.11700000000000001</v>
      </c>
      <c r="H1149" s="131">
        <v>31.5</v>
      </c>
      <c r="I1149" s="131">
        <v>15</v>
      </c>
      <c r="J1149" s="143" t="s">
        <v>2159</v>
      </c>
      <c r="K1149" s="27">
        <v>3</v>
      </c>
      <c r="L1149" s="27">
        <v>6.0000000000000001E-3</v>
      </c>
      <c r="M1149" s="13">
        <v>57</v>
      </c>
      <c r="N1149" s="13">
        <v>240</v>
      </c>
      <c r="O1149" s="17">
        <v>2E-3</v>
      </c>
      <c r="P1149" s="27">
        <v>0</v>
      </c>
      <c r="Q1149" s="27">
        <v>6.0000000000000001E-3</v>
      </c>
      <c r="R1149" s="13">
        <v>1315</v>
      </c>
      <c r="S1149" s="13">
        <v>240</v>
      </c>
      <c r="T1149" s="133">
        <v>2.9999999999999997E-4</v>
      </c>
      <c r="U1149" s="27">
        <v>1.2E-2</v>
      </c>
      <c r="V1149" s="8">
        <f>IF(AB1147="Latest Sag:",-(K1149*L1149+P1149*Q1149),-(K1149*L1149+P1149*Q1149)+U1149)</f>
        <v>-6.0000000000000019E-3</v>
      </c>
      <c r="W1149" s="8">
        <f>IF(OR(AC1148="",AC1148=0),Z1148+V1149,IF(AB1147="Latest Sag:",AA1148+U1149+V1149,AC1148+V1149))</f>
        <v>-77.078271999999998</v>
      </c>
      <c r="X1149" s="33">
        <v>-49.112451</v>
      </c>
      <c r="Y1149" s="53">
        <f>IF(OR(ISBLANK(X1149),X1147=VALUE(20)),,IF(W1147="Latest Z20:",ABS(X1147-X1149-K1146*L1146-P1146*Q1146+U1148+U1149),ABS(X1148-X1149-K1148*L1148-P1148*Q1148+U1149)))</f>
        <v>2.2551405187698492E-16</v>
      </c>
      <c r="Z1149" s="28">
        <v>-77.077888999999999</v>
      </c>
      <c r="AA1149" s="28"/>
      <c r="AB1149" s="28"/>
      <c r="AC1149" s="8">
        <f t="shared" ref="AC1149" si="2640">AB1149+AA1149</f>
        <v>0</v>
      </c>
      <c r="AD1149" s="35"/>
      <c r="AE1149" s="8">
        <f t="shared" ref="AE1149" si="2641">IF(AD1149="",0,IF(OR(AC1149="",AC1149=0),W1149-AD1149,AC1149-AD1149))</f>
        <v>0</v>
      </c>
      <c r="AF1149" s="58">
        <f t="shared" ref="AF1149" si="2642">IF(AA1149="",(Z1149-V1149)-Z1148,AC1149-W1149)</f>
        <v>3.8299999999935608E-4</v>
      </c>
      <c r="AG1149" s="40">
        <v>236</v>
      </c>
      <c r="AH1149" s="73">
        <v>350</v>
      </c>
      <c r="AI1149" s="40"/>
      <c r="AJ1149" s="73"/>
      <c r="AK1149" s="40"/>
      <c r="AL1149" s="73"/>
      <c r="AM1149" s="70"/>
      <c r="AN1149" s="74"/>
      <c r="AO1149" s="70"/>
      <c r="AP1149" s="63"/>
      <c r="AQ1149" s="63"/>
      <c r="AR1149" s="40"/>
      <c r="AS1149" s="40"/>
      <c r="AT1149" s="63"/>
      <c r="AU1149" s="63"/>
      <c r="AV1149" s="142"/>
      <c r="AW1149" s="71"/>
      <c r="AX1149" s="45"/>
      <c r="AY1149" s="45"/>
      <c r="AZ1149" s="46"/>
      <c r="BA1149" s="152"/>
      <c r="BB1149" s="47"/>
      <c r="BC1149" s="158">
        <v>0</v>
      </c>
      <c r="BD1149" s="158"/>
      <c r="BE1149" s="47"/>
      <c r="BF1149" s="56"/>
      <c r="BG1149" s="49"/>
      <c r="BH1149" s="50"/>
      <c r="BI1149" s="49"/>
      <c r="BJ1149" s="49"/>
      <c r="BK1149" s="49"/>
      <c r="BL1149" s="49"/>
      <c r="BM1149" s="49"/>
      <c r="BN1149" s="50"/>
      <c r="BO1149" s="49"/>
      <c r="BP1149" s="49"/>
      <c r="BQ1149" s="50"/>
      <c r="BR1149" s="9"/>
    </row>
    <row r="1150" spans="1:70" s="6" customFormat="1" x14ac:dyDescent="0.25">
      <c r="A1150" s="1" t="s">
        <v>25</v>
      </c>
      <c r="B1150" s="136"/>
      <c r="C1150" s="137">
        <v>44965.338136574072</v>
      </c>
      <c r="D1150" s="146">
        <v>1.77</v>
      </c>
      <c r="E1150" s="139" t="s">
        <v>814</v>
      </c>
      <c r="F1150" s="165" t="s">
        <v>1110</v>
      </c>
      <c r="G1150" s="22"/>
      <c r="H1150" s="134"/>
      <c r="I1150" s="134"/>
      <c r="J1150" s="145"/>
      <c r="K1150" s="29"/>
      <c r="L1150" s="29"/>
      <c r="M1150" s="1"/>
      <c r="N1150" s="1"/>
      <c r="O1150" s="3"/>
      <c r="P1150" s="29"/>
      <c r="Q1150" s="29"/>
      <c r="R1150" s="1"/>
      <c r="S1150" s="1"/>
      <c r="T1150" s="147" t="s">
        <v>903</v>
      </c>
      <c r="U1150" s="32" t="s">
        <v>24</v>
      </c>
      <c r="V1150" s="24"/>
      <c r="W1150" s="25" t="s">
        <v>22</v>
      </c>
      <c r="X1150" s="30">
        <v>20</v>
      </c>
      <c r="Y1150" s="138"/>
      <c r="Z1150" s="30"/>
      <c r="AA1150" s="30"/>
      <c r="AB1150" s="36" t="s">
        <v>21</v>
      </c>
      <c r="AC1150" s="24">
        <f>$AC$1149</f>
        <v>0</v>
      </c>
      <c r="AD1150" s="30"/>
      <c r="AE1150" s="24"/>
      <c r="AF1150" s="24"/>
      <c r="AG1150" s="41"/>
      <c r="AH1150" s="41"/>
      <c r="AI1150" s="41"/>
      <c r="AJ1150" s="41"/>
      <c r="AK1150" s="41"/>
      <c r="AL1150" s="41"/>
      <c r="AM1150" s="41"/>
      <c r="AN1150" s="41"/>
      <c r="AO1150" s="41"/>
      <c r="AP1150" s="135"/>
      <c r="AQ1150" s="135"/>
      <c r="AR1150" s="41"/>
      <c r="AS1150" s="41"/>
      <c r="AT1150" s="135"/>
      <c r="AU1150" s="135"/>
      <c r="AV1150" s="29"/>
      <c r="AW1150" s="42"/>
      <c r="AX1150" s="42"/>
      <c r="AY1150" s="42"/>
      <c r="AZ1150" s="43"/>
      <c r="BA1150" s="151"/>
      <c r="BB1150" s="44"/>
      <c r="BC1150" s="157">
        <v>0</v>
      </c>
      <c r="BD1150" s="157"/>
      <c r="BE1150" s="44"/>
      <c r="BF1150" s="48"/>
      <c r="BG1150" s="48"/>
      <c r="BH1150" s="48"/>
      <c r="BI1150" s="48"/>
      <c r="BJ1150" s="48"/>
      <c r="BK1150" s="48"/>
      <c r="BL1150" s="48"/>
      <c r="BM1150" s="48"/>
      <c r="BN1150" s="48"/>
      <c r="BO1150" s="48"/>
      <c r="BP1150" s="48"/>
      <c r="BQ1150" s="48"/>
      <c r="BR1150" s="1"/>
    </row>
    <row r="1151" spans="1:70" s="7" customFormat="1" x14ac:dyDescent="0.25">
      <c r="A1151" s="68" t="s">
        <v>2141</v>
      </c>
      <c r="B1151" s="67" t="s">
        <v>2162</v>
      </c>
      <c r="C1151" s="52">
        <v>44965.346944444442</v>
      </c>
      <c r="D1151" s="16">
        <f t="shared" ref="D1151:D1160" si="2643">(K1151*M1151+P1151*R1151)/(24*60*60)</f>
        <v>0</v>
      </c>
      <c r="E1151" s="26"/>
      <c r="F1151" s="14" t="s">
        <v>2158</v>
      </c>
      <c r="G1151" s="15">
        <v>0.11700000000000001</v>
      </c>
      <c r="H1151" s="131">
        <v>31.5</v>
      </c>
      <c r="I1151" s="131">
        <v>15</v>
      </c>
      <c r="J1151" s="143" t="s">
        <v>2159</v>
      </c>
      <c r="K1151" s="37"/>
      <c r="L1151" s="27">
        <v>6.0000000000000001E-3</v>
      </c>
      <c r="M1151" s="13">
        <v>432</v>
      </c>
      <c r="N1151" s="13">
        <v>240</v>
      </c>
      <c r="O1151" s="17">
        <v>2E-3</v>
      </c>
      <c r="P1151" s="37"/>
      <c r="Q1151" s="27">
        <v>6.0000000000000001E-3</v>
      </c>
      <c r="R1151" s="13">
        <v>1315</v>
      </c>
      <c r="S1151" s="13">
        <v>240</v>
      </c>
      <c r="T1151" s="133">
        <v>2.9999999999999997E-4</v>
      </c>
      <c r="U1151" s="27"/>
      <c r="V1151" s="8">
        <f t="shared" ref="V1151:V1160" si="2644">IF(AB1149="Latest Sag:",-(K1151*L1151+P1151*Q1151),-(K1151*L1151+P1151*Q1151)+U1151)</f>
        <v>0</v>
      </c>
      <c r="W1151" s="8">
        <f t="shared" ref="W1151:W1160" si="2645">IF(OR(AC1150="",AC1150=0),Z1150+V1151,IF(AB1149="Latest Sag:",AA1150+U1151+V1151,AC1150+V1151))</f>
        <v>0</v>
      </c>
      <c r="X1151" s="34"/>
      <c r="Y1151" s="53">
        <f t="shared" ref="Y1151:Y1160" si="2646">IF(OR(ISBLANK(X1151),X1149=VALUE(20)),,IF(W1149="Latest Z20:",ABS(X1149-X1151-K1148*L1148-P1148*Q1148+U1150+U1151),ABS(X1150-X1151-K1150*L1150-P1150*Q1150+U1151)))</f>
        <v>0</v>
      </c>
      <c r="Z1151" s="28">
        <v>-75.619854000000004</v>
      </c>
      <c r="AA1151" s="28"/>
      <c r="AB1151" s="28"/>
      <c r="AC1151" s="8">
        <f t="shared" ref="AC1151" si="2647">AB1151+AA1151</f>
        <v>0</v>
      </c>
      <c r="AD1151" s="35"/>
      <c r="AE1151" s="8">
        <f t="shared" ref="AE1151" si="2648">IF(AD1151="",0,IF(OR(AC1151="",AC1151=0),W1151-AD1151,AC1151-AD1151))</f>
        <v>0</v>
      </c>
      <c r="AF1151" s="58">
        <f t="shared" ref="AF1151" si="2649">IF(AA1151="",(Z1151-V1151)-Z1150,AC1151-W1151)</f>
        <v>-75.619854000000004</v>
      </c>
      <c r="AG1151" s="40">
        <v>-113</v>
      </c>
      <c r="AH1151" s="73">
        <v>400</v>
      </c>
      <c r="AI1151" s="40">
        <v>28</v>
      </c>
      <c r="AJ1151" s="73">
        <v>100</v>
      </c>
      <c r="AK1151" s="40">
        <v>40</v>
      </c>
      <c r="AL1151" s="73">
        <v>200</v>
      </c>
      <c r="AM1151" s="70"/>
      <c r="AN1151" s="74"/>
      <c r="AO1151" s="70"/>
      <c r="AP1151" s="63"/>
      <c r="AQ1151" s="63"/>
      <c r="AR1151" s="40"/>
      <c r="AS1151" s="40"/>
      <c r="AT1151" s="63"/>
      <c r="AU1151" s="63"/>
      <c r="AV1151" s="142"/>
      <c r="AW1151" s="71"/>
      <c r="AX1151" s="45"/>
      <c r="AY1151" s="45"/>
      <c r="AZ1151" s="46"/>
      <c r="BA1151" s="152"/>
      <c r="BB1151" s="47"/>
      <c r="BC1151" s="158">
        <v>0</v>
      </c>
      <c r="BD1151" s="158"/>
      <c r="BE1151" s="47"/>
      <c r="BF1151" s="56"/>
      <c r="BG1151" s="49"/>
      <c r="BH1151" s="50"/>
      <c r="BI1151" s="49"/>
      <c r="BJ1151" s="49"/>
      <c r="BK1151" s="49"/>
      <c r="BL1151" s="49"/>
      <c r="BM1151" s="49"/>
      <c r="BN1151" s="50"/>
      <c r="BO1151" s="49"/>
      <c r="BP1151" s="49"/>
      <c r="BQ1151" s="50"/>
      <c r="BR1151" s="9"/>
    </row>
    <row r="1152" spans="1:70" s="7" customFormat="1" x14ac:dyDescent="0.25">
      <c r="A1152" s="68" t="s">
        <v>2142</v>
      </c>
      <c r="B1152" s="67" t="s">
        <v>1347</v>
      </c>
      <c r="C1152" s="52">
        <v>44965.367627314816</v>
      </c>
      <c r="D1152" s="16">
        <f t="shared" si="2643"/>
        <v>2.5219907407407406E-2</v>
      </c>
      <c r="E1152" s="26"/>
      <c r="F1152" s="14" t="s">
        <v>2158</v>
      </c>
      <c r="G1152" s="15">
        <v>0.11700000000000001</v>
      </c>
      <c r="H1152" s="131">
        <v>31.5</v>
      </c>
      <c r="I1152" s="131">
        <v>15</v>
      </c>
      <c r="J1152" s="143" t="s">
        <v>2159</v>
      </c>
      <c r="K1152" s="27">
        <v>2</v>
      </c>
      <c r="L1152" s="27">
        <v>6.0000000000000001E-3</v>
      </c>
      <c r="M1152" s="13">
        <v>432</v>
      </c>
      <c r="N1152" s="13">
        <v>240</v>
      </c>
      <c r="O1152" s="17">
        <v>2E-3</v>
      </c>
      <c r="P1152" s="27">
        <v>1</v>
      </c>
      <c r="Q1152" s="27">
        <v>6.0000000000000001E-3</v>
      </c>
      <c r="R1152" s="13">
        <v>1315</v>
      </c>
      <c r="S1152" s="13">
        <v>240</v>
      </c>
      <c r="T1152" s="133">
        <v>2.9999999999999997E-4</v>
      </c>
      <c r="U1152" s="27">
        <v>1.2E-2</v>
      </c>
      <c r="V1152" s="8">
        <f t="shared" si="2644"/>
        <v>-1.8000000000000002E-2</v>
      </c>
      <c r="W1152" s="8">
        <f t="shared" si="2645"/>
        <v>-75.637854000000004</v>
      </c>
      <c r="X1152" s="33">
        <v>-47.660705999999998</v>
      </c>
      <c r="Y1152" s="53">
        <f t="shared" si="2646"/>
        <v>0</v>
      </c>
      <c r="Z1152" s="28">
        <v>-75.625878999999998</v>
      </c>
      <c r="AA1152" s="28"/>
      <c r="AB1152" s="28"/>
      <c r="AC1152" s="8">
        <f t="shared" ref="AC1152" si="2650">AB1152+AA1152</f>
        <v>0</v>
      </c>
      <c r="AD1152" s="35"/>
      <c r="AE1152" s="8">
        <f t="shared" ref="AE1152" si="2651">IF(AD1152="",0,IF(OR(AC1152="",AC1152=0),W1152-AD1152,AC1152-AD1152))</f>
        <v>0</v>
      </c>
      <c r="AF1152" s="58">
        <f t="shared" ref="AF1152" si="2652">IF(AA1152="",(Z1152-V1152)-Z1151,AC1152-W1152)</f>
        <v>1.197500000000673E-2</v>
      </c>
      <c r="AG1152" s="40">
        <v>3834</v>
      </c>
      <c r="AH1152" s="73">
        <v>400</v>
      </c>
      <c r="AI1152" s="40">
        <v>43</v>
      </c>
      <c r="AJ1152" s="73">
        <v>100</v>
      </c>
      <c r="AK1152" s="40">
        <v>17</v>
      </c>
      <c r="AL1152" s="73">
        <v>200</v>
      </c>
      <c r="AM1152" s="70"/>
      <c r="AN1152" s="74"/>
      <c r="AO1152" s="70"/>
      <c r="AP1152" s="63"/>
      <c r="AQ1152" s="63"/>
      <c r="AR1152" s="40"/>
      <c r="AS1152" s="40"/>
      <c r="AT1152" s="63"/>
      <c r="AU1152" s="63"/>
      <c r="AV1152" s="142"/>
      <c r="AW1152" s="71"/>
      <c r="AX1152" s="45">
        <v>-1.872E-3</v>
      </c>
      <c r="AY1152" s="45"/>
      <c r="AZ1152" s="46"/>
      <c r="BA1152" s="152"/>
      <c r="BB1152" s="47"/>
      <c r="BC1152" s="158">
        <v>0</v>
      </c>
      <c r="BD1152" s="158"/>
      <c r="BE1152" s="47"/>
      <c r="BF1152" s="56"/>
      <c r="BG1152" s="49"/>
      <c r="BH1152" s="50"/>
      <c r="BI1152" s="49"/>
      <c r="BJ1152" s="49"/>
      <c r="BK1152" s="49"/>
      <c r="BL1152" s="49"/>
      <c r="BM1152" s="49"/>
      <c r="BN1152" s="50"/>
      <c r="BO1152" s="49"/>
      <c r="BP1152" s="49"/>
      <c r="BQ1152" s="50"/>
      <c r="BR1152" s="9"/>
    </row>
    <row r="1153" spans="1:70" s="7" customFormat="1" x14ac:dyDescent="0.25">
      <c r="A1153" s="68" t="s">
        <v>2143</v>
      </c>
      <c r="B1153" s="67" t="s">
        <v>1347</v>
      </c>
      <c r="C1153" s="52">
        <v>44965.405347222222</v>
      </c>
      <c r="D1153" s="16">
        <f t="shared" si="2643"/>
        <v>2.5219907407407406E-2</v>
      </c>
      <c r="E1153" s="26" t="s">
        <v>2161</v>
      </c>
      <c r="F1153" s="14" t="s">
        <v>2158</v>
      </c>
      <c r="G1153" s="15">
        <v>0.11700000000000001</v>
      </c>
      <c r="H1153" s="131">
        <v>31.5</v>
      </c>
      <c r="I1153" s="131">
        <v>15</v>
      </c>
      <c r="J1153" s="143" t="s">
        <v>2159</v>
      </c>
      <c r="K1153" s="27">
        <v>2</v>
      </c>
      <c r="L1153" s="27">
        <v>6.0000000000000001E-3</v>
      </c>
      <c r="M1153" s="13">
        <v>432</v>
      </c>
      <c r="N1153" s="13">
        <v>240</v>
      </c>
      <c r="O1153" s="17">
        <v>2E-3</v>
      </c>
      <c r="P1153" s="27">
        <v>1</v>
      </c>
      <c r="Q1153" s="27">
        <v>6.0000000000000001E-3</v>
      </c>
      <c r="R1153" s="13">
        <v>1315</v>
      </c>
      <c r="S1153" s="13">
        <v>240</v>
      </c>
      <c r="T1153" s="133">
        <v>2.9999999999999997E-4</v>
      </c>
      <c r="U1153" s="27">
        <v>1.2E-2</v>
      </c>
      <c r="V1153" s="8">
        <f t="shared" si="2644"/>
        <v>-6.0000000000000019E-3</v>
      </c>
      <c r="W1153" s="8">
        <f t="shared" si="2645"/>
        <v>-75.631878999999998</v>
      </c>
      <c r="X1153" s="33">
        <v>-47.666704000000003</v>
      </c>
      <c r="Y1153" s="53">
        <f t="shared" si="2646"/>
        <v>1.9999999947232366E-6</v>
      </c>
      <c r="Z1153" s="28">
        <v>-75.631747000000004</v>
      </c>
      <c r="AA1153" s="28"/>
      <c r="AB1153" s="28"/>
      <c r="AC1153" s="8">
        <f t="shared" ref="AC1153" si="2653">AB1153+AA1153</f>
        <v>0</v>
      </c>
      <c r="AD1153" s="35"/>
      <c r="AE1153" s="8">
        <f t="shared" ref="AE1153" si="2654">IF(AD1153="",0,IF(OR(AC1153="",AC1153=0),W1153-AD1153,AC1153-AD1153))</f>
        <v>0</v>
      </c>
      <c r="AF1153" s="58">
        <f t="shared" ref="AF1153" si="2655">IF(AA1153="",(Z1153-V1153)-Z1152,AC1153-W1153)</f>
        <v>1.319999999935817E-4</v>
      </c>
      <c r="AG1153" s="40">
        <v>241</v>
      </c>
      <c r="AH1153" s="73">
        <v>400</v>
      </c>
      <c r="AI1153" s="40">
        <v>42</v>
      </c>
      <c r="AJ1153" s="73">
        <v>100</v>
      </c>
      <c r="AK1153" s="40">
        <v>21</v>
      </c>
      <c r="AL1153" s="73">
        <v>200</v>
      </c>
      <c r="AM1153" s="70"/>
      <c r="AN1153" s="74"/>
      <c r="AO1153" s="70"/>
      <c r="AP1153" s="63"/>
      <c r="AQ1153" s="63"/>
      <c r="AR1153" s="40"/>
      <c r="AS1153" s="40"/>
      <c r="AT1153" s="63"/>
      <c r="AU1153" s="63"/>
      <c r="AV1153" s="142"/>
      <c r="AW1153" s="71"/>
      <c r="AX1153" s="45"/>
      <c r="AY1153" s="45"/>
      <c r="AZ1153" s="46"/>
      <c r="BA1153" s="152"/>
      <c r="BB1153" s="47"/>
      <c r="BC1153" s="158">
        <v>0</v>
      </c>
      <c r="BD1153" s="158">
        <v>7</v>
      </c>
      <c r="BE1153" s="47">
        <v>8.6999999999999993</v>
      </c>
      <c r="BF1153" s="56"/>
      <c r="BG1153" s="49"/>
      <c r="BH1153" s="50"/>
      <c r="BI1153" s="49"/>
      <c r="BJ1153" s="49"/>
      <c r="BK1153" s="49"/>
      <c r="BL1153" s="49"/>
      <c r="BM1153" s="49"/>
      <c r="BN1153" s="50"/>
      <c r="BO1153" s="49"/>
      <c r="BP1153" s="49"/>
      <c r="BQ1153" s="50"/>
      <c r="BR1153" s="9"/>
    </row>
    <row r="1154" spans="1:70" s="7" customFormat="1" x14ac:dyDescent="0.25">
      <c r="A1154" s="68" t="s">
        <v>2144</v>
      </c>
      <c r="B1154" s="67" t="s">
        <v>1347</v>
      </c>
      <c r="C1154" s="52">
        <v>44965.489259259259</v>
      </c>
      <c r="D1154" s="16">
        <f t="shared" si="2643"/>
        <v>2.5219907407407406E-2</v>
      </c>
      <c r="E1154" s="26"/>
      <c r="F1154" s="14" t="s">
        <v>2158</v>
      </c>
      <c r="G1154" s="15">
        <v>0.11700000000000001</v>
      </c>
      <c r="H1154" s="131">
        <v>31.5</v>
      </c>
      <c r="I1154" s="131">
        <v>15</v>
      </c>
      <c r="J1154" s="143" t="s">
        <v>2159</v>
      </c>
      <c r="K1154" s="27">
        <v>2</v>
      </c>
      <c r="L1154" s="27">
        <v>6.0000000000000001E-3</v>
      </c>
      <c r="M1154" s="13">
        <v>432</v>
      </c>
      <c r="N1154" s="13">
        <v>240</v>
      </c>
      <c r="O1154" s="17">
        <v>2E-3</v>
      </c>
      <c r="P1154" s="27">
        <v>1</v>
      </c>
      <c r="Q1154" s="27">
        <v>6.0000000000000001E-3</v>
      </c>
      <c r="R1154" s="13">
        <v>1315</v>
      </c>
      <c r="S1154" s="13">
        <v>240</v>
      </c>
      <c r="T1154" s="133">
        <v>2.9999999999999997E-4</v>
      </c>
      <c r="U1154" s="27">
        <v>1.2E-2</v>
      </c>
      <c r="V1154" s="8">
        <f t="shared" si="2644"/>
        <v>-6.0000000000000019E-3</v>
      </c>
      <c r="W1154" s="8">
        <f t="shared" si="2645"/>
        <v>-75.637747000000005</v>
      </c>
      <c r="X1154" s="33">
        <v>-47.672705000000001</v>
      </c>
      <c r="Y1154" s="53">
        <f t="shared" si="2646"/>
        <v>9.9999999770249148E-7</v>
      </c>
      <c r="Z1154" s="28">
        <v>-75.637669000000002</v>
      </c>
      <c r="AA1154" s="28"/>
      <c r="AB1154" s="28"/>
      <c r="AC1154" s="8">
        <f t="shared" ref="AC1154" si="2656">AB1154+AA1154</f>
        <v>0</v>
      </c>
      <c r="AD1154" s="35"/>
      <c r="AE1154" s="8">
        <f t="shared" ref="AE1154" si="2657">IF(AD1154="",0,IF(OR(AC1154="",AC1154=0),W1154-AD1154,AC1154-AD1154))</f>
        <v>0</v>
      </c>
      <c r="AF1154" s="58">
        <f t="shared" ref="AF1154" si="2658">IF(AA1154="",(Z1154-V1154)-Z1153,AC1154-W1154)</f>
        <v>7.8000000002020897E-5</v>
      </c>
      <c r="AG1154" s="40">
        <v>175</v>
      </c>
      <c r="AH1154" s="73">
        <v>400</v>
      </c>
      <c r="AI1154" s="40">
        <v>49</v>
      </c>
      <c r="AJ1154" s="73">
        <v>100</v>
      </c>
      <c r="AK1154" s="40">
        <v>21</v>
      </c>
      <c r="AL1154" s="73">
        <v>200</v>
      </c>
      <c r="AM1154" s="70"/>
      <c r="AN1154" s="74"/>
      <c r="AO1154" s="70"/>
      <c r="AP1154" s="63"/>
      <c r="AQ1154" s="63"/>
      <c r="AR1154" s="40"/>
      <c r="AS1154" s="40"/>
      <c r="AT1154" s="63"/>
      <c r="AU1154" s="63"/>
      <c r="AV1154" s="142"/>
      <c r="AW1154" s="71"/>
      <c r="AX1154" s="45"/>
      <c r="AY1154" s="45"/>
      <c r="AZ1154" s="46"/>
      <c r="BA1154" s="152"/>
      <c r="BB1154" s="47"/>
      <c r="BC1154" s="158">
        <v>0</v>
      </c>
      <c r="BD1154" s="158">
        <v>7</v>
      </c>
      <c r="BE1154" s="47">
        <v>7.9</v>
      </c>
      <c r="BF1154" s="56"/>
      <c r="BG1154" s="49"/>
      <c r="BH1154" s="50"/>
      <c r="BI1154" s="49"/>
      <c r="BJ1154" s="49"/>
      <c r="BK1154" s="49"/>
      <c r="BL1154" s="49"/>
      <c r="BM1154" s="49"/>
      <c r="BN1154" s="50"/>
      <c r="BO1154" s="49"/>
      <c r="BP1154" s="49"/>
      <c r="BQ1154" s="50"/>
      <c r="BR1154" s="9"/>
    </row>
    <row r="1155" spans="1:70" s="7" customFormat="1" x14ac:dyDescent="0.25">
      <c r="A1155" s="68" t="s">
        <v>2147</v>
      </c>
      <c r="B1155" s="67" t="s">
        <v>1347</v>
      </c>
      <c r="C1155" s="52">
        <v>44965.560671296298</v>
      </c>
      <c r="D1155" s="16">
        <f t="shared" si="2643"/>
        <v>2.5219907407407406E-2</v>
      </c>
      <c r="E1155" s="26"/>
      <c r="F1155" s="14" t="s">
        <v>2158</v>
      </c>
      <c r="G1155" s="15">
        <v>0.11700000000000001</v>
      </c>
      <c r="H1155" s="131">
        <v>31.5</v>
      </c>
      <c r="I1155" s="131">
        <v>15</v>
      </c>
      <c r="J1155" s="143" t="s">
        <v>2159</v>
      </c>
      <c r="K1155" s="27">
        <v>2</v>
      </c>
      <c r="L1155" s="27">
        <v>6.0000000000000001E-3</v>
      </c>
      <c r="M1155" s="13">
        <v>432</v>
      </c>
      <c r="N1155" s="13">
        <v>240</v>
      </c>
      <c r="O1155" s="17">
        <v>2E-3</v>
      </c>
      <c r="P1155" s="27">
        <v>1</v>
      </c>
      <c r="Q1155" s="27">
        <v>6.0000000000000001E-3</v>
      </c>
      <c r="R1155" s="13">
        <v>1315</v>
      </c>
      <c r="S1155" s="13">
        <v>240</v>
      </c>
      <c r="T1155" s="133">
        <v>2.9999999999999997E-4</v>
      </c>
      <c r="U1155" s="27">
        <v>1.2E-2</v>
      </c>
      <c r="V1155" s="8">
        <f t="shared" si="2644"/>
        <v>-6.0000000000000019E-3</v>
      </c>
      <c r="W1155" s="8">
        <f t="shared" si="2645"/>
        <v>-75.643669000000003</v>
      </c>
      <c r="X1155" s="33">
        <v>-47.678705999999998</v>
      </c>
      <c r="Y1155" s="53">
        <f t="shared" si="2646"/>
        <v>9.9999999770249148E-7</v>
      </c>
      <c r="Z1155" s="28">
        <v>-75.643730000000005</v>
      </c>
      <c r="AA1155" s="28"/>
      <c r="AB1155" s="28"/>
      <c r="AC1155" s="8">
        <f t="shared" ref="AC1155" si="2659">AB1155+AA1155</f>
        <v>0</v>
      </c>
      <c r="AD1155" s="35"/>
      <c r="AE1155" s="8">
        <f t="shared" ref="AE1155" si="2660">IF(AD1155="",0,IF(OR(AC1155="",AC1155=0),W1155-AD1155,AC1155-AD1155))</f>
        <v>0</v>
      </c>
      <c r="AF1155" s="58">
        <f t="shared" ref="AF1155" si="2661">IF(AA1155="",(Z1155-V1155)-Z1154,AC1155-W1155)</f>
        <v>-6.1000000002309207E-5</v>
      </c>
      <c r="AG1155" s="40">
        <v>-109</v>
      </c>
      <c r="AH1155" s="73">
        <v>400</v>
      </c>
      <c r="AI1155" s="40">
        <v>43</v>
      </c>
      <c r="AJ1155" s="73">
        <v>100</v>
      </c>
      <c r="AK1155" s="40">
        <v>13</v>
      </c>
      <c r="AL1155" s="73">
        <v>200</v>
      </c>
      <c r="AM1155" s="70"/>
      <c r="AN1155" s="74"/>
      <c r="AO1155" s="70"/>
      <c r="AP1155" s="63"/>
      <c r="AQ1155" s="63"/>
      <c r="AR1155" s="40"/>
      <c r="AS1155" s="40"/>
      <c r="AT1155" s="63"/>
      <c r="AU1155" s="63"/>
      <c r="AV1155" s="142"/>
      <c r="AW1155" s="71"/>
      <c r="AX1155" s="45"/>
      <c r="AY1155" s="45"/>
      <c r="AZ1155" s="46"/>
      <c r="BA1155" s="152"/>
      <c r="BB1155" s="47"/>
      <c r="BC1155" s="158">
        <v>0</v>
      </c>
      <c r="BD1155" s="158">
        <v>5</v>
      </c>
      <c r="BE1155" s="47">
        <v>7.5</v>
      </c>
      <c r="BF1155" s="56"/>
      <c r="BG1155" s="49"/>
      <c r="BH1155" s="50"/>
      <c r="BI1155" s="49"/>
      <c r="BJ1155" s="49"/>
      <c r="BK1155" s="49"/>
      <c r="BL1155" s="49"/>
      <c r="BM1155" s="49"/>
      <c r="BN1155" s="50"/>
      <c r="BO1155" s="49"/>
      <c r="BP1155" s="49"/>
      <c r="BQ1155" s="50"/>
      <c r="BR1155" s="9"/>
    </row>
    <row r="1156" spans="1:70" s="7" customFormat="1" x14ac:dyDescent="0.25">
      <c r="A1156" s="68" t="s">
        <v>2149</v>
      </c>
      <c r="B1156" s="67" t="s">
        <v>1347</v>
      </c>
      <c r="C1156" s="52">
        <v>44965.644432870373</v>
      </c>
      <c r="D1156" s="16">
        <f t="shared" si="2643"/>
        <v>2.5219907407407406E-2</v>
      </c>
      <c r="E1156" s="26"/>
      <c r="F1156" s="14" t="s">
        <v>2158</v>
      </c>
      <c r="G1156" s="15">
        <v>0.11700000000000001</v>
      </c>
      <c r="H1156" s="131">
        <v>31.5</v>
      </c>
      <c r="I1156" s="131">
        <v>15</v>
      </c>
      <c r="J1156" s="143" t="s">
        <v>2159</v>
      </c>
      <c r="K1156" s="27">
        <v>2</v>
      </c>
      <c r="L1156" s="27">
        <v>6.0000000000000001E-3</v>
      </c>
      <c r="M1156" s="13">
        <v>432</v>
      </c>
      <c r="N1156" s="13">
        <v>240</v>
      </c>
      <c r="O1156" s="17">
        <v>2E-3</v>
      </c>
      <c r="P1156" s="27">
        <v>1</v>
      </c>
      <c r="Q1156" s="27">
        <v>6.0000000000000001E-3</v>
      </c>
      <c r="R1156" s="13">
        <v>1315</v>
      </c>
      <c r="S1156" s="13">
        <v>240</v>
      </c>
      <c r="T1156" s="133">
        <v>2.9999999999999997E-4</v>
      </c>
      <c r="U1156" s="27">
        <v>1.2E-2</v>
      </c>
      <c r="V1156" s="8">
        <f t="shared" si="2644"/>
        <v>-6.0000000000000019E-3</v>
      </c>
      <c r="W1156" s="8">
        <f t="shared" si="2645"/>
        <v>-75.649730000000005</v>
      </c>
      <c r="X1156" s="33">
        <v>-47.684705999999998</v>
      </c>
      <c r="Y1156" s="53">
        <f t="shared" si="2646"/>
        <v>2.2724877535296173E-16</v>
      </c>
      <c r="Z1156" s="28">
        <v>-75.649614</v>
      </c>
      <c r="AA1156" s="28"/>
      <c r="AB1156" s="28"/>
      <c r="AC1156" s="8">
        <f t="shared" ref="AC1156" si="2662">AB1156+AA1156</f>
        <v>0</v>
      </c>
      <c r="AD1156" s="35"/>
      <c r="AE1156" s="8">
        <f t="shared" ref="AE1156" si="2663">IF(AD1156="",0,IF(OR(AC1156="",AC1156=0),W1156-AD1156,AC1156-AD1156))</f>
        <v>0</v>
      </c>
      <c r="AF1156" s="58">
        <f t="shared" ref="AF1156" si="2664">IF(AA1156="",(Z1156-V1156)-Z1155,AC1156-W1156)</f>
        <v>1.160000000055561E-4</v>
      </c>
      <c r="AG1156" s="40">
        <v>-176</v>
      </c>
      <c r="AH1156" s="73">
        <v>400</v>
      </c>
      <c r="AI1156" s="40">
        <v>38</v>
      </c>
      <c r="AJ1156" s="73">
        <v>100</v>
      </c>
      <c r="AK1156" s="40">
        <v>20</v>
      </c>
      <c r="AL1156" s="73">
        <v>200</v>
      </c>
      <c r="AM1156" s="70"/>
      <c r="AN1156" s="74"/>
      <c r="AO1156" s="70"/>
      <c r="AP1156" s="63"/>
      <c r="AQ1156" s="63"/>
      <c r="AR1156" s="40"/>
      <c r="AS1156" s="40"/>
      <c r="AT1156" s="63"/>
      <c r="AU1156" s="63"/>
      <c r="AV1156" s="142"/>
      <c r="AW1156" s="71"/>
      <c r="AX1156" s="45">
        <v>2.7330000000000002E-3</v>
      </c>
      <c r="AY1156" s="45">
        <v>4.2929999999999999E-3</v>
      </c>
      <c r="AZ1156" s="46"/>
      <c r="BA1156" s="152"/>
      <c r="BB1156" s="47"/>
      <c r="BC1156" s="158">
        <v>0</v>
      </c>
      <c r="BD1156" s="158"/>
      <c r="BE1156" s="47"/>
      <c r="BF1156" s="56"/>
      <c r="BG1156" s="49"/>
      <c r="BH1156" s="50"/>
      <c r="BI1156" s="49"/>
      <c r="BJ1156" s="49"/>
      <c r="BK1156" s="49"/>
      <c r="BL1156" s="49"/>
      <c r="BM1156" s="49"/>
      <c r="BN1156" s="50"/>
      <c r="BO1156" s="49"/>
      <c r="BP1156" s="49"/>
      <c r="BQ1156" s="50"/>
      <c r="BR1156" s="9"/>
    </row>
    <row r="1157" spans="1:70" s="7" customFormat="1" x14ac:dyDescent="0.25">
      <c r="A1157" s="68" t="s">
        <v>2151</v>
      </c>
      <c r="B1157" s="67" t="s">
        <v>1347</v>
      </c>
      <c r="C1157" s="52">
        <v>44965.682337962964</v>
      </c>
      <c r="D1157" s="16">
        <f t="shared" si="2643"/>
        <v>2.5219907407407406E-2</v>
      </c>
      <c r="E1157" s="26"/>
      <c r="F1157" s="14" t="s">
        <v>2158</v>
      </c>
      <c r="G1157" s="15">
        <v>0.11700000000000001</v>
      </c>
      <c r="H1157" s="131">
        <v>31.5</v>
      </c>
      <c r="I1157" s="131">
        <v>15</v>
      </c>
      <c r="J1157" s="143" t="s">
        <v>2159</v>
      </c>
      <c r="K1157" s="27">
        <v>2</v>
      </c>
      <c r="L1157" s="27">
        <v>6.0000000000000001E-3</v>
      </c>
      <c r="M1157" s="13">
        <v>432</v>
      </c>
      <c r="N1157" s="13">
        <v>240</v>
      </c>
      <c r="O1157" s="17">
        <v>2E-3</v>
      </c>
      <c r="P1157" s="27">
        <v>1</v>
      </c>
      <c r="Q1157" s="27">
        <v>6.0000000000000001E-3</v>
      </c>
      <c r="R1157" s="13">
        <v>1315</v>
      </c>
      <c r="S1157" s="13">
        <v>240</v>
      </c>
      <c r="T1157" s="133">
        <v>2.9999999999999997E-4</v>
      </c>
      <c r="U1157" s="27">
        <v>1.2E-2</v>
      </c>
      <c r="V1157" s="8">
        <f t="shared" si="2644"/>
        <v>-6.0000000000000019E-3</v>
      </c>
      <c r="W1157" s="8">
        <f t="shared" si="2645"/>
        <v>-75.655614</v>
      </c>
      <c r="X1157" s="33">
        <v>-47.690705000000001</v>
      </c>
      <c r="Y1157" s="53">
        <f t="shared" si="2646"/>
        <v>9.9999999724799393E-7</v>
      </c>
      <c r="Z1157" s="28">
        <v>-75.655779999999993</v>
      </c>
      <c r="AA1157" s="28"/>
      <c r="AB1157" s="28"/>
      <c r="AC1157" s="8">
        <f t="shared" ref="AC1157" si="2665">AB1157+AA1157</f>
        <v>0</v>
      </c>
      <c r="AD1157" s="35"/>
      <c r="AE1157" s="8">
        <f t="shared" ref="AE1157" si="2666">IF(AD1157="",0,IF(OR(AC1157="",AC1157=0),W1157-AD1157,AC1157-AD1157))</f>
        <v>0</v>
      </c>
      <c r="AF1157" s="58">
        <f t="shared" ref="AF1157" si="2667">IF(AA1157="",(Z1157-V1157)-Z1156,AC1157-W1157)</f>
        <v>-1.6599999999300508E-4</v>
      </c>
      <c r="AG1157" s="40">
        <v>-389</v>
      </c>
      <c r="AH1157" s="73">
        <v>400</v>
      </c>
      <c r="AI1157" s="40">
        <v>36</v>
      </c>
      <c r="AJ1157" s="73">
        <v>100</v>
      </c>
      <c r="AK1157" s="40">
        <v>17</v>
      </c>
      <c r="AL1157" s="73">
        <v>200</v>
      </c>
      <c r="AM1157" s="70"/>
      <c r="AN1157" s="74"/>
      <c r="AO1157" s="70"/>
      <c r="AP1157" s="63"/>
      <c r="AQ1157" s="63"/>
      <c r="AR1157" s="40"/>
      <c r="AS1157" s="40"/>
      <c r="AT1157" s="63"/>
      <c r="AU1157" s="63"/>
      <c r="AV1157" s="142"/>
      <c r="AW1157" s="71"/>
      <c r="AX1157" s="45">
        <v>2.0599999999999999E-4</v>
      </c>
      <c r="AY1157" s="45"/>
      <c r="AZ1157" s="46"/>
      <c r="BA1157" s="152"/>
      <c r="BB1157" s="47"/>
      <c r="BC1157" s="158">
        <v>0</v>
      </c>
      <c r="BD1157" s="158"/>
      <c r="BE1157" s="47"/>
      <c r="BF1157" s="56"/>
      <c r="BG1157" s="49"/>
      <c r="BH1157" s="50"/>
      <c r="BI1157" s="49"/>
      <c r="BJ1157" s="49"/>
      <c r="BK1157" s="49"/>
      <c r="BL1157" s="49"/>
      <c r="BM1157" s="49"/>
      <c r="BN1157" s="50"/>
      <c r="BO1157" s="49"/>
      <c r="BP1157" s="49"/>
      <c r="BQ1157" s="50"/>
      <c r="BR1157" s="9"/>
    </row>
    <row r="1158" spans="1:70" s="7" customFormat="1" x14ac:dyDescent="0.25">
      <c r="A1158" s="68" t="s">
        <v>2153</v>
      </c>
      <c r="B1158" s="67" t="s">
        <v>2163</v>
      </c>
      <c r="C1158" s="52">
        <v>44965.718101851853</v>
      </c>
      <c r="D1158" s="16">
        <f t="shared" si="2643"/>
        <v>2.5219907407407406E-2</v>
      </c>
      <c r="E1158" s="26"/>
      <c r="F1158" s="14" t="s">
        <v>2158</v>
      </c>
      <c r="G1158" s="15">
        <v>0.11700000000000001</v>
      </c>
      <c r="H1158" s="131">
        <v>31.5</v>
      </c>
      <c r="I1158" s="131">
        <v>15</v>
      </c>
      <c r="J1158" s="143" t="s">
        <v>2159</v>
      </c>
      <c r="K1158" s="27">
        <v>2</v>
      </c>
      <c r="L1158" s="27">
        <v>6.0000000000000001E-3</v>
      </c>
      <c r="M1158" s="13">
        <v>432</v>
      </c>
      <c r="N1158" s="13">
        <v>240</v>
      </c>
      <c r="O1158" s="17">
        <v>2E-3</v>
      </c>
      <c r="P1158" s="27">
        <v>1</v>
      </c>
      <c r="Q1158" s="27">
        <v>6.0000000000000001E-3</v>
      </c>
      <c r="R1158" s="13">
        <v>1315</v>
      </c>
      <c r="S1158" s="13">
        <v>240</v>
      </c>
      <c r="T1158" s="133">
        <v>2.9999999999999997E-4</v>
      </c>
      <c r="U1158" s="27">
        <v>1.2E-2</v>
      </c>
      <c r="V1158" s="8">
        <f t="shared" si="2644"/>
        <v>-6.0000000000000019E-3</v>
      </c>
      <c r="W1158" s="8">
        <f t="shared" si="2645"/>
        <v>-75.661779999999993</v>
      </c>
      <c r="X1158" s="33">
        <v>-47.696705000000001</v>
      </c>
      <c r="Y1158" s="53">
        <f t="shared" si="2646"/>
        <v>2.2724877535296173E-16</v>
      </c>
      <c r="Z1158" s="28">
        <v>-75.661831000000006</v>
      </c>
      <c r="AA1158" s="28"/>
      <c r="AB1158" s="28"/>
      <c r="AC1158" s="8">
        <f t="shared" ref="AC1158" si="2668">AB1158+AA1158</f>
        <v>0</v>
      </c>
      <c r="AD1158" s="35"/>
      <c r="AE1158" s="8">
        <f t="shared" ref="AE1158" si="2669">IF(AD1158="",0,IF(OR(AC1158="",AC1158=0),W1158-AD1158,AC1158-AD1158))</f>
        <v>0</v>
      </c>
      <c r="AF1158" s="58">
        <f t="shared" ref="AF1158" si="2670">IF(AA1158="",(Z1158-V1158)-Z1157,AC1158-W1158)</f>
        <v>-5.1000000013345925E-5</v>
      </c>
      <c r="AG1158" s="40">
        <v>430</v>
      </c>
      <c r="AH1158" s="73">
        <v>400</v>
      </c>
      <c r="AI1158" s="40">
        <v>44</v>
      </c>
      <c r="AJ1158" s="73">
        <v>100</v>
      </c>
      <c r="AK1158" s="40">
        <v>23</v>
      </c>
      <c r="AL1158" s="73">
        <v>200</v>
      </c>
      <c r="AM1158" s="70"/>
      <c r="AN1158" s="74"/>
      <c r="AO1158" s="70"/>
      <c r="AP1158" s="63"/>
      <c r="AQ1158" s="63"/>
      <c r="AR1158" s="40"/>
      <c r="AS1158" s="40"/>
      <c r="AT1158" s="63"/>
      <c r="AU1158" s="63"/>
      <c r="AV1158" s="142"/>
      <c r="AW1158" s="71"/>
      <c r="AX1158" s="45">
        <v>-2.02E-4</v>
      </c>
      <c r="AY1158" s="45"/>
      <c r="AZ1158" s="46"/>
      <c r="BA1158" s="152"/>
      <c r="BB1158" s="47"/>
      <c r="BC1158" s="158">
        <v>0</v>
      </c>
      <c r="BD1158" s="158"/>
      <c r="BE1158" s="47"/>
      <c r="BF1158" s="56"/>
      <c r="BG1158" s="49"/>
      <c r="BH1158" s="50"/>
      <c r="BI1158" s="49"/>
      <c r="BJ1158" s="49"/>
      <c r="BK1158" s="49"/>
      <c r="BL1158" s="49"/>
      <c r="BM1158" s="49"/>
      <c r="BN1158" s="50"/>
      <c r="BO1158" s="49"/>
      <c r="BP1158" s="49"/>
      <c r="BQ1158" s="50"/>
      <c r="BR1158" s="9"/>
    </row>
    <row r="1159" spans="1:70" s="7" customFormat="1" x14ac:dyDescent="0.25">
      <c r="A1159" s="68" t="s">
        <v>2155</v>
      </c>
      <c r="B1159" s="67" t="s">
        <v>2165</v>
      </c>
      <c r="C1159" s="52">
        <v>44965.826365740744</v>
      </c>
      <c r="D1159" s="16">
        <f t="shared" si="2643"/>
        <v>2.5219907407407406E-2</v>
      </c>
      <c r="E1159" s="26"/>
      <c r="F1159" s="14" t="s">
        <v>2158</v>
      </c>
      <c r="G1159" s="15">
        <v>0.11700000000000001</v>
      </c>
      <c r="H1159" s="131">
        <v>31.5</v>
      </c>
      <c r="I1159" s="131">
        <v>15</v>
      </c>
      <c r="J1159" s="143" t="s">
        <v>2159</v>
      </c>
      <c r="K1159" s="27">
        <v>2</v>
      </c>
      <c r="L1159" s="27">
        <v>6.0000000000000001E-3</v>
      </c>
      <c r="M1159" s="13">
        <v>432</v>
      </c>
      <c r="N1159" s="13">
        <v>240</v>
      </c>
      <c r="O1159" s="17">
        <v>2E-3</v>
      </c>
      <c r="P1159" s="27">
        <v>1</v>
      </c>
      <c r="Q1159" s="27">
        <v>6.0000000000000001E-3</v>
      </c>
      <c r="R1159" s="13">
        <v>1315</v>
      </c>
      <c r="S1159" s="13">
        <v>240</v>
      </c>
      <c r="T1159" s="133">
        <v>2.9999999999999997E-4</v>
      </c>
      <c r="U1159" s="27">
        <v>1.2E-2</v>
      </c>
      <c r="V1159" s="8">
        <f t="shared" si="2644"/>
        <v>-6.0000000000000019E-3</v>
      </c>
      <c r="W1159" s="8">
        <f t="shared" si="2645"/>
        <v>-75.667831000000007</v>
      </c>
      <c r="X1159" s="33">
        <v>-47.702705999999999</v>
      </c>
      <c r="Y1159" s="53">
        <f t="shared" si="2646"/>
        <v>9.9999999770249148E-7</v>
      </c>
      <c r="Z1159" s="28">
        <v>-75.667966000000007</v>
      </c>
      <c r="AA1159" s="28"/>
      <c r="AB1159" s="28"/>
      <c r="AC1159" s="8">
        <f t="shared" ref="AC1159" si="2671">AB1159+AA1159</f>
        <v>0</v>
      </c>
      <c r="AD1159" s="35"/>
      <c r="AE1159" s="8">
        <f t="shared" ref="AE1159" si="2672">IF(AD1159="",0,IF(OR(AC1159="",AC1159=0),W1159-AD1159,AC1159-AD1159))</f>
        <v>0</v>
      </c>
      <c r="AF1159" s="58">
        <f t="shared" ref="AF1159" si="2673">IF(AA1159="",(Z1159-V1159)-Z1158,AC1159-W1159)</f>
        <v>-1.3500000000021828E-4</v>
      </c>
      <c r="AG1159" s="40">
        <v>-190</v>
      </c>
      <c r="AH1159" s="73">
        <v>400</v>
      </c>
      <c r="AI1159" s="40">
        <v>46</v>
      </c>
      <c r="AJ1159" s="73">
        <v>100</v>
      </c>
      <c r="AK1159" s="40">
        <v>9</v>
      </c>
      <c r="AL1159" s="73">
        <v>200</v>
      </c>
      <c r="AM1159" s="70"/>
      <c r="AN1159" s="74"/>
      <c r="AO1159" s="70"/>
      <c r="AP1159" s="63"/>
      <c r="AQ1159" s="63"/>
      <c r="AR1159" s="40"/>
      <c r="AS1159" s="40"/>
      <c r="AT1159" s="63"/>
      <c r="AU1159" s="63"/>
      <c r="AV1159" s="142"/>
      <c r="AW1159" s="71"/>
      <c r="AX1159" s="45"/>
      <c r="AY1159" s="45"/>
      <c r="AZ1159" s="46"/>
      <c r="BA1159" s="152"/>
      <c r="BB1159" s="47"/>
      <c r="BC1159" s="158">
        <v>0</v>
      </c>
      <c r="BD1159" s="158"/>
      <c r="BE1159" s="47"/>
      <c r="BF1159" s="56"/>
      <c r="BG1159" s="49"/>
      <c r="BH1159" s="50"/>
      <c r="BI1159" s="49"/>
      <c r="BJ1159" s="49"/>
      <c r="BK1159" s="49"/>
      <c r="BL1159" s="49"/>
      <c r="BM1159" s="49"/>
      <c r="BN1159" s="50"/>
      <c r="BO1159" s="49"/>
      <c r="BP1159" s="49"/>
      <c r="BQ1159" s="50"/>
      <c r="BR1159" s="9"/>
    </row>
    <row r="1160" spans="1:70" s="7" customFormat="1" x14ac:dyDescent="0.25">
      <c r="A1160" s="68" t="s">
        <v>2156</v>
      </c>
      <c r="B1160" s="67" t="s">
        <v>2164</v>
      </c>
      <c r="C1160" s="52">
        <v>44965.865682870368</v>
      </c>
      <c r="D1160" s="16">
        <f t="shared" si="2643"/>
        <v>2.5219907407407406E-2</v>
      </c>
      <c r="E1160" s="26"/>
      <c r="F1160" s="14" t="s">
        <v>2158</v>
      </c>
      <c r="G1160" s="15">
        <v>0.11700000000000001</v>
      </c>
      <c r="H1160" s="131">
        <v>31.5</v>
      </c>
      <c r="I1160" s="131">
        <v>15</v>
      </c>
      <c r="J1160" s="143" t="s">
        <v>2159</v>
      </c>
      <c r="K1160" s="27">
        <v>2</v>
      </c>
      <c r="L1160" s="27">
        <v>6.0000000000000001E-3</v>
      </c>
      <c r="M1160" s="13">
        <v>432</v>
      </c>
      <c r="N1160" s="13">
        <v>240</v>
      </c>
      <c r="O1160" s="17">
        <v>2E-3</v>
      </c>
      <c r="P1160" s="27">
        <v>1</v>
      </c>
      <c r="Q1160" s="27">
        <v>6.0000000000000001E-3</v>
      </c>
      <c r="R1160" s="13">
        <v>1315</v>
      </c>
      <c r="S1160" s="13">
        <v>240</v>
      </c>
      <c r="T1160" s="133">
        <v>2.9999999999999997E-4</v>
      </c>
      <c r="U1160" s="27">
        <v>1.2E-2</v>
      </c>
      <c r="V1160" s="8">
        <f t="shared" si="2644"/>
        <v>-6.0000000000000019E-3</v>
      </c>
      <c r="W1160" s="8">
        <f t="shared" si="2645"/>
        <v>-75.673966000000007</v>
      </c>
      <c r="X1160" s="33">
        <v>-47.708705000000002</v>
      </c>
      <c r="Y1160" s="53">
        <f t="shared" si="2646"/>
        <v>9.9999999724799393E-7</v>
      </c>
      <c r="Z1160" s="28">
        <v>-75.673955000000007</v>
      </c>
      <c r="AA1160" s="28"/>
      <c r="AB1160" s="28"/>
      <c r="AC1160" s="8">
        <f t="shared" ref="AC1160" si="2674">AB1160+AA1160</f>
        <v>0</v>
      </c>
      <c r="AD1160" s="35"/>
      <c r="AE1160" s="8">
        <f t="shared" ref="AE1160" si="2675">IF(AD1160="",0,IF(OR(AC1160="",AC1160=0),W1160-AD1160,AC1160-AD1160))</f>
        <v>0</v>
      </c>
      <c r="AF1160" s="58">
        <f t="shared" ref="AF1160" si="2676">IF(AA1160="",(Z1160-V1160)-Z1159,AC1160-W1160)</f>
        <v>1.1000000000649379E-5</v>
      </c>
      <c r="AG1160" s="40">
        <v>-234</v>
      </c>
      <c r="AH1160" s="73">
        <v>400</v>
      </c>
      <c r="AI1160" s="40">
        <v>41</v>
      </c>
      <c r="AJ1160" s="73">
        <v>100</v>
      </c>
      <c r="AK1160" s="40">
        <v>12</v>
      </c>
      <c r="AL1160" s="73">
        <v>200</v>
      </c>
      <c r="AM1160" s="70"/>
      <c r="AN1160" s="74"/>
      <c r="AO1160" s="70"/>
      <c r="AP1160" s="63"/>
      <c r="AQ1160" s="63"/>
      <c r="AR1160" s="40"/>
      <c r="AS1160" s="40"/>
      <c r="AT1160" s="63"/>
      <c r="AU1160" s="63"/>
      <c r="AV1160" s="142"/>
      <c r="AW1160" s="71"/>
      <c r="AX1160" s="45"/>
      <c r="AY1160" s="45"/>
      <c r="AZ1160" s="46"/>
      <c r="BA1160" s="152"/>
      <c r="BB1160" s="47"/>
      <c r="BC1160" s="158">
        <v>0</v>
      </c>
      <c r="BD1160" s="158"/>
      <c r="BE1160" s="47"/>
      <c r="BF1160" s="56"/>
      <c r="BG1160" s="49"/>
      <c r="BH1160" s="50"/>
      <c r="BI1160" s="49"/>
      <c r="BJ1160" s="49"/>
      <c r="BK1160" s="49"/>
      <c r="BL1160" s="49"/>
      <c r="BM1160" s="49"/>
      <c r="BN1160" s="50"/>
      <c r="BO1160" s="49"/>
      <c r="BP1160" s="49"/>
      <c r="BQ1160" s="50"/>
      <c r="BR1160" s="9"/>
    </row>
    <row r="1161" spans="1:70" s="6" customFormat="1" x14ac:dyDescent="0.25">
      <c r="A1161" s="170" t="s">
        <v>1155</v>
      </c>
      <c r="B1161" s="136"/>
      <c r="C1161" s="137">
        <v>44965.865682870368</v>
      </c>
      <c r="D1161" s="146">
        <v>12.66</v>
      </c>
      <c r="E1161" s="139" t="s">
        <v>814</v>
      </c>
      <c r="F1161" s="165" t="s">
        <v>1110</v>
      </c>
      <c r="G1161" s="22"/>
      <c r="H1161" s="134"/>
      <c r="I1161" s="134"/>
      <c r="J1161" s="145"/>
      <c r="K1161" s="29"/>
      <c r="L1161" s="29"/>
      <c r="M1161" s="1"/>
      <c r="N1161" s="1"/>
      <c r="O1161" s="3"/>
      <c r="P1161" s="29"/>
      <c r="Q1161" s="29"/>
      <c r="R1161" s="1"/>
      <c r="S1161" s="1"/>
      <c r="T1161" s="147" t="s">
        <v>903</v>
      </c>
      <c r="U1161" s="32" t="s">
        <v>24</v>
      </c>
      <c r="V1161" s="24"/>
      <c r="W1161" s="25" t="s">
        <v>22</v>
      </c>
      <c r="X1161" s="30">
        <v>20</v>
      </c>
      <c r="Y1161" s="138"/>
      <c r="Z1161" s="30"/>
      <c r="AA1161" s="30"/>
      <c r="AB1161" s="36" t="s">
        <v>21</v>
      </c>
      <c r="AC1161" s="24">
        <f>$AC$1160</f>
        <v>0</v>
      </c>
      <c r="AD1161" s="30"/>
      <c r="AE1161" s="24"/>
      <c r="AF1161" s="24"/>
      <c r="AG1161" s="41"/>
      <c r="AH1161" s="41"/>
      <c r="AI1161" s="41"/>
      <c r="AJ1161" s="41"/>
      <c r="AK1161" s="41"/>
      <c r="AL1161" s="41"/>
      <c r="AM1161" s="41"/>
      <c r="AN1161" s="41"/>
      <c r="AO1161" s="41"/>
      <c r="AP1161" s="135"/>
      <c r="AQ1161" s="135"/>
      <c r="AR1161" s="41"/>
      <c r="AS1161" s="41"/>
      <c r="AT1161" s="135"/>
      <c r="AU1161" s="135"/>
      <c r="AV1161" s="29"/>
      <c r="AW1161" s="42"/>
      <c r="AX1161" s="42"/>
      <c r="AY1161" s="42"/>
      <c r="AZ1161" s="43"/>
      <c r="BA1161" s="151"/>
      <c r="BB1161" s="44"/>
      <c r="BC1161" s="157">
        <v>0</v>
      </c>
      <c r="BD1161" s="157"/>
      <c r="BE1161" s="44"/>
      <c r="BF1161" s="48"/>
      <c r="BG1161" s="48"/>
      <c r="BH1161" s="48"/>
      <c r="BI1161" s="48"/>
      <c r="BJ1161" s="48"/>
      <c r="BK1161" s="48"/>
      <c r="BL1161" s="48"/>
      <c r="BM1161" s="48"/>
      <c r="BN1161" s="48"/>
      <c r="BO1161" s="48"/>
      <c r="BP1161" s="48"/>
      <c r="BQ1161" s="48"/>
      <c r="BR1161" s="1"/>
    </row>
    <row r="1162" spans="1:70" s="7" customFormat="1" x14ac:dyDescent="0.25">
      <c r="A1162" s="68" t="s">
        <v>2166</v>
      </c>
      <c r="B1162" s="67" t="s">
        <v>2164</v>
      </c>
      <c r="C1162" s="52">
        <v>44965.876574074071</v>
      </c>
      <c r="D1162" s="16">
        <f>(K1162*M1162+P1162*R1162)/(24*60*60)</f>
        <v>0</v>
      </c>
      <c r="E1162" s="26" t="s">
        <v>2167</v>
      </c>
      <c r="F1162" s="14" t="s">
        <v>2158</v>
      </c>
      <c r="G1162" s="15">
        <v>0.11700000000000001</v>
      </c>
      <c r="H1162" s="131">
        <v>31.5</v>
      </c>
      <c r="I1162" s="131">
        <v>15</v>
      </c>
      <c r="J1162" s="143" t="s">
        <v>2159</v>
      </c>
      <c r="K1162" s="37"/>
      <c r="L1162" s="27">
        <v>6.0000000000000001E-3</v>
      </c>
      <c r="M1162" s="13">
        <v>175</v>
      </c>
      <c r="N1162" s="13">
        <v>240</v>
      </c>
      <c r="O1162" s="17">
        <v>2E-3</v>
      </c>
      <c r="P1162" s="37"/>
      <c r="Q1162" s="27">
        <v>6.0000000000000001E-3</v>
      </c>
      <c r="R1162" s="13">
        <v>1315</v>
      </c>
      <c r="S1162" s="13">
        <v>240</v>
      </c>
      <c r="T1162" s="133">
        <v>2.9999999999999997E-4</v>
      </c>
      <c r="U1162" s="27"/>
      <c r="V1162" s="8">
        <f>IF(AB1160="Latest Sag:",-(K1162*L1162+P1162*Q1162),-(K1162*L1162+P1162*Q1162)+U1162)</f>
        <v>0</v>
      </c>
      <c r="W1162" s="8">
        <f>IF(OR(AC1161="",AC1161=0),Z1161+V1162,IF(AB1160="Latest Sag:",AA1161+U1162+V1162,AC1161+V1162))</f>
        <v>0</v>
      </c>
      <c r="X1162" s="34"/>
      <c r="Y1162" s="53">
        <f>IF(OR(ISBLANK(X1162),X1160=VALUE(20)),,IF(W1160="Latest Z20:",ABS(X1160-X1162-K1159*L1159-P1159*Q1159+U1161+U1162),ABS(X1161-X1162-K1161*L1161-P1161*Q1161+U1162)))</f>
        <v>0</v>
      </c>
      <c r="Z1162" s="28">
        <v>-67.623236000000006</v>
      </c>
      <c r="AA1162" s="28">
        <v>-0.61619999999999997</v>
      </c>
      <c r="AB1162" s="28">
        <v>4.1300000000000003E-2</v>
      </c>
      <c r="AC1162" s="8">
        <f t="shared" ref="AC1162" si="2677">AB1162+AA1162</f>
        <v>-0.57489999999999997</v>
      </c>
      <c r="AD1162" s="35">
        <v>-0.63277300000000003</v>
      </c>
      <c r="AE1162" s="8">
        <f t="shared" ref="AE1162" si="2678">IF(AD1162="",0,IF(OR(AC1162="",AC1162=0),W1162-AD1162,AC1162-AD1162))</f>
        <v>5.7873000000000063E-2</v>
      </c>
      <c r="AF1162" s="58">
        <f t="shared" ref="AF1162" si="2679">IF(AA1162="",(Z1162-V1162)-Z1161,AC1162-W1162)</f>
        <v>-0.57489999999999997</v>
      </c>
      <c r="AG1162" s="40">
        <v>-33874</v>
      </c>
      <c r="AH1162" s="73">
        <v>400</v>
      </c>
      <c r="AI1162" s="40">
        <v>1822</v>
      </c>
      <c r="AJ1162" s="73">
        <v>100</v>
      </c>
      <c r="AK1162" s="40">
        <v>16</v>
      </c>
      <c r="AL1162" s="73">
        <v>200</v>
      </c>
      <c r="AM1162" s="70"/>
      <c r="AN1162" s="74"/>
      <c r="AO1162" s="70"/>
      <c r="AP1162" s="63"/>
      <c r="AQ1162" s="63"/>
      <c r="AR1162" s="40"/>
      <c r="AS1162" s="40"/>
      <c r="AT1162" s="63"/>
      <c r="AU1162" s="63"/>
      <c r="AV1162" s="142"/>
      <c r="AW1162" s="71"/>
      <c r="AX1162" s="45"/>
      <c r="AY1162" s="45"/>
      <c r="AZ1162" s="46"/>
      <c r="BA1162" s="152"/>
      <c r="BB1162" s="47"/>
      <c r="BC1162" s="158">
        <v>0</v>
      </c>
      <c r="BD1162" s="158"/>
      <c r="BE1162" s="47"/>
      <c r="BF1162" s="56"/>
      <c r="BG1162" s="49"/>
      <c r="BH1162" s="50"/>
      <c r="BI1162" s="49"/>
      <c r="BJ1162" s="49"/>
      <c r="BK1162" s="49"/>
      <c r="BL1162" s="49"/>
      <c r="BM1162" s="49"/>
      <c r="BN1162" s="50"/>
      <c r="BO1162" s="49"/>
      <c r="BP1162" s="49"/>
      <c r="BQ1162" s="50"/>
      <c r="BR1162" s="9"/>
    </row>
    <row r="1163" spans="1:70" s="7" customFormat="1" x14ac:dyDescent="0.25">
      <c r="A1163" s="68" t="s">
        <v>2166</v>
      </c>
      <c r="B1163" s="67" t="s">
        <v>2164</v>
      </c>
      <c r="C1163" s="52">
        <v>44965.909398148149</v>
      </c>
      <c r="D1163" s="16">
        <f>(K1163*M1163+P1163*R1163)/(24*60*60)</f>
        <v>1.6203703703703703E-2</v>
      </c>
      <c r="E1163" s="26"/>
      <c r="F1163" s="14" t="s">
        <v>2158</v>
      </c>
      <c r="G1163" s="15">
        <v>0.11700000000000001</v>
      </c>
      <c r="H1163" s="131">
        <v>31.5</v>
      </c>
      <c r="I1163" s="131">
        <v>15</v>
      </c>
      <c r="J1163" s="143" t="s">
        <v>2159</v>
      </c>
      <c r="K1163" s="27">
        <v>8</v>
      </c>
      <c r="L1163" s="27">
        <v>6.0000000000000001E-3</v>
      </c>
      <c r="M1163" s="13">
        <v>175</v>
      </c>
      <c r="N1163" s="13">
        <v>240</v>
      </c>
      <c r="O1163" s="17">
        <v>2E-3</v>
      </c>
      <c r="P1163" s="27">
        <v>0</v>
      </c>
      <c r="Q1163" s="27">
        <v>6.0000000000000001E-3</v>
      </c>
      <c r="R1163" s="13">
        <v>1315</v>
      </c>
      <c r="S1163" s="13">
        <v>240</v>
      </c>
      <c r="T1163" s="133">
        <v>2.9999999999999997E-4</v>
      </c>
      <c r="U1163" s="27">
        <v>4.7937E-2</v>
      </c>
      <c r="V1163" s="8">
        <f>IF(AB1161="Latest Sag:",-(K1163*L1163+P1163*Q1163),-(K1163*L1163+P1163*Q1163)+U1163)</f>
        <v>-4.8000000000000001E-2</v>
      </c>
      <c r="W1163" s="8">
        <f>IF(OR(AC1162="",AC1162=0),Z1162+V1163,IF(AB1161="Latest Sag:",AA1162+U1163+V1163,AC1162+V1163))</f>
        <v>-0.61626300000000001</v>
      </c>
      <c r="X1163" s="33">
        <v>-39.627133000000001</v>
      </c>
      <c r="Y1163" s="53">
        <f>IF(OR(ISBLANK(X1163),X1161=VALUE(20)),,IF(W1161="Latest Z20:",ABS(X1161-X1163-K1160*L1160-P1160*Q1160+U1162+U1163),ABS(X1162-X1163-K1162*L1162-P1162*Q1162+U1163)))</f>
        <v>0</v>
      </c>
      <c r="Z1163" s="28">
        <v>-67.622540999999998</v>
      </c>
      <c r="AA1163" s="28">
        <v>-0.61616499999999996</v>
      </c>
      <c r="AB1163" s="28">
        <v>-1.389E-3</v>
      </c>
      <c r="AC1163" s="8">
        <f t="shared" ref="AC1163" si="2680">AB1163+AA1163</f>
        <v>-0.61755399999999994</v>
      </c>
      <c r="AD1163" s="35">
        <v>-0.63277300000000003</v>
      </c>
      <c r="AE1163" s="8">
        <f t="shared" ref="AE1163" si="2681">IF(AD1163="",0,IF(OR(AC1163="",AC1163=0),W1163-AD1163,AC1163-AD1163))</f>
        <v>1.5219000000000094E-2</v>
      </c>
      <c r="AF1163" s="58">
        <f t="shared" ref="AF1163" si="2682">IF(AA1163="",(Z1163-V1163)-Z1162,AC1163-W1163)</f>
        <v>-1.2909999999999311E-3</v>
      </c>
      <c r="AG1163" s="40">
        <v>-736</v>
      </c>
      <c r="AH1163" s="73">
        <v>400</v>
      </c>
      <c r="AI1163" s="40">
        <v>33</v>
      </c>
      <c r="AJ1163" s="73">
        <v>100</v>
      </c>
      <c r="AK1163" s="40">
        <v>20</v>
      </c>
      <c r="AL1163" s="73">
        <v>200</v>
      </c>
      <c r="AM1163" s="70"/>
      <c r="AN1163" s="74"/>
      <c r="AO1163" s="70"/>
      <c r="AP1163" s="63"/>
      <c r="AQ1163" s="63"/>
      <c r="AR1163" s="40"/>
      <c r="AS1163" s="40"/>
      <c r="AT1163" s="63"/>
      <c r="AU1163" s="63"/>
      <c r="AV1163" s="142"/>
      <c r="AW1163" s="71"/>
      <c r="AX1163" s="45"/>
      <c r="AY1163" s="45"/>
      <c r="AZ1163" s="46"/>
      <c r="BA1163" s="152"/>
      <c r="BB1163" s="47"/>
      <c r="BC1163" s="158">
        <v>0</v>
      </c>
      <c r="BD1163" s="158"/>
      <c r="BE1163" s="47"/>
      <c r="BF1163" s="56"/>
      <c r="BG1163" s="49"/>
      <c r="BH1163" s="50"/>
      <c r="BI1163" s="49"/>
      <c r="BJ1163" s="49"/>
      <c r="BK1163" s="49"/>
      <c r="BL1163" s="49"/>
      <c r="BM1163" s="49"/>
      <c r="BN1163" s="50"/>
      <c r="BO1163" s="49"/>
      <c r="BP1163" s="49"/>
      <c r="BQ1163" s="50"/>
      <c r="BR1163" s="9"/>
    </row>
    <row r="1164" spans="1:70" s="6" customFormat="1" x14ac:dyDescent="0.25">
      <c r="A1164" s="170" t="s">
        <v>1155</v>
      </c>
      <c r="B1164" s="136"/>
      <c r="C1164" s="137">
        <v>44965.94908564815</v>
      </c>
      <c r="D1164" s="146">
        <v>2</v>
      </c>
      <c r="E1164" s="139" t="s">
        <v>814</v>
      </c>
      <c r="F1164" s="165" t="s">
        <v>1157</v>
      </c>
      <c r="G1164" s="22"/>
      <c r="H1164" s="134"/>
      <c r="I1164" s="134"/>
      <c r="J1164" s="145"/>
      <c r="K1164" s="29"/>
      <c r="L1164" s="29"/>
      <c r="M1164" s="1"/>
      <c r="N1164" s="1"/>
      <c r="O1164" s="3"/>
      <c r="P1164" s="29"/>
      <c r="Q1164" s="29"/>
      <c r="R1164" s="1"/>
      <c r="S1164" s="1"/>
      <c r="T1164" s="147" t="s">
        <v>903</v>
      </c>
      <c r="U1164" s="32" t="s">
        <v>24</v>
      </c>
      <c r="V1164" s="24"/>
      <c r="W1164" s="25" t="s">
        <v>22</v>
      </c>
      <c r="X1164" s="30">
        <v>20</v>
      </c>
      <c r="Y1164" s="138"/>
      <c r="Z1164" s="30"/>
      <c r="AA1164" s="30"/>
      <c r="AB1164" s="36" t="s">
        <v>21</v>
      </c>
      <c r="AC1164" s="24">
        <f>$AC$1163</f>
        <v>-0.61755399999999994</v>
      </c>
      <c r="AD1164" s="30"/>
      <c r="AE1164" s="24"/>
      <c r="AF1164" s="24"/>
      <c r="AG1164" s="41"/>
      <c r="AH1164" s="41"/>
      <c r="AI1164" s="41"/>
      <c r="AJ1164" s="41"/>
      <c r="AK1164" s="41"/>
      <c r="AL1164" s="41"/>
      <c r="AM1164" s="41"/>
      <c r="AN1164" s="41"/>
      <c r="AO1164" s="41"/>
      <c r="AP1164" s="135"/>
      <c r="AQ1164" s="135"/>
      <c r="AR1164" s="41"/>
      <c r="AS1164" s="41"/>
      <c r="AT1164" s="135"/>
      <c r="AU1164" s="135"/>
      <c r="AV1164" s="29"/>
      <c r="AW1164" s="42"/>
      <c r="AX1164" s="42"/>
      <c r="AY1164" s="42"/>
      <c r="AZ1164" s="43"/>
      <c r="BA1164" s="151"/>
      <c r="BB1164" s="44"/>
      <c r="BC1164" s="157">
        <v>1</v>
      </c>
      <c r="BD1164" s="157"/>
      <c r="BE1164" s="44"/>
      <c r="BF1164" s="48"/>
      <c r="BG1164" s="48"/>
      <c r="BH1164" s="48"/>
      <c r="BI1164" s="48"/>
      <c r="BJ1164" s="48"/>
      <c r="BK1164" s="48"/>
      <c r="BL1164" s="48"/>
      <c r="BM1164" s="48"/>
      <c r="BN1164" s="48"/>
      <c r="BO1164" s="48"/>
      <c r="BP1164" s="48"/>
      <c r="BQ1164" s="48"/>
      <c r="BR1164" s="1"/>
    </row>
    <row r="1165" spans="1:70" s="7" customFormat="1" x14ac:dyDescent="0.25">
      <c r="A1165" s="68" t="s">
        <v>2168</v>
      </c>
      <c r="B1165" s="67" t="s">
        <v>2164</v>
      </c>
      <c r="C1165" s="52">
        <v>44965.951180555552</v>
      </c>
      <c r="D1165" s="16">
        <f>(K1165*M1165+P1165*R1165)/(24*60*60)</f>
        <v>0</v>
      </c>
      <c r="E1165" s="26"/>
      <c r="F1165" s="14" t="s">
        <v>2158</v>
      </c>
      <c r="G1165" s="15">
        <v>0.11700000000000001</v>
      </c>
      <c r="H1165" s="131">
        <v>31.5</v>
      </c>
      <c r="I1165" s="131">
        <v>15</v>
      </c>
      <c r="J1165" s="143" t="s">
        <v>2159</v>
      </c>
      <c r="K1165" s="37"/>
      <c r="L1165" s="27">
        <v>6.0000000000000001E-3</v>
      </c>
      <c r="M1165" s="13">
        <v>175</v>
      </c>
      <c r="N1165" s="13">
        <v>240</v>
      </c>
      <c r="O1165" s="17">
        <v>2E-3</v>
      </c>
      <c r="P1165" s="37"/>
      <c r="Q1165" s="27">
        <v>6.0000000000000001E-3</v>
      </c>
      <c r="R1165" s="13">
        <v>1315</v>
      </c>
      <c r="S1165" s="13">
        <v>240</v>
      </c>
      <c r="T1165" s="133">
        <v>2.9999999999999997E-4</v>
      </c>
      <c r="U1165" s="27"/>
      <c r="V1165" s="8">
        <f>IF(AB1163="Latest Sag:",-(K1165*L1165+P1165*Q1165),-(K1165*L1165+P1165*Q1165)+U1165)</f>
        <v>0</v>
      </c>
      <c r="W1165" s="8">
        <f>IF(OR(AC1164="",AC1164=0),Z1164+V1165,IF(AB1163="Latest Sag:",AA1164+U1165+V1165,AC1164+V1165))</f>
        <v>-0.61755399999999994</v>
      </c>
      <c r="X1165" s="34"/>
      <c r="Y1165" s="53">
        <f>IF(OR(ISBLANK(X1165),X1163=VALUE(20)),,IF(W1163="Latest Z20:",ABS(X1163-X1165-K1162*L1162-P1162*Q1162+U1164+U1165),ABS(X1164-X1165-K1164*L1164-P1164*Q1164+U1165)))</f>
        <v>0</v>
      </c>
      <c r="Z1165" s="28">
        <v>-67.621990999999994</v>
      </c>
      <c r="AA1165" s="28">
        <v>-0.61630600000000002</v>
      </c>
      <c r="AB1165" s="28">
        <v>4.0432000000000003E-2</v>
      </c>
      <c r="AC1165" s="8">
        <f t="shared" ref="AC1165" si="2683">AB1165+AA1165</f>
        <v>-0.575874</v>
      </c>
      <c r="AD1165" s="35">
        <v>-0.63277300000000003</v>
      </c>
      <c r="AE1165" s="8">
        <f t="shared" ref="AE1165" si="2684">IF(AD1165="",0,IF(OR(AC1165="",AC1165=0),W1165-AD1165,AC1165-AD1165))</f>
        <v>5.6899000000000033E-2</v>
      </c>
      <c r="AF1165" s="58">
        <f t="shared" ref="AF1165" si="2685">IF(AA1165="",(Z1165-V1165)-Z1164,AC1165-W1165)</f>
        <v>4.1679999999999939E-2</v>
      </c>
      <c r="AG1165" s="40">
        <v>-34549</v>
      </c>
      <c r="AH1165" s="73">
        <v>400</v>
      </c>
      <c r="AI1165" s="40">
        <v>1482</v>
      </c>
      <c r="AJ1165" s="73">
        <v>100</v>
      </c>
      <c r="AK1165" s="40">
        <v>29</v>
      </c>
      <c r="AL1165" s="73">
        <v>200</v>
      </c>
      <c r="AM1165" s="70"/>
      <c r="AN1165" s="74"/>
      <c r="AO1165" s="70"/>
      <c r="AP1165" s="63"/>
      <c r="AQ1165" s="63"/>
      <c r="AR1165" s="40"/>
      <c r="AS1165" s="40"/>
      <c r="AT1165" s="63"/>
      <c r="AU1165" s="63"/>
      <c r="AV1165" s="142"/>
      <c r="AW1165" s="71"/>
      <c r="AX1165" s="45"/>
      <c r="AY1165" s="45"/>
      <c r="AZ1165" s="46"/>
      <c r="BA1165" s="152"/>
      <c r="BB1165" s="47"/>
      <c r="BC1165" s="158">
        <v>1</v>
      </c>
      <c r="BD1165" s="158"/>
      <c r="BE1165" s="47"/>
      <c r="BF1165" s="56"/>
      <c r="BG1165" s="49"/>
      <c r="BH1165" s="50"/>
      <c r="BI1165" s="49"/>
      <c r="BJ1165" s="49"/>
      <c r="BK1165" s="49"/>
      <c r="BL1165" s="49"/>
      <c r="BM1165" s="49"/>
      <c r="BN1165" s="50"/>
      <c r="BO1165" s="49"/>
      <c r="BP1165" s="49"/>
      <c r="BQ1165" s="50"/>
      <c r="BR1165" s="9"/>
    </row>
    <row r="1166" spans="1:70" s="7" customFormat="1" x14ac:dyDescent="0.25">
      <c r="A1166" s="68" t="s">
        <v>2168</v>
      </c>
      <c r="B1166" s="67" t="s">
        <v>2164</v>
      </c>
      <c r="C1166" s="52">
        <v>44965.971724537034</v>
      </c>
      <c r="D1166" s="16">
        <f>(K1166*M1166+P1166*R1166)/(24*60*60)</f>
        <v>1.8229166666666668E-2</v>
      </c>
      <c r="E1166" s="26"/>
      <c r="F1166" s="14" t="s">
        <v>2158</v>
      </c>
      <c r="G1166" s="15">
        <v>0.11700000000000001</v>
      </c>
      <c r="H1166" s="131">
        <v>31.5</v>
      </c>
      <c r="I1166" s="131">
        <v>15</v>
      </c>
      <c r="J1166" s="143" t="s">
        <v>2159</v>
      </c>
      <c r="K1166" s="27">
        <v>9</v>
      </c>
      <c r="L1166" s="27">
        <v>6.0000000000000001E-3</v>
      </c>
      <c r="M1166" s="13">
        <v>175</v>
      </c>
      <c r="N1166" s="13">
        <v>240</v>
      </c>
      <c r="O1166" s="17">
        <v>2E-3</v>
      </c>
      <c r="P1166" s="27">
        <v>0</v>
      </c>
      <c r="Q1166" s="27">
        <v>6.0000000000000001E-3</v>
      </c>
      <c r="R1166" s="13">
        <v>1315</v>
      </c>
      <c r="S1166" s="13">
        <v>240</v>
      </c>
      <c r="T1166" s="133">
        <v>2.9999999999999997E-4</v>
      </c>
      <c r="U1166" s="27">
        <v>5.3874999999999999E-2</v>
      </c>
      <c r="V1166" s="8">
        <f>IF(AB1164="Latest Sag:",-(K1166*L1166+P1166*Q1166),-(K1166*L1166+P1166*Q1166)+U1166)</f>
        <v>-5.3999999999999999E-2</v>
      </c>
      <c r="W1166" s="8">
        <f>IF(OR(AC1165="",AC1165=0),Z1165+V1166,IF(AB1164="Latest Sag:",AA1165+U1166+V1166,AC1165+V1166))</f>
        <v>-0.61643100000000006</v>
      </c>
      <c r="X1166" s="33">
        <v>-39.620199999999997</v>
      </c>
      <c r="Y1166" s="53">
        <f>IF(OR(ISBLANK(X1166),X1164=VALUE(20)),,IF(W1164="Latest Z20:",ABS(X1164-X1166-K1163*L1163-P1163*Q1163+U1165+U1166),ABS(X1165-X1166-K1165*L1165-P1165*Q1165+U1166)))</f>
        <v>0</v>
      </c>
      <c r="Z1166" s="28">
        <v>-67.621388999999994</v>
      </c>
      <c r="AA1166" s="28">
        <v>-0.61629299999999998</v>
      </c>
      <c r="AB1166" s="28">
        <v>-1.1670000000000001E-3</v>
      </c>
      <c r="AC1166" s="8">
        <f t="shared" ref="AC1166" si="2686">AB1166+AA1166</f>
        <v>-0.61746000000000001</v>
      </c>
      <c r="AD1166" s="35">
        <v>-0.63277300000000003</v>
      </c>
      <c r="AE1166" s="8">
        <f t="shared" ref="AE1166" si="2687">IF(AD1166="",0,IF(OR(AC1166="",AC1166=0),W1166-AD1166,AC1166-AD1166))</f>
        <v>1.5313000000000021E-2</v>
      </c>
      <c r="AF1166" s="58">
        <f t="shared" ref="AF1166" si="2688">IF(AA1166="",(Z1166-V1166)-Z1165,AC1166-W1166)</f>
        <v>-1.0289999999999466E-3</v>
      </c>
      <c r="AG1166" s="40">
        <v>-540</v>
      </c>
      <c r="AH1166" s="73">
        <v>400</v>
      </c>
      <c r="AI1166" s="40">
        <v>16</v>
      </c>
      <c r="AJ1166" s="73">
        <v>100</v>
      </c>
      <c r="AK1166" s="40">
        <v>28</v>
      </c>
      <c r="AL1166" s="73">
        <v>200</v>
      </c>
      <c r="AM1166" s="70"/>
      <c r="AN1166" s="74"/>
      <c r="AO1166" s="70"/>
      <c r="AP1166" s="63"/>
      <c r="AQ1166" s="63"/>
      <c r="AR1166" s="40"/>
      <c r="AS1166" s="40"/>
      <c r="AT1166" s="63"/>
      <c r="AU1166" s="63"/>
      <c r="AV1166" s="142"/>
      <c r="AW1166" s="71"/>
      <c r="AX1166" s="45"/>
      <c r="AY1166" s="45"/>
      <c r="AZ1166" s="46"/>
      <c r="BA1166" s="152"/>
      <c r="BB1166" s="47"/>
      <c r="BC1166" s="158">
        <v>1</v>
      </c>
      <c r="BD1166" s="158"/>
      <c r="BE1166" s="47"/>
      <c r="BF1166" s="56"/>
      <c r="BG1166" s="49"/>
      <c r="BH1166" s="50"/>
      <c r="BI1166" s="49"/>
      <c r="BJ1166" s="49"/>
      <c r="BK1166" s="49"/>
      <c r="BL1166" s="49"/>
      <c r="BM1166" s="49"/>
      <c r="BN1166" s="50"/>
      <c r="BO1166" s="49"/>
      <c r="BP1166" s="49"/>
      <c r="BQ1166" s="50"/>
      <c r="BR1166" s="9"/>
    </row>
    <row r="1167" spans="1:70" s="6" customFormat="1" x14ac:dyDescent="0.25">
      <c r="A1167" s="170" t="s">
        <v>1155</v>
      </c>
      <c r="B1167" s="136"/>
      <c r="C1167" s="137">
        <v>44965.999236111114</v>
      </c>
      <c r="D1167" s="146">
        <v>1.2</v>
      </c>
      <c r="E1167" s="139" t="s">
        <v>814</v>
      </c>
      <c r="F1167" s="165" t="s">
        <v>1171</v>
      </c>
      <c r="G1167" s="22"/>
      <c r="H1167" s="134"/>
      <c r="I1167" s="134"/>
      <c r="J1167" s="145"/>
      <c r="K1167" s="29"/>
      <c r="L1167" s="29"/>
      <c r="M1167" s="1"/>
      <c r="N1167" s="1"/>
      <c r="O1167" s="3"/>
      <c r="P1167" s="29"/>
      <c r="Q1167" s="29"/>
      <c r="R1167" s="1"/>
      <c r="S1167" s="1"/>
      <c r="T1167" s="147" t="s">
        <v>903</v>
      </c>
      <c r="U1167" s="32" t="s">
        <v>24</v>
      </c>
      <c r="V1167" s="24"/>
      <c r="W1167" s="25" t="s">
        <v>22</v>
      </c>
      <c r="X1167" s="30">
        <v>20</v>
      </c>
      <c r="Y1167" s="138"/>
      <c r="Z1167" s="30"/>
      <c r="AA1167" s="30"/>
      <c r="AB1167" s="36" t="s">
        <v>21</v>
      </c>
      <c r="AC1167" s="24">
        <f>$AC$1166</f>
        <v>-0.61746000000000001</v>
      </c>
      <c r="AD1167" s="30"/>
      <c r="AE1167" s="24"/>
      <c r="AF1167" s="24"/>
      <c r="AG1167" s="41"/>
      <c r="AH1167" s="41"/>
      <c r="AI1167" s="41"/>
      <c r="AJ1167" s="41"/>
      <c r="AK1167" s="41"/>
      <c r="AL1167" s="41"/>
      <c r="AM1167" s="41"/>
      <c r="AN1167" s="41"/>
      <c r="AO1167" s="41"/>
      <c r="AP1167" s="135"/>
      <c r="AQ1167" s="135"/>
      <c r="AR1167" s="41"/>
      <c r="AS1167" s="41"/>
      <c r="AT1167" s="135"/>
      <c r="AU1167" s="135"/>
      <c r="AV1167" s="29"/>
      <c r="AW1167" s="42"/>
      <c r="AX1167" s="42"/>
      <c r="AY1167" s="42"/>
      <c r="AZ1167" s="43"/>
      <c r="BA1167" s="151"/>
      <c r="BB1167" s="44"/>
      <c r="BC1167" s="157">
        <v>2</v>
      </c>
      <c r="BD1167" s="157"/>
      <c r="BE1167" s="44"/>
      <c r="BF1167" s="48"/>
      <c r="BG1167" s="48"/>
      <c r="BH1167" s="48"/>
      <c r="BI1167" s="48"/>
      <c r="BJ1167" s="48"/>
      <c r="BK1167" s="48"/>
      <c r="BL1167" s="48"/>
      <c r="BM1167" s="48"/>
      <c r="BN1167" s="48"/>
      <c r="BO1167" s="48"/>
      <c r="BP1167" s="48"/>
      <c r="BQ1167" s="48"/>
      <c r="BR1167" s="1"/>
    </row>
    <row r="1168" spans="1:70" s="7" customFormat="1" x14ac:dyDescent="0.25">
      <c r="A1168" s="68" t="s">
        <v>2169</v>
      </c>
      <c r="B1168" s="67" t="s">
        <v>2164</v>
      </c>
      <c r="C1168" s="52">
        <v>44965.999293981484</v>
      </c>
      <c r="D1168" s="16">
        <f>(K1168*M1168+P1168*R1168)/(24*60*60)</f>
        <v>0</v>
      </c>
      <c r="E1168" s="26"/>
      <c r="F1168" s="14" t="s">
        <v>2158</v>
      </c>
      <c r="G1168" s="15">
        <v>0.11700000000000001</v>
      </c>
      <c r="H1168" s="131">
        <v>31.5</v>
      </c>
      <c r="I1168" s="131">
        <v>15</v>
      </c>
      <c r="J1168" s="143" t="s">
        <v>2159</v>
      </c>
      <c r="K1168" s="37"/>
      <c r="L1168" s="27">
        <v>6.0000000000000001E-3</v>
      </c>
      <c r="M1168" s="13">
        <v>175</v>
      </c>
      <c r="N1168" s="13">
        <v>240</v>
      </c>
      <c r="O1168" s="17">
        <v>2E-3</v>
      </c>
      <c r="P1168" s="37"/>
      <c r="Q1168" s="27">
        <v>6.0000000000000001E-3</v>
      </c>
      <c r="R1168" s="13">
        <v>1315</v>
      </c>
      <c r="S1168" s="13">
        <v>240</v>
      </c>
      <c r="T1168" s="133">
        <v>2.9999999999999997E-4</v>
      </c>
      <c r="U1168" s="27"/>
      <c r="V1168" s="8">
        <f>IF(AB1166="Latest Sag:",-(K1168*L1168+P1168*Q1168),-(K1168*L1168+P1168*Q1168)+U1168)</f>
        <v>0</v>
      </c>
      <c r="W1168" s="8">
        <f>IF(OR(AC1167="",AC1167=0),Z1167+V1168,IF(AB1166="Latest Sag:",AA1167+U1168+V1168,AC1167+V1168))</f>
        <v>-0.61746000000000001</v>
      </c>
      <c r="X1168" s="34"/>
      <c r="Y1168" s="53">
        <f>IF(OR(ISBLANK(X1168),X1166=VALUE(20)),,IF(W1166="Latest Z20:",ABS(X1166-X1168-K1165*L1165-P1165*Q1165+U1167+U1168),ABS(X1167-X1168-K1167*L1167-P1167*Q1167+U1168)))</f>
        <v>0</v>
      </c>
      <c r="Z1168" s="28">
        <v>-67.620565999999997</v>
      </c>
      <c r="AA1168" s="28">
        <v>-0.61626800000000004</v>
      </c>
      <c r="AB1168" s="28">
        <v>3.9881E-2</v>
      </c>
      <c r="AC1168" s="8">
        <f t="shared" ref="AC1168" si="2689">AB1168+AA1168</f>
        <v>-0.57638699999999998</v>
      </c>
      <c r="AD1168" s="35">
        <v>-0.63277300000000003</v>
      </c>
      <c r="AE1168" s="8">
        <f t="shared" ref="AE1168" si="2690">IF(AD1168="",0,IF(OR(AC1168="",AC1168=0),W1168-AD1168,AC1168-AD1168))</f>
        <v>5.6386000000000047E-2</v>
      </c>
      <c r="AF1168" s="58">
        <f t="shared" ref="AF1168" si="2691">IF(AA1168="",(Z1168-V1168)-Z1167,AC1168-W1168)</f>
        <v>4.1073000000000026E-2</v>
      </c>
      <c r="AG1168" s="40">
        <v>-33647</v>
      </c>
      <c r="AH1168" s="73">
        <v>400</v>
      </c>
      <c r="AI1168" s="40">
        <v>1533</v>
      </c>
      <c r="AJ1168" s="73">
        <v>100</v>
      </c>
      <c r="AK1168" s="40">
        <v>21</v>
      </c>
      <c r="AL1168" s="73">
        <v>200</v>
      </c>
      <c r="AM1168" s="70"/>
      <c r="AN1168" s="74"/>
      <c r="AO1168" s="70"/>
      <c r="AP1168" s="63"/>
      <c r="AQ1168" s="63"/>
      <c r="AR1168" s="40"/>
      <c r="AS1168" s="40"/>
      <c r="AT1168" s="63"/>
      <c r="AU1168" s="63"/>
      <c r="AV1168" s="142"/>
      <c r="AW1168" s="71"/>
      <c r="AX1168" s="45"/>
      <c r="AY1168" s="45"/>
      <c r="AZ1168" s="46"/>
      <c r="BA1168" s="152"/>
      <c r="BB1168" s="47"/>
      <c r="BC1168" s="158">
        <v>2</v>
      </c>
      <c r="BD1168" s="158"/>
      <c r="BE1168" s="47"/>
      <c r="BF1168" s="56"/>
      <c r="BG1168" s="49"/>
      <c r="BH1168" s="50"/>
      <c r="BI1168" s="49"/>
      <c r="BJ1168" s="49"/>
      <c r="BK1168" s="49"/>
      <c r="BL1168" s="49"/>
      <c r="BM1168" s="49"/>
      <c r="BN1168" s="50"/>
      <c r="BO1168" s="49"/>
      <c r="BP1168" s="49"/>
      <c r="BQ1168" s="50"/>
      <c r="BR1168" s="9"/>
    </row>
    <row r="1169" spans="1:70" s="7" customFormat="1" x14ac:dyDescent="0.25">
      <c r="A1169" s="68" t="s">
        <v>2169</v>
      </c>
      <c r="B1169" s="67" t="s">
        <v>2164</v>
      </c>
      <c r="C1169" s="52">
        <v>44966.020694444444</v>
      </c>
      <c r="D1169" s="16">
        <f>(K1169*M1169+P1169*R1169)/(24*60*60)</f>
        <v>1.6203703703703703E-2</v>
      </c>
      <c r="E1169" s="26"/>
      <c r="F1169" s="14" t="s">
        <v>2158</v>
      </c>
      <c r="G1169" s="15">
        <v>0.11700000000000001</v>
      </c>
      <c r="H1169" s="131">
        <v>31.5</v>
      </c>
      <c r="I1169" s="131">
        <v>15</v>
      </c>
      <c r="J1169" s="143" t="s">
        <v>2159</v>
      </c>
      <c r="K1169" s="27">
        <v>8</v>
      </c>
      <c r="L1169" s="27">
        <v>6.0000000000000001E-3</v>
      </c>
      <c r="M1169" s="13">
        <v>175</v>
      </c>
      <c r="N1169" s="13">
        <v>240</v>
      </c>
      <c r="O1169" s="17">
        <v>2E-3</v>
      </c>
      <c r="P1169" s="27">
        <v>0</v>
      </c>
      <c r="Q1169" s="27">
        <v>6.0000000000000001E-3</v>
      </c>
      <c r="R1169" s="13">
        <v>1315</v>
      </c>
      <c r="S1169" s="13">
        <v>240</v>
      </c>
      <c r="T1169" s="133">
        <v>2.9999999999999997E-4</v>
      </c>
      <c r="U1169" s="27">
        <v>4.7837999999999999E-2</v>
      </c>
      <c r="V1169" s="8">
        <f>IF(AB1167="Latest Sag:",-(K1169*L1169+P1169*Q1169),-(K1169*L1169+P1169*Q1169)+U1169)</f>
        <v>-4.8000000000000001E-2</v>
      </c>
      <c r="W1169" s="8">
        <f>IF(OR(AC1168="",AC1168=0),Z1168+V1169,IF(AB1167="Latest Sag:",AA1168+U1169+V1169,AC1168+V1169))</f>
        <v>-0.61643000000000003</v>
      </c>
      <c r="X1169" s="33">
        <v>-39.624339999999997</v>
      </c>
      <c r="Y1169" s="53">
        <f>IF(OR(ISBLANK(X1169),X1167=VALUE(20)),,IF(W1167="Latest Z20:",ABS(X1167-X1169-K1166*L1166-P1166*Q1166+U1168+U1169),ABS(X1168-X1169-K1168*L1168-P1168*Q1168+U1169)))</f>
        <v>0</v>
      </c>
      <c r="Z1169" s="28">
        <v>-67.620148999999998</v>
      </c>
      <c r="AA1169" s="28">
        <v>-0.61628000000000005</v>
      </c>
      <c r="AB1169" s="28">
        <v>5.22E-4</v>
      </c>
      <c r="AC1169" s="8">
        <f t="shared" ref="AC1169" si="2692">AB1169+AA1169</f>
        <v>-0.61575800000000003</v>
      </c>
      <c r="AD1169" s="35">
        <v>-0.63277300000000003</v>
      </c>
      <c r="AE1169" s="8">
        <f t="shared" ref="AE1169" si="2693">IF(AD1169="",0,IF(OR(AC1169="",AC1169=0),W1169-AD1169,AC1169-AD1169))</f>
        <v>1.7015000000000002E-2</v>
      </c>
      <c r="AF1169" s="58">
        <f t="shared" ref="AF1169" si="2694">IF(AA1169="",(Z1169-V1169)-Z1168,AC1169-W1169)</f>
        <v>6.7200000000000593E-4</v>
      </c>
      <c r="AG1169" s="40">
        <v>-1202</v>
      </c>
      <c r="AH1169" s="73">
        <v>400</v>
      </c>
      <c r="AI1169" s="40">
        <v>8</v>
      </c>
      <c r="AJ1169" s="73">
        <v>100</v>
      </c>
      <c r="AK1169" s="40">
        <v>21</v>
      </c>
      <c r="AL1169" s="73">
        <v>200</v>
      </c>
      <c r="AM1169" s="70"/>
      <c r="AN1169" s="74"/>
      <c r="AO1169" s="70"/>
      <c r="AP1169" s="63"/>
      <c r="AQ1169" s="63"/>
      <c r="AR1169" s="40"/>
      <c r="AS1169" s="40"/>
      <c r="AT1169" s="63"/>
      <c r="AU1169" s="63"/>
      <c r="AV1169" s="142"/>
      <c r="AW1169" s="71"/>
      <c r="AX1169" s="45">
        <v>4.9600000000000002E-4</v>
      </c>
      <c r="AY1169" s="45"/>
      <c r="AZ1169" s="46"/>
      <c r="BA1169" s="152"/>
      <c r="BB1169" s="47"/>
      <c r="BC1169" s="158">
        <v>2</v>
      </c>
      <c r="BD1169" s="158"/>
      <c r="BE1169" s="47"/>
      <c r="BF1169" s="56"/>
      <c r="BG1169" s="49"/>
      <c r="BH1169" s="50"/>
      <c r="BI1169" s="49"/>
      <c r="BJ1169" s="49"/>
      <c r="BK1169" s="49"/>
      <c r="BL1169" s="49"/>
      <c r="BM1169" s="49"/>
      <c r="BN1169" s="50"/>
      <c r="BO1169" s="49"/>
      <c r="BP1169" s="49"/>
      <c r="BQ1169" s="50"/>
      <c r="BR1169" s="9"/>
    </row>
    <row r="1170" spans="1:70" s="6" customFormat="1" x14ac:dyDescent="0.25">
      <c r="A1170" s="170" t="s">
        <v>1155</v>
      </c>
      <c r="B1170" s="136"/>
      <c r="C1170" s="137">
        <v>44966.0471875</v>
      </c>
      <c r="D1170" s="146">
        <v>1.1499999999999999</v>
      </c>
      <c r="E1170" s="139" t="s">
        <v>814</v>
      </c>
      <c r="F1170" s="165" t="s">
        <v>1175</v>
      </c>
      <c r="G1170" s="22"/>
      <c r="H1170" s="134"/>
      <c r="I1170" s="134"/>
      <c r="J1170" s="145"/>
      <c r="K1170" s="29"/>
      <c r="L1170" s="29"/>
      <c r="M1170" s="1"/>
      <c r="N1170" s="1"/>
      <c r="O1170" s="3"/>
      <c r="P1170" s="29"/>
      <c r="Q1170" s="29"/>
      <c r="R1170" s="1"/>
      <c r="S1170" s="1"/>
      <c r="T1170" s="147" t="s">
        <v>903</v>
      </c>
      <c r="U1170" s="32" t="s">
        <v>24</v>
      </c>
      <c r="V1170" s="24"/>
      <c r="W1170" s="25" t="s">
        <v>22</v>
      </c>
      <c r="X1170" s="30">
        <v>20</v>
      </c>
      <c r="Y1170" s="138"/>
      <c r="Z1170" s="30"/>
      <c r="AA1170" s="30"/>
      <c r="AB1170" s="36" t="s">
        <v>21</v>
      </c>
      <c r="AC1170" s="24">
        <f>$AC$1169</f>
        <v>-0.61575800000000003</v>
      </c>
      <c r="AD1170" s="30"/>
      <c r="AE1170" s="24"/>
      <c r="AF1170" s="24"/>
      <c r="AG1170" s="41"/>
      <c r="AH1170" s="41"/>
      <c r="AI1170" s="41"/>
      <c r="AJ1170" s="41"/>
      <c r="AK1170" s="41"/>
      <c r="AL1170" s="41"/>
      <c r="AM1170" s="41"/>
      <c r="AN1170" s="41"/>
      <c r="AO1170" s="41"/>
      <c r="AP1170" s="135"/>
      <c r="AQ1170" s="135"/>
      <c r="AR1170" s="41"/>
      <c r="AS1170" s="41"/>
      <c r="AT1170" s="135"/>
      <c r="AU1170" s="135"/>
      <c r="AV1170" s="29"/>
      <c r="AW1170" s="42"/>
      <c r="AX1170" s="42"/>
      <c r="AY1170" s="42"/>
      <c r="AZ1170" s="43"/>
      <c r="BA1170" s="151"/>
      <c r="BB1170" s="44"/>
      <c r="BC1170" s="157">
        <v>3</v>
      </c>
      <c r="BD1170" s="157"/>
      <c r="BE1170" s="44"/>
      <c r="BF1170" s="48"/>
      <c r="BG1170" s="48"/>
      <c r="BH1170" s="48"/>
      <c r="BI1170" s="48"/>
      <c r="BJ1170" s="48"/>
      <c r="BK1170" s="48"/>
      <c r="BL1170" s="48"/>
      <c r="BM1170" s="48"/>
      <c r="BN1170" s="48"/>
      <c r="BO1170" s="48"/>
      <c r="BP1170" s="48"/>
      <c r="BQ1170" s="48"/>
      <c r="BR1170" s="1"/>
    </row>
    <row r="1171" spans="1:70" s="7" customFormat="1" x14ac:dyDescent="0.25">
      <c r="A1171" s="68" t="s">
        <v>2170</v>
      </c>
      <c r="B1171" s="67" t="s">
        <v>2164</v>
      </c>
      <c r="C1171" s="52">
        <v>44966.047256944446</v>
      </c>
      <c r="D1171" s="16">
        <f>(K1171*M1171+P1171*R1171)/(24*60*60)</f>
        <v>0</v>
      </c>
      <c r="E1171" s="26"/>
      <c r="F1171" s="14" t="s">
        <v>2158</v>
      </c>
      <c r="G1171" s="15">
        <v>0.11700000000000001</v>
      </c>
      <c r="H1171" s="131">
        <v>31.5</v>
      </c>
      <c r="I1171" s="131">
        <v>15</v>
      </c>
      <c r="J1171" s="143" t="s">
        <v>2159</v>
      </c>
      <c r="K1171" s="37"/>
      <c r="L1171" s="27">
        <v>6.0000000000000001E-3</v>
      </c>
      <c r="M1171" s="13">
        <v>175</v>
      </c>
      <c r="N1171" s="13">
        <v>240</v>
      </c>
      <c r="O1171" s="17">
        <v>2E-3</v>
      </c>
      <c r="P1171" s="37"/>
      <c r="Q1171" s="27">
        <v>6.0000000000000001E-3</v>
      </c>
      <c r="R1171" s="13">
        <v>1315</v>
      </c>
      <c r="S1171" s="13">
        <v>240</v>
      </c>
      <c r="T1171" s="133">
        <v>2.9999999999999997E-4</v>
      </c>
      <c r="U1171" s="27"/>
      <c r="V1171" s="8">
        <f>IF(AB1169="Latest Sag:",-(K1171*L1171+P1171*Q1171),-(K1171*L1171+P1171*Q1171)+U1171)</f>
        <v>0</v>
      </c>
      <c r="W1171" s="8">
        <f>IF(OR(AC1170="",AC1170=0),Z1170+V1171,IF(AB1169="Latest Sag:",AA1170+U1171+V1171,AC1170+V1171))</f>
        <v>-0.61575800000000003</v>
      </c>
      <c r="X1171" s="34"/>
      <c r="Y1171" s="53">
        <f>IF(OR(ISBLANK(X1171),X1169=VALUE(20)),,IF(W1169="Latest Z20:",ABS(X1169-X1171-K1168*L1168-P1168*Q1168+U1170+U1171),ABS(X1170-X1171-K1170*L1170-P1170*Q1170+U1171)))</f>
        <v>0</v>
      </c>
      <c r="Z1171" s="28">
        <v>-67.622592999999995</v>
      </c>
      <c r="AA1171" s="28">
        <v>-0.61632500000000001</v>
      </c>
      <c r="AB1171" s="28">
        <v>4.3291000000000003E-2</v>
      </c>
      <c r="AC1171" s="8">
        <f t="shared" ref="AC1171" si="2695">AB1171+AA1171</f>
        <v>-0.57303400000000004</v>
      </c>
      <c r="AD1171" s="35">
        <v>-0.63277300000000003</v>
      </c>
      <c r="AE1171" s="8">
        <f t="shared" ref="AE1171" si="2696">IF(AD1171="",0,IF(OR(AC1171="",AC1171=0),W1171-AD1171,AC1171-AD1171))</f>
        <v>5.9738999999999987E-2</v>
      </c>
      <c r="AF1171" s="58">
        <f t="shared" ref="AF1171" si="2697">IF(AA1171="",(Z1171-V1171)-Z1170,AC1171-W1171)</f>
        <v>4.2723999999999984E-2</v>
      </c>
      <c r="AG1171" s="40">
        <v>-35185</v>
      </c>
      <c r="AH1171" s="73">
        <v>400</v>
      </c>
      <c r="AI1171" s="40">
        <v>1178</v>
      </c>
      <c r="AJ1171" s="73">
        <v>100</v>
      </c>
      <c r="AK1171" s="40">
        <v>48</v>
      </c>
      <c r="AL1171" s="73">
        <v>200</v>
      </c>
      <c r="AM1171" s="70"/>
      <c r="AN1171" s="74"/>
      <c r="AO1171" s="70"/>
      <c r="AP1171" s="63"/>
      <c r="AQ1171" s="63"/>
      <c r="AR1171" s="40"/>
      <c r="AS1171" s="40"/>
      <c r="AT1171" s="63"/>
      <c r="AU1171" s="63"/>
      <c r="AV1171" s="142"/>
      <c r="AW1171" s="71"/>
      <c r="AX1171" s="45"/>
      <c r="AY1171" s="45"/>
      <c r="AZ1171" s="46"/>
      <c r="BA1171" s="152"/>
      <c r="BB1171" s="47"/>
      <c r="BC1171" s="158">
        <v>3</v>
      </c>
      <c r="BD1171" s="158"/>
      <c r="BE1171" s="47"/>
      <c r="BF1171" s="56"/>
      <c r="BG1171" s="49"/>
      <c r="BH1171" s="50"/>
      <c r="BI1171" s="49"/>
      <c r="BJ1171" s="49"/>
      <c r="BK1171" s="49"/>
      <c r="BL1171" s="49"/>
      <c r="BM1171" s="49"/>
      <c r="BN1171" s="50"/>
      <c r="BO1171" s="49"/>
      <c r="BP1171" s="49"/>
      <c r="BQ1171" s="50"/>
      <c r="BR1171" s="9"/>
    </row>
    <row r="1172" spans="1:70" s="7" customFormat="1" x14ac:dyDescent="0.25">
      <c r="A1172" s="68" t="s">
        <v>2171</v>
      </c>
      <c r="B1172" s="67" t="s">
        <v>2164</v>
      </c>
      <c r="C1172" s="52">
        <v>44966.080543981479</v>
      </c>
      <c r="D1172" s="16">
        <f>(K1172*M1172+P1172*R1172)/(24*60*60)</f>
        <v>1.8229166666666668E-2</v>
      </c>
      <c r="E1172" s="26"/>
      <c r="F1172" s="14" t="s">
        <v>2158</v>
      </c>
      <c r="G1172" s="15">
        <v>0.11700000000000001</v>
      </c>
      <c r="H1172" s="131">
        <v>31.5</v>
      </c>
      <c r="I1172" s="131">
        <v>15</v>
      </c>
      <c r="J1172" s="143" t="s">
        <v>2159</v>
      </c>
      <c r="K1172" s="27">
        <v>9</v>
      </c>
      <c r="L1172" s="27">
        <v>6.0000000000000001E-3</v>
      </c>
      <c r="M1172" s="13">
        <v>175</v>
      </c>
      <c r="N1172" s="13">
        <v>240</v>
      </c>
      <c r="O1172" s="17">
        <v>2E-3</v>
      </c>
      <c r="P1172" s="27">
        <v>0</v>
      </c>
      <c r="Q1172" s="27">
        <v>6.0000000000000001E-3</v>
      </c>
      <c r="R1172" s="13">
        <v>1315</v>
      </c>
      <c r="S1172" s="13">
        <v>240</v>
      </c>
      <c r="T1172" s="133">
        <v>2.9999999999999997E-4</v>
      </c>
      <c r="U1172" s="27">
        <v>5.3603999999999999E-2</v>
      </c>
      <c r="V1172" s="8">
        <f>IF(AB1170="Latest Sag:",-(K1172*L1172+P1172*Q1172),-(K1172*L1172+P1172*Q1172)+U1172)</f>
        <v>-5.3999999999999999E-2</v>
      </c>
      <c r="W1172" s="8">
        <f>IF(OR(AC1171="",AC1171=0),Z1171+V1172,IF(AB1170="Latest Sag:",AA1171+U1172+V1172,AC1171+V1172))</f>
        <v>-0.61672100000000007</v>
      </c>
      <c r="X1172" s="33">
        <v>-39.620572000000003</v>
      </c>
      <c r="Y1172" s="53">
        <f>IF(OR(ISBLANK(X1172),X1170=VALUE(20)),,IF(W1170="Latest Z20:",ABS(X1170-X1172-K1169*L1169-P1169*Q1169+U1171+U1172),ABS(X1171-X1172-K1171*L1171-P1171*Q1171+U1172)))</f>
        <v>0</v>
      </c>
      <c r="Z1172" s="28">
        <v>-67.622129999999999</v>
      </c>
      <c r="AA1172" s="28">
        <v>-0.61631000000000002</v>
      </c>
      <c r="AB1172" s="28">
        <v>3.6000000000000002E-4</v>
      </c>
      <c r="AC1172" s="8">
        <f t="shared" ref="AC1172" si="2698">AB1172+AA1172</f>
        <v>-0.61595</v>
      </c>
      <c r="AD1172" s="35">
        <v>-0.63277300000000003</v>
      </c>
      <c r="AE1172" s="8">
        <f t="shared" ref="AE1172" si="2699">IF(AD1172="",0,IF(OR(AC1172="",AC1172=0),W1172-AD1172,AC1172-AD1172))</f>
        <v>1.6823000000000032E-2</v>
      </c>
      <c r="AF1172" s="58">
        <f t="shared" ref="AF1172" si="2700">IF(AA1172="",(Z1172-V1172)-Z1171,AC1172-W1172)</f>
        <v>7.7100000000007718E-4</v>
      </c>
      <c r="AG1172" s="40">
        <v>237</v>
      </c>
      <c r="AH1172" s="73">
        <v>400</v>
      </c>
      <c r="AI1172" s="40">
        <v>18</v>
      </c>
      <c r="AJ1172" s="73">
        <v>100</v>
      </c>
      <c r="AK1172" s="40">
        <v>44</v>
      </c>
      <c r="AL1172" s="73">
        <v>200</v>
      </c>
      <c r="AM1172" s="70"/>
      <c r="AN1172" s="74"/>
      <c r="AO1172" s="70"/>
      <c r="AP1172" s="63"/>
      <c r="AQ1172" s="63"/>
      <c r="AR1172" s="40"/>
      <c r="AS1172" s="40"/>
      <c r="AT1172" s="63"/>
      <c r="AU1172" s="63"/>
      <c r="AV1172" s="142"/>
      <c r="AW1172" s="71"/>
      <c r="AX1172" s="45"/>
      <c r="AY1172" s="45"/>
      <c r="AZ1172" s="46"/>
      <c r="BA1172" s="152"/>
      <c r="BB1172" s="47"/>
      <c r="BC1172" s="158">
        <v>3</v>
      </c>
      <c r="BD1172" s="158"/>
      <c r="BE1172" s="47"/>
      <c r="BF1172" s="56"/>
      <c r="BG1172" s="49"/>
      <c r="BH1172" s="50"/>
      <c r="BI1172" s="49"/>
      <c r="BJ1172" s="49"/>
      <c r="BK1172" s="49"/>
      <c r="BL1172" s="49"/>
      <c r="BM1172" s="49"/>
      <c r="BN1172" s="50"/>
      <c r="BO1172" s="49"/>
      <c r="BP1172" s="49"/>
      <c r="BQ1172" s="50"/>
      <c r="BR1172" s="9"/>
    </row>
    <row r="1173" spans="1:70" s="6" customFormat="1" x14ac:dyDescent="0.25">
      <c r="A1173" s="170" t="s">
        <v>1155</v>
      </c>
      <c r="B1173" s="136"/>
      <c r="C1173" s="137">
        <v>44966.108356481483</v>
      </c>
      <c r="D1173" s="146">
        <v>1.47</v>
      </c>
      <c r="E1173" s="139" t="s">
        <v>814</v>
      </c>
      <c r="F1173" s="165" t="s">
        <v>1179</v>
      </c>
      <c r="G1173" s="22"/>
      <c r="H1173" s="134"/>
      <c r="I1173" s="134"/>
      <c r="J1173" s="145"/>
      <c r="K1173" s="29"/>
      <c r="L1173" s="29"/>
      <c r="M1173" s="1"/>
      <c r="N1173" s="1"/>
      <c r="O1173" s="3"/>
      <c r="P1173" s="29"/>
      <c r="Q1173" s="29"/>
      <c r="R1173" s="1"/>
      <c r="S1173" s="1"/>
      <c r="T1173" s="147" t="s">
        <v>903</v>
      </c>
      <c r="U1173" s="32" t="s">
        <v>24</v>
      </c>
      <c r="V1173" s="24"/>
      <c r="W1173" s="25" t="s">
        <v>22</v>
      </c>
      <c r="X1173" s="30">
        <v>20</v>
      </c>
      <c r="Y1173" s="138"/>
      <c r="Z1173" s="30"/>
      <c r="AA1173" s="30"/>
      <c r="AB1173" s="36" t="s">
        <v>21</v>
      </c>
      <c r="AC1173" s="24">
        <f>$AC$1172</f>
        <v>-0.61595</v>
      </c>
      <c r="AD1173" s="30"/>
      <c r="AE1173" s="24"/>
      <c r="AF1173" s="24"/>
      <c r="AG1173" s="41"/>
      <c r="AH1173" s="41"/>
      <c r="AI1173" s="41"/>
      <c r="AJ1173" s="41"/>
      <c r="AK1173" s="41"/>
      <c r="AL1173" s="41"/>
      <c r="AM1173" s="41"/>
      <c r="AN1173" s="41"/>
      <c r="AO1173" s="41"/>
      <c r="AP1173" s="135"/>
      <c r="AQ1173" s="135"/>
      <c r="AR1173" s="41"/>
      <c r="AS1173" s="41"/>
      <c r="AT1173" s="135"/>
      <c r="AU1173" s="135"/>
      <c r="AV1173" s="29"/>
      <c r="AW1173" s="42"/>
      <c r="AX1173" s="42"/>
      <c r="AY1173" s="42"/>
      <c r="AZ1173" s="43"/>
      <c r="BA1173" s="151"/>
      <c r="BB1173" s="44"/>
      <c r="BC1173" s="157">
        <v>4</v>
      </c>
      <c r="BD1173" s="157"/>
      <c r="BE1173" s="44"/>
      <c r="BF1173" s="48"/>
      <c r="BG1173" s="48"/>
      <c r="BH1173" s="48"/>
      <c r="BI1173" s="48"/>
      <c r="BJ1173" s="48"/>
      <c r="BK1173" s="48"/>
      <c r="BL1173" s="48"/>
      <c r="BM1173" s="48"/>
      <c r="BN1173" s="48"/>
      <c r="BO1173" s="48"/>
      <c r="BP1173" s="48"/>
      <c r="BQ1173" s="48"/>
      <c r="BR1173" s="1"/>
    </row>
    <row r="1174" spans="1:70" s="7" customFormat="1" x14ac:dyDescent="0.25">
      <c r="A1174" s="68" t="s">
        <v>2172</v>
      </c>
      <c r="B1174" s="67" t="s">
        <v>1182</v>
      </c>
      <c r="C1174" s="52">
        <v>44966.108437499999</v>
      </c>
      <c r="D1174" s="16">
        <f>(K1174*M1174+P1174*R1174)/(24*60*60)</f>
        <v>0</v>
      </c>
      <c r="E1174" s="26"/>
      <c r="F1174" s="14" t="s">
        <v>2158</v>
      </c>
      <c r="G1174" s="15">
        <v>0.11700000000000001</v>
      </c>
      <c r="H1174" s="131">
        <v>31.5</v>
      </c>
      <c r="I1174" s="131">
        <v>15</v>
      </c>
      <c r="J1174" s="143" t="s">
        <v>2159</v>
      </c>
      <c r="K1174" s="37"/>
      <c r="L1174" s="27">
        <v>6.0000000000000001E-3</v>
      </c>
      <c r="M1174" s="13">
        <v>175</v>
      </c>
      <c r="N1174" s="13">
        <v>240</v>
      </c>
      <c r="O1174" s="17">
        <v>2E-3</v>
      </c>
      <c r="P1174" s="37"/>
      <c r="Q1174" s="27">
        <v>6.0000000000000001E-3</v>
      </c>
      <c r="R1174" s="13">
        <v>1315</v>
      </c>
      <c r="S1174" s="13">
        <v>240</v>
      </c>
      <c r="T1174" s="133">
        <v>2.9999999999999997E-4</v>
      </c>
      <c r="U1174" s="27"/>
      <c r="V1174" s="8">
        <f>IF(AB1172="Latest Sag:",-(K1174*L1174+P1174*Q1174),-(K1174*L1174+P1174*Q1174)+U1174)</f>
        <v>0</v>
      </c>
      <c r="W1174" s="8">
        <f>IF(OR(AC1173="",AC1173=0),Z1173+V1174,IF(AB1172="Latest Sag:",AA1173+U1174+V1174,AC1173+V1174))</f>
        <v>-0.61595</v>
      </c>
      <c r="X1174" s="34"/>
      <c r="Y1174" s="53">
        <f>IF(OR(ISBLANK(X1174),X1172=VALUE(20)),,IF(W1172="Latest Z20:",ABS(X1172-X1174-K1171*L1171-P1171*Q1171+U1173+U1174),ABS(X1173-X1174-K1173*L1173-P1173*Q1173+U1174)))</f>
        <v>0</v>
      </c>
      <c r="Z1174" s="28">
        <v>-67.622060000000005</v>
      </c>
      <c r="AA1174" s="28">
        <v>-0.61630200000000002</v>
      </c>
      <c r="AB1174" s="28">
        <v>4.1300000000000003E-2</v>
      </c>
      <c r="AC1174" s="8">
        <f t="shared" ref="AC1174" si="2701">AB1174+AA1174</f>
        <v>-0.57500200000000001</v>
      </c>
      <c r="AD1174" s="35">
        <v>-0.63277300000000003</v>
      </c>
      <c r="AE1174" s="8">
        <f t="shared" ref="AE1174" si="2702">IF(AD1174="",0,IF(OR(AC1174="",AC1174=0),W1174-AD1174,AC1174-AD1174))</f>
        <v>5.7771000000000017E-2</v>
      </c>
      <c r="AF1174" s="58">
        <f t="shared" ref="AF1174" si="2703">IF(AA1174="",(Z1174-V1174)-Z1173,AC1174-W1174)</f>
        <v>4.0947999999999984E-2</v>
      </c>
      <c r="AG1174" s="40">
        <v>-35248</v>
      </c>
      <c r="AH1174" s="73">
        <v>400</v>
      </c>
      <c r="AI1174" s="40">
        <v>1254</v>
      </c>
      <c r="AJ1174" s="73">
        <v>100</v>
      </c>
      <c r="AK1174" s="40">
        <v>13</v>
      </c>
      <c r="AL1174" s="73">
        <v>200</v>
      </c>
      <c r="AM1174" s="70"/>
      <c r="AN1174" s="74"/>
      <c r="AO1174" s="70"/>
      <c r="AP1174" s="63"/>
      <c r="AQ1174" s="63"/>
      <c r="AR1174" s="40"/>
      <c r="AS1174" s="40"/>
      <c r="AT1174" s="63"/>
      <c r="AU1174" s="63"/>
      <c r="AV1174" s="142"/>
      <c r="AW1174" s="71"/>
      <c r="AX1174" s="45"/>
      <c r="AY1174" s="45"/>
      <c r="AZ1174" s="46"/>
      <c r="BA1174" s="152"/>
      <c r="BB1174" s="47"/>
      <c r="BC1174" s="158">
        <v>4</v>
      </c>
      <c r="BD1174" s="158"/>
      <c r="BE1174" s="47"/>
      <c r="BF1174" s="56"/>
      <c r="BG1174" s="49"/>
      <c r="BH1174" s="50"/>
      <c r="BI1174" s="49"/>
      <c r="BJ1174" s="49"/>
      <c r="BK1174" s="49"/>
      <c r="BL1174" s="49"/>
      <c r="BM1174" s="49"/>
      <c r="BN1174" s="50"/>
      <c r="BO1174" s="49"/>
      <c r="BP1174" s="49"/>
      <c r="BQ1174" s="50"/>
      <c r="BR1174" s="9"/>
    </row>
    <row r="1175" spans="1:70" s="7" customFormat="1" x14ac:dyDescent="0.25">
      <c r="A1175" s="68" t="s">
        <v>2173</v>
      </c>
      <c r="B1175" s="67" t="s">
        <v>1182</v>
      </c>
      <c r="C1175" s="52">
        <v>44966.135185185187</v>
      </c>
      <c r="D1175" s="16">
        <f>(K1175*M1175+P1175*R1175)/(24*60*60)</f>
        <v>1.6203703703703703E-2</v>
      </c>
      <c r="E1175" s="26"/>
      <c r="F1175" s="14" t="s">
        <v>2158</v>
      </c>
      <c r="G1175" s="15">
        <v>0.11700000000000001</v>
      </c>
      <c r="H1175" s="131">
        <v>31.5</v>
      </c>
      <c r="I1175" s="131">
        <v>15</v>
      </c>
      <c r="J1175" s="143" t="s">
        <v>2159</v>
      </c>
      <c r="K1175" s="27">
        <v>8</v>
      </c>
      <c r="L1175" s="27">
        <v>6.0000000000000001E-3</v>
      </c>
      <c r="M1175" s="13">
        <v>175</v>
      </c>
      <c r="N1175" s="13">
        <v>240</v>
      </c>
      <c r="O1175" s="17">
        <v>2E-3</v>
      </c>
      <c r="P1175" s="27">
        <v>0</v>
      </c>
      <c r="Q1175" s="27">
        <v>6.0000000000000001E-3</v>
      </c>
      <c r="R1175" s="13">
        <v>1315</v>
      </c>
      <c r="S1175" s="13">
        <v>240</v>
      </c>
      <c r="T1175" s="133">
        <v>2.9999999999999997E-4</v>
      </c>
      <c r="U1175" s="27">
        <v>4.7826E-2</v>
      </c>
      <c r="V1175" s="8">
        <f>IF(AB1173="Latest Sag:",-(K1175*L1175+P1175*Q1175),-(K1175*L1175+P1175*Q1175)+U1175)</f>
        <v>-4.8000000000000001E-2</v>
      </c>
      <c r="W1175" s="8">
        <f>IF(OR(AC1174="",AC1174=0),Z1174+V1175,IF(AB1173="Latest Sag:",AA1174+U1175+V1175,AC1174+V1175))</f>
        <v>-0.61647600000000002</v>
      </c>
      <c r="X1175" s="33">
        <v>-39.625399999999999</v>
      </c>
      <c r="Y1175" s="53">
        <f>IF(OR(ISBLANK(X1175),X1173=VALUE(20)),,IF(W1173="Latest Z20:",ABS(X1173-X1175-K1172*L1172-P1172*Q1172+U1174+U1175),ABS(X1174-X1175-K1174*L1174-P1174*Q1174+U1175)))</f>
        <v>0</v>
      </c>
      <c r="Z1175" s="28">
        <v>-67.621509000000003</v>
      </c>
      <c r="AA1175" s="28">
        <v>-0.61628000000000005</v>
      </c>
      <c r="AB1175" s="28">
        <v>5.8900000000000001E-4</v>
      </c>
      <c r="AC1175" s="8">
        <f t="shared" ref="AC1175" si="2704">AB1175+AA1175</f>
        <v>-0.6156910000000001</v>
      </c>
      <c r="AD1175" s="35">
        <v>-0.63277300000000003</v>
      </c>
      <c r="AE1175" s="8">
        <f t="shared" ref="AE1175" si="2705">IF(AD1175="",0,IF(OR(AC1175="",AC1175=0),W1175-AD1175,AC1175-AD1175))</f>
        <v>1.7081999999999931E-2</v>
      </c>
      <c r="AF1175" s="58">
        <f t="shared" ref="AF1175" si="2706">IF(AA1175="",(Z1175-V1175)-Z1174,AC1175-W1175)</f>
        <v>7.8499999999992465E-4</v>
      </c>
      <c r="AG1175" s="40">
        <v>-599</v>
      </c>
      <c r="AH1175" s="73">
        <v>400</v>
      </c>
      <c r="AI1175" s="40">
        <v>13</v>
      </c>
      <c r="AJ1175" s="73">
        <v>100</v>
      </c>
      <c r="AK1175" s="40">
        <v>19</v>
      </c>
      <c r="AL1175" s="73">
        <v>200</v>
      </c>
      <c r="AM1175" s="70"/>
      <c r="AN1175" s="74"/>
      <c r="AO1175" s="70"/>
      <c r="AP1175" s="63"/>
      <c r="AQ1175" s="63"/>
      <c r="AR1175" s="40"/>
      <c r="AS1175" s="40"/>
      <c r="AT1175" s="63"/>
      <c r="AU1175" s="63"/>
      <c r="AV1175" s="142"/>
      <c r="AW1175" s="71"/>
      <c r="AX1175" s="45"/>
      <c r="AY1175" s="45"/>
      <c r="AZ1175" s="46"/>
      <c r="BA1175" s="152"/>
      <c r="BB1175" s="47"/>
      <c r="BC1175" s="158">
        <v>4</v>
      </c>
      <c r="BD1175" s="158"/>
      <c r="BE1175" s="47"/>
      <c r="BF1175" s="56"/>
      <c r="BG1175" s="49"/>
      <c r="BH1175" s="50"/>
      <c r="BI1175" s="49"/>
      <c r="BJ1175" s="49"/>
      <c r="BK1175" s="49"/>
      <c r="BL1175" s="49"/>
      <c r="BM1175" s="49"/>
      <c r="BN1175" s="50"/>
      <c r="BO1175" s="49"/>
      <c r="BP1175" s="49"/>
      <c r="BQ1175" s="50"/>
      <c r="BR1175" s="9"/>
    </row>
    <row r="1176" spans="1:70" s="6" customFormat="1" x14ac:dyDescent="0.25">
      <c r="A1176" s="170" t="s">
        <v>1155</v>
      </c>
      <c r="B1176" s="136"/>
      <c r="C1176" s="137">
        <v>44966.162881944445</v>
      </c>
      <c r="D1176" s="146">
        <v>1.31</v>
      </c>
      <c r="E1176" s="139" t="s">
        <v>814</v>
      </c>
      <c r="F1176" s="165" t="s">
        <v>1185</v>
      </c>
      <c r="G1176" s="22"/>
      <c r="H1176" s="134"/>
      <c r="I1176" s="134"/>
      <c r="J1176" s="145"/>
      <c r="K1176" s="29"/>
      <c r="L1176" s="29"/>
      <c r="M1176" s="1"/>
      <c r="N1176" s="1"/>
      <c r="O1176" s="3"/>
      <c r="P1176" s="29"/>
      <c r="Q1176" s="29"/>
      <c r="R1176" s="1"/>
      <c r="S1176" s="1"/>
      <c r="T1176" s="147" t="s">
        <v>903</v>
      </c>
      <c r="U1176" s="32" t="s">
        <v>24</v>
      </c>
      <c r="V1176" s="24"/>
      <c r="W1176" s="25" t="s">
        <v>22</v>
      </c>
      <c r="X1176" s="30">
        <v>20</v>
      </c>
      <c r="Y1176" s="138"/>
      <c r="Z1176" s="30"/>
      <c r="AA1176" s="30"/>
      <c r="AB1176" s="36" t="s">
        <v>21</v>
      </c>
      <c r="AC1176" s="24">
        <f>$AC$1175</f>
        <v>-0.6156910000000001</v>
      </c>
      <c r="AD1176" s="30"/>
      <c r="AE1176" s="24"/>
      <c r="AF1176" s="24"/>
      <c r="AG1176" s="41"/>
      <c r="AH1176" s="41"/>
      <c r="AI1176" s="41"/>
      <c r="AJ1176" s="41"/>
      <c r="AK1176" s="41"/>
      <c r="AL1176" s="41"/>
      <c r="AM1176" s="41"/>
      <c r="AN1176" s="41"/>
      <c r="AO1176" s="41"/>
      <c r="AP1176" s="135"/>
      <c r="AQ1176" s="135"/>
      <c r="AR1176" s="41"/>
      <c r="AS1176" s="41"/>
      <c r="AT1176" s="135"/>
      <c r="AU1176" s="135"/>
      <c r="AV1176" s="29"/>
      <c r="AW1176" s="42"/>
      <c r="AX1176" s="42"/>
      <c r="AY1176" s="42"/>
      <c r="AZ1176" s="43"/>
      <c r="BA1176" s="151"/>
      <c r="BB1176" s="44"/>
      <c r="BC1176" s="157">
        <v>5</v>
      </c>
      <c r="BD1176" s="157"/>
      <c r="BE1176" s="44"/>
      <c r="BF1176" s="48"/>
      <c r="BG1176" s="48"/>
      <c r="BH1176" s="48"/>
      <c r="BI1176" s="48"/>
      <c r="BJ1176" s="48"/>
      <c r="BK1176" s="48"/>
      <c r="BL1176" s="48"/>
      <c r="BM1176" s="48"/>
      <c r="BN1176" s="48"/>
      <c r="BO1176" s="48"/>
      <c r="BP1176" s="48"/>
      <c r="BQ1176" s="48"/>
      <c r="BR1176" s="1"/>
    </row>
    <row r="1177" spans="1:70" s="7" customFormat="1" x14ac:dyDescent="0.25">
      <c r="A1177" s="68" t="s">
        <v>2174</v>
      </c>
      <c r="B1177" s="67" t="s">
        <v>2164</v>
      </c>
      <c r="C1177" s="52">
        <v>44966.162951388891</v>
      </c>
      <c r="D1177" s="16">
        <f>(K1177*M1177+P1177*R1177)/(24*60*60)</f>
        <v>0</v>
      </c>
      <c r="E1177" s="26"/>
      <c r="F1177" s="14" t="s">
        <v>2158</v>
      </c>
      <c r="G1177" s="15">
        <v>0.11700000000000001</v>
      </c>
      <c r="H1177" s="131">
        <v>31.5</v>
      </c>
      <c r="I1177" s="131">
        <v>15</v>
      </c>
      <c r="J1177" s="143" t="s">
        <v>2159</v>
      </c>
      <c r="K1177" s="37"/>
      <c r="L1177" s="27">
        <v>6.0000000000000001E-3</v>
      </c>
      <c r="M1177" s="13">
        <v>175</v>
      </c>
      <c r="N1177" s="13">
        <v>240</v>
      </c>
      <c r="O1177" s="17">
        <v>2E-3</v>
      </c>
      <c r="P1177" s="37"/>
      <c r="Q1177" s="27">
        <v>6.0000000000000001E-3</v>
      </c>
      <c r="R1177" s="13">
        <v>1315</v>
      </c>
      <c r="S1177" s="13">
        <v>240</v>
      </c>
      <c r="T1177" s="133">
        <v>2.9999999999999997E-4</v>
      </c>
      <c r="U1177" s="27"/>
      <c r="V1177" s="8">
        <f>IF(AB1175="Latest Sag:",-(K1177*L1177+P1177*Q1177),-(K1177*L1177+P1177*Q1177)+U1177)</f>
        <v>0</v>
      </c>
      <c r="W1177" s="8">
        <f>IF(OR(AC1176="",AC1176=0),Z1176+V1177,IF(AB1175="Latest Sag:",AA1176+U1177+V1177,AC1176+V1177))</f>
        <v>-0.6156910000000001</v>
      </c>
      <c r="X1177" s="34"/>
      <c r="Y1177" s="53">
        <f>IF(OR(ISBLANK(X1177),X1175=VALUE(20)),,IF(W1175="Latest Z20:",ABS(X1175-X1177-K1174*L1174-P1174*Q1174+U1176+U1177),ABS(X1176-X1177-K1176*L1176-P1176*Q1176+U1177)))</f>
        <v>0</v>
      </c>
      <c r="Z1177" s="28">
        <v>-67.620828000000003</v>
      </c>
      <c r="AA1177" s="28">
        <v>-0.61622900000000003</v>
      </c>
      <c r="AB1177" s="28">
        <v>4.1319000000000002E-2</v>
      </c>
      <c r="AC1177" s="8">
        <f t="shared" ref="AC1177" si="2707">AB1177+AA1177</f>
        <v>-0.57491000000000003</v>
      </c>
      <c r="AD1177" s="35">
        <v>-0.63277300000000003</v>
      </c>
      <c r="AE1177" s="8">
        <f t="shared" ref="AE1177" si="2708">IF(AD1177="",0,IF(OR(AC1177="",AC1177=0),W1177-AD1177,AC1177-AD1177))</f>
        <v>5.7862999999999998E-2</v>
      </c>
      <c r="AF1177" s="58">
        <f t="shared" ref="AF1177" si="2709">IF(AA1177="",(Z1177-V1177)-Z1176,AC1177-W1177)</f>
        <v>4.0781000000000067E-2</v>
      </c>
      <c r="AG1177" s="40">
        <v>-34764</v>
      </c>
      <c r="AH1177" s="73">
        <v>400</v>
      </c>
      <c r="AI1177" s="40">
        <v>1665</v>
      </c>
      <c r="AJ1177" s="73">
        <v>100</v>
      </c>
      <c r="AK1177" s="40">
        <v>19</v>
      </c>
      <c r="AL1177" s="73">
        <v>200</v>
      </c>
      <c r="AM1177" s="70"/>
      <c r="AN1177" s="74"/>
      <c r="AO1177" s="70"/>
      <c r="AP1177" s="63"/>
      <c r="AQ1177" s="63"/>
      <c r="AR1177" s="40"/>
      <c r="AS1177" s="40"/>
      <c r="AT1177" s="63"/>
      <c r="AU1177" s="63"/>
      <c r="AV1177" s="142"/>
      <c r="AW1177" s="71"/>
      <c r="AX1177" s="45"/>
      <c r="AY1177" s="45"/>
      <c r="AZ1177" s="46"/>
      <c r="BA1177" s="152"/>
      <c r="BB1177" s="47"/>
      <c r="BC1177" s="158">
        <v>5</v>
      </c>
      <c r="BD1177" s="158"/>
      <c r="BE1177" s="47"/>
      <c r="BF1177" s="56"/>
      <c r="BG1177" s="49"/>
      <c r="BH1177" s="50"/>
      <c r="BI1177" s="49"/>
      <c r="BJ1177" s="49"/>
      <c r="BK1177" s="49"/>
      <c r="BL1177" s="49"/>
      <c r="BM1177" s="49"/>
      <c r="BN1177" s="50"/>
      <c r="BO1177" s="49"/>
      <c r="BP1177" s="49"/>
      <c r="BQ1177" s="50"/>
      <c r="BR1177" s="9"/>
    </row>
    <row r="1178" spans="1:70" s="7" customFormat="1" x14ac:dyDescent="0.25">
      <c r="A1178" s="68" t="s">
        <v>2176</v>
      </c>
      <c r="B1178" s="67" t="s">
        <v>2164</v>
      </c>
      <c r="C1178" s="52">
        <v>44966.183749999997</v>
      </c>
      <c r="D1178" s="16">
        <f>(K1178*M1178+P1178*R1178)/(24*60*60)</f>
        <v>1.6203703703703703E-2</v>
      </c>
      <c r="E1178" s="26"/>
      <c r="F1178" s="14" t="s">
        <v>2158</v>
      </c>
      <c r="G1178" s="15">
        <v>0.11700000000000001</v>
      </c>
      <c r="H1178" s="131">
        <v>31.5</v>
      </c>
      <c r="I1178" s="131">
        <v>15</v>
      </c>
      <c r="J1178" s="143" t="s">
        <v>2159</v>
      </c>
      <c r="K1178" s="27">
        <v>8</v>
      </c>
      <c r="L1178" s="27">
        <v>6.0000000000000001E-3</v>
      </c>
      <c r="M1178" s="13">
        <v>175</v>
      </c>
      <c r="N1178" s="13">
        <v>240</v>
      </c>
      <c r="O1178" s="17">
        <v>2E-3</v>
      </c>
      <c r="P1178" s="27">
        <v>0</v>
      </c>
      <c r="Q1178" s="27">
        <v>6.0000000000000001E-3</v>
      </c>
      <c r="R1178" s="13">
        <v>1315</v>
      </c>
      <c r="S1178" s="13">
        <v>240</v>
      </c>
      <c r="T1178" s="133">
        <v>2.9999999999999997E-4</v>
      </c>
      <c r="U1178" s="27">
        <v>4.6927000000000003E-2</v>
      </c>
      <c r="V1178" s="8">
        <f>IF(AB1176="Latest Sag:",-(K1178*L1178+P1178*Q1178),-(K1178*L1178+P1178*Q1178)+U1178)</f>
        <v>-4.8000000000000001E-2</v>
      </c>
      <c r="W1178" s="8">
        <f>IF(OR(AC1177="",AC1177=0),Z1177+V1178,IF(AB1176="Latest Sag:",AA1177+U1178+V1178,AC1177+V1178))</f>
        <v>-0.61730200000000002</v>
      </c>
      <c r="X1178" s="33">
        <v>-39.625005000000002</v>
      </c>
      <c r="Y1178" s="53">
        <f>IF(OR(ISBLANK(X1178),X1176=VALUE(20)),,IF(W1176="Latest Z20:",ABS(X1176-X1178-K1175*L1175-P1175*Q1175+U1177+U1178),ABS(X1177-X1178-K1177*L1177-P1177*Q1177+U1178)))</f>
        <v>0</v>
      </c>
      <c r="Z1178" s="28">
        <v>-67.620244999999997</v>
      </c>
      <c r="AA1178" s="28">
        <v>-0.61618200000000001</v>
      </c>
      <c r="AB1178" s="28">
        <v>0</v>
      </c>
      <c r="AC1178" s="8">
        <f t="shared" ref="AC1178" si="2710">AB1178+AA1178</f>
        <v>-0.61618200000000001</v>
      </c>
      <c r="AD1178" s="35">
        <v>-0.63277300000000003</v>
      </c>
      <c r="AE1178" s="8">
        <f t="shared" ref="AE1178" si="2711">IF(AD1178="",0,IF(OR(AC1178="",AC1178=0),W1178-AD1178,AC1178-AD1178))</f>
        <v>1.6591000000000022E-2</v>
      </c>
      <c r="AF1178" s="58">
        <f t="shared" ref="AF1178" si="2712">IF(AA1178="",(Z1178-V1178)-Z1177,AC1178-W1178)</f>
        <v>1.1200000000000099E-3</v>
      </c>
      <c r="AG1178" s="40">
        <v>85</v>
      </c>
      <c r="AH1178" s="73">
        <v>400</v>
      </c>
      <c r="AI1178" s="40">
        <v>23</v>
      </c>
      <c r="AJ1178" s="73">
        <v>100</v>
      </c>
      <c r="AK1178" s="40">
        <v>14</v>
      </c>
      <c r="AL1178" s="73">
        <v>200</v>
      </c>
      <c r="AM1178" s="70"/>
      <c r="AN1178" s="74"/>
      <c r="AO1178" s="70"/>
      <c r="AP1178" s="63"/>
      <c r="AQ1178" s="63"/>
      <c r="AR1178" s="40"/>
      <c r="AS1178" s="40"/>
      <c r="AT1178" s="63"/>
      <c r="AU1178" s="63"/>
      <c r="AV1178" s="142"/>
      <c r="AW1178" s="71"/>
      <c r="AX1178" s="45"/>
      <c r="AY1178" s="45"/>
      <c r="AZ1178" s="46"/>
      <c r="BA1178" s="152"/>
      <c r="BB1178" s="47"/>
      <c r="BC1178" s="158">
        <v>5</v>
      </c>
      <c r="BD1178" s="158"/>
      <c r="BE1178" s="47"/>
      <c r="BF1178" s="56"/>
      <c r="BG1178" s="49"/>
      <c r="BH1178" s="50"/>
      <c r="BI1178" s="49"/>
      <c r="BJ1178" s="49"/>
      <c r="BK1178" s="49"/>
      <c r="BL1178" s="49"/>
      <c r="BM1178" s="49"/>
      <c r="BN1178" s="50"/>
      <c r="BO1178" s="49"/>
      <c r="BP1178" s="49"/>
      <c r="BQ1178" s="50"/>
      <c r="BR1178" s="9"/>
    </row>
    <row r="1179" spans="1:70" s="6" customFormat="1" x14ac:dyDescent="0.25">
      <c r="A1179" s="170" t="s">
        <v>1155</v>
      </c>
      <c r="B1179" s="136"/>
      <c r="C1179" s="137">
        <v>44966.213113425925</v>
      </c>
      <c r="D1179" s="146">
        <v>1.21</v>
      </c>
      <c r="E1179" s="139" t="s">
        <v>814</v>
      </c>
      <c r="F1179" s="165" t="s">
        <v>1191</v>
      </c>
      <c r="G1179" s="22"/>
      <c r="H1179" s="134"/>
      <c r="I1179" s="134"/>
      <c r="J1179" s="145"/>
      <c r="K1179" s="29"/>
      <c r="L1179" s="29"/>
      <c r="M1179" s="1"/>
      <c r="N1179" s="1"/>
      <c r="O1179" s="3"/>
      <c r="P1179" s="29"/>
      <c r="Q1179" s="29"/>
      <c r="R1179" s="1"/>
      <c r="S1179" s="1"/>
      <c r="T1179" s="147" t="s">
        <v>903</v>
      </c>
      <c r="U1179" s="32" t="s">
        <v>24</v>
      </c>
      <c r="V1179" s="24"/>
      <c r="W1179" s="25" t="s">
        <v>22</v>
      </c>
      <c r="X1179" s="30">
        <v>20</v>
      </c>
      <c r="Y1179" s="138"/>
      <c r="Z1179" s="30"/>
      <c r="AA1179" s="30"/>
      <c r="AB1179" s="36" t="s">
        <v>21</v>
      </c>
      <c r="AC1179" s="24">
        <f>$AC$1178</f>
        <v>-0.61618200000000001</v>
      </c>
      <c r="AD1179" s="30"/>
      <c r="AE1179" s="24"/>
      <c r="AF1179" s="24"/>
      <c r="AG1179" s="41"/>
      <c r="AH1179" s="41"/>
      <c r="AI1179" s="41"/>
      <c r="AJ1179" s="41"/>
      <c r="AK1179" s="41"/>
      <c r="AL1179" s="41"/>
      <c r="AM1179" s="41"/>
      <c r="AN1179" s="41"/>
      <c r="AO1179" s="41"/>
      <c r="AP1179" s="135"/>
      <c r="AQ1179" s="135"/>
      <c r="AR1179" s="41"/>
      <c r="AS1179" s="41"/>
      <c r="AT1179" s="135"/>
      <c r="AU1179" s="135"/>
      <c r="AV1179" s="29"/>
      <c r="AW1179" s="42"/>
      <c r="AX1179" s="42"/>
      <c r="AY1179" s="42"/>
      <c r="AZ1179" s="43"/>
      <c r="BA1179" s="151"/>
      <c r="BB1179" s="44"/>
      <c r="BC1179" s="157">
        <v>6</v>
      </c>
      <c r="BD1179" s="157"/>
      <c r="BE1179" s="44"/>
      <c r="BF1179" s="48"/>
      <c r="BG1179" s="48"/>
      <c r="BH1179" s="48"/>
      <c r="BI1179" s="48"/>
      <c r="BJ1179" s="48"/>
      <c r="BK1179" s="48"/>
      <c r="BL1179" s="48"/>
      <c r="BM1179" s="48"/>
      <c r="BN1179" s="48"/>
      <c r="BO1179" s="48"/>
      <c r="BP1179" s="48"/>
      <c r="BQ1179" s="48"/>
      <c r="BR1179" s="1"/>
    </row>
    <row r="1180" spans="1:70" s="7" customFormat="1" x14ac:dyDescent="0.25">
      <c r="A1180" s="68" t="s">
        <v>2177</v>
      </c>
      <c r="B1180" s="67" t="s">
        <v>1182</v>
      </c>
      <c r="C1180" s="52">
        <v>44966.217199074075</v>
      </c>
      <c r="D1180" s="16">
        <f>(K1180*M1180+P1180*R1180)/(24*60*60)</f>
        <v>0</v>
      </c>
      <c r="E1180" s="26" t="s">
        <v>2178</v>
      </c>
      <c r="F1180" s="14" t="s">
        <v>2158</v>
      </c>
      <c r="G1180" s="15">
        <v>0.11700000000000001</v>
      </c>
      <c r="H1180" s="131">
        <v>31.5</v>
      </c>
      <c r="I1180" s="131">
        <v>15</v>
      </c>
      <c r="J1180" s="143" t="s">
        <v>2159</v>
      </c>
      <c r="K1180" s="37"/>
      <c r="L1180" s="27">
        <v>6.0000000000000001E-3</v>
      </c>
      <c r="M1180" s="13">
        <v>175</v>
      </c>
      <c r="N1180" s="13">
        <v>240</v>
      </c>
      <c r="O1180" s="17">
        <v>2E-3</v>
      </c>
      <c r="P1180" s="37"/>
      <c r="Q1180" s="27">
        <v>6.0000000000000001E-3</v>
      </c>
      <c r="R1180" s="13">
        <v>1315</v>
      </c>
      <c r="S1180" s="13">
        <v>240</v>
      </c>
      <c r="T1180" s="133">
        <v>2.9999999999999997E-4</v>
      </c>
      <c r="U1180" s="27"/>
      <c r="V1180" s="8">
        <f>IF(AB1178="Latest Sag:",-(K1180*L1180+P1180*Q1180),-(K1180*L1180+P1180*Q1180)+U1180)</f>
        <v>0</v>
      </c>
      <c r="W1180" s="8">
        <f>IF(OR(AC1179="",AC1179=0),Z1179+V1180,IF(AB1178="Latest Sag:",AA1179+U1180+V1180,AC1179+V1180))</f>
        <v>-0.61618200000000001</v>
      </c>
      <c r="X1180" s="34"/>
      <c r="Y1180" s="53">
        <f>IF(OR(ISBLANK(X1180),X1178=VALUE(20)),,IF(W1178="Latest Z20:",ABS(X1178-X1180-K1177*L1177-P1177*Q1177+U1179+U1180),ABS(X1179-X1180-K1179*L1179-P1179*Q1179+U1180)))</f>
        <v>0</v>
      </c>
      <c r="Z1180" s="28">
        <v>-67.619569999999996</v>
      </c>
      <c r="AA1180" s="28">
        <v>-0.61630300000000005</v>
      </c>
      <c r="AB1180" s="28">
        <v>0.04</v>
      </c>
      <c r="AC1180" s="8">
        <f t="shared" ref="AC1180" si="2713">AB1180+AA1180</f>
        <v>-0.57630300000000001</v>
      </c>
      <c r="AD1180" s="35">
        <v>-0.63277300000000003</v>
      </c>
      <c r="AE1180" s="8">
        <f t="shared" ref="AE1180" si="2714">IF(AD1180="",0,IF(OR(AC1180="",AC1180=0),W1180-AD1180,AC1180-AD1180))</f>
        <v>5.647000000000002E-2</v>
      </c>
      <c r="AF1180" s="58">
        <f t="shared" ref="AF1180" si="2715">IF(AA1180="",(Z1180-V1180)-Z1179,AC1180-W1180)</f>
        <v>3.9878999999999998E-2</v>
      </c>
      <c r="AG1180" s="40">
        <v>-34781</v>
      </c>
      <c r="AH1180" s="73">
        <v>400</v>
      </c>
      <c r="AI1180" s="40">
        <v>1218</v>
      </c>
      <c r="AJ1180" s="73">
        <v>100</v>
      </c>
      <c r="AK1180" s="40">
        <v>26</v>
      </c>
      <c r="AL1180" s="73">
        <v>200</v>
      </c>
      <c r="AM1180" s="70"/>
      <c r="AN1180" s="74"/>
      <c r="AO1180" s="70"/>
      <c r="AP1180" s="63"/>
      <c r="AQ1180" s="63"/>
      <c r="AR1180" s="40"/>
      <c r="AS1180" s="40"/>
      <c r="AT1180" s="63"/>
      <c r="AU1180" s="63"/>
      <c r="AV1180" s="142"/>
      <c r="AW1180" s="71"/>
      <c r="AX1180" s="45"/>
      <c r="AY1180" s="45"/>
      <c r="AZ1180" s="46"/>
      <c r="BA1180" s="152"/>
      <c r="BB1180" s="47"/>
      <c r="BC1180" s="158">
        <v>6</v>
      </c>
      <c r="BD1180" s="158"/>
      <c r="BE1180" s="47"/>
      <c r="BF1180" s="56"/>
      <c r="BG1180" s="49"/>
      <c r="BH1180" s="50"/>
      <c r="BI1180" s="49"/>
      <c r="BJ1180" s="49"/>
      <c r="BK1180" s="49"/>
      <c r="BL1180" s="49"/>
      <c r="BM1180" s="49"/>
      <c r="BN1180" s="50"/>
      <c r="BO1180" s="49"/>
      <c r="BP1180" s="49"/>
      <c r="BQ1180" s="50"/>
      <c r="BR1180" s="9"/>
    </row>
    <row r="1181" spans="1:70" s="7" customFormat="1" x14ac:dyDescent="0.25">
      <c r="A1181" s="68" t="s">
        <v>2175</v>
      </c>
      <c r="B1181" s="67" t="s">
        <v>1579</v>
      </c>
      <c r="C1181" s="52">
        <v>44966.235023148147</v>
      </c>
      <c r="D1181" s="16">
        <f>(K1181*M1181+P1181*R1181)/(24*60*60)</f>
        <v>1.6203703703703703E-2</v>
      </c>
      <c r="E1181" s="26"/>
      <c r="F1181" s="14" t="s">
        <v>2158</v>
      </c>
      <c r="G1181" s="15">
        <v>0.11700000000000001</v>
      </c>
      <c r="H1181" s="131">
        <v>31.5</v>
      </c>
      <c r="I1181" s="131">
        <v>15</v>
      </c>
      <c r="J1181" s="143" t="s">
        <v>2159</v>
      </c>
      <c r="K1181" s="27">
        <v>8</v>
      </c>
      <c r="L1181" s="27">
        <v>6.0000000000000001E-3</v>
      </c>
      <c r="M1181" s="13">
        <v>175</v>
      </c>
      <c r="N1181" s="13">
        <v>240</v>
      </c>
      <c r="O1181" s="17">
        <v>2E-3</v>
      </c>
      <c r="P1181" s="27">
        <v>0</v>
      </c>
      <c r="Q1181" s="27">
        <v>6.0000000000000001E-3</v>
      </c>
      <c r="R1181" s="13">
        <v>1315</v>
      </c>
      <c r="S1181" s="13">
        <v>240</v>
      </c>
      <c r="T1181" s="133">
        <v>2.9999999999999997E-4</v>
      </c>
      <c r="U1181" s="27">
        <v>4.7983999999999999E-2</v>
      </c>
      <c r="V1181" s="8">
        <f>IF(AB1179="Latest Sag:",-(K1181*L1181+P1181*Q1181),-(K1181*L1181+P1181*Q1181)+U1181)</f>
        <v>-4.8000000000000001E-2</v>
      </c>
      <c r="W1181" s="8">
        <f>IF(OR(AC1180="",AC1180=0),Z1180+V1181,IF(AB1179="Latest Sag:",AA1180+U1181+V1181,AC1180+V1181))</f>
        <v>-0.61631900000000006</v>
      </c>
      <c r="X1181" s="33">
        <v>-39.622700000000002</v>
      </c>
      <c r="Y1181" s="53">
        <f>IF(OR(ISBLANK(X1181),X1179=VALUE(20)),,IF(W1179="Latest Z20:",ABS(X1179-X1181-K1178*L1178-P1178*Q1178+U1180+U1181),ABS(X1180-X1181-K1180*L1180-P1180*Q1180+U1181)))</f>
        <v>0</v>
      </c>
      <c r="Z1181" s="28">
        <v>-67.618978999999996</v>
      </c>
      <c r="AA1181" s="28">
        <v>-0.61628099999999997</v>
      </c>
      <c r="AB1181" s="28">
        <v>6.78E-4</v>
      </c>
      <c r="AC1181" s="8">
        <f t="shared" ref="AC1181" si="2716">AB1181+AA1181</f>
        <v>-0.61560300000000001</v>
      </c>
      <c r="AD1181" s="35">
        <v>-0.63277300000000003</v>
      </c>
      <c r="AE1181" s="8">
        <f t="shared" ref="AE1181" si="2717">IF(AD1181="",0,IF(OR(AC1181="",AC1181=0),W1181-AD1181,AC1181-AD1181))</f>
        <v>1.7170000000000019E-2</v>
      </c>
      <c r="AF1181" s="58">
        <f t="shared" ref="AF1181" si="2718">IF(AA1181="",(Z1181-V1181)-Z1180,AC1181-W1181)</f>
        <v>7.1600000000004993E-4</v>
      </c>
      <c r="AG1181" s="40">
        <v>-794</v>
      </c>
      <c r="AH1181" s="73">
        <v>400</v>
      </c>
      <c r="AI1181" s="40">
        <v>20</v>
      </c>
      <c r="AJ1181" s="73">
        <v>100</v>
      </c>
      <c r="AK1181" s="40">
        <v>26</v>
      </c>
      <c r="AL1181" s="73">
        <v>200</v>
      </c>
      <c r="AM1181" s="70"/>
      <c r="AN1181" s="74"/>
      <c r="AO1181" s="70"/>
      <c r="AP1181" s="63"/>
      <c r="AQ1181" s="63"/>
      <c r="AR1181" s="40"/>
      <c r="AS1181" s="40"/>
      <c r="AT1181" s="63"/>
      <c r="AU1181" s="63"/>
      <c r="AV1181" s="142"/>
      <c r="AW1181" s="71"/>
      <c r="AX1181" s="45"/>
      <c r="AY1181" s="45"/>
      <c r="AZ1181" s="46"/>
      <c r="BA1181" s="152"/>
      <c r="BB1181" s="47"/>
      <c r="BC1181" s="158">
        <v>6</v>
      </c>
      <c r="BD1181" s="158"/>
      <c r="BE1181" s="47"/>
      <c r="BF1181" s="56"/>
      <c r="BG1181" s="49"/>
      <c r="BH1181" s="50"/>
      <c r="BI1181" s="49"/>
      <c r="BJ1181" s="49"/>
      <c r="BK1181" s="49"/>
      <c r="BL1181" s="49"/>
      <c r="BM1181" s="49"/>
      <c r="BN1181" s="50"/>
      <c r="BO1181" s="49"/>
      <c r="BP1181" s="49"/>
      <c r="BQ1181" s="50"/>
      <c r="BR1181" s="9"/>
    </row>
    <row r="1182" spans="1:70" s="6" customFormat="1" x14ac:dyDescent="0.25">
      <c r="A1182" s="170" t="s">
        <v>1155</v>
      </c>
      <c r="B1182" s="136"/>
      <c r="C1182" s="137">
        <v>44966.265335648146</v>
      </c>
      <c r="D1182" s="146">
        <v>1.25</v>
      </c>
      <c r="E1182" s="139" t="s">
        <v>814</v>
      </c>
      <c r="F1182" s="165" t="s">
        <v>1195</v>
      </c>
      <c r="G1182" s="22"/>
      <c r="H1182" s="134"/>
      <c r="I1182" s="134"/>
      <c r="J1182" s="145"/>
      <c r="K1182" s="29"/>
      <c r="L1182" s="29"/>
      <c r="M1182" s="1"/>
      <c r="N1182" s="1"/>
      <c r="O1182" s="3"/>
      <c r="P1182" s="29"/>
      <c r="Q1182" s="29"/>
      <c r="R1182" s="1"/>
      <c r="S1182" s="1"/>
      <c r="T1182" s="147" t="s">
        <v>903</v>
      </c>
      <c r="U1182" s="32" t="s">
        <v>24</v>
      </c>
      <c r="V1182" s="24"/>
      <c r="W1182" s="25" t="s">
        <v>22</v>
      </c>
      <c r="X1182" s="30">
        <v>20</v>
      </c>
      <c r="Y1182" s="138"/>
      <c r="Z1182" s="30"/>
      <c r="AA1182" s="30"/>
      <c r="AB1182" s="36" t="s">
        <v>21</v>
      </c>
      <c r="AC1182" s="24">
        <f>$AC$1181</f>
        <v>-0.61560300000000001</v>
      </c>
      <c r="AD1182" s="30"/>
      <c r="AE1182" s="24"/>
      <c r="AF1182" s="24"/>
      <c r="AG1182" s="41"/>
      <c r="AH1182" s="41"/>
      <c r="AI1182" s="41"/>
      <c r="AJ1182" s="41"/>
      <c r="AK1182" s="41"/>
      <c r="AL1182" s="41"/>
      <c r="AM1182" s="41"/>
      <c r="AN1182" s="41"/>
      <c r="AO1182" s="41"/>
      <c r="AP1182" s="135"/>
      <c r="AQ1182" s="135"/>
      <c r="AR1182" s="41"/>
      <c r="AS1182" s="41"/>
      <c r="AT1182" s="135"/>
      <c r="AU1182" s="135"/>
      <c r="AV1182" s="29"/>
      <c r="AW1182" s="42"/>
      <c r="AX1182" s="42"/>
      <c r="AY1182" s="42"/>
      <c r="AZ1182" s="43"/>
      <c r="BA1182" s="151"/>
      <c r="BB1182" s="44"/>
      <c r="BC1182" s="157">
        <v>7</v>
      </c>
      <c r="BD1182" s="157"/>
      <c r="BE1182" s="44"/>
      <c r="BF1182" s="48"/>
      <c r="BG1182" s="48"/>
      <c r="BH1182" s="48"/>
      <c r="BI1182" s="48"/>
      <c r="BJ1182" s="48"/>
      <c r="BK1182" s="48"/>
      <c r="BL1182" s="48"/>
      <c r="BM1182" s="48"/>
      <c r="BN1182" s="48"/>
      <c r="BO1182" s="48"/>
      <c r="BP1182" s="48"/>
      <c r="BQ1182" s="48"/>
      <c r="BR1182" s="1"/>
    </row>
    <row r="1183" spans="1:70" s="7" customFormat="1" x14ac:dyDescent="0.25">
      <c r="A1183" s="68" t="s">
        <v>2179</v>
      </c>
      <c r="B1183" s="67" t="s">
        <v>1347</v>
      </c>
      <c r="C1183" s="52">
        <v>44966.27449074074</v>
      </c>
      <c r="D1183" s="16">
        <f>(K1183*M1183+P1183*R1183)/(24*60*60)</f>
        <v>0</v>
      </c>
      <c r="E1183" s="26"/>
      <c r="F1183" s="14" t="s">
        <v>2158</v>
      </c>
      <c r="G1183" s="15">
        <v>0.11700000000000001</v>
      </c>
      <c r="H1183" s="131">
        <v>31.5</v>
      </c>
      <c r="I1183" s="131">
        <v>15</v>
      </c>
      <c r="J1183" s="143" t="s">
        <v>2159</v>
      </c>
      <c r="K1183" s="37"/>
      <c r="L1183" s="27">
        <v>6.0000000000000001E-3</v>
      </c>
      <c r="M1183" s="13">
        <v>175</v>
      </c>
      <c r="N1183" s="13">
        <v>240</v>
      </c>
      <c r="O1183" s="17">
        <v>2E-3</v>
      </c>
      <c r="P1183" s="37"/>
      <c r="Q1183" s="27">
        <v>6.0000000000000001E-3</v>
      </c>
      <c r="R1183" s="13">
        <v>1315</v>
      </c>
      <c r="S1183" s="13">
        <v>240</v>
      </c>
      <c r="T1183" s="133">
        <v>2.9999999999999997E-4</v>
      </c>
      <c r="U1183" s="27"/>
      <c r="V1183" s="8">
        <f>IF(AB1181="Latest Sag:",-(K1183*L1183+P1183*Q1183),-(K1183*L1183+P1183*Q1183)+U1183)</f>
        <v>0</v>
      </c>
      <c r="W1183" s="8">
        <f>IF(OR(AC1182="",AC1182=0),Z1182+V1183,IF(AB1181="Latest Sag:",AA1182+U1183+V1183,AC1182+V1183))</f>
        <v>-0.61560300000000001</v>
      </c>
      <c r="X1183" s="34"/>
      <c r="Y1183" s="53">
        <f>IF(OR(ISBLANK(X1183),X1181=VALUE(20)),,IF(W1181="Latest Z20:",ABS(X1181-X1183-K1180*L1180-P1180*Q1180+U1182+U1183),ABS(X1182-X1183-K1182*L1182-P1182*Q1182+U1183)))</f>
        <v>0</v>
      </c>
      <c r="Z1183" s="28">
        <v>-67.623958999999999</v>
      </c>
      <c r="AA1183" s="28">
        <v>-0.61648899999999995</v>
      </c>
      <c r="AB1183" s="28">
        <v>4.2403000000000003E-2</v>
      </c>
      <c r="AC1183" s="8">
        <f t="shared" ref="AC1183" si="2719">AB1183+AA1183</f>
        <v>-0.57408599999999999</v>
      </c>
      <c r="AD1183" s="35">
        <v>-0.63277300000000003</v>
      </c>
      <c r="AE1183" s="8">
        <f t="shared" ref="AE1183" si="2720">IF(AD1183="",0,IF(OR(AC1183="",AC1183=0),W1183-AD1183,AC1183-AD1183))</f>
        <v>5.8687000000000045E-2</v>
      </c>
      <c r="AF1183" s="58">
        <f t="shared" ref="AF1183" si="2721">IF(AA1183="",(Z1183-V1183)-Z1182,AC1183-W1183)</f>
        <v>4.1517000000000026E-2</v>
      </c>
      <c r="AG1183" s="40">
        <v>-35042</v>
      </c>
      <c r="AH1183" s="73">
        <v>400</v>
      </c>
      <c r="AI1183" s="40">
        <v>1147</v>
      </c>
      <c r="AJ1183" s="73">
        <v>100</v>
      </c>
      <c r="AK1183" s="40">
        <v>9</v>
      </c>
      <c r="AL1183" s="73">
        <v>200</v>
      </c>
      <c r="AM1183" s="70"/>
      <c r="AN1183" s="74"/>
      <c r="AO1183" s="70"/>
      <c r="AP1183" s="63"/>
      <c r="AQ1183" s="63"/>
      <c r="AR1183" s="40"/>
      <c r="AS1183" s="40"/>
      <c r="AT1183" s="63"/>
      <c r="AU1183" s="63"/>
      <c r="AV1183" s="142"/>
      <c r="AW1183" s="71"/>
      <c r="AX1183" s="45"/>
      <c r="AY1183" s="45"/>
      <c r="AZ1183" s="46"/>
      <c r="BA1183" s="152"/>
      <c r="BB1183" s="47"/>
      <c r="BC1183" s="158">
        <v>7</v>
      </c>
      <c r="BD1183" s="158"/>
      <c r="BE1183" s="47"/>
      <c r="BF1183" s="56"/>
      <c r="BG1183" s="49"/>
      <c r="BH1183" s="50"/>
      <c r="BI1183" s="49"/>
      <c r="BJ1183" s="49"/>
      <c r="BK1183" s="49"/>
      <c r="BL1183" s="49"/>
      <c r="BM1183" s="49"/>
      <c r="BN1183" s="50"/>
      <c r="BO1183" s="49"/>
      <c r="BP1183" s="49"/>
      <c r="BQ1183" s="50"/>
      <c r="BR1183" s="9"/>
    </row>
    <row r="1184" spans="1:70" s="7" customFormat="1" x14ac:dyDescent="0.25">
      <c r="A1184" s="68" t="s">
        <v>2179</v>
      </c>
      <c r="B1184" s="67" t="s">
        <v>1347</v>
      </c>
      <c r="C1184" s="52">
        <v>44966.287361111114</v>
      </c>
      <c r="D1184" s="16">
        <f>(K1184*M1184+P1184*R1184)/(24*60*60)</f>
        <v>1.8229166666666668E-2</v>
      </c>
      <c r="E1184" s="26"/>
      <c r="F1184" s="14" t="s">
        <v>2158</v>
      </c>
      <c r="G1184" s="15">
        <v>0.11700000000000001</v>
      </c>
      <c r="H1184" s="131">
        <v>31.5</v>
      </c>
      <c r="I1184" s="131">
        <v>15</v>
      </c>
      <c r="J1184" s="143" t="s">
        <v>2159</v>
      </c>
      <c r="K1184" s="27">
        <v>9</v>
      </c>
      <c r="L1184" s="27">
        <v>6.0000000000000001E-3</v>
      </c>
      <c r="M1184" s="13">
        <v>175</v>
      </c>
      <c r="N1184" s="13">
        <v>240</v>
      </c>
      <c r="O1184" s="17">
        <v>2E-3</v>
      </c>
      <c r="P1184" s="27">
        <v>0</v>
      </c>
      <c r="Q1184" s="27">
        <v>6.0000000000000001E-3</v>
      </c>
      <c r="R1184" s="13">
        <v>1315</v>
      </c>
      <c r="S1184" s="13">
        <v>240</v>
      </c>
      <c r="T1184" s="133">
        <v>2.9999999999999997E-4</v>
      </c>
      <c r="U1184" s="27">
        <v>5.3942999999999998E-2</v>
      </c>
      <c r="V1184" s="8">
        <f>IF(AB1182="Latest Sag:",-(K1184*L1184+P1184*Q1184),-(K1184*L1184+P1184*Q1184)+U1184)</f>
        <v>-5.3999999999999999E-2</v>
      </c>
      <c r="W1184" s="8">
        <f>IF(OR(AC1183="",AC1183=0),Z1183+V1184,IF(AB1182="Latest Sag:",AA1183+U1184+V1184,AC1183+V1184))</f>
        <v>-0.61654600000000004</v>
      </c>
      <c r="X1184" s="33">
        <v>-39.622298999999998</v>
      </c>
      <c r="Y1184" s="53">
        <f>IF(OR(ISBLANK(X1184),X1182=VALUE(20)),,IF(W1182="Latest Z20:",ABS(X1182-X1184-K1181*L1181-P1181*Q1181+U1183+U1184),ABS(X1183-X1184-K1183*L1183-P1183*Q1183+U1184)))</f>
        <v>0</v>
      </c>
      <c r="Z1184" s="28">
        <v>-67.623570000000001</v>
      </c>
      <c r="AA1184" s="28">
        <v>-0.61648999999999998</v>
      </c>
      <c r="AB1184" s="28">
        <v>-6.0000000000000002E-5</v>
      </c>
      <c r="AC1184" s="8">
        <f t="shared" ref="AC1184" si="2722">AB1184+AA1184</f>
        <v>-0.61654999999999993</v>
      </c>
      <c r="AD1184" s="35">
        <v>-0.63277300000000003</v>
      </c>
      <c r="AE1184" s="8">
        <f t="shared" ref="AE1184" si="2723">IF(AD1184="",0,IF(OR(AC1184="",AC1184=0),W1184-AD1184,AC1184-AD1184))</f>
        <v>1.6223000000000098E-2</v>
      </c>
      <c r="AF1184" s="58">
        <f t="shared" ref="AF1184" si="2724">IF(AA1184="",(Z1184-V1184)-Z1183,AC1184-W1184)</f>
        <v>-3.9999999998929781E-6</v>
      </c>
      <c r="AG1184" s="40">
        <v>130</v>
      </c>
      <c r="AH1184" s="73">
        <v>400</v>
      </c>
      <c r="AI1184" s="40">
        <v>27</v>
      </c>
      <c r="AJ1184" s="73">
        <v>100</v>
      </c>
      <c r="AK1184" s="40">
        <v>12</v>
      </c>
      <c r="AL1184" s="73">
        <v>200</v>
      </c>
      <c r="AM1184" s="70"/>
      <c r="AN1184" s="74"/>
      <c r="AO1184" s="70"/>
      <c r="AP1184" s="63"/>
      <c r="AQ1184" s="63"/>
      <c r="AR1184" s="40"/>
      <c r="AS1184" s="40"/>
      <c r="AT1184" s="63"/>
      <c r="AU1184" s="63"/>
      <c r="AV1184" s="142"/>
      <c r="AW1184" s="71"/>
      <c r="AX1184" s="45"/>
      <c r="AY1184" s="45"/>
      <c r="AZ1184" s="46"/>
      <c r="BA1184" s="152"/>
      <c r="BB1184" s="47"/>
      <c r="BC1184" s="158">
        <v>7</v>
      </c>
      <c r="BD1184" s="158"/>
      <c r="BE1184" s="47"/>
      <c r="BF1184" s="56"/>
      <c r="BG1184" s="49"/>
      <c r="BH1184" s="50"/>
      <c r="BI1184" s="49"/>
      <c r="BJ1184" s="49"/>
      <c r="BK1184" s="49"/>
      <c r="BL1184" s="49"/>
      <c r="BM1184" s="49"/>
      <c r="BN1184" s="50"/>
      <c r="BO1184" s="49"/>
      <c r="BP1184" s="49"/>
      <c r="BQ1184" s="50"/>
      <c r="BR1184" s="9"/>
    </row>
    <row r="1185" spans="1:70" s="6" customFormat="1" x14ac:dyDescent="0.25">
      <c r="A1185" s="170" t="s">
        <v>1155</v>
      </c>
      <c r="B1185" s="136"/>
      <c r="C1185" s="137">
        <v>44966.317418981482</v>
      </c>
      <c r="D1185" s="146">
        <v>1.25</v>
      </c>
      <c r="E1185" s="139" t="s">
        <v>814</v>
      </c>
      <c r="F1185" s="165" t="s">
        <v>1199</v>
      </c>
      <c r="G1185" s="22"/>
      <c r="H1185" s="134"/>
      <c r="I1185" s="134"/>
      <c r="J1185" s="145"/>
      <c r="K1185" s="29"/>
      <c r="L1185" s="29"/>
      <c r="M1185" s="1"/>
      <c r="N1185" s="1"/>
      <c r="O1185" s="3"/>
      <c r="P1185" s="29"/>
      <c r="Q1185" s="29"/>
      <c r="R1185" s="1"/>
      <c r="S1185" s="1"/>
      <c r="T1185" s="147" t="s">
        <v>903</v>
      </c>
      <c r="U1185" s="32" t="s">
        <v>24</v>
      </c>
      <c r="V1185" s="24"/>
      <c r="W1185" s="25" t="s">
        <v>22</v>
      </c>
      <c r="X1185" s="30">
        <v>20</v>
      </c>
      <c r="Y1185" s="138"/>
      <c r="Z1185" s="30"/>
      <c r="AA1185" s="30"/>
      <c r="AB1185" s="36" t="s">
        <v>21</v>
      </c>
      <c r="AC1185" s="24">
        <f>$AC$1184</f>
        <v>-0.61654999999999993</v>
      </c>
      <c r="AD1185" s="30"/>
      <c r="AE1185" s="24"/>
      <c r="AF1185" s="24"/>
      <c r="AG1185" s="41"/>
      <c r="AH1185" s="41"/>
      <c r="AI1185" s="41"/>
      <c r="AJ1185" s="41"/>
      <c r="AK1185" s="41"/>
      <c r="AL1185" s="41"/>
      <c r="AM1185" s="41"/>
      <c r="AN1185" s="41"/>
      <c r="AO1185" s="41"/>
      <c r="AP1185" s="135"/>
      <c r="AQ1185" s="135"/>
      <c r="AR1185" s="41"/>
      <c r="AS1185" s="41"/>
      <c r="AT1185" s="135"/>
      <c r="AU1185" s="135"/>
      <c r="AV1185" s="29"/>
      <c r="AW1185" s="42"/>
      <c r="AX1185" s="42"/>
      <c r="AY1185" s="42"/>
      <c r="AZ1185" s="43"/>
      <c r="BA1185" s="151"/>
      <c r="BB1185" s="44"/>
      <c r="BC1185" s="157">
        <v>8</v>
      </c>
      <c r="BD1185" s="157"/>
      <c r="BE1185" s="44"/>
      <c r="BF1185" s="48"/>
      <c r="BG1185" s="48"/>
      <c r="BH1185" s="48"/>
      <c r="BI1185" s="48"/>
      <c r="BJ1185" s="48"/>
      <c r="BK1185" s="48"/>
      <c r="BL1185" s="48"/>
      <c r="BM1185" s="48"/>
      <c r="BN1185" s="48"/>
      <c r="BO1185" s="48"/>
      <c r="BP1185" s="48"/>
      <c r="BQ1185" s="48"/>
      <c r="BR1185" s="1"/>
    </row>
    <row r="1186" spans="1:70" s="7" customFormat="1" x14ac:dyDescent="0.25">
      <c r="A1186" s="68" t="s">
        <v>2180</v>
      </c>
      <c r="B1186" s="67" t="s">
        <v>1347</v>
      </c>
      <c r="C1186" s="52">
        <v>44966.324212962965</v>
      </c>
      <c r="D1186" s="16">
        <f>(K1186*M1186+P1186*R1186)/(24*60*60)</f>
        <v>0</v>
      </c>
      <c r="E1186" s="26"/>
      <c r="F1186" s="14" t="s">
        <v>2158</v>
      </c>
      <c r="G1186" s="15">
        <v>0.11700000000000001</v>
      </c>
      <c r="H1186" s="131">
        <v>31.5</v>
      </c>
      <c r="I1186" s="131">
        <v>15</v>
      </c>
      <c r="J1186" s="143" t="s">
        <v>2159</v>
      </c>
      <c r="K1186" s="37"/>
      <c r="L1186" s="27">
        <v>6.0000000000000001E-3</v>
      </c>
      <c r="M1186" s="13">
        <v>175</v>
      </c>
      <c r="N1186" s="13">
        <v>240</v>
      </c>
      <c r="O1186" s="17">
        <v>2E-3</v>
      </c>
      <c r="P1186" s="37"/>
      <c r="Q1186" s="27">
        <v>6.0000000000000001E-3</v>
      </c>
      <c r="R1186" s="13">
        <v>1315</v>
      </c>
      <c r="S1186" s="13">
        <v>240</v>
      </c>
      <c r="T1186" s="133">
        <v>2.9999999999999997E-4</v>
      </c>
      <c r="U1186" s="27"/>
      <c r="V1186" s="8">
        <f>IF(AB1184="Latest Sag:",-(K1186*L1186+P1186*Q1186),-(K1186*L1186+P1186*Q1186)+U1186)</f>
        <v>0</v>
      </c>
      <c r="W1186" s="8">
        <f>IF(OR(AC1185="",AC1185=0),Z1185+V1186,IF(AB1184="Latest Sag:",AA1185+U1186+V1186,AC1185+V1186))</f>
        <v>-0.61654999999999993</v>
      </c>
      <c r="X1186" s="34"/>
      <c r="Y1186" s="53">
        <f>IF(OR(ISBLANK(X1186),X1184=VALUE(20)),,IF(W1184="Latest Z20:",ABS(X1184-X1186-K1183*L1183-P1183*Q1183+U1185+U1186),ABS(X1185-X1186-K1185*L1185-P1185*Q1185+U1186)))</f>
        <v>0</v>
      </c>
      <c r="Z1186" s="28">
        <v>-67.623239999999996</v>
      </c>
      <c r="AA1186" s="28">
        <v>-0.61643599999999998</v>
      </c>
      <c r="AB1186" s="28">
        <v>4.1179E-2</v>
      </c>
      <c r="AC1186" s="8">
        <f t="shared" ref="AC1186" si="2725">AB1186+AA1186</f>
        <v>-0.57525700000000002</v>
      </c>
      <c r="AD1186" s="35">
        <v>-0.63277300000000003</v>
      </c>
      <c r="AE1186" s="8">
        <f t="shared" ref="AE1186" si="2726">IF(AD1186="",0,IF(OR(AC1186="",AC1186=0),W1186-AD1186,AC1186-AD1186))</f>
        <v>5.7516000000000012E-2</v>
      </c>
      <c r="AF1186" s="58">
        <f t="shared" ref="AF1186" si="2727">IF(AA1186="",(Z1186-V1186)-Z1185,AC1186-W1186)</f>
        <v>4.1292999999999913E-2</v>
      </c>
      <c r="AG1186" s="40">
        <v>-34710</v>
      </c>
      <c r="AH1186" s="73">
        <v>400</v>
      </c>
      <c r="AI1186" s="40">
        <v>1132</v>
      </c>
      <c r="AJ1186" s="73">
        <v>100</v>
      </c>
      <c r="AK1186" s="40">
        <v>13</v>
      </c>
      <c r="AL1186" s="73">
        <v>200</v>
      </c>
      <c r="AM1186" s="70"/>
      <c r="AN1186" s="74"/>
      <c r="AO1186" s="70"/>
      <c r="AP1186" s="63"/>
      <c r="AQ1186" s="63"/>
      <c r="AR1186" s="40"/>
      <c r="AS1186" s="40"/>
      <c r="AT1186" s="63"/>
      <c r="AU1186" s="63"/>
      <c r="AV1186" s="142"/>
      <c r="AW1186" s="71"/>
      <c r="AX1186" s="45"/>
      <c r="AY1186" s="45"/>
      <c r="AZ1186" s="46"/>
      <c r="BA1186" s="152"/>
      <c r="BB1186" s="47"/>
      <c r="BC1186" s="158">
        <v>8</v>
      </c>
      <c r="BD1186" s="158"/>
      <c r="BE1186" s="47"/>
      <c r="BF1186" s="56"/>
      <c r="BG1186" s="49"/>
      <c r="BH1186" s="50"/>
      <c r="BI1186" s="49"/>
      <c r="BJ1186" s="49"/>
      <c r="BK1186" s="49"/>
      <c r="BL1186" s="49"/>
      <c r="BM1186" s="49"/>
      <c r="BN1186" s="50"/>
      <c r="BO1186" s="49"/>
      <c r="BP1186" s="49"/>
      <c r="BQ1186" s="50"/>
      <c r="BR1186" s="9"/>
    </row>
    <row r="1187" spans="1:70" s="7" customFormat="1" x14ac:dyDescent="0.25">
      <c r="A1187" s="68" t="s">
        <v>2180</v>
      </c>
      <c r="B1187" s="67" t="s">
        <v>1347</v>
      </c>
      <c r="C1187" s="52">
        <v>44966.33666666667</v>
      </c>
      <c r="D1187" s="16">
        <f>(K1187*M1187+P1187*R1187)/(24*60*60)</f>
        <v>1.6203703703703703E-2</v>
      </c>
      <c r="E1187" s="26"/>
      <c r="F1187" s="14" t="s">
        <v>2158</v>
      </c>
      <c r="G1187" s="15">
        <v>0.11700000000000001</v>
      </c>
      <c r="H1187" s="131">
        <v>31.5</v>
      </c>
      <c r="I1187" s="131">
        <v>15</v>
      </c>
      <c r="J1187" s="143" t="s">
        <v>2159</v>
      </c>
      <c r="K1187" s="27">
        <v>8</v>
      </c>
      <c r="L1187" s="27">
        <v>6.0000000000000001E-3</v>
      </c>
      <c r="M1187" s="13">
        <v>175</v>
      </c>
      <c r="N1187" s="13">
        <v>240</v>
      </c>
      <c r="O1187" s="17">
        <v>2E-3</v>
      </c>
      <c r="P1187" s="27">
        <v>0</v>
      </c>
      <c r="Q1187" s="27">
        <v>6.0000000000000001E-3</v>
      </c>
      <c r="R1187" s="13">
        <v>1315</v>
      </c>
      <c r="S1187" s="13">
        <v>240</v>
      </c>
      <c r="T1187" s="133">
        <v>2.9999999999999997E-4</v>
      </c>
      <c r="U1187" s="27">
        <v>4.8275999999999999E-2</v>
      </c>
      <c r="V1187" s="8">
        <f>IF(AB1185="Latest Sag:",-(K1187*L1187+P1187*Q1187),-(K1187*L1187+P1187*Q1187)+U1187)</f>
        <v>-4.8000000000000001E-2</v>
      </c>
      <c r="W1187" s="8">
        <f>IF(OR(AC1186="",AC1186=0),Z1186+V1187,IF(AB1185="Latest Sag:",AA1186+U1187+V1187,AC1186+V1187))</f>
        <v>-0.61616000000000004</v>
      </c>
      <c r="X1187" s="33">
        <v>-39.626446000000001</v>
      </c>
      <c r="Y1187" s="53">
        <f>IF(OR(ISBLANK(X1187),X1185=VALUE(20)),,IF(W1185="Latest Z20:",ABS(X1185-X1187-K1184*L1184-P1184*Q1184+U1186+U1187),ABS(X1186-X1187-K1186*L1186-P1186*Q1186+U1187)))</f>
        <v>0</v>
      </c>
      <c r="Z1187" s="28">
        <v>-67.622739999999993</v>
      </c>
      <c r="AA1187" s="28">
        <v>-0.61616499999999996</v>
      </c>
      <c r="AB1187" s="28">
        <v>-1.5200000000000001E-4</v>
      </c>
      <c r="AC1187" s="8">
        <f t="shared" ref="AC1187" si="2728">AB1187+AA1187</f>
        <v>-0.616317</v>
      </c>
      <c r="AD1187" s="35">
        <v>-0.63277300000000003</v>
      </c>
      <c r="AE1187" s="8">
        <f t="shared" ref="AE1187" si="2729">IF(AD1187="",0,IF(OR(AC1187="",AC1187=0),W1187-AD1187,AC1187-AD1187))</f>
        <v>1.6456000000000026E-2</v>
      </c>
      <c r="AF1187" s="58">
        <f t="shared" ref="AF1187" si="2730">IF(AA1187="",(Z1187-V1187)-Z1186,AC1187-W1187)</f>
        <v>-1.5699999999996272E-4</v>
      </c>
      <c r="AG1187" s="40">
        <v>-736</v>
      </c>
      <c r="AH1187" s="73">
        <v>400</v>
      </c>
      <c r="AI1187" s="40">
        <v>33</v>
      </c>
      <c r="AJ1187" s="73">
        <v>100</v>
      </c>
      <c r="AK1187" s="40">
        <v>20</v>
      </c>
      <c r="AL1187" s="73">
        <v>200</v>
      </c>
      <c r="AM1187" s="70"/>
      <c r="AN1187" s="74"/>
      <c r="AO1187" s="70"/>
      <c r="AP1187" s="63"/>
      <c r="AQ1187" s="63"/>
      <c r="AR1187" s="40"/>
      <c r="AS1187" s="40"/>
      <c r="AT1187" s="63"/>
      <c r="AU1187" s="63"/>
      <c r="AV1187" s="142"/>
      <c r="AW1187" s="71"/>
      <c r="AX1187" s="45"/>
      <c r="AY1187" s="45"/>
      <c r="AZ1187" s="46"/>
      <c r="BA1187" s="152"/>
      <c r="BB1187" s="47"/>
      <c r="BC1187" s="158">
        <v>8</v>
      </c>
      <c r="BD1187" s="158"/>
      <c r="BE1187" s="47"/>
      <c r="BF1187" s="56"/>
      <c r="BG1187" s="49"/>
      <c r="BH1187" s="50"/>
      <c r="BI1187" s="49"/>
      <c r="BJ1187" s="49"/>
      <c r="BK1187" s="49"/>
      <c r="BL1187" s="49"/>
      <c r="BM1187" s="49"/>
      <c r="BN1187" s="50"/>
      <c r="BO1187" s="49"/>
      <c r="BP1187" s="49"/>
      <c r="BQ1187" s="50"/>
      <c r="BR1187" s="9"/>
    </row>
    <row r="1188" spans="1:70" s="6" customFormat="1" x14ac:dyDescent="0.25">
      <c r="A1188" s="170" t="s">
        <v>1155</v>
      </c>
      <c r="B1188" s="136"/>
      <c r="C1188" s="137">
        <v>44966.369606481479</v>
      </c>
      <c r="D1188" s="146">
        <v>1.25</v>
      </c>
      <c r="E1188" s="139" t="s">
        <v>814</v>
      </c>
      <c r="F1188" s="165" t="s">
        <v>1203</v>
      </c>
      <c r="G1188" s="22"/>
      <c r="H1188" s="134"/>
      <c r="I1188" s="134"/>
      <c r="J1188" s="145"/>
      <c r="K1188" s="29"/>
      <c r="L1188" s="29"/>
      <c r="M1188" s="1"/>
      <c r="N1188" s="1"/>
      <c r="O1188" s="3"/>
      <c r="P1188" s="29"/>
      <c r="Q1188" s="29"/>
      <c r="R1188" s="1"/>
      <c r="S1188" s="1"/>
      <c r="T1188" s="147" t="s">
        <v>903</v>
      </c>
      <c r="U1188" s="32" t="s">
        <v>24</v>
      </c>
      <c r="V1188" s="24"/>
      <c r="W1188" s="25" t="s">
        <v>22</v>
      </c>
      <c r="X1188" s="30">
        <v>20</v>
      </c>
      <c r="Y1188" s="138"/>
      <c r="Z1188" s="30"/>
      <c r="AA1188" s="30"/>
      <c r="AB1188" s="36" t="s">
        <v>21</v>
      </c>
      <c r="AC1188" s="24">
        <f>$AC$1187</f>
        <v>-0.616317</v>
      </c>
      <c r="AD1188" s="30"/>
      <c r="AE1188" s="24"/>
      <c r="AF1188" s="24"/>
      <c r="AG1188" s="41"/>
      <c r="AH1188" s="41"/>
      <c r="AI1188" s="41"/>
      <c r="AJ1188" s="41"/>
      <c r="AK1188" s="41"/>
      <c r="AL1188" s="41"/>
      <c r="AM1188" s="41"/>
      <c r="AN1188" s="41"/>
      <c r="AO1188" s="41"/>
      <c r="AP1188" s="135"/>
      <c r="AQ1188" s="135"/>
      <c r="AR1188" s="41"/>
      <c r="AS1188" s="41"/>
      <c r="AT1188" s="135"/>
      <c r="AU1188" s="135"/>
      <c r="AV1188" s="29"/>
      <c r="AW1188" s="42"/>
      <c r="AX1188" s="42"/>
      <c r="AY1188" s="42"/>
      <c r="AZ1188" s="43"/>
      <c r="BA1188" s="151"/>
      <c r="BB1188" s="44"/>
      <c r="BC1188" s="157">
        <v>9</v>
      </c>
      <c r="BD1188" s="157"/>
      <c r="BE1188" s="44"/>
      <c r="BF1188" s="48"/>
      <c r="BG1188" s="48"/>
      <c r="BH1188" s="48"/>
      <c r="BI1188" s="48"/>
      <c r="BJ1188" s="48"/>
      <c r="BK1188" s="48"/>
      <c r="BL1188" s="48"/>
      <c r="BM1188" s="48"/>
      <c r="BN1188" s="48"/>
      <c r="BO1188" s="48"/>
      <c r="BP1188" s="48"/>
      <c r="BQ1188" s="48"/>
      <c r="BR1188" s="1"/>
    </row>
    <row r="1189" spans="1:70" s="7" customFormat="1" x14ac:dyDescent="0.25">
      <c r="A1189" s="68" t="s">
        <v>2181</v>
      </c>
      <c r="B1189" s="67" t="s">
        <v>1347</v>
      </c>
      <c r="C1189" s="52">
        <v>44966.377986111111</v>
      </c>
      <c r="D1189" s="16">
        <f>(K1189*M1189+P1189*R1189)/(24*60*60)</f>
        <v>0</v>
      </c>
      <c r="E1189" s="26"/>
      <c r="F1189" s="14" t="s">
        <v>2158</v>
      </c>
      <c r="G1189" s="15">
        <v>0.11700000000000001</v>
      </c>
      <c r="H1189" s="131">
        <v>31.5</v>
      </c>
      <c r="I1189" s="131">
        <v>15</v>
      </c>
      <c r="J1189" s="143" t="s">
        <v>2159</v>
      </c>
      <c r="K1189" s="37"/>
      <c r="L1189" s="27">
        <v>6.0000000000000001E-3</v>
      </c>
      <c r="M1189" s="13">
        <v>100</v>
      </c>
      <c r="N1189" s="13">
        <v>240</v>
      </c>
      <c r="O1189" s="17">
        <v>2E-3</v>
      </c>
      <c r="P1189" s="37"/>
      <c r="Q1189" s="27">
        <v>6.0000000000000001E-3</v>
      </c>
      <c r="R1189" s="13">
        <v>1315</v>
      </c>
      <c r="S1189" s="13">
        <v>240</v>
      </c>
      <c r="T1189" s="133">
        <v>2.9999999999999997E-4</v>
      </c>
      <c r="U1189" s="27"/>
      <c r="V1189" s="8">
        <f>IF(AB1187="Latest Sag:",-(K1189*L1189+P1189*Q1189),-(K1189*L1189+P1189*Q1189)+U1189)</f>
        <v>0</v>
      </c>
      <c r="W1189" s="8">
        <f>IF(OR(AC1188="",AC1188=0),Z1188+V1189,IF(AB1187="Latest Sag:",AA1188+U1189+V1189,AC1188+V1189))</f>
        <v>-0.616317</v>
      </c>
      <c r="X1189" s="34"/>
      <c r="Y1189" s="53">
        <f>IF(OR(ISBLANK(X1189),X1187=VALUE(20)),,IF(W1187="Latest Z20:",ABS(X1187-X1189-K1186*L1186-P1186*Q1186+U1188+U1189),ABS(X1188-X1189-K1188*L1188-P1188*Q1188+U1189)))</f>
        <v>0</v>
      </c>
      <c r="Z1189" s="28">
        <v>-67.621860999999996</v>
      </c>
      <c r="AA1189" s="28">
        <v>-0.61648800000000004</v>
      </c>
      <c r="AB1189" s="28">
        <v>4.0992000000000001E-2</v>
      </c>
      <c r="AC1189" s="8">
        <f t="shared" ref="AC1189" si="2731">AB1189+AA1189</f>
        <v>-0.57549600000000001</v>
      </c>
      <c r="AD1189" s="35">
        <v>-0.63277300000000003</v>
      </c>
      <c r="AE1189" s="8">
        <f t="shared" ref="AE1189" si="2732">IF(AD1189="",0,IF(OR(AC1189="",AC1189=0),W1189-AD1189,AC1189-AD1189))</f>
        <v>5.7277000000000022E-2</v>
      </c>
      <c r="AF1189" s="58">
        <f t="shared" ref="AF1189" si="2733">IF(AA1189="",(Z1189-V1189)-Z1188,AC1189-W1189)</f>
        <v>4.0820999999999996E-2</v>
      </c>
      <c r="AG1189" s="40">
        <v>-34470</v>
      </c>
      <c r="AH1189" s="73">
        <v>400</v>
      </c>
      <c r="AI1189" s="40">
        <v>1051</v>
      </c>
      <c r="AJ1189" s="73">
        <v>100</v>
      </c>
      <c r="AK1189" s="40">
        <v>14</v>
      </c>
      <c r="AL1189" s="73">
        <v>200</v>
      </c>
      <c r="AM1189" s="70"/>
      <c r="AN1189" s="74"/>
      <c r="AO1189" s="70"/>
      <c r="AP1189" s="63"/>
      <c r="AQ1189" s="63"/>
      <c r="AR1189" s="40"/>
      <c r="AS1189" s="40"/>
      <c r="AT1189" s="63"/>
      <c r="AU1189" s="63"/>
      <c r="AV1189" s="142"/>
      <c r="AW1189" s="71"/>
      <c r="AX1189" s="45"/>
      <c r="AY1189" s="45"/>
      <c r="AZ1189" s="46"/>
      <c r="BA1189" s="152"/>
      <c r="BB1189" s="47"/>
      <c r="BC1189" s="158">
        <v>9</v>
      </c>
      <c r="BD1189" s="158"/>
      <c r="BE1189" s="47"/>
      <c r="BF1189" s="56"/>
      <c r="BG1189" s="49"/>
      <c r="BH1189" s="50"/>
      <c r="BI1189" s="49"/>
      <c r="BJ1189" s="49"/>
      <c r="BK1189" s="49"/>
      <c r="BL1189" s="49"/>
      <c r="BM1189" s="49"/>
      <c r="BN1189" s="50"/>
      <c r="BO1189" s="49"/>
      <c r="BP1189" s="49"/>
      <c r="BQ1189" s="50"/>
      <c r="BR1189" s="9"/>
    </row>
    <row r="1190" spans="1:70" s="7" customFormat="1" x14ac:dyDescent="0.25">
      <c r="A1190" s="68" t="s">
        <v>2181</v>
      </c>
      <c r="B1190" s="67" t="s">
        <v>1347</v>
      </c>
      <c r="C1190" s="52">
        <v>44966.395150462966</v>
      </c>
      <c r="D1190" s="16">
        <f>(K1190*M1190+P1190*R1190)/(24*60*60)</f>
        <v>9.2592592592592587E-3</v>
      </c>
      <c r="E1190" s="26"/>
      <c r="F1190" s="14" t="s">
        <v>2158</v>
      </c>
      <c r="G1190" s="15">
        <v>0.11700000000000001</v>
      </c>
      <c r="H1190" s="131">
        <v>31.5</v>
      </c>
      <c r="I1190" s="131">
        <v>15</v>
      </c>
      <c r="J1190" s="143" t="s">
        <v>2159</v>
      </c>
      <c r="K1190" s="27">
        <v>8</v>
      </c>
      <c r="L1190" s="27">
        <v>6.0000000000000001E-3</v>
      </c>
      <c r="M1190" s="13">
        <v>100</v>
      </c>
      <c r="N1190" s="13">
        <v>240</v>
      </c>
      <c r="O1190" s="17">
        <v>2E-3</v>
      </c>
      <c r="P1190" s="27">
        <v>0</v>
      </c>
      <c r="Q1190" s="27">
        <v>6.0000000000000001E-3</v>
      </c>
      <c r="R1190" s="13">
        <v>1315</v>
      </c>
      <c r="S1190" s="13">
        <v>240</v>
      </c>
      <c r="T1190" s="133">
        <v>2.9999999999999997E-4</v>
      </c>
      <c r="U1190" s="27">
        <v>4.7728E-2</v>
      </c>
      <c r="V1190" s="8">
        <f>IF(AB1188="Latest Sag:",-(K1190*L1190+P1190*Q1190),-(K1190*L1190+P1190*Q1190)+U1190)</f>
        <v>-4.8000000000000001E-2</v>
      </c>
      <c r="W1190" s="8">
        <f>IF(OR(AC1189="",AC1189=0),Z1189+V1190,IF(AB1188="Latest Sag:",AA1189+U1190+V1190,AC1189+V1190))</f>
        <v>-0.61676000000000009</v>
      </c>
      <c r="X1190" s="33">
        <v>-39.625760999999997</v>
      </c>
      <c r="Y1190" s="53">
        <f>IF(OR(ISBLANK(X1190),X1188=VALUE(20)),,IF(W1188="Latest Z20:",ABS(X1188-X1190-K1187*L1187-P1187*Q1187+U1189+U1190),ABS(X1189-X1190-K1189*L1189-P1189*Q1189+U1190)))</f>
        <v>0</v>
      </c>
      <c r="Z1190" s="28">
        <v>-67.621284000000003</v>
      </c>
      <c r="AA1190" s="28">
        <v>-0.61647200000000002</v>
      </c>
      <c r="AB1190" s="28">
        <v>2.0799999999999999E-4</v>
      </c>
      <c r="AC1190" s="8">
        <f t="shared" ref="AC1190" si="2734">AB1190+AA1190</f>
        <v>-0.61626400000000003</v>
      </c>
      <c r="AD1190" s="35">
        <v>-0.63277300000000003</v>
      </c>
      <c r="AE1190" s="8">
        <f t="shared" ref="AE1190" si="2735">IF(AD1190="",0,IF(OR(AC1190="",AC1190=0),W1190-AD1190,AC1190-AD1190))</f>
        <v>1.6508999999999996E-2</v>
      </c>
      <c r="AF1190" s="58">
        <f t="shared" ref="AF1190" si="2736">IF(AA1190="",(Z1190-V1190)-Z1189,AC1190-W1190)</f>
        <v>4.9600000000005195E-4</v>
      </c>
      <c r="AG1190" s="40">
        <v>-719</v>
      </c>
      <c r="AH1190" s="73">
        <v>400</v>
      </c>
      <c r="AI1190" s="40">
        <v>22</v>
      </c>
      <c r="AJ1190" s="73">
        <v>100</v>
      </c>
      <c r="AK1190" s="40">
        <v>14</v>
      </c>
      <c r="AL1190" s="73">
        <v>200</v>
      </c>
      <c r="AM1190" s="70"/>
      <c r="AN1190" s="74"/>
      <c r="AO1190" s="70"/>
      <c r="AP1190" s="63"/>
      <c r="AQ1190" s="63"/>
      <c r="AR1190" s="40"/>
      <c r="AS1190" s="40"/>
      <c r="AT1190" s="63"/>
      <c r="AU1190" s="63"/>
      <c r="AV1190" s="142"/>
      <c r="AW1190" s="71"/>
      <c r="AX1190" s="45"/>
      <c r="AY1190" s="45"/>
      <c r="AZ1190" s="46"/>
      <c r="BA1190" s="152"/>
      <c r="BB1190" s="47"/>
      <c r="BC1190" s="158">
        <v>9</v>
      </c>
      <c r="BD1190" s="158"/>
      <c r="BE1190" s="47"/>
      <c r="BF1190" s="56"/>
      <c r="BG1190" s="49"/>
      <c r="BH1190" s="50"/>
      <c r="BI1190" s="49"/>
      <c r="BJ1190" s="49"/>
      <c r="BK1190" s="49"/>
      <c r="BL1190" s="49"/>
      <c r="BM1190" s="49"/>
      <c r="BN1190" s="50"/>
      <c r="BO1190" s="49"/>
      <c r="BP1190" s="49"/>
      <c r="BQ1190" s="50"/>
      <c r="BR1190" s="9"/>
    </row>
    <row r="1191" spans="1:70" s="6" customFormat="1" x14ac:dyDescent="0.25">
      <c r="A1191" s="170" t="s">
        <v>1155</v>
      </c>
      <c r="B1191" s="136"/>
      <c r="C1191" s="137">
        <v>44966.416168981479</v>
      </c>
      <c r="D1191" s="146">
        <v>1.1200000000000001</v>
      </c>
      <c r="E1191" s="139" t="s">
        <v>814</v>
      </c>
      <c r="F1191" s="165" t="s">
        <v>1209</v>
      </c>
      <c r="G1191" s="22"/>
      <c r="H1191" s="134"/>
      <c r="I1191" s="134"/>
      <c r="J1191" s="145"/>
      <c r="K1191" s="29"/>
      <c r="L1191" s="29"/>
      <c r="M1191" s="1"/>
      <c r="N1191" s="1"/>
      <c r="O1191" s="3"/>
      <c r="P1191" s="29"/>
      <c r="Q1191" s="29"/>
      <c r="R1191" s="1"/>
      <c r="S1191" s="1"/>
      <c r="T1191" s="147" t="s">
        <v>903</v>
      </c>
      <c r="U1191" s="32" t="s">
        <v>24</v>
      </c>
      <c r="V1191" s="24"/>
      <c r="W1191" s="25" t="s">
        <v>22</v>
      </c>
      <c r="X1191" s="30">
        <v>20</v>
      </c>
      <c r="Y1191" s="138"/>
      <c r="Z1191" s="30"/>
      <c r="AA1191" s="30"/>
      <c r="AB1191" s="36" t="s">
        <v>21</v>
      </c>
      <c r="AC1191" s="24">
        <f>$AC$1190</f>
        <v>-0.61626400000000003</v>
      </c>
      <c r="AD1191" s="30"/>
      <c r="AE1191" s="24"/>
      <c r="AF1191" s="24"/>
      <c r="AG1191" s="41"/>
      <c r="AH1191" s="41"/>
      <c r="AI1191" s="41"/>
      <c r="AJ1191" s="41"/>
      <c r="AK1191" s="41"/>
      <c r="AL1191" s="41"/>
      <c r="AM1191" s="41"/>
      <c r="AN1191" s="41"/>
      <c r="AO1191" s="41"/>
      <c r="AP1191" s="135"/>
      <c r="AQ1191" s="135"/>
      <c r="AR1191" s="41"/>
      <c r="AS1191" s="41"/>
      <c r="AT1191" s="135"/>
      <c r="AU1191" s="135"/>
      <c r="AV1191" s="29"/>
      <c r="AW1191" s="42"/>
      <c r="AX1191" s="42"/>
      <c r="AY1191" s="42"/>
      <c r="AZ1191" s="43"/>
      <c r="BA1191" s="151"/>
      <c r="BB1191" s="44"/>
      <c r="BC1191" s="157">
        <v>10</v>
      </c>
      <c r="BD1191" s="157"/>
      <c r="BE1191" s="44"/>
      <c r="BF1191" s="48"/>
      <c r="BG1191" s="48"/>
      <c r="BH1191" s="48"/>
      <c r="BI1191" s="48"/>
      <c r="BJ1191" s="48"/>
      <c r="BK1191" s="48"/>
      <c r="BL1191" s="48"/>
      <c r="BM1191" s="48"/>
      <c r="BN1191" s="48"/>
      <c r="BO1191" s="48"/>
      <c r="BP1191" s="48"/>
      <c r="BQ1191" s="48"/>
      <c r="BR1191" s="1"/>
    </row>
    <row r="1192" spans="1:70" s="7" customFormat="1" x14ac:dyDescent="0.25">
      <c r="A1192" s="68" t="s">
        <v>2190</v>
      </c>
      <c r="B1192" s="67" t="s">
        <v>1347</v>
      </c>
      <c r="C1192" s="52">
        <v>44966.41679398148</v>
      </c>
      <c r="D1192" s="16">
        <f>(K1192*M1192+P1192*R1192)/(24*60*60)</f>
        <v>0</v>
      </c>
      <c r="E1192" s="26"/>
      <c r="F1192" s="14" t="s">
        <v>2158</v>
      </c>
      <c r="G1192" s="15">
        <v>0.11700000000000001</v>
      </c>
      <c r="H1192" s="131">
        <v>31.5</v>
      </c>
      <c r="I1192" s="131">
        <v>15</v>
      </c>
      <c r="J1192" s="143" t="s">
        <v>2159</v>
      </c>
      <c r="K1192" s="37"/>
      <c r="L1192" s="27">
        <v>6.0000000000000001E-3</v>
      </c>
      <c r="M1192" s="13">
        <v>100</v>
      </c>
      <c r="N1192" s="13">
        <v>240</v>
      </c>
      <c r="O1192" s="17">
        <v>2E-3</v>
      </c>
      <c r="P1192" s="37"/>
      <c r="Q1192" s="27">
        <v>6.0000000000000001E-3</v>
      </c>
      <c r="R1192" s="13">
        <v>1315</v>
      </c>
      <c r="S1192" s="13">
        <v>240</v>
      </c>
      <c r="T1192" s="133">
        <v>2.9999999999999997E-4</v>
      </c>
      <c r="U1192" s="27"/>
      <c r="V1192" s="8">
        <f>IF(AB1190="Latest Sag:",-(K1192*L1192+P1192*Q1192),-(K1192*L1192+P1192*Q1192)+U1192)</f>
        <v>0</v>
      </c>
      <c r="W1192" s="8">
        <f>IF(OR(AC1191="",AC1191=0),Z1191+V1192,IF(AB1190="Latest Sag:",AA1191+U1192+V1192,AC1191+V1192))</f>
        <v>-0.61626400000000003</v>
      </c>
      <c r="X1192" s="34"/>
      <c r="Y1192" s="53">
        <f>IF(OR(ISBLANK(X1192),X1190=VALUE(20)),,IF(W1190="Latest Z20:",ABS(X1190-X1192-K1189*L1189-P1189*Q1189+U1191+U1192),ABS(X1191-X1192-K1191*L1191-P1191*Q1191+U1192)))</f>
        <v>0</v>
      </c>
      <c r="Z1192" s="28">
        <v>-67.620780999999994</v>
      </c>
      <c r="AA1192" s="28">
        <v>-0.61637500000000001</v>
      </c>
      <c r="AB1192" s="28">
        <v>4.1707000000000001E-2</v>
      </c>
      <c r="AC1192" s="8">
        <f t="shared" ref="AC1192" si="2737">AB1192+AA1192</f>
        <v>-0.57466799999999996</v>
      </c>
      <c r="AD1192" s="35">
        <v>-0.63277300000000003</v>
      </c>
      <c r="AE1192" s="8">
        <f t="shared" ref="AE1192" si="2738">IF(AD1192="",0,IF(OR(AC1192="",AC1192=0),W1192-AD1192,AC1192-AD1192))</f>
        <v>5.8105000000000073E-2</v>
      </c>
      <c r="AF1192" s="58">
        <f t="shared" ref="AF1192" si="2739">IF(AA1192="",(Z1192-V1192)-Z1191,AC1192-W1192)</f>
        <v>4.1596000000000077E-2</v>
      </c>
      <c r="AG1192" s="40">
        <v>-34508</v>
      </c>
      <c r="AH1192" s="73">
        <v>400</v>
      </c>
      <c r="AI1192" s="40">
        <v>1213</v>
      </c>
      <c r="AJ1192" s="73">
        <v>100</v>
      </c>
      <c r="AK1192" s="40">
        <v>26</v>
      </c>
      <c r="AL1192" s="73">
        <v>200</v>
      </c>
      <c r="AM1192" s="70"/>
      <c r="AN1192" s="74"/>
      <c r="AO1192" s="70"/>
      <c r="AP1192" s="63"/>
      <c r="AQ1192" s="63"/>
      <c r="AR1192" s="40"/>
      <c r="AS1192" s="40"/>
      <c r="AT1192" s="63"/>
      <c r="AU1192" s="63"/>
      <c r="AV1192" s="142"/>
      <c r="AW1192" s="71"/>
      <c r="AX1192" s="45"/>
      <c r="AY1192" s="45"/>
      <c r="AZ1192" s="46"/>
      <c r="BA1192" s="152"/>
      <c r="BB1192" s="47"/>
      <c r="BC1192" s="158">
        <v>10</v>
      </c>
      <c r="BD1192" s="158"/>
      <c r="BE1192" s="47"/>
      <c r="BF1192" s="56"/>
      <c r="BG1192" s="49"/>
      <c r="BH1192" s="50"/>
      <c r="BI1192" s="49"/>
      <c r="BJ1192" s="49"/>
      <c r="BK1192" s="49"/>
      <c r="BL1192" s="49"/>
      <c r="BM1192" s="49"/>
      <c r="BN1192" s="50"/>
      <c r="BO1192" s="49"/>
      <c r="BP1192" s="49"/>
      <c r="BQ1192" s="50"/>
      <c r="BR1192" s="9"/>
    </row>
    <row r="1193" spans="1:70" s="7" customFormat="1" x14ac:dyDescent="0.25">
      <c r="A1193" s="68" t="s">
        <v>2191</v>
      </c>
      <c r="B1193" s="67" t="s">
        <v>1347</v>
      </c>
      <c r="C1193" s="52">
        <v>44966.435729166667</v>
      </c>
      <c r="D1193" s="16">
        <f>(K1193*M1193+P1193*R1193)/(24*60*60)</f>
        <v>1.0416666666666666E-2</v>
      </c>
      <c r="E1193" s="26"/>
      <c r="F1193" s="14" t="s">
        <v>2158</v>
      </c>
      <c r="G1193" s="15">
        <v>0.11700000000000001</v>
      </c>
      <c r="H1193" s="131">
        <v>31.5</v>
      </c>
      <c r="I1193" s="131">
        <v>15</v>
      </c>
      <c r="J1193" s="143" t="s">
        <v>2159</v>
      </c>
      <c r="K1193" s="27">
        <v>9</v>
      </c>
      <c r="L1193" s="27">
        <v>6.0000000000000001E-3</v>
      </c>
      <c r="M1193" s="13">
        <v>100</v>
      </c>
      <c r="N1193" s="13">
        <v>240</v>
      </c>
      <c r="O1193" s="17">
        <v>2E-3</v>
      </c>
      <c r="P1193" s="27">
        <v>0</v>
      </c>
      <c r="Q1193" s="27">
        <v>6.0000000000000001E-3</v>
      </c>
      <c r="R1193" s="13">
        <v>1315</v>
      </c>
      <c r="S1193" s="13">
        <v>240</v>
      </c>
      <c r="T1193" s="133">
        <v>2.9999999999999997E-4</v>
      </c>
      <c r="U1193" s="27">
        <v>5.4092000000000001E-2</v>
      </c>
      <c r="V1193" s="8">
        <f>IF(AB1191="Latest Sag:",-(K1193*L1193+P1193*Q1193),-(K1193*L1193+P1193*Q1193)+U1193)</f>
        <v>-5.3999999999999999E-2</v>
      </c>
      <c r="W1193" s="8">
        <f>IF(OR(AC1192="",AC1192=0),Z1192+V1193,IF(AB1191="Latest Sag:",AA1192+U1193+V1193,AC1192+V1193))</f>
        <v>-0.61628300000000003</v>
      </c>
      <c r="X1193" s="33">
        <v>-39.618327999999998</v>
      </c>
      <c r="Y1193" s="53">
        <f>IF(OR(ISBLANK(X1193),X1191=VALUE(20)),,IF(W1191="Latest Z20:",ABS(X1191-X1193-K1190*L1190-P1190*Q1190+U1192+U1193),ABS(X1192-X1193-K1192*L1192-P1192*Q1192+U1193)))</f>
        <v>0</v>
      </c>
      <c r="Z1193" s="28">
        <v>-67.620352999999994</v>
      </c>
      <c r="AA1193" s="28">
        <v>-0.61636899999999994</v>
      </c>
      <c r="AB1193" s="28">
        <v>6.7900000000000002E-4</v>
      </c>
      <c r="AC1193" s="8">
        <f t="shared" ref="AC1193" si="2740">AB1193+AA1193</f>
        <v>-0.61568999999999996</v>
      </c>
      <c r="AD1193" s="35">
        <v>-0.63277300000000003</v>
      </c>
      <c r="AE1193" s="8">
        <f t="shared" ref="AE1193" si="2741">IF(AD1193="",0,IF(OR(AC1193="",AC1193=0),W1193-AD1193,AC1193-AD1193))</f>
        <v>1.708300000000007E-2</v>
      </c>
      <c r="AF1193" s="58">
        <f t="shared" ref="AF1193" si="2742">IF(AA1193="",(Z1193-V1193)-Z1192,AC1193-W1193)</f>
        <v>5.930000000000657E-4</v>
      </c>
      <c r="AG1193" s="40">
        <v>-1295</v>
      </c>
      <c r="AH1193" s="73">
        <v>400</v>
      </c>
      <c r="AI1193" s="40">
        <v>32</v>
      </c>
      <c r="AJ1193" s="73">
        <v>100</v>
      </c>
      <c r="AK1193" s="40">
        <v>25</v>
      </c>
      <c r="AL1193" s="73">
        <v>200</v>
      </c>
      <c r="AM1193" s="70"/>
      <c r="AN1193" s="74"/>
      <c r="AO1193" s="70"/>
      <c r="AP1193" s="63"/>
      <c r="AQ1193" s="63"/>
      <c r="AR1193" s="40"/>
      <c r="AS1193" s="40"/>
      <c r="AT1193" s="63"/>
      <c r="AU1193" s="63"/>
      <c r="AV1193" s="142"/>
      <c r="AW1193" s="71"/>
      <c r="AX1193" s="45"/>
      <c r="AY1193" s="45"/>
      <c r="AZ1193" s="46"/>
      <c r="BA1193" s="152"/>
      <c r="BB1193" s="47"/>
      <c r="BC1193" s="158">
        <v>10</v>
      </c>
      <c r="BD1193" s="158"/>
      <c r="BE1193" s="47"/>
      <c r="BF1193" s="56"/>
      <c r="BG1193" s="49"/>
      <c r="BH1193" s="50"/>
      <c r="BI1193" s="49"/>
      <c r="BJ1193" s="49"/>
      <c r="BK1193" s="49"/>
      <c r="BL1193" s="49"/>
      <c r="BM1193" s="49"/>
      <c r="BN1193" s="50"/>
      <c r="BO1193" s="49"/>
      <c r="BP1193" s="49"/>
      <c r="BQ1193" s="50"/>
      <c r="BR1193" s="9"/>
    </row>
    <row r="1194" spans="1:70" s="6" customFormat="1" x14ac:dyDescent="0.25">
      <c r="A1194" s="170" t="s">
        <v>1155</v>
      </c>
      <c r="B1194" s="136"/>
      <c r="C1194" s="137">
        <v>44966.457546296297</v>
      </c>
      <c r="D1194" s="146">
        <v>0.99</v>
      </c>
      <c r="E1194" s="139" t="s">
        <v>814</v>
      </c>
      <c r="F1194" s="165" t="s">
        <v>1213</v>
      </c>
      <c r="G1194" s="22"/>
      <c r="H1194" s="134"/>
      <c r="I1194" s="134"/>
      <c r="J1194" s="145"/>
      <c r="K1194" s="29"/>
      <c r="L1194" s="29"/>
      <c r="M1194" s="1"/>
      <c r="N1194" s="1"/>
      <c r="O1194" s="3"/>
      <c r="P1194" s="29"/>
      <c r="Q1194" s="29"/>
      <c r="R1194" s="1"/>
      <c r="S1194" s="1"/>
      <c r="T1194" s="147" t="s">
        <v>903</v>
      </c>
      <c r="U1194" s="32" t="s">
        <v>24</v>
      </c>
      <c r="V1194" s="24"/>
      <c r="W1194" s="25" t="s">
        <v>22</v>
      </c>
      <c r="X1194" s="30">
        <v>20</v>
      </c>
      <c r="Y1194" s="138"/>
      <c r="Z1194" s="30"/>
      <c r="AA1194" s="30"/>
      <c r="AB1194" s="36" t="s">
        <v>21</v>
      </c>
      <c r="AC1194" s="24">
        <f>$AC$1193</f>
        <v>-0.61568999999999996</v>
      </c>
      <c r="AD1194" s="30"/>
      <c r="AE1194" s="24"/>
      <c r="AF1194" s="24"/>
      <c r="AG1194" s="41"/>
      <c r="AH1194" s="41"/>
      <c r="AI1194" s="41"/>
      <c r="AJ1194" s="41"/>
      <c r="AK1194" s="41"/>
      <c r="AL1194" s="41"/>
      <c r="AM1194" s="41"/>
      <c r="AN1194" s="41"/>
      <c r="AO1194" s="41"/>
      <c r="AP1194" s="135"/>
      <c r="AQ1194" s="135"/>
      <c r="AR1194" s="41"/>
      <c r="AS1194" s="41"/>
      <c r="AT1194" s="135"/>
      <c r="AU1194" s="135"/>
      <c r="AV1194" s="29"/>
      <c r="AW1194" s="42"/>
      <c r="AX1194" s="42"/>
      <c r="AY1194" s="42"/>
      <c r="AZ1194" s="43"/>
      <c r="BA1194" s="151"/>
      <c r="BB1194" s="44"/>
      <c r="BC1194" s="157">
        <v>11</v>
      </c>
      <c r="BD1194" s="157"/>
      <c r="BE1194" s="44"/>
      <c r="BF1194" s="48"/>
      <c r="BG1194" s="48"/>
      <c r="BH1194" s="48"/>
      <c r="BI1194" s="48"/>
      <c r="BJ1194" s="48"/>
      <c r="BK1194" s="48"/>
      <c r="BL1194" s="48"/>
      <c r="BM1194" s="48"/>
      <c r="BN1194" s="48"/>
      <c r="BO1194" s="48"/>
      <c r="BP1194" s="48"/>
      <c r="BQ1194" s="48"/>
      <c r="BR1194" s="1"/>
    </row>
    <row r="1195" spans="1:70" s="7" customFormat="1" x14ac:dyDescent="0.25">
      <c r="A1195" s="68" t="s">
        <v>2192</v>
      </c>
      <c r="B1195" s="67" t="s">
        <v>1347</v>
      </c>
      <c r="C1195" s="52">
        <v>44966.462962962964</v>
      </c>
      <c r="D1195" s="16">
        <f>(K1195*M1195+P1195*R1195)/(24*60*60)</f>
        <v>0</v>
      </c>
      <c r="E1195" s="26"/>
      <c r="F1195" s="14" t="s">
        <v>2158</v>
      </c>
      <c r="G1195" s="15">
        <v>0.11700000000000001</v>
      </c>
      <c r="H1195" s="131">
        <v>31.5</v>
      </c>
      <c r="I1195" s="131">
        <v>15</v>
      </c>
      <c r="J1195" s="143" t="s">
        <v>2159</v>
      </c>
      <c r="K1195" s="37"/>
      <c r="L1195" s="27">
        <v>6.0000000000000001E-3</v>
      </c>
      <c r="M1195" s="13">
        <v>100</v>
      </c>
      <c r="N1195" s="13">
        <v>240</v>
      </c>
      <c r="O1195" s="17">
        <v>2E-3</v>
      </c>
      <c r="P1195" s="37"/>
      <c r="Q1195" s="27">
        <v>6.0000000000000001E-3</v>
      </c>
      <c r="R1195" s="13">
        <v>1315</v>
      </c>
      <c r="S1195" s="13">
        <v>240</v>
      </c>
      <c r="T1195" s="133">
        <v>2.9999999999999997E-4</v>
      </c>
      <c r="U1195" s="27"/>
      <c r="V1195" s="8">
        <f>IF(AB1193="Latest Sag:",-(K1195*L1195+P1195*Q1195),-(K1195*L1195+P1195*Q1195)+U1195)</f>
        <v>0</v>
      </c>
      <c r="W1195" s="8">
        <f>IF(OR(AC1194="",AC1194=0),Z1194+V1195,IF(AB1193="Latest Sag:",AA1194+U1195+V1195,AC1194+V1195))</f>
        <v>-0.61568999999999996</v>
      </c>
      <c r="X1195" s="34"/>
      <c r="Y1195" s="53">
        <f>IF(OR(ISBLANK(X1195),X1193=VALUE(20)),,IF(W1193="Latest Z20:",ABS(X1193-X1195-K1192*L1192-P1192*Q1192+U1194+U1195),ABS(X1194-X1195-K1194*L1194-P1194*Q1194+U1195)))</f>
        <v>0</v>
      </c>
      <c r="Z1195" s="28">
        <v>-67.620279999999994</v>
      </c>
      <c r="AA1195" s="28">
        <v>-0.61642300000000005</v>
      </c>
      <c r="AB1195" s="28">
        <v>4.2719E-2</v>
      </c>
      <c r="AC1195" s="8">
        <f t="shared" ref="AC1195" si="2743">AB1195+AA1195</f>
        <v>-0.5737040000000001</v>
      </c>
      <c r="AD1195" s="35">
        <v>-0.63277300000000003</v>
      </c>
      <c r="AE1195" s="8">
        <f t="shared" ref="AE1195" si="2744">IF(AD1195="",0,IF(OR(AC1195="",AC1195=0),W1195-AD1195,AC1195-AD1195))</f>
        <v>5.9068999999999927E-2</v>
      </c>
      <c r="AF1195" s="58">
        <f t="shared" ref="AF1195" si="2745">IF(AA1195="",(Z1195-V1195)-Z1194,AC1195-W1195)</f>
        <v>4.1985999999999857E-2</v>
      </c>
      <c r="AG1195" s="40">
        <v>-34948</v>
      </c>
      <c r="AH1195" s="73">
        <v>400</v>
      </c>
      <c r="AI1195" s="40">
        <v>1075</v>
      </c>
      <c r="AJ1195" s="73">
        <v>100</v>
      </c>
      <c r="AK1195" s="40">
        <v>15</v>
      </c>
      <c r="AL1195" s="73">
        <v>200</v>
      </c>
      <c r="AM1195" s="70"/>
      <c r="AN1195" s="74"/>
      <c r="AO1195" s="70"/>
      <c r="AP1195" s="63"/>
      <c r="AQ1195" s="63"/>
      <c r="AR1195" s="40"/>
      <c r="AS1195" s="40"/>
      <c r="AT1195" s="63"/>
      <c r="AU1195" s="63"/>
      <c r="AV1195" s="142"/>
      <c r="AW1195" s="71"/>
      <c r="AX1195" s="45"/>
      <c r="AY1195" s="45"/>
      <c r="AZ1195" s="46"/>
      <c r="BA1195" s="152"/>
      <c r="BB1195" s="47"/>
      <c r="BC1195" s="158">
        <v>11</v>
      </c>
      <c r="BD1195" s="158"/>
      <c r="BE1195" s="47"/>
      <c r="BF1195" s="56"/>
      <c r="BG1195" s="49"/>
      <c r="BH1195" s="50"/>
      <c r="BI1195" s="49"/>
      <c r="BJ1195" s="49"/>
      <c r="BK1195" s="49"/>
      <c r="BL1195" s="49"/>
      <c r="BM1195" s="49"/>
      <c r="BN1195" s="50"/>
      <c r="BO1195" s="49"/>
      <c r="BP1195" s="49"/>
      <c r="BQ1195" s="50"/>
      <c r="BR1195" s="9"/>
    </row>
    <row r="1196" spans="1:70" s="7" customFormat="1" x14ac:dyDescent="0.25">
      <c r="A1196" s="68" t="s">
        <v>2193</v>
      </c>
      <c r="B1196" s="67" t="s">
        <v>1347</v>
      </c>
      <c r="C1196" s="52">
        <v>44966.47583333333</v>
      </c>
      <c r="D1196" s="16">
        <f>(K1196*M1196+P1196*R1196)/(24*60*60)</f>
        <v>1.0416666666666666E-2</v>
      </c>
      <c r="E1196" s="26"/>
      <c r="F1196" s="14" t="s">
        <v>2158</v>
      </c>
      <c r="G1196" s="15">
        <v>0.11700000000000001</v>
      </c>
      <c r="H1196" s="131">
        <v>31.5</v>
      </c>
      <c r="I1196" s="131">
        <v>15</v>
      </c>
      <c r="J1196" s="143" t="s">
        <v>2159</v>
      </c>
      <c r="K1196" s="27">
        <v>9</v>
      </c>
      <c r="L1196" s="27">
        <v>6.0000000000000001E-3</v>
      </c>
      <c r="M1196" s="13">
        <v>100</v>
      </c>
      <c r="N1196" s="13">
        <v>240</v>
      </c>
      <c r="O1196" s="17">
        <v>2E-3</v>
      </c>
      <c r="P1196" s="27">
        <v>0</v>
      </c>
      <c r="Q1196" s="27">
        <v>6.0000000000000001E-3</v>
      </c>
      <c r="R1196" s="13">
        <v>1315</v>
      </c>
      <c r="S1196" s="13">
        <v>240</v>
      </c>
      <c r="T1196" s="133">
        <v>2.9999999999999997E-4</v>
      </c>
      <c r="U1196" s="27">
        <v>5.3683000000000002E-2</v>
      </c>
      <c r="V1196" s="8">
        <f>IF(AB1194="Latest Sag:",-(K1196*L1196+P1196*Q1196),-(K1196*L1196+P1196*Q1196)+U1196)</f>
        <v>-5.3999999999999999E-2</v>
      </c>
      <c r="W1196" s="8">
        <f>IF(OR(AC1195="",AC1195=0),Z1195+V1196,IF(AB1194="Latest Sag:",AA1195+U1196+V1196,AC1195+V1196))</f>
        <v>-0.61674000000000007</v>
      </c>
      <c r="X1196" s="33">
        <v>-39.618423999999997</v>
      </c>
      <c r="Y1196" s="53">
        <f>IF(OR(ISBLANK(X1196),X1194=VALUE(20)),,IF(W1194="Latest Z20:",ABS(X1194-X1196-K1193*L1193-P1193*Q1193+U1195+U1196),ABS(X1195-X1196-K1195*L1195-P1195*Q1195+U1196)))</f>
        <v>0</v>
      </c>
      <c r="Z1196" s="28">
        <v>-67.619815000000003</v>
      </c>
      <c r="AA1196" s="28">
        <v>-0.61639600000000005</v>
      </c>
      <c r="AB1196" s="28">
        <v>4.6E-5</v>
      </c>
      <c r="AC1196" s="8">
        <f t="shared" ref="AC1196" si="2746">AB1196+AA1196</f>
        <v>-0.61635000000000006</v>
      </c>
      <c r="AD1196" s="35">
        <v>-0.63277300000000003</v>
      </c>
      <c r="AE1196" s="8">
        <f t="shared" ref="AE1196" si="2747">IF(AD1196="",0,IF(OR(AC1196="",AC1196=0),W1196-AD1196,AC1196-AD1196))</f>
        <v>1.6422999999999965E-2</v>
      </c>
      <c r="AF1196" s="58">
        <f t="shared" ref="AF1196" si="2748">IF(AA1196="",(Z1196-V1196)-Z1195,AC1196-W1196)</f>
        <v>3.9000000000000146E-4</v>
      </c>
      <c r="AG1196" s="40">
        <v>-415</v>
      </c>
      <c r="AH1196" s="73">
        <v>400</v>
      </c>
      <c r="AI1196" s="40">
        <v>38</v>
      </c>
      <c r="AJ1196" s="73">
        <v>100</v>
      </c>
      <c r="AK1196" s="40">
        <v>19</v>
      </c>
      <c r="AL1196" s="73">
        <v>200</v>
      </c>
      <c r="AM1196" s="70"/>
      <c r="AN1196" s="74"/>
      <c r="AO1196" s="70"/>
      <c r="AP1196" s="63"/>
      <c r="AQ1196" s="63"/>
      <c r="AR1196" s="40"/>
      <c r="AS1196" s="40"/>
      <c r="AT1196" s="63"/>
      <c r="AU1196" s="63"/>
      <c r="AV1196" s="142"/>
      <c r="AW1196" s="71"/>
      <c r="AX1196" s="45"/>
      <c r="AY1196" s="45"/>
      <c r="AZ1196" s="46"/>
      <c r="BA1196" s="152"/>
      <c r="BB1196" s="47"/>
      <c r="BC1196" s="158">
        <v>11</v>
      </c>
      <c r="BD1196" s="158"/>
      <c r="BE1196" s="47"/>
      <c r="BF1196" s="56"/>
      <c r="BG1196" s="49"/>
      <c r="BH1196" s="50"/>
      <c r="BI1196" s="49"/>
      <c r="BJ1196" s="49"/>
      <c r="BK1196" s="49"/>
      <c r="BL1196" s="49"/>
      <c r="BM1196" s="49"/>
      <c r="BN1196" s="50"/>
      <c r="BO1196" s="49"/>
      <c r="BP1196" s="49"/>
      <c r="BQ1196" s="50"/>
      <c r="BR1196" s="9"/>
    </row>
    <row r="1197" spans="1:70" s="6" customFormat="1" x14ac:dyDescent="0.25">
      <c r="A1197" s="170" t="s">
        <v>1155</v>
      </c>
      <c r="B1197" s="136"/>
      <c r="C1197" s="137">
        <v>44966.500127314815</v>
      </c>
      <c r="D1197" s="146">
        <v>1.02</v>
      </c>
      <c r="E1197" s="139" t="s">
        <v>814</v>
      </c>
      <c r="F1197" s="165" t="s">
        <v>1217</v>
      </c>
      <c r="G1197" s="22"/>
      <c r="H1197" s="134"/>
      <c r="I1197" s="134"/>
      <c r="J1197" s="145"/>
      <c r="K1197" s="29"/>
      <c r="L1197" s="29"/>
      <c r="M1197" s="1"/>
      <c r="N1197" s="1"/>
      <c r="O1197" s="3"/>
      <c r="P1197" s="29"/>
      <c r="Q1197" s="29"/>
      <c r="R1197" s="1"/>
      <c r="S1197" s="1"/>
      <c r="T1197" s="147" t="s">
        <v>903</v>
      </c>
      <c r="U1197" s="32" t="s">
        <v>24</v>
      </c>
      <c r="V1197" s="24"/>
      <c r="W1197" s="25" t="s">
        <v>22</v>
      </c>
      <c r="X1197" s="30">
        <v>20</v>
      </c>
      <c r="Y1197" s="138"/>
      <c r="Z1197" s="30"/>
      <c r="AA1197" s="30"/>
      <c r="AB1197" s="36" t="s">
        <v>21</v>
      </c>
      <c r="AC1197" s="24">
        <f>$AC$1196</f>
        <v>-0.61635000000000006</v>
      </c>
      <c r="AD1197" s="30"/>
      <c r="AE1197" s="24"/>
      <c r="AF1197" s="24"/>
      <c r="AG1197" s="41"/>
      <c r="AH1197" s="41"/>
      <c r="AI1197" s="41"/>
      <c r="AJ1197" s="41"/>
      <c r="AK1197" s="41"/>
      <c r="AL1197" s="41"/>
      <c r="AM1197" s="41"/>
      <c r="AN1197" s="41"/>
      <c r="AO1197" s="41"/>
      <c r="AP1197" s="135"/>
      <c r="AQ1197" s="135"/>
      <c r="AR1197" s="41"/>
      <c r="AS1197" s="41"/>
      <c r="AT1197" s="135"/>
      <c r="AU1197" s="135"/>
      <c r="AV1197" s="29"/>
      <c r="AW1197" s="42"/>
      <c r="AX1197" s="42"/>
      <c r="AY1197" s="42"/>
      <c r="AZ1197" s="43"/>
      <c r="BA1197" s="151"/>
      <c r="BB1197" s="44"/>
      <c r="BC1197" s="157">
        <v>12</v>
      </c>
      <c r="BD1197" s="157"/>
      <c r="BE1197" s="44"/>
      <c r="BF1197" s="48"/>
      <c r="BG1197" s="48"/>
      <c r="BH1197" s="48"/>
      <c r="BI1197" s="48"/>
      <c r="BJ1197" s="48"/>
      <c r="BK1197" s="48"/>
      <c r="BL1197" s="48"/>
      <c r="BM1197" s="48"/>
      <c r="BN1197" s="48"/>
      <c r="BO1197" s="48"/>
      <c r="BP1197" s="48"/>
      <c r="BQ1197" s="48"/>
      <c r="BR1197" s="1"/>
    </row>
    <row r="1198" spans="1:70" s="7" customFormat="1" x14ac:dyDescent="0.25">
      <c r="A1198" s="68" t="s">
        <v>2194</v>
      </c>
      <c r="B1198" s="67" t="s">
        <v>1347</v>
      </c>
      <c r="C1198" s="52">
        <v>44966.508344907408</v>
      </c>
      <c r="D1198" s="16">
        <f>(K1198*M1198+P1198*R1198)/(24*60*60)</f>
        <v>0</v>
      </c>
      <c r="E1198" s="26"/>
      <c r="F1198" s="14" t="s">
        <v>2158</v>
      </c>
      <c r="G1198" s="15">
        <v>0.11700000000000001</v>
      </c>
      <c r="H1198" s="131">
        <v>31.5</v>
      </c>
      <c r="I1198" s="131">
        <v>15</v>
      </c>
      <c r="J1198" s="143" t="s">
        <v>2159</v>
      </c>
      <c r="K1198" s="37"/>
      <c r="L1198" s="27">
        <v>6.0000000000000001E-3</v>
      </c>
      <c r="M1198" s="13">
        <v>100</v>
      </c>
      <c r="N1198" s="13">
        <v>240</v>
      </c>
      <c r="O1198" s="17">
        <v>2E-3</v>
      </c>
      <c r="P1198" s="37"/>
      <c r="Q1198" s="27">
        <v>6.0000000000000001E-3</v>
      </c>
      <c r="R1198" s="13">
        <v>1315</v>
      </c>
      <c r="S1198" s="13">
        <v>240</v>
      </c>
      <c r="T1198" s="133">
        <v>2.9999999999999997E-4</v>
      </c>
      <c r="U1198" s="27"/>
      <c r="V1198" s="8">
        <f>IF(AB1196="Latest Sag:",-(K1198*L1198+P1198*Q1198),-(K1198*L1198+P1198*Q1198)+U1198)</f>
        <v>0</v>
      </c>
      <c r="W1198" s="8">
        <f>IF(OR(AC1197="",AC1197=0),Z1197+V1198,IF(AB1196="Latest Sag:",AA1197+U1198+V1198,AC1197+V1198))</f>
        <v>-0.61635000000000006</v>
      </c>
      <c r="X1198" s="34"/>
      <c r="Y1198" s="53">
        <f>IF(OR(ISBLANK(X1198),X1196=VALUE(20)),,IF(W1196="Latest Z20:",ABS(X1196-X1198-K1195*L1195-P1195*Q1195+U1197+U1198),ABS(X1197-X1198-K1197*L1197-P1197*Q1197+U1198)))</f>
        <v>0</v>
      </c>
      <c r="Z1198" s="28">
        <v>-67.618600999999998</v>
      </c>
      <c r="AA1198" s="28">
        <v>-0.61639200000000005</v>
      </c>
      <c r="AB1198" s="28">
        <v>2.3361E-2</v>
      </c>
      <c r="AC1198" s="8">
        <f t="shared" ref="AC1198" si="2749">AB1198+AA1198</f>
        <v>-0.59303100000000009</v>
      </c>
      <c r="AD1198" s="35">
        <v>-0.63277300000000003</v>
      </c>
      <c r="AE1198" s="8">
        <f t="shared" ref="AE1198" si="2750">IF(AD1198="",0,IF(OR(AC1198="",AC1198=0),W1198-AD1198,AC1198-AD1198))</f>
        <v>3.9741999999999944E-2</v>
      </c>
      <c r="AF1198" s="58">
        <f t="shared" ref="AF1198" si="2751">IF(AA1198="",(Z1198-V1198)-Z1197,AC1198-W1198)</f>
        <v>2.3318999999999979E-2</v>
      </c>
      <c r="AG1198" s="40">
        <v>34582</v>
      </c>
      <c r="AH1198" s="73">
        <v>400</v>
      </c>
      <c r="AI1198" s="40">
        <v>1128</v>
      </c>
      <c r="AJ1198" s="73">
        <v>100</v>
      </c>
      <c r="AK1198" s="40">
        <v>19</v>
      </c>
      <c r="AL1198" s="73">
        <v>200</v>
      </c>
      <c r="AM1198" s="70"/>
      <c r="AN1198" s="74"/>
      <c r="AO1198" s="70"/>
      <c r="AP1198" s="63"/>
      <c r="AQ1198" s="63"/>
      <c r="AR1198" s="40"/>
      <c r="AS1198" s="40"/>
      <c r="AT1198" s="63"/>
      <c r="AU1198" s="63"/>
      <c r="AV1198" s="142"/>
      <c r="AW1198" s="71"/>
      <c r="AX1198" s="45"/>
      <c r="AY1198" s="45"/>
      <c r="AZ1198" s="46"/>
      <c r="BA1198" s="152"/>
      <c r="BB1198" s="47"/>
      <c r="BC1198" s="158">
        <v>12</v>
      </c>
      <c r="BD1198" s="158"/>
      <c r="BE1198" s="47"/>
      <c r="BF1198" s="56"/>
      <c r="BG1198" s="49"/>
      <c r="BH1198" s="50"/>
      <c r="BI1198" s="49"/>
      <c r="BJ1198" s="49"/>
      <c r="BK1198" s="49"/>
      <c r="BL1198" s="49"/>
      <c r="BM1198" s="49"/>
      <c r="BN1198" s="50"/>
      <c r="BO1198" s="49"/>
      <c r="BP1198" s="49"/>
      <c r="BQ1198" s="50"/>
      <c r="BR1198" s="9"/>
    </row>
    <row r="1199" spans="1:70" s="7" customFormat="1" x14ac:dyDescent="0.25">
      <c r="A1199" s="68" t="s">
        <v>2195</v>
      </c>
      <c r="B1199" s="67" t="s">
        <v>1187</v>
      </c>
      <c r="C1199" s="52">
        <v>44966.522002314814</v>
      </c>
      <c r="D1199" s="16">
        <f>(K1199*M1199+P1199*R1199)/(24*60*60)</f>
        <v>9.2592592592592587E-3</v>
      </c>
      <c r="E1199" s="26"/>
      <c r="F1199" s="14" t="s">
        <v>2158</v>
      </c>
      <c r="G1199" s="15">
        <v>0.11700000000000001</v>
      </c>
      <c r="H1199" s="131">
        <v>31.5</v>
      </c>
      <c r="I1199" s="131">
        <v>15</v>
      </c>
      <c r="J1199" s="143" t="s">
        <v>2159</v>
      </c>
      <c r="K1199" s="27">
        <v>8</v>
      </c>
      <c r="L1199" s="27">
        <v>6.0000000000000001E-3</v>
      </c>
      <c r="M1199" s="13">
        <v>100</v>
      </c>
      <c r="N1199" s="13">
        <v>240</v>
      </c>
      <c r="O1199" s="17">
        <v>2E-3</v>
      </c>
      <c r="P1199" s="27">
        <v>0</v>
      </c>
      <c r="Q1199" s="27">
        <v>6.0000000000000001E-3</v>
      </c>
      <c r="R1199" s="13">
        <v>1315</v>
      </c>
      <c r="S1199" s="13">
        <v>240</v>
      </c>
      <c r="T1199" s="133">
        <v>2.9999999999999997E-4</v>
      </c>
      <c r="U1199" s="27">
        <v>4.7619000000000002E-2</v>
      </c>
      <c r="V1199" s="8">
        <f>IF(AB1197="Latest Sag:",-(K1199*L1199+P1199*Q1199),-(K1199*L1199+P1199*Q1199)+U1199)</f>
        <v>-4.8000000000000001E-2</v>
      </c>
      <c r="W1199" s="8">
        <f>IF(OR(AC1198="",AC1198=0),Z1198+V1199,IF(AB1197="Latest Sag:",AA1198+U1199+V1199,AC1198+V1199))</f>
        <v>-0.61677300000000013</v>
      </c>
      <c r="X1199" s="33">
        <v>-39.622860000000003</v>
      </c>
      <c r="Y1199" s="53">
        <f>IF(OR(ISBLANK(X1199),X1197=VALUE(20)),,IF(W1197="Latest Z20:",ABS(X1197-X1199-K1196*L1196-P1196*Q1196+U1198+U1199),ABS(X1198-X1199-K1198*L1198-P1198*Q1198+U1199)))</f>
        <v>0</v>
      </c>
      <c r="Z1199" s="28">
        <v>-67.618095999999994</v>
      </c>
      <c r="AA1199" s="28">
        <v>-0.61641000000000001</v>
      </c>
      <c r="AB1199" s="28">
        <v>-5.5999999999999999E-5</v>
      </c>
      <c r="AC1199" s="8">
        <f t="shared" ref="AC1199" si="2752">AB1199+AA1199</f>
        <v>-0.61646599999999996</v>
      </c>
      <c r="AD1199" s="35">
        <v>-0.63277300000000003</v>
      </c>
      <c r="AE1199" s="8">
        <f t="shared" ref="AE1199" si="2753">IF(AD1199="",0,IF(OR(AC1199="",AC1199=0),W1199-AD1199,AC1199-AD1199))</f>
        <v>1.6307000000000071E-2</v>
      </c>
      <c r="AF1199" s="58">
        <f t="shared" ref="AF1199" si="2754">IF(AA1199="",(Z1199-V1199)-Z1198,AC1199-W1199)</f>
        <v>3.0700000000016825E-4</v>
      </c>
      <c r="AG1199" s="40">
        <v>-576</v>
      </c>
      <c r="AH1199" s="73">
        <v>400</v>
      </c>
      <c r="AI1199" s="40">
        <v>36</v>
      </c>
      <c r="AJ1199" s="73">
        <v>100</v>
      </c>
      <c r="AK1199" s="40">
        <v>17</v>
      </c>
      <c r="AL1199" s="73">
        <v>200</v>
      </c>
      <c r="AM1199" s="70"/>
      <c r="AN1199" s="74"/>
      <c r="AO1199" s="70"/>
      <c r="AP1199" s="63"/>
      <c r="AQ1199" s="63"/>
      <c r="AR1199" s="40"/>
      <c r="AS1199" s="40"/>
      <c r="AT1199" s="63"/>
      <c r="AU1199" s="63"/>
      <c r="AV1199" s="142"/>
      <c r="AW1199" s="71"/>
      <c r="AX1199" s="45"/>
      <c r="AY1199" s="45"/>
      <c r="AZ1199" s="46"/>
      <c r="BA1199" s="152"/>
      <c r="BB1199" s="47"/>
      <c r="BC1199" s="158">
        <v>12</v>
      </c>
      <c r="BD1199" s="158"/>
      <c r="BE1199" s="47"/>
      <c r="BF1199" s="56"/>
      <c r="BG1199" s="49"/>
      <c r="BH1199" s="50"/>
      <c r="BI1199" s="49"/>
      <c r="BJ1199" s="49"/>
      <c r="BK1199" s="49"/>
      <c r="BL1199" s="49"/>
      <c r="BM1199" s="49"/>
      <c r="BN1199" s="50"/>
      <c r="BO1199" s="49"/>
      <c r="BP1199" s="49"/>
      <c r="BQ1199" s="50"/>
      <c r="BR1199" s="9"/>
    </row>
    <row r="1200" spans="1:70" s="6" customFormat="1" x14ac:dyDescent="0.25">
      <c r="A1200" s="170" t="s">
        <v>1155</v>
      </c>
      <c r="B1200" s="136"/>
      <c r="C1200" s="137">
        <v>44966.543194444443</v>
      </c>
      <c r="D1200" s="146">
        <v>1.03</v>
      </c>
      <c r="E1200" s="139" t="s">
        <v>814</v>
      </c>
      <c r="F1200" s="165" t="s">
        <v>1223</v>
      </c>
      <c r="G1200" s="22"/>
      <c r="H1200" s="134"/>
      <c r="I1200" s="134"/>
      <c r="J1200" s="145"/>
      <c r="K1200" s="29"/>
      <c r="L1200" s="29"/>
      <c r="M1200" s="1"/>
      <c r="N1200" s="1"/>
      <c r="O1200" s="3"/>
      <c r="P1200" s="29"/>
      <c r="Q1200" s="29"/>
      <c r="R1200" s="1"/>
      <c r="S1200" s="1"/>
      <c r="T1200" s="147" t="s">
        <v>903</v>
      </c>
      <c r="U1200" s="32" t="s">
        <v>24</v>
      </c>
      <c r="V1200" s="24"/>
      <c r="W1200" s="25" t="s">
        <v>22</v>
      </c>
      <c r="X1200" s="30">
        <v>20</v>
      </c>
      <c r="Y1200" s="138"/>
      <c r="Z1200" s="30"/>
      <c r="AA1200" s="30"/>
      <c r="AB1200" s="36" t="s">
        <v>21</v>
      </c>
      <c r="AC1200" s="24">
        <f>$AC$1199</f>
        <v>-0.61646599999999996</v>
      </c>
      <c r="AD1200" s="30"/>
      <c r="AE1200" s="24"/>
      <c r="AF1200" s="24"/>
      <c r="AG1200" s="41"/>
      <c r="AH1200" s="41"/>
      <c r="AI1200" s="41"/>
      <c r="AJ1200" s="41"/>
      <c r="AK1200" s="41"/>
      <c r="AL1200" s="41"/>
      <c r="AM1200" s="41"/>
      <c r="AN1200" s="41"/>
      <c r="AO1200" s="41"/>
      <c r="AP1200" s="135"/>
      <c r="AQ1200" s="135"/>
      <c r="AR1200" s="41"/>
      <c r="AS1200" s="41"/>
      <c r="AT1200" s="135"/>
      <c r="AU1200" s="135"/>
      <c r="AV1200" s="29"/>
      <c r="AW1200" s="42"/>
      <c r="AX1200" s="42"/>
      <c r="AY1200" s="42"/>
      <c r="AZ1200" s="43"/>
      <c r="BA1200" s="151"/>
      <c r="BB1200" s="44"/>
      <c r="BC1200" s="157">
        <v>13</v>
      </c>
      <c r="BD1200" s="157"/>
      <c r="BE1200" s="44"/>
      <c r="BF1200" s="48"/>
      <c r="BG1200" s="48"/>
      <c r="BH1200" s="48"/>
      <c r="BI1200" s="48"/>
      <c r="BJ1200" s="48"/>
      <c r="BK1200" s="48"/>
      <c r="BL1200" s="48"/>
      <c r="BM1200" s="48"/>
      <c r="BN1200" s="48"/>
      <c r="BO1200" s="48"/>
      <c r="BP1200" s="48"/>
      <c r="BQ1200" s="48"/>
      <c r="BR1200" s="1"/>
    </row>
    <row r="1201" spans="1:70" s="7" customFormat="1" x14ac:dyDescent="0.25">
      <c r="A1201" s="68" t="s">
        <v>2196</v>
      </c>
      <c r="B1201" s="67" t="s">
        <v>1187</v>
      </c>
      <c r="C1201" s="52">
        <v>44966.543263888889</v>
      </c>
      <c r="D1201" s="16">
        <f>(K1201*M1201+P1201*R1201)/(24*60*60)</f>
        <v>0</v>
      </c>
      <c r="E1201" s="26"/>
      <c r="F1201" s="14" t="s">
        <v>2158</v>
      </c>
      <c r="G1201" s="15">
        <v>0.11700000000000001</v>
      </c>
      <c r="H1201" s="131">
        <v>31.5</v>
      </c>
      <c r="I1201" s="131">
        <v>15</v>
      </c>
      <c r="J1201" s="143" t="s">
        <v>2159</v>
      </c>
      <c r="K1201" s="37"/>
      <c r="L1201" s="27">
        <v>6.0000000000000001E-3</v>
      </c>
      <c r="M1201" s="13">
        <v>100</v>
      </c>
      <c r="N1201" s="13">
        <v>240</v>
      </c>
      <c r="O1201" s="17">
        <v>2E-3</v>
      </c>
      <c r="P1201" s="37"/>
      <c r="Q1201" s="27">
        <v>6.0000000000000001E-3</v>
      </c>
      <c r="R1201" s="13">
        <v>1315</v>
      </c>
      <c r="S1201" s="13">
        <v>240</v>
      </c>
      <c r="T1201" s="133">
        <v>2.9999999999999997E-4</v>
      </c>
      <c r="U1201" s="27"/>
      <c r="V1201" s="8">
        <f>IF(AB1199="Latest Sag:",-(K1201*L1201+P1201*Q1201),-(K1201*L1201+P1201*Q1201)+U1201)</f>
        <v>0</v>
      </c>
      <c r="W1201" s="8">
        <f>IF(OR(AC1200="",AC1200=0),Z1200+V1201,IF(AB1199="Latest Sag:",AA1200+U1201+V1201,AC1200+V1201))</f>
        <v>-0.61646599999999996</v>
      </c>
      <c r="X1201" s="34"/>
      <c r="Y1201" s="53">
        <f>IF(OR(ISBLANK(X1201),X1199=VALUE(20)),,IF(W1199="Latest Z20:",ABS(X1199-X1201-K1198*L1198-P1198*Q1198+U1200+U1201),ABS(X1200-X1201-K1200*L1200-P1200*Q1200+U1201)))</f>
        <v>0</v>
      </c>
      <c r="Z1201" s="28">
        <v>-67.617439000000005</v>
      </c>
      <c r="AA1201" s="28">
        <v>-0.61649600000000004</v>
      </c>
      <c r="AB1201" s="28">
        <v>2.3986E-2</v>
      </c>
      <c r="AC1201" s="8">
        <f t="shared" ref="AC1201" si="2755">AB1201+AA1201</f>
        <v>-0.59251000000000009</v>
      </c>
      <c r="AD1201" s="35">
        <v>-0.63277300000000003</v>
      </c>
      <c r="AE1201" s="8">
        <f t="shared" ref="AE1201" si="2756">IF(AD1201="",0,IF(OR(AC1201="",AC1201=0),W1201-AD1201,AC1201-AD1201))</f>
        <v>4.0262999999999938E-2</v>
      </c>
      <c r="AF1201" s="58">
        <f t="shared" ref="AF1201" si="2757">IF(AA1201="",(Z1201-V1201)-Z1200,AC1201-W1201)</f>
        <v>2.3955999999999866E-2</v>
      </c>
      <c r="AG1201" s="40">
        <v>-35066</v>
      </c>
      <c r="AH1201" s="73">
        <v>400</v>
      </c>
      <c r="AI1201" s="40">
        <v>1172</v>
      </c>
      <c r="AJ1201" s="73">
        <v>100</v>
      </c>
      <c r="AK1201" s="40">
        <v>31</v>
      </c>
      <c r="AL1201" s="73">
        <v>200</v>
      </c>
      <c r="AM1201" s="70"/>
      <c r="AN1201" s="74"/>
      <c r="AO1201" s="70"/>
      <c r="AP1201" s="63"/>
      <c r="AQ1201" s="63"/>
      <c r="AR1201" s="40"/>
      <c r="AS1201" s="40"/>
      <c r="AT1201" s="63"/>
      <c r="AU1201" s="63"/>
      <c r="AV1201" s="142"/>
      <c r="AW1201" s="71"/>
      <c r="AX1201" s="45"/>
      <c r="AY1201" s="45"/>
      <c r="AZ1201" s="46"/>
      <c r="BA1201" s="152"/>
      <c r="BB1201" s="47"/>
      <c r="BC1201" s="158">
        <v>13</v>
      </c>
      <c r="BD1201" s="158"/>
      <c r="BE1201" s="47"/>
      <c r="BF1201" s="56"/>
      <c r="BG1201" s="49"/>
      <c r="BH1201" s="50"/>
      <c r="BI1201" s="49"/>
      <c r="BJ1201" s="49"/>
      <c r="BK1201" s="49"/>
      <c r="BL1201" s="49"/>
      <c r="BM1201" s="49"/>
      <c r="BN1201" s="50"/>
      <c r="BO1201" s="49"/>
      <c r="BP1201" s="49"/>
      <c r="BQ1201" s="50"/>
      <c r="BR1201" s="9"/>
    </row>
    <row r="1202" spans="1:70" s="7" customFormat="1" x14ac:dyDescent="0.25">
      <c r="A1202" s="68" t="s">
        <v>2197</v>
      </c>
      <c r="B1202" s="67" t="s">
        <v>1187</v>
      </c>
      <c r="C1202" s="52">
        <v>44966.564351851855</v>
      </c>
      <c r="D1202" s="16">
        <f>(K1202*M1202+P1202*R1202)/(24*60*60)</f>
        <v>9.2592592592592587E-3</v>
      </c>
      <c r="E1202" s="26"/>
      <c r="F1202" s="14" t="s">
        <v>2158</v>
      </c>
      <c r="G1202" s="15">
        <v>0.11700000000000001</v>
      </c>
      <c r="H1202" s="131">
        <v>31.5</v>
      </c>
      <c r="I1202" s="131">
        <v>15</v>
      </c>
      <c r="J1202" s="143" t="s">
        <v>2159</v>
      </c>
      <c r="K1202" s="27">
        <v>8</v>
      </c>
      <c r="L1202" s="27">
        <v>6.0000000000000001E-3</v>
      </c>
      <c r="M1202" s="13">
        <v>100</v>
      </c>
      <c r="N1202" s="13">
        <v>240</v>
      </c>
      <c r="O1202" s="17">
        <v>2E-3</v>
      </c>
      <c r="P1202" s="27">
        <v>0</v>
      </c>
      <c r="Q1202" s="27">
        <v>6.0000000000000001E-3</v>
      </c>
      <c r="R1202" s="13">
        <v>1315</v>
      </c>
      <c r="S1202" s="13">
        <v>240</v>
      </c>
      <c r="T1202" s="133">
        <v>2.9999999999999997E-4</v>
      </c>
      <c r="U1202" s="27">
        <v>4.8141000000000003E-2</v>
      </c>
      <c r="V1202" s="8">
        <f>IF(AB1200="Latest Sag:",-(K1202*L1202+P1202*Q1202),-(K1202*L1202+P1202*Q1202)+U1202)</f>
        <v>-4.8000000000000001E-2</v>
      </c>
      <c r="W1202" s="8">
        <f>IF(OR(AC1201="",AC1201=0),Z1201+V1202,IF(AB1200="Latest Sag:",AA1201+U1202+V1202,AC1201+V1202))</f>
        <v>-0.6163550000000001</v>
      </c>
      <c r="X1202" s="33">
        <v>-39.620651000000002</v>
      </c>
      <c r="Y1202" s="53">
        <f>IF(OR(ISBLANK(X1202),X1200=VALUE(20)),,IF(W1200="Latest Z20:",ABS(X1200-X1202-K1199*L1199-P1199*Q1199+U1201+U1202),ABS(X1201-X1202-K1201*L1201-P1201*Q1201+U1202)))</f>
        <v>0</v>
      </c>
      <c r="Z1202" s="28">
        <v>-67.616964999999993</v>
      </c>
      <c r="AA1202" s="28">
        <v>-0.61648599999999998</v>
      </c>
      <c r="AB1202" s="28">
        <v>1.059E-3</v>
      </c>
      <c r="AC1202" s="8">
        <f t="shared" ref="AC1202" si="2758">AB1202+AA1202</f>
        <v>-0.61542699999999995</v>
      </c>
      <c r="AD1202" s="35">
        <v>-0.63277300000000003</v>
      </c>
      <c r="AE1202" s="8">
        <f t="shared" ref="AE1202" si="2759">IF(AD1202="",0,IF(OR(AC1202="",AC1202=0),W1202-AD1202,AC1202-AD1202))</f>
        <v>1.7346000000000084E-2</v>
      </c>
      <c r="AF1202" s="58">
        <f t="shared" ref="AF1202" si="2760">IF(AA1202="",(Z1202-V1202)-Z1201,AC1202-W1202)</f>
        <v>9.2800000000015093E-4</v>
      </c>
      <c r="AG1202" s="40">
        <v>-1412</v>
      </c>
      <c r="AH1202" s="73">
        <v>400</v>
      </c>
      <c r="AI1202" s="40">
        <v>24</v>
      </c>
      <c r="AJ1202" s="73">
        <v>100</v>
      </c>
      <c r="AK1202" s="40">
        <v>26</v>
      </c>
      <c r="AL1202" s="73">
        <v>200</v>
      </c>
      <c r="AM1202" s="70"/>
      <c r="AN1202" s="74"/>
      <c r="AO1202" s="70"/>
      <c r="AP1202" s="63"/>
      <c r="AQ1202" s="63"/>
      <c r="AR1202" s="40"/>
      <c r="AS1202" s="40"/>
      <c r="AT1202" s="63"/>
      <c r="AU1202" s="63"/>
      <c r="AV1202" s="142"/>
      <c r="AW1202" s="71"/>
      <c r="AX1202" s="45">
        <v>5.9100000000000005E-4</v>
      </c>
      <c r="AY1202" s="45"/>
      <c r="AZ1202" s="46"/>
      <c r="BA1202" s="152"/>
      <c r="BB1202" s="47"/>
      <c r="BC1202" s="158">
        <v>13</v>
      </c>
      <c r="BD1202" s="158"/>
      <c r="BE1202" s="47"/>
      <c r="BF1202" s="56"/>
      <c r="BG1202" s="49"/>
      <c r="BH1202" s="50"/>
      <c r="BI1202" s="49"/>
      <c r="BJ1202" s="49"/>
      <c r="BK1202" s="49"/>
      <c r="BL1202" s="49"/>
      <c r="BM1202" s="49"/>
      <c r="BN1202" s="50"/>
      <c r="BO1202" s="49"/>
      <c r="BP1202" s="49"/>
      <c r="BQ1202" s="50"/>
      <c r="BR1202" s="9"/>
    </row>
    <row r="1203" spans="1:70" s="6" customFormat="1" x14ac:dyDescent="0.25">
      <c r="A1203" s="170" t="s">
        <v>1155</v>
      </c>
      <c r="B1203" s="136"/>
      <c r="C1203" s="137">
        <v>44966.590613425928</v>
      </c>
      <c r="D1203" s="146">
        <v>1.1399999999999999</v>
      </c>
      <c r="E1203" s="139" t="s">
        <v>814</v>
      </c>
      <c r="F1203" s="165" t="s">
        <v>1227</v>
      </c>
      <c r="G1203" s="22"/>
      <c r="H1203" s="134"/>
      <c r="I1203" s="134"/>
      <c r="J1203" s="145"/>
      <c r="K1203" s="29"/>
      <c r="L1203" s="29"/>
      <c r="M1203" s="1"/>
      <c r="N1203" s="1"/>
      <c r="O1203" s="3"/>
      <c r="P1203" s="29"/>
      <c r="Q1203" s="29"/>
      <c r="R1203" s="1"/>
      <c r="S1203" s="1"/>
      <c r="T1203" s="147" t="s">
        <v>903</v>
      </c>
      <c r="U1203" s="32" t="s">
        <v>24</v>
      </c>
      <c r="V1203" s="24"/>
      <c r="W1203" s="25" t="s">
        <v>22</v>
      </c>
      <c r="X1203" s="30">
        <v>20</v>
      </c>
      <c r="Y1203" s="138"/>
      <c r="Z1203" s="30"/>
      <c r="AA1203" s="30"/>
      <c r="AB1203" s="36" t="s">
        <v>21</v>
      </c>
      <c r="AC1203" s="24">
        <f>$AC$1202</f>
        <v>-0.61542699999999995</v>
      </c>
      <c r="AD1203" s="30"/>
      <c r="AE1203" s="24"/>
      <c r="AF1203" s="24"/>
      <c r="AG1203" s="41"/>
      <c r="AH1203" s="41"/>
      <c r="AI1203" s="41"/>
      <c r="AJ1203" s="41"/>
      <c r="AK1203" s="41"/>
      <c r="AL1203" s="41"/>
      <c r="AM1203" s="41"/>
      <c r="AN1203" s="41"/>
      <c r="AO1203" s="41"/>
      <c r="AP1203" s="135"/>
      <c r="AQ1203" s="135"/>
      <c r="AR1203" s="41"/>
      <c r="AS1203" s="41"/>
      <c r="AT1203" s="135"/>
      <c r="AU1203" s="135"/>
      <c r="AV1203" s="29"/>
      <c r="AW1203" s="42"/>
      <c r="AX1203" s="42"/>
      <c r="AY1203" s="42"/>
      <c r="AZ1203" s="43"/>
      <c r="BA1203" s="151"/>
      <c r="BB1203" s="44"/>
      <c r="BC1203" s="157">
        <v>14</v>
      </c>
      <c r="BD1203" s="157"/>
      <c r="BE1203" s="44"/>
      <c r="BF1203" s="48"/>
      <c r="BG1203" s="48"/>
      <c r="BH1203" s="48"/>
      <c r="BI1203" s="48"/>
      <c r="BJ1203" s="48"/>
      <c r="BK1203" s="48"/>
      <c r="BL1203" s="48"/>
      <c r="BM1203" s="48"/>
      <c r="BN1203" s="48"/>
      <c r="BO1203" s="48"/>
      <c r="BP1203" s="48"/>
      <c r="BQ1203" s="48"/>
      <c r="BR1203" s="1"/>
    </row>
    <row r="1204" spans="1:70" s="7" customFormat="1" x14ac:dyDescent="0.25">
      <c r="A1204" s="68" t="s">
        <v>2198</v>
      </c>
      <c r="B1204" s="67" t="s">
        <v>1187</v>
      </c>
      <c r="C1204" s="52">
        <v>44966.590648148151</v>
      </c>
      <c r="D1204" s="16">
        <f>(K1204*M1204+P1204*R1204)/(24*60*60)</f>
        <v>0</v>
      </c>
      <c r="E1204" s="26"/>
      <c r="F1204" s="14" t="s">
        <v>2158</v>
      </c>
      <c r="G1204" s="15">
        <v>0.11700000000000001</v>
      </c>
      <c r="H1204" s="131">
        <v>31.5</v>
      </c>
      <c r="I1204" s="131">
        <v>15</v>
      </c>
      <c r="J1204" s="143" t="s">
        <v>2159</v>
      </c>
      <c r="K1204" s="37"/>
      <c r="L1204" s="27">
        <v>6.0000000000000001E-3</v>
      </c>
      <c r="M1204" s="13">
        <v>100</v>
      </c>
      <c r="N1204" s="13">
        <v>240</v>
      </c>
      <c r="O1204" s="17">
        <v>2E-3</v>
      </c>
      <c r="P1204" s="37"/>
      <c r="Q1204" s="27">
        <v>6.0000000000000001E-3</v>
      </c>
      <c r="R1204" s="13">
        <v>1315</v>
      </c>
      <c r="S1204" s="13">
        <v>240</v>
      </c>
      <c r="T1204" s="133">
        <v>2.9999999999999997E-4</v>
      </c>
      <c r="U1204" s="27"/>
      <c r="V1204" s="8">
        <f>IF(AB1202="Latest Sag:",-(K1204*L1204+P1204*Q1204),-(K1204*L1204+P1204*Q1204)+U1204)</f>
        <v>0</v>
      </c>
      <c r="W1204" s="8">
        <f>IF(OR(AC1203="",AC1203=0),Z1203+V1204,IF(AB1202="Latest Sag:",AA1203+U1204+V1204,AC1203+V1204))</f>
        <v>-0.61542699999999995</v>
      </c>
      <c r="X1204" s="34"/>
      <c r="Y1204" s="53">
        <f>IF(OR(ISBLANK(X1204),X1202=VALUE(20)),,IF(W1202="Latest Z20:",ABS(X1202-X1204-K1201*L1201-P1201*Q1201+U1203+U1204),ABS(X1203-X1204-K1203*L1203-P1203*Q1203+U1204)))</f>
        <v>0</v>
      </c>
      <c r="Z1204" s="28">
        <v>-67.615516</v>
      </c>
      <c r="AA1204" s="28">
        <v>-0.61662700000000004</v>
      </c>
      <c r="AB1204" s="28">
        <v>2.3854E-2</v>
      </c>
      <c r="AC1204" s="8">
        <f t="shared" ref="AC1204" si="2761">AB1204+AA1204</f>
        <v>-0.59277299999999999</v>
      </c>
      <c r="AD1204" s="35">
        <v>-0.63277300000000003</v>
      </c>
      <c r="AE1204" s="8">
        <f t="shared" ref="AE1204" si="2762">IF(AD1204="",0,IF(OR(AC1204="",AC1204=0),W1204-AD1204,AC1204-AD1204))</f>
        <v>4.0000000000000036E-2</v>
      </c>
      <c r="AF1204" s="58">
        <f t="shared" ref="AF1204" si="2763">IF(AA1204="",(Z1204-V1204)-Z1203,AC1204-W1204)</f>
        <v>2.2653999999999952E-2</v>
      </c>
      <c r="AG1204" s="40">
        <v>-34893</v>
      </c>
      <c r="AH1204" s="73">
        <v>400</v>
      </c>
      <c r="AI1204" s="40">
        <v>1045</v>
      </c>
      <c r="AJ1204" s="73">
        <v>100</v>
      </c>
      <c r="AK1204" s="40">
        <v>26</v>
      </c>
      <c r="AL1204" s="73">
        <v>200</v>
      </c>
      <c r="AM1204" s="70"/>
      <c r="AN1204" s="74"/>
      <c r="AO1204" s="70"/>
      <c r="AP1204" s="63"/>
      <c r="AQ1204" s="63"/>
      <c r="AR1204" s="40"/>
      <c r="AS1204" s="40"/>
      <c r="AT1204" s="63"/>
      <c r="AU1204" s="63"/>
      <c r="AV1204" s="142"/>
      <c r="AW1204" s="71"/>
      <c r="AX1204" s="45"/>
      <c r="AY1204" s="45"/>
      <c r="AZ1204" s="46"/>
      <c r="BA1204" s="152"/>
      <c r="BB1204" s="47"/>
      <c r="BC1204" s="158">
        <v>14</v>
      </c>
      <c r="BD1204" s="158"/>
      <c r="BE1204" s="47"/>
      <c r="BF1204" s="56"/>
      <c r="BG1204" s="49"/>
      <c r="BH1204" s="50"/>
      <c r="BI1204" s="49"/>
      <c r="BJ1204" s="49"/>
      <c r="BK1204" s="49"/>
      <c r="BL1204" s="49"/>
      <c r="BM1204" s="49"/>
      <c r="BN1204" s="50"/>
      <c r="BO1204" s="49"/>
      <c r="BP1204" s="49"/>
      <c r="BQ1204" s="50"/>
      <c r="BR1204" s="9"/>
    </row>
    <row r="1205" spans="1:70" s="7" customFormat="1" x14ac:dyDescent="0.25">
      <c r="A1205" s="68" t="s">
        <v>2199</v>
      </c>
      <c r="B1205" s="67" t="s">
        <v>1187</v>
      </c>
      <c r="C1205" s="52">
        <v>44966.609675925924</v>
      </c>
      <c r="D1205" s="16">
        <f>(K1205*M1205+P1205*R1205)/(24*60*60)</f>
        <v>9.2592592592592587E-3</v>
      </c>
      <c r="E1205" s="26"/>
      <c r="F1205" s="14" t="s">
        <v>2158</v>
      </c>
      <c r="G1205" s="15">
        <v>0.11700000000000001</v>
      </c>
      <c r="H1205" s="131">
        <v>31.5</v>
      </c>
      <c r="I1205" s="131">
        <v>15</v>
      </c>
      <c r="J1205" s="143" t="s">
        <v>2159</v>
      </c>
      <c r="K1205" s="27">
        <v>8</v>
      </c>
      <c r="L1205" s="27">
        <v>6.0000000000000001E-3</v>
      </c>
      <c r="M1205" s="13">
        <v>100</v>
      </c>
      <c r="N1205" s="13">
        <v>240</v>
      </c>
      <c r="O1205" s="17">
        <v>2E-3</v>
      </c>
      <c r="P1205" s="27">
        <v>0</v>
      </c>
      <c r="Q1205" s="27">
        <v>6.0000000000000001E-3</v>
      </c>
      <c r="R1205" s="13">
        <v>1315</v>
      </c>
      <c r="S1205" s="13">
        <v>240</v>
      </c>
      <c r="T1205" s="133">
        <v>2.9999999999999997E-4</v>
      </c>
      <c r="U1205" s="27">
        <v>4.8179E-2</v>
      </c>
      <c r="V1205" s="8">
        <f>IF(AB1203="Latest Sag:",-(K1205*L1205+P1205*Q1205),-(K1205*L1205+P1205*Q1205)+U1205)</f>
        <v>-4.8000000000000001E-2</v>
      </c>
      <c r="W1205" s="8">
        <f>IF(OR(AC1204="",AC1204=0),Z1204+V1205,IF(AB1203="Latest Sag:",AA1204+U1205+V1205,AC1204+V1205))</f>
        <v>-0.61644800000000011</v>
      </c>
      <c r="X1205" s="33">
        <v>-39.617240000000002</v>
      </c>
      <c r="Y1205" s="53">
        <f>IF(OR(ISBLANK(X1205),X1203=VALUE(20)),,IF(W1203="Latest Z20:",ABS(X1203-X1205-K1202*L1202-P1202*Q1202+U1204+U1205),ABS(X1204-X1205-K1204*L1204-P1204*Q1204+U1205)))</f>
        <v>0</v>
      </c>
      <c r="Z1205" s="28">
        <v>-67.614964999999998</v>
      </c>
      <c r="AA1205" s="28">
        <v>-0.61661500000000002</v>
      </c>
      <c r="AB1205" s="28">
        <v>2.859E-3</v>
      </c>
      <c r="AC1205" s="8">
        <f t="shared" ref="AC1205" si="2764">AB1205+AA1205</f>
        <v>-0.61375600000000008</v>
      </c>
      <c r="AD1205" s="35">
        <v>-0.63277300000000003</v>
      </c>
      <c r="AE1205" s="8">
        <f t="shared" ref="AE1205" si="2765">IF(AD1205="",0,IF(OR(AC1205="",AC1205=0),W1205-AD1205,AC1205-AD1205))</f>
        <v>1.9016999999999951E-2</v>
      </c>
      <c r="AF1205" s="58">
        <f t="shared" ref="AF1205" si="2766">IF(AA1205="",(Z1205-V1205)-Z1204,AC1205-W1205)</f>
        <v>2.6920000000000277E-3</v>
      </c>
      <c r="AG1205" s="40">
        <v>-1837</v>
      </c>
      <c r="AH1205" s="73">
        <v>400</v>
      </c>
      <c r="AI1205" s="40">
        <v>86</v>
      </c>
      <c r="AJ1205" s="73">
        <v>100</v>
      </c>
      <c r="AK1205" s="40">
        <v>19</v>
      </c>
      <c r="AL1205" s="73">
        <v>200</v>
      </c>
      <c r="AM1205" s="70"/>
      <c r="AN1205" s="74"/>
      <c r="AO1205" s="70"/>
      <c r="AP1205" s="63"/>
      <c r="AQ1205" s="63"/>
      <c r="AR1205" s="40"/>
      <c r="AS1205" s="40"/>
      <c r="AT1205" s="63"/>
      <c r="AU1205" s="63"/>
      <c r="AV1205" s="142"/>
      <c r="AW1205" s="71"/>
      <c r="AX1205" s="45">
        <v>6.9200000000000002E-4</v>
      </c>
      <c r="AY1205" s="45"/>
      <c r="AZ1205" s="46"/>
      <c r="BA1205" s="152"/>
      <c r="BB1205" s="47"/>
      <c r="BC1205" s="158">
        <v>14</v>
      </c>
      <c r="BD1205" s="158"/>
      <c r="BE1205" s="47"/>
      <c r="BF1205" s="56"/>
      <c r="BG1205" s="49"/>
      <c r="BH1205" s="50"/>
      <c r="BI1205" s="49"/>
      <c r="BJ1205" s="49"/>
      <c r="BK1205" s="49"/>
      <c r="BL1205" s="49"/>
      <c r="BM1205" s="49"/>
      <c r="BN1205" s="50"/>
      <c r="BO1205" s="49"/>
      <c r="BP1205" s="49"/>
      <c r="BQ1205" s="50"/>
      <c r="BR1205" s="9"/>
    </row>
    <row r="1206" spans="1:70" s="6" customFormat="1" x14ac:dyDescent="0.25">
      <c r="A1206" s="170" t="s">
        <v>1155</v>
      </c>
      <c r="B1206" s="136"/>
      <c r="C1206" s="137">
        <v>44966.635150462964</v>
      </c>
      <c r="D1206" s="146">
        <v>1.07</v>
      </c>
      <c r="E1206" s="139" t="s">
        <v>814</v>
      </c>
      <c r="F1206" s="165" t="s">
        <v>1228</v>
      </c>
      <c r="G1206" s="22"/>
      <c r="H1206" s="134"/>
      <c r="I1206" s="134"/>
      <c r="J1206" s="145"/>
      <c r="K1206" s="29"/>
      <c r="L1206" s="29"/>
      <c r="M1206" s="1"/>
      <c r="N1206" s="1"/>
      <c r="O1206" s="3"/>
      <c r="P1206" s="29"/>
      <c r="Q1206" s="29"/>
      <c r="R1206" s="1"/>
      <c r="S1206" s="1"/>
      <c r="T1206" s="147" t="s">
        <v>903</v>
      </c>
      <c r="U1206" s="32" t="s">
        <v>24</v>
      </c>
      <c r="V1206" s="24"/>
      <c r="W1206" s="25" t="s">
        <v>22</v>
      </c>
      <c r="X1206" s="30">
        <v>20</v>
      </c>
      <c r="Y1206" s="138"/>
      <c r="Z1206" s="30"/>
      <c r="AA1206" s="30"/>
      <c r="AB1206" s="36" t="s">
        <v>21</v>
      </c>
      <c r="AC1206" s="24">
        <f>$AC$1205</f>
        <v>-0.61375600000000008</v>
      </c>
      <c r="AD1206" s="30"/>
      <c r="AE1206" s="24"/>
      <c r="AF1206" s="24"/>
      <c r="AG1206" s="41"/>
      <c r="AH1206" s="41"/>
      <c r="AI1206" s="41"/>
      <c r="AJ1206" s="41"/>
      <c r="AK1206" s="41"/>
      <c r="AL1206" s="41"/>
      <c r="AM1206" s="41"/>
      <c r="AN1206" s="41"/>
      <c r="AO1206" s="41"/>
      <c r="AP1206" s="135"/>
      <c r="AQ1206" s="135"/>
      <c r="AR1206" s="41"/>
      <c r="AS1206" s="41"/>
      <c r="AT1206" s="135"/>
      <c r="AU1206" s="135"/>
      <c r="AV1206" s="29"/>
      <c r="AW1206" s="42"/>
      <c r="AX1206" s="42"/>
      <c r="AY1206" s="42"/>
      <c r="AZ1206" s="43"/>
      <c r="BA1206" s="151"/>
      <c r="BB1206" s="44"/>
      <c r="BC1206" s="157">
        <v>15</v>
      </c>
      <c r="BD1206" s="157"/>
      <c r="BE1206" s="44"/>
      <c r="BF1206" s="48"/>
      <c r="BG1206" s="48"/>
      <c r="BH1206" s="48"/>
      <c r="BI1206" s="48"/>
      <c r="BJ1206" s="48"/>
      <c r="BK1206" s="48"/>
      <c r="BL1206" s="48"/>
      <c r="BM1206" s="48"/>
      <c r="BN1206" s="48"/>
      <c r="BO1206" s="48"/>
      <c r="BP1206" s="48"/>
      <c r="BQ1206" s="48"/>
      <c r="BR1206" s="1"/>
    </row>
    <row r="1207" spans="1:70" s="7" customFormat="1" x14ac:dyDescent="0.25">
      <c r="A1207" s="68" t="s">
        <v>2200</v>
      </c>
      <c r="B1207" s="67" t="s">
        <v>1187</v>
      </c>
      <c r="C1207" s="52">
        <v>44966.635196759256</v>
      </c>
      <c r="D1207" s="16">
        <f>(K1207*M1207+P1207*R1207)/(24*60*60)</f>
        <v>0</v>
      </c>
      <c r="E1207" s="26"/>
      <c r="F1207" s="14" t="s">
        <v>2158</v>
      </c>
      <c r="G1207" s="15">
        <v>0.11700000000000001</v>
      </c>
      <c r="H1207" s="131">
        <v>31.5</v>
      </c>
      <c r="I1207" s="131">
        <v>15</v>
      </c>
      <c r="J1207" s="143" t="s">
        <v>2159</v>
      </c>
      <c r="K1207" s="37"/>
      <c r="L1207" s="27">
        <v>6.0000000000000001E-3</v>
      </c>
      <c r="M1207" s="13">
        <v>100</v>
      </c>
      <c r="N1207" s="13">
        <v>240</v>
      </c>
      <c r="O1207" s="17">
        <v>2E-3</v>
      </c>
      <c r="P1207" s="37"/>
      <c r="Q1207" s="27">
        <v>6.0000000000000001E-3</v>
      </c>
      <c r="R1207" s="13">
        <v>1315</v>
      </c>
      <c r="S1207" s="13">
        <v>240</v>
      </c>
      <c r="T1207" s="133">
        <v>2.9999999999999997E-4</v>
      </c>
      <c r="U1207" s="27"/>
      <c r="V1207" s="8">
        <f>IF(AB1205="Latest Sag:",-(K1207*L1207+P1207*Q1207),-(K1207*L1207+P1207*Q1207)+U1207)</f>
        <v>0</v>
      </c>
      <c r="W1207" s="8">
        <f>IF(OR(AC1206="",AC1206=0),Z1206+V1207,IF(AB1205="Latest Sag:",AA1206+U1207+V1207,AC1206+V1207))</f>
        <v>-0.61375600000000008</v>
      </c>
      <c r="X1207" s="34"/>
      <c r="Y1207" s="53">
        <f>IF(OR(ISBLANK(X1207),X1205=VALUE(20)),,IF(W1205="Latest Z20:",ABS(X1205-X1207-K1204*L1204-P1204*Q1204+U1206+U1207),ABS(X1206-X1207-K1206*L1206-P1206*Q1206+U1207)))</f>
        <v>0</v>
      </c>
      <c r="Z1207" s="28">
        <v>-67.613946999999996</v>
      </c>
      <c r="AA1207" s="28">
        <v>-0.61674499999999999</v>
      </c>
      <c r="AB1207" s="28">
        <v>2.4067999999999999E-2</v>
      </c>
      <c r="AC1207" s="8">
        <f t="shared" ref="AC1207" si="2767">AB1207+AA1207</f>
        <v>-0.59267700000000001</v>
      </c>
      <c r="AD1207" s="35">
        <v>-0.63277300000000003</v>
      </c>
      <c r="AE1207" s="8">
        <f t="shared" ref="AE1207" si="2768">IF(AD1207="",0,IF(OR(AC1207="",AC1207=0),W1207-AD1207,AC1207-AD1207))</f>
        <v>4.0096000000000021E-2</v>
      </c>
      <c r="AF1207" s="58">
        <f t="shared" ref="AF1207" si="2769">IF(AA1207="",(Z1207-V1207)-Z1206,AC1207-W1207)</f>
        <v>2.107900000000007E-2</v>
      </c>
      <c r="AG1207" s="40">
        <v>-34739</v>
      </c>
      <c r="AH1207" s="73">
        <v>400</v>
      </c>
      <c r="AI1207" s="40">
        <v>1169</v>
      </c>
      <c r="AJ1207" s="73">
        <v>100</v>
      </c>
      <c r="AK1207" s="40">
        <v>18</v>
      </c>
      <c r="AL1207" s="73">
        <v>200</v>
      </c>
      <c r="AM1207" s="70"/>
      <c r="AN1207" s="74"/>
      <c r="AO1207" s="70"/>
      <c r="AP1207" s="63"/>
      <c r="AQ1207" s="63"/>
      <c r="AR1207" s="40"/>
      <c r="AS1207" s="40"/>
      <c r="AT1207" s="63"/>
      <c r="AU1207" s="63"/>
      <c r="AV1207" s="142"/>
      <c r="AW1207" s="71"/>
      <c r="AX1207" s="45"/>
      <c r="AY1207" s="45"/>
      <c r="AZ1207" s="46"/>
      <c r="BA1207" s="152"/>
      <c r="BB1207" s="47"/>
      <c r="BC1207" s="158">
        <v>15</v>
      </c>
      <c r="BD1207" s="158"/>
      <c r="BE1207" s="47"/>
      <c r="BF1207" s="56"/>
      <c r="BG1207" s="49"/>
      <c r="BH1207" s="50"/>
      <c r="BI1207" s="49"/>
      <c r="BJ1207" s="49"/>
      <c r="BK1207" s="49"/>
      <c r="BL1207" s="49"/>
      <c r="BM1207" s="49"/>
      <c r="BN1207" s="50"/>
      <c r="BO1207" s="49"/>
      <c r="BP1207" s="49"/>
      <c r="BQ1207" s="50"/>
      <c r="BR1207" s="9"/>
    </row>
    <row r="1208" spans="1:70" s="7" customFormat="1" x14ac:dyDescent="0.25">
      <c r="A1208" s="68" t="s">
        <v>2201</v>
      </c>
      <c r="B1208" s="67" t="s">
        <v>1187</v>
      </c>
      <c r="C1208" s="52">
        <v>44966.649664351855</v>
      </c>
      <c r="D1208" s="16">
        <f>(K1208*M1208+P1208*R1208)/(24*60*60)</f>
        <v>1.0416666666666666E-2</v>
      </c>
      <c r="E1208" s="26"/>
      <c r="F1208" s="14" t="s">
        <v>2158</v>
      </c>
      <c r="G1208" s="15">
        <v>0.11700000000000001</v>
      </c>
      <c r="H1208" s="131">
        <v>31.5</v>
      </c>
      <c r="I1208" s="131">
        <v>15</v>
      </c>
      <c r="J1208" s="143" t="s">
        <v>2159</v>
      </c>
      <c r="K1208" s="27">
        <v>9</v>
      </c>
      <c r="L1208" s="27">
        <v>6.0000000000000001E-3</v>
      </c>
      <c r="M1208" s="13">
        <v>100</v>
      </c>
      <c r="N1208" s="13">
        <v>240</v>
      </c>
      <c r="O1208" s="17">
        <v>2E-3</v>
      </c>
      <c r="P1208" s="27">
        <v>0</v>
      </c>
      <c r="Q1208" s="27">
        <v>6.0000000000000001E-3</v>
      </c>
      <c r="R1208" s="13">
        <v>1315</v>
      </c>
      <c r="S1208" s="13">
        <v>240</v>
      </c>
      <c r="T1208" s="133">
        <v>2.9999999999999997E-4</v>
      </c>
      <c r="U1208" s="27">
        <v>5.4241999999999999E-2</v>
      </c>
      <c r="V1208" s="8">
        <f>IF(AB1206="Latest Sag:",-(K1208*L1208+P1208*Q1208),-(K1208*L1208+P1208*Q1208)+U1208)</f>
        <v>-5.3999999999999999E-2</v>
      </c>
      <c r="W1208" s="8">
        <f>IF(OR(AC1207="",AC1207=0),Z1207+V1208,IF(AB1206="Latest Sag:",AA1207+U1208+V1208,AC1207+V1208))</f>
        <v>-0.61650300000000002</v>
      </c>
      <c r="X1208" s="33">
        <v>-39.611305999999999</v>
      </c>
      <c r="Y1208" s="53">
        <f>IF(OR(ISBLANK(X1208),X1206=VALUE(20)),,IF(W1206="Latest Z20:",ABS(X1206-X1208-K1205*L1205-P1205*Q1205+U1207+U1208),ABS(X1207-X1208-K1207*L1207-P1207*Q1207+U1208)))</f>
        <v>0</v>
      </c>
      <c r="Z1208" s="28">
        <v>-67.613523000000001</v>
      </c>
      <c r="AA1208" s="28">
        <v>-0.61674899999999999</v>
      </c>
      <c r="AB1208" s="28">
        <v>1.024E-3</v>
      </c>
      <c r="AC1208" s="8">
        <f t="shared" ref="AC1208" si="2770">AB1208+AA1208</f>
        <v>-0.61572499999999997</v>
      </c>
      <c r="AD1208" s="35">
        <v>-0.63277300000000003</v>
      </c>
      <c r="AE1208" s="8">
        <f t="shared" ref="AE1208" si="2771">IF(AD1208="",0,IF(OR(AC1208="",AC1208=0),W1208-AD1208,AC1208-AD1208))</f>
        <v>1.7048000000000063E-2</v>
      </c>
      <c r="AF1208" s="58">
        <f t="shared" ref="AF1208" si="2772">IF(AA1208="",(Z1208-V1208)-Z1207,AC1208-W1208)</f>
        <v>7.7800000000005642E-4</v>
      </c>
      <c r="AG1208" s="40">
        <v>1342</v>
      </c>
      <c r="AH1208" s="73">
        <v>400</v>
      </c>
      <c r="AI1208" s="40">
        <v>163</v>
      </c>
      <c r="AJ1208" s="73">
        <v>100</v>
      </c>
      <c r="AK1208" s="40">
        <v>15</v>
      </c>
      <c r="AL1208" s="73">
        <v>200</v>
      </c>
      <c r="AM1208" s="70"/>
      <c r="AN1208" s="74"/>
      <c r="AO1208" s="70"/>
      <c r="AP1208" s="63"/>
      <c r="AQ1208" s="63"/>
      <c r="AR1208" s="40"/>
      <c r="AS1208" s="40"/>
      <c r="AT1208" s="63"/>
      <c r="AU1208" s="63"/>
      <c r="AV1208" s="142"/>
      <c r="AW1208" s="71"/>
      <c r="AX1208" s="45">
        <v>-7.5500000000000003E-4</v>
      </c>
      <c r="AY1208" s="45"/>
      <c r="AZ1208" s="46"/>
      <c r="BA1208" s="152"/>
      <c r="BB1208" s="47"/>
      <c r="BC1208" s="158">
        <v>15</v>
      </c>
      <c r="BD1208" s="158"/>
      <c r="BE1208" s="47"/>
      <c r="BF1208" s="56"/>
      <c r="BG1208" s="49"/>
      <c r="BH1208" s="50"/>
      <c r="BI1208" s="49"/>
      <c r="BJ1208" s="49"/>
      <c r="BK1208" s="49"/>
      <c r="BL1208" s="49"/>
      <c r="BM1208" s="49"/>
      <c r="BN1208" s="50"/>
      <c r="BO1208" s="49"/>
      <c r="BP1208" s="49"/>
      <c r="BQ1208" s="50"/>
      <c r="BR1208" s="9"/>
    </row>
    <row r="1209" spans="1:70" s="6" customFormat="1" x14ac:dyDescent="0.25">
      <c r="A1209" s="170" t="s">
        <v>1155</v>
      </c>
      <c r="B1209" s="136"/>
      <c r="C1209" s="137">
        <v>44966.671388888892</v>
      </c>
      <c r="D1209" s="146">
        <v>0.87</v>
      </c>
      <c r="E1209" s="139" t="s">
        <v>814</v>
      </c>
      <c r="F1209" s="165" t="s">
        <v>1232</v>
      </c>
      <c r="G1209" s="22"/>
      <c r="H1209" s="134"/>
      <c r="I1209" s="134"/>
      <c r="J1209" s="145"/>
      <c r="K1209" s="29"/>
      <c r="L1209" s="29"/>
      <c r="M1209" s="1"/>
      <c r="N1209" s="1"/>
      <c r="O1209" s="3"/>
      <c r="P1209" s="29"/>
      <c r="Q1209" s="29"/>
      <c r="R1209" s="1"/>
      <c r="S1209" s="1"/>
      <c r="T1209" s="147" t="s">
        <v>903</v>
      </c>
      <c r="U1209" s="32" t="s">
        <v>24</v>
      </c>
      <c r="V1209" s="24"/>
      <c r="W1209" s="25" t="s">
        <v>22</v>
      </c>
      <c r="X1209" s="30">
        <v>20</v>
      </c>
      <c r="Y1209" s="138"/>
      <c r="Z1209" s="30"/>
      <c r="AA1209" s="30"/>
      <c r="AB1209" s="36" t="s">
        <v>21</v>
      </c>
      <c r="AC1209" s="24">
        <f>$AC$1208</f>
        <v>-0.61572499999999997</v>
      </c>
      <c r="AD1209" s="30"/>
      <c r="AE1209" s="24"/>
      <c r="AF1209" s="24"/>
      <c r="AG1209" s="41"/>
      <c r="AH1209" s="41"/>
      <c r="AI1209" s="41"/>
      <c r="AJ1209" s="41"/>
      <c r="AK1209" s="41"/>
      <c r="AL1209" s="41"/>
      <c r="AM1209" s="41"/>
      <c r="AN1209" s="41"/>
      <c r="AO1209" s="41"/>
      <c r="AP1209" s="135"/>
      <c r="AQ1209" s="135"/>
      <c r="AR1209" s="41"/>
      <c r="AS1209" s="41"/>
      <c r="AT1209" s="135"/>
      <c r="AU1209" s="135"/>
      <c r="AV1209" s="29"/>
      <c r="AW1209" s="42"/>
      <c r="AX1209" s="42"/>
      <c r="AY1209" s="42"/>
      <c r="AZ1209" s="43"/>
      <c r="BA1209" s="151"/>
      <c r="BB1209" s="44"/>
      <c r="BC1209" s="157">
        <v>16</v>
      </c>
      <c r="BD1209" s="157"/>
      <c r="BE1209" s="44"/>
      <c r="BF1209" s="48"/>
      <c r="BG1209" s="48"/>
      <c r="BH1209" s="48"/>
      <c r="BI1209" s="48"/>
      <c r="BJ1209" s="48"/>
      <c r="BK1209" s="48"/>
      <c r="BL1209" s="48"/>
      <c r="BM1209" s="48"/>
      <c r="BN1209" s="48"/>
      <c r="BO1209" s="48"/>
      <c r="BP1209" s="48"/>
      <c r="BQ1209" s="48"/>
      <c r="BR1209" s="1"/>
    </row>
    <row r="1210" spans="1:70" s="7" customFormat="1" x14ac:dyDescent="0.25">
      <c r="A1210" s="68" t="s">
        <v>2202</v>
      </c>
      <c r="B1210" s="67" t="s">
        <v>1187</v>
      </c>
      <c r="C1210" s="52">
        <v>44966.671435185184</v>
      </c>
      <c r="D1210" s="16">
        <f>(K1210*M1210+P1210*R1210)/(24*60*60)</f>
        <v>0</v>
      </c>
      <c r="E1210" s="26"/>
      <c r="F1210" s="14" t="s">
        <v>2158</v>
      </c>
      <c r="G1210" s="15">
        <v>0.11700000000000001</v>
      </c>
      <c r="H1210" s="131">
        <v>31.5</v>
      </c>
      <c r="I1210" s="131">
        <v>15</v>
      </c>
      <c r="J1210" s="143" t="s">
        <v>2159</v>
      </c>
      <c r="K1210" s="37"/>
      <c r="L1210" s="27">
        <v>6.0000000000000001E-3</v>
      </c>
      <c r="M1210" s="13">
        <v>100</v>
      </c>
      <c r="N1210" s="13">
        <v>240</v>
      </c>
      <c r="O1210" s="17">
        <v>2E-3</v>
      </c>
      <c r="P1210" s="37"/>
      <c r="Q1210" s="27">
        <v>6.0000000000000001E-3</v>
      </c>
      <c r="R1210" s="13">
        <v>1315</v>
      </c>
      <c r="S1210" s="13">
        <v>240</v>
      </c>
      <c r="T1210" s="133">
        <v>2.9999999999999997E-4</v>
      </c>
      <c r="U1210" s="27"/>
      <c r="V1210" s="8">
        <f>IF(AB1208="Latest Sag:",-(K1210*L1210+P1210*Q1210),-(K1210*L1210+P1210*Q1210)+U1210)</f>
        <v>0</v>
      </c>
      <c r="W1210" s="8">
        <f>IF(OR(AC1209="",AC1209=0),Z1209+V1210,IF(AB1208="Latest Sag:",AA1209+U1210+V1210,AC1209+V1210))</f>
        <v>-0.61572499999999997</v>
      </c>
      <c r="X1210" s="34"/>
      <c r="Y1210" s="53">
        <f>IF(OR(ISBLANK(X1210),X1208=VALUE(20)),,IF(W1208="Latest Z20:",ABS(X1208-X1210-K1207*L1207-P1207*Q1207+U1209+U1210),ABS(X1209-X1210-K1209*L1209-P1209*Q1209+U1210)))</f>
        <v>0</v>
      </c>
      <c r="Z1210" s="28">
        <v>-67.623902999999999</v>
      </c>
      <c r="AA1210" s="28">
        <v>-0.61663199999999996</v>
      </c>
      <c r="AB1210" s="28">
        <v>2.3868E-2</v>
      </c>
      <c r="AC1210" s="8">
        <f t="shared" ref="AC1210" si="2773">AB1210+AA1210</f>
        <v>-0.59276399999999996</v>
      </c>
      <c r="AD1210" s="35">
        <v>-0.63277300000000003</v>
      </c>
      <c r="AE1210" s="8">
        <f t="shared" ref="AE1210" si="2774">IF(AD1210="",0,IF(OR(AC1210="",AC1210=0),W1210-AD1210,AC1210-AD1210))</f>
        <v>4.0009000000000072E-2</v>
      </c>
      <c r="AF1210" s="58">
        <f t="shared" ref="AF1210" si="2775">IF(AA1210="",(Z1210-V1210)-Z1209,AC1210-W1210)</f>
        <v>2.2961000000000009E-2</v>
      </c>
      <c r="AG1210" s="40">
        <v>-34383</v>
      </c>
      <c r="AH1210" s="73">
        <v>400</v>
      </c>
      <c r="AI1210" s="40">
        <v>1142</v>
      </c>
      <c r="AJ1210" s="73">
        <v>100</v>
      </c>
      <c r="AK1210" s="40">
        <v>16</v>
      </c>
      <c r="AL1210" s="73">
        <v>200</v>
      </c>
      <c r="AM1210" s="70"/>
      <c r="AN1210" s="74"/>
      <c r="AO1210" s="70"/>
      <c r="AP1210" s="63"/>
      <c r="AQ1210" s="63"/>
      <c r="AR1210" s="40"/>
      <c r="AS1210" s="40"/>
      <c r="AT1210" s="63"/>
      <c r="AU1210" s="63"/>
      <c r="AV1210" s="142"/>
      <c r="AW1210" s="71"/>
      <c r="AX1210" s="45"/>
      <c r="AY1210" s="45"/>
      <c r="AZ1210" s="46"/>
      <c r="BA1210" s="152"/>
      <c r="BB1210" s="47"/>
      <c r="BC1210" s="158">
        <v>16</v>
      </c>
      <c r="BD1210" s="158"/>
      <c r="BE1210" s="47"/>
      <c r="BF1210" s="56"/>
      <c r="BG1210" s="49"/>
      <c r="BH1210" s="50"/>
      <c r="BI1210" s="49"/>
      <c r="BJ1210" s="49"/>
      <c r="BK1210" s="49"/>
      <c r="BL1210" s="49"/>
      <c r="BM1210" s="49"/>
      <c r="BN1210" s="50"/>
      <c r="BO1210" s="49"/>
      <c r="BP1210" s="49"/>
      <c r="BQ1210" s="50"/>
      <c r="BR1210" s="9"/>
    </row>
    <row r="1211" spans="1:70" s="7" customFormat="1" x14ac:dyDescent="0.25">
      <c r="A1211" s="68" t="s">
        <v>2203</v>
      </c>
      <c r="B1211" s="67" t="s">
        <v>1187</v>
      </c>
      <c r="C1211" s="52">
        <v>44966.694490740738</v>
      </c>
      <c r="D1211" s="16">
        <f>(K1211*M1211+P1211*R1211)/(24*60*60)</f>
        <v>9.2592592592592587E-3</v>
      </c>
      <c r="E1211" s="26"/>
      <c r="F1211" s="14" t="s">
        <v>2158</v>
      </c>
      <c r="G1211" s="15">
        <v>0.11700000000000001</v>
      </c>
      <c r="H1211" s="131">
        <v>31.5</v>
      </c>
      <c r="I1211" s="131">
        <v>15</v>
      </c>
      <c r="J1211" s="143" t="s">
        <v>2159</v>
      </c>
      <c r="K1211" s="27">
        <v>8</v>
      </c>
      <c r="L1211" s="27">
        <v>6.0000000000000001E-3</v>
      </c>
      <c r="M1211" s="13">
        <v>100</v>
      </c>
      <c r="N1211" s="13">
        <v>240</v>
      </c>
      <c r="O1211" s="17">
        <v>2E-3</v>
      </c>
      <c r="P1211" s="27">
        <v>0</v>
      </c>
      <c r="Q1211" s="27">
        <v>6.0000000000000001E-3</v>
      </c>
      <c r="R1211" s="13">
        <v>1315</v>
      </c>
      <c r="S1211" s="13">
        <v>240</v>
      </c>
      <c r="T1211" s="133">
        <v>2.9999999999999997E-4</v>
      </c>
      <c r="U1211" s="27">
        <v>4.8059999999999999E-2</v>
      </c>
      <c r="V1211" s="8">
        <f>IF(AB1209="Latest Sag:",-(K1211*L1211+P1211*Q1211),-(K1211*L1211+P1211*Q1211)+U1211)</f>
        <v>-4.8000000000000001E-2</v>
      </c>
      <c r="W1211" s="8">
        <f>IF(OR(AC1210="",AC1210=0),Z1210+V1211,IF(AB1209="Latest Sag:",AA1210+U1211+V1211,AC1210+V1211))</f>
        <v>-0.61657200000000001</v>
      </c>
      <c r="X1211" s="33">
        <v>-39.626482000000003</v>
      </c>
      <c r="Y1211" s="53">
        <f>IF(OR(ISBLANK(X1211),X1209=VALUE(20)),,IF(W1209="Latest Z20:",ABS(X1209-X1211-K1208*L1208-P1208*Q1208+U1210+U1211),ABS(X1210-X1211-K1210*L1210-P1210*Q1210+U1211)))</f>
        <v>0</v>
      </c>
      <c r="Z1211" s="28">
        <v>-67.623615999999998</v>
      </c>
      <c r="AA1211" s="28">
        <v>-0.61661500000000002</v>
      </c>
      <c r="AB1211" s="28">
        <v>2.2880000000000001E-3</v>
      </c>
      <c r="AC1211" s="8">
        <f t="shared" ref="AC1211" si="2776">AB1211+AA1211</f>
        <v>-0.61432700000000007</v>
      </c>
      <c r="AD1211" s="35">
        <v>-0.63277300000000003</v>
      </c>
      <c r="AE1211" s="8">
        <f t="shared" ref="AE1211" si="2777">IF(AD1211="",0,IF(OR(AC1211="",AC1211=0),W1211-AD1211,AC1211-AD1211))</f>
        <v>1.8445999999999962E-2</v>
      </c>
      <c r="AF1211" s="58">
        <f t="shared" ref="AF1211" si="2778">IF(AA1211="",(Z1211-V1211)-Z1210,AC1211-W1211)</f>
        <v>2.2449999999999415E-3</v>
      </c>
      <c r="AG1211" s="40">
        <v>440</v>
      </c>
      <c r="AH1211" s="73">
        <v>400</v>
      </c>
      <c r="AI1211" s="40">
        <v>151</v>
      </c>
      <c r="AJ1211" s="73">
        <v>100</v>
      </c>
      <c r="AK1211" s="40">
        <v>8</v>
      </c>
      <c r="AL1211" s="73">
        <v>200</v>
      </c>
      <c r="AM1211" s="70"/>
      <c r="AN1211" s="74"/>
      <c r="AO1211" s="70"/>
      <c r="AP1211" s="63"/>
      <c r="AQ1211" s="63"/>
      <c r="AR1211" s="40"/>
      <c r="AS1211" s="40"/>
      <c r="AT1211" s="63"/>
      <c r="AU1211" s="63"/>
      <c r="AV1211" s="142"/>
      <c r="AW1211" s="71"/>
      <c r="AX1211" s="45"/>
      <c r="AY1211" s="45"/>
      <c r="AZ1211" s="46"/>
      <c r="BA1211" s="152"/>
      <c r="BB1211" s="47"/>
      <c r="BC1211" s="158">
        <v>16</v>
      </c>
      <c r="BD1211" s="158"/>
      <c r="BE1211" s="47"/>
      <c r="BF1211" s="56"/>
      <c r="BG1211" s="49"/>
      <c r="BH1211" s="50"/>
      <c r="BI1211" s="49"/>
      <c r="BJ1211" s="49"/>
      <c r="BK1211" s="49"/>
      <c r="BL1211" s="49"/>
      <c r="BM1211" s="49"/>
      <c r="BN1211" s="50"/>
      <c r="BO1211" s="49"/>
      <c r="BP1211" s="49"/>
      <c r="BQ1211" s="50"/>
      <c r="BR1211" s="9"/>
    </row>
    <row r="1212" spans="1:70" s="6" customFormat="1" x14ac:dyDescent="0.25">
      <c r="A1212" s="170" t="s">
        <v>1155</v>
      </c>
      <c r="B1212" s="136"/>
      <c r="C1212" s="137">
        <v>44966.717187499999</v>
      </c>
      <c r="D1212" s="146">
        <v>1.1000000000000001</v>
      </c>
      <c r="E1212" s="139" t="s">
        <v>814</v>
      </c>
      <c r="F1212" s="165" t="s">
        <v>1239</v>
      </c>
      <c r="G1212" s="22"/>
      <c r="H1212" s="134"/>
      <c r="I1212" s="134"/>
      <c r="J1212" s="145"/>
      <c r="K1212" s="29"/>
      <c r="L1212" s="29"/>
      <c r="M1212" s="1"/>
      <c r="N1212" s="1"/>
      <c r="O1212" s="3"/>
      <c r="P1212" s="29"/>
      <c r="Q1212" s="29"/>
      <c r="R1212" s="1"/>
      <c r="S1212" s="1"/>
      <c r="T1212" s="147" t="s">
        <v>903</v>
      </c>
      <c r="U1212" s="32" t="s">
        <v>24</v>
      </c>
      <c r="V1212" s="24"/>
      <c r="W1212" s="25" t="s">
        <v>22</v>
      </c>
      <c r="X1212" s="30">
        <v>20</v>
      </c>
      <c r="Y1212" s="138"/>
      <c r="Z1212" s="30"/>
      <c r="AA1212" s="30"/>
      <c r="AB1212" s="36" t="s">
        <v>21</v>
      </c>
      <c r="AC1212" s="24">
        <f>$AC$1211</f>
        <v>-0.61432700000000007</v>
      </c>
      <c r="AD1212" s="30"/>
      <c r="AE1212" s="24"/>
      <c r="AF1212" s="24"/>
      <c r="AG1212" s="41"/>
      <c r="AH1212" s="41"/>
      <c r="AI1212" s="41"/>
      <c r="AJ1212" s="41"/>
      <c r="AK1212" s="41"/>
      <c r="AL1212" s="41"/>
      <c r="AM1212" s="41"/>
      <c r="AN1212" s="41"/>
      <c r="AO1212" s="41"/>
      <c r="AP1212" s="135"/>
      <c r="AQ1212" s="135"/>
      <c r="AR1212" s="41"/>
      <c r="AS1212" s="41"/>
      <c r="AT1212" s="135"/>
      <c r="AU1212" s="135"/>
      <c r="AV1212" s="29"/>
      <c r="AW1212" s="42"/>
      <c r="AX1212" s="42"/>
      <c r="AY1212" s="42"/>
      <c r="AZ1212" s="43"/>
      <c r="BA1212" s="151"/>
      <c r="BB1212" s="44"/>
      <c r="BC1212" s="157">
        <v>17</v>
      </c>
      <c r="BD1212" s="157"/>
      <c r="BE1212" s="44"/>
      <c r="BF1212" s="48"/>
      <c r="BG1212" s="48"/>
      <c r="BH1212" s="48"/>
      <c r="BI1212" s="48"/>
      <c r="BJ1212" s="48"/>
      <c r="BK1212" s="48"/>
      <c r="BL1212" s="48"/>
      <c r="BM1212" s="48"/>
      <c r="BN1212" s="48"/>
      <c r="BO1212" s="48"/>
      <c r="BP1212" s="48"/>
      <c r="BQ1212" s="48"/>
      <c r="BR1212" s="1"/>
    </row>
    <row r="1213" spans="1:70" s="7" customFormat="1" x14ac:dyDescent="0.25">
      <c r="A1213" s="68" t="s">
        <v>2204</v>
      </c>
      <c r="B1213" s="67" t="s">
        <v>1187</v>
      </c>
      <c r="C1213" s="52">
        <v>44966.717233796298</v>
      </c>
      <c r="D1213" s="16">
        <f>(K1213*M1213+P1213*R1213)/(24*60*60)</f>
        <v>0</v>
      </c>
      <c r="E1213" s="26"/>
      <c r="F1213" s="14" t="s">
        <v>2158</v>
      </c>
      <c r="G1213" s="15">
        <v>0.11700000000000001</v>
      </c>
      <c r="H1213" s="131">
        <v>31.5</v>
      </c>
      <c r="I1213" s="131">
        <v>15</v>
      </c>
      <c r="J1213" s="143" t="s">
        <v>2159</v>
      </c>
      <c r="K1213" s="37"/>
      <c r="L1213" s="27">
        <v>6.0000000000000001E-3</v>
      </c>
      <c r="M1213" s="13">
        <v>100</v>
      </c>
      <c r="N1213" s="13">
        <v>240</v>
      </c>
      <c r="O1213" s="17">
        <v>2E-3</v>
      </c>
      <c r="P1213" s="37"/>
      <c r="Q1213" s="27">
        <v>6.0000000000000001E-3</v>
      </c>
      <c r="R1213" s="13">
        <v>1315</v>
      </c>
      <c r="S1213" s="13">
        <v>240</v>
      </c>
      <c r="T1213" s="133">
        <v>2.9999999999999997E-4</v>
      </c>
      <c r="U1213" s="27"/>
      <c r="V1213" s="8">
        <f>IF(AB1211="Latest Sag:",-(K1213*L1213+P1213*Q1213),-(K1213*L1213+P1213*Q1213)+U1213)</f>
        <v>0</v>
      </c>
      <c r="W1213" s="8">
        <f>IF(OR(AC1212="",AC1212=0),Z1212+V1213,IF(AB1211="Latest Sag:",AA1212+U1213+V1213,AC1212+V1213))</f>
        <v>-0.61432700000000007</v>
      </c>
      <c r="X1213" s="34"/>
      <c r="Y1213" s="53">
        <f>IF(OR(ISBLANK(X1213),X1211=VALUE(20)),,IF(W1211="Latest Z20:",ABS(X1211-X1213-K1210*L1210-P1210*Q1210+U1212+U1213),ABS(X1212-X1213-K1212*L1212-P1212*Q1212+U1213)))</f>
        <v>0</v>
      </c>
      <c r="Z1213" s="28">
        <v>-67.622640000000004</v>
      </c>
      <c r="AA1213" s="28">
        <v>-0.61651100000000003</v>
      </c>
      <c r="AB1213" s="28">
        <v>2.3303999999999998E-2</v>
      </c>
      <c r="AC1213" s="8">
        <f t="shared" ref="AC1213" si="2779">AB1213+AA1213</f>
        <v>-0.59320700000000004</v>
      </c>
      <c r="AD1213" s="35">
        <v>-0.63277300000000003</v>
      </c>
      <c r="AE1213" s="8">
        <f t="shared" ref="AE1213" si="2780">IF(AD1213="",0,IF(OR(AC1213="",AC1213=0),W1213-AD1213,AC1213-AD1213))</f>
        <v>3.956599999999999E-2</v>
      </c>
      <c r="AF1213" s="58">
        <f t="shared" ref="AF1213" si="2781">IF(AA1213="",(Z1213-V1213)-Z1212,AC1213-W1213)</f>
        <v>2.1120000000000028E-2</v>
      </c>
      <c r="AG1213" s="40">
        <v>-34668</v>
      </c>
      <c r="AH1213" s="73">
        <v>400</v>
      </c>
      <c r="AI1213" s="40">
        <v>1246</v>
      </c>
      <c r="AJ1213" s="73">
        <v>100</v>
      </c>
      <c r="AK1213" s="40">
        <v>25</v>
      </c>
      <c r="AL1213" s="73">
        <v>200</v>
      </c>
      <c r="AM1213" s="70"/>
      <c r="AN1213" s="74"/>
      <c r="AO1213" s="70"/>
      <c r="AP1213" s="63"/>
      <c r="AQ1213" s="63"/>
      <c r="AR1213" s="40"/>
      <c r="AS1213" s="40"/>
      <c r="AT1213" s="63"/>
      <c r="AU1213" s="63"/>
      <c r="AV1213" s="142"/>
      <c r="AW1213" s="71"/>
      <c r="AX1213" s="45"/>
      <c r="AY1213" s="45"/>
      <c r="AZ1213" s="46"/>
      <c r="BA1213" s="152"/>
      <c r="BB1213" s="47"/>
      <c r="BC1213" s="158">
        <v>17</v>
      </c>
      <c r="BD1213" s="158"/>
      <c r="BE1213" s="47"/>
      <c r="BF1213" s="56"/>
      <c r="BG1213" s="49"/>
      <c r="BH1213" s="50"/>
      <c r="BI1213" s="49"/>
      <c r="BJ1213" s="49"/>
      <c r="BK1213" s="49"/>
      <c r="BL1213" s="49"/>
      <c r="BM1213" s="49"/>
      <c r="BN1213" s="50"/>
      <c r="BO1213" s="49"/>
      <c r="BP1213" s="49"/>
      <c r="BQ1213" s="50"/>
      <c r="BR1213" s="9"/>
    </row>
    <row r="1214" spans="1:70" s="7" customFormat="1" x14ac:dyDescent="0.25">
      <c r="A1214" s="68" t="s">
        <v>2205</v>
      </c>
      <c r="B1214" s="67" t="s">
        <v>1187</v>
      </c>
      <c r="C1214" s="52">
        <v>44966.73364583333</v>
      </c>
      <c r="D1214" s="16">
        <f>(K1214*M1214+P1214*R1214)/(24*60*60)</f>
        <v>9.2592592592592587E-3</v>
      </c>
      <c r="E1214" s="26"/>
      <c r="F1214" s="14" t="s">
        <v>2158</v>
      </c>
      <c r="G1214" s="15">
        <v>0.11700000000000001</v>
      </c>
      <c r="H1214" s="131">
        <v>31.5</v>
      </c>
      <c r="I1214" s="131">
        <v>15</v>
      </c>
      <c r="J1214" s="143" t="s">
        <v>2159</v>
      </c>
      <c r="K1214" s="27">
        <v>8</v>
      </c>
      <c r="L1214" s="27">
        <v>6.0000000000000001E-3</v>
      </c>
      <c r="M1214" s="13">
        <v>100</v>
      </c>
      <c r="N1214" s="13">
        <v>240</v>
      </c>
      <c r="O1214" s="17">
        <v>2E-3</v>
      </c>
      <c r="P1214" s="27">
        <v>0</v>
      </c>
      <c r="Q1214" s="27">
        <v>6.0000000000000001E-3</v>
      </c>
      <c r="R1214" s="13">
        <v>1315</v>
      </c>
      <c r="S1214" s="13">
        <v>240</v>
      </c>
      <c r="T1214" s="133">
        <v>2.9999999999999997E-4</v>
      </c>
      <c r="U1214" s="27">
        <v>4.8348000000000002E-2</v>
      </c>
      <c r="V1214" s="8">
        <f>IF(AB1212="Latest Sag:",-(K1214*L1214+P1214*Q1214),-(K1214*L1214+P1214*Q1214)+U1214)</f>
        <v>-4.8000000000000001E-2</v>
      </c>
      <c r="W1214" s="8">
        <f>IF(OR(AC1213="",AC1213=0),Z1213+V1214,IF(AB1212="Latest Sag:",AA1213+U1214+V1214,AC1213+V1214))</f>
        <v>-0.61616300000000002</v>
      </c>
      <c r="X1214" s="33">
        <v>-39.625818000000002</v>
      </c>
      <c r="Y1214" s="53">
        <f>IF(OR(ISBLANK(X1214),X1212=VALUE(20)),,IF(W1212="Latest Z20:",ABS(X1212-X1214-K1211*L1211-P1211*Q1211+U1213+U1214),ABS(X1213-X1214-K1213*L1213-P1213*Q1213+U1214)))</f>
        <v>0</v>
      </c>
      <c r="Z1214" s="28">
        <v>-67.622157999999999</v>
      </c>
      <c r="AA1214" s="28">
        <v>-0.61651699999999998</v>
      </c>
      <c r="AB1214" s="28">
        <v>1.495E-3</v>
      </c>
      <c r="AC1214" s="8">
        <f t="shared" ref="AC1214" si="2782">AB1214+AA1214</f>
        <v>-0.61502199999999996</v>
      </c>
      <c r="AD1214" s="35">
        <v>-0.63277300000000003</v>
      </c>
      <c r="AE1214" s="8">
        <f t="shared" ref="AE1214" si="2783">IF(AD1214="",0,IF(OR(AC1214="",AC1214=0),W1214-AD1214,AC1214-AD1214))</f>
        <v>1.7751000000000072E-2</v>
      </c>
      <c r="AF1214" s="58">
        <f t="shared" ref="AF1214" si="2784">IF(AA1214="",(Z1214-V1214)-Z1213,AC1214-W1214)</f>
        <v>1.1410000000000586E-3</v>
      </c>
      <c r="AG1214" s="40">
        <v>1000</v>
      </c>
      <c r="AH1214" s="73">
        <v>400</v>
      </c>
      <c r="AI1214" s="40">
        <v>161</v>
      </c>
      <c r="AJ1214" s="73">
        <v>100</v>
      </c>
      <c r="AK1214" s="40">
        <v>20</v>
      </c>
      <c r="AL1214" s="73">
        <v>200</v>
      </c>
      <c r="AM1214" s="70"/>
      <c r="AN1214" s="74"/>
      <c r="AO1214" s="70"/>
      <c r="AP1214" s="63"/>
      <c r="AQ1214" s="63"/>
      <c r="AR1214" s="40"/>
      <c r="AS1214" s="40"/>
      <c r="AT1214" s="63"/>
      <c r="AU1214" s="63"/>
      <c r="AV1214" s="142"/>
      <c r="AW1214" s="71"/>
      <c r="AX1214" s="45">
        <v>-6.2E-4</v>
      </c>
      <c r="AY1214" s="45"/>
      <c r="AZ1214" s="46"/>
      <c r="BA1214" s="152"/>
      <c r="BB1214" s="47"/>
      <c r="BC1214" s="158">
        <v>17</v>
      </c>
      <c r="BD1214" s="158"/>
      <c r="BE1214" s="47"/>
      <c r="BF1214" s="56"/>
      <c r="BG1214" s="49"/>
      <c r="BH1214" s="50"/>
      <c r="BI1214" s="49"/>
      <c r="BJ1214" s="49"/>
      <c r="BK1214" s="49"/>
      <c r="BL1214" s="49"/>
      <c r="BM1214" s="49"/>
      <c r="BN1214" s="50"/>
      <c r="BO1214" s="49"/>
      <c r="BP1214" s="49"/>
      <c r="BQ1214" s="50"/>
      <c r="BR1214" s="9"/>
    </row>
    <row r="1215" spans="1:70" s="6" customFormat="1" x14ac:dyDescent="0.25">
      <c r="A1215" s="170" t="s">
        <v>1155</v>
      </c>
      <c r="B1215" s="136"/>
      <c r="C1215" s="137">
        <v>44966.754988425928</v>
      </c>
      <c r="D1215" s="146">
        <v>0.91</v>
      </c>
      <c r="E1215" s="139" t="s">
        <v>814</v>
      </c>
      <c r="F1215" s="165" t="s">
        <v>1244</v>
      </c>
      <c r="G1215" s="22"/>
      <c r="H1215" s="134"/>
      <c r="I1215" s="134"/>
      <c r="J1215" s="145"/>
      <c r="K1215" s="29"/>
      <c r="L1215" s="29"/>
      <c r="M1215" s="1"/>
      <c r="N1215" s="1"/>
      <c r="O1215" s="3"/>
      <c r="P1215" s="29"/>
      <c r="Q1215" s="29"/>
      <c r="R1215" s="1"/>
      <c r="S1215" s="1"/>
      <c r="T1215" s="147" t="s">
        <v>903</v>
      </c>
      <c r="U1215" s="32" t="s">
        <v>24</v>
      </c>
      <c r="V1215" s="24"/>
      <c r="W1215" s="25" t="s">
        <v>22</v>
      </c>
      <c r="X1215" s="30">
        <v>20</v>
      </c>
      <c r="Y1215" s="138"/>
      <c r="Z1215" s="30"/>
      <c r="AA1215" s="30"/>
      <c r="AB1215" s="36" t="s">
        <v>21</v>
      </c>
      <c r="AC1215" s="24">
        <f>$AC$1214</f>
        <v>-0.61502199999999996</v>
      </c>
      <c r="AD1215" s="30"/>
      <c r="AE1215" s="24"/>
      <c r="AF1215" s="24"/>
      <c r="AG1215" s="41"/>
      <c r="AH1215" s="41"/>
      <c r="AI1215" s="41"/>
      <c r="AJ1215" s="41"/>
      <c r="AK1215" s="41"/>
      <c r="AL1215" s="41"/>
      <c r="AM1215" s="41"/>
      <c r="AN1215" s="41"/>
      <c r="AO1215" s="41"/>
      <c r="AP1215" s="135"/>
      <c r="AQ1215" s="135"/>
      <c r="AR1215" s="41"/>
      <c r="AS1215" s="41"/>
      <c r="AT1215" s="135"/>
      <c r="AU1215" s="135"/>
      <c r="AV1215" s="29"/>
      <c r="AW1215" s="42"/>
      <c r="AX1215" s="42"/>
      <c r="AY1215" s="42"/>
      <c r="AZ1215" s="43"/>
      <c r="BA1215" s="151"/>
      <c r="BB1215" s="44"/>
      <c r="BC1215" s="157">
        <v>18</v>
      </c>
      <c r="BD1215" s="157"/>
      <c r="BE1215" s="44"/>
      <c r="BF1215" s="48"/>
      <c r="BG1215" s="48"/>
      <c r="BH1215" s="48"/>
      <c r="BI1215" s="48"/>
      <c r="BJ1215" s="48"/>
      <c r="BK1215" s="48"/>
      <c r="BL1215" s="48"/>
      <c r="BM1215" s="48"/>
      <c r="BN1215" s="48"/>
      <c r="BO1215" s="48"/>
      <c r="BP1215" s="48"/>
      <c r="BQ1215" s="48"/>
      <c r="BR1215" s="1"/>
    </row>
    <row r="1216" spans="1:70" s="7" customFormat="1" x14ac:dyDescent="0.25">
      <c r="A1216" s="68" t="s">
        <v>2206</v>
      </c>
      <c r="B1216" s="67" t="s">
        <v>2164</v>
      </c>
      <c r="C1216" s="52">
        <v>44966.755624999998</v>
      </c>
      <c r="D1216" s="16">
        <f>(K1216*M1216+P1216*R1216)/(24*60*60)</f>
        <v>0</v>
      </c>
      <c r="E1216" s="26"/>
      <c r="F1216" s="14" t="s">
        <v>2158</v>
      </c>
      <c r="G1216" s="15">
        <v>0.11700000000000001</v>
      </c>
      <c r="H1216" s="131">
        <v>31.5</v>
      </c>
      <c r="I1216" s="131">
        <v>15</v>
      </c>
      <c r="J1216" s="143" t="s">
        <v>2159</v>
      </c>
      <c r="K1216" s="37"/>
      <c r="L1216" s="27">
        <v>6.0000000000000001E-3</v>
      </c>
      <c r="M1216" s="13">
        <v>100</v>
      </c>
      <c r="N1216" s="13">
        <v>240</v>
      </c>
      <c r="O1216" s="17">
        <v>2E-3</v>
      </c>
      <c r="P1216" s="37"/>
      <c r="Q1216" s="27">
        <v>6.0000000000000001E-3</v>
      </c>
      <c r="R1216" s="13">
        <v>1315</v>
      </c>
      <c r="S1216" s="13">
        <v>240</v>
      </c>
      <c r="T1216" s="133">
        <v>2.9999999999999997E-4</v>
      </c>
      <c r="U1216" s="27"/>
      <c r="V1216" s="8">
        <f>IF(AB1214="Latest Sag:",-(K1216*L1216+P1216*Q1216),-(K1216*L1216+P1216*Q1216)+U1216)</f>
        <v>0</v>
      </c>
      <c r="W1216" s="8">
        <f>IF(OR(AC1215="",AC1215=0),Z1215+V1216,IF(AB1214="Latest Sag:",AA1215+U1216+V1216,AC1215+V1216))</f>
        <v>-0.61502199999999996</v>
      </c>
      <c r="X1216" s="34"/>
      <c r="Y1216" s="53">
        <f>IF(OR(ISBLANK(X1216),X1214=VALUE(20)),,IF(W1214="Latest Z20:",ABS(X1214-X1216-K1213*L1213-P1213*Q1213+U1215+U1216),ABS(X1215-X1216-K1215*L1215-P1215*Q1215+U1216)))</f>
        <v>0</v>
      </c>
      <c r="Z1216" s="28">
        <v>-67.621938</v>
      </c>
      <c r="AA1216" s="28">
        <v>-0.61648400000000003</v>
      </c>
      <c r="AB1216" s="28">
        <v>4.0925999999999997E-2</v>
      </c>
      <c r="AC1216" s="8">
        <f t="shared" ref="AC1216" si="2785">AB1216+AA1216</f>
        <v>-0.57555800000000001</v>
      </c>
      <c r="AD1216" s="35">
        <v>-0.63277300000000003</v>
      </c>
      <c r="AE1216" s="8">
        <f t="shared" ref="AE1216" si="2786">IF(AD1216="",0,IF(OR(AC1216="",AC1216=0),W1216-AD1216,AC1216-AD1216))</f>
        <v>5.7215000000000016E-2</v>
      </c>
      <c r="AF1216" s="58">
        <f t="shared" ref="AF1216" si="2787">IF(AA1216="",(Z1216-V1216)-Z1215,AC1216-W1216)</f>
        <v>3.9463999999999944E-2</v>
      </c>
      <c r="AG1216" s="40">
        <v>-34555</v>
      </c>
      <c r="AH1216" s="73">
        <v>400</v>
      </c>
      <c r="AI1216" s="40">
        <v>1228</v>
      </c>
      <c r="AJ1216" s="73">
        <v>100</v>
      </c>
      <c r="AK1216" s="40">
        <v>13</v>
      </c>
      <c r="AL1216" s="73">
        <v>200</v>
      </c>
      <c r="AM1216" s="70"/>
      <c r="AN1216" s="74"/>
      <c r="AO1216" s="70"/>
      <c r="AP1216" s="63"/>
      <c r="AQ1216" s="63"/>
      <c r="AR1216" s="40"/>
      <c r="AS1216" s="40"/>
      <c r="AT1216" s="63"/>
      <c r="AU1216" s="63"/>
      <c r="AV1216" s="142"/>
      <c r="AW1216" s="71"/>
      <c r="AX1216" s="45"/>
      <c r="AY1216" s="45"/>
      <c r="AZ1216" s="46"/>
      <c r="BA1216" s="152"/>
      <c r="BB1216" s="47"/>
      <c r="BC1216" s="158">
        <v>18</v>
      </c>
      <c r="BD1216" s="158"/>
      <c r="BE1216" s="47"/>
      <c r="BF1216" s="56"/>
      <c r="BG1216" s="49"/>
      <c r="BH1216" s="50"/>
      <c r="BI1216" s="49"/>
      <c r="BJ1216" s="49"/>
      <c r="BK1216" s="49"/>
      <c r="BL1216" s="49"/>
      <c r="BM1216" s="49"/>
      <c r="BN1216" s="50"/>
      <c r="BO1216" s="49"/>
      <c r="BP1216" s="49"/>
      <c r="BQ1216" s="50"/>
      <c r="BR1216" s="9"/>
    </row>
    <row r="1217" spans="1:70" s="7" customFormat="1" x14ac:dyDescent="0.25">
      <c r="A1217" s="68" t="s">
        <v>2207</v>
      </c>
      <c r="B1217" s="67" t="s">
        <v>2164</v>
      </c>
      <c r="C1217" s="52">
        <v>44966.77789351852</v>
      </c>
      <c r="D1217" s="16">
        <f>(K1217*M1217+P1217*R1217)/(24*60*60)</f>
        <v>9.2592592592592587E-3</v>
      </c>
      <c r="E1217" s="26"/>
      <c r="F1217" s="14" t="s">
        <v>2158</v>
      </c>
      <c r="G1217" s="15">
        <v>0.11700000000000001</v>
      </c>
      <c r="H1217" s="131">
        <v>31.5</v>
      </c>
      <c r="I1217" s="131">
        <v>15</v>
      </c>
      <c r="J1217" s="143" t="s">
        <v>2159</v>
      </c>
      <c r="K1217" s="27">
        <v>8</v>
      </c>
      <c r="L1217" s="27">
        <v>6.0000000000000001E-3</v>
      </c>
      <c r="M1217" s="13">
        <v>100</v>
      </c>
      <c r="N1217" s="13">
        <v>240</v>
      </c>
      <c r="O1217" s="17">
        <v>2E-3</v>
      </c>
      <c r="P1217" s="27">
        <v>0</v>
      </c>
      <c r="Q1217" s="27">
        <v>6.0000000000000001E-3</v>
      </c>
      <c r="R1217" s="13">
        <v>1315</v>
      </c>
      <c r="S1217" s="13">
        <v>240</v>
      </c>
      <c r="T1217" s="133">
        <v>2.9999999999999997E-4</v>
      </c>
      <c r="U1217" s="27">
        <v>4.8195000000000002E-2</v>
      </c>
      <c r="V1217" s="8">
        <f>IF(AB1215="Latest Sag:",-(K1217*L1217+P1217*Q1217),-(K1217*L1217+P1217*Q1217)+U1217)</f>
        <v>-4.8000000000000001E-2</v>
      </c>
      <c r="W1217" s="8">
        <f>IF(OR(AC1216="",AC1216=0),Z1216+V1217,IF(AB1215="Latest Sag:",AA1216+U1217+V1217,AC1216+V1217))</f>
        <v>-0.61628900000000009</v>
      </c>
      <c r="X1217" s="33">
        <v>-39.626868000000002</v>
      </c>
      <c r="Y1217" s="53">
        <f>IF(OR(ISBLANK(X1217),X1215=VALUE(20)),,IF(W1215="Latest Z20:",ABS(X1215-X1217-K1214*L1214-P1214*Q1214+U1216+U1217),ABS(X1216-X1217-K1216*L1216-P1216*Q1216+U1217)))</f>
        <v>0</v>
      </c>
      <c r="Z1217" s="28">
        <v>-67.621452000000005</v>
      </c>
      <c r="AA1217" s="28">
        <v>-0.61646199999999995</v>
      </c>
      <c r="AB1217" s="28">
        <v>-1.66E-4</v>
      </c>
      <c r="AC1217" s="8">
        <f t="shared" ref="AC1217" si="2788">AB1217+AA1217</f>
        <v>-0.61662799999999995</v>
      </c>
      <c r="AD1217" s="35">
        <v>-0.63277300000000003</v>
      </c>
      <c r="AE1217" s="8">
        <f t="shared" ref="AE1217" si="2789">IF(AD1217="",0,IF(OR(AC1217="",AC1217=0),W1217-AD1217,AC1217-AD1217))</f>
        <v>1.6145000000000076E-2</v>
      </c>
      <c r="AF1217" s="58">
        <f t="shared" ref="AF1217" si="2790">IF(AA1217="",(Z1217-V1217)-Z1216,AC1217-W1217)</f>
        <v>-3.3899999999986719E-4</v>
      </c>
      <c r="AG1217" s="40">
        <v>1389</v>
      </c>
      <c r="AH1217" s="73">
        <v>400</v>
      </c>
      <c r="AI1217" s="40">
        <v>89</v>
      </c>
      <c r="AJ1217" s="73">
        <v>100</v>
      </c>
      <c r="AK1217" s="40">
        <v>15</v>
      </c>
      <c r="AL1217" s="73">
        <v>200</v>
      </c>
      <c r="AM1217" s="70"/>
      <c r="AN1217" s="74"/>
      <c r="AO1217" s="70"/>
      <c r="AP1217" s="63"/>
      <c r="AQ1217" s="63"/>
      <c r="AR1217" s="40"/>
      <c r="AS1217" s="40"/>
      <c r="AT1217" s="63"/>
      <c r="AU1217" s="63"/>
      <c r="AV1217" s="142"/>
      <c r="AW1217" s="71"/>
      <c r="AX1217" s="45">
        <v>-6.8999999999999997E-4</v>
      </c>
      <c r="AY1217" s="45"/>
      <c r="AZ1217" s="46"/>
      <c r="BA1217" s="152"/>
      <c r="BB1217" s="47"/>
      <c r="BC1217" s="158">
        <v>18</v>
      </c>
      <c r="BD1217" s="158"/>
      <c r="BE1217" s="47"/>
      <c r="BF1217" s="56"/>
      <c r="BG1217" s="49"/>
      <c r="BH1217" s="50"/>
      <c r="BI1217" s="49"/>
      <c r="BJ1217" s="49"/>
      <c r="BK1217" s="49"/>
      <c r="BL1217" s="49"/>
      <c r="BM1217" s="49"/>
      <c r="BN1217" s="50"/>
      <c r="BO1217" s="49"/>
      <c r="BP1217" s="49"/>
      <c r="BQ1217" s="50"/>
      <c r="BR1217" s="9"/>
    </row>
    <row r="1218" spans="1:70" s="6" customFormat="1" x14ac:dyDescent="0.25">
      <c r="A1218" s="170" t="s">
        <v>1155</v>
      </c>
      <c r="B1218" s="136"/>
      <c r="C1218" s="137">
        <v>44966.807199074072</v>
      </c>
      <c r="D1218" s="146">
        <v>1.25</v>
      </c>
      <c r="E1218" s="139" t="s">
        <v>814</v>
      </c>
      <c r="F1218" s="165" t="s">
        <v>1249</v>
      </c>
      <c r="G1218" s="22"/>
      <c r="H1218" s="134"/>
      <c r="I1218" s="134"/>
      <c r="J1218" s="145"/>
      <c r="K1218" s="29"/>
      <c r="L1218" s="29"/>
      <c r="M1218" s="1"/>
      <c r="N1218" s="1"/>
      <c r="O1218" s="3"/>
      <c r="P1218" s="29"/>
      <c r="Q1218" s="29"/>
      <c r="R1218" s="1"/>
      <c r="S1218" s="1"/>
      <c r="T1218" s="147" t="s">
        <v>903</v>
      </c>
      <c r="U1218" s="32" t="s">
        <v>24</v>
      </c>
      <c r="V1218" s="24"/>
      <c r="W1218" s="25" t="s">
        <v>22</v>
      </c>
      <c r="X1218" s="30">
        <v>20</v>
      </c>
      <c r="Y1218" s="138"/>
      <c r="Z1218" s="30"/>
      <c r="AA1218" s="30"/>
      <c r="AB1218" s="36" t="s">
        <v>21</v>
      </c>
      <c r="AC1218" s="24">
        <f>$AC$1217</f>
        <v>-0.61662799999999995</v>
      </c>
      <c r="AD1218" s="30"/>
      <c r="AE1218" s="24"/>
      <c r="AF1218" s="24"/>
      <c r="AG1218" s="41"/>
      <c r="AH1218" s="41"/>
      <c r="AI1218" s="41"/>
      <c r="AJ1218" s="41"/>
      <c r="AK1218" s="41"/>
      <c r="AL1218" s="41"/>
      <c r="AM1218" s="41"/>
      <c r="AN1218" s="41"/>
      <c r="AO1218" s="41"/>
      <c r="AP1218" s="135"/>
      <c r="AQ1218" s="135"/>
      <c r="AR1218" s="41"/>
      <c r="AS1218" s="41"/>
      <c r="AT1218" s="135"/>
      <c r="AU1218" s="135"/>
      <c r="AV1218" s="29"/>
      <c r="AW1218" s="42"/>
      <c r="AX1218" s="42"/>
      <c r="AY1218" s="42"/>
      <c r="AZ1218" s="43"/>
      <c r="BA1218" s="151"/>
      <c r="BB1218" s="44"/>
      <c r="BC1218" s="157">
        <v>19</v>
      </c>
      <c r="BD1218" s="157"/>
      <c r="BE1218" s="44"/>
      <c r="BF1218" s="48"/>
      <c r="BG1218" s="48"/>
      <c r="BH1218" s="48"/>
      <c r="BI1218" s="48"/>
      <c r="BJ1218" s="48"/>
      <c r="BK1218" s="48"/>
      <c r="BL1218" s="48"/>
      <c r="BM1218" s="48"/>
      <c r="BN1218" s="48"/>
      <c r="BO1218" s="48"/>
      <c r="BP1218" s="48"/>
      <c r="BQ1218" s="48"/>
      <c r="BR1218" s="1"/>
    </row>
    <row r="1219" spans="1:70" s="7" customFormat="1" x14ac:dyDescent="0.25">
      <c r="A1219" s="68" t="s">
        <v>2208</v>
      </c>
      <c r="B1219" s="67" t="s">
        <v>2164</v>
      </c>
      <c r="C1219" s="52">
        <v>44966.807280092595</v>
      </c>
      <c r="D1219" s="16">
        <f>(K1219*M1219+P1219*R1219)/(24*60*60)</f>
        <v>0</v>
      </c>
      <c r="E1219" s="26"/>
      <c r="F1219" s="14" t="s">
        <v>2158</v>
      </c>
      <c r="G1219" s="15">
        <v>0.11700000000000001</v>
      </c>
      <c r="H1219" s="131">
        <v>31.5</v>
      </c>
      <c r="I1219" s="131">
        <v>15</v>
      </c>
      <c r="J1219" s="143" t="s">
        <v>2159</v>
      </c>
      <c r="K1219" s="37"/>
      <c r="L1219" s="27">
        <v>6.0000000000000001E-3</v>
      </c>
      <c r="M1219" s="13">
        <v>100</v>
      </c>
      <c r="N1219" s="13">
        <v>240</v>
      </c>
      <c r="O1219" s="17">
        <v>2E-3</v>
      </c>
      <c r="P1219" s="37"/>
      <c r="Q1219" s="27">
        <v>6.0000000000000001E-3</v>
      </c>
      <c r="R1219" s="13">
        <v>1315</v>
      </c>
      <c r="S1219" s="13">
        <v>240</v>
      </c>
      <c r="T1219" s="133">
        <v>2.9999999999999997E-4</v>
      </c>
      <c r="U1219" s="27"/>
      <c r="V1219" s="8">
        <f>IF(AB1217="Latest Sag:",-(K1219*L1219+P1219*Q1219),-(K1219*L1219+P1219*Q1219)+U1219)</f>
        <v>0</v>
      </c>
      <c r="W1219" s="8">
        <f>IF(OR(AC1218="",AC1218=0),Z1218+V1219,IF(AB1217="Latest Sag:",AA1218+U1219+V1219,AC1218+V1219))</f>
        <v>-0.61662799999999995</v>
      </c>
      <c r="X1219" s="34"/>
      <c r="Y1219" s="53">
        <f>IF(OR(ISBLANK(X1219),X1217=VALUE(20)),,IF(W1217="Latest Z20:",ABS(X1217-X1219-K1216*L1216-P1216*Q1216+U1218+U1219),ABS(X1218-X1219-K1218*L1218-P1218*Q1218+U1219)))</f>
        <v>0</v>
      </c>
      <c r="Z1219" s="28">
        <v>-67.621206999999998</v>
      </c>
      <c r="AA1219" s="28">
        <v>-0.61655700000000002</v>
      </c>
      <c r="AB1219" s="28">
        <v>4.1182999999999997E-2</v>
      </c>
      <c r="AC1219" s="8">
        <f t="shared" ref="AC1219" si="2791">AB1219+AA1219</f>
        <v>-0.57537400000000005</v>
      </c>
      <c r="AD1219" s="35">
        <v>-0.63277300000000003</v>
      </c>
      <c r="AE1219" s="8">
        <f t="shared" ref="AE1219" si="2792">IF(AD1219="",0,IF(OR(AC1219="",AC1219=0),W1219-AD1219,AC1219-AD1219))</f>
        <v>5.7398999999999978E-2</v>
      </c>
      <c r="AF1219" s="58">
        <f t="shared" ref="AF1219" si="2793">IF(AA1219="",(Z1219-V1219)-Z1218,AC1219-W1219)</f>
        <v>4.1253999999999902E-2</v>
      </c>
      <c r="AG1219" s="40">
        <v>-34388</v>
      </c>
      <c r="AH1219" s="73">
        <v>400</v>
      </c>
      <c r="AI1219" s="40">
        <v>1427</v>
      </c>
      <c r="AJ1219" s="73">
        <v>100</v>
      </c>
      <c r="AK1219" s="40">
        <v>22</v>
      </c>
      <c r="AL1219" s="73">
        <v>200</v>
      </c>
      <c r="AM1219" s="70"/>
      <c r="AN1219" s="74"/>
      <c r="AO1219" s="70"/>
      <c r="AP1219" s="63"/>
      <c r="AQ1219" s="63"/>
      <c r="AR1219" s="40"/>
      <c r="AS1219" s="40"/>
      <c r="AT1219" s="63"/>
      <c r="AU1219" s="63"/>
      <c r="AV1219" s="142"/>
      <c r="AW1219" s="71"/>
      <c r="AX1219" s="45"/>
      <c r="AY1219" s="45"/>
      <c r="AZ1219" s="46"/>
      <c r="BA1219" s="152"/>
      <c r="BB1219" s="47"/>
      <c r="BC1219" s="158">
        <v>19</v>
      </c>
      <c r="BD1219" s="158"/>
      <c r="BE1219" s="47"/>
      <c r="BF1219" s="56"/>
      <c r="BG1219" s="49"/>
      <c r="BH1219" s="50"/>
      <c r="BI1219" s="49"/>
      <c r="BJ1219" s="49"/>
      <c r="BK1219" s="49"/>
      <c r="BL1219" s="49"/>
      <c r="BM1219" s="49"/>
      <c r="BN1219" s="50"/>
      <c r="BO1219" s="49"/>
      <c r="BP1219" s="49"/>
      <c r="BQ1219" s="50"/>
      <c r="BR1219" s="9"/>
    </row>
    <row r="1220" spans="1:70" s="7" customFormat="1" x14ac:dyDescent="0.25">
      <c r="A1220" s="68" t="s">
        <v>2209</v>
      </c>
      <c r="B1220" s="67" t="s">
        <v>2164</v>
      </c>
      <c r="C1220" s="52">
        <v>44966.824756944443</v>
      </c>
      <c r="D1220" s="16">
        <f>(K1220*M1220+P1220*R1220)/(24*60*60)</f>
        <v>9.2592592592592587E-3</v>
      </c>
      <c r="E1220" s="26"/>
      <c r="F1220" s="14" t="s">
        <v>2158</v>
      </c>
      <c r="G1220" s="15">
        <v>0.11700000000000001</v>
      </c>
      <c r="H1220" s="131">
        <v>31.5</v>
      </c>
      <c r="I1220" s="131">
        <v>15</v>
      </c>
      <c r="J1220" s="143" t="s">
        <v>2159</v>
      </c>
      <c r="K1220" s="27">
        <v>8</v>
      </c>
      <c r="L1220" s="27">
        <v>6.0000000000000001E-3</v>
      </c>
      <c r="M1220" s="13">
        <v>100</v>
      </c>
      <c r="N1220" s="13">
        <v>240</v>
      </c>
      <c r="O1220" s="17">
        <v>2E-3</v>
      </c>
      <c r="P1220" s="27">
        <v>0</v>
      </c>
      <c r="Q1220" s="27">
        <v>6.0000000000000001E-3</v>
      </c>
      <c r="R1220" s="13">
        <v>1315</v>
      </c>
      <c r="S1220" s="13">
        <v>240</v>
      </c>
      <c r="T1220" s="133">
        <v>2.9999999999999997E-4</v>
      </c>
      <c r="U1220" s="27">
        <v>4.7753999999999998E-2</v>
      </c>
      <c r="V1220" s="8">
        <f>IF(AB1218="Latest Sag:",-(K1220*L1220+P1220*Q1220),-(K1220*L1220+P1220*Q1220)+U1220)</f>
        <v>-4.8000000000000001E-2</v>
      </c>
      <c r="W1220" s="8">
        <f>IF(OR(AC1219="",AC1219=0),Z1219+V1220,IF(AB1218="Latest Sag:",AA1219+U1220+V1220,AC1219+V1220))</f>
        <v>-0.6168030000000001</v>
      </c>
      <c r="X1220" s="33">
        <v>-39.625399999999999</v>
      </c>
      <c r="Y1220" s="53">
        <f>IF(OR(ISBLANK(X1220),X1218=VALUE(20)),,IF(W1218="Latest Z20:",ABS(X1218-X1220-K1217*L1217-P1217*Q1217+U1219+U1220),ABS(X1219-X1220-K1219*L1219-P1219*Q1219+U1220)))</f>
        <v>0</v>
      </c>
      <c r="Z1220" s="28">
        <v>-67.620711999999997</v>
      </c>
      <c r="AA1220" s="28">
        <v>-0.61652799999999996</v>
      </c>
      <c r="AB1220" s="28">
        <v>-9.7000000000000005E-4</v>
      </c>
      <c r="AC1220" s="8">
        <f t="shared" ref="AC1220" si="2794">AB1220+AA1220</f>
        <v>-0.61749799999999999</v>
      </c>
      <c r="AD1220" s="35">
        <v>-0.63277300000000003</v>
      </c>
      <c r="AE1220" s="8">
        <f t="shared" ref="AE1220" si="2795">IF(AD1220="",0,IF(OR(AC1220="",AC1220=0),W1220-AD1220,AC1220-AD1220))</f>
        <v>1.5275000000000039E-2</v>
      </c>
      <c r="AF1220" s="58">
        <f t="shared" ref="AF1220" si="2796">IF(AA1220="",(Z1220-V1220)-Z1219,AC1220-W1220)</f>
        <v>-6.9499999999989015E-4</v>
      </c>
      <c r="AG1220" s="40">
        <v>-557</v>
      </c>
      <c r="AH1220" s="73">
        <v>400</v>
      </c>
      <c r="AI1220" s="40">
        <v>52</v>
      </c>
      <c r="AJ1220" s="73">
        <v>100</v>
      </c>
      <c r="AK1220" s="40">
        <v>22</v>
      </c>
      <c r="AL1220" s="73">
        <v>200</v>
      </c>
      <c r="AM1220" s="70"/>
      <c r="AN1220" s="74"/>
      <c r="AO1220" s="70"/>
      <c r="AP1220" s="63"/>
      <c r="AQ1220" s="63"/>
      <c r="AR1220" s="40"/>
      <c r="AS1220" s="40"/>
      <c r="AT1220" s="63"/>
      <c r="AU1220" s="63"/>
      <c r="AV1220" s="142"/>
      <c r="AW1220" s="71"/>
      <c r="AX1220" s="45">
        <v>2.42E-4</v>
      </c>
      <c r="AY1220" s="45"/>
      <c r="AZ1220" s="46"/>
      <c r="BA1220" s="152"/>
      <c r="BB1220" s="47"/>
      <c r="BC1220" s="158">
        <v>19</v>
      </c>
      <c r="BD1220" s="158"/>
      <c r="BE1220" s="47"/>
      <c r="BF1220" s="56"/>
      <c r="BG1220" s="49"/>
      <c r="BH1220" s="50"/>
      <c r="BI1220" s="49"/>
      <c r="BJ1220" s="49"/>
      <c r="BK1220" s="49"/>
      <c r="BL1220" s="49"/>
      <c r="BM1220" s="49"/>
      <c r="BN1220" s="50"/>
      <c r="BO1220" s="49"/>
      <c r="BP1220" s="49"/>
      <c r="BQ1220" s="50"/>
      <c r="BR1220" s="9"/>
    </row>
    <row r="1221" spans="1:70" s="6" customFormat="1" x14ac:dyDescent="0.25">
      <c r="A1221" s="170" t="s">
        <v>1155</v>
      </c>
      <c r="B1221" s="136"/>
      <c r="C1221" s="137">
        <v>44966.844583333332</v>
      </c>
      <c r="D1221" s="146">
        <v>0.9</v>
      </c>
      <c r="E1221" s="139" t="s">
        <v>814</v>
      </c>
      <c r="F1221" s="165" t="s">
        <v>1324</v>
      </c>
      <c r="G1221" s="22"/>
      <c r="H1221" s="134"/>
      <c r="I1221" s="134"/>
      <c r="J1221" s="145"/>
      <c r="K1221" s="29"/>
      <c r="L1221" s="29"/>
      <c r="M1221" s="1"/>
      <c r="N1221" s="1"/>
      <c r="O1221" s="3"/>
      <c r="P1221" s="29"/>
      <c r="Q1221" s="29"/>
      <c r="R1221" s="1"/>
      <c r="S1221" s="1"/>
      <c r="T1221" s="147" t="s">
        <v>903</v>
      </c>
      <c r="U1221" s="32" t="s">
        <v>24</v>
      </c>
      <c r="V1221" s="24"/>
      <c r="W1221" s="25" t="s">
        <v>22</v>
      </c>
      <c r="X1221" s="30">
        <v>20</v>
      </c>
      <c r="Y1221" s="138"/>
      <c r="Z1221" s="30"/>
      <c r="AA1221" s="30"/>
      <c r="AB1221" s="36" t="s">
        <v>21</v>
      </c>
      <c r="AC1221" s="24">
        <f>$AC$1220</f>
        <v>-0.61749799999999999</v>
      </c>
      <c r="AD1221" s="30"/>
      <c r="AE1221" s="24"/>
      <c r="AF1221" s="24"/>
      <c r="AG1221" s="41"/>
      <c r="AH1221" s="41"/>
      <c r="AI1221" s="41"/>
      <c r="AJ1221" s="41"/>
      <c r="AK1221" s="41"/>
      <c r="AL1221" s="41"/>
      <c r="AM1221" s="41"/>
      <c r="AN1221" s="41"/>
      <c r="AO1221" s="41"/>
      <c r="AP1221" s="135"/>
      <c r="AQ1221" s="135"/>
      <c r="AR1221" s="41"/>
      <c r="AS1221" s="41"/>
      <c r="AT1221" s="135"/>
      <c r="AU1221" s="135"/>
      <c r="AV1221" s="29"/>
      <c r="AW1221" s="42"/>
      <c r="AX1221" s="42"/>
      <c r="AY1221" s="42"/>
      <c r="AZ1221" s="43"/>
      <c r="BA1221" s="151"/>
      <c r="BB1221" s="44"/>
      <c r="BC1221" s="157">
        <v>20</v>
      </c>
      <c r="BD1221" s="157"/>
      <c r="BE1221" s="44"/>
      <c r="BF1221" s="48"/>
      <c r="BG1221" s="48"/>
      <c r="BH1221" s="48"/>
      <c r="BI1221" s="48"/>
      <c r="BJ1221" s="48"/>
      <c r="BK1221" s="48"/>
      <c r="BL1221" s="48"/>
      <c r="BM1221" s="48"/>
      <c r="BN1221" s="48"/>
      <c r="BO1221" s="48"/>
      <c r="BP1221" s="48"/>
      <c r="BQ1221" s="48"/>
      <c r="BR1221" s="1"/>
    </row>
    <row r="1222" spans="1:70" s="7" customFormat="1" x14ac:dyDescent="0.25">
      <c r="A1222" s="68" t="s">
        <v>2210</v>
      </c>
      <c r="B1222" s="67" t="s">
        <v>2211</v>
      </c>
      <c r="C1222" s="52">
        <v>44966.844687500001</v>
      </c>
      <c r="D1222" s="16">
        <f>(K1222*M1222+P1222*R1222)/(24*60*60)</f>
        <v>0</v>
      </c>
      <c r="E1222" s="26"/>
      <c r="F1222" s="14" t="s">
        <v>2158</v>
      </c>
      <c r="G1222" s="15">
        <v>0.11700000000000001</v>
      </c>
      <c r="H1222" s="131">
        <v>31.5</v>
      </c>
      <c r="I1222" s="131">
        <v>15</v>
      </c>
      <c r="J1222" s="143" t="s">
        <v>2159</v>
      </c>
      <c r="K1222" s="37"/>
      <c r="L1222" s="27">
        <v>6.0000000000000001E-3</v>
      </c>
      <c r="M1222" s="13">
        <v>100</v>
      </c>
      <c r="N1222" s="13">
        <v>240</v>
      </c>
      <c r="O1222" s="17">
        <v>2E-3</v>
      </c>
      <c r="P1222" s="37"/>
      <c r="Q1222" s="27">
        <v>6.0000000000000001E-3</v>
      </c>
      <c r="R1222" s="13">
        <v>1315</v>
      </c>
      <c r="S1222" s="13">
        <v>240</v>
      </c>
      <c r="T1222" s="133">
        <v>2.9999999999999997E-4</v>
      </c>
      <c r="U1222" s="27"/>
      <c r="V1222" s="8">
        <f>IF(AB1220="Latest Sag:",-(K1222*L1222+P1222*Q1222),-(K1222*L1222+P1222*Q1222)+U1222)</f>
        <v>0</v>
      </c>
      <c r="W1222" s="8">
        <f>IF(OR(AC1221="",AC1221=0),Z1221+V1222,IF(AB1220="Latest Sag:",AA1221+U1222+V1222,AC1221+V1222))</f>
        <v>-0.61749799999999999</v>
      </c>
      <c r="X1222" s="34"/>
      <c r="Y1222" s="53">
        <f>IF(OR(ISBLANK(X1222),X1220=VALUE(20)),,IF(W1220="Latest Z20:",ABS(X1220-X1222-K1219*L1219-P1219*Q1219+U1221+U1222),ABS(X1221-X1222-K1221*L1221-P1221*Q1221+U1222)))</f>
        <v>0</v>
      </c>
      <c r="Z1222" s="28">
        <v>-67.620177999999996</v>
      </c>
      <c r="AA1222" s="28">
        <v>-0.61646800000000002</v>
      </c>
      <c r="AB1222" s="28">
        <v>4.1750000000000002E-2</v>
      </c>
      <c r="AC1222" s="8">
        <f t="shared" ref="AC1222" si="2797">AB1222+AA1222</f>
        <v>-0.57471800000000006</v>
      </c>
      <c r="AD1222" s="35">
        <v>-0.63277300000000003</v>
      </c>
      <c r="AE1222" s="8">
        <f t="shared" ref="AE1222" si="2798">IF(AD1222="",0,IF(OR(AC1222="",AC1222=0),W1222-AD1222,AC1222-AD1222))</f>
        <v>5.8054999999999968E-2</v>
      </c>
      <c r="AF1222" s="58">
        <f t="shared" ref="AF1222" si="2799">IF(AA1222="",(Z1222-V1222)-Z1221,AC1222-W1222)</f>
        <v>4.2779999999999929E-2</v>
      </c>
      <c r="AG1222" s="40">
        <v>-34696</v>
      </c>
      <c r="AH1222" s="73">
        <v>400</v>
      </c>
      <c r="AI1222" s="40">
        <v>1111</v>
      </c>
      <c r="AJ1222" s="73">
        <v>100</v>
      </c>
      <c r="AK1222" s="40">
        <v>13</v>
      </c>
      <c r="AL1222" s="73">
        <v>200</v>
      </c>
      <c r="AM1222" s="70"/>
      <c r="AN1222" s="74"/>
      <c r="AO1222" s="70"/>
      <c r="AP1222" s="63"/>
      <c r="AQ1222" s="63"/>
      <c r="AR1222" s="40"/>
      <c r="AS1222" s="40"/>
      <c r="AT1222" s="63"/>
      <c r="AU1222" s="63"/>
      <c r="AV1222" s="142"/>
      <c r="AW1222" s="71"/>
      <c r="AX1222" s="45"/>
      <c r="AY1222" s="45"/>
      <c r="AZ1222" s="46"/>
      <c r="BA1222" s="152"/>
      <c r="BB1222" s="47"/>
      <c r="BC1222" s="158">
        <v>20</v>
      </c>
      <c r="BD1222" s="158"/>
      <c r="BE1222" s="47"/>
      <c r="BF1222" s="56"/>
      <c r="BG1222" s="49"/>
      <c r="BH1222" s="50"/>
      <c r="BI1222" s="49"/>
      <c r="BJ1222" s="49"/>
      <c r="BK1222" s="49"/>
      <c r="BL1222" s="49"/>
      <c r="BM1222" s="49"/>
      <c r="BN1222" s="50"/>
      <c r="BO1222" s="49"/>
      <c r="BP1222" s="49"/>
      <c r="BQ1222" s="50"/>
      <c r="BR1222" s="9"/>
    </row>
    <row r="1223" spans="1:70" s="7" customFormat="1" x14ac:dyDescent="0.25">
      <c r="A1223" s="68" t="s">
        <v>2212</v>
      </c>
      <c r="B1223" s="67" t="s">
        <v>2211</v>
      </c>
      <c r="C1223" s="52">
        <v>44966.868298611109</v>
      </c>
      <c r="D1223" s="16">
        <f>(K1223*M1223+P1223*R1223)/(24*60*60)</f>
        <v>9.2592592592592587E-3</v>
      </c>
      <c r="E1223" s="26"/>
      <c r="F1223" s="14" t="s">
        <v>2158</v>
      </c>
      <c r="G1223" s="15">
        <v>0.11700000000000001</v>
      </c>
      <c r="H1223" s="131">
        <v>31.5</v>
      </c>
      <c r="I1223" s="131">
        <v>15</v>
      </c>
      <c r="J1223" s="143" t="s">
        <v>2159</v>
      </c>
      <c r="K1223" s="27">
        <v>8</v>
      </c>
      <c r="L1223" s="27">
        <v>6.0000000000000001E-3</v>
      </c>
      <c r="M1223" s="13">
        <v>100</v>
      </c>
      <c r="N1223" s="13">
        <v>240</v>
      </c>
      <c r="O1223" s="17">
        <v>2E-3</v>
      </c>
      <c r="P1223" s="27">
        <v>0</v>
      </c>
      <c r="Q1223" s="27">
        <v>6.0000000000000001E-3</v>
      </c>
      <c r="R1223" s="13">
        <v>1315</v>
      </c>
      <c r="S1223" s="13">
        <v>240</v>
      </c>
      <c r="T1223" s="133">
        <v>2.9999999999999997E-4</v>
      </c>
      <c r="U1223" s="27">
        <v>4.8153000000000001E-2</v>
      </c>
      <c r="V1223" s="8">
        <f>IF(AB1221="Latest Sag:",-(K1223*L1223+P1223*Q1223),-(K1223*L1223+P1223*Q1223)+U1223)</f>
        <v>-4.8000000000000001E-2</v>
      </c>
      <c r="W1223" s="8">
        <f>IF(OR(AC1222="",AC1222=0),Z1222+V1223,IF(AB1221="Latest Sag:",AA1222+U1223+V1223,AC1222+V1223))</f>
        <v>-0.61631500000000006</v>
      </c>
      <c r="X1223" s="33">
        <v>-39.624490999999999</v>
      </c>
      <c r="Y1223" s="53">
        <f>IF(OR(ISBLANK(X1223),X1221=VALUE(20)),,IF(W1221="Latest Z20:",ABS(X1221-X1223-K1220*L1220-P1220*Q1220+U1222+U1223),ABS(X1222-X1223-K1222*L1222-P1222*Q1222+U1223)))</f>
        <v>0</v>
      </c>
      <c r="Z1223" s="28">
        <v>-67.619743999999997</v>
      </c>
      <c r="AA1223" s="28">
        <v>-0.616421</v>
      </c>
      <c r="AB1223" s="28">
        <v>-1.188E-3</v>
      </c>
      <c r="AC1223" s="8">
        <f t="shared" ref="AC1223" si="2800">AB1223+AA1223</f>
        <v>-0.61760899999999996</v>
      </c>
      <c r="AD1223" s="35">
        <v>-0.63277300000000003</v>
      </c>
      <c r="AE1223" s="8">
        <f t="shared" ref="AE1223" si="2801">IF(AD1223="",0,IF(OR(AC1223="",AC1223=0),W1223-AD1223,AC1223-AD1223))</f>
        <v>1.5164000000000066E-2</v>
      </c>
      <c r="AF1223" s="58">
        <f t="shared" ref="AF1223" si="2802">IF(AA1223="",(Z1223-V1223)-Z1222,AC1223-W1223)</f>
        <v>-1.2939999999999063E-3</v>
      </c>
      <c r="AG1223" s="40">
        <v>-142</v>
      </c>
      <c r="AH1223" s="73">
        <v>400</v>
      </c>
      <c r="AI1223" s="40">
        <v>53</v>
      </c>
      <c r="AJ1223" s="73">
        <v>100</v>
      </c>
      <c r="AK1223" s="40">
        <v>12</v>
      </c>
      <c r="AL1223" s="73">
        <v>200</v>
      </c>
      <c r="AM1223" s="70"/>
      <c r="AN1223" s="74"/>
      <c r="AO1223" s="70"/>
      <c r="AP1223" s="63"/>
      <c r="AQ1223" s="63"/>
      <c r="AR1223" s="40"/>
      <c r="AS1223" s="40"/>
      <c r="AT1223" s="63"/>
      <c r="AU1223" s="63"/>
      <c r="AV1223" s="142"/>
      <c r="AW1223" s="71"/>
      <c r="AX1223" s="45"/>
      <c r="AY1223" s="45"/>
      <c r="AZ1223" s="46"/>
      <c r="BA1223" s="152"/>
      <c r="BB1223" s="47"/>
      <c r="BC1223" s="158">
        <v>20</v>
      </c>
      <c r="BD1223" s="158"/>
      <c r="BE1223" s="47"/>
      <c r="BF1223" s="56"/>
      <c r="BG1223" s="49"/>
      <c r="BH1223" s="50"/>
      <c r="BI1223" s="49"/>
      <c r="BJ1223" s="49"/>
      <c r="BK1223" s="49"/>
      <c r="BL1223" s="49"/>
      <c r="BM1223" s="49"/>
      <c r="BN1223" s="50"/>
      <c r="BO1223" s="49"/>
      <c r="BP1223" s="49"/>
      <c r="BQ1223" s="50"/>
      <c r="BR1223" s="9"/>
    </row>
    <row r="1224" spans="1:70" s="6" customFormat="1" x14ac:dyDescent="0.25">
      <c r="A1224" s="170" t="s">
        <v>1155</v>
      </c>
      <c r="B1224" s="136"/>
      <c r="C1224" s="137">
        <v>44966.88553240741</v>
      </c>
      <c r="D1224" s="146">
        <v>0.98</v>
      </c>
      <c r="E1224" s="139" t="s">
        <v>814</v>
      </c>
      <c r="F1224" s="165" t="s">
        <v>1328</v>
      </c>
      <c r="G1224" s="22"/>
      <c r="H1224" s="134"/>
      <c r="I1224" s="134"/>
      <c r="J1224" s="145"/>
      <c r="K1224" s="29"/>
      <c r="L1224" s="29"/>
      <c r="M1224" s="1"/>
      <c r="N1224" s="1"/>
      <c r="O1224" s="3"/>
      <c r="P1224" s="29"/>
      <c r="Q1224" s="29"/>
      <c r="R1224" s="1"/>
      <c r="S1224" s="1"/>
      <c r="T1224" s="147" t="s">
        <v>903</v>
      </c>
      <c r="U1224" s="32" t="s">
        <v>24</v>
      </c>
      <c r="V1224" s="24"/>
      <c r="W1224" s="25" t="s">
        <v>22</v>
      </c>
      <c r="X1224" s="30">
        <v>20</v>
      </c>
      <c r="Y1224" s="138"/>
      <c r="Z1224" s="30"/>
      <c r="AA1224" s="30"/>
      <c r="AB1224" s="36" t="s">
        <v>21</v>
      </c>
      <c r="AC1224" s="24">
        <f>$AC$1223</f>
        <v>-0.61760899999999996</v>
      </c>
      <c r="AD1224" s="30"/>
      <c r="AE1224" s="24"/>
      <c r="AF1224" s="24"/>
      <c r="AG1224" s="41"/>
      <c r="AH1224" s="41"/>
      <c r="AI1224" s="41"/>
      <c r="AJ1224" s="41"/>
      <c r="AK1224" s="41"/>
      <c r="AL1224" s="41"/>
      <c r="AM1224" s="41"/>
      <c r="AN1224" s="41"/>
      <c r="AO1224" s="41"/>
      <c r="AP1224" s="135"/>
      <c r="AQ1224" s="135"/>
      <c r="AR1224" s="41"/>
      <c r="AS1224" s="41"/>
      <c r="AT1224" s="135"/>
      <c r="AU1224" s="135"/>
      <c r="AV1224" s="29"/>
      <c r="AW1224" s="42"/>
      <c r="AX1224" s="42"/>
      <c r="AY1224" s="42"/>
      <c r="AZ1224" s="43"/>
      <c r="BA1224" s="151"/>
      <c r="BB1224" s="44"/>
      <c r="BC1224" s="157">
        <v>21</v>
      </c>
      <c r="BD1224" s="157"/>
      <c r="BE1224" s="44"/>
      <c r="BF1224" s="48"/>
      <c r="BG1224" s="48"/>
      <c r="BH1224" s="48"/>
      <c r="BI1224" s="48"/>
      <c r="BJ1224" s="48"/>
      <c r="BK1224" s="48"/>
      <c r="BL1224" s="48"/>
      <c r="BM1224" s="48"/>
      <c r="BN1224" s="48"/>
      <c r="BO1224" s="48"/>
      <c r="BP1224" s="48"/>
      <c r="BQ1224" s="48"/>
      <c r="BR1224" s="1"/>
    </row>
    <row r="1225" spans="1:70" s="7" customFormat="1" x14ac:dyDescent="0.25">
      <c r="A1225" s="68" t="s">
        <v>2213</v>
      </c>
      <c r="B1225" s="67" t="s">
        <v>2211</v>
      </c>
      <c r="C1225" s="52">
        <v>44966.885729166665</v>
      </c>
      <c r="D1225" s="16">
        <f>(K1225*M1225+P1225*R1225)/(24*60*60)</f>
        <v>0</v>
      </c>
      <c r="E1225" s="26"/>
      <c r="F1225" s="14" t="s">
        <v>2158</v>
      </c>
      <c r="G1225" s="15">
        <v>0.11700000000000001</v>
      </c>
      <c r="H1225" s="131">
        <v>31.5</v>
      </c>
      <c r="I1225" s="131">
        <v>15</v>
      </c>
      <c r="J1225" s="143" t="s">
        <v>2159</v>
      </c>
      <c r="K1225" s="37"/>
      <c r="L1225" s="27">
        <v>6.0000000000000001E-3</v>
      </c>
      <c r="M1225" s="13">
        <v>100</v>
      </c>
      <c r="N1225" s="13">
        <v>240</v>
      </c>
      <c r="O1225" s="17">
        <v>2E-3</v>
      </c>
      <c r="P1225" s="37"/>
      <c r="Q1225" s="27">
        <v>6.0000000000000001E-3</v>
      </c>
      <c r="R1225" s="13">
        <v>1315</v>
      </c>
      <c r="S1225" s="13">
        <v>240</v>
      </c>
      <c r="T1225" s="133">
        <v>2.9999999999999997E-4</v>
      </c>
      <c r="U1225" s="27"/>
      <c r="V1225" s="8">
        <f>IF(AB1223="Latest Sag:",-(K1225*L1225+P1225*Q1225),-(K1225*L1225+P1225*Q1225)+U1225)</f>
        <v>0</v>
      </c>
      <c r="W1225" s="8">
        <f>IF(OR(AC1224="",AC1224=0),Z1224+V1225,IF(AB1223="Latest Sag:",AA1224+U1225+V1225,AC1224+V1225))</f>
        <v>-0.61760899999999996</v>
      </c>
      <c r="X1225" s="34"/>
      <c r="Y1225" s="53">
        <f>IF(OR(ISBLANK(X1225),X1223=VALUE(20)),,IF(W1223="Latest Z20:",ABS(X1223-X1225-K1222*L1222-P1222*Q1222+U1224+U1225),ABS(X1224-X1225-K1224*L1224-P1224*Q1224+U1225)))</f>
        <v>0</v>
      </c>
      <c r="Z1225" s="28">
        <v>-67.618641999999994</v>
      </c>
      <c r="AA1225" s="28">
        <v>-0.616456</v>
      </c>
      <c r="AB1225" s="28">
        <v>4.1721000000000001E-2</v>
      </c>
      <c r="AC1225" s="8">
        <f t="shared" ref="AC1225" si="2803">AB1225+AA1225</f>
        <v>-0.574735</v>
      </c>
      <c r="AD1225" s="35">
        <v>-0.63277300000000003</v>
      </c>
      <c r="AE1225" s="8">
        <f t="shared" ref="AE1225" si="2804">IF(AD1225="",0,IF(OR(AC1225="",AC1225=0),W1225-AD1225,AC1225-AD1225))</f>
        <v>5.8038000000000034E-2</v>
      </c>
      <c r="AF1225" s="58">
        <f t="shared" ref="AF1225" si="2805">IF(AA1225="",(Z1225-V1225)-Z1224,AC1225-W1225)</f>
        <v>4.2873999999999968E-2</v>
      </c>
      <c r="AG1225" s="40">
        <v>-35234</v>
      </c>
      <c r="AH1225" s="73">
        <v>400</v>
      </c>
      <c r="AI1225" s="40">
        <v>1182</v>
      </c>
      <c r="AJ1225" s="73">
        <v>100</v>
      </c>
      <c r="AK1225" s="40">
        <v>22</v>
      </c>
      <c r="AL1225" s="73">
        <v>200</v>
      </c>
      <c r="AM1225" s="70"/>
      <c r="AN1225" s="74"/>
      <c r="AO1225" s="70"/>
      <c r="AP1225" s="63"/>
      <c r="AQ1225" s="63"/>
      <c r="AR1225" s="40"/>
      <c r="AS1225" s="40"/>
      <c r="AT1225" s="63"/>
      <c r="AU1225" s="63"/>
      <c r="AV1225" s="142"/>
      <c r="AW1225" s="71"/>
      <c r="AX1225" s="45"/>
      <c r="AY1225" s="45"/>
      <c r="AZ1225" s="46"/>
      <c r="BA1225" s="152"/>
      <c r="BB1225" s="47"/>
      <c r="BC1225" s="158">
        <v>21</v>
      </c>
      <c r="BD1225" s="158"/>
      <c r="BE1225" s="47"/>
      <c r="BF1225" s="56"/>
      <c r="BG1225" s="49"/>
      <c r="BH1225" s="50"/>
      <c r="BI1225" s="49"/>
      <c r="BJ1225" s="49"/>
      <c r="BK1225" s="49"/>
      <c r="BL1225" s="49"/>
      <c r="BM1225" s="49"/>
      <c r="BN1225" s="50"/>
      <c r="BO1225" s="49"/>
      <c r="BP1225" s="49"/>
      <c r="BQ1225" s="50"/>
      <c r="BR1225" s="9"/>
    </row>
    <row r="1226" spans="1:70" s="7" customFormat="1" x14ac:dyDescent="0.25">
      <c r="A1226" s="68" t="s">
        <v>2214</v>
      </c>
      <c r="B1226" s="67" t="s">
        <v>2211</v>
      </c>
      <c r="C1226" s="52">
        <v>44966.906863425924</v>
      </c>
      <c r="D1226" s="16">
        <f>(K1226*M1226+P1226*R1226)/(24*60*60)</f>
        <v>1.0416666666666666E-2</v>
      </c>
      <c r="E1226" s="26"/>
      <c r="F1226" s="14" t="s">
        <v>2158</v>
      </c>
      <c r="G1226" s="15">
        <v>0.11700000000000001</v>
      </c>
      <c r="H1226" s="131">
        <v>31.5</v>
      </c>
      <c r="I1226" s="131">
        <v>15</v>
      </c>
      <c r="J1226" s="143" t="s">
        <v>2159</v>
      </c>
      <c r="K1226" s="27">
        <v>9</v>
      </c>
      <c r="L1226" s="27">
        <v>6.0000000000000001E-3</v>
      </c>
      <c r="M1226" s="13">
        <v>100</v>
      </c>
      <c r="N1226" s="13">
        <v>240</v>
      </c>
      <c r="O1226" s="17">
        <v>2E-3</v>
      </c>
      <c r="P1226" s="27">
        <v>0</v>
      </c>
      <c r="Q1226" s="27">
        <v>6.0000000000000001E-3</v>
      </c>
      <c r="R1226" s="13">
        <v>1315</v>
      </c>
      <c r="S1226" s="13">
        <v>240</v>
      </c>
      <c r="T1226" s="133">
        <v>2.9999999999999997E-4</v>
      </c>
      <c r="U1226" s="27">
        <v>5.3638999999999999E-2</v>
      </c>
      <c r="V1226" s="8">
        <f>IF(AB1224="Latest Sag:",-(K1226*L1226+P1226*Q1226),-(K1226*L1226+P1226*Q1226)+U1226)</f>
        <v>-5.3999999999999999E-2</v>
      </c>
      <c r="W1226" s="8">
        <f>IF(OR(AC1225="",AC1225=0),Z1225+V1226,IF(AB1224="Latest Sag:",AA1225+U1226+V1226,AC1225+V1226))</f>
        <v>-0.61681700000000006</v>
      </c>
      <c r="X1226" s="33">
        <v>-39.617469999999997</v>
      </c>
      <c r="Y1226" s="53">
        <f>IF(OR(ISBLANK(X1226),X1224=VALUE(20)),,IF(W1224="Latest Z20:",ABS(X1224-X1226-K1223*L1223-P1223*Q1223+U1225+U1226),ABS(X1225-X1226-K1225*L1225-P1225*Q1225+U1226)))</f>
        <v>0</v>
      </c>
      <c r="Z1226" s="28">
        <v>-67.618333000000007</v>
      </c>
      <c r="AA1226" s="28">
        <v>-0.61643599999999998</v>
      </c>
      <c r="AB1226" s="28">
        <v>7.3999999999999996E-5</v>
      </c>
      <c r="AC1226" s="8">
        <f t="shared" ref="AC1226" si="2806">AB1226+AA1226</f>
        <v>-0.61636199999999997</v>
      </c>
      <c r="AD1226" s="35">
        <v>-0.63277300000000003</v>
      </c>
      <c r="AE1226" s="8">
        <f t="shared" ref="AE1226" si="2807">IF(AD1226="",0,IF(OR(AC1226="",AC1226=0),W1226-AD1226,AC1226-AD1226))</f>
        <v>1.6411000000000064E-2</v>
      </c>
      <c r="AF1226" s="58">
        <f t="shared" ref="AF1226" si="2808">IF(AA1226="",(Z1226-V1226)-Z1225,AC1226-W1226)</f>
        <v>4.5500000000009422E-4</v>
      </c>
      <c r="AG1226" s="40">
        <v>536</v>
      </c>
      <c r="AH1226" s="73">
        <v>400</v>
      </c>
      <c r="AI1226" s="40">
        <v>69</v>
      </c>
      <c r="AJ1226" s="73">
        <v>100</v>
      </c>
      <c r="AK1226" s="40">
        <v>29</v>
      </c>
      <c r="AL1226" s="73">
        <v>200</v>
      </c>
      <c r="AM1226" s="70"/>
      <c r="AN1226" s="74"/>
      <c r="AO1226" s="70"/>
      <c r="AP1226" s="63"/>
      <c r="AQ1226" s="63"/>
      <c r="AR1226" s="40"/>
      <c r="AS1226" s="40"/>
      <c r="AT1226" s="63"/>
      <c r="AU1226" s="63"/>
      <c r="AV1226" s="142"/>
      <c r="AW1226" s="71"/>
      <c r="AX1226" s="45"/>
      <c r="AY1226" s="45"/>
      <c r="AZ1226" s="46"/>
      <c r="BA1226" s="152"/>
      <c r="BB1226" s="47"/>
      <c r="BC1226" s="158">
        <v>21</v>
      </c>
      <c r="BD1226" s="158"/>
      <c r="BE1226" s="47"/>
      <c r="BF1226" s="56"/>
      <c r="BG1226" s="49"/>
      <c r="BH1226" s="50"/>
      <c r="BI1226" s="49"/>
      <c r="BJ1226" s="49"/>
      <c r="BK1226" s="49"/>
      <c r="BL1226" s="49"/>
      <c r="BM1226" s="49"/>
      <c r="BN1226" s="50"/>
      <c r="BO1226" s="49"/>
      <c r="BP1226" s="49"/>
      <c r="BQ1226" s="50"/>
      <c r="BR1226" s="9"/>
    </row>
    <row r="1227" spans="1:70" s="6" customFormat="1" x14ac:dyDescent="0.25">
      <c r="A1227" s="170" t="s">
        <v>1155</v>
      </c>
      <c r="B1227" s="136"/>
      <c r="C1227" s="137">
        <v>44966.92523148148</v>
      </c>
      <c r="D1227" s="146">
        <v>0.95</v>
      </c>
      <c r="E1227" s="139" t="s">
        <v>814</v>
      </c>
      <c r="F1227" s="165" t="s">
        <v>1332</v>
      </c>
      <c r="G1227" s="22"/>
      <c r="H1227" s="134"/>
      <c r="I1227" s="134"/>
      <c r="J1227" s="145"/>
      <c r="K1227" s="29"/>
      <c r="L1227" s="29"/>
      <c r="M1227" s="1"/>
      <c r="N1227" s="1"/>
      <c r="O1227" s="3"/>
      <c r="P1227" s="29"/>
      <c r="Q1227" s="29"/>
      <c r="R1227" s="1"/>
      <c r="S1227" s="1"/>
      <c r="T1227" s="147" t="s">
        <v>903</v>
      </c>
      <c r="U1227" s="32" t="s">
        <v>24</v>
      </c>
      <c r="V1227" s="24"/>
      <c r="W1227" s="25" t="s">
        <v>22</v>
      </c>
      <c r="X1227" s="30">
        <v>20</v>
      </c>
      <c r="Y1227" s="138"/>
      <c r="Z1227" s="30"/>
      <c r="AA1227" s="30"/>
      <c r="AB1227" s="36" t="s">
        <v>21</v>
      </c>
      <c r="AC1227" s="24">
        <f>$AC$1226</f>
        <v>-0.61636199999999997</v>
      </c>
      <c r="AD1227" s="30"/>
      <c r="AE1227" s="24"/>
      <c r="AF1227" s="24"/>
      <c r="AG1227" s="41"/>
      <c r="AH1227" s="41"/>
      <c r="AI1227" s="41"/>
      <c r="AJ1227" s="41"/>
      <c r="AK1227" s="41"/>
      <c r="AL1227" s="41"/>
      <c r="AM1227" s="41"/>
      <c r="AN1227" s="41"/>
      <c r="AO1227" s="41"/>
      <c r="AP1227" s="135"/>
      <c r="AQ1227" s="135"/>
      <c r="AR1227" s="41"/>
      <c r="AS1227" s="41"/>
      <c r="AT1227" s="135"/>
      <c r="AU1227" s="135"/>
      <c r="AV1227" s="29"/>
      <c r="AW1227" s="42"/>
      <c r="AX1227" s="42"/>
      <c r="AY1227" s="42"/>
      <c r="AZ1227" s="43"/>
      <c r="BA1227" s="151"/>
      <c r="BB1227" s="44"/>
      <c r="BC1227" s="157">
        <v>22</v>
      </c>
      <c r="BD1227" s="157"/>
      <c r="BE1227" s="44"/>
      <c r="BF1227" s="48"/>
      <c r="BG1227" s="48"/>
      <c r="BH1227" s="48"/>
      <c r="BI1227" s="48"/>
      <c r="BJ1227" s="48"/>
      <c r="BK1227" s="48"/>
      <c r="BL1227" s="48"/>
      <c r="BM1227" s="48"/>
      <c r="BN1227" s="48"/>
      <c r="BO1227" s="48"/>
      <c r="BP1227" s="48"/>
      <c r="BQ1227" s="48"/>
      <c r="BR1227" s="1"/>
    </row>
    <row r="1228" spans="1:70" s="7" customFormat="1" x14ac:dyDescent="0.25">
      <c r="A1228" s="68" t="s">
        <v>2215</v>
      </c>
      <c r="B1228" s="67" t="s">
        <v>2164</v>
      </c>
      <c r="C1228" s="52">
        <v>44966.92564814815</v>
      </c>
      <c r="D1228" s="16">
        <f>(K1228*M1228+P1228*R1228)/(24*60*60)</f>
        <v>0</v>
      </c>
      <c r="E1228" s="26"/>
      <c r="F1228" s="14" t="s">
        <v>2158</v>
      </c>
      <c r="G1228" s="15">
        <v>0.11700000000000001</v>
      </c>
      <c r="H1228" s="131">
        <v>31.5</v>
      </c>
      <c r="I1228" s="131">
        <v>15</v>
      </c>
      <c r="J1228" s="143" t="s">
        <v>2159</v>
      </c>
      <c r="K1228" s="37"/>
      <c r="L1228" s="27">
        <v>6.0000000000000001E-3</v>
      </c>
      <c r="M1228" s="13">
        <v>100</v>
      </c>
      <c r="N1228" s="13">
        <v>240</v>
      </c>
      <c r="O1228" s="17">
        <v>2E-3</v>
      </c>
      <c r="P1228" s="37"/>
      <c r="Q1228" s="27">
        <v>6.0000000000000001E-3</v>
      </c>
      <c r="R1228" s="13">
        <v>1315</v>
      </c>
      <c r="S1228" s="13">
        <v>240</v>
      </c>
      <c r="T1228" s="133">
        <v>2.9999999999999997E-4</v>
      </c>
      <c r="U1228" s="27"/>
      <c r="V1228" s="8">
        <f>IF(AB1226="Latest Sag:",-(K1228*L1228+P1228*Q1228),-(K1228*L1228+P1228*Q1228)+U1228)</f>
        <v>0</v>
      </c>
      <c r="W1228" s="8">
        <f>IF(OR(AC1227="",AC1227=0),Z1227+V1228,IF(AB1226="Latest Sag:",AA1227+U1228+V1228,AC1227+V1228))</f>
        <v>-0.61636199999999997</v>
      </c>
      <c r="X1228" s="34"/>
      <c r="Y1228" s="53">
        <f>IF(OR(ISBLANK(X1228),X1226=VALUE(20)),,IF(W1226="Latest Z20:",ABS(X1226-X1228-K1225*L1225-P1225*Q1225+U1227+U1228),ABS(X1227-X1228-K1227*L1227-P1227*Q1227+U1228)))</f>
        <v>0</v>
      </c>
      <c r="Z1228" s="28">
        <v>-67.617348000000007</v>
      </c>
      <c r="AA1228" s="28">
        <v>-0.61629699999999998</v>
      </c>
      <c r="AB1228" s="28">
        <v>4.0320000000000002E-2</v>
      </c>
      <c r="AC1228" s="8">
        <f t="shared" ref="AC1228" si="2809">AB1228+AA1228</f>
        <v>-0.57597699999999996</v>
      </c>
      <c r="AD1228" s="35">
        <v>-0.63277300000000003</v>
      </c>
      <c r="AE1228" s="8">
        <f t="shared" ref="AE1228" si="2810">IF(AD1228="",0,IF(OR(AC1228="",AC1228=0),W1228-AD1228,AC1228-AD1228))</f>
        <v>5.6796000000000069E-2</v>
      </c>
      <c r="AF1228" s="58">
        <f t="shared" ref="AF1228" si="2811">IF(AA1228="",(Z1228-V1228)-Z1227,AC1228-W1228)</f>
        <v>4.0385000000000004E-2</v>
      </c>
      <c r="AG1228" s="40">
        <v>-34897</v>
      </c>
      <c r="AH1228" s="73">
        <v>400</v>
      </c>
      <c r="AI1228" s="40">
        <v>1704</v>
      </c>
      <c r="AJ1228" s="73">
        <v>100</v>
      </c>
      <c r="AK1228" s="40">
        <v>27</v>
      </c>
      <c r="AL1228" s="73">
        <v>200</v>
      </c>
      <c r="AM1228" s="70"/>
      <c r="AN1228" s="74"/>
      <c r="AO1228" s="70"/>
      <c r="AP1228" s="63"/>
      <c r="AQ1228" s="63"/>
      <c r="AR1228" s="40"/>
      <c r="AS1228" s="40"/>
      <c r="AT1228" s="63"/>
      <c r="AU1228" s="63"/>
      <c r="AV1228" s="142"/>
      <c r="AW1228" s="71"/>
      <c r="AX1228" s="45"/>
      <c r="AY1228" s="45"/>
      <c r="AZ1228" s="46"/>
      <c r="BA1228" s="152"/>
      <c r="BB1228" s="47"/>
      <c r="BC1228" s="158">
        <v>22</v>
      </c>
      <c r="BD1228" s="158"/>
      <c r="BE1228" s="47"/>
      <c r="BF1228" s="56"/>
      <c r="BG1228" s="49"/>
      <c r="BH1228" s="50"/>
      <c r="BI1228" s="49"/>
      <c r="BJ1228" s="49"/>
      <c r="BK1228" s="49"/>
      <c r="BL1228" s="49"/>
      <c r="BM1228" s="49"/>
      <c r="BN1228" s="50"/>
      <c r="BO1228" s="49"/>
      <c r="BP1228" s="49"/>
      <c r="BQ1228" s="50"/>
      <c r="BR1228" s="9"/>
    </row>
    <row r="1229" spans="1:70" s="7" customFormat="1" x14ac:dyDescent="0.25">
      <c r="A1229" s="68" t="s">
        <v>2216</v>
      </c>
      <c r="B1229" s="67" t="s">
        <v>2164</v>
      </c>
      <c r="C1229" s="52">
        <v>44966.949953703705</v>
      </c>
      <c r="D1229" s="16">
        <f>(K1229*M1229+P1229*R1229)/(24*60*60)</f>
        <v>9.2592592592592587E-3</v>
      </c>
      <c r="E1229" s="26"/>
      <c r="F1229" s="14" t="s">
        <v>2158</v>
      </c>
      <c r="G1229" s="15">
        <v>0.11700000000000001</v>
      </c>
      <c r="H1229" s="131">
        <v>31.5</v>
      </c>
      <c r="I1229" s="131">
        <v>15</v>
      </c>
      <c r="J1229" s="143" t="s">
        <v>2159</v>
      </c>
      <c r="K1229" s="27">
        <v>8</v>
      </c>
      <c r="L1229" s="27">
        <v>6.0000000000000001E-3</v>
      </c>
      <c r="M1229" s="13">
        <v>100</v>
      </c>
      <c r="N1229" s="13">
        <v>240</v>
      </c>
      <c r="O1229" s="17">
        <v>2E-3</v>
      </c>
      <c r="P1229" s="27">
        <v>0</v>
      </c>
      <c r="Q1229" s="27">
        <v>6.0000000000000001E-3</v>
      </c>
      <c r="R1229" s="13">
        <v>1315</v>
      </c>
      <c r="S1229" s="13">
        <v>240</v>
      </c>
      <c r="T1229" s="133">
        <v>2.9999999999999997E-4</v>
      </c>
      <c r="U1229" s="27">
        <v>4.8051999999999997E-2</v>
      </c>
      <c r="V1229" s="8">
        <f>IF(AB1227="Latest Sag:",-(K1229*L1229+P1229*Q1229),-(K1229*L1229+P1229*Q1229)+U1229)</f>
        <v>-4.8000000000000001E-2</v>
      </c>
      <c r="W1229" s="8">
        <f>IF(OR(AC1228="",AC1228=0),Z1228+V1229,IF(AB1227="Latest Sag:",AA1228+U1229+V1229,AC1228+V1229))</f>
        <v>-0.61624500000000004</v>
      </c>
      <c r="X1229" s="33">
        <v>-39.622430000000001</v>
      </c>
      <c r="Y1229" s="53">
        <f>IF(OR(ISBLANK(X1229),X1227=VALUE(20)),,IF(W1227="Latest Z20:",ABS(X1227-X1229-K1226*L1226-P1226*Q1226+U1228+U1229),ABS(X1228-X1229-K1228*L1228-P1228*Q1228+U1229)))</f>
        <v>0</v>
      </c>
      <c r="Z1229" s="28">
        <v>-67.616849000000002</v>
      </c>
      <c r="AA1229" s="28">
        <v>-0.61627200000000004</v>
      </c>
      <c r="AB1229" s="28">
        <v>-2.6699999999999998E-4</v>
      </c>
      <c r="AC1229" s="8">
        <f t="shared" ref="AC1229" si="2812">AB1229+AA1229</f>
        <v>-0.61653900000000006</v>
      </c>
      <c r="AD1229" s="35">
        <v>-0.63277300000000003</v>
      </c>
      <c r="AE1229" s="8">
        <f t="shared" ref="AE1229" si="2813">IF(AD1229="",0,IF(OR(AC1229="",AC1229=0),W1229-AD1229,AC1229-AD1229))</f>
        <v>1.6233999999999971E-2</v>
      </c>
      <c r="AF1229" s="58">
        <f t="shared" ref="AF1229" si="2814">IF(AA1229="",(Z1229-V1229)-Z1228,AC1229-W1229)</f>
        <v>-2.9400000000001647E-4</v>
      </c>
      <c r="AG1229" s="40">
        <v>681</v>
      </c>
      <c r="AH1229" s="73">
        <v>400</v>
      </c>
      <c r="AI1229" s="40">
        <v>77</v>
      </c>
      <c r="AJ1229" s="73">
        <v>100</v>
      </c>
      <c r="AK1229" s="40">
        <v>22</v>
      </c>
      <c r="AL1229" s="73">
        <v>200</v>
      </c>
      <c r="AM1229" s="70"/>
      <c r="AN1229" s="74"/>
      <c r="AO1229" s="70"/>
      <c r="AP1229" s="63"/>
      <c r="AQ1229" s="63"/>
      <c r="AR1229" s="40"/>
      <c r="AS1229" s="40"/>
      <c r="AT1229" s="63"/>
      <c r="AU1229" s="63"/>
      <c r="AV1229" s="142"/>
      <c r="AW1229" s="71"/>
      <c r="AX1229" s="45"/>
      <c r="AY1229" s="45"/>
      <c r="AZ1229" s="46"/>
      <c r="BA1229" s="152"/>
      <c r="BB1229" s="47"/>
      <c r="BC1229" s="158">
        <v>22</v>
      </c>
      <c r="BD1229" s="158"/>
      <c r="BE1229" s="47"/>
      <c r="BF1229" s="56"/>
      <c r="BG1229" s="49"/>
      <c r="BH1229" s="50"/>
      <c r="BI1229" s="49"/>
      <c r="BJ1229" s="49"/>
      <c r="BK1229" s="49"/>
      <c r="BL1229" s="49"/>
      <c r="BM1229" s="49"/>
      <c r="BN1229" s="50"/>
      <c r="BO1229" s="49"/>
      <c r="BP1229" s="49"/>
      <c r="BQ1229" s="50"/>
      <c r="BR1229" s="9"/>
    </row>
    <row r="1230" spans="1:70" s="6" customFormat="1" x14ac:dyDescent="0.25">
      <c r="A1230" s="170" t="s">
        <v>1155</v>
      </c>
      <c r="B1230" s="136"/>
      <c r="C1230" s="137">
        <v>44966.975370370368</v>
      </c>
      <c r="D1230" s="146">
        <v>1.2</v>
      </c>
      <c r="E1230" s="139" t="s">
        <v>814</v>
      </c>
      <c r="F1230" s="165" t="s">
        <v>1336</v>
      </c>
      <c r="G1230" s="22"/>
      <c r="H1230" s="134"/>
      <c r="I1230" s="134"/>
      <c r="J1230" s="145"/>
      <c r="K1230" s="29"/>
      <c r="L1230" s="29"/>
      <c r="M1230" s="1"/>
      <c r="N1230" s="1"/>
      <c r="O1230" s="3"/>
      <c r="P1230" s="29"/>
      <c r="Q1230" s="29"/>
      <c r="R1230" s="1"/>
      <c r="S1230" s="1"/>
      <c r="T1230" s="147" t="s">
        <v>903</v>
      </c>
      <c r="U1230" s="32" t="s">
        <v>24</v>
      </c>
      <c r="V1230" s="24"/>
      <c r="W1230" s="25" t="s">
        <v>22</v>
      </c>
      <c r="X1230" s="30">
        <v>20</v>
      </c>
      <c r="Y1230" s="138"/>
      <c r="Z1230" s="30"/>
      <c r="AA1230" s="30"/>
      <c r="AB1230" s="36" t="s">
        <v>21</v>
      </c>
      <c r="AC1230" s="24">
        <f>$AC$1229</f>
        <v>-0.61653900000000006</v>
      </c>
      <c r="AD1230" s="30"/>
      <c r="AE1230" s="24"/>
      <c r="AF1230" s="24"/>
      <c r="AG1230" s="41"/>
      <c r="AH1230" s="41"/>
      <c r="AI1230" s="41"/>
      <c r="AJ1230" s="41"/>
      <c r="AK1230" s="41"/>
      <c r="AL1230" s="41"/>
      <c r="AM1230" s="41"/>
      <c r="AN1230" s="41"/>
      <c r="AO1230" s="41"/>
      <c r="AP1230" s="135"/>
      <c r="AQ1230" s="135"/>
      <c r="AR1230" s="41"/>
      <c r="AS1230" s="41"/>
      <c r="AT1230" s="135"/>
      <c r="AU1230" s="135"/>
      <c r="AV1230" s="29"/>
      <c r="AW1230" s="42"/>
      <c r="AX1230" s="42"/>
      <c r="AY1230" s="42"/>
      <c r="AZ1230" s="43"/>
      <c r="BA1230" s="151"/>
      <c r="BB1230" s="44"/>
      <c r="BC1230" s="157">
        <v>23</v>
      </c>
      <c r="BD1230" s="157"/>
      <c r="BE1230" s="44"/>
      <c r="BF1230" s="48"/>
      <c r="BG1230" s="48"/>
      <c r="BH1230" s="48"/>
      <c r="BI1230" s="48"/>
      <c r="BJ1230" s="48"/>
      <c r="BK1230" s="48"/>
      <c r="BL1230" s="48"/>
      <c r="BM1230" s="48"/>
      <c r="BN1230" s="48"/>
      <c r="BO1230" s="48"/>
      <c r="BP1230" s="48"/>
      <c r="BQ1230" s="48"/>
      <c r="BR1230" s="1"/>
    </row>
    <row r="1231" spans="1:70" s="7" customFormat="1" x14ac:dyDescent="0.25">
      <c r="A1231" s="68" t="s">
        <v>2217</v>
      </c>
      <c r="B1231" s="67" t="s">
        <v>2164</v>
      </c>
      <c r="C1231" s="52">
        <v>44966.975763888891</v>
      </c>
      <c r="D1231" s="16">
        <f>(K1231*M1231+P1231*R1231)/(24*60*60)</f>
        <v>0</v>
      </c>
      <c r="E1231" s="26"/>
      <c r="F1231" s="14" t="s">
        <v>2158</v>
      </c>
      <c r="G1231" s="15">
        <v>0.11700000000000001</v>
      </c>
      <c r="H1231" s="131">
        <v>31.5</v>
      </c>
      <c r="I1231" s="131">
        <v>15</v>
      </c>
      <c r="J1231" s="143" t="s">
        <v>2159</v>
      </c>
      <c r="K1231" s="37"/>
      <c r="L1231" s="27">
        <v>6.0000000000000001E-3</v>
      </c>
      <c r="M1231" s="13">
        <v>100</v>
      </c>
      <c r="N1231" s="13">
        <v>240</v>
      </c>
      <c r="O1231" s="17">
        <v>2E-3</v>
      </c>
      <c r="P1231" s="37"/>
      <c r="Q1231" s="27">
        <v>6.0000000000000001E-3</v>
      </c>
      <c r="R1231" s="13">
        <v>1315</v>
      </c>
      <c r="S1231" s="13">
        <v>240</v>
      </c>
      <c r="T1231" s="133">
        <v>2.9999999999999997E-4</v>
      </c>
      <c r="U1231" s="27"/>
      <c r="V1231" s="8">
        <f>IF(AB1229="Latest Sag:",-(K1231*L1231+P1231*Q1231),-(K1231*L1231+P1231*Q1231)+U1231)</f>
        <v>0</v>
      </c>
      <c r="W1231" s="8">
        <f>IF(OR(AC1230="",AC1230=0),Z1230+V1231,IF(AB1229="Latest Sag:",AA1230+U1231+V1231,AC1230+V1231))</f>
        <v>-0.61653900000000006</v>
      </c>
      <c r="X1231" s="34"/>
      <c r="Y1231" s="53">
        <f>IF(OR(ISBLANK(X1231),X1229=VALUE(20)),,IF(W1229="Latest Z20:",ABS(X1229-X1231-K1228*L1228-P1228*Q1228+U1230+U1231),ABS(X1230-X1231-K1230*L1230-P1230*Q1230+U1231)))</f>
        <v>0</v>
      </c>
      <c r="Z1231" s="28">
        <v>-67.615565000000004</v>
      </c>
      <c r="AA1231" s="28">
        <v>-0.61656200000000005</v>
      </c>
      <c r="AB1231" s="28">
        <v>4.1551999999999999E-2</v>
      </c>
      <c r="AC1231" s="8">
        <f t="shared" ref="AC1231" si="2815">AB1231+AA1231</f>
        <v>-0.57501000000000002</v>
      </c>
      <c r="AD1231" s="35">
        <v>-0.63277300000000003</v>
      </c>
      <c r="AE1231" s="8">
        <f t="shared" ref="AE1231" si="2816">IF(AD1231="",0,IF(OR(AC1231="",AC1231=0),W1231-AD1231,AC1231-AD1231))</f>
        <v>5.7763000000000009E-2</v>
      </c>
      <c r="AF1231" s="58">
        <f t="shared" ref="AF1231" si="2817">IF(AA1231="",(Z1231-V1231)-Z1230,AC1231-W1231)</f>
        <v>4.1529000000000038E-2</v>
      </c>
      <c r="AG1231" s="40">
        <v>-34422</v>
      </c>
      <c r="AH1231" s="73">
        <v>400</v>
      </c>
      <c r="AI1231" s="40">
        <v>1156</v>
      </c>
      <c r="AJ1231" s="73">
        <v>100</v>
      </c>
      <c r="AK1231" s="40">
        <v>12</v>
      </c>
      <c r="AL1231" s="73">
        <v>200</v>
      </c>
      <c r="AM1231" s="70"/>
      <c r="AN1231" s="74"/>
      <c r="AO1231" s="70"/>
      <c r="AP1231" s="63"/>
      <c r="AQ1231" s="63"/>
      <c r="AR1231" s="40"/>
      <c r="AS1231" s="40"/>
      <c r="AT1231" s="63"/>
      <c r="AU1231" s="63"/>
      <c r="AV1231" s="142"/>
      <c r="AW1231" s="71"/>
      <c r="AX1231" s="45"/>
      <c r="AY1231" s="45"/>
      <c r="AZ1231" s="46"/>
      <c r="BA1231" s="152"/>
      <c r="BB1231" s="47"/>
      <c r="BC1231" s="158">
        <v>23</v>
      </c>
      <c r="BD1231" s="158"/>
      <c r="BE1231" s="47"/>
      <c r="BF1231" s="56"/>
      <c r="BG1231" s="49"/>
      <c r="BH1231" s="50"/>
      <c r="BI1231" s="49"/>
      <c r="BJ1231" s="49"/>
      <c r="BK1231" s="49"/>
      <c r="BL1231" s="49"/>
      <c r="BM1231" s="49"/>
      <c r="BN1231" s="50"/>
      <c r="BO1231" s="49"/>
      <c r="BP1231" s="49"/>
      <c r="BQ1231" s="50"/>
      <c r="BR1231" s="9"/>
    </row>
    <row r="1232" spans="1:70" s="7" customFormat="1" x14ac:dyDescent="0.25">
      <c r="A1232" s="68" t="s">
        <v>2218</v>
      </c>
      <c r="B1232" s="67" t="s">
        <v>2164</v>
      </c>
      <c r="C1232" s="52">
        <v>44966.995393518519</v>
      </c>
      <c r="D1232" s="16">
        <f>(K1232*M1232+P1232*R1232)/(24*60*60)</f>
        <v>1.0416666666666666E-2</v>
      </c>
      <c r="E1232" s="26"/>
      <c r="F1232" s="14" t="s">
        <v>2158</v>
      </c>
      <c r="G1232" s="15">
        <v>0.11700000000000001</v>
      </c>
      <c r="H1232" s="131">
        <v>31.5</v>
      </c>
      <c r="I1232" s="131">
        <v>15</v>
      </c>
      <c r="J1232" s="143" t="s">
        <v>2159</v>
      </c>
      <c r="K1232" s="27">
        <v>9</v>
      </c>
      <c r="L1232" s="27">
        <v>6.0000000000000001E-3</v>
      </c>
      <c r="M1232" s="13">
        <v>100</v>
      </c>
      <c r="N1232" s="13">
        <v>240</v>
      </c>
      <c r="O1232" s="17">
        <v>2E-3</v>
      </c>
      <c r="P1232" s="27">
        <v>0</v>
      </c>
      <c r="Q1232" s="27">
        <v>6.0000000000000001E-3</v>
      </c>
      <c r="R1232" s="13">
        <v>1315</v>
      </c>
      <c r="S1232" s="13">
        <v>240</v>
      </c>
      <c r="T1232" s="133">
        <v>2.9999999999999997E-4</v>
      </c>
      <c r="U1232" s="27">
        <v>5.4101999999999997E-2</v>
      </c>
      <c r="V1232" s="8">
        <f>IF(AB1230="Latest Sag:",-(K1232*L1232+P1232*Q1232),-(K1232*L1232+P1232*Q1232)+U1232)</f>
        <v>-5.3999999999999999E-2</v>
      </c>
      <c r="W1232" s="8">
        <f>IF(OR(AC1231="",AC1231=0),Z1231+V1232,IF(AB1230="Latest Sag:",AA1231+U1232+V1232,AC1231+V1232))</f>
        <v>-0.61646000000000012</v>
      </c>
      <c r="X1232" s="33">
        <v>-39.614624999999997</v>
      </c>
      <c r="Y1232" s="53">
        <f>IF(OR(ISBLANK(X1232),X1230=VALUE(20)),,IF(W1230="Latest Z20:",ABS(X1230-X1232-K1229*L1229-P1229*Q1229+U1231+U1232),ABS(X1231-X1232-K1231*L1231-P1231*Q1231+U1232)))</f>
        <v>0</v>
      </c>
      <c r="Z1232" s="28">
        <v>-67.615128999999996</v>
      </c>
      <c r="AA1232" s="28">
        <v>-0.61654600000000004</v>
      </c>
      <c r="AB1232" s="28">
        <v>-1.0300000000000001E-3</v>
      </c>
      <c r="AC1232" s="8">
        <f t="shared" ref="AC1232" si="2818">AB1232+AA1232</f>
        <v>-0.61757600000000001</v>
      </c>
      <c r="AD1232" s="35">
        <v>-0.63277300000000003</v>
      </c>
      <c r="AE1232" s="8">
        <f t="shared" ref="AE1232" si="2819">IF(AD1232="",0,IF(OR(AC1232="",AC1232=0),W1232-AD1232,AC1232-AD1232))</f>
        <v>1.5197000000000016E-2</v>
      </c>
      <c r="AF1232" s="58">
        <f t="shared" ref="AF1232" si="2820">IF(AA1232="",(Z1232-V1232)-Z1231,AC1232-W1232)</f>
        <v>-1.1159999999998949E-3</v>
      </c>
      <c r="AG1232" s="40">
        <v>459</v>
      </c>
      <c r="AH1232" s="73">
        <v>400</v>
      </c>
      <c r="AI1232" s="40">
        <v>110</v>
      </c>
      <c r="AJ1232" s="73">
        <v>100</v>
      </c>
      <c r="AK1232" s="40">
        <v>16</v>
      </c>
      <c r="AL1232" s="73">
        <v>200</v>
      </c>
      <c r="AM1232" s="70"/>
      <c r="AN1232" s="74"/>
      <c r="AO1232" s="70"/>
      <c r="AP1232" s="63"/>
      <c r="AQ1232" s="63"/>
      <c r="AR1232" s="40"/>
      <c r="AS1232" s="40"/>
      <c r="AT1232" s="63"/>
      <c r="AU1232" s="63"/>
      <c r="AV1232" s="142"/>
      <c r="AW1232" s="71"/>
      <c r="AX1232" s="45"/>
      <c r="AY1232" s="45"/>
      <c r="AZ1232" s="46"/>
      <c r="BA1232" s="152"/>
      <c r="BB1232" s="47"/>
      <c r="BC1232" s="158">
        <v>23</v>
      </c>
      <c r="BD1232" s="158"/>
      <c r="BE1232" s="47"/>
      <c r="BF1232" s="56"/>
      <c r="BG1232" s="49"/>
      <c r="BH1232" s="50"/>
      <c r="BI1232" s="49"/>
      <c r="BJ1232" s="49"/>
      <c r="BK1232" s="49"/>
      <c r="BL1232" s="49"/>
      <c r="BM1232" s="49"/>
      <c r="BN1232" s="50"/>
      <c r="BO1232" s="49"/>
      <c r="BP1232" s="49"/>
      <c r="BQ1232" s="50"/>
      <c r="BR1232" s="9"/>
    </row>
    <row r="1233" spans="1:70" s="6" customFormat="1" x14ac:dyDescent="0.25">
      <c r="A1233" s="170" t="s">
        <v>1155</v>
      </c>
      <c r="B1233" s="136"/>
      <c r="C1233" s="137">
        <v>44967.014027777775</v>
      </c>
      <c r="D1233" s="146">
        <v>0.93</v>
      </c>
      <c r="E1233" s="139" t="s">
        <v>814</v>
      </c>
      <c r="F1233" s="165" t="s">
        <v>1340</v>
      </c>
      <c r="G1233" s="22"/>
      <c r="H1233" s="134"/>
      <c r="I1233" s="134"/>
      <c r="J1233" s="145"/>
      <c r="K1233" s="29"/>
      <c r="L1233" s="29"/>
      <c r="M1233" s="1"/>
      <c r="N1233" s="1"/>
      <c r="O1233" s="3"/>
      <c r="P1233" s="29"/>
      <c r="Q1233" s="29"/>
      <c r="R1233" s="1"/>
      <c r="S1233" s="1"/>
      <c r="T1233" s="147" t="s">
        <v>903</v>
      </c>
      <c r="U1233" s="32" t="s">
        <v>24</v>
      </c>
      <c r="V1233" s="24"/>
      <c r="W1233" s="25" t="s">
        <v>22</v>
      </c>
      <c r="X1233" s="30">
        <v>20</v>
      </c>
      <c r="Y1233" s="138"/>
      <c r="Z1233" s="30"/>
      <c r="AA1233" s="30"/>
      <c r="AB1233" s="36" t="s">
        <v>21</v>
      </c>
      <c r="AC1233" s="24">
        <f>$AC$1232</f>
        <v>-0.61757600000000001</v>
      </c>
      <c r="AD1233" s="30"/>
      <c r="AE1233" s="24"/>
      <c r="AF1233" s="24"/>
      <c r="AG1233" s="41"/>
      <c r="AH1233" s="41"/>
      <c r="AI1233" s="41"/>
      <c r="AJ1233" s="41"/>
      <c r="AK1233" s="41"/>
      <c r="AL1233" s="41"/>
      <c r="AM1233" s="41"/>
      <c r="AN1233" s="41"/>
      <c r="AO1233" s="41"/>
      <c r="AP1233" s="135"/>
      <c r="AQ1233" s="135"/>
      <c r="AR1233" s="41"/>
      <c r="AS1233" s="41"/>
      <c r="AT1233" s="135"/>
      <c r="AU1233" s="135"/>
      <c r="AV1233" s="29"/>
      <c r="AW1233" s="42"/>
      <c r="AX1233" s="42"/>
      <c r="AY1233" s="42"/>
      <c r="AZ1233" s="43"/>
      <c r="BA1233" s="151"/>
      <c r="BB1233" s="44"/>
      <c r="BC1233" s="157">
        <v>24</v>
      </c>
      <c r="BD1233" s="157"/>
      <c r="BE1233" s="44"/>
      <c r="BF1233" s="48"/>
      <c r="BG1233" s="48"/>
      <c r="BH1233" s="48"/>
      <c r="BI1233" s="48"/>
      <c r="BJ1233" s="48"/>
      <c r="BK1233" s="48"/>
      <c r="BL1233" s="48"/>
      <c r="BM1233" s="48"/>
      <c r="BN1233" s="48"/>
      <c r="BO1233" s="48"/>
      <c r="BP1233" s="48"/>
      <c r="BQ1233" s="48"/>
      <c r="BR1233" s="1"/>
    </row>
    <row r="1234" spans="1:70" s="7" customFormat="1" x14ac:dyDescent="0.25">
      <c r="A1234" s="68" t="s">
        <v>2219</v>
      </c>
      <c r="B1234" s="67" t="s">
        <v>2211</v>
      </c>
      <c r="C1234" s="52">
        <v>44967.014108796298</v>
      </c>
      <c r="D1234" s="16">
        <f>(K1234*M1234+P1234*R1234)/(24*60*60)</f>
        <v>0</v>
      </c>
      <c r="E1234" s="26"/>
      <c r="F1234" s="14" t="s">
        <v>2158</v>
      </c>
      <c r="G1234" s="15">
        <v>0.11700000000000001</v>
      </c>
      <c r="H1234" s="131">
        <v>31.5</v>
      </c>
      <c r="I1234" s="131">
        <v>15</v>
      </c>
      <c r="J1234" s="143" t="s">
        <v>2159</v>
      </c>
      <c r="K1234" s="37"/>
      <c r="L1234" s="27">
        <v>6.0000000000000001E-3</v>
      </c>
      <c r="M1234" s="13">
        <v>100</v>
      </c>
      <c r="N1234" s="13">
        <v>240</v>
      </c>
      <c r="O1234" s="17">
        <v>2E-3</v>
      </c>
      <c r="P1234" s="37"/>
      <c r="Q1234" s="27">
        <v>6.0000000000000001E-3</v>
      </c>
      <c r="R1234" s="13">
        <v>1315</v>
      </c>
      <c r="S1234" s="13">
        <v>240</v>
      </c>
      <c r="T1234" s="133">
        <v>2.9999999999999997E-4</v>
      </c>
      <c r="U1234" s="27"/>
      <c r="V1234" s="8">
        <f>IF(AB1232="Latest Sag:",-(K1234*L1234+P1234*Q1234),-(K1234*L1234+P1234*Q1234)+U1234)</f>
        <v>0</v>
      </c>
      <c r="W1234" s="8">
        <f>IF(OR(AC1233="",AC1233=0),Z1233+V1234,IF(AB1232="Latest Sag:",AA1233+U1234+V1234,AC1233+V1234))</f>
        <v>-0.61757600000000001</v>
      </c>
      <c r="X1234" s="34"/>
      <c r="Y1234" s="53">
        <f>IF(OR(ISBLANK(X1234),X1232=VALUE(20)),,IF(W1232="Latest Z20:",ABS(X1232-X1234-K1231*L1231-P1231*Q1231+U1233+U1234),ABS(X1233-X1234-K1233*L1233-P1233*Q1233+U1234)))</f>
        <v>0</v>
      </c>
      <c r="Z1234" s="28">
        <v>-67.614394000000004</v>
      </c>
      <c r="AA1234" s="28">
        <v>-0.616618</v>
      </c>
      <c r="AB1234" s="28">
        <v>4.1027000000000001E-2</v>
      </c>
      <c r="AC1234" s="8">
        <f t="shared" ref="AC1234" si="2821">AB1234+AA1234</f>
        <v>-0.57559099999999996</v>
      </c>
      <c r="AD1234" s="35">
        <v>-0.63277300000000003</v>
      </c>
      <c r="AE1234" s="8">
        <f t="shared" ref="AE1234" si="2822">IF(AD1234="",0,IF(OR(AC1234="",AC1234=0),W1234-AD1234,AC1234-AD1234))</f>
        <v>5.7182000000000066E-2</v>
      </c>
      <c r="AF1234" s="58">
        <f t="shared" ref="AF1234" si="2823">IF(AA1234="",(Z1234-V1234)-Z1233,AC1234-W1234)</f>
        <v>4.198500000000005E-2</v>
      </c>
      <c r="AG1234" s="40">
        <v>-34142</v>
      </c>
      <c r="AH1234" s="73">
        <v>400</v>
      </c>
      <c r="AI1234" s="40">
        <v>1130</v>
      </c>
      <c r="AJ1234" s="73">
        <v>100</v>
      </c>
      <c r="AK1234" s="40">
        <v>8</v>
      </c>
      <c r="AL1234" s="73">
        <v>200</v>
      </c>
      <c r="AM1234" s="70"/>
      <c r="AN1234" s="74"/>
      <c r="AO1234" s="70"/>
      <c r="AP1234" s="63"/>
      <c r="AQ1234" s="63"/>
      <c r="AR1234" s="40"/>
      <c r="AS1234" s="40"/>
      <c r="AT1234" s="63"/>
      <c r="AU1234" s="63"/>
      <c r="AV1234" s="142"/>
      <c r="AW1234" s="71"/>
      <c r="AX1234" s="45"/>
      <c r="AY1234" s="45"/>
      <c r="AZ1234" s="46"/>
      <c r="BA1234" s="152"/>
      <c r="BB1234" s="47"/>
      <c r="BC1234" s="158">
        <v>24</v>
      </c>
      <c r="BD1234" s="158"/>
      <c r="BE1234" s="47"/>
      <c r="BF1234" s="56"/>
      <c r="BG1234" s="49"/>
      <c r="BH1234" s="50"/>
      <c r="BI1234" s="49"/>
      <c r="BJ1234" s="49"/>
      <c r="BK1234" s="49"/>
      <c r="BL1234" s="49"/>
      <c r="BM1234" s="49"/>
      <c r="BN1234" s="50"/>
      <c r="BO1234" s="49"/>
      <c r="BP1234" s="49"/>
      <c r="BQ1234" s="50"/>
      <c r="BR1234" s="9"/>
    </row>
    <row r="1235" spans="1:70" s="7" customFormat="1" x14ac:dyDescent="0.25">
      <c r="A1235" s="68" t="s">
        <v>2220</v>
      </c>
      <c r="B1235" s="67" t="s">
        <v>2211</v>
      </c>
      <c r="C1235" s="52">
        <v>44967.037268518521</v>
      </c>
      <c r="D1235" s="16">
        <f>(K1235*M1235+P1235*R1235)/(24*60*60)</f>
        <v>9.2592592592592587E-3</v>
      </c>
      <c r="E1235" s="26"/>
      <c r="F1235" s="14" t="s">
        <v>2158</v>
      </c>
      <c r="G1235" s="15">
        <v>0.11700000000000001</v>
      </c>
      <c r="H1235" s="131">
        <v>31.5</v>
      </c>
      <c r="I1235" s="131">
        <v>15</v>
      </c>
      <c r="J1235" s="143" t="s">
        <v>2159</v>
      </c>
      <c r="K1235" s="27">
        <v>8</v>
      </c>
      <c r="L1235" s="27">
        <v>6.0000000000000001E-3</v>
      </c>
      <c r="M1235" s="13">
        <v>100</v>
      </c>
      <c r="N1235" s="13">
        <v>240</v>
      </c>
      <c r="O1235" s="17">
        <v>2E-3</v>
      </c>
      <c r="P1235" s="27">
        <v>0</v>
      </c>
      <c r="Q1235" s="27">
        <v>6.0000000000000001E-3</v>
      </c>
      <c r="R1235" s="13">
        <v>1315</v>
      </c>
      <c r="S1235" s="13">
        <v>240</v>
      </c>
      <c r="T1235" s="133">
        <v>2.9999999999999997E-4</v>
      </c>
      <c r="U1235" s="27">
        <v>4.7788999999999998E-2</v>
      </c>
      <c r="V1235" s="8">
        <f>IF(AB1233="Latest Sag:",-(K1235*L1235+P1235*Q1235),-(K1235*L1235+P1235*Q1235)+U1235)</f>
        <v>-4.8000000000000001E-2</v>
      </c>
      <c r="W1235" s="8">
        <f>IF(OR(AC1234="",AC1234=0),Z1234+V1235,IF(AB1233="Latest Sag:",AA1234+U1235+V1235,AC1234+V1235))</f>
        <v>-0.61682900000000007</v>
      </c>
      <c r="X1235" s="33">
        <v>-39.619174999999998</v>
      </c>
      <c r="Y1235" s="53">
        <f>IF(OR(ISBLANK(X1235),X1233=VALUE(20)),,IF(W1233="Latest Z20:",ABS(X1233-X1235-K1232*L1232-P1232*Q1232+U1234+U1235),ABS(X1234-X1235-K1234*L1234-P1234*Q1234+U1235)))</f>
        <v>0</v>
      </c>
      <c r="Z1235" s="28">
        <v>-67.613946999999996</v>
      </c>
      <c r="AA1235" s="28">
        <v>-0.61660000000000004</v>
      </c>
      <c r="AB1235" s="28">
        <v>-1.003E-3</v>
      </c>
      <c r="AC1235" s="8">
        <f t="shared" ref="AC1235" si="2824">AB1235+AA1235</f>
        <v>-0.61760300000000001</v>
      </c>
      <c r="AD1235" s="35">
        <v>-0.63277300000000003</v>
      </c>
      <c r="AE1235" s="8">
        <f t="shared" ref="AE1235" si="2825">IF(AD1235="",0,IF(OR(AC1235="",AC1235=0),W1235-AD1235,AC1235-AD1235))</f>
        <v>1.5170000000000017E-2</v>
      </c>
      <c r="AF1235" s="58">
        <f t="shared" ref="AF1235" si="2826">IF(AA1235="",(Z1235-V1235)-Z1234,AC1235-W1235)</f>
        <v>-7.739999999999414E-4</v>
      </c>
      <c r="AG1235" s="40">
        <v>483</v>
      </c>
      <c r="AH1235" s="73">
        <v>400</v>
      </c>
      <c r="AI1235" s="40">
        <v>98</v>
      </c>
      <c r="AJ1235" s="73">
        <v>100</v>
      </c>
      <c r="AK1235" s="40">
        <v>11</v>
      </c>
      <c r="AL1235" s="73">
        <v>200</v>
      </c>
      <c r="AM1235" s="70"/>
      <c r="AN1235" s="74"/>
      <c r="AO1235" s="70"/>
      <c r="AP1235" s="63"/>
      <c r="AQ1235" s="63"/>
      <c r="AR1235" s="40"/>
      <c r="AS1235" s="40"/>
      <c r="AT1235" s="63"/>
      <c r="AU1235" s="63"/>
      <c r="AV1235" s="142"/>
      <c r="AW1235" s="71"/>
      <c r="AX1235" s="45">
        <v>-2.4699999999999999E-4</v>
      </c>
      <c r="AY1235" s="45"/>
      <c r="AZ1235" s="46"/>
      <c r="BA1235" s="152"/>
      <c r="BB1235" s="47"/>
      <c r="BC1235" s="158">
        <v>24</v>
      </c>
      <c r="BD1235" s="158"/>
      <c r="BE1235" s="47"/>
      <c r="BF1235" s="56"/>
      <c r="BG1235" s="49"/>
      <c r="BH1235" s="50"/>
      <c r="BI1235" s="49"/>
      <c r="BJ1235" s="49"/>
      <c r="BK1235" s="49"/>
      <c r="BL1235" s="49"/>
      <c r="BM1235" s="49"/>
      <c r="BN1235" s="50"/>
      <c r="BO1235" s="49"/>
      <c r="BP1235" s="49"/>
      <c r="BQ1235" s="50"/>
      <c r="BR1235" s="9"/>
    </row>
    <row r="1236" spans="1:70" s="6" customFormat="1" x14ac:dyDescent="0.25">
      <c r="A1236" s="170" t="s">
        <v>1155</v>
      </c>
      <c r="B1236" s="136"/>
      <c r="C1236" s="137">
        <v>44967.057696759257</v>
      </c>
      <c r="D1236" s="146">
        <v>1.05</v>
      </c>
      <c r="E1236" s="139" t="s">
        <v>814</v>
      </c>
      <c r="F1236" s="165" t="s">
        <v>1344</v>
      </c>
      <c r="G1236" s="22"/>
      <c r="H1236" s="134"/>
      <c r="I1236" s="134"/>
      <c r="J1236" s="145"/>
      <c r="K1236" s="29"/>
      <c r="L1236" s="29"/>
      <c r="M1236" s="1"/>
      <c r="N1236" s="1"/>
      <c r="O1236" s="3"/>
      <c r="P1236" s="29"/>
      <c r="Q1236" s="29"/>
      <c r="R1236" s="1"/>
      <c r="S1236" s="1"/>
      <c r="T1236" s="147" t="s">
        <v>903</v>
      </c>
      <c r="U1236" s="32" t="s">
        <v>24</v>
      </c>
      <c r="V1236" s="24"/>
      <c r="W1236" s="25" t="s">
        <v>22</v>
      </c>
      <c r="X1236" s="30">
        <v>20</v>
      </c>
      <c r="Y1236" s="138"/>
      <c r="Z1236" s="30"/>
      <c r="AA1236" s="30"/>
      <c r="AB1236" s="36" t="s">
        <v>21</v>
      </c>
      <c r="AC1236" s="24">
        <f>$AC$1235</f>
        <v>-0.61760300000000001</v>
      </c>
      <c r="AD1236" s="30"/>
      <c r="AE1236" s="24"/>
      <c r="AF1236" s="24"/>
      <c r="AG1236" s="41"/>
      <c r="AH1236" s="41"/>
      <c r="AI1236" s="41"/>
      <c r="AJ1236" s="41"/>
      <c r="AK1236" s="41"/>
      <c r="AL1236" s="41"/>
      <c r="AM1236" s="41"/>
      <c r="AN1236" s="41"/>
      <c r="AO1236" s="41"/>
      <c r="AP1236" s="135"/>
      <c r="AQ1236" s="135"/>
      <c r="AR1236" s="41"/>
      <c r="AS1236" s="41"/>
      <c r="AT1236" s="135"/>
      <c r="AU1236" s="135"/>
      <c r="AV1236" s="29"/>
      <c r="AW1236" s="42"/>
      <c r="AX1236" s="42"/>
      <c r="AY1236" s="42"/>
      <c r="AZ1236" s="43"/>
      <c r="BA1236" s="151"/>
      <c r="BB1236" s="44"/>
      <c r="BC1236" s="157">
        <v>25</v>
      </c>
      <c r="BD1236" s="157"/>
      <c r="BE1236" s="44"/>
      <c r="BF1236" s="48"/>
      <c r="BG1236" s="48"/>
      <c r="BH1236" s="48"/>
      <c r="BI1236" s="48"/>
      <c r="BJ1236" s="48"/>
      <c r="BK1236" s="48"/>
      <c r="BL1236" s="48"/>
      <c r="BM1236" s="48"/>
      <c r="BN1236" s="48"/>
      <c r="BO1236" s="48"/>
      <c r="BP1236" s="48"/>
      <c r="BQ1236" s="48"/>
      <c r="BR1236" s="1"/>
    </row>
    <row r="1237" spans="1:70" s="7" customFormat="1" x14ac:dyDescent="0.25">
      <c r="A1237" s="68" t="s">
        <v>2221</v>
      </c>
      <c r="B1237" s="67" t="s">
        <v>2211</v>
      </c>
      <c r="C1237" s="52">
        <v>44967.057766203703</v>
      </c>
      <c r="D1237" s="16">
        <f>(K1237*M1237+P1237*R1237)/(24*60*60)</f>
        <v>0</v>
      </c>
      <c r="E1237" s="26"/>
      <c r="F1237" s="14" t="s">
        <v>2158</v>
      </c>
      <c r="G1237" s="15">
        <v>0.11700000000000001</v>
      </c>
      <c r="H1237" s="131">
        <v>31.5</v>
      </c>
      <c r="I1237" s="131">
        <v>15</v>
      </c>
      <c r="J1237" s="143" t="s">
        <v>2159</v>
      </c>
      <c r="K1237" s="37"/>
      <c r="L1237" s="27">
        <v>6.0000000000000001E-3</v>
      </c>
      <c r="M1237" s="13">
        <v>100</v>
      </c>
      <c r="N1237" s="13">
        <v>240</v>
      </c>
      <c r="O1237" s="17">
        <v>2E-3</v>
      </c>
      <c r="P1237" s="37"/>
      <c r="Q1237" s="27">
        <v>6.0000000000000001E-3</v>
      </c>
      <c r="R1237" s="13">
        <v>1315</v>
      </c>
      <c r="S1237" s="13">
        <v>240</v>
      </c>
      <c r="T1237" s="133">
        <v>2.9999999999999997E-4</v>
      </c>
      <c r="U1237" s="27"/>
      <c r="V1237" s="8">
        <f>IF(AB1235="Latest Sag:",-(K1237*L1237+P1237*Q1237),-(K1237*L1237+P1237*Q1237)+U1237)</f>
        <v>0</v>
      </c>
      <c r="W1237" s="8">
        <f>IF(OR(AC1236="",AC1236=0),Z1236+V1237,IF(AB1235="Latest Sag:",AA1236+U1237+V1237,AC1236+V1237))</f>
        <v>-0.61760300000000001</v>
      </c>
      <c r="X1237" s="34"/>
      <c r="Y1237" s="53">
        <f>IF(OR(ISBLANK(X1237),X1235=VALUE(20)),,IF(W1235="Latest Z20:",ABS(X1235-X1237-K1234*L1234-P1234*Q1234+U1236+U1237),ABS(X1236-X1237-K1236*L1236-P1236*Q1236+U1237)))</f>
        <v>0</v>
      </c>
      <c r="Z1237" s="28">
        <v>-67.612455999999995</v>
      </c>
      <c r="AA1237" s="28">
        <v>-0.61691700000000005</v>
      </c>
      <c r="AB1237" s="28">
        <v>4.3496E-2</v>
      </c>
      <c r="AC1237" s="8">
        <f t="shared" ref="AC1237" si="2827">AB1237+AA1237</f>
        <v>-0.57342100000000007</v>
      </c>
      <c r="AD1237" s="35">
        <v>-0.63277300000000003</v>
      </c>
      <c r="AE1237" s="8">
        <f t="shared" ref="AE1237" si="2828">IF(AD1237="",0,IF(OR(AC1237="",AC1237=0),W1237-AD1237,AC1237-AD1237))</f>
        <v>5.935199999999996E-2</v>
      </c>
      <c r="AF1237" s="58">
        <f t="shared" ref="AF1237" si="2829">IF(AA1237="",(Z1237-V1237)-Z1236,AC1237-W1237)</f>
        <v>4.4181999999999944E-2</v>
      </c>
      <c r="AG1237" s="40">
        <v>-34729</v>
      </c>
      <c r="AH1237" s="73">
        <v>400</v>
      </c>
      <c r="AI1237" s="40">
        <v>1588</v>
      </c>
      <c r="AJ1237" s="73">
        <v>100</v>
      </c>
      <c r="AK1237" s="40">
        <v>11</v>
      </c>
      <c r="AL1237" s="73">
        <v>200</v>
      </c>
      <c r="AM1237" s="70"/>
      <c r="AN1237" s="74"/>
      <c r="AO1237" s="70"/>
      <c r="AP1237" s="63"/>
      <c r="AQ1237" s="63"/>
      <c r="AR1237" s="40"/>
      <c r="AS1237" s="40"/>
      <c r="AT1237" s="63"/>
      <c r="AU1237" s="63"/>
      <c r="AV1237" s="142"/>
      <c r="AW1237" s="71"/>
      <c r="AX1237" s="45"/>
      <c r="AY1237" s="45"/>
      <c r="AZ1237" s="46"/>
      <c r="BA1237" s="152"/>
      <c r="BB1237" s="47"/>
      <c r="BC1237" s="158">
        <v>25</v>
      </c>
      <c r="BD1237" s="158"/>
      <c r="BE1237" s="47"/>
      <c r="BF1237" s="56"/>
      <c r="BG1237" s="49"/>
      <c r="BH1237" s="50"/>
      <c r="BI1237" s="49"/>
      <c r="BJ1237" s="49"/>
      <c r="BK1237" s="49"/>
      <c r="BL1237" s="49"/>
      <c r="BM1237" s="49"/>
      <c r="BN1237" s="50"/>
      <c r="BO1237" s="49"/>
      <c r="BP1237" s="49"/>
      <c r="BQ1237" s="50"/>
      <c r="BR1237" s="9"/>
    </row>
    <row r="1238" spans="1:70" s="7" customFormat="1" x14ac:dyDescent="0.25">
      <c r="A1238" s="68" t="s">
        <v>2222</v>
      </c>
      <c r="B1238" s="67" t="s">
        <v>2211</v>
      </c>
      <c r="C1238" s="52">
        <v>44967.079733796294</v>
      </c>
      <c r="D1238" s="16">
        <f>(K1238*M1238+P1238*R1238)/(24*60*60)</f>
        <v>1.0416666666666666E-2</v>
      </c>
      <c r="E1238" s="26"/>
      <c r="F1238" s="14" t="s">
        <v>2158</v>
      </c>
      <c r="G1238" s="15">
        <v>0.11700000000000001</v>
      </c>
      <c r="H1238" s="131">
        <v>31.5</v>
      </c>
      <c r="I1238" s="131">
        <v>15</v>
      </c>
      <c r="J1238" s="143" t="s">
        <v>2159</v>
      </c>
      <c r="K1238" s="27">
        <v>9</v>
      </c>
      <c r="L1238" s="27">
        <v>6.0000000000000001E-3</v>
      </c>
      <c r="M1238" s="13">
        <v>100</v>
      </c>
      <c r="N1238" s="13">
        <v>240</v>
      </c>
      <c r="O1238" s="17">
        <v>2E-3</v>
      </c>
      <c r="P1238" s="27"/>
      <c r="Q1238" s="27">
        <v>6.0000000000000001E-3</v>
      </c>
      <c r="R1238" s="13">
        <v>1315</v>
      </c>
      <c r="S1238" s="13">
        <v>240</v>
      </c>
      <c r="T1238" s="133">
        <v>2.9999999999999997E-4</v>
      </c>
      <c r="U1238" s="27">
        <v>5.3871000000000002E-2</v>
      </c>
      <c r="V1238" s="8">
        <f>IF(AB1236="Latest Sag:",-(K1238*L1238+P1238*Q1238),-(K1238*L1238+P1238*Q1238)+U1238)</f>
        <v>-5.3999999999999999E-2</v>
      </c>
      <c r="W1238" s="8">
        <f>IF(OR(AC1237="",AC1237=0),Z1237+V1238,IF(AB1236="Latest Sag:",AA1237+U1238+V1238,AC1237+V1238))</f>
        <v>-0.61704600000000009</v>
      </c>
      <c r="X1238" s="33">
        <v>-39.610970000000002</v>
      </c>
      <c r="Y1238" s="53">
        <f>IF(OR(ISBLANK(X1238),X1236=VALUE(20)),,IF(W1236="Latest Z20:",ABS(X1236-X1238-K1235*L1235-P1235*Q1235+U1237+U1238),ABS(X1237-X1238-K1237*L1237-P1237*Q1237+U1238)))</f>
        <v>0</v>
      </c>
      <c r="Z1238" s="28">
        <v>-67.612036000000003</v>
      </c>
      <c r="AA1238" s="28">
        <v>-0.61690599999999995</v>
      </c>
      <c r="AB1238" s="28">
        <v>4.66E-4</v>
      </c>
      <c r="AC1238" s="8">
        <f t="shared" ref="AC1238" si="2830">AB1238+AA1238</f>
        <v>-0.61643999999999999</v>
      </c>
      <c r="AD1238" s="35">
        <v>-0.63277300000000003</v>
      </c>
      <c r="AE1238" s="8">
        <f t="shared" ref="AE1238" si="2831">IF(AD1238="",0,IF(OR(AC1238="",AC1238=0),W1238-AD1238,AC1238-AD1238))</f>
        <v>1.6333000000000042E-2</v>
      </c>
      <c r="AF1238" s="58">
        <f t="shared" ref="AF1238" si="2832">IF(AA1238="",(Z1238-V1238)-Z1237,AC1238-W1238)</f>
        <v>6.0600000000010645E-4</v>
      </c>
      <c r="AG1238" s="40">
        <v>459</v>
      </c>
      <c r="AH1238" s="73">
        <v>400</v>
      </c>
      <c r="AI1238" s="40">
        <v>55</v>
      </c>
      <c r="AJ1238" s="73">
        <v>100</v>
      </c>
      <c r="AK1238" s="40">
        <v>11</v>
      </c>
      <c r="AL1238" s="73">
        <v>200</v>
      </c>
      <c r="AM1238" s="70"/>
      <c r="AN1238" s="74"/>
      <c r="AO1238" s="70"/>
      <c r="AP1238" s="63"/>
      <c r="AQ1238" s="63"/>
      <c r="AR1238" s="40"/>
      <c r="AS1238" s="40"/>
      <c r="AT1238" s="63"/>
      <c r="AU1238" s="63"/>
      <c r="AV1238" s="142"/>
      <c r="AW1238" s="71"/>
      <c r="AX1238" s="45"/>
      <c r="AY1238" s="45"/>
      <c r="AZ1238" s="46"/>
      <c r="BA1238" s="152"/>
      <c r="BB1238" s="47"/>
      <c r="BC1238" s="158">
        <v>25</v>
      </c>
      <c r="BD1238" s="158"/>
      <c r="BE1238" s="47"/>
      <c r="BF1238" s="56"/>
      <c r="BG1238" s="49"/>
      <c r="BH1238" s="50"/>
      <c r="BI1238" s="49"/>
      <c r="BJ1238" s="49"/>
      <c r="BK1238" s="49"/>
      <c r="BL1238" s="49"/>
      <c r="BM1238" s="49"/>
      <c r="BN1238" s="50"/>
      <c r="BO1238" s="49"/>
      <c r="BP1238" s="49"/>
      <c r="BQ1238" s="50"/>
      <c r="BR1238" s="9"/>
    </row>
    <row r="1239" spans="1:70" s="6" customFormat="1" x14ac:dyDescent="0.25">
      <c r="A1239" s="170" t="s">
        <v>1155</v>
      </c>
      <c r="B1239" s="136"/>
      <c r="C1239" s="137">
        <v>44967.110567129632</v>
      </c>
      <c r="D1239" s="146">
        <v>1.27</v>
      </c>
      <c r="E1239" s="139" t="s">
        <v>814</v>
      </c>
      <c r="F1239" s="165" t="s">
        <v>1349</v>
      </c>
      <c r="G1239" s="22"/>
      <c r="H1239" s="134"/>
      <c r="I1239" s="134"/>
      <c r="J1239" s="145"/>
      <c r="K1239" s="29"/>
      <c r="L1239" s="29"/>
      <c r="M1239" s="1"/>
      <c r="N1239" s="1"/>
      <c r="O1239" s="3"/>
      <c r="P1239" s="29"/>
      <c r="Q1239" s="29"/>
      <c r="R1239" s="1"/>
      <c r="S1239" s="1"/>
      <c r="T1239" s="147" t="s">
        <v>903</v>
      </c>
      <c r="U1239" s="32" t="s">
        <v>24</v>
      </c>
      <c r="V1239" s="24"/>
      <c r="W1239" s="25" t="s">
        <v>22</v>
      </c>
      <c r="X1239" s="30">
        <v>20</v>
      </c>
      <c r="Y1239" s="138"/>
      <c r="Z1239" s="30"/>
      <c r="AA1239" s="30"/>
      <c r="AB1239" s="36" t="s">
        <v>21</v>
      </c>
      <c r="AC1239" s="24">
        <f>$AC$1238</f>
        <v>-0.61643999999999999</v>
      </c>
      <c r="AD1239" s="30"/>
      <c r="AE1239" s="24"/>
      <c r="AF1239" s="24"/>
      <c r="AG1239" s="41"/>
      <c r="AH1239" s="41"/>
      <c r="AI1239" s="41"/>
      <c r="AJ1239" s="41"/>
      <c r="AK1239" s="41"/>
      <c r="AL1239" s="41"/>
      <c r="AM1239" s="41"/>
      <c r="AN1239" s="41"/>
      <c r="AO1239" s="41"/>
      <c r="AP1239" s="135"/>
      <c r="AQ1239" s="135"/>
      <c r="AR1239" s="41"/>
      <c r="AS1239" s="41"/>
      <c r="AT1239" s="135"/>
      <c r="AU1239" s="135"/>
      <c r="AV1239" s="29"/>
      <c r="AW1239" s="42"/>
      <c r="AX1239" s="42"/>
      <c r="AY1239" s="42"/>
      <c r="AZ1239" s="43"/>
      <c r="BA1239" s="151"/>
      <c r="BB1239" s="44"/>
      <c r="BC1239" s="157">
        <v>26</v>
      </c>
      <c r="BD1239" s="157"/>
      <c r="BE1239" s="44"/>
      <c r="BF1239" s="48"/>
      <c r="BG1239" s="48"/>
      <c r="BH1239" s="48"/>
      <c r="BI1239" s="48"/>
      <c r="BJ1239" s="48"/>
      <c r="BK1239" s="48"/>
      <c r="BL1239" s="48"/>
      <c r="BM1239" s="48"/>
      <c r="BN1239" s="48"/>
      <c r="BO1239" s="48"/>
      <c r="BP1239" s="48"/>
      <c r="BQ1239" s="48"/>
      <c r="BR1239" s="1"/>
    </row>
    <row r="1240" spans="1:70" s="7" customFormat="1" x14ac:dyDescent="0.25">
      <c r="A1240" s="68" t="s">
        <v>2223</v>
      </c>
      <c r="B1240" s="67" t="s">
        <v>2164</v>
      </c>
      <c r="C1240" s="52">
        <v>44967.110613425924</v>
      </c>
      <c r="D1240" s="16">
        <f>(K1240*M1240+P1240*R1240)/(24*60*60)</f>
        <v>0</v>
      </c>
      <c r="E1240" s="26"/>
      <c r="F1240" s="14" t="s">
        <v>2158</v>
      </c>
      <c r="G1240" s="15">
        <v>0.11700000000000001</v>
      </c>
      <c r="H1240" s="131">
        <v>31.5</v>
      </c>
      <c r="I1240" s="131">
        <v>15</v>
      </c>
      <c r="J1240" s="143" t="s">
        <v>2159</v>
      </c>
      <c r="K1240" s="37"/>
      <c r="L1240" s="27">
        <v>6.0000000000000001E-3</v>
      </c>
      <c r="M1240" s="13">
        <v>100</v>
      </c>
      <c r="N1240" s="13">
        <v>240</v>
      </c>
      <c r="O1240" s="17">
        <v>2E-3</v>
      </c>
      <c r="P1240" s="37"/>
      <c r="Q1240" s="27">
        <v>6.0000000000000001E-3</v>
      </c>
      <c r="R1240" s="13">
        <v>1315</v>
      </c>
      <c r="S1240" s="13">
        <v>240</v>
      </c>
      <c r="T1240" s="133">
        <v>2.9999999999999997E-4</v>
      </c>
      <c r="U1240" s="27"/>
      <c r="V1240" s="8">
        <f>IF(AB1238="Latest Sag:",-(K1240*L1240+P1240*Q1240),-(K1240*L1240+P1240*Q1240)+U1240)</f>
        <v>0</v>
      </c>
      <c r="W1240" s="8">
        <f>IF(OR(AC1239="",AC1239=0),Z1239+V1240,IF(AB1238="Latest Sag:",AA1239+U1240+V1240,AC1239+V1240))</f>
        <v>-0.61643999999999999</v>
      </c>
      <c r="X1240" s="34"/>
      <c r="Y1240" s="53">
        <f>IF(OR(ISBLANK(X1240),X1238=VALUE(20)),,IF(W1238="Latest Z20:",ABS(X1238-X1240-K1237*L1237-P1237*Q1237+U1239+U1240),ABS(X1239-X1240-K1239*L1239-P1239*Q1239+U1240)))</f>
        <v>0</v>
      </c>
      <c r="Z1240" s="28">
        <v>-67.623519000000002</v>
      </c>
      <c r="AA1240" s="28">
        <v>-0.61668400000000001</v>
      </c>
      <c r="AB1240" s="28">
        <v>4.1179E-2</v>
      </c>
      <c r="AC1240" s="8">
        <f t="shared" ref="AC1240" si="2833">AB1240+AA1240</f>
        <v>-0.57550500000000004</v>
      </c>
      <c r="AD1240" s="35">
        <v>-0.63277300000000003</v>
      </c>
      <c r="AE1240" s="8">
        <f t="shared" ref="AE1240" si="2834">IF(AD1240="",0,IF(OR(AC1240="",AC1240=0),W1240-AD1240,AC1240-AD1240))</f>
        <v>5.7267999999999986E-2</v>
      </c>
      <c r="AF1240" s="58">
        <f t="shared" ref="AF1240" si="2835">IF(AA1240="",(Z1240-V1240)-Z1239,AC1240-W1240)</f>
        <v>4.0934999999999944E-2</v>
      </c>
      <c r="AG1240" s="40">
        <v>-34953</v>
      </c>
      <c r="AH1240" s="73">
        <v>400</v>
      </c>
      <c r="AI1240" s="40">
        <v>1073</v>
      </c>
      <c r="AJ1240" s="73">
        <v>100</v>
      </c>
      <c r="AK1240" s="40">
        <v>18</v>
      </c>
      <c r="AL1240" s="73">
        <v>200</v>
      </c>
      <c r="AM1240" s="70"/>
      <c r="AN1240" s="74"/>
      <c r="AO1240" s="70"/>
      <c r="AP1240" s="63"/>
      <c r="AQ1240" s="63"/>
      <c r="AR1240" s="40"/>
      <c r="AS1240" s="40"/>
      <c r="AT1240" s="63"/>
      <c r="AU1240" s="63"/>
      <c r="AV1240" s="142"/>
      <c r="AW1240" s="71"/>
      <c r="AX1240" s="45"/>
      <c r="AY1240" s="45"/>
      <c r="AZ1240" s="46"/>
      <c r="BA1240" s="152"/>
      <c r="BB1240" s="47"/>
      <c r="BC1240" s="158">
        <v>26</v>
      </c>
      <c r="BD1240" s="158"/>
      <c r="BE1240" s="47"/>
      <c r="BF1240" s="56"/>
      <c r="BG1240" s="49"/>
      <c r="BH1240" s="50"/>
      <c r="BI1240" s="49"/>
      <c r="BJ1240" s="49"/>
      <c r="BK1240" s="49"/>
      <c r="BL1240" s="49"/>
      <c r="BM1240" s="49"/>
      <c r="BN1240" s="50"/>
      <c r="BO1240" s="49"/>
      <c r="BP1240" s="49"/>
      <c r="BQ1240" s="50"/>
      <c r="BR1240" s="9"/>
    </row>
    <row r="1241" spans="1:70" s="7" customFormat="1" x14ac:dyDescent="0.25">
      <c r="A1241" s="68" t="s">
        <v>2224</v>
      </c>
      <c r="B1241" s="67" t="s">
        <v>2164</v>
      </c>
      <c r="C1241" s="52">
        <v>44967.137326388889</v>
      </c>
      <c r="D1241" s="16">
        <f>(K1241*M1241+P1241*R1241)/(24*60*60)</f>
        <v>9.2592592592592587E-3</v>
      </c>
      <c r="E1241" s="26"/>
      <c r="F1241" s="14" t="s">
        <v>2158</v>
      </c>
      <c r="G1241" s="15">
        <v>0.11700000000000001</v>
      </c>
      <c r="H1241" s="131">
        <v>31.5</v>
      </c>
      <c r="I1241" s="131">
        <v>15</v>
      </c>
      <c r="J1241" s="143" t="s">
        <v>2159</v>
      </c>
      <c r="K1241" s="27">
        <v>8</v>
      </c>
      <c r="L1241" s="27">
        <v>6.0000000000000001E-3</v>
      </c>
      <c r="M1241" s="13">
        <v>100</v>
      </c>
      <c r="N1241" s="13">
        <v>240</v>
      </c>
      <c r="O1241" s="17">
        <v>2E-3</v>
      </c>
      <c r="P1241" s="27">
        <v>0</v>
      </c>
      <c r="Q1241" s="27">
        <v>6.0000000000000001E-3</v>
      </c>
      <c r="R1241" s="13">
        <v>1315</v>
      </c>
      <c r="S1241" s="13">
        <v>240</v>
      </c>
      <c r="T1241" s="133">
        <v>2.9999999999999997E-4</v>
      </c>
      <c r="U1241" s="27">
        <v>4.8501000000000002E-2</v>
      </c>
      <c r="V1241" s="8">
        <f>IF(AB1239="Latest Sag:",-(K1241*L1241+P1241*Q1241),-(K1241*L1241+P1241*Q1241)+U1241)</f>
        <v>-4.8000000000000001E-2</v>
      </c>
      <c r="W1241" s="8">
        <f>IF(OR(AC1240="",AC1240=0),Z1240+V1241,IF(AB1239="Latest Sag:",AA1240+U1241+V1241,AC1240+V1241))</f>
        <v>-0.61618300000000004</v>
      </c>
      <c r="X1241" s="33">
        <v>-39.627226999999998</v>
      </c>
      <c r="Y1241" s="53">
        <f>IF(OR(ISBLANK(X1241),X1239=VALUE(20)),,IF(W1239="Latest Z20:",ABS(X1239-X1241-K1238*L1238-P1238*Q1238+U1240+U1241),ABS(X1240-X1241-K1240*L1240-P1240*Q1240+U1241)))</f>
        <v>0</v>
      </c>
      <c r="Z1241" s="28">
        <v>-67.623293000000004</v>
      </c>
      <c r="AA1241" s="28">
        <v>-0.61684000000000005</v>
      </c>
      <c r="AB1241" s="28">
        <v>1.6999999999999999E-3</v>
      </c>
      <c r="AC1241" s="8">
        <f t="shared" ref="AC1241" si="2836">AB1241+AA1241</f>
        <v>-0.61514000000000002</v>
      </c>
      <c r="AD1241" s="35">
        <v>-0.63277300000000003</v>
      </c>
      <c r="AE1241" s="8">
        <f t="shared" ref="AE1241" si="2837">IF(AD1241="",0,IF(OR(AC1241="",AC1241=0),W1241-AD1241,AC1241-AD1241))</f>
        <v>1.763300000000001E-2</v>
      </c>
      <c r="AF1241" s="58">
        <f t="shared" ref="AF1241" si="2838">IF(AA1241="",(Z1241-V1241)-Z1240,AC1241-W1241)</f>
        <v>1.0430000000000161E-3</v>
      </c>
      <c r="AG1241" s="40">
        <v>-823</v>
      </c>
      <c r="AH1241" s="73">
        <v>400</v>
      </c>
      <c r="AI1241" s="40">
        <v>45</v>
      </c>
      <c r="AJ1241" s="73">
        <v>100</v>
      </c>
      <c r="AK1241" s="40">
        <v>21</v>
      </c>
      <c r="AL1241" s="73">
        <v>200</v>
      </c>
      <c r="AM1241" s="70"/>
      <c r="AN1241" s="74"/>
      <c r="AO1241" s="70"/>
      <c r="AP1241" s="63"/>
      <c r="AQ1241" s="63"/>
      <c r="AR1241" s="40"/>
      <c r="AS1241" s="40"/>
      <c r="AT1241" s="63"/>
      <c r="AU1241" s="63"/>
      <c r="AV1241" s="142"/>
      <c r="AW1241" s="71"/>
      <c r="AX1241" s="45"/>
      <c r="AY1241" s="45"/>
      <c r="AZ1241" s="46"/>
      <c r="BA1241" s="152"/>
      <c r="BB1241" s="47"/>
      <c r="BC1241" s="158">
        <v>26</v>
      </c>
      <c r="BD1241" s="158"/>
      <c r="BE1241" s="47"/>
      <c r="BF1241" s="56"/>
      <c r="BG1241" s="49"/>
      <c r="BH1241" s="50"/>
      <c r="BI1241" s="49"/>
      <c r="BJ1241" s="49"/>
      <c r="BK1241" s="49"/>
      <c r="BL1241" s="49"/>
      <c r="BM1241" s="49"/>
      <c r="BN1241" s="50"/>
      <c r="BO1241" s="49"/>
      <c r="BP1241" s="49"/>
      <c r="BQ1241" s="50"/>
      <c r="BR1241" s="9"/>
    </row>
    <row r="1242" spans="1:70" s="6" customFormat="1" x14ac:dyDescent="0.25">
      <c r="A1242" s="170" t="s">
        <v>1155</v>
      </c>
      <c r="B1242" s="136"/>
      <c r="C1242" s="137">
        <v>44967.154583333337</v>
      </c>
      <c r="D1242" s="146">
        <v>1.06</v>
      </c>
      <c r="E1242" s="139" t="s">
        <v>814</v>
      </c>
      <c r="F1242" s="165" t="s">
        <v>1353</v>
      </c>
      <c r="G1242" s="22"/>
      <c r="H1242" s="134"/>
      <c r="I1242" s="134"/>
      <c r="J1242" s="145"/>
      <c r="K1242" s="29"/>
      <c r="L1242" s="29"/>
      <c r="M1242" s="1"/>
      <c r="N1242" s="1"/>
      <c r="O1242" s="3"/>
      <c r="P1242" s="29"/>
      <c r="Q1242" s="29"/>
      <c r="R1242" s="1"/>
      <c r="S1242" s="1"/>
      <c r="T1242" s="147" t="s">
        <v>903</v>
      </c>
      <c r="U1242" s="32" t="s">
        <v>24</v>
      </c>
      <c r="V1242" s="24"/>
      <c r="W1242" s="25" t="s">
        <v>22</v>
      </c>
      <c r="X1242" s="30">
        <v>20</v>
      </c>
      <c r="Y1242" s="138"/>
      <c r="Z1242" s="30"/>
      <c r="AA1242" s="30"/>
      <c r="AB1242" s="36" t="s">
        <v>21</v>
      </c>
      <c r="AC1242" s="24">
        <f>$AC$1241</f>
        <v>-0.61514000000000002</v>
      </c>
      <c r="AD1242" s="30"/>
      <c r="AE1242" s="24"/>
      <c r="AF1242" s="24"/>
      <c r="AG1242" s="41"/>
      <c r="AH1242" s="41"/>
      <c r="AI1242" s="41"/>
      <c r="AJ1242" s="41"/>
      <c r="AK1242" s="41"/>
      <c r="AL1242" s="41"/>
      <c r="AM1242" s="41"/>
      <c r="AN1242" s="41"/>
      <c r="AO1242" s="41"/>
      <c r="AP1242" s="135"/>
      <c r="AQ1242" s="135"/>
      <c r="AR1242" s="41"/>
      <c r="AS1242" s="41"/>
      <c r="AT1242" s="135"/>
      <c r="AU1242" s="135"/>
      <c r="AV1242" s="29"/>
      <c r="AW1242" s="42"/>
      <c r="AX1242" s="42"/>
      <c r="AY1242" s="42"/>
      <c r="AZ1242" s="43"/>
      <c r="BA1242" s="151"/>
      <c r="BB1242" s="44"/>
      <c r="BC1242" s="157">
        <v>27</v>
      </c>
      <c r="BD1242" s="157"/>
      <c r="BE1242" s="44"/>
      <c r="BF1242" s="48"/>
      <c r="BG1242" s="48"/>
      <c r="BH1242" s="48"/>
      <c r="BI1242" s="48"/>
      <c r="BJ1242" s="48"/>
      <c r="BK1242" s="48"/>
      <c r="BL1242" s="48"/>
      <c r="BM1242" s="48"/>
      <c r="BN1242" s="48"/>
      <c r="BO1242" s="48"/>
      <c r="BP1242" s="48"/>
      <c r="BQ1242" s="48"/>
      <c r="BR1242" s="1"/>
    </row>
    <row r="1243" spans="1:70" s="7" customFormat="1" x14ac:dyDescent="0.25">
      <c r="A1243" s="68" t="s">
        <v>2225</v>
      </c>
      <c r="B1243" s="67" t="s">
        <v>2164</v>
      </c>
      <c r="C1243" s="52">
        <v>44967.154641203706</v>
      </c>
      <c r="D1243" s="16">
        <f>(K1243*M1243+P1243*R1243)/(24*60*60)</f>
        <v>0</v>
      </c>
      <c r="E1243" s="26"/>
      <c r="F1243" s="14" t="s">
        <v>2158</v>
      </c>
      <c r="G1243" s="15">
        <v>0.11700000000000001</v>
      </c>
      <c r="H1243" s="131">
        <v>31.5</v>
      </c>
      <c r="I1243" s="131">
        <v>15</v>
      </c>
      <c r="J1243" s="143" t="s">
        <v>2159</v>
      </c>
      <c r="K1243" s="37"/>
      <c r="L1243" s="27">
        <v>6.0000000000000001E-3</v>
      </c>
      <c r="M1243" s="13">
        <v>100</v>
      </c>
      <c r="N1243" s="13">
        <v>240</v>
      </c>
      <c r="O1243" s="17">
        <v>2E-3</v>
      </c>
      <c r="P1243" s="37"/>
      <c r="Q1243" s="27">
        <v>6.0000000000000001E-3</v>
      </c>
      <c r="R1243" s="13">
        <v>1315</v>
      </c>
      <c r="S1243" s="13">
        <v>240</v>
      </c>
      <c r="T1243" s="133">
        <v>2.9999999999999997E-4</v>
      </c>
      <c r="U1243" s="27"/>
      <c r="V1243" s="8">
        <f>IF(AB1241="Latest Sag:",-(K1243*L1243+P1243*Q1243),-(K1243*L1243+P1243*Q1243)+U1243)</f>
        <v>0</v>
      </c>
      <c r="W1243" s="8">
        <f>IF(OR(AC1242="",AC1242=0),Z1242+V1243,IF(AB1241="Latest Sag:",AA1242+U1243+V1243,AC1242+V1243))</f>
        <v>-0.61514000000000002</v>
      </c>
      <c r="X1243" s="34"/>
      <c r="Y1243" s="53">
        <f>IF(OR(ISBLANK(X1243),X1241=VALUE(20)),,IF(W1241="Latest Z20:",ABS(X1241-X1243-K1240*L1240-P1240*Q1240+U1242+U1243),ABS(X1242-X1243-K1242*L1242-P1242*Q1242+U1243)))</f>
        <v>0</v>
      </c>
      <c r="Z1243" s="28">
        <v>-67.622895999999997</v>
      </c>
      <c r="AA1243" s="28">
        <v>-0.61662099999999997</v>
      </c>
      <c r="AB1243" s="28">
        <v>4.3562999999999998E-2</v>
      </c>
      <c r="AC1243" s="8">
        <f t="shared" ref="AC1243" si="2839">AB1243+AA1243</f>
        <v>-0.57305799999999996</v>
      </c>
      <c r="AD1243" s="35">
        <v>-0.63277300000000003</v>
      </c>
      <c r="AE1243" s="8">
        <f t="shared" ref="AE1243" si="2840">IF(AD1243="",0,IF(OR(AC1243="",AC1243=0),W1243-AD1243,AC1243-AD1243))</f>
        <v>5.9715000000000074E-2</v>
      </c>
      <c r="AF1243" s="58">
        <f t="shared" ref="AF1243" si="2841">IF(AA1243="",(Z1243-V1243)-Z1242,AC1243-W1243)</f>
        <v>4.2082000000000064E-2</v>
      </c>
      <c r="AG1243" s="40">
        <v>-34572</v>
      </c>
      <c r="AH1243" s="73">
        <v>400</v>
      </c>
      <c r="AI1243" s="40">
        <v>1727</v>
      </c>
      <c r="AJ1243" s="73">
        <v>100</v>
      </c>
      <c r="AK1243" s="40">
        <v>18</v>
      </c>
      <c r="AL1243" s="73">
        <v>200</v>
      </c>
      <c r="AM1243" s="70"/>
      <c r="AN1243" s="74"/>
      <c r="AO1243" s="70"/>
      <c r="AP1243" s="63"/>
      <c r="AQ1243" s="63"/>
      <c r="AR1243" s="40"/>
      <c r="AS1243" s="40"/>
      <c r="AT1243" s="63"/>
      <c r="AU1243" s="63"/>
      <c r="AV1243" s="142"/>
      <c r="AW1243" s="71"/>
      <c r="AX1243" s="45"/>
      <c r="AY1243" s="45"/>
      <c r="AZ1243" s="46"/>
      <c r="BA1243" s="152"/>
      <c r="BB1243" s="47"/>
      <c r="BC1243" s="158">
        <v>27</v>
      </c>
      <c r="BD1243" s="158"/>
      <c r="BE1243" s="47"/>
      <c r="BF1243" s="56"/>
      <c r="BG1243" s="49"/>
      <c r="BH1243" s="50"/>
      <c r="BI1243" s="49"/>
      <c r="BJ1243" s="49"/>
      <c r="BK1243" s="49"/>
      <c r="BL1243" s="49"/>
      <c r="BM1243" s="49"/>
      <c r="BN1243" s="50"/>
      <c r="BO1243" s="49"/>
      <c r="BP1243" s="49"/>
      <c r="BQ1243" s="50"/>
      <c r="BR1243" s="9"/>
    </row>
    <row r="1244" spans="1:70" s="7" customFormat="1" x14ac:dyDescent="0.25">
      <c r="A1244" s="68" t="s">
        <v>2226</v>
      </c>
      <c r="B1244" s="67" t="s">
        <v>2164</v>
      </c>
      <c r="C1244" s="52">
        <v>44967.17633101852</v>
      </c>
      <c r="D1244" s="16">
        <f>(K1244*M1244+P1244*R1244)/(24*60*60)</f>
        <v>1.0416666666666666E-2</v>
      </c>
      <c r="E1244" s="26"/>
      <c r="F1244" s="14" t="s">
        <v>2158</v>
      </c>
      <c r="G1244" s="15">
        <v>0.11700000000000001</v>
      </c>
      <c r="H1244" s="131">
        <v>31.5</v>
      </c>
      <c r="I1244" s="131">
        <v>15</v>
      </c>
      <c r="J1244" s="143" t="s">
        <v>2159</v>
      </c>
      <c r="K1244" s="27">
        <v>9</v>
      </c>
      <c r="L1244" s="27">
        <v>6.0000000000000001E-3</v>
      </c>
      <c r="M1244" s="13">
        <v>100</v>
      </c>
      <c r="N1244" s="13">
        <v>240</v>
      </c>
      <c r="O1244" s="17">
        <v>2E-3</v>
      </c>
      <c r="P1244" s="27">
        <v>0</v>
      </c>
      <c r="Q1244" s="27">
        <v>6.0000000000000001E-3</v>
      </c>
      <c r="R1244" s="13">
        <v>1315</v>
      </c>
      <c r="S1244" s="13">
        <v>240</v>
      </c>
      <c r="T1244" s="133">
        <v>2.9999999999999997E-4</v>
      </c>
      <c r="U1244" s="27">
        <v>5.4037000000000002E-2</v>
      </c>
      <c r="V1244" s="8">
        <f>IF(AB1242="Latest Sag:",-(K1244*L1244+P1244*Q1244),-(K1244*L1244+P1244*Q1244)+U1244)</f>
        <v>-5.3999999999999999E-2</v>
      </c>
      <c r="W1244" s="8">
        <f>IF(OR(AC1243="",AC1243=0),Z1243+V1244,IF(AB1242="Latest Sag:",AA1243+U1244+V1244,AC1243+V1244))</f>
        <v>-0.61658400000000002</v>
      </c>
      <c r="X1244" s="33">
        <v>-39.622235000000003</v>
      </c>
      <c r="Y1244" s="53">
        <f>IF(OR(ISBLANK(X1244),X1242=VALUE(20)),,IF(W1242="Latest Z20:",ABS(X1242-X1244-K1241*L1241-P1241*Q1241+U1243+U1244),ABS(X1243-X1244-K1243*L1243-P1243*Q1243+U1244)))</f>
        <v>0</v>
      </c>
      <c r="Z1244" s="28">
        <v>-67.622478999999998</v>
      </c>
      <c r="AA1244" s="28">
        <v>-0.61664300000000005</v>
      </c>
      <c r="AB1244" s="28">
        <v>-8.3100000000000003E-4</v>
      </c>
      <c r="AC1244" s="8">
        <f t="shared" ref="AC1244" si="2842">AB1244+AA1244</f>
        <v>-0.61747400000000008</v>
      </c>
      <c r="AD1244" s="35">
        <v>-0.63277300000000003</v>
      </c>
      <c r="AE1244" s="8">
        <f t="shared" ref="AE1244" si="2843">IF(AD1244="",0,IF(OR(AC1244="",AC1244=0),W1244-AD1244,AC1244-AD1244))</f>
        <v>1.5298999999999952E-2</v>
      </c>
      <c r="AF1244" s="58">
        <f t="shared" ref="AF1244" si="2844">IF(AA1244="",(Z1244-V1244)-Z1243,AC1244-W1244)</f>
        <v>-8.9000000000005741E-4</v>
      </c>
      <c r="AG1244" s="40">
        <v>1012</v>
      </c>
      <c r="AH1244" s="73">
        <v>400</v>
      </c>
      <c r="AI1244" s="40">
        <v>68</v>
      </c>
      <c r="AJ1244" s="73">
        <v>100</v>
      </c>
      <c r="AK1244" s="40">
        <v>14</v>
      </c>
      <c r="AL1244" s="73">
        <v>200</v>
      </c>
      <c r="AM1244" s="70"/>
      <c r="AN1244" s="74"/>
      <c r="AO1244" s="70"/>
      <c r="AP1244" s="63"/>
      <c r="AQ1244" s="63"/>
      <c r="AR1244" s="40"/>
      <c r="AS1244" s="40"/>
      <c r="AT1244" s="63"/>
      <c r="AU1244" s="63"/>
      <c r="AV1244" s="142"/>
      <c r="AW1244" s="71"/>
      <c r="AX1244" s="45"/>
      <c r="AY1244" s="45"/>
      <c r="AZ1244" s="46"/>
      <c r="BA1244" s="152"/>
      <c r="BB1244" s="47"/>
      <c r="BC1244" s="158">
        <v>27</v>
      </c>
      <c r="BD1244" s="158"/>
      <c r="BE1244" s="47"/>
      <c r="BF1244" s="56"/>
      <c r="BG1244" s="49"/>
      <c r="BH1244" s="50"/>
      <c r="BI1244" s="49"/>
      <c r="BJ1244" s="49"/>
      <c r="BK1244" s="49"/>
      <c r="BL1244" s="49"/>
      <c r="BM1244" s="49"/>
      <c r="BN1244" s="50"/>
      <c r="BO1244" s="49"/>
      <c r="BP1244" s="49"/>
      <c r="BQ1244" s="50"/>
      <c r="BR1244" s="9"/>
    </row>
    <row r="1245" spans="1:70" s="6" customFormat="1" x14ac:dyDescent="0.25">
      <c r="A1245" s="170" t="s">
        <v>1155</v>
      </c>
      <c r="B1245" s="136"/>
      <c r="C1245" s="137">
        <v>44967.195277777777</v>
      </c>
      <c r="D1245" s="146">
        <v>0.98</v>
      </c>
      <c r="E1245" s="139" t="s">
        <v>814</v>
      </c>
      <c r="F1245" s="165" t="s">
        <v>1356</v>
      </c>
      <c r="G1245" s="22"/>
      <c r="H1245" s="134"/>
      <c r="I1245" s="134"/>
      <c r="J1245" s="145"/>
      <c r="K1245" s="29"/>
      <c r="L1245" s="29"/>
      <c r="M1245" s="1"/>
      <c r="N1245" s="1"/>
      <c r="O1245" s="3"/>
      <c r="P1245" s="29"/>
      <c r="Q1245" s="29"/>
      <c r="R1245" s="1"/>
      <c r="S1245" s="1"/>
      <c r="T1245" s="147" t="s">
        <v>903</v>
      </c>
      <c r="U1245" s="32" t="s">
        <v>24</v>
      </c>
      <c r="V1245" s="24"/>
      <c r="W1245" s="25" t="s">
        <v>22</v>
      </c>
      <c r="X1245" s="30">
        <v>20</v>
      </c>
      <c r="Y1245" s="138"/>
      <c r="Z1245" s="30"/>
      <c r="AA1245" s="30"/>
      <c r="AB1245" s="36" t="s">
        <v>21</v>
      </c>
      <c r="AC1245" s="24">
        <f>$AC$1244</f>
        <v>-0.61747400000000008</v>
      </c>
      <c r="AD1245" s="30"/>
      <c r="AE1245" s="24"/>
      <c r="AF1245" s="24"/>
      <c r="AG1245" s="41"/>
      <c r="AH1245" s="41"/>
      <c r="AI1245" s="41"/>
      <c r="AJ1245" s="41"/>
      <c r="AK1245" s="41"/>
      <c r="AL1245" s="41"/>
      <c r="AM1245" s="41"/>
      <c r="AN1245" s="41"/>
      <c r="AO1245" s="41"/>
      <c r="AP1245" s="135"/>
      <c r="AQ1245" s="135"/>
      <c r="AR1245" s="41"/>
      <c r="AS1245" s="41"/>
      <c r="AT1245" s="135"/>
      <c r="AU1245" s="135"/>
      <c r="AV1245" s="29"/>
      <c r="AW1245" s="42"/>
      <c r="AX1245" s="42"/>
      <c r="AY1245" s="42"/>
      <c r="AZ1245" s="43"/>
      <c r="BA1245" s="151"/>
      <c r="BB1245" s="44"/>
      <c r="BC1245" s="157">
        <v>28</v>
      </c>
      <c r="BD1245" s="157"/>
      <c r="BE1245" s="44"/>
      <c r="BF1245" s="48"/>
      <c r="BG1245" s="48"/>
      <c r="BH1245" s="48"/>
      <c r="BI1245" s="48"/>
      <c r="BJ1245" s="48"/>
      <c r="BK1245" s="48"/>
      <c r="BL1245" s="48"/>
      <c r="BM1245" s="48"/>
      <c r="BN1245" s="48"/>
      <c r="BO1245" s="48"/>
      <c r="BP1245" s="48"/>
      <c r="BQ1245" s="48"/>
      <c r="BR1245" s="1"/>
    </row>
    <row r="1246" spans="1:70" s="7" customFormat="1" x14ac:dyDescent="0.25">
      <c r="A1246" s="68" t="s">
        <v>2227</v>
      </c>
      <c r="B1246" s="67" t="s">
        <v>2228</v>
      </c>
      <c r="C1246" s="52">
        <v>44967.204224537039</v>
      </c>
      <c r="D1246" s="16">
        <f>(K1246*M1246+P1246*R1246)/(24*60*60)</f>
        <v>0</v>
      </c>
      <c r="E1246" s="26"/>
      <c r="F1246" s="14" t="s">
        <v>2158</v>
      </c>
      <c r="G1246" s="15">
        <v>0.11700000000000001</v>
      </c>
      <c r="H1246" s="131">
        <v>31.5</v>
      </c>
      <c r="I1246" s="131">
        <v>15</v>
      </c>
      <c r="J1246" s="143" t="s">
        <v>2159</v>
      </c>
      <c r="K1246" s="37"/>
      <c r="L1246" s="27">
        <v>6.0000000000000001E-3</v>
      </c>
      <c r="M1246" s="13">
        <v>100</v>
      </c>
      <c r="N1246" s="13">
        <v>240</v>
      </c>
      <c r="O1246" s="17">
        <v>2E-3</v>
      </c>
      <c r="P1246" s="37"/>
      <c r="Q1246" s="27">
        <v>6.0000000000000001E-3</v>
      </c>
      <c r="R1246" s="13">
        <v>1315</v>
      </c>
      <c r="S1246" s="13">
        <v>240</v>
      </c>
      <c r="T1246" s="133">
        <v>2.9999999999999997E-4</v>
      </c>
      <c r="U1246" s="27"/>
      <c r="V1246" s="8">
        <f>IF(AB1244="Latest Sag:",-(K1246*L1246+P1246*Q1246),-(K1246*L1246+P1246*Q1246)+U1246)</f>
        <v>0</v>
      </c>
      <c r="W1246" s="8">
        <f>IF(OR(AC1245="",AC1245=0),Z1245+V1246,IF(AB1244="Latest Sag:",AA1245+U1246+V1246,AC1245+V1246))</f>
        <v>-0.61747400000000008</v>
      </c>
      <c r="X1246" s="34"/>
      <c r="Y1246" s="53">
        <f>IF(OR(ISBLANK(X1246),X1244=VALUE(20)),,IF(W1244="Latest Z20:",ABS(X1244-X1246-K1243*L1243-P1243*Q1243+U1245+U1246),ABS(X1245-X1246-K1245*L1245-P1245*Q1245+U1246)))</f>
        <v>0</v>
      </c>
      <c r="Z1246" s="28">
        <v>-67.622134000000003</v>
      </c>
      <c r="AA1246" s="28">
        <v>-0.61675999999999997</v>
      </c>
      <c r="AB1246" s="28">
        <v>0.04</v>
      </c>
      <c r="AC1246" s="8">
        <f t="shared" ref="AC1246" si="2845">AB1246+AA1246</f>
        <v>-0.57675999999999994</v>
      </c>
      <c r="AD1246" s="35">
        <v>-0.63277300000000003</v>
      </c>
      <c r="AE1246" s="8">
        <f t="shared" ref="AE1246" si="2846">IF(AD1246="",0,IF(OR(AC1246="",AC1246=0),W1246-AD1246,AC1246-AD1246))</f>
        <v>5.601300000000009E-2</v>
      </c>
      <c r="AF1246" s="58">
        <f t="shared" ref="AF1246" si="2847">IF(AA1246="",(Z1246-V1246)-Z1245,AC1246-W1246)</f>
        <v>4.0714000000000139E-2</v>
      </c>
      <c r="AG1246" s="40">
        <v>-33754</v>
      </c>
      <c r="AH1246" s="73">
        <v>400</v>
      </c>
      <c r="AI1246" s="40">
        <v>1886</v>
      </c>
      <c r="AJ1246" s="73">
        <v>100</v>
      </c>
      <c r="AK1246" s="40">
        <v>34</v>
      </c>
      <c r="AL1246" s="73">
        <v>200</v>
      </c>
      <c r="AM1246" s="70"/>
      <c r="AN1246" s="74"/>
      <c r="AO1246" s="70"/>
      <c r="AP1246" s="63"/>
      <c r="AQ1246" s="63"/>
      <c r="AR1246" s="40"/>
      <c r="AS1246" s="40"/>
      <c r="AT1246" s="63"/>
      <c r="AU1246" s="63"/>
      <c r="AV1246" s="142"/>
      <c r="AW1246" s="71"/>
      <c r="AX1246" s="45"/>
      <c r="AY1246" s="45"/>
      <c r="AZ1246" s="46"/>
      <c r="BA1246" s="152"/>
      <c r="BB1246" s="47"/>
      <c r="BC1246" s="158">
        <v>28</v>
      </c>
      <c r="BD1246" s="158"/>
      <c r="BE1246" s="47"/>
      <c r="BF1246" s="56"/>
      <c r="BG1246" s="49"/>
      <c r="BH1246" s="50"/>
      <c r="BI1246" s="49"/>
      <c r="BJ1246" s="49"/>
      <c r="BK1246" s="49"/>
      <c r="BL1246" s="49"/>
      <c r="BM1246" s="49"/>
      <c r="BN1246" s="50"/>
      <c r="BO1246" s="49"/>
      <c r="BP1246" s="49"/>
      <c r="BQ1246" s="50"/>
      <c r="BR1246" s="9"/>
    </row>
    <row r="1247" spans="1:70" s="7" customFormat="1" x14ac:dyDescent="0.25">
      <c r="A1247" s="68" t="s">
        <v>2227</v>
      </c>
      <c r="B1247" s="67" t="s">
        <v>2228</v>
      </c>
      <c r="C1247" s="52">
        <v>44967.221307870372</v>
      </c>
      <c r="D1247" s="16">
        <f>(K1247*M1247+P1247*R1247)/(24*60*60)</f>
        <v>1.0416666666666666E-2</v>
      </c>
      <c r="E1247" s="26"/>
      <c r="F1247" s="14" t="s">
        <v>2158</v>
      </c>
      <c r="G1247" s="15">
        <v>0.11700000000000001</v>
      </c>
      <c r="H1247" s="131">
        <v>31.5</v>
      </c>
      <c r="I1247" s="131">
        <v>15</v>
      </c>
      <c r="J1247" s="143" t="s">
        <v>2159</v>
      </c>
      <c r="K1247" s="27">
        <v>9</v>
      </c>
      <c r="L1247" s="27">
        <v>6.0000000000000001E-3</v>
      </c>
      <c r="M1247" s="13">
        <v>100</v>
      </c>
      <c r="N1247" s="13">
        <v>240</v>
      </c>
      <c r="O1247" s="17">
        <v>2E-3</v>
      </c>
      <c r="P1247" s="27"/>
      <c r="Q1247" s="27">
        <v>6.0000000000000001E-3</v>
      </c>
      <c r="R1247" s="13">
        <v>1315</v>
      </c>
      <c r="S1247" s="13">
        <v>240</v>
      </c>
      <c r="T1247" s="133">
        <v>2.9999999999999997E-4</v>
      </c>
      <c r="U1247" s="27">
        <v>5.4197000000000002E-2</v>
      </c>
      <c r="V1247" s="8">
        <f>IF(AB1245="Latest Sag:",-(K1247*L1247+P1247*Q1247),-(K1247*L1247+P1247*Q1247)+U1247)</f>
        <v>-5.3999999999999999E-2</v>
      </c>
      <c r="W1247" s="8">
        <f>IF(OR(AC1246="",AC1246=0),Z1246+V1247,IF(AB1245="Latest Sag:",AA1246+U1247+V1247,AC1246+V1247))</f>
        <v>-0.61656299999999997</v>
      </c>
      <c r="X1247" s="33">
        <v>-39.621006000000001</v>
      </c>
      <c r="Y1247" s="53">
        <f>IF(OR(ISBLANK(X1247),X1245=VALUE(20)),,IF(W1245="Latest Z20:",ABS(X1245-X1247-K1244*L1244-P1244*Q1244+U1246+U1247),ABS(X1246-X1247-K1246*L1246-P1246*Q1246+U1247)))</f>
        <v>0</v>
      </c>
      <c r="Z1247" s="28">
        <v>-67.621729000000002</v>
      </c>
      <c r="AA1247" s="28">
        <v>-0.61671600000000004</v>
      </c>
      <c r="AB1247" s="28">
        <v>-6.3000000000000003E-4</v>
      </c>
      <c r="AC1247" s="8">
        <f t="shared" ref="AC1247" si="2848">AB1247+AA1247</f>
        <v>-0.61734600000000006</v>
      </c>
      <c r="AD1247" s="35">
        <v>-0.63277300000000003</v>
      </c>
      <c r="AE1247" s="8">
        <f t="shared" ref="AE1247" si="2849">IF(AD1247="",0,IF(OR(AC1247="",AC1247=0),W1247-AD1247,AC1247-AD1247))</f>
        <v>1.5426999999999969E-2</v>
      </c>
      <c r="AF1247" s="58">
        <f t="shared" ref="AF1247" si="2850">IF(AA1247="",(Z1247-V1247)-Z1246,AC1247-W1247)</f>
        <v>-7.8300000000008918E-4</v>
      </c>
      <c r="AG1247" s="40">
        <v>572</v>
      </c>
      <c r="AH1247" s="73">
        <v>400</v>
      </c>
      <c r="AI1247" s="40">
        <v>67</v>
      </c>
      <c r="AJ1247" s="73">
        <v>100</v>
      </c>
      <c r="AK1247" s="40">
        <v>23</v>
      </c>
      <c r="AL1247" s="73">
        <v>200</v>
      </c>
      <c r="AM1247" s="70"/>
      <c r="AN1247" s="74"/>
      <c r="AO1247" s="70"/>
      <c r="AP1247" s="63"/>
      <c r="AQ1247" s="63"/>
      <c r="AR1247" s="40"/>
      <c r="AS1247" s="40"/>
      <c r="AT1247" s="63"/>
      <c r="AU1247" s="63"/>
      <c r="AV1247" s="142"/>
      <c r="AW1247" s="71"/>
      <c r="AX1247" s="45"/>
      <c r="AY1247" s="45"/>
      <c r="AZ1247" s="46"/>
      <c r="BA1247" s="152"/>
      <c r="BB1247" s="47"/>
      <c r="BC1247" s="158">
        <v>28</v>
      </c>
      <c r="BD1247" s="158"/>
      <c r="BE1247" s="47"/>
      <c r="BF1247" s="56"/>
      <c r="BG1247" s="49"/>
      <c r="BH1247" s="50"/>
      <c r="BI1247" s="49"/>
      <c r="BJ1247" s="49"/>
      <c r="BK1247" s="49"/>
      <c r="BL1247" s="49"/>
      <c r="BM1247" s="49"/>
      <c r="BN1247" s="50"/>
      <c r="BO1247" s="49"/>
      <c r="BP1247" s="49"/>
      <c r="BQ1247" s="50"/>
      <c r="BR1247" s="9"/>
    </row>
    <row r="1248" spans="1:70" s="6" customFormat="1" x14ac:dyDescent="0.25">
      <c r="A1248" s="170" t="s">
        <v>1155</v>
      </c>
      <c r="B1248" s="136"/>
      <c r="C1248" s="137">
        <v>44967.249247685184</v>
      </c>
      <c r="D1248" s="146">
        <v>1.3</v>
      </c>
      <c r="E1248" s="139" t="s">
        <v>814</v>
      </c>
      <c r="F1248" s="165" t="s">
        <v>1361</v>
      </c>
      <c r="G1248" s="22"/>
      <c r="H1248" s="134"/>
      <c r="I1248" s="134"/>
      <c r="J1248" s="145"/>
      <c r="K1248" s="29"/>
      <c r="L1248" s="29"/>
      <c r="M1248" s="1"/>
      <c r="N1248" s="1"/>
      <c r="O1248" s="3"/>
      <c r="P1248" s="29"/>
      <c r="Q1248" s="29"/>
      <c r="R1248" s="1"/>
      <c r="S1248" s="1"/>
      <c r="T1248" s="147" t="s">
        <v>903</v>
      </c>
      <c r="U1248" s="32" t="s">
        <v>24</v>
      </c>
      <c r="V1248" s="24"/>
      <c r="W1248" s="25" t="s">
        <v>22</v>
      </c>
      <c r="X1248" s="30">
        <v>20</v>
      </c>
      <c r="Y1248" s="138"/>
      <c r="Z1248" s="30"/>
      <c r="AA1248" s="30"/>
      <c r="AB1248" s="36" t="s">
        <v>21</v>
      </c>
      <c r="AC1248" s="24">
        <f>$AC$1247</f>
        <v>-0.61734600000000006</v>
      </c>
      <c r="AD1248" s="30"/>
      <c r="AE1248" s="24"/>
      <c r="AF1248" s="24"/>
      <c r="AG1248" s="41"/>
      <c r="AH1248" s="41"/>
      <c r="AI1248" s="41"/>
      <c r="AJ1248" s="41"/>
      <c r="AK1248" s="41"/>
      <c r="AL1248" s="41"/>
      <c r="AM1248" s="41"/>
      <c r="AN1248" s="41"/>
      <c r="AO1248" s="41"/>
      <c r="AP1248" s="135"/>
      <c r="AQ1248" s="135"/>
      <c r="AR1248" s="41"/>
      <c r="AS1248" s="41"/>
      <c r="AT1248" s="135"/>
      <c r="AU1248" s="135"/>
      <c r="AV1248" s="29"/>
      <c r="AW1248" s="42"/>
      <c r="AX1248" s="42"/>
      <c r="AY1248" s="42"/>
      <c r="AZ1248" s="43"/>
      <c r="BA1248" s="151"/>
      <c r="BB1248" s="44"/>
      <c r="BC1248" s="157">
        <v>29</v>
      </c>
      <c r="BD1248" s="157"/>
      <c r="BE1248" s="44"/>
      <c r="BF1248" s="48"/>
      <c r="BG1248" s="48"/>
      <c r="BH1248" s="48"/>
      <c r="BI1248" s="48"/>
      <c r="BJ1248" s="48"/>
      <c r="BK1248" s="48"/>
      <c r="BL1248" s="48"/>
      <c r="BM1248" s="48"/>
      <c r="BN1248" s="48"/>
      <c r="BO1248" s="48"/>
      <c r="BP1248" s="48"/>
      <c r="BQ1248" s="48"/>
      <c r="BR1248" s="1"/>
    </row>
    <row r="1249" spans="1:70" s="7" customFormat="1" x14ac:dyDescent="0.25">
      <c r="A1249" s="68" t="s">
        <v>2229</v>
      </c>
      <c r="B1249" s="67" t="s">
        <v>2230</v>
      </c>
      <c r="C1249" s="52">
        <v>44967.249537037038</v>
      </c>
      <c r="D1249" s="16">
        <f>(K1249*M1249+P1249*R1249)/(24*60*60)</f>
        <v>0</v>
      </c>
      <c r="E1249" s="26"/>
      <c r="F1249" s="14" t="s">
        <v>2158</v>
      </c>
      <c r="G1249" s="15">
        <v>0.11700000000000001</v>
      </c>
      <c r="H1249" s="131">
        <v>31.5</v>
      </c>
      <c r="I1249" s="131">
        <v>15</v>
      </c>
      <c r="J1249" s="143" t="s">
        <v>2159</v>
      </c>
      <c r="K1249" s="37"/>
      <c r="L1249" s="27">
        <v>6.0000000000000001E-3</v>
      </c>
      <c r="M1249" s="13">
        <v>100</v>
      </c>
      <c r="N1249" s="13">
        <v>240</v>
      </c>
      <c r="O1249" s="17">
        <v>2E-3</v>
      </c>
      <c r="P1249" s="37"/>
      <c r="Q1249" s="27">
        <v>6.0000000000000001E-3</v>
      </c>
      <c r="R1249" s="13">
        <v>1315</v>
      </c>
      <c r="S1249" s="13">
        <v>240</v>
      </c>
      <c r="T1249" s="133">
        <v>2.9999999999999997E-4</v>
      </c>
      <c r="U1249" s="27">
        <v>0</v>
      </c>
      <c r="V1249" s="8">
        <f>IF(AB1247="Latest Sag:",-(K1249*L1249+P1249*Q1249),-(K1249*L1249+P1249*Q1249)+U1249)</f>
        <v>0</v>
      </c>
      <c r="W1249" s="8">
        <f>IF(OR(AC1248="",AC1248=0),Z1248+V1249,IF(AB1247="Latest Sag:",AA1248+U1249+V1249,AC1248+V1249))</f>
        <v>-0.61734600000000006</v>
      </c>
      <c r="X1249" s="34"/>
      <c r="Y1249" s="53">
        <f>IF(OR(ISBLANK(X1249),X1247=VALUE(20)),,IF(W1247="Latest Z20:",ABS(X1247-X1249-K1246*L1246-P1246*Q1246+U1248+U1249),ABS(X1248-X1249-K1248*L1248-P1248*Q1248+U1249)))</f>
        <v>0</v>
      </c>
      <c r="Z1249" s="28">
        <v>-67.622134000000003</v>
      </c>
      <c r="AA1249" s="28">
        <v>-0.61675999999999997</v>
      </c>
      <c r="AB1249" s="28">
        <v>4.1991000000000001E-2</v>
      </c>
      <c r="AC1249" s="8">
        <f t="shared" ref="AC1249" si="2851">AB1249+AA1249</f>
        <v>-0.57476899999999997</v>
      </c>
      <c r="AD1249" s="35">
        <v>-0.63277300000000003</v>
      </c>
      <c r="AE1249" s="8">
        <f t="shared" ref="AE1249" si="2852">IF(AD1249="",0,IF(OR(AC1249="",AC1249=0),W1249-AD1249,AC1249-AD1249))</f>
        <v>5.8004000000000056E-2</v>
      </c>
      <c r="AF1249" s="58">
        <f t="shared" ref="AF1249" si="2853">IF(AA1249="",(Z1249-V1249)-Z1248,AC1249-W1249)</f>
        <v>4.2577000000000087E-2</v>
      </c>
      <c r="AG1249" s="40">
        <v>-33754</v>
      </c>
      <c r="AH1249" s="73">
        <v>400</v>
      </c>
      <c r="AI1249" s="40">
        <v>1886</v>
      </c>
      <c r="AJ1249" s="73">
        <v>100</v>
      </c>
      <c r="AK1249" s="40">
        <v>34</v>
      </c>
      <c r="AL1249" s="73">
        <v>200</v>
      </c>
      <c r="AM1249" s="70"/>
      <c r="AN1249" s="74"/>
      <c r="AO1249" s="70"/>
      <c r="AP1249" s="63"/>
      <c r="AQ1249" s="63"/>
      <c r="AR1249" s="40"/>
      <c r="AS1249" s="40"/>
      <c r="AT1249" s="63"/>
      <c r="AU1249" s="63"/>
      <c r="AV1249" s="142"/>
      <c r="AW1249" s="71"/>
      <c r="AX1249" s="45"/>
      <c r="AY1249" s="45"/>
      <c r="AZ1249" s="46"/>
      <c r="BA1249" s="152"/>
      <c r="BB1249" s="47"/>
      <c r="BC1249" s="158">
        <v>29</v>
      </c>
      <c r="BD1249" s="158"/>
      <c r="BE1249" s="47"/>
      <c r="BF1249" s="56"/>
      <c r="BG1249" s="49"/>
      <c r="BH1249" s="50"/>
      <c r="BI1249" s="49"/>
      <c r="BJ1249" s="49"/>
      <c r="BK1249" s="49"/>
      <c r="BL1249" s="49"/>
      <c r="BM1249" s="49"/>
      <c r="BN1249" s="50"/>
      <c r="BO1249" s="49"/>
      <c r="BP1249" s="49"/>
      <c r="BQ1249" s="50"/>
      <c r="BR1249" s="9"/>
    </row>
    <row r="1250" spans="1:70" s="7" customFormat="1" x14ac:dyDescent="0.25">
      <c r="A1250" s="68" t="s">
        <v>2231</v>
      </c>
      <c r="B1250" s="67" t="s">
        <v>2230</v>
      </c>
      <c r="C1250" s="52">
        <v>44967.265914351854</v>
      </c>
      <c r="D1250" s="16">
        <f>(K1250*M1250+P1250*R1250)/(24*60*60)</f>
        <v>9.2592592592592587E-3</v>
      </c>
      <c r="E1250" s="26"/>
      <c r="F1250" s="14" t="s">
        <v>2158</v>
      </c>
      <c r="G1250" s="15">
        <v>0.11700000000000001</v>
      </c>
      <c r="H1250" s="131">
        <v>31.5</v>
      </c>
      <c r="I1250" s="131">
        <v>15</v>
      </c>
      <c r="J1250" s="143" t="s">
        <v>2159</v>
      </c>
      <c r="K1250" s="27">
        <v>8</v>
      </c>
      <c r="L1250" s="27">
        <v>6.0000000000000001E-3</v>
      </c>
      <c r="M1250" s="13">
        <v>100</v>
      </c>
      <c r="N1250" s="13">
        <v>240</v>
      </c>
      <c r="O1250" s="17">
        <v>2E-3</v>
      </c>
      <c r="P1250" s="27">
        <v>0</v>
      </c>
      <c r="Q1250" s="27">
        <v>6.0000000000000001E-3</v>
      </c>
      <c r="R1250" s="13">
        <v>1315</v>
      </c>
      <c r="S1250" s="13">
        <v>240</v>
      </c>
      <c r="T1250" s="133">
        <v>2.9999999999999997E-4</v>
      </c>
      <c r="U1250" s="27">
        <v>4.8204999999999998E-2</v>
      </c>
      <c r="V1250" s="8">
        <f>IF(AB1248="Latest Sag:",-(K1250*L1250+P1250*Q1250),-(K1250*L1250+P1250*Q1250)+U1250)</f>
        <v>-4.8000000000000001E-2</v>
      </c>
      <c r="W1250" s="8">
        <f>IF(OR(AC1249="",AC1249=0),Z1249+V1250,IF(AB1248="Latest Sag:",AA1249+U1250+V1250,AC1249+V1250))</f>
        <v>-0.61655499999999996</v>
      </c>
      <c r="X1250" s="33">
        <v>-39.625107</v>
      </c>
      <c r="Y1250" s="53">
        <f>IF(OR(ISBLANK(X1250),X1248=VALUE(20)),,IF(W1248="Latest Z20:",ABS(X1248-X1250-K1247*L1247-P1247*Q1247+U1249+U1250),ABS(X1249-X1250-K1249*L1249-P1249*Q1249+U1250)))</f>
        <v>0</v>
      </c>
      <c r="Z1250" s="28">
        <v>-67.619472999999999</v>
      </c>
      <c r="AA1250" s="28">
        <v>-0.616703</v>
      </c>
      <c r="AB1250" s="28">
        <v>-3.7500000000000001E-4</v>
      </c>
      <c r="AC1250" s="8">
        <f t="shared" ref="AC1250" si="2854">AB1250+AA1250</f>
        <v>-0.61707800000000002</v>
      </c>
      <c r="AD1250" s="35">
        <v>-0.63277300000000003</v>
      </c>
      <c r="AE1250" s="8">
        <f t="shared" ref="AE1250" si="2855">IF(AD1250="",0,IF(OR(AC1250="",AC1250=0),W1250-AD1250,AC1250-AD1250))</f>
        <v>1.5695000000000014E-2</v>
      </c>
      <c r="AF1250" s="58">
        <f t="shared" ref="AF1250" si="2856">IF(AA1250="",(Z1250-V1250)-Z1249,AC1250-W1250)</f>
        <v>-5.230000000000512E-4</v>
      </c>
      <c r="AG1250" s="40">
        <v>532</v>
      </c>
      <c r="AH1250" s="73">
        <v>400</v>
      </c>
      <c r="AI1250" s="40">
        <v>74</v>
      </c>
      <c r="AJ1250" s="73">
        <v>100</v>
      </c>
      <c r="AK1250" s="40">
        <v>21</v>
      </c>
      <c r="AL1250" s="73">
        <v>200</v>
      </c>
      <c r="AM1250" s="70"/>
      <c r="AN1250" s="74"/>
      <c r="AO1250" s="70"/>
      <c r="AP1250" s="63"/>
      <c r="AQ1250" s="63"/>
      <c r="AR1250" s="40"/>
      <c r="AS1250" s="40"/>
      <c r="AT1250" s="63"/>
      <c r="AU1250" s="63"/>
      <c r="AV1250" s="142"/>
      <c r="AW1250" s="71"/>
      <c r="AX1250" s="45"/>
      <c r="AY1250" s="45"/>
      <c r="AZ1250" s="46"/>
      <c r="BA1250" s="152"/>
      <c r="BB1250" s="47"/>
      <c r="BC1250" s="158">
        <v>29</v>
      </c>
      <c r="BD1250" s="158"/>
      <c r="BE1250" s="47"/>
      <c r="BF1250" s="56"/>
      <c r="BG1250" s="49"/>
      <c r="BH1250" s="50"/>
      <c r="BI1250" s="49"/>
      <c r="BJ1250" s="49"/>
      <c r="BK1250" s="49"/>
      <c r="BL1250" s="49"/>
      <c r="BM1250" s="49"/>
      <c r="BN1250" s="50"/>
      <c r="BO1250" s="49"/>
      <c r="BP1250" s="49"/>
      <c r="BQ1250" s="50"/>
      <c r="BR1250" s="9"/>
    </row>
    <row r="1251" spans="1:70" s="6" customFormat="1" x14ac:dyDescent="0.25">
      <c r="A1251" s="170" t="s">
        <v>1155</v>
      </c>
      <c r="B1251" s="136"/>
      <c r="C1251" s="137">
        <v>44967.2887962963</v>
      </c>
      <c r="D1251" s="146">
        <v>0.95</v>
      </c>
      <c r="E1251" s="139" t="s">
        <v>814</v>
      </c>
      <c r="F1251" s="165" t="s">
        <v>1365</v>
      </c>
      <c r="G1251" s="22"/>
      <c r="H1251" s="134"/>
      <c r="I1251" s="134"/>
      <c r="J1251" s="145"/>
      <c r="K1251" s="29"/>
      <c r="L1251" s="29"/>
      <c r="M1251" s="1"/>
      <c r="N1251" s="1"/>
      <c r="O1251" s="3"/>
      <c r="P1251" s="29"/>
      <c r="Q1251" s="29"/>
      <c r="R1251" s="1"/>
      <c r="S1251" s="1"/>
      <c r="T1251" s="147" t="s">
        <v>903</v>
      </c>
      <c r="U1251" s="32" t="s">
        <v>24</v>
      </c>
      <c r="V1251" s="24"/>
      <c r="W1251" s="25" t="s">
        <v>22</v>
      </c>
      <c r="X1251" s="30">
        <v>20</v>
      </c>
      <c r="Y1251" s="138"/>
      <c r="Z1251" s="30"/>
      <c r="AA1251" s="30"/>
      <c r="AB1251" s="36" t="s">
        <v>21</v>
      </c>
      <c r="AC1251" s="24">
        <f>$AC$1250</f>
        <v>-0.61707800000000002</v>
      </c>
      <c r="AD1251" s="30"/>
      <c r="AE1251" s="24"/>
      <c r="AF1251" s="24"/>
      <c r="AG1251" s="41"/>
      <c r="AH1251" s="41"/>
      <c r="AI1251" s="41"/>
      <c r="AJ1251" s="41"/>
      <c r="AK1251" s="41"/>
      <c r="AL1251" s="41"/>
      <c r="AM1251" s="41"/>
      <c r="AN1251" s="41"/>
      <c r="AO1251" s="41"/>
      <c r="AP1251" s="135"/>
      <c r="AQ1251" s="135"/>
      <c r="AR1251" s="41"/>
      <c r="AS1251" s="41"/>
      <c r="AT1251" s="135"/>
      <c r="AU1251" s="135"/>
      <c r="AV1251" s="29"/>
      <c r="AW1251" s="42"/>
      <c r="AX1251" s="42"/>
      <c r="AY1251" s="42"/>
      <c r="AZ1251" s="43"/>
      <c r="BA1251" s="151"/>
      <c r="BB1251" s="44"/>
      <c r="BC1251" s="157">
        <v>30</v>
      </c>
      <c r="BD1251" s="157"/>
      <c r="BE1251" s="44"/>
      <c r="BF1251" s="48"/>
      <c r="BG1251" s="48"/>
      <c r="BH1251" s="48"/>
      <c r="BI1251" s="48"/>
      <c r="BJ1251" s="48"/>
      <c r="BK1251" s="48"/>
      <c r="BL1251" s="48"/>
      <c r="BM1251" s="48"/>
      <c r="BN1251" s="48"/>
      <c r="BO1251" s="48"/>
      <c r="BP1251" s="48"/>
      <c r="BQ1251" s="48"/>
      <c r="BR1251" s="1"/>
    </row>
    <row r="1252" spans="1:70" s="7" customFormat="1" x14ac:dyDescent="0.25">
      <c r="A1252" s="68" t="s">
        <v>2232</v>
      </c>
      <c r="B1252" s="67" t="s">
        <v>2230</v>
      </c>
      <c r="C1252" s="52">
        <v>44967.288877314815</v>
      </c>
      <c r="D1252" s="16">
        <f>(K1252*M1252+P1252*R1252)/(24*60*60)</f>
        <v>0</v>
      </c>
      <c r="E1252" s="26"/>
      <c r="F1252" s="14" t="s">
        <v>2158</v>
      </c>
      <c r="G1252" s="15">
        <v>0.11700000000000001</v>
      </c>
      <c r="H1252" s="131">
        <v>31.5</v>
      </c>
      <c r="I1252" s="131">
        <v>15</v>
      </c>
      <c r="J1252" s="143" t="s">
        <v>2159</v>
      </c>
      <c r="K1252" s="37"/>
      <c r="L1252" s="27">
        <v>6.0000000000000001E-3</v>
      </c>
      <c r="M1252" s="13">
        <v>100</v>
      </c>
      <c r="N1252" s="13">
        <v>240</v>
      </c>
      <c r="O1252" s="17">
        <v>2E-3</v>
      </c>
      <c r="P1252" s="37"/>
      <c r="Q1252" s="27">
        <v>6.0000000000000001E-3</v>
      </c>
      <c r="R1252" s="13">
        <v>1315</v>
      </c>
      <c r="S1252" s="13">
        <v>240</v>
      </c>
      <c r="T1252" s="133">
        <v>2.9999999999999997E-4</v>
      </c>
      <c r="U1252" s="27">
        <v>0</v>
      </c>
      <c r="V1252" s="8">
        <f>IF(AB1250="Latest Sag:",-(K1252*L1252+P1252*Q1252),-(K1252*L1252+P1252*Q1252)+U1252)</f>
        <v>0</v>
      </c>
      <c r="W1252" s="8">
        <f>IF(OR(AC1251="",AC1251=0),Z1251+V1252,IF(AB1250="Latest Sag:",AA1251+U1252+V1252,AC1251+V1252))</f>
        <v>-0.61707800000000002</v>
      </c>
      <c r="X1252" s="34"/>
      <c r="Y1252" s="53">
        <f>IF(OR(ISBLANK(X1252),X1250=VALUE(20)),,IF(W1250="Latest Z20:",ABS(X1250-X1252-K1249*L1249-P1249*Q1249+U1251+U1252),ABS(X1251-X1252-K1251*L1251-P1251*Q1251+U1252)))</f>
        <v>0</v>
      </c>
      <c r="Z1252" s="28">
        <v>-67.618925000000004</v>
      </c>
      <c r="AA1252" s="28">
        <v>-0.61668999999999996</v>
      </c>
      <c r="AB1252" s="28">
        <v>4.0974999999999998E-2</v>
      </c>
      <c r="AC1252" s="8">
        <f t="shared" ref="AC1252" si="2857">AB1252+AA1252</f>
        <v>-0.57571499999999998</v>
      </c>
      <c r="AD1252" s="35">
        <v>-0.63277300000000003</v>
      </c>
      <c r="AE1252" s="8">
        <f t="shared" ref="AE1252" si="2858">IF(AD1252="",0,IF(OR(AC1252="",AC1252=0),W1252-AD1252,AC1252-AD1252))</f>
        <v>5.7058000000000053E-2</v>
      </c>
      <c r="AF1252" s="58">
        <f t="shared" ref="AF1252" si="2859">IF(AA1252="",(Z1252-V1252)-Z1251,AC1252-W1252)</f>
        <v>4.1363000000000039E-2</v>
      </c>
      <c r="AG1252" s="40">
        <v>-34455</v>
      </c>
      <c r="AH1252" s="73">
        <v>400</v>
      </c>
      <c r="AI1252" s="40">
        <v>1152</v>
      </c>
      <c r="AJ1252" s="73">
        <v>100</v>
      </c>
      <c r="AK1252" s="40">
        <v>24</v>
      </c>
      <c r="AL1252" s="73">
        <v>200</v>
      </c>
      <c r="AM1252" s="70"/>
      <c r="AN1252" s="74"/>
      <c r="AO1252" s="70"/>
      <c r="AP1252" s="63"/>
      <c r="AQ1252" s="63"/>
      <c r="AR1252" s="40"/>
      <c r="AS1252" s="40"/>
      <c r="AT1252" s="63"/>
      <c r="AU1252" s="63"/>
      <c r="AV1252" s="142"/>
      <c r="AW1252" s="71"/>
      <c r="AX1252" s="45"/>
      <c r="AY1252" s="45"/>
      <c r="AZ1252" s="46"/>
      <c r="BA1252" s="152"/>
      <c r="BB1252" s="47"/>
      <c r="BC1252" s="158">
        <v>30</v>
      </c>
      <c r="BD1252" s="158"/>
      <c r="BE1252" s="47"/>
      <c r="BF1252" s="56"/>
      <c r="BG1252" s="49"/>
      <c r="BH1252" s="50"/>
      <c r="BI1252" s="49"/>
      <c r="BJ1252" s="49"/>
      <c r="BK1252" s="49"/>
      <c r="BL1252" s="49"/>
      <c r="BM1252" s="49"/>
      <c r="BN1252" s="50"/>
      <c r="BO1252" s="49"/>
      <c r="BP1252" s="49"/>
      <c r="BQ1252" s="50"/>
      <c r="BR1252" s="9"/>
    </row>
    <row r="1253" spans="1:70" s="7" customFormat="1" x14ac:dyDescent="0.25">
      <c r="A1253" s="68" t="s">
        <v>2233</v>
      </c>
      <c r="B1253" s="67" t="s">
        <v>2230</v>
      </c>
      <c r="C1253" s="52">
        <v>44967.31827546296</v>
      </c>
      <c r="D1253" s="16">
        <f>(K1253*M1253+P1253*R1253)/(24*60*60)</f>
        <v>9.2592592592592587E-3</v>
      </c>
      <c r="E1253" s="26"/>
      <c r="F1253" s="14" t="s">
        <v>2158</v>
      </c>
      <c r="G1253" s="15">
        <v>0.11700000000000001</v>
      </c>
      <c r="H1253" s="131">
        <v>31.5</v>
      </c>
      <c r="I1253" s="131">
        <v>15</v>
      </c>
      <c r="J1253" s="143" t="s">
        <v>2159</v>
      </c>
      <c r="K1253" s="27">
        <v>8</v>
      </c>
      <c r="L1253" s="27">
        <v>6.0000000000000001E-3</v>
      </c>
      <c r="M1253" s="13">
        <v>100</v>
      </c>
      <c r="N1253" s="13">
        <v>240</v>
      </c>
      <c r="O1253" s="17">
        <v>2E-3</v>
      </c>
      <c r="P1253" s="27">
        <v>0</v>
      </c>
      <c r="Q1253" s="27">
        <v>6.0000000000000001E-3</v>
      </c>
      <c r="R1253" s="13">
        <v>1315</v>
      </c>
      <c r="S1253" s="13">
        <v>240</v>
      </c>
      <c r="T1253" s="133">
        <v>2.9999999999999997E-4</v>
      </c>
      <c r="U1253" s="27">
        <v>4.8229000000000001E-2</v>
      </c>
      <c r="V1253" s="8">
        <f>IF(AB1251="Latest Sag:",-(K1253*L1253+P1253*Q1253),-(K1253*L1253+P1253*Q1253)+U1253)</f>
        <v>-4.8000000000000001E-2</v>
      </c>
      <c r="W1253" s="8">
        <f>IF(OR(AC1252="",AC1252=0),Z1252+V1253,IF(AB1251="Latest Sag:",AA1252+U1253+V1253,AC1252+V1253))</f>
        <v>-0.61646100000000004</v>
      </c>
      <c r="X1253" s="33">
        <v>-39.623345</v>
      </c>
      <c r="Y1253" s="53">
        <f>IF(OR(ISBLANK(X1253),X1251=VALUE(20)),,IF(W1251="Latest Z20:",ABS(X1251-X1253-K1250*L1250-P1250*Q1250+U1252+U1253),ABS(X1252-X1253-K1252*L1252-P1252*Q1252+U1253)))</f>
        <v>0</v>
      </c>
      <c r="Z1253" s="28">
        <v>-67.618379000000004</v>
      </c>
      <c r="AA1253" s="28">
        <v>-0.616734</v>
      </c>
      <c r="AB1253" s="28">
        <v>1.5300000000000001E-4</v>
      </c>
      <c r="AC1253" s="8">
        <f t="shared" ref="AC1253" si="2860">AB1253+AA1253</f>
        <v>-0.61658100000000005</v>
      </c>
      <c r="AD1253" s="35">
        <v>-0.63277300000000003</v>
      </c>
      <c r="AE1253" s="8">
        <f t="shared" ref="AE1253" si="2861">IF(AD1253="",0,IF(OR(AC1253="",AC1253=0),W1253-AD1253,AC1253-AD1253))</f>
        <v>1.6191999999999984E-2</v>
      </c>
      <c r="AF1253" s="58">
        <f t="shared" ref="AF1253" si="2862">IF(AA1253="",(Z1253-V1253)-Z1252,AC1253-W1253)</f>
        <v>-1.2000000000000899E-4</v>
      </c>
      <c r="AG1253" s="40">
        <v>237</v>
      </c>
      <c r="AH1253" s="73">
        <v>400</v>
      </c>
      <c r="AI1253" s="40">
        <v>80</v>
      </c>
      <c r="AJ1253" s="73">
        <v>100</v>
      </c>
      <c r="AK1253" s="40">
        <v>23</v>
      </c>
      <c r="AL1253" s="73">
        <v>200</v>
      </c>
      <c r="AM1253" s="70"/>
      <c r="AN1253" s="74"/>
      <c r="AO1253" s="70"/>
      <c r="AP1253" s="63"/>
      <c r="AQ1253" s="63"/>
      <c r="AR1253" s="40"/>
      <c r="AS1253" s="40"/>
      <c r="AT1253" s="63"/>
      <c r="AU1253" s="63"/>
      <c r="AV1253" s="142"/>
      <c r="AW1253" s="71"/>
      <c r="AX1253" s="45"/>
      <c r="AY1253" s="45"/>
      <c r="AZ1253" s="46"/>
      <c r="BA1253" s="152"/>
      <c r="BB1253" s="47"/>
      <c r="BC1253" s="158">
        <v>30</v>
      </c>
      <c r="BD1253" s="158"/>
      <c r="BE1253" s="47"/>
      <c r="BF1253" s="56"/>
      <c r="BG1253" s="49"/>
      <c r="BH1253" s="50"/>
      <c r="BI1253" s="49"/>
      <c r="BJ1253" s="49"/>
      <c r="BK1253" s="49"/>
      <c r="BL1253" s="49"/>
      <c r="BM1253" s="49"/>
      <c r="BN1253" s="50"/>
      <c r="BO1253" s="49"/>
      <c r="BP1253" s="49"/>
      <c r="BQ1253" s="50"/>
      <c r="BR1253" s="9"/>
    </row>
    <row r="1254" spans="1:70" s="6" customFormat="1" x14ac:dyDescent="0.25">
      <c r="A1254" s="170" t="s">
        <v>1155</v>
      </c>
      <c r="B1254" s="136"/>
      <c r="C1254" s="137">
        <v>44967.335995370369</v>
      </c>
      <c r="D1254" s="146">
        <v>1.1299999999999999</v>
      </c>
      <c r="E1254" s="139" t="s">
        <v>814</v>
      </c>
      <c r="F1254" s="165" t="s">
        <v>1369</v>
      </c>
      <c r="G1254" s="22"/>
      <c r="H1254" s="134"/>
      <c r="I1254" s="134"/>
      <c r="J1254" s="145"/>
      <c r="K1254" s="29"/>
      <c r="L1254" s="29"/>
      <c r="M1254" s="1"/>
      <c r="N1254" s="1"/>
      <c r="O1254" s="3"/>
      <c r="P1254" s="29"/>
      <c r="Q1254" s="29"/>
      <c r="R1254" s="1"/>
      <c r="S1254" s="1"/>
      <c r="T1254" s="147" t="s">
        <v>903</v>
      </c>
      <c r="U1254" s="32" t="s">
        <v>24</v>
      </c>
      <c r="V1254" s="24"/>
      <c r="W1254" s="25" t="s">
        <v>22</v>
      </c>
      <c r="X1254" s="30">
        <v>20</v>
      </c>
      <c r="Y1254" s="138"/>
      <c r="Z1254" s="30"/>
      <c r="AA1254" s="30"/>
      <c r="AB1254" s="36" t="s">
        <v>21</v>
      </c>
      <c r="AC1254" s="24">
        <f>$AC$1253</f>
        <v>-0.61658100000000005</v>
      </c>
      <c r="AD1254" s="30"/>
      <c r="AE1254" s="24"/>
      <c r="AF1254" s="24"/>
      <c r="AG1254" s="41"/>
      <c r="AH1254" s="41"/>
      <c r="AI1254" s="41"/>
      <c r="AJ1254" s="41"/>
      <c r="AK1254" s="41"/>
      <c r="AL1254" s="41"/>
      <c r="AM1254" s="41"/>
      <c r="AN1254" s="41"/>
      <c r="AO1254" s="41"/>
      <c r="AP1254" s="135"/>
      <c r="AQ1254" s="135"/>
      <c r="AR1254" s="41"/>
      <c r="AS1254" s="41"/>
      <c r="AT1254" s="135"/>
      <c r="AU1254" s="135"/>
      <c r="AV1254" s="29"/>
      <c r="AW1254" s="42"/>
      <c r="AX1254" s="42"/>
      <c r="AY1254" s="42"/>
      <c r="AZ1254" s="43"/>
      <c r="BA1254" s="151"/>
      <c r="BB1254" s="44"/>
      <c r="BC1254" s="157">
        <v>31</v>
      </c>
      <c r="BD1254" s="157"/>
      <c r="BE1254" s="44"/>
      <c r="BF1254" s="48"/>
      <c r="BG1254" s="48"/>
      <c r="BH1254" s="48"/>
      <c r="BI1254" s="48"/>
      <c r="BJ1254" s="48"/>
      <c r="BK1254" s="48"/>
      <c r="BL1254" s="48"/>
      <c r="BM1254" s="48"/>
      <c r="BN1254" s="48"/>
      <c r="BO1254" s="48"/>
      <c r="BP1254" s="48"/>
      <c r="BQ1254" s="48"/>
      <c r="BR1254" s="1"/>
    </row>
    <row r="1255" spans="1:70" s="7" customFormat="1" x14ac:dyDescent="0.25">
      <c r="A1255" s="68" t="s">
        <v>2234</v>
      </c>
      <c r="B1255" s="67" t="s">
        <v>2230</v>
      </c>
      <c r="C1255" s="52">
        <v>44967.336053240739</v>
      </c>
      <c r="D1255" s="16">
        <f>(K1255*M1255+P1255*R1255)/(24*60*60)</f>
        <v>0</v>
      </c>
      <c r="E1255" s="26"/>
      <c r="F1255" s="14" t="s">
        <v>2158</v>
      </c>
      <c r="G1255" s="15">
        <v>0.11700000000000001</v>
      </c>
      <c r="H1255" s="131">
        <v>31.5</v>
      </c>
      <c r="I1255" s="131">
        <v>15</v>
      </c>
      <c r="J1255" s="143" t="s">
        <v>2159</v>
      </c>
      <c r="K1255" s="37"/>
      <c r="L1255" s="27">
        <v>6.0000000000000001E-3</v>
      </c>
      <c r="M1255" s="13">
        <v>100</v>
      </c>
      <c r="N1255" s="13">
        <v>240</v>
      </c>
      <c r="O1255" s="17">
        <v>2E-3</v>
      </c>
      <c r="P1255" s="37"/>
      <c r="Q1255" s="27">
        <v>6.0000000000000001E-3</v>
      </c>
      <c r="R1255" s="13">
        <v>1315</v>
      </c>
      <c r="S1255" s="13">
        <v>240</v>
      </c>
      <c r="T1255" s="133">
        <v>2.9999999999999997E-4</v>
      </c>
      <c r="U1255" s="27">
        <v>0</v>
      </c>
      <c r="V1255" s="8">
        <f>IF(AB1253="Latest Sag:",-(K1255*L1255+P1255*Q1255),-(K1255*L1255+P1255*Q1255)+U1255)</f>
        <v>0</v>
      </c>
      <c r="W1255" s="8">
        <f>IF(OR(AC1254="",AC1254=0),Z1254+V1255,IF(AB1253="Latest Sag:",AA1254+U1255+V1255,AC1254+V1255))</f>
        <v>-0.61658100000000005</v>
      </c>
      <c r="X1255" s="34"/>
      <c r="Y1255" s="53">
        <f>IF(OR(ISBLANK(X1255),X1253=VALUE(20)),,IF(W1253="Latest Z20:",ABS(X1253-X1255-K1252*L1252-P1252*Q1252+U1254+U1255),ABS(X1254-X1255-K1254*L1254-P1254*Q1254+U1255)))</f>
        <v>0</v>
      </c>
      <c r="Z1255" s="28">
        <v>-67.614800000000002</v>
      </c>
      <c r="AA1255" s="28">
        <v>-0.61673</v>
      </c>
      <c r="AB1255" s="28">
        <v>4.1776000000000001E-2</v>
      </c>
      <c r="AC1255" s="8">
        <f t="shared" ref="AC1255" si="2863">AB1255+AA1255</f>
        <v>-0.57495399999999997</v>
      </c>
      <c r="AD1255" s="35">
        <v>-0.63277300000000003</v>
      </c>
      <c r="AE1255" s="8">
        <f t="shared" ref="AE1255" si="2864">IF(AD1255="",0,IF(OR(AC1255="",AC1255=0),W1255-AD1255,AC1255-AD1255))</f>
        <v>5.7819000000000065E-2</v>
      </c>
      <c r="AF1255" s="58">
        <f t="shared" ref="AF1255" si="2865">IF(AA1255="",(Z1255-V1255)-Z1254,AC1255-W1255)</f>
        <v>4.1627000000000081E-2</v>
      </c>
      <c r="AG1255" s="40">
        <v>-33969</v>
      </c>
      <c r="AH1255" s="73">
        <v>400</v>
      </c>
      <c r="AI1255" s="40">
        <v>955</v>
      </c>
      <c r="AJ1255" s="73">
        <v>100</v>
      </c>
      <c r="AK1255" s="40">
        <v>24</v>
      </c>
      <c r="AL1255" s="73">
        <v>200</v>
      </c>
      <c r="AM1255" s="70"/>
      <c r="AN1255" s="74"/>
      <c r="AO1255" s="70"/>
      <c r="AP1255" s="63"/>
      <c r="AQ1255" s="63"/>
      <c r="AR1255" s="40"/>
      <c r="AS1255" s="40"/>
      <c r="AT1255" s="63"/>
      <c r="AU1255" s="63"/>
      <c r="AV1255" s="142"/>
      <c r="AW1255" s="71"/>
      <c r="AX1255" s="45"/>
      <c r="AY1255" s="45"/>
      <c r="AZ1255" s="46"/>
      <c r="BA1255" s="152"/>
      <c r="BB1255" s="47"/>
      <c r="BC1255" s="158">
        <v>31</v>
      </c>
      <c r="BD1255" s="158"/>
      <c r="BE1255" s="47"/>
      <c r="BF1255" s="56"/>
      <c r="BG1255" s="49"/>
      <c r="BH1255" s="50"/>
      <c r="BI1255" s="49"/>
      <c r="BJ1255" s="49"/>
      <c r="BK1255" s="49"/>
      <c r="BL1255" s="49"/>
      <c r="BM1255" s="49"/>
      <c r="BN1255" s="50"/>
      <c r="BO1255" s="49"/>
      <c r="BP1255" s="49"/>
      <c r="BQ1255" s="50"/>
      <c r="BR1255" s="9"/>
    </row>
    <row r="1256" spans="1:70" s="7" customFormat="1" x14ac:dyDescent="0.25">
      <c r="A1256" s="68" t="s">
        <v>2235</v>
      </c>
      <c r="B1256" s="67" t="s">
        <v>2230</v>
      </c>
      <c r="C1256" s="52">
        <v>44967.357534722221</v>
      </c>
      <c r="D1256" s="16">
        <f>(K1256*M1256+P1256*R1256)/(24*60*60)</f>
        <v>1.0416666666666666E-2</v>
      </c>
      <c r="E1256" s="26"/>
      <c r="F1256" s="14" t="s">
        <v>2158</v>
      </c>
      <c r="G1256" s="15">
        <v>0.11700000000000001</v>
      </c>
      <c r="H1256" s="131">
        <v>31.5</v>
      </c>
      <c r="I1256" s="131">
        <v>15</v>
      </c>
      <c r="J1256" s="143" t="s">
        <v>2159</v>
      </c>
      <c r="K1256" s="27">
        <v>9</v>
      </c>
      <c r="L1256" s="27">
        <v>6.0000000000000001E-3</v>
      </c>
      <c r="M1256" s="13">
        <v>100</v>
      </c>
      <c r="N1256" s="13">
        <v>240</v>
      </c>
      <c r="O1256" s="17">
        <v>2E-3</v>
      </c>
      <c r="P1256" s="27">
        <v>0</v>
      </c>
      <c r="Q1256" s="27">
        <v>6.0000000000000001E-3</v>
      </c>
      <c r="R1256" s="13">
        <v>1315</v>
      </c>
      <c r="S1256" s="13">
        <v>240</v>
      </c>
      <c r="T1256" s="133">
        <v>2.9999999999999997E-4</v>
      </c>
      <c r="U1256" s="27">
        <v>5.4197000000000002E-2</v>
      </c>
      <c r="V1256" s="8">
        <f>IF(AB1254="Latest Sag:",-(K1256*L1256+P1256*Q1256),-(K1256*L1256+P1256*Q1256)+U1256)</f>
        <v>-5.3999999999999999E-2</v>
      </c>
      <c r="W1256" s="8">
        <f>IF(OR(AC1255="",AC1255=0),Z1255+V1256,IF(AB1254="Latest Sag:",AA1255+U1256+V1256,AC1255+V1256))</f>
        <v>-0.616533</v>
      </c>
      <c r="X1256" s="33">
        <v>-39.613418000000003</v>
      </c>
      <c r="Y1256" s="53">
        <f>IF(OR(ISBLANK(X1256),X1254=VALUE(20)),,IF(W1254="Latest Z20:",ABS(X1254-X1256-K1253*L1253-P1253*Q1253+U1255+U1256),ABS(X1255-X1256-K1255*L1255-P1255*Q1255+U1256)))</f>
        <v>0</v>
      </c>
      <c r="Z1256" s="28">
        <v>-67.614478000000005</v>
      </c>
      <c r="AA1256" s="28">
        <v>-0.61671299999999996</v>
      </c>
      <c r="AB1256" s="28">
        <v>1.7100000000000001E-4</v>
      </c>
      <c r="AC1256" s="8">
        <f t="shared" ref="AC1256" si="2866">AB1256+AA1256</f>
        <v>-0.61654199999999992</v>
      </c>
      <c r="AD1256" s="35">
        <v>-0.63277300000000003</v>
      </c>
      <c r="AE1256" s="8">
        <f t="shared" ref="AE1256" si="2867">IF(AD1256="",0,IF(OR(AC1256="",AC1256=0),W1256-AD1256,AC1256-AD1256))</f>
        <v>1.6231000000000106E-2</v>
      </c>
      <c r="AF1256" s="58">
        <f t="shared" ref="AF1256" si="2868">IF(AA1256="",(Z1256-V1256)-Z1255,AC1256-W1256)</f>
        <v>-8.9999999999257341E-6</v>
      </c>
      <c r="AG1256" s="40">
        <v>233</v>
      </c>
      <c r="AH1256" s="73">
        <v>400</v>
      </c>
      <c r="AI1256" s="40">
        <v>97</v>
      </c>
      <c r="AJ1256" s="73">
        <v>100</v>
      </c>
      <c r="AK1256" s="40">
        <v>25</v>
      </c>
      <c r="AL1256" s="73">
        <v>200</v>
      </c>
      <c r="AM1256" s="70"/>
      <c r="AN1256" s="74"/>
      <c r="AO1256" s="70"/>
      <c r="AP1256" s="63"/>
      <c r="AQ1256" s="63"/>
      <c r="AR1256" s="40"/>
      <c r="AS1256" s="40"/>
      <c r="AT1256" s="63"/>
      <c r="AU1256" s="63"/>
      <c r="AV1256" s="142"/>
      <c r="AW1256" s="71"/>
      <c r="AX1256" s="45"/>
      <c r="AY1256" s="45"/>
      <c r="AZ1256" s="46"/>
      <c r="BA1256" s="152"/>
      <c r="BB1256" s="47"/>
      <c r="BC1256" s="158">
        <v>31</v>
      </c>
      <c r="BD1256" s="158"/>
      <c r="BE1256" s="47"/>
      <c r="BF1256" s="56"/>
      <c r="BG1256" s="49"/>
      <c r="BH1256" s="50"/>
      <c r="BI1256" s="49"/>
      <c r="BJ1256" s="49"/>
      <c r="BK1256" s="49"/>
      <c r="BL1256" s="49"/>
      <c r="BM1256" s="49"/>
      <c r="BN1256" s="50"/>
      <c r="BO1256" s="49"/>
      <c r="BP1256" s="49"/>
      <c r="BQ1256" s="50"/>
      <c r="BR1256" s="9"/>
    </row>
    <row r="1257" spans="1:70" s="6" customFormat="1" x14ac:dyDescent="0.25">
      <c r="A1257" s="170" t="s">
        <v>1155</v>
      </c>
      <c r="B1257" s="136"/>
      <c r="C1257" s="137">
        <v>44967.379675925928</v>
      </c>
      <c r="D1257" s="146">
        <v>1.05</v>
      </c>
      <c r="E1257" s="139" t="s">
        <v>814</v>
      </c>
      <c r="F1257" s="165" t="s">
        <v>1373</v>
      </c>
      <c r="G1257" s="22"/>
      <c r="H1257" s="134"/>
      <c r="I1257" s="134"/>
      <c r="J1257" s="145"/>
      <c r="K1257" s="29"/>
      <c r="L1257" s="29"/>
      <c r="M1257" s="1"/>
      <c r="N1257" s="1"/>
      <c r="O1257" s="3"/>
      <c r="P1257" s="29"/>
      <c r="Q1257" s="29"/>
      <c r="R1257" s="1"/>
      <c r="S1257" s="1"/>
      <c r="T1257" s="147" t="s">
        <v>903</v>
      </c>
      <c r="U1257" s="32" t="s">
        <v>24</v>
      </c>
      <c r="V1257" s="24"/>
      <c r="W1257" s="25" t="s">
        <v>22</v>
      </c>
      <c r="X1257" s="30">
        <v>20</v>
      </c>
      <c r="Y1257" s="138"/>
      <c r="Z1257" s="30"/>
      <c r="AA1257" s="30"/>
      <c r="AB1257" s="36" t="s">
        <v>21</v>
      </c>
      <c r="AC1257" s="24">
        <f>$AC$1256</f>
        <v>-0.61654199999999992</v>
      </c>
      <c r="AD1257" s="30"/>
      <c r="AE1257" s="24"/>
      <c r="AF1257" s="24"/>
      <c r="AG1257" s="41"/>
      <c r="AH1257" s="41"/>
      <c r="AI1257" s="41"/>
      <c r="AJ1257" s="41"/>
      <c r="AK1257" s="41"/>
      <c r="AL1257" s="41"/>
      <c r="AM1257" s="41"/>
      <c r="AN1257" s="41"/>
      <c r="AO1257" s="41"/>
      <c r="AP1257" s="135"/>
      <c r="AQ1257" s="135"/>
      <c r="AR1257" s="41"/>
      <c r="AS1257" s="41"/>
      <c r="AT1257" s="135"/>
      <c r="AU1257" s="135"/>
      <c r="AV1257" s="29"/>
      <c r="AW1257" s="42"/>
      <c r="AX1257" s="42"/>
      <c r="AY1257" s="42"/>
      <c r="AZ1257" s="43"/>
      <c r="BA1257" s="151"/>
      <c r="BB1257" s="44"/>
      <c r="BC1257" s="157">
        <v>32</v>
      </c>
      <c r="BD1257" s="157"/>
      <c r="BE1257" s="44"/>
      <c r="BF1257" s="48"/>
      <c r="BG1257" s="48"/>
      <c r="BH1257" s="48"/>
      <c r="BI1257" s="48"/>
      <c r="BJ1257" s="48"/>
      <c r="BK1257" s="48"/>
      <c r="BL1257" s="48"/>
      <c r="BM1257" s="48"/>
      <c r="BN1257" s="48"/>
      <c r="BO1257" s="48"/>
      <c r="BP1257" s="48"/>
      <c r="BQ1257" s="48"/>
      <c r="BR1257" s="1"/>
    </row>
    <row r="1258" spans="1:70" s="7" customFormat="1" x14ac:dyDescent="0.25">
      <c r="A1258" s="68" t="s">
        <v>2236</v>
      </c>
      <c r="B1258" s="67" t="s">
        <v>2230</v>
      </c>
      <c r="C1258" s="52">
        <v>44967.37972222222</v>
      </c>
      <c r="D1258" s="16">
        <f>(K1258*M1258+P1258*R1258)/(24*60*60)</f>
        <v>0</v>
      </c>
      <c r="E1258" s="26"/>
      <c r="F1258" s="14" t="s">
        <v>2158</v>
      </c>
      <c r="G1258" s="15">
        <v>0.11700000000000001</v>
      </c>
      <c r="H1258" s="131">
        <v>31.5</v>
      </c>
      <c r="I1258" s="131">
        <v>15</v>
      </c>
      <c r="J1258" s="143" t="s">
        <v>2159</v>
      </c>
      <c r="K1258" s="37"/>
      <c r="L1258" s="27">
        <v>6.0000000000000001E-3</v>
      </c>
      <c r="M1258" s="13">
        <v>100</v>
      </c>
      <c r="N1258" s="13">
        <v>240</v>
      </c>
      <c r="O1258" s="17">
        <v>2E-3</v>
      </c>
      <c r="P1258" s="37"/>
      <c r="Q1258" s="27">
        <v>6.0000000000000001E-3</v>
      </c>
      <c r="R1258" s="13">
        <v>1315</v>
      </c>
      <c r="S1258" s="13">
        <v>240</v>
      </c>
      <c r="T1258" s="133">
        <v>2.9999999999999997E-4</v>
      </c>
      <c r="U1258" s="27">
        <v>0</v>
      </c>
      <c r="V1258" s="8">
        <f>IF(AB1256="Latest Sag:",-(K1258*L1258+P1258*Q1258),-(K1258*L1258+P1258*Q1258)+U1258)</f>
        <v>0</v>
      </c>
      <c r="W1258" s="8">
        <f>IF(OR(AC1257="",AC1257=0),Z1257+V1258,IF(AB1256="Latest Sag:",AA1257+U1258+V1258,AC1257+V1258))</f>
        <v>-0.61654199999999992</v>
      </c>
      <c r="X1258" s="34"/>
      <c r="Y1258" s="53">
        <f>IF(OR(ISBLANK(X1258),X1256=VALUE(20)),,IF(W1256="Latest Z20:",ABS(X1256-X1258-K1255*L1255-P1255*Q1255+U1257+U1258),ABS(X1257-X1258-K1257*L1257-P1257*Q1257+U1258)))</f>
        <v>0</v>
      </c>
      <c r="Z1258" s="28">
        <v>-67.613906999999998</v>
      </c>
      <c r="AA1258" s="28">
        <v>-0.61675500000000005</v>
      </c>
      <c r="AB1258" s="28">
        <v>4.0601999999999999E-2</v>
      </c>
      <c r="AC1258" s="8">
        <f t="shared" ref="AC1258" si="2869">AB1258+AA1258</f>
        <v>-0.57615300000000003</v>
      </c>
      <c r="AD1258" s="35">
        <v>-0.63277300000000003</v>
      </c>
      <c r="AE1258" s="8">
        <f t="shared" ref="AE1258" si="2870">IF(AD1258="",0,IF(OR(AC1258="",AC1258=0),W1258-AD1258,AC1258-AD1258))</f>
        <v>5.6620000000000004E-2</v>
      </c>
      <c r="AF1258" s="58">
        <f t="shared" ref="AF1258" si="2871">IF(AA1258="",(Z1258-V1258)-Z1257,AC1258-W1258)</f>
        <v>4.0388999999999897E-2</v>
      </c>
      <c r="AG1258" s="40">
        <v>-34229</v>
      </c>
      <c r="AH1258" s="73">
        <v>400</v>
      </c>
      <c r="AI1258" s="40">
        <v>1649</v>
      </c>
      <c r="AJ1258" s="73">
        <v>100</v>
      </c>
      <c r="AK1258" s="40">
        <v>24</v>
      </c>
      <c r="AL1258" s="73">
        <v>200</v>
      </c>
      <c r="AM1258" s="70"/>
      <c r="AN1258" s="74"/>
      <c r="AO1258" s="70"/>
      <c r="AP1258" s="63"/>
      <c r="AQ1258" s="63"/>
      <c r="AR1258" s="40"/>
      <c r="AS1258" s="40"/>
      <c r="AT1258" s="63"/>
      <c r="AU1258" s="63"/>
      <c r="AV1258" s="142"/>
      <c r="AW1258" s="71"/>
      <c r="AX1258" s="45"/>
      <c r="AY1258" s="45"/>
      <c r="AZ1258" s="46"/>
      <c r="BA1258" s="152"/>
      <c r="BB1258" s="47"/>
      <c r="BC1258" s="158">
        <v>32</v>
      </c>
      <c r="BD1258" s="158"/>
      <c r="BE1258" s="47"/>
      <c r="BF1258" s="56"/>
      <c r="BG1258" s="49"/>
      <c r="BH1258" s="50"/>
      <c r="BI1258" s="49"/>
      <c r="BJ1258" s="49"/>
      <c r="BK1258" s="49"/>
      <c r="BL1258" s="49"/>
      <c r="BM1258" s="49"/>
      <c r="BN1258" s="50"/>
      <c r="BO1258" s="49"/>
      <c r="BP1258" s="49"/>
      <c r="BQ1258" s="50"/>
      <c r="BR1258" s="9"/>
    </row>
    <row r="1259" spans="1:70" s="7" customFormat="1" x14ac:dyDescent="0.25">
      <c r="A1259" s="68" t="s">
        <v>2237</v>
      </c>
      <c r="B1259" s="67" t="s">
        <v>2230</v>
      </c>
      <c r="C1259" s="52">
        <v>44967.402291666665</v>
      </c>
      <c r="D1259" s="16">
        <f>(K1259*M1259+P1259*R1259)/(24*60*60)</f>
        <v>9.2592592592592587E-3</v>
      </c>
      <c r="E1259" s="26"/>
      <c r="F1259" s="14" t="s">
        <v>2158</v>
      </c>
      <c r="G1259" s="15">
        <v>0.11700000000000001</v>
      </c>
      <c r="H1259" s="131">
        <v>31.5</v>
      </c>
      <c r="I1259" s="131">
        <v>15</v>
      </c>
      <c r="J1259" s="143" t="s">
        <v>2159</v>
      </c>
      <c r="K1259" s="27">
        <v>8</v>
      </c>
      <c r="L1259" s="27">
        <v>6.0000000000000001E-3</v>
      </c>
      <c r="M1259" s="13">
        <v>100</v>
      </c>
      <c r="N1259" s="13">
        <v>240</v>
      </c>
      <c r="O1259" s="17">
        <v>2E-3</v>
      </c>
      <c r="P1259" s="27">
        <v>0</v>
      </c>
      <c r="Q1259" s="27">
        <v>6.0000000000000001E-3</v>
      </c>
      <c r="R1259" s="13">
        <v>1315</v>
      </c>
      <c r="S1259" s="13">
        <v>240</v>
      </c>
      <c r="T1259" s="133">
        <v>2.9999999999999997E-4</v>
      </c>
      <c r="U1259" s="27">
        <v>4.8340000000000001E-2</v>
      </c>
      <c r="V1259" s="8">
        <f>IF(AB1257="Latest Sag:",-(K1259*L1259+P1259*Q1259),-(K1259*L1259+P1259*Q1259)+U1259)</f>
        <v>-4.8000000000000001E-2</v>
      </c>
      <c r="W1259" s="8">
        <f>IF(OR(AC1258="",AC1258=0),Z1258+V1259,IF(AB1257="Latest Sag:",AA1258+U1259+V1259,AC1258+V1259))</f>
        <v>-0.61641500000000005</v>
      </c>
      <c r="X1259" s="33">
        <v>-39.618842999999998</v>
      </c>
      <c r="Y1259" s="53">
        <f>IF(OR(ISBLANK(X1259),X1257=VALUE(20)),,IF(W1257="Latest Z20:",ABS(X1257-X1259-K1256*L1256-P1256*Q1256+U1258+U1259),ABS(X1258-X1259-K1258*L1258-P1258*Q1258+U1259)))</f>
        <v>0</v>
      </c>
      <c r="Z1259" s="28">
        <v>-67.613624999999999</v>
      </c>
      <c r="AA1259" s="28">
        <v>-0.61674600000000002</v>
      </c>
      <c r="AB1259" s="28">
        <v>3.6999999999999998E-5</v>
      </c>
      <c r="AC1259" s="8">
        <f t="shared" ref="AC1259" si="2872">AB1259+AA1259</f>
        <v>-0.61670900000000006</v>
      </c>
      <c r="AD1259" s="35">
        <v>-0.63277300000000003</v>
      </c>
      <c r="AE1259" s="8">
        <f t="shared" ref="AE1259" si="2873">IF(AD1259="",0,IF(OR(AC1259="",AC1259=0),W1259-AD1259,AC1259-AD1259))</f>
        <v>1.6063999999999967E-2</v>
      </c>
      <c r="AF1259" s="58">
        <f t="shared" ref="AF1259" si="2874">IF(AA1259="",(Z1259-V1259)-Z1258,AC1259-W1259)</f>
        <v>-2.9400000000001647E-4</v>
      </c>
      <c r="AG1259" s="40">
        <v>188</v>
      </c>
      <c r="AH1259" s="73">
        <v>400</v>
      </c>
      <c r="AI1259" s="40">
        <v>86</v>
      </c>
      <c r="AJ1259" s="73">
        <v>100</v>
      </c>
      <c r="AK1259" s="40">
        <v>25</v>
      </c>
      <c r="AL1259" s="73">
        <v>200</v>
      </c>
      <c r="AM1259" s="70"/>
      <c r="AN1259" s="74"/>
      <c r="AO1259" s="70"/>
      <c r="AP1259" s="63"/>
      <c r="AQ1259" s="63"/>
      <c r="AR1259" s="40"/>
      <c r="AS1259" s="40"/>
      <c r="AT1259" s="63"/>
      <c r="AU1259" s="63"/>
      <c r="AV1259" s="142"/>
      <c r="AW1259" s="71"/>
      <c r="AX1259" s="45"/>
      <c r="AY1259" s="45"/>
      <c r="AZ1259" s="46"/>
      <c r="BA1259" s="152"/>
      <c r="BB1259" s="47"/>
      <c r="BC1259" s="158">
        <v>32</v>
      </c>
      <c r="BD1259" s="158"/>
      <c r="BE1259" s="47"/>
      <c r="BF1259" s="56"/>
      <c r="BG1259" s="49"/>
      <c r="BH1259" s="50"/>
      <c r="BI1259" s="49"/>
      <c r="BJ1259" s="49"/>
      <c r="BK1259" s="49"/>
      <c r="BL1259" s="49"/>
      <c r="BM1259" s="49"/>
      <c r="BN1259" s="50"/>
      <c r="BO1259" s="49"/>
      <c r="BP1259" s="49"/>
      <c r="BQ1259" s="50"/>
      <c r="BR1259" s="9"/>
    </row>
    <row r="1260" spans="1:70" s="6" customFormat="1" x14ac:dyDescent="0.25">
      <c r="A1260" s="170" t="s">
        <v>1155</v>
      </c>
      <c r="B1260" s="136"/>
      <c r="C1260" s="137">
        <v>44967.423518518517</v>
      </c>
      <c r="D1260" s="146">
        <v>1.05</v>
      </c>
      <c r="E1260" s="139" t="s">
        <v>814</v>
      </c>
      <c r="F1260" s="165" t="s">
        <v>1377</v>
      </c>
      <c r="G1260" s="22"/>
      <c r="H1260" s="134"/>
      <c r="I1260" s="134"/>
      <c r="J1260" s="145"/>
      <c r="K1260" s="29"/>
      <c r="L1260" s="29"/>
      <c r="M1260" s="1"/>
      <c r="N1260" s="1"/>
      <c r="O1260" s="3"/>
      <c r="P1260" s="29"/>
      <c r="Q1260" s="29"/>
      <c r="R1260" s="1"/>
      <c r="S1260" s="1"/>
      <c r="T1260" s="147" t="s">
        <v>903</v>
      </c>
      <c r="U1260" s="32" t="s">
        <v>24</v>
      </c>
      <c r="V1260" s="24"/>
      <c r="W1260" s="25" t="s">
        <v>22</v>
      </c>
      <c r="X1260" s="30">
        <v>20</v>
      </c>
      <c r="Y1260" s="138"/>
      <c r="Z1260" s="30"/>
      <c r="AA1260" s="30"/>
      <c r="AB1260" s="36" t="s">
        <v>21</v>
      </c>
      <c r="AC1260" s="24">
        <f>$AC$1259</f>
        <v>-0.61670900000000006</v>
      </c>
      <c r="AD1260" s="30"/>
      <c r="AE1260" s="24"/>
      <c r="AF1260" s="24"/>
      <c r="AG1260" s="41"/>
      <c r="AH1260" s="41"/>
      <c r="AI1260" s="41"/>
      <c r="AJ1260" s="41"/>
      <c r="AK1260" s="41"/>
      <c r="AL1260" s="41"/>
      <c r="AM1260" s="41"/>
      <c r="AN1260" s="41"/>
      <c r="AO1260" s="41"/>
      <c r="AP1260" s="135"/>
      <c r="AQ1260" s="135"/>
      <c r="AR1260" s="41"/>
      <c r="AS1260" s="41"/>
      <c r="AT1260" s="135"/>
      <c r="AU1260" s="135"/>
      <c r="AV1260" s="29"/>
      <c r="AW1260" s="42"/>
      <c r="AX1260" s="42"/>
      <c r="AY1260" s="42"/>
      <c r="AZ1260" s="43"/>
      <c r="BA1260" s="151"/>
      <c r="BB1260" s="44"/>
      <c r="BC1260" s="157">
        <v>33</v>
      </c>
      <c r="BD1260" s="157"/>
      <c r="BE1260" s="44"/>
      <c r="BF1260" s="48"/>
      <c r="BG1260" s="48"/>
      <c r="BH1260" s="48"/>
      <c r="BI1260" s="48"/>
      <c r="BJ1260" s="48"/>
      <c r="BK1260" s="48"/>
      <c r="BL1260" s="48"/>
      <c r="BM1260" s="48"/>
      <c r="BN1260" s="48"/>
      <c r="BO1260" s="48"/>
      <c r="BP1260" s="48"/>
      <c r="BQ1260" s="48"/>
      <c r="BR1260" s="1"/>
    </row>
    <row r="1261" spans="1:70" s="7" customFormat="1" x14ac:dyDescent="0.25">
      <c r="A1261" s="68" t="s">
        <v>2238</v>
      </c>
      <c r="B1261" s="67" t="s">
        <v>2230</v>
      </c>
      <c r="C1261" s="52">
        <v>44967.423576388886</v>
      </c>
      <c r="D1261" s="16">
        <f>(K1261*M1261+P1261*R1261)/(24*60*60)</f>
        <v>0</v>
      </c>
      <c r="E1261" s="26"/>
      <c r="F1261" s="14" t="s">
        <v>2158</v>
      </c>
      <c r="G1261" s="15">
        <v>0.11700000000000001</v>
      </c>
      <c r="H1261" s="131">
        <v>31.5</v>
      </c>
      <c r="I1261" s="131">
        <v>15</v>
      </c>
      <c r="J1261" s="143" t="s">
        <v>2159</v>
      </c>
      <c r="K1261" s="37"/>
      <c r="L1261" s="27">
        <v>6.0000000000000001E-3</v>
      </c>
      <c r="M1261" s="13">
        <v>100</v>
      </c>
      <c r="N1261" s="13">
        <v>240</v>
      </c>
      <c r="O1261" s="17">
        <v>2E-3</v>
      </c>
      <c r="P1261" s="37"/>
      <c r="Q1261" s="27">
        <v>6.0000000000000001E-3</v>
      </c>
      <c r="R1261" s="13">
        <v>1315</v>
      </c>
      <c r="S1261" s="13">
        <v>240</v>
      </c>
      <c r="T1261" s="133">
        <v>2.9999999999999997E-4</v>
      </c>
      <c r="U1261" s="27">
        <v>0</v>
      </c>
      <c r="V1261" s="8">
        <f>IF(AB1259="Latest Sag:",-(K1261*L1261+P1261*Q1261),-(K1261*L1261+P1261*Q1261)+U1261)</f>
        <v>0</v>
      </c>
      <c r="W1261" s="8">
        <f>IF(OR(AC1260="",AC1260=0),Z1260+V1261,IF(AB1259="Latest Sag:",AA1260+U1261+V1261,AC1260+V1261))</f>
        <v>-0.61670900000000006</v>
      </c>
      <c r="X1261" s="34"/>
      <c r="Y1261" s="53">
        <f>IF(OR(ISBLANK(X1261),X1259=VALUE(20)),,IF(W1259="Latest Z20:",ABS(X1259-X1261-K1258*L1258-P1258*Q1258+U1260+U1261),ABS(X1260-X1261-K1260*L1260-P1260*Q1260+U1261)))</f>
        <v>0</v>
      </c>
      <c r="Z1261" s="28">
        <v>-67.611626999999999</v>
      </c>
      <c r="AA1261" s="28">
        <v>-0.616842</v>
      </c>
      <c r="AB1261" s="28">
        <v>4.0681000000000002E-2</v>
      </c>
      <c r="AC1261" s="8">
        <f t="shared" ref="AC1261" si="2875">AB1261+AA1261</f>
        <v>-0.57616100000000003</v>
      </c>
      <c r="AD1261" s="35">
        <v>-0.63277300000000003</v>
      </c>
      <c r="AE1261" s="8">
        <f t="shared" ref="AE1261" si="2876">IF(AD1261="",0,IF(OR(AC1261="",AC1261=0),W1261-AD1261,AC1261-AD1261))</f>
        <v>5.6611999999999996E-2</v>
      </c>
      <c r="AF1261" s="58">
        <f t="shared" ref="AF1261" si="2877">IF(AA1261="",(Z1261-V1261)-Z1260,AC1261-W1261)</f>
        <v>4.0548000000000028E-2</v>
      </c>
      <c r="AG1261" s="40">
        <v>-34271</v>
      </c>
      <c r="AH1261" s="73">
        <v>400</v>
      </c>
      <c r="AI1261" s="40">
        <v>1755</v>
      </c>
      <c r="AJ1261" s="73">
        <v>100</v>
      </c>
      <c r="AK1261" s="40">
        <v>26</v>
      </c>
      <c r="AL1261" s="73">
        <v>200</v>
      </c>
      <c r="AM1261" s="70"/>
      <c r="AN1261" s="74"/>
      <c r="AO1261" s="70"/>
      <c r="AP1261" s="63"/>
      <c r="AQ1261" s="63"/>
      <c r="AR1261" s="40"/>
      <c r="AS1261" s="40"/>
      <c r="AT1261" s="63"/>
      <c r="AU1261" s="63"/>
      <c r="AV1261" s="142"/>
      <c r="AW1261" s="71"/>
      <c r="AX1261" s="45"/>
      <c r="AY1261" s="45"/>
      <c r="AZ1261" s="46"/>
      <c r="BA1261" s="152"/>
      <c r="BB1261" s="47"/>
      <c r="BC1261" s="158">
        <v>33</v>
      </c>
      <c r="BD1261" s="158"/>
      <c r="BE1261" s="47"/>
      <c r="BF1261" s="56"/>
      <c r="BG1261" s="49"/>
      <c r="BH1261" s="50"/>
      <c r="BI1261" s="49"/>
      <c r="BJ1261" s="49"/>
      <c r="BK1261" s="49"/>
      <c r="BL1261" s="49"/>
      <c r="BM1261" s="49"/>
      <c r="BN1261" s="50"/>
      <c r="BO1261" s="49"/>
      <c r="BP1261" s="49"/>
      <c r="BQ1261" s="50"/>
      <c r="BR1261" s="9"/>
    </row>
    <row r="1262" spans="1:70" s="7" customFormat="1" x14ac:dyDescent="0.25">
      <c r="A1262" s="68" t="s">
        <v>2239</v>
      </c>
      <c r="B1262" s="67" t="s">
        <v>2230</v>
      </c>
      <c r="C1262" s="52">
        <v>44967.447256944448</v>
      </c>
      <c r="D1262" s="16">
        <f>(K1262*M1262+P1262*R1262)/(24*60*60)</f>
        <v>9.2592592592592587E-3</v>
      </c>
      <c r="E1262" s="26"/>
      <c r="F1262" s="14" t="s">
        <v>2158</v>
      </c>
      <c r="G1262" s="15">
        <v>0.11700000000000001</v>
      </c>
      <c r="H1262" s="131">
        <v>31.5</v>
      </c>
      <c r="I1262" s="131">
        <v>15</v>
      </c>
      <c r="J1262" s="143" t="s">
        <v>2159</v>
      </c>
      <c r="K1262" s="27">
        <v>8</v>
      </c>
      <c r="L1262" s="27">
        <v>6.0000000000000001E-3</v>
      </c>
      <c r="M1262" s="13">
        <v>100</v>
      </c>
      <c r="N1262" s="13">
        <v>240</v>
      </c>
      <c r="O1262" s="17">
        <v>2E-3</v>
      </c>
      <c r="P1262" s="27">
        <v>0</v>
      </c>
      <c r="Q1262" s="27">
        <v>6.0000000000000001E-3</v>
      </c>
      <c r="R1262" s="13">
        <v>1315</v>
      </c>
      <c r="S1262" s="13">
        <v>240</v>
      </c>
      <c r="T1262" s="133">
        <v>2.9999999999999997E-4</v>
      </c>
      <c r="U1262" s="27">
        <v>4.7921999999999999E-2</v>
      </c>
      <c r="V1262" s="8">
        <f>IF(AB1260="Latest Sag:",-(K1262*L1262+P1262*Q1262),-(K1262*L1262+P1262*Q1262)+U1262)</f>
        <v>-4.8000000000000001E-2</v>
      </c>
      <c r="W1262" s="8">
        <f>IF(OR(AC1261="",AC1261=0),Z1261+V1262,IF(AB1260="Latest Sag:",AA1261+U1262+V1262,AC1261+V1262))</f>
        <v>-0.61692000000000002</v>
      </c>
      <c r="X1262" s="33">
        <v>-39.616149</v>
      </c>
      <c r="Y1262" s="53">
        <f>IF(OR(ISBLANK(X1262),X1260=VALUE(20)),,IF(W1260="Latest Z20:",ABS(X1260-X1262-K1259*L1259-P1259*Q1259+U1261+U1262),ABS(X1261-X1262-K1261*L1261-P1261*Q1261+U1262)))</f>
        <v>0</v>
      </c>
      <c r="Z1262" s="28">
        <v>-67.611243999999999</v>
      </c>
      <c r="AA1262" s="28">
        <v>-0.61681299999999994</v>
      </c>
      <c r="AB1262" s="28">
        <v>2.6600000000000001E-4</v>
      </c>
      <c r="AC1262" s="8">
        <f t="shared" ref="AC1262" si="2878">AB1262+AA1262</f>
        <v>-0.61654699999999996</v>
      </c>
      <c r="AD1262" s="35">
        <v>-0.63277300000000003</v>
      </c>
      <c r="AE1262" s="8">
        <f t="shared" ref="AE1262" si="2879">IF(AD1262="",0,IF(OR(AC1262="",AC1262=0),W1262-AD1262,AC1262-AD1262))</f>
        <v>1.6226000000000074E-2</v>
      </c>
      <c r="AF1262" s="58">
        <f t="shared" ref="AF1262" si="2880">IF(AA1262="",(Z1262-V1262)-Z1261,AC1262-W1262)</f>
        <v>3.7300000000006772E-4</v>
      </c>
      <c r="AG1262" s="40">
        <v>-143</v>
      </c>
      <c r="AH1262" s="73">
        <v>400</v>
      </c>
      <c r="AI1262" s="40">
        <v>98</v>
      </c>
      <c r="AJ1262" s="73">
        <v>100</v>
      </c>
      <c r="AK1262" s="40">
        <v>39</v>
      </c>
      <c r="AL1262" s="73">
        <v>200</v>
      </c>
      <c r="AM1262" s="70"/>
      <c r="AN1262" s="74"/>
      <c r="AO1262" s="70"/>
      <c r="AP1262" s="63"/>
      <c r="AQ1262" s="63"/>
      <c r="AR1262" s="40"/>
      <c r="AS1262" s="40"/>
      <c r="AT1262" s="63"/>
      <c r="AU1262" s="63"/>
      <c r="AV1262" s="142"/>
      <c r="AW1262" s="71"/>
      <c r="AX1262" s="45"/>
      <c r="AY1262" s="45"/>
      <c r="AZ1262" s="46"/>
      <c r="BA1262" s="152"/>
      <c r="BB1262" s="47"/>
      <c r="BC1262" s="158">
        <v>33</v>
      </c>
      <c r="BD1262" s="158"/>
      <c r="BE1262" s="47"/>
      <c r="BF1262" s="56"/>
      <c r="BG1262" s="49"/>
      <c r="BH1262" s="50"/>
      <c r="BI1262" s="49"/>
      <c r="BJ1262" s="49"/>
      <c r="BK1262" s="49"/>
      <c r="BL1262" s="49"/>
      <c r="BM1262" s="49"/>
      <c r="BN1262" s="50"/>
      <c r="BO1262" s="49"/>
      <c r="BP1262" s="49"/>
      <c r="BQ1262" s="50"/>
      <c r="BR1262" s="9"/>
    </row>
    <row r="1263" spans="1:70" s="6" customFormat="1" x14ac:dyDescent="0.25">
      <c r="A1263" s="170" t="s">
        <v>1155</v>
      </c>
      <c r="B1263" s="136"/>
      <c r="C1263" s="137">
        <v>44967.467870370368</v>
      </c>
      <c r="D1263" s="146">
        <v>1.06</v>
      </c>
      <c r="E1263" s="139" t="s">
        <v>814</v>
      </c>
      <c r="F1263" s="165" t="s">
        <v>1381</v>
      </c>
      <c r="G1263" s="22"/>
      <c r="H1263" s="134"/>
      <c r="I1263" s="134"/>
      <c r="J1263" s="145"/>
      <c r="K1263" s="29"/>
      <c r="L1263" s="29"/>
      <c r="M1263" s="1"/>
      <c r="N1263" s="1"/>
      <c r="O1263" s="3"/>
      <c r="P1263" s="29"/>
      <c r="Q1263" s="29"/>
      <c r="R1263" s="1"/>
      <c r="S1263" s="1"/>
      <c r="T1263" s="147" t="s">
        <v>903</v>
      </c>
      <c r="U1263" s="32" t="s">
        <v>24</v>
      </c>
      <c r="V1263" s="24"/>
      <c r="W1263" s="25" t="s">
        <v>22</v>
      </c>
      <c r="X1263" s="30">
        <v>20</v>
      </c>
      <c r="Y1263" s="138"/>
      <c r="Z1263" s="30"/>
      <c r="AA1263" s="30"/>
      <c r="AB1263" s="36" t="s">
        <v>21</v>
      </c>
      <c r="AC1263" s="24">
        <f>$AC$1262</f>
        <v>-0.61654699999999996</v>
      </c>
      <c r="AD1263" s="30"/>
      <c r="AE1263" s="24"/>
      <c r="AF1263" s="24"/>
      <c r="AG1263" s="41"/>
      <c r="AH1263" s="41"/>
      <c r="AI1263" s="41"/>
      <c r="AJ1263" s="41"/>
      <c r="AK1263" s="41"/>
      <c r="AL1263" s="41"/>
      <c r="AM1263" s="41"/>
      <c r="AN1263" s="41"/>
      <c r="AO1263" s="41"/>
      <c r="AP1263" s="135"/>
      <c r="AQ1263" s="135"/>
      <c r="AR1263" s="41"/>
      <c r="AS1263" s="41"/>
      <c r="AT1263" s="135"/>
      <c r="AU1263" s="135"/>
      <c r="AV1263" s="29"/>
      <c r="AW1263" s="42"/>
      <c r="AX1263" s="42"/>
      <c r="AY1263" s="42"/>
      <c r="AZ1263" s="43"/>
      <c r="BA1263" s="151"/>
      <c r="BB1263" s="44"/>
      <c r="BC1263" s="157">
        <v>34</v>
      </c>
      <c r="BD1263" s="157"/>
      <c r="BE1263" s="44"/>
      <c r="BF1263" s="48"/>
      <c r="BG1263" s="48"/>
      <c r="BH1263" s="48"/>
      <c r="BI1263" s="48"/>
      <c r="BJ1263" s="48"/>
      <c r="BK1263" s="48"/>
      <c r="BL1263" s="48"/>
      <c r="BM1263" s="48"/>
      <c r="BN1263" s="48"/>
      <c r="BO1263" s="48"/>
      <c r="BP1263" s="48"/>
      <c r="BQ1263" s="48"/>
      <c r="BR1263" s="1"/>
    </row>
    <row r="1264" spans="1:70" s="7" customFormat="1" x14ac:dyDescent="0.25">
      <c r="A1264" s="68" t="s">
        <v>2240</v>
      </c>
      <c r="B1264" s="67" t="s">
        <v>2230</v>
      </c>
      <c r="C1264" s="52">
        <v>44967.467928240738</v>
      </c>
      <c r="D1264" s="16">
        <f>(K1264*M1264+P1264*R1264)/(24*60*60)</f>
        <v>0</v>
      </c>
      <c r="E1264" s="26"/>
      <c r="F1264" s="14" t="s">
        <v>2158</v>
      </c>
      <c r="G1264" s="15">
        <v>0.11700000000000001</v>
      </c>
      <c r="H1264" s="131">
        <v>31.5</v>
      </c>
      <c r="I1264" s="131">
        <v>15</v>
      </c>
      <c r="J1264" s="143" t="s">
        <v>2159</v>
      </c>
      <c r="K1264" s="37"/>
      <c r="L1264" s="27">
        <v>6.0000000000000001E-3</v>
      </c>
      <c r="M1264" s="13">
        <v>100</v>
      </c>
      <c r="N1264" s="13">
        <v>240</v>
      </c>
      <c r="O1264" s="17">
        <v>2E-3</v>
      </c>
      <c r="P1264" s="37"/>
      <c r="Q1264" s="27">
        <v>6.0000000000000001E-3</v>
      </c>
      <c r="R1264" s="13">
        <v>1315</v>
      </c>
      <c r="S1264" s="13">
        <v>240</v>
      </c>
      <c r="T1264" s="133">
        <v>2.9999999999999997E-4</v>
      </c>
      <c r="U1264" s="27">
        <v>0</v>
      </c>
      <c r="V1264" s="8">
        <f>IF(AB1262="Latest Sag:",-(K1264*L1264+P1264*Q1264),-(K1264*L1264+P1264*Q1264)+U1264)</f>
        <v>0</v>
      </c>
      <c r="W1264" s="8">
        <f>IF(OR(AC1263="",AC1263=0),Z1263+V1264,IF(AB1262="Latest Sag:",AA1263+U1264+V1264,AC1263+V1264))</f>
        <v>-0.61654699999999996</v>
      </c>
      <c r="X1264" s="34"/>
      <c r="Y1264" s="53">
        <f>IF(OR(ISBLANK(X1264),X1262=VALUE(20)),,IF(W1262="Latest Z20:",ABS(X1262-X1264-K1261*L1261-P1261*Q1261+U1263+U1264),ABS(X1263-X1264-K1263*L1263-P1263*Q1263+U1264)))</f>
        <v>0</v>
      </c>
      <c r="Z1264" s="28">
        <v>-67.610895999999997</v>
      </c>
      <c r="AA1264" s="28">
        <v>-0.61726199999999998</v>
      </c>
      <c r="AB1264" s="28">
        <v>4.0785000000000002E-2</v>
      </c>
      <c r="AC1264" s="8">
        <f t="shared" ref="AC1264" si="2881">AB1264+AA1264</f>
        <v>-0.57647700000000002</v>
      </c>
      <c r="AD1264" s="35">
        <v>-0.63277300000000003</v>
      </c>
      <c r="AE1264" s="8">
        <f t="shared" ref="AE1264" si="2882">IF(AD1264="",0,IF(OR(AC1264="",AC1264=0),W1264-AD1264,AC1264-AD1264))</f>
        <v>5.6296000000000013E-2</v>
      </c>
      <c r="AF1264" s="58">
        <f t="shared" ref="AF1264" si="2883">IF(AA1264="",(Z1264-V1264)-Z1263,AC1264-W1264)</f>
        <v>4.0069999999999939E-2</v>
      </c>
      <c r="AG1264" s="40">
        <v>-33845</v>
      </c>
      <c r="AH1264" s="73">
        <v>400</v>
      </c>
      <c r="AI1264" s="40">
        <v>1492</v>
      </c>
      <c r="AJ1264" s="73">
        <v>100</v>
      </c>
      <c r="AK1264" s="40">
        <v>25</v>
      </c>
      <c r="AL1264" s="73">
        <v>200</v>
      </c>
      <c r="AM1264" s="70"/>
      <c r="AN1264" s="74"/>
      <c r="AO1264" s="70"/>
      <c r="AP1264" s="63"/>
      <c r="AQ1264" s="63"/>
      <c r="AR1264" s="40"/>
      <c r="AS1264" s="40"/>
      <c r="AT1264" s="63"/>
      <c r="AU1264" s="63"/>
      <c r="AV1264" s="142"/>
      <c r="AW1264" s="71"/>
      <c r="AX1264" s="45"/>
      <c r="AY1264" s="45"/>
      <c r="AZ1264" s="46"/>
      <c r="BA1264" s="152"/>
      <c r="BB1264" s="47"/>
      <c r="BC1264" s="158">
        <v>34</v>
      </c>
      <c r="BD1264" s="158"/>
      <c r="BE1264" s="47"/>
      <c r="BF1264" s="56"/>
      <c r="BG1264" s="49"/>
      <c r="BH1264" s="50"/>
      <c r="BI1264" s="49"/>
      <c r="BJ1264" s="49"/>
      <c r="BK1264" s="49"/>
      <c r="BL1264" s="49"/>
      <c r="BM1264" s="49"/>
      <c r="BN1264" s="50"/>
      <c r="BO1264" s="49"/>
      <c r="BP1264" s="49"/>
      <c r="BQ1264" s="50"/>
      <c r="BR1264" s="9"/>
    </row>
    <row r="1265" spans="1:70" s="7" customFormat="1" x14ac:dyDescent="0.25">
      <c r="A1265" s="68" t="s">
        <v>2241</v>
      </c>
      <c r="B1265" s="67" t="s">
        <v>2230</v>
      </c>
      <c r="C1265" s="52">
        <v>44967.488923611112</v>
      </c>
      <c r="D1265" s="16">
        <f>(K1265*M1265+P1265*R1265)/(24*60*60)</f>
        <v>9.2592592592592587E-3</v>
      </c>
      <c r="E1265" s="26"/>
      <c r="F1265" s="14" t="s">
        <v>2158</v>
      </c>
      <c r="G1265" s="15">
        <v>0.11700000000000001</v>
      </c>
      <c r="H1265" s="131">
        <v>31.5</v>
      </c>
      <c r="I1265" s="131">
        <v>15</v>
      </c>
      <c r="J1265" s="143" t="s">
        <v>2159</v>
      </c>
      <c r="K1265" s="27">
        <v>8</v>
      </c>
      <c r="L1265" s="27">
        <v>6.0000000000000001E-3</v>
      </c>
      <c r="M1265" s="13">
        <v>100</v>
      </c>
      <c r="N1265" s="13">
        <v>240</v>
      </c>
      <c r="O1265" s="17">
        <v>2E-3</v>
      </c>
      <c r="P1265" s="27">
        <v>0</v>
      </c>
      <c r="Q1265" s="27">
        <v>6.0000000000000001E-3</v>
      </c>
      <c r="R1265" s="13">
        <v>1315</v>
      </c>
      <c r="S1265" s="13">
        <v>240</v>
      </c>
      <c r="T1265" s="133">
        <v>2.9999999999999997E-4</v>
      </c>
      <c r="U1265" s="27">
        <v>4.8513000000000001E-2</v>
      </c>
      <c r="V1265" s="8">
        <f>IF(AB1263="Latest Sag:",-(K1265*L1265+P1265*Q1265),-(K1265*L1265+P1265*Q1265)+U1265)</f>
        <v>-4.8000000000000001E-2</v>
      </c>
      <c r="W1265" s="8">
        <f>IF(OR(AC1264="",AC1264=0),Z1264+V1265,IF(AB1263="Latest Sag:",AA1264+U1265+V1265,AC1264+V1265))</f>
        <v>-0.61674899999999999</v>
      </c>
      <c r="X1265" s="33">
        <v>-39.614812999999998</v>
      </c>
      <c r="Y1265" s="53">
        <f>IF(OR(ISBLANK(X1265),X1263=VALUE(20)),,IF(W1263="Latest Z20:",ABS(X1263-X1265-K1262*L1262-P1262*Q1262+U1264+U1265),ABS(X1264-X1265-K1264*L1264-P1264*Q1264+U1265)))</f>
        <v>0</v>
      </c>
      <c r="Z1265" s="28">
        <v>-67.610600000000005</v>
      </c>
      <c r="AA1265" s="28">
        <v>-0.61723600000000001</v>
      </c>
      <c r="AB1265" s="28">
        <v>1.119E-3</v>
      </c>
      <c r="AC1265" s="8">
        <f t="shared" ref="AC1265" si="2884">AB1265+AA1265</f>
        <v>-0.61611700000000003</v>
      </c>
      <c r="AD1265" s="35">
        <v>-0.63277300000000003</v>
      </c>
      <c r="AE1265" s="8">
        <f t="shared" ref="AE1265" si="2885">IF(AD1265="",0,IF(OR(AC1265="",AC1265=0),W1265-AD1265,AC1265-AD1265))</f>
        <v>1.6656000000000004E-2</v>
      </c>
      <c r="AF1265" s="58">
        <f t="shared" ref="AF1265" si="2886">IF(AA1265="",(Z1265-V1265)-Z1264,AC1265-W1265)</f>
        <v>6.3199999999996592E-4</v>
      </c>
      <c r="AG1265" s="40">
        <v>-922</v>
      </c>
      <c r="AH1265" s="73">
        <v>400</v>
      </c>
      <c r="AI1265" s="40">
        <v>68</v>
      </c>
      <c r="AJ1265" s="73">
        <v>100</v>
      </c>
      <c r="AK1265" s="40">
        <v>31</v>
      </c>
      <c r="AL1265" s="73">
        <v>200</v>
      </c>
      <c r="AM1265" s="70"/>
      <c r="AN1265" s="74"/>
      <c r="AO1265" s="70"/>
      <c r="AP1265" s="63"/>
      <c r="AQ1265" s="63"/>
      <c r="AR1265" s="40"/>
      <c r="AS1265" s="40"/>
      <c r="AT1265" s="63"/>
      <c r="AU1265" s="63"/>
      <c r="AV1265" s="142"/>
      <c r="AW1265" s="71"/>
      <c r="AX1265" s="45"/>
      <c r="AY1265" s="45"/>
      <c r="AZ1265" s="46"/>
      <c r="BA1265" s="152"/>
      <c r="BB1265" s="47"/>
      <c r="BC1265" s="158">
        <v>34</v>
      </c>
      <c r="BD1265" s="158"/>
      <c r="BE1265" s="47"/>
      <c r="BF1265" s="56"/>
      <c r="BG1265" s="49"/>
      <c r="BH1265" s="50"/>
      <c r="BI1265" s="49"/>
      <c r="BJ1265" s="49"/>
      <c r="BK1265" s="49"/>
      <c r="BL1265" s="49"/>
      <c r="BM1265" s="49"/>
      <c r="BN1265" s="50"/>
      <c r="BO1265" s="49"/>
      <c r="BP1265" s="49"/>
      <c r="BQ1265" s="50"/>
      <c r="BR1265" s="9"/>
    </row>
    <row r="1266" spans="1:70" s="6" customFormat="1" x14ac:dyDescent="0.25">
      <c r="A1266" s="170" t="s">
        <v>1155</v>
      </c>
      <c r="B1266" s="136"/>
      <c r="C1266" s="137">
        <v>44967.507465277777</v>
      </c>
      <c r="D1266" s="146">
        <v>0.95</v>
      </c>
      <c r="E1266" s="139" t="s">
        <v>814</v>
      </c>
      <c r="F1266" s="165" t="s">
        <v>1385</v>
      </c>
      <c r="G1266" s="22"/>
      <c r="H1266" s="134"/>
      <c r="I1266" s="134"/>
      <c r="J1266" s="145"/>
      <c r="K1266" s="29"/>
      <c r="L1266" s="29"/>
      <c r="M1266" s="1"/>
      <c r="N1266" s="1"/>
      <c r="O1266" s="3"/>
      <c r="P1266" s="29"/>
      <c r="Q1266" s="29"/>
      <c r="R1266" s="1"/>
      <c r="S1266" s="1"/>
      <c r="T1266" s="147" t="s">
        <v>903</v>
      </c>
      <c r="U1266" s="32" t="s">
        <v>24</v>
      </c>
      <c r="V1266" s="24"/>
      <c r="W1266" s="25" t="s">
        <v>22</v>
      </c>
      <c r="X1266" s="30">
        <v>20</v>
      </c>
      <c r="Y1266" s="138"/>
      <c r="Z1266" s="30"/>
      <c r="AA1266" s="30"/>
      <c r="AB1266" s="36" t="s">
        <v>21</v>
      </c>
      <c r="AC1266" s="24">
        <f>$AC$1265</f>
        <v>-0.61611700000000003</v>
      </c>
      <c r="AD1266" s="30"/>
      <c r="AE1266" s="24"/>
      <c r="AF1266" s="24"/>
      <c r="AG1266" s="41"/>
      <c r="AH1266" s="41"/>
      <c r="AI1266" s="41"/>
      <c r="AJ1266" s="41"/>
      <c r="AK1266" s="41"/>
      <c r="AL1266" s="41"/>
      <c r="AM1266" s="41"/>
      <c r="AN1266" s="41"/>
      <c r="AO1266" s="41"/>
      <c r="AP1266" s="135"/>
      <c r="AQ1266" s="135"/>
      <c r="AR1266" s="41"/>
      <c r="AS1266" s="41"/>
      <c r="AT1266" s="135"/>
      <c r="AU1266" s="135"/>
      <c r="AV1266" s="29"/>
      <c r="AW1266" s="42"/>
      <c r="AX1266" s="42"/>
      <c r="AY1266" s="42"/>
      <c r="AZ1266" s="43"/>
      <c r="BA1266" s="151"/>
      <c r="BB1266" s="44"/>
      <c r="BC1266" s="157">
        <v>35</v>
      </c>
      <c r="BD1266" s="157"/>
      <c r="BE1266" s="44"/>
      <c r="BF1266" s="48"/>
      <c r="BG1266" s="48"/>
      <c r="BH1266" s="48"/>
      <c r="BI1266" s="48"/>
      <c r="BJ1266" s="48"/>
      <c r="BK1266" s="48"/>
      <c r="BL1266" s="48"/>
      <c r="BM1266" s="48"/>
      <c r="BN1266" s="48"/>
      <c r="BO1266" s="48"/>
      <c r="BP1266" s="48"/>
      <c r="BQ1266" s="48"/>
      <c r="BR1266" s="1"/>
    </row>
    <row r="1267" spans="1:70" s="7" customFormat="1" x14ac:dyDescent="0.25">
      <c r="A1267" s="68" t="s">
        <v>2242</v>
      </c>
      <c r="B1267" s="67" t="s">
        <v>2230</v>
      </c>
      <c r="C1267" s="52">
        <v>44967.507523148146</v>
      </c>
      <c r="D1267" s="16">
        <f>(K1267*M1267+P1267*R1267)/(24*60*60)</f>
        <v>0</v>
      </c>
      <c r="E1267" s="26"/>
      <c r="F1267" s="14" t="s">
        <v>2158</v>
      </c>
      <c r="G1267" s="15">
        <v>0.11700000000000001</v>
      </c>
      <c r="H1267" s="131">
        <v>31.5</v>
      </c>
      <c r="I1267" s="131">
        <v>15</v>
      </c>
      <c r="J1267" s="143" t="s">
        <v>2159</v>
      </c>
      <c r="K1267" s="37"/>
      <c r="L1267" s="27">
        <v>6.0000000000000001E-3</v>
      </c>
      <c r="M1267" s="13">
        <v>100</v>
      </c>
      <c r="N1267" s="13">
        <v>240</v>
      </c>
      <c r="O1267" s="17">
        <v>2E-3</v>
      </c>
      <c r="P1267" s="37"/>
      <c r="Q1267" s="27">
        <v>6.0000000000000001E-3</v>
      </c>
      <c r="R1267" s="13">
        <v>1315</v>
      </c>
      <c r="S1267" s="13">
        <v>240</v>
      </c>
      <c r="T1267" s="133">
        <v>2.9999999999999997E-4</v>
      </c>
      <c r="U1267" s="27">
        <v>0</v>
      </c>
      <c r="V1267" s="8">
        <f>IF(AB1265="Latest Sag:",-(K1267*L1267+P1267*Q1267),-(K1267*L1267+P1267*Q1267)+U1267)</f>
        <v>0</v>
      </c>
      <c r="W1267" s="8">
        <f>IF(OR(AC1266="",AC1266=0),Z1266+V1267,IF(AB1265="Latest Sag:",AA1266+U1267+V1267,AC1266+V1267))</f>
        <v>-0.61611700000000003</v>
      </c>
      <c r="X1267" s="34"/>
      <c r="Y1267" s="53">
        <f>IF(OR(ISBLANK(X1267),X1265=VALUE(20)),,IF(W1265="Latest Z20:",ABS(X1265-X1267-K1264*L1264-P1264*Q1264+U1266+U1267),ABS(X1266-X1267-K1266*L1266-P1266*Q1266+U1267)))</f>
        <v>0</v>
      </c>
      <c r="Z1267" s="28">
        <v>-67.621824000000004</v>
      </c>
      <c r="AA1267" s="28">
        <v>-0.61680199999999996</v>
      </c>
      <c r="AB1267" s="28">
        <v>4.2247E-2</v>
      </c>
      <c r="AC1267" s="8">
        <f t="shared" ref="AC1267" si="2887">AB1267+AA1267</f>
        <v>-0.57455499999999993</v>
      </c>
      <c r="AD1267" s="35">
        <v>-0.63277300000000003</v>
      </c>
      <c r="AE1267" s="8">
        <f t="shared" ref="AE1267" si="2888">IF(AD1267="",0,IF(OR(AC1267="",AC1267=0),W1267-AD1267,AC1267-AD1267))</f>
        <v>5.8218000000000103E-2</v>
      </c>
      <c r="AF1267" s="58">
        <f t="shared" ref="AF1267" si="2889">IF(AA1267="",(Z1267-V1267)-Z1266,AC1267-W1267)</f>
        <v>4.1562000000000099E-2</v>
      </c>
      <c r="AG1267" s="40">
        <v>-34208</v>
      </c>
      <c r="AH1267" s="73">
        <v>400</v>
      </c>
      <c r="AI1267" s="40">
        <v>1340</v>
      </c>
      <c r="AJ1267" s="73">
        <v>100</v>
      </c>
      <c r="AK1267" s="40">
        <v>19</v>
      </c>
      <c r="AL1267" s="73">
        <v>200</v>
      </c>
      <c r="AM1267" s="70"/>
      <c r="AN1267" s="74"/>
      <c r="AO1267" s="70"/>
      <c r="AP1267" s="63"/>
      <c r="AQ1267" s="63"/>
      <c r="AR1267" s="40"/>
      <c r="AS1267" s="40"/>
      <c r="AT1267" s="63"/>
      <c r="AU1267" s="63"/>
      <c r="AV1267" s="142"/>
      <c r="AW1267" s="71"/>
      <c r="AX1267" s="45"/>
      <c r="AY1267" s="45"/>
      <c r="AZ1267" s="46"/>
      <c r="BA1267" s="152"/>
      <c r="BB1267" s="47"/>
      <c r="BC1267" s="158">
        <v>35</v>
      </c>
      <c r="BD1267" s="158"/>
      <c r="BE1267" s="47"/>
      <c r="BF1267" s="56"/>
      <c r="BG1267" s="49"/>
      <c r="BH1267" s="50"/>
      <c r="BI1267" s="49"/>
      <c r="BJ1267" s="49"/>
      <c r="BK1267" s="49"/>
      <c r="BL1267" s="49"/>
      <c r="BM1267" s="49"/>
      <c r="BN1267" s="50"/>
      <c r="BO1267" s="49"/>
      <c r="BP1267" s="49"/>
      <c r="BQ1267" s="50"/>
      <c r="BR1267" s="9"/>
    </row>
    <row r="1268" spans="1:70" s="7" customFormat="1" x14ac:dyDescent="0.25">
      <c r="A1268" s="68" t="s">
        <v>2243</v>
      </c>
      <c r="B1268" s="67" t="s">
        <v>2230</v>
      </c>
      <c r="C1268" s="52">
        <v>44967.530231481483</v>
      </c>
      <c r="D1268" s="16">
        <f>(K1268*M1268+P1268*R1268)/(24*60*60)</f>
        <v>1.0416666666666666E-2</v>
      </c>
      <c r="E1268" s="26"/>
      <c r="F1268" s="14" t="s">
        <v>2158</v>
      </c>
      <c r="G1268" s="15">
        <v>0.11700000000000001</v>
      </c>
      <c r="H1268" s="131">
        <v>31.5</v>
      </c>
      <c r="I1268" s="131">
        <v>15</v>
      </c>
      <c r="J1268" s="143" t="s">
        <v>2159</v>
      </c>
      <c r="K1268" s="27">
        <v>9</v>
      </c>
      <c r="L1268" s="27">
        <v>6.0000000000000001E-3</v>
      </c>
      <c r="M1268" s="13">
        <v>100</v>
      </c>
      <c r="N1268" s="13">
        <v>240</v>
      </c>
      <c r="O1268" s="17">
        <v>2E-3</v>
      </c>
      <c r="P1268" s="27">
        <v>0</v>
      </c>
      <c r="Q1268" s="27">
        <v>6.0000000000000001E-3</v>
      </c>
      <c r="R1268" s="13">
        <v>1315</v>
      </c>
      <c r="S1268" s="13">
        <v>240</v>
      </c>
      <c r="T1268" s="133">
        <v>2.9999999999999997E-4</v>
      </c>
      <c r="U1268" s="27">
        <v>5.4127000000000002E-2</v>
      </c>
      <c r="V1268" s="8">
        <f>IF(AB1266="Latest Sag:",-(K1268*L1268+P1268*Q1268),-(K1268*L1268+P1268*Q1268)+U1268)</f>
        <v>-5.3999999999999999E-2</v>
      </c>
      <c r="W1268" s="8">
        <f>IF(OR(AC1267="",AC1267=0),Z1267+V1268,IF(AB1266="Latest Sag:",AA1267+U1268+V1268,AC1267+V1268))</f>
        <v>-0.61667499999999997</v>
      </c>
      <c r="X1268" s="33">
        <v>-39.621372999999998</v>
      </c>
      <c r="Y1268" s="53">
        <f>IF(OR(ISBLANK(X1268),X1266=VALUE(20)),,IF(W1266="Latest Z20:",ABS(X1266-X1268-K1265*L1265-P1265*Q1265+U1267+U1268),ABS(X1267-X1268-K1267*L1267-P1267*Q1267+U1268)))</f>
        <v>0</v>
      </c>
      <c r="Z1268" s="28">
        <v>-67.621527999999998</v>
      </c>
      <c r="AA1268" s="28">
        <v>-0.61682499999999996</v>
      </c>
      <c r="AB1268" s="28">
        <v>-4.0299999999999998E-4</v>
      </c>
      <c r="AC1268" s="8">
        <f t="shared" ref="AC1268" si="2890">AB1268+AA1268</f>
        <v>-0.617228</v>
      </c>
      <c r="AD1268" s="35">
        <v>-0.63277300000000003</v>
      </c>
      <c r="AE1268" s="8">
        <f t="shared" ref="AE1268" si="2891">IF(AD1268="",0,IF(OR(AC1268="",AC1268=0),W1268-AD1268,AC1268-AD1268))</f>
        <v>1.5545000000000031E-2</v>
      </c>
      <c r="AF1268" s="58">
        <f t="shared" ref="AF1268" si="2892">IF(AA1268="",(Z1268-V1268)-Z1267,AC1268-W1268)</f>
        <v>-5.5300000000002569E-4</v>
      </c>
      <c r="AG1268" s="40">
        <v>1291</v>
      </c>
      <c r="AH1268" s="73">
        <v>400</v>
      </c>
      <c r="AI1268" s="40">
        <v>164</v>
      </c>
      <c r="AJ1268" s="73">
        <v>100</v>
      </c>
      <c r="AK1268" s="40">
        <v>25</v>
      </c>
      <c r="AL1268" s="73">
        <v>200</v>
      </c>
      <c r="AM1268" s="70"/>
      <c r="AN1268" s="74"/>
      <c r="AO1268" s="70"/>
      <c r="AP1268" s="63"/>
      <c r="AQ1268" s="63"/>
      <c r="AR1268" s="40"/>
      <c r="AS1268" s="40"/>
      <c r="AT1268" s="63"/>
      <c r="AU1268" s="63"/>
      <c r="AV1268" s="142"/>
      <c r="AW1268" s="71"/>
      <c r="AX1268" s="45">
        <v>-5.9999999999999995E-4</v>
      </c>
      <c r="AY1268" s="45"/>
      <c r="AZ1268" s="46"/>
      <c r="BA1268" s="152"/>
      <c r="BB1268" s="47"/>
      <c r="BC1268" s="158">
        <v>35</v>
      </c>
      <c r="BD1268" s="158"/>
      <c r="BE1268" s="47"/>
      <c r="BF1268" s="56"/>
      <c r="BG1268" s="49"/>
      <c r="BH1268" s="50"/>
      <c r="BI1268" s="49"/>
      <c r="BJ1268" s="49"/>
      <c r="BK1268" s="49"/>
      <c r="BL1268" s="49"/>
      <c r="BM1268" s="49"/>
      <c r="BN1268" s="50"/>
      <c r="BO1268" s="49"/>
      <c r="BP1268" s="49"/>
      <c r="BQ1268" s="50"/>
      <c r="BR1268" s="9"/>
    </row>
    <row r="1269" spans="1:70" s="6" customFormat="1" x14ac:dyDescent="0.25">
      <c r="A1269" s="170" t="s">
        <v>1155</v>
      </c>
      <c r="B1269" s="136"/>
      <c r="C1269" s="137">
        <v>44967.549988425926</v>
      </c>
      <c r="D1269" s="146">
        <v>1.02</v>
      </c>
      <c r="E1269" s="139" t="s">
        <v>814</v>
      </c>
      <c r="F1269" s="165" t="s">
        <v>1389</v>
      </c>
      <c r="G1269" s="22"/>
      <c r="H1269" s="134"/>
      <c r="I1269" s="134"/>
      <c r="J1269" s="145"/>
      <c r="K1269" s="29"/>
      <c r="L1269" s="29"/>
      <c r="M1269" s="1"/>
      <c r="N1269" s="1"/>
      <c r="O1269" s="3"/>
      <c r="P1269" s="29"/>
      <c r="Q1269" s="29"/>
      <c r="R1269" s="1"/>
      <c r="S1269" s="1"/>
      <c r="T1269" s="147" t="s">
        <v>903</v>
      </c>
      <c r="U1269" s="32" t="s">
        <v>24</v>
      </c>
      <c r="V1269" s="24"/>
      <c r="W1269" s="25" t="s">
        <v>22</v>
      </c>
      <c r="X1269" s="30">
        <v>20</v>
      </c>
      <c r="Y1269" s="138"/>
      <c r="Z1269" s="30"/>
      <c r="AA1269" s="30"/>
      <c r="AB1269" s="36" t="s">
        <v>21</v>
      </c>
      <c r="AC1269" s="24">
        <f>$AC$1268</f>
        <v>-0.617228</v>
      </c>
      <c r="AD1269" s="30"/>
      <c r="AE1269" s="24"/>
      <c r="AF1269" s="24"/>
      <c r="AG1269" s="41"/>
      <c r="AH1269" s="41"/>
      <c r="AI1269" s="41"/>
      <c r="AJ1269" s="41"/>
      <c r="AK1269" s="41"/>
      <c r="AL1269" s="41"/>
      <c r="AM1269" s="41"/>
      <c r="AN1269" s="41"/>
      <c r="AO1269" s="41"/>
      <c r="AP1269" s="135"/>
      <c r="AQ1269" s="135"/>
      <c r="AR1269" s="41"/>
      <c r="AS1269" s="41"/>
      <c r="AT1269" s="135"/>
      <c r="AU1269" s="135"/>
      <c r="AV1269" s="29"/>
      <c r="AW1269" s="42"/>
      <c r="AX1269" s="42"/>
      <c r="AY1269" s="42"/>
      <c r="AZ1269" s="43"/>
      <c r="BA1269" s="151"/>
      <c r="BB1269" s="44"/>
      <c r="BC1269" s="157">
        <v>36</v>
      </c>
      <c r="BD1269" s="157"/>
      <c r="BE1269" s="44"/>
      <c r="BF1269" s="48"/>
      <c r="BG1269" s="48"/>
      <c r="BH1269" s="48"/>
      <c r="BI1269" s="48"/>
      <c r="BJ1269" s="48"/>
      <c r="BK1269" s="48"/>
      <c r="BL1269" s="48"/>
      <c r="BM1269" s="48"/>
      <c r="BN1269" s="48"/>
      <c r="BO1269" s="48"/>
      <c r="BP1269" s="48"/>
      <c r="BQ1269" s="48"/>
      <c r="BR1269" s="1"/>
    </row>
    <row r="1270" spans="1:70" s="7" customFormat="1" x14ac:dyDescent="0.25">
      <c r="A1270" s="68" t="s">
        <v>2244</v>
      </c>
      <c r="B1270" s="67" t="s">
        <v>2230</v>
      </c>
      <c r="C1270" s="52">
        <v>44967.550057870372</v>
      </c>
      <c r="D1270" s="16">
        <f>(K1270*M1270+P1270*R1270)/(24*60*60)</f>
        <v>0</v>
      </c>
      <c r="E1270" s="26"/>
      <c r="F1270" s="14" t="s">
        <v>2158</v>
      </c>
      <c r="G1270" s="15">
        <v>0.11700000000000001</v>
      </c>
      <c r="H1270" s="131">
        <v>31.5</v>
      </c>
      <c r="I1270" s="131">
        <v>15</v>
      </c>
      <c r="J1270" s="143" t="s">
        <v>2159</v>
      </c>
      <c r="K1270" s="37"/>
      <c r="L1270" s="27">
        <v>6.0000000000000001E-3</v>
      </c>
      <c r="M1270" s="13">
        <v>100</v>
      </c>
      <c r="N1270" s="13">
        <v>240</v>
      </c>
      <c r="O1270" s="17">
        <v>2E-3</v>
      </c>
      <c r="P1270" s="37"/>
      <c r="Q1270" s="27">
        <v>6.0000000000000001E-3</v>
      </c>
      <c r="R1270" s="13">
        <v>1315</v>
      </c>
      <c r="S1270" s="13">
        <v>240</v>
      </c>
      <c r="T1270" s="133">
        <v>2.9999999999999997E-4</v>
      </c>
      <c r="U1270" s="27">
        <v>0</v>
      </c>
      <c r="V1270" s="8">
        <f>IF(AB1268="Latest Sag:",-(K1270*L1270+P1270*Q1270),-(K1270*L1270+P1270*Q1270)+U1270)</f>
        <v>0</v>
      </c>
      <c r="W1270" s="8">
        <f>IF(OR(AC1269="",AC1269=0),Z1269+V1270,IF(AB1268="Latest Sag:",AA1269+U1270+V1270,AC1269+V1270))</f>
        <v>-0.617228</v>
      </c>
      <c r="X1270" s="34"/>
      <c r="Y1270" s="53">
        <f>IF(OR(ISBLANK(X1270),X1268=VALUE(20)),,IF(W1268="Latest Z20:",ABS(X1268-X1270-K1267*L1267-P1267*Q1267+U1269+U1270),ABS(X1269-X1270-K1269*L1269-P1269*Q1269+U1270)))</f>
        <v>0</v>
      </c>
      <c r="Z1270" s="28">
        <v>-67.621461999999994</v>
      </c>
      <c r="AA1270" s="28">
        <v>-0.61671900000000002</v>
      </c>
      <c r="AB1270" s="28">
        <v>4.0499E-2</v>
      </c>
      <c r="AC1270" s="8">
        <f t="shared" ref="AC1270" si="2893">AB1270+AA1270</f>
        <v>-0.57622000000000007</v>
      </c>
      <c r="AD1270" s="35">
        <v>-0.63277300000000003</v>
      </c>
      <c r="AE1270" s="8">
        <f t="shared" ref="AE1270" si="2894">IF(AD1270="",0,IF(OR(AC1270="",AC1270=0),W1270-AD1270,AC1270-AD1270))</f>
        <v>5.6552999999999964E-2</v>
      </c>
      <c r="AF1270" s="58">
        <f t="shared" ref="AF1270" si="2895">IF(AA1270="",(Z1270-V1270)-Z1269,AC1270-W1270)</f>
        <v>4.1007999999999933E-2</v>
      </c>
      <c r="AG1270" s="40">
        <v>-34231</v>
      </c>
      <c r="AH1270" s="73">
        <v>400</v>
      </c>
      <c r="AI1270" s="40">
        <v>1125</v>
      </c>
      <c r="AJ1270" s="73">
        <v>100</v>
      </c>
      <c r="AK1270" s="40">
        <v>20</v>
      </c>
      <c r="AL1270" s="73">
        <v>200</v>
      </c>
      <c r="AM1270" s="70"/>
      <c r="AN1270" s="74"/>
      <c r="AO1270" s="70"/>
      <c r="AP1270" s="63"/>
      <c r="AQ1270" s="63"/>
      <c r="AR1270" s="40"/>
      <c r="AS1270" s="40"/>
      <c r="AT1270" s="63"/>
      <c r="AU1270" s="63"/>
      <c r="AV1270" s="142"/>
      <c r="AW1270" s="71"/>
      <c r="AX1270" s="45"/>
      <c r="AY1270" s="45"/>
      <c r="AZ1270" s="46"/>
      <c r="BA1270" s="152"/>
      <c r="BB1270" s="47"/>
      <c r="BC1270" s="158">
        <v>36</v>
      </c>
      <c r="BD1270" s="158"/>
      <c r="BE1270" s="47"/>
      <c r="BF1270" s="56"/>
      <c r="BG1270" s="49"/>
      <c r="BH1270" s="50"/>
      <c r="BI1270" s="49"/>
      <c r="BJ1270" s="49"/>
      <c r="BK1270" s="49"/>
      <c r="BL1270" s="49"/>
      <c r="BM1270" s="49"/>
      <c r="BN1270" s="50"/>
      <c r="BO1270" s="49"/>
      <c r="BP1270" s="49"/>
      <c r="BQ1270" s="50"/>
      <c r="BR1270" s="9"/>
    </row>
    <row r="1271" spans="1:70" s="7" customFormat="1" x14ac:dyDescent="0.25">
      <c r="A1271" s="68" t="s">
        <v>2245</v>
      </c>
      <c r="B1271" s="67" t="s">
        <v>2230</v>
      </c>
      <c r="C1271" s="52">
        <v>44967.570925925924</v>
      </c>
      <c r="D1271" s="16">
        <f>(K1271*M1271+P1271*R1271)/(24*60*60)</f>
        <v>9.2592592592592587E-3</v>
      </c>
      <c r="E1271" s="26"/>
      <c r="F1271" s="14" t="s">
        <v>2158</v>
      </c>
      <c r="G1271" s="15">
        <v>0.11700000000000001</v>
      </c>
      <c r="H1271" s="131">
        <v>31.5</v>
      </c>
      <c r="I1271" s="131">
        <v>15</v>
      </c>
      <c r="J1271" s="143" t="s">
        <v>2159</v>
      </c>
      <c r="K1271" s="27">
        <v>8</v>
      </c>
      <c r="L1271" s="27">
        <v>6.0000000000000001E-3</v>
      </c>
      <c r="M1271" s="13">
        <v>100</v>
      </c>
      <c r="N1271" s="13">
        <v>240</v>
      </c>
      <c r="O1271" s="17">
        <v>2E-3</v>
      </c>
      <c r="P1271" s="27">
        <v>0</v>
      </c>
      <c r="Q1271" s="27">
        <v>6.0000000000000001E-3</v>
      </c>
      <c r="R1271" s="13">
        <v>1315</v>
      </c>
      <c r="S1271" s="13">
        <v>240</v>
      </c>
      <c r="T1271" s="133">
        <v>2.9999999999999997E-4</v>
      </c>
      <c r="U1271" s="27">
        <v>4.8015000000000002E-2</v>
      </c>
      <c r="V1271" s="8">
        <f>IF(AB1269="Latest Sag:",-(K1271*L1271+P1271*Q1271),-(K1271*L1271+P1271*Q1271)+U1271)</f>
        <v>-4.8000000000000001E-2</v>
      </c>
      <c r="W1271" s="8">
        <f>IF(OR(AC1270="",AC1270=0),Z1270+V1271,IF(AB1269="Latest Sag:",AA1270+U1271+V1271,AC1270+V1271))</f>
        <v>-0.61670400000000003</v>
      </c>
      <c r="X1271" s="33">
        <v>-39.626351</v>
      </c>
      <c r="Y1271" s="53">
        <f>IF(OR(ISBLANK(X1271),X1269=VALUE(20)),,IF(W1269="Latest Z20:",ABS(X1269-X1271-K1268*L1268-P1268*Q1268+U1270+U1271),ABS(X1270-X1271-K1270*L1270-P1270*Q1270+U1271)))</f>
        <v>0</v>
      </c>
      <c r="Z1271" s="28">
        <v>-67.621229999999997</v>
      </c>
      <c r="AA1271" s="28">
        <v>-0.61669600000000002</v>
      </c>
      <c r="AB1271" s="28">
        <v>1.4300000000000001E-4</v>
      </c>
      <c r="AC1271" s="8">
        <f t="shared" ref="AC1271" si="2896">AB1271+AA1271</f>
        <v>-0.61655300000000002</v>
      </c>
      <c r="AD1271" s="35">
        <v>-0.63277300000000003</v>
      </c>
      <c r="AE1271" s="8">
        <f t="shared" ref="AE1271" si="2897">IF(AD1271="",0,IF(OR(AC1271="",AC1271=0),W1271-AD1271,AC1271-AD1271))</f>
        <v>1.6220000000000012E-2</v>
      </c>
      <c r="AF1271" s="58">
        <f t="shared" ref="AF1271" si="2898">IF(AA1271="",(Z1271-V1271)-Z1270,AC1271-W1271)</f>
        <v>1.5100000000001224E-4</v>
      </c>
      <c r="AG1271" s="40">
        <v>841</v>
      </c>
      <c r="AH1271" s="73">
        <v>400</v>
      </c>
      <c r="AI1271" s="40">
        <v>155</v>
      </c>
      <c r="AJ1271" s="73">
        <v>100</v>
      </c>
      <c r="AK1271" s="40">
        <v>23</v>
      </c>
      <c r="AL1271" s="73">
        <v>200</v>
      </c>
      <c r="AM1271" s="70"/>
      <c r="AN1271" s="74"/>
      <c r="AO1271" s="70"/>
      <c r="AP1271" s="63"/>
      <c r="AQ1271" s="63"/>
      <c r="AR1271" s="40"/>
      <c r="AS1271" s="40"/>
      <c r="AT1271" s="63"/>
      <c r="AU1271" s="63"/>
      <c r="AV1271" s="142"/>
      <c r="AW1271" s="71"/>
      <c r="AX1271" s="45"/>
      <c r="AY1271" s="45"/>
      <c r="AZ1271" s="46"/>
      <c r="BA1271" s="152"/>
      <c r="BB1271" s="47"/>
      <c r="BC1271" s="158">
        <v>36</v>
      </c>
      <c r="BD1271" s="158"/>
      <c r="BE1271" s="47"/>
      <c r="BF1271" s="56"/>
      <c r="BG1271" s="49"/>
      <c r="BH1271" s="50"/>
      <c r="BI1271" s="49"/>
      <c r="BJ1271" s="49"/>
      <c r="BK1271" s="49"/>
      <c r="BL1271" s="49"/>
      <c r="BM1271" s="49"/>
      <c r="BN1271" s="50"/>
      <c r="BO1271" s="49"/>
      <c r="BP1271" s="49"/>
      <c r="BQ1271" s="50"/>
      <c r="BR1271" s="9"/>
    </row>
    <row r="1272" spans="1:70" s="6" customFormat="1" x14ac:dyDescent="0.25">
      <c r="A1272" s="170" t="s">
        <v>1155</v>
      </c>
      <c r="B1272" s="136"/>
      <c r="C1272" s="137">
        <v>44967.589907407404</v>
      </c>
      <c r="D1272" s="146">
        <v>0.96</v>
      </c>
      <c r="E1272" s="139" t="s">
        <v>814</v>
      </c>
      <c r="F1272" s="165" t="s">
        <v>1393</v>
      </c>
      <c r="G1272" s="22"/>
      <c r="H1272" s="134"/>
      <c r="I1272" s="134"/>
      <c r="J1272" s="145"/>
      <c r="K1272" s="29"/>
      <c r="L1272" s="29"/>
      <c r="M1272" s="1"/>
      <c r="N1272" s="1"/>
      <c r="O1272" s="3"/>
      <c r="P1272" s="29"/>
      <c r="Q1272" s="29"/>
      <c r="R1272" s="1"/>
      <c r="S1272" s="1"/>
      <c r="T1272" s="147" t="s">
        <v>903</v>
      </c>
      <c r="U1272" s="32" t="s">
        <v>24</v>
      </c>
      <c r="V1272" s="24"/>
      <c r="W1272" s="25" t="s">
        <v>22</v>
      </c>
      <c r="X1272" s="30">
        <v>20</v>
      </c>
      <c r="Y1272" s="138"/>
      <c r="Z1272" s="30"/>
      <c r="AA1272" s="30"/>
      <c r="AB1272" s="36" t="s">
        <v>21</v>
      </c>
      <c r="AC1272" s="24">
        <f>$AC$1271</f>
        <v>-0.61655300000000002</v>
      </c>
      <c r="AD1272" s="30"/>
      <c r="AE1272" s="24"/>
      <c r="AF1272" s="24"/>
      <c r="AG1272" s="41"/>
      <c r="AH1272" s="41"/>
      <c r="AI1272" s="41"/>
      <c r="AJ1272" s="41"/>
      <c r="AK1272" s="41"/>
      <c r="AL1272" s="41"/>
      <c r="AM1272" s="41"/>
      <c r="AN1272" s="41"/>
      <c r="AO1272" s="41"/>
      <c r="AP1272" s="135"/>
      <c r="AQ1272" s="135"/>
      <c r="AR1272" s="41"/>
      <c r="AS1272" s="41"/>
      <c r="AT1272" s="135"/>
      <c r="AU1272" s="135"/>
      <c r="AV1272" s="29"/>
      <c r="AW1272" s="42"/>
      <c r="AX1272" s="42"/>
      <c r="AY1272" s="42"/>
      <c r="AZ1272" s="43"/>
      <c r="BA1272" s="151"/>
      <c r="BB1272" s="44"/>
      <c r="BC1272" s="157">
        <v>37</v>
      </c>
      <c r="BD1272" s="157"/>
      <c r="BE1272" s="44"/>
      <c r="BF1272" s="48"/>
      <c r="BG1272" s="48"/>
      <c r="BH1272" s="48"/>
      <c r="BI1272" s="48"/>
      <c r="BJ1272" s="48"/>
      <c r="BK1272" s="48"/>
      <c r="BL1272" s="48"/>
      <c r="BM1272" s="48"/>
      <c r="BN1272" s="48"/>
      <c r="BO1272" s="48"/>
      <c r="BP1272" s="48"/>
      <c r="BQ1272" s="48"/>
      <c r="BR1272" s="1"/>
    </row>
    <row r="1273" spans="1:70" s="7" customFormat="1" x14ac:dyDescent="0.25">
      <c r="A1273" s="68" t="s">
        <v>2246</v>
      </c>
      <c r="B1273" s="67" t="s">
        <v>2230</v>
      </c>
      <c r="C1273" s="52">
        <v>44967.589953703704</v>
      </c>
      <c r="D1273" s="16">
        <f>(K1273*M1273+P1273*R1273)/(24*60*60)</f>
        <v>0</v>
      </c>
      <c r="E1273" s="26"/>
      <c r="F1273" s="14" t="s">
        <v>2158</v>
      </c>
      <c r="G1273" s="15">
        <v>0.11700000000000001</v>
      </c>
      <c r="H1273" s="131">
        <v>31.5</v>
      </c>
      <c r="I1273" s="131">
        <v>15</v>
      </c>
      <c r="J1273" s="143" t="s">
        <v>2159</v>
      </c>
      <c r="K1273" s="37"/>
      <c r="L1273" s="27">
        <v>6.0000000000000001E-3</v>
      </c>
      <c r="M1273" s="13">
        <v>100</v>
      </c>
      <c r="N1273" s="13">
        <v>240</v>
      </c>
      <c r="O1273" s="17">
        <v>2E-3</v>
      </c>
      <c r="P1273" s="37"/>
      <c r="Q1273" s="27">
        <v>6.0000000000000001E-3</v>
      </c>
      <c r="R1273" s="13">
        <v>1315</v>
      </c>
      <c r="S1273" s="13">
        <v>240</v>
      </c>
      <c r="T1273" s="133">
        <v>2.9999999999999997E-4</v>
      </c>
      <c r="U1273" s="27">
        <v>0</v>
      </c>
      <c r="V1273" s="8">
        <f>IF(AB1271="Latest Sag:",-(K1273*L1273+P1273*Q1273),-(K1273*L1273+P1273*Q1273)+U1273)</f>
        <v>0</v>
      </c>
      <c r="W1273" s="8">
        <f>IF(OR(AC1272="",AC1272=0),Z1272+V1273,IF(AB1271="Latest Sag:",AA1272+U1273+V1273,AC1272+V1273))</f>
        <v>-0.61655300000000002</v>
      </c>
      <c r="X1273" s="34"/>
      <c r="Y1273" s="53">
        <f>IF(OR(ISBLANK(X1273),X1271=VALUE(20)),,IF(W1271="Latest Z20:",ABS(X1271-X1273-K1270*L1270-P1270*Q1270+U1272+U1273),ABS(X1272-X1273-K1272*L1272-P1272*Q1272+U1273)))</f>
        <v>0</v>
      </c>
      <c r="Z1273" s="28">
        <v>-67.619799</v>
      </c>
      <c r="AA1273" s="28">
        <v>-0.61669600000000002</v>
      </c>
      <c r="AB1273" s="28">
        <v>4.0335999999999997E-2</v>
      </c>
      <c r="AC1273" s="8">
        <f t="shared" ref="AC1273" si="2899">AB1273+AA1273</f>
        <v>-0.57635999999999998</v>
      </c>
      <c r="AD1273" s="35">
        <v>-0.63277300000000003</v>
      </c>
      <c r="AE1273" s="8">
        <f t="shared" ref="AE1273" si="2900">IF(AD1273="",0,IF(OR(AC1273="",AC1273=0),W1273-AD1273,AC1273-AD1273))</f>
        <v>5.6413000000000046E-2</v>
      </c>
      <c r="AF1273" s="58">
        <f t="shared" ref="AF1273" si="2901">IF(AA1273="",(Z1273-V1273)-Z1272,AC1273-W1273)</f>
        <v>4.0193000000000034E-2</v>
      </c>
      <c r="AG1273" s="40">
        <v>-34661</v>
      </c>
      <c r="AH1273" s="73">
        <v>400</v>
      </c>
      <c r="AI1273" s="40">
        <v>1491</v>
      </c>
      <c r="AJ1273" s="73">
        <v>100</v>
      </c>
      <c r="AK1273" s="40">
        <v>21</v>
      </c>
      <c r="AL1273" s="73">
        <v>200</v>
      </c>
      <c r="AM1273" s="70"/>
      <c r="AN1273" s="74"/>
      <c r="AO1273" s="70"/>
      <c r="AP1273" s="63"/>
      <c r="AQ1273" s="63"/>
      <c r="AR1273" s="40"/>
      <c r="AS1273" s="40"/>
      <c r="AT1273" s="63"/>
      <c r="AU1273" s="63"/>
      <c r="AV1273" s="142"/>
      <c r="AW1273" s="71"/>
      <c r="AX1273" s="45"/>
      <c r="AY1273" s="45"/>
      <c r="AZ1273" s="46"/>
      <c r="BA1273" s="152"/>
      <c r="BB1273" s="47"/>
      <c r="BC1273" s="158">
        <v>37</v>
      </c>
      <c r="BD1273" s="158"/>
      <c r="BE1273" s="47"/>
      <c r="BF1273" s="56"/>
      <c r="BG1273" s="49"/>
      <c r="BH1273" s="50"/>
      <c r="BI1273" s="49"/>
      <c r="BJ1273" s="49"/>
      <c r="BK1273" s="49"/>
      <c r="BL1273" s="49"/>
      <c r="BM1273" s="49"/>
      <c r="BN1273" s="50"/>
      <c r="BO1273" s="49"/>
      <c r="BP1273" s="49"/>
      <c r="BQ1273" s="50"/>
      <c r="BR1273" s="9"/>
    </row>
    <row r="1274" spans="1:70" s="7" customFormat="1" x14ac:dyDescent="0.25">
      <c r="A1274" s="68" t="s">
        <v>2247</v>
      </c>
      <c r="B1274" s="67" t="s">
        <v>2230</v>
      </c>
      <c r="C1274" s="52">
        <v>44967.618831018517</v>
      </c>
      <c r="D1274" s="16">
        <f>(K1274*M1274+P1274*R1274)/(24*60*60)</f>
        <v>9.2592592592592587E-3</v>
      </c>
      <c r="E1274" s="26"/>
      <c r="F1274" s="14" t="s">
        <v>2158</v>
      </c>
      <c r="G1274" s="15">
        <v>0.11700000000000001</v>
      </c>
      <c r="H1274" s="131">
        <v>31.5</v>
      </c>
      <c r="I1274" s="131">
        <v>15</v>
      </c>
      <c r="J1274" s="143" t="s">
        <v>2159</v>
      </c>
      <c r="K1274" s="27">
        <v>8</v>
      </c>
      <c r="L1274" s="27">
        <v>6.0000000000000001E-3</v>
      </c>
      <c r="M1274" s="13">
        <v>100</v>
      </c>
      <c r="N1274" s="13">
        <v>240</v>
      </c>
      <c r="O1274" s="17">
        <v>2E-3</v>
      </c>
      <c r="P1274" s="27">
        <v>0</v>
      </c>
      <c r="Q1274" s="27">
        <v>6.0000000000000001E-3</v>
      </c>
      <c r="R1274" s="13">
        <v>1315</v>
      </c>
      <c r="S1274" s="13">
        <v>240</v>
      </c>
      <c r="T1274" s="133">
        <v>2.9999999999999997E-4</v>
      </c>
      <c r="U1274" s="27">
        <v>4.8388E-2</v>
      </c>
      <c r="V1274" s="8">
        <f>IF(AB1272="Latest Sag:",-(K1274*L1274+P1274*Q1274),-(K1274*L1274+P1274*Q1274)+U1274)</f>
        <v>-4.8000000000000001E-2</v>
      </c>
      <c r="W1274" s="8">
        <f>IF(OR(AC1273="",AC1273=0),Z1273+V1274,IF(AB1272="Latest Sag:",AA1273+U1274+V1274,AC1273+V1274))</f>
        <v>-0.61630800000000008</v>
      </c>
      <c r="X1274" s="33">
        <v>-39.624088</v>
      </c>
      <c r="Y1274" s="53">
        <f>IF(OR(ISBLANK(X1274),X1272=VALUE(20)),,IF(W1272="Latest Z20:",ABS(X1272-X1274-K1271*L1271-P1271*Q1271+U1273+U1274),ABS(X1273-X1274-K1273*L1273-P1273*Q1273+U1274)))</f>
        <v>0</v>
      </c>
      <c r="Z1274" s="28">
        <v>-67.619224000000003</v>
      </c>
      <c r="AA1274" s="28">
        <v>-0.61669099999999999</v>
      </c>
      <c r="AB1274" s="28">
        <v>3.8999999999999999E-4</v>
      </c>
      <c r="AC1274" s="8">
        <f t="shared" ref="AC1274" si="2902">AB1274+AA1274</f>
        <v>-0.61630099999999999</v>
      </c>
      <c r="AD1274" s="35">
        <v>-0.63277300000000003</v>
      </c>
      <c r="AE1274" s="8">
        <f t="shared" ref="AE1274" si="2903">IF(AD1274="",0,IF(OR(AC1274="",AC1274=0),W1274-AD1274,AC1274-AD1274))</f>
        <v>1.6472000000000042E-2</v>
      </c>
      <c r="AF1274" s="58">
        <f t="shared" ref="AF1274" si="2904">IF(AA1274="",(Z1274-V1274)-Z1273,AC1274-W1274)</f>
        <v>7.0000000000902673E-6</v>
      </c>
      <c r="AG1274" s="40">
        <v>429</v>
      </c>
      <c r="AH1274" s="73">
        <v>400</v>
      </c>
      <c r="AI1274" s="40">
        <v>128</v>
      </c>
      <c r="AJ1274" s="73">
        <v>100</v>
      </c>
      <c r="AK1274" s="40">
        <v>26</v>
      </c>
      <c r="AL1274" s="73">
        <v>200</v>
      </c>
      <c r="AM1274" s="70"/>
      <c r="AN1274" s="74"/>
      <c r="AO1274" s="70"/>
      <c r="AP1274" s="63"/>
      <c r="AQ1274" s="63"/>
      <c r="AR1274" s="40"/>
      <c r="AS1274" s="40"/>
      <c r="AT1274" s="63"/>
      <c r="AU1274" s="63"/>
      <c r="AV1274" s="142"/>
      <c r="AW1274" s="71"/>
      <c r="AX1274" s="45"/>
      <c r="AY1274" s="45"/>
      <c r="AZ1274" s="46"/>
      <c r="BA1274" s="152"/>
      <c r="BB1274" s="47"/>
      <c r="BC1274" s="158">
        <v>37</v>
      </c>
      <c r="BD1274" s="158"/>
      <c r="BE1274" s="47"/>
      <c r="BF1274" s="56"/>
      <c r="BG1274" s="49"/>
      <c r="BH1274" s="50"/>
      <c r="BI1274" s="49"/>
      <c r="BJ1274" s="49"/>
      <c r="BK1274" s="49"/>
      <c r="BL1274" s="49"/>
      <c r="BM1274" s="49"/>
      <c r="BN1274" s="50"/>
      <c r="BO1274" s="49"/>
      <c r="BP1274" s="49"/>
      <c r="BQ1274" s="50"/>
      <c r="BR1274" s="9"/>
    </row>
    <row r="1275" spans="1:70" s="6" customFormat="1" x14ac:dyDescent="0.25">
      <c r="A1275" s="170" t="s">
        <v>1155</v>
      </c>
      <c r="B1275" s="136"/>
      <c r="C1275" s="137">
        <v>44967.646678240744</v>
      </c>
      <c r="D1275" s="146">
        <v>1.36</v>
      </c>
      <c r="E1275" s="139" t="s">
        <v>814</v>
      </c>
      <c r="F1275" s="165" t="s">
        <v>1397</v>
      </c>
      <c r="G1275" s="22"/>
      <c r="H1275" s="134"/>
      <c r="I1275" s="134"/>
      <c r="J1275" s="145"/>
      <c r="K1275" s="29"/>
      <c r="L1275" s="29"/>
      <c r="M1275" s="1"/>
      <c r="N1275" s="1"/>
      <c r="O1275" s="3"/>
      <c r="P1275" s="29"/>
      <c r="Q1275" s="29"/>
      <c r="R1275" s="1"/>
      <c r="S1275" s="1"/>
      <c r="T1275" s="147" t="s">
        <v>903</v>
      </c>
      <c r="U1275" s="32" t="s">
        <v>24</v>
      </c>
      <c r="V1275" s="24"/>
      <c r="W1275" s="25" t="s">
        <v>22</v>
      </c>
      <c r="X1275" s="30">
        <v>20</v>
      </c>
      <c r="Y1275" s="138"/>
      <c r="Z1275" s="30"/>
      <c r="AA1275" s="30"/>
      <c r="AB1275" s="36" t="s">
        <v>21</v>
      </c>
      <c r="AC1275" s="24">
        <f>$AC$1274</f>
        <v>-0.61630099999999999</v>
      </c>
      <c r="AD1275" s="30"/>
      <c r="AE1275" s="24"/>
      <c r="AF1275" s="24"/>
      <c r="AG1275" s="41"/>
      <c r="AH1275" s="41"/>
      <c r="AI1275" s="41"/>
      <c r="AJ1275" s="41"/>
      <c r="AK1275" s="41"/>
      <c r="AL1275" s="41"/>
      <c r="AM1275" s="41"/>
      <c r="AN1275" s="41"/>
      <c r="AO1275" s="41"/>
      <c r="AP1275" s="135"/>
      <c r="AQ1275" s="135"/>
      <c r="AR1275" s="41"/>
      <c r="AS1275" s="41"/>
      <c r="AT1275" s="135"/>
      <c r="AU1275" s="135"/>
      <c r="AV1275" s="29"/>
      <c r="AW1275" s="42"/>
      <c r="AX1275" s="42"/>
      <c r="AY1275" s="42"/>
      <c r="AZ1275" s="43"/>
      <c r="BA1275" s="151"/>
      <c r="BB1275" s="44"/>
      <c r="BC1275" s="157">
        <v>38</v>
      </c>
      <c r="BD1275" s="157"/>
      <c r="BE1275" s="44"/>
      <c r="BF1275" s="48"/>
      <c r="BG1275" s="48"/>
      <c r="BH1275" s="48"/>
      <c r="BI1275" s="48"/>
      <c r="BJ1275" s="48"/>
      <c r="BK1275" s="48"/>
      <c r="BL1275" s="48"/>
      <c r="BM1275" s="48"/>
      <c r="BN1275" s="48"/>
      <c r="BO1275" s="48"/>
      <c r="BP1275" s="48"/>
      <c r="BQ1275" s="48"/>
      <c r="BR1275" s="1"/>
    </row>
    <row r="1276" spans="1:70" s="7" customFormat="1" x14ac:dyDescent="0.25">
      <c r="A1276" s="68" t="s">
        <v>2248</v>
      </c>
      <c r="B1276" s="67" t="s">
        <v>2230</v>
      </c>
      <c r="C1276" s="52">
        <v>44967.646724537037</v>
      </c>
      <c r="D1276" s="16">
        <f>(K1276*M1276+P1276*R1276)/(24*60*60)</f>
        <v>0</v>
      </c>
      <c r="E1276" s="26"/>
      <c r="F1276" s="14" t="s">
        <v>2158</v>
      </c>
      <c r="G1276" s="15">
        <v>0.11700000000000001</v>
      </c>
      <c r="H1276" s="131">
        <v>31.5</v>
      </c>
      <c r="I1276" s="131">
        <v>15</v>
      </c>
      <c r="J1276" s="143" t="s">
        <v>2159</v>
      </c>
      <c r="K1276" s="37"/>
      <c r="L1276" s="27">
        <v>6.0000000000000001E-3</v>
      </c>
      <c r="M1276" s="13">
        <v>100</v>
      </c>
      <c r="N1276" s="13">
        <v>240</v>
      </c>
      <c r="O1276" s="17">
        <v>2E-3</v>
      </c>
      <c r="P1276" s="37"/>
      <c r="Q1276" s="27">
        <v>6.0000000000000001E-3</v>
      </c>
      <c r="R1276" s="13">
        <v>1315</v>
      </c>
      <c r="S1276" s="13">
        <v>240</v>
      </c>
      <c r="T1276" s="133">
        <v>2.9999999999999997E-4</v>
      </c>
      <c r="U1276" s="27">
        <v>0</v>
      </c>
      <c r="V1276" s="8">
        <f>IF(AB1274="Latest Sag:",-(K1276*L1276+P1276*Q1276),-(K1276*L1276+P1276*Q1276)+U1276)</f>
        <v>0</v>
      </c>
      <c r="W1276" s="8">
        <f>IF(OR(AC1275="",AC1275=0),Z1275+V1276,IF(AB1274="Latest Sag:",AA1275+U1276+V1276,AC1275+V1276))</f>
        <v>-0.61630099999999999</v>
      </c>
      <c r="X1276" s="34"/>
      <c r="Y1276" s="53">
        <f>IF(OR(ISBLANK(X1276),X1274=VALUE(20)),,IF(W1274="Latest Z20:",ABS(X1274-X1276-K1273*L1273-P1273*Q1273+U1275+U1276),ABS(X1275-X1276-K1275*L1275-P1275*Q1275+U1276)))</f>
        <v>0</v>
      </c>
      <c r="Z1276" s="28">
        <v>-67.619861</v>
      </c>
      <c r="AA1276" s="28">
        <v>-0.61667099999999997</v>
      </c>
      <c r="AB1276" s="28">
        <v>4.1251999999999997E-2</v>
      </c>
      <c r="AC1276" s="8">
        <f t="shared" ref="AC1276" si="2905">AB1276+AA1276</f>
        <v>-0.57541900000000001</v>
      </c>
      <c r="AD1276" s="35">
        <v>-0.63277300000000003</v>
      </c>
      <c r="AE1276" s="8">
        <f t="shared" ref="AE1276" si="2906">IF(AD1276="",0,IF(OR(AC1276="",AC1276=0),W1276-AD1276,AC1276-AD1276))</f>
        <v>5.7354000000000016E-2</v>
      </c>
      <c r="AF1276" s="58">
        <f t="shared" ref="AF1276" si="2907">IF(AA1276="",(Z1276-V1276)-Z1275,AC1276-W1276)</f>
        <v>4.0881999999999974E-2</v>
      </c>
      <c r="AG1276" s="40">
        <v>-35075</v>
      </c>
      <c r="AH1276" s="73">
        <v>400</v>
      </c>
      <c r="AI1276" s="40">
        <v>710</v>
      </c>
      <c r="AJ1276" s="73">
        <v>100</v>
      </c>
      <c r="AK1276" s="40">
        <v>12</v>
      </c>
      <c r="AL1276" s="73">
        <v>200</v>
      </c>
      <c r="AM1276" s="70"/>
      <c r="AN1276" s="74"/>
      <c r="AO1276" s="70"/>
      <c r="AP1276" s="63"/>
      <c r="AQ1276" s="63"/>
      <c r="AR1276" s="40"/>
      <c r="AS1276" s="40"/>
      <c r="AT1276" s="63"/>
      <c r="AU1276" s="63"/>
      <c r="AV1276" s="142"/>
      <c r="AW1276" s="71"/>
      <c r="AX1276" s="45"/>
      <c r="AY1276" s="45"/>
      <c r="AZ1276" s="46"/>
      <c r="BA1276" s="152"/>
      <c r="BB1276" s="47"/>
      <c r="BC1276" s="158">
        <v>38</v>
      </c>
      <c r="BD1276" s="158"/>
      <c r="BE1276" s="47"/>
      <c r="BF1276" s="56"/>
      <c r="BG1276" s="49"/>
      <c r="BH1276" s="50"/>
      <c r="BI1276" s="49"/>
      <c r="BJ1276" s="49"/>
      <c r="BK1276" s="49"/>
      <c r="BL1276" s="49"/>
      <c r="BM1276" s="49"/>
      <c r="BN1276" s="50"/>
      <c r="BO1276" s="49"/>
      <c r="BP1276" s="49"/>
      <c r="BQ1276" s="50"/>
      <c r="BR1276" s="9"/>
    </row>
    <row r="1277" spans="1:70" s="7" customFormat="1" x14ac:dyDescent="0.25">
      <c r="A1277" s="68" t="s">
        <v>2249</v>
      </c>
      <c r="B1277" s="67" t="s">
        <v>2230</v>
      </c>
      <c r="C1277" s="52">
        <v>44967.670810185184</v>
      </c>
      <c r="D1277" s="16">
        <f>(K1277*M1277+P1277*R1277)/(24*60*60)</f>
        <v>9.2592592592592587E-3</v>
      </c>
      <c r="E1277" s="26"/>
      <c r="F1277" s="14" t="s">
        <v>2158</v>
      </c>
      <c r="G1277" s="15">
        <v>0.11700000000000001</v>
      </c>
      <c r="H1277" s="131">
        <v>31.5</v>
      </c>
      <c r="I1277" s="131">
        <v>15</v>
      </c>
      <c r="J1277" s="143" t="s">
        <v>2159</v>
      </c>
      <c r="K1277" s="27">
        <v>8</v>
      </c>
      <c r="L1277" s="27">
        <v>6.0000000000000001E-3</v>
      </c>
      <c r="M1277" s="13">
        <v>100</v>
      </c>
      <c r="N1277" s="13">
        <v>240</v>
      </c>
      <c r="O1277" s="17">
        <v>2E-3</v>
      </c>
      <c r="P1277" s="27">
        <v>0</v>
      </c>
      <c r="Q1277" s="27">
        <v>6.0000000000000001E-3</v>
      </c>
      <c r="R1277" s="13">
        <v>1315</v>
      </c>
      <c r="S1277" s="13">
        <v>240</v>
      </c>
      <c r="T1277" s="133">
        <v>2.9999999999999997E-4</v>
      </c>
      <c r="U1277" s="27">
        <v>4.8196000000000003E-2</v>
      </c>
      <c r="V1277" s="8">
        <f>IF(AB1275="Latest Sag:",-(K1277*L1277+P1277*Q1277),-(K1277*L1277+P1277*Q1277)+U1277)</f>
        <v>-4.8000000000000001E-2</v>
      </c>
      <c r="W1277" s="8">
        <f>IF(OR(AC1276="",AC1276=0),Z1276+V1277,IF(AB1275="Latest Sag:",AA1276+U1277+V1277,AC1276+V1277))</f>
        <v>-0.616475</v>
      </c>
      <c r="X1277" s="33">
        <v>-39.624460999999997</v>
      </c>
      <c r="Y1277" s="53">
        <f>IF(OR(ISBLANK(X1277),X1275=VALUE(20)),,IF(W1275="Latest Z20:",ABS(X1275-X1277-K1274*L1274-P1274*Q1274+U1276+U1277),ABS(X1276-X1277-K1276*L1276-P1276*Q1276+U1277)))</f>
        <v>0</v>
      </c>
      <c r="Z1277" s="28">
        <v>-67.619095000000002</v>
      </c>
      <c r="AA1277" s="28">
        <v>-0.61662899999999998</v>
      </c>
      <c r="AB1277" s="28">
        <v>1.9999999999999999E-6</v>
      </c>
      <c r="AC1277" s="8">
        <f t="shared" ref="AC1277" si="2908">AB1277+AA1277</f>
        <v>-0.61662700000000004</v>
      </c>
      <c r="AD1277" s="35">
        <v>-0.63277300000000003</v>
      </c>
      <c r="AE1277" s="8">
        <f t="shared" ref="AE1277" si="2909">IF(AD1277="",0,IF(OR(AC1277="",AC1277=0),W1277-AD1277,AC1277-AD1277))</f>
        <v>1.6145999999999994E-2</v>
      </c>
      <c r="AF1277" s="58">
        <f t="shared" ref="AF1277" si="2910">IF(AA1277="",(Z1277-V1277)-Z1276,AC1277-W1277)</f>
        <v>-1.5200000000004099E-4</v>
      </c>
      <c r="AG1277" s="40">
        <v>716</v>
      </c>
      <c r="AH1277" s="73">
        <v>400</v>
      </c>
      <c r="AI1277" s="40">
        <v>192</v>
      </c>
      <c r="AJ1277" s="73">
        <v>100</v>
      </c>
      <c r="AK1277" s="40">
        <v>16</v>
      </c>
      <c r="AL1277" s="73">
        <v>200</v>
      </c>
      <c r="AM1277" s="70"/>
      <c r="AN1277" s="74"/>
      <c r="AO1277" s="70"/>
      <c r="AP1277" s="63"/>
      <c r="AQ1277" s="63"/>
      <c r="AR1277" s="40"/>
      <c r="AS1277" s="40"/>
      <c r="AT1277" s="63"/>
      <c r="AU1277" s="63"/>
      <c r="AV1277" s="142"/>
      <c r="AW1277" s="71"/>
      <c r="AX1277" s="45"/>
      <c r="AY1277" s="45"/>
      <c r="AZ1277" s="46"/>
      <c r="BA1277" s="152"/>
      <c r="BB1277" s="47"/>
      <c r="BC1277" s="158">
        <v>38</v>
      </c>
      <c r="BD1277" s="158"/>
      <c r="BE1277" s="47"/>
      <c r="BF1277" s="56"/>
      <c r="BG1277" s="49"/>
      <c r="BH1277" s="50"/>
      <c r="BI1277" s="49"/>
      <c r="BJ1277" s="49"/>
      <c r="BK1277" s="49"/>
      <c r="BL1277" s="49"/>
      <c r="BM1277" s="49"/>
      <c r="BN1277" s="50"/>
      <c r="BO1277" s="49"/>
      <c r="BP1277" s="49"/>
      <c r="BQ1277" s="50"/>
      <c r="BR1277" s="9"/>
    </row>
    <row r="1278" spans="1:70" s="6" customFormat="1" x14ac:dyDescent="0.25">
      <c r="A1278" s="170" t="s">
        <v>1155</v>
      </c>
      <c r="B1278" s="136"/>
      <c r="C1278" s="137">
        <v>44967.689050925925</v>
      </c>
      <c r="D1278" s="146">
        <v>1.02</v>
      </c>
      <c r="E1278" s="139" t="s">
        <v>814</v>
      </c>
      <c r="F1278" s="165" t="s">
        <v>1401</v>
      </c>
      <c r="G1278" s="22"/>
      <c r="H1278" s="134"/>
      <c r="I1278" s="134"/>
      <c r="J1278" s="145"/>
      <c r="K1278" s="29"/>
      <c r="L1278" s="29"/>
      <c r="M1278" s="1"/>
      <c r="N1278" s="1"/>
      <c r="O1278" s="3"/>
      <c r="P1278" s="29"/>
      <c r="Q1278" s="29"/>
      <c r="R1278" s="1"/>
      <c r="S1278" s="1"/>
      <c r="T1278" s="147" t="s">
        <v>903</v>
      </c>
      <c r="U1278" s="32" t="s">
        <v>24</v>
      </c>
      <c r="V1278" s="24"/>
      <c r="W1278" s="25" t="s">
        <v>22</v>
      </c>
      <c r="X1278" s="30">
        <v>20</v>
      </c>
      <c r="Y1278" s="138"/>
      <c r="Z1278" s="30"/>
      <c r="AA1278" s="30"/>
      <c r="AB1278" s="36" t="s">
        <v>21</v>
      </c>
      <c r="AC1278" s="24">
        <f>$AC$1277</f>
        <v>-0.61662700000000004</v>
      </c>
      <c r="AD1278" s="30"/>
      <c r="AE1278" s="24"/>
      <c r="AF1278" s="24"/>
      <c r="AG1278" s="41"/>
      <c r="AH1278" s="41"/>
      <c r="AI1278" s="41"/>
      <c r="AJ1278" s="41"/>
      <c r="AK1278" s="41"/>
      <c r="AL1278" s="41"/>
      <c r="AM1278" s="41"/>
      <c r="AN1278" s="41"/>
      <c r="AO1278" s="41"/>
      <c r="AP1278" s="135"/>
      <c r="AQ1278" s="135"/>
      <c r="AR1278" s="41"/>
      <c r="AS1278" s="41"/>
      <c r="AT1278" s="135"/>
      <c r="AU1278" s="135"/>
      <c r="AV1278" s="29"/>
      <c r="AW1278" s="42"/>
      <c r="AX1278" s="42"/>
      <c r="AY1278" s="42"/>
      <c r="AZ1278" s="43"/>
      <c r="BA1278" s="151"/>
      <c r="BB1278" s="44"/>
      <c r="BC1278" s="157">
        <v>39</v>
      </c>
      <c r="BD1278" s="157"/>
      <c r="BE1278" s="44"/>
      <c r="BF1278" s="48"/>
      <c r="BG1278" s="48"/>
      <c r="BH1278" s="48"/>
      <c r="BI1278" s="48"/>
      <c r="BJ1278" s="48"/>
      <c r="BK1278" s="48"/>
      <c r="BL1278" s="48"/>
      <c r="BM1278" s="48"/>
      <c r="BN1278" s="48"/>
      <c r="BO1278" s="48"/>
      <c r="BP1278" s="48"/>
      <c r="BQ1278" s="48"/>
      <c r="BR1278" s="1"/>
    </row>
    <row r="1279" spans="1:70" s="7" customFormat="1" x14ac:dyDescent="0.25">
      <c r="A1279" s="68" t="s">
        <v>2303</v>
      </c>
      <c r="B1279" s="67" t="s">
        <v>2230</v>
      </c>
      <c r="C1279" s="52">
        <v>44967.689189814817</v>
      </c>
      <c r="D1279" s="16">
        <f>(K1279*M1279+P1279*R1279)/(24*60*60)</f>
        <v>0</v>
      </c>
      <c r="E1279" s="26"/>
      <c r="F1279" s="14" t="s">
        <v>2158</v>
      </c>
      <c r="G1279" s="15">
        <v>0.11700000000000001</v>
      </c>
      <c r="H1279" s="131">
        <v>31.5</v>
      </c>
      <c r="I1279" s="131">
        <v>15</v>
      </c>
      <c r="J1279" s="143" t="s">
        <v>2159</v>
      </c>
      <c r="K1279" s="37"/>
      <c r="L1279" s="27">
        <v>6.0000000000000001E-3</v>
      </c>
      <c r="M1279" s="13">
        <v>100</v>
      </c>
      <c r="N1279" s="13">
        <v>240</v>
      </c>
      <c r="O1279" s="17">
        <v>2E-3</v>
      </c>
      <c r="P1279" s="37"/>
      <c r="Q1279" s="27">
        <v>6.0000000000000001E-3</v>
      </c>
      <c r="R1279" s="13">
        <v>1315</v>
      </c>
      <c r="S1279" s="13">
        <v>240</v>
      </c>
      <c r="T1279" s="133">
        <v>2.9999999999999997E-4</v>
      </c>
      <c r="U1279" s="27">
        <v>0</v>
      </c>
      <c r="V1279" s="8">
        <f>IF(AB1277="Latest Sag:",-(K1279*L1279+P1279*Q1279),-(K1279*L1279+P1279*Q1279)+U1279)</f>
        <v>0</v>
      </c>
      <c r="W1279" s="8">
        <f>IF(OR(AC1278="",AC1278=0),Z1278+V1279,IF(AB1277="Latest Sag:",AA1278+U1279+V1279,AC1278+V1279))</f>
        <v>-0.61662700000000004</v>
      </c>
      <c r="X1279" s="34"/>
      <c r="Y1279" s="53">
        <f>IF(OR(ISBLANK(X1279),X1277=VALUE(20)),,IF(W1277="Latest Z20:",ABS(X1277-X1279-K1276*L1276-P1276*Q1276+U1278+U1279),ABS(X1278-X1279-K1278*L1278-P1278*Q1278+U1279)))</f>
        <v>0</v>
      </c>
      <c r="Z1279" s="28">
        <v>-67.617631000000003</v>
      </c>
      <c r="AA1279" s="28">
        <v>-0.61657300000000004</v>
      </c>
      <c r="AB1279" s="28">
        <v>4.1412999999999998E-2</v>
      </c>
      <c r="AC1279" s="8">
        <f t="shared" ref="AC1279" si="2911">AB1279+AA1279</f>
        <v>-0.57516</v>
      </c>
      <c r="AD1279" s="35">
        <v>-0.63277300000000003</v>
      </c>
      <c r="AE1279" s="8">
        <f t="shared" ref="AE1279" si="2912">IF(AD1279="",0,IF(OR(AC1279="",AC1279=0),W1279-AD1279,AC1279-AD1279))</f>
        <v>5.7613000000000025E-2</v>
      </c>
      <c r="AF1279" s="58">
        <f t="shared" ref="AF1279" si="2913">IF(AA1279="",(Z1279-V1279)-Z1278,AC1279-W1279)</f>
        <v>4.1467000000000032E-2</v>
      </c>
      <c r="AG1279" s="40">
        <v>-34230</v>
      </c>
      <c r="AH1279" s="73">
        <v>400</v>
      </c>
      <c r="AI1279" s="40">
        <v>1305</v>
      </c>
      <c r="AJ1279" s="73">
        <v>100</v>
      </c>
      <c r="AK1279" s="40">
        <v>20</v>
      </c>
      <c r="AL1279" s="73">
        <v>200</v>
      </c>
      <c r="AM1279" s="70"/>
      <c r="AN1279" s="74"/>
      <c r="AO1279" s="70"/>
      <c r="AP1279" s="63"/>
      <c r="AQ1279" s="63"/>
      <c r="AR1279" s="40"/>
      <c r="AS1279" s="40"/>
      <c r="AT1279" s="63"/>
      <c r="AU1279" s="63"/>
      <c r="AV1279" s="142"/>
      <c r="AW1279" s="71"/>
      <c r="AX1279" s="45"/>
      <c r="AY1279" s="45"/>
      <c r="AZ1279" s="46"/>
      <c r="BA1279" s="152"/>
      <c r="BB1279" s="47"/>
      <c r="BC1279" s="158">
        <v>39</v>
      </c>
      <c r="BD1279" s="158"/>
      <c r="BE1279" s="47"/>
      <c r="BF1279" s="56"/>
      <c r="BG1279" s="49"/>
      <c r="BH1279" s="50"/>
      <c r="BI1279" s="49"/>
      <c r="BJ1279" s="49"/>
      <c r="BK1279" s="49"/>
      <c r="BL1279" s="49"/>
      <c r="BM1279" s="49"/>
      <c r="BN1279" s="50"/>
      <c r="BO1279" s="49"/>
      <c r="BP1279" s="49"/>
      <c r="BQ1279" s="50"/>
      <c r="BR1279" s="9"/>
    </row>
    <row r="1280" spans="1:70" s="7" customFormat="1" x14ac:dyDescent="0.25">
      <c r="A1280" s="68" t="s">
        <v>2250</v>
      </c>
      <c r="B1280" s="67" t="s">
        <v>2230</v>
      </c>
      <c r="C1280" s="52">
        <v>44967.725462962961</v>
      </c>
      <c r="D1280" s="16">
        <f>(K1280*M1280+P1280*R1280)/(24*60*60)</f>
        <v>1.0416666666666666E-2</v>
      </c>
      <c r="E1280" s="26"/>
      <c r="F1280" s="14" t="s">
        <v>2158</v>
      </c>
      <c r="G1280" s="15">
        <v>0.11700000000000001</v>
      </c>
      <c r="H1280" s="131">
        <v>31.5</v>
      </c>
      <c r="I1280" s="131">
        <v>15</v>
      </c>
      <c r="J1280" s="143" t="s">
        <v>2159</v>
      </c>
      <c r="K1280" s="27">
        <v>9</v>
      </c>
      <c r="L1280" s="27">
        <v>6.0000000000000001E-3</v>
      </c>
      <c r="M1280" s="13">
        <v>100</v>
      </c>
      <c r="N1280" s="13">
        <v>240</v>
      </c>
      <c r="O1280" s="17">
        <v>2E-3</v>
      </c>
      <c r="P1280" s="27">
        <v>0</v>
      </c>
      <c r="Q1280" s="27">
        <v>6.0000000000000001E-3</v>
      </c>
      <c r="R1280" s="13">
        <v>1315</v>
      </c>
      <c r="S1280" s="13">
        <v>240</v>
      </c>
      <c r="T1280" s="133">
        <v>2.9999999999999997E-4</v>
      </c>
      <c r="U1280" s="27">
        <v>5.4140000000000001E-2</v>
      </c>
      <c r="V1280" s="8">
        <f>IF(AB1278="Latest Sag:",-(K1280*L1280+P1280*Q1280),-(K1280*L1280+P1280*Q1280)+U1280)</f>
        <v>-5.3999999999999999E-2</v>
      </c>
      <c r="W1280" s="8">
        <f>IF(OR(AC1279="",AC1279=0),Z1279+V1280,IF(AB1278="Latest Sag:",AA1279+U1280+V1280,AC1279+V1280))</f>
        <v>-0.61643300000000012</v>
      </c>
      <c r="X1280" s="33">
        <v>-39.616822999999997</v>
      </c>
      <c r="Y1280" s="53">
        <f>IF(OR(ISBLANK(X1280),X1278=VALUE(20)),,IF(W1278="Latest Z20:",ABS(X1278-X1280-K1277*L1277-P1277*Q1277+U1279+U1280),ABS(X1279-X1280-K1279*L1279-P1279*Q1279+U1280)))</f>
        <v>0</v>
      </c>
      <c r="Z1280" s="28">
        <v>-67.617130000000003</v>
      </c>
      <c r="AA1280" s="28">
        <v>-0.61649500000000002</v>
      </c>
      <c r="AB1280" s="28">
        <v>-3.6299999999999999E-4</v>
      </c>
      <c r="AC1280" s="8">
        <f t="shared" ref="AC1280" si="2914">AB1280+AA1280</f>
        <v>-0.61685800000000002</v>
      </c>
      <c r="AD1280" s="35">
        <v>-0.63277300000000003</v>
      </c>
      <c r="AE1280" s="8">
        <f t="shared" ref="AE1280" si="2915">IF(AD1280="",0,IF(OR(AC1280="",AC1280=0),W1280-AD1280,AC1280-AD1280))</f>
        <v>1.5915000000000012E-2</v>
      </c>
      <c r="AF1280" s="58">
        <f t="shared" ref="AF1280" si="2916">IF(AA1280="",(Z1280-V1280)-Z1279,AC1280-W1280)</f>
        <v>-4.2499999999989768E-4</v>
      </c>
      <c r="AG1280" s="40">
        <v>919</v>
      </c>
      <c r="AH1280" s="73">
        <v>400</v>
      </c>
      <c r="AI1280" s="40">
        <v>218</v>
      </c>
      <c r="AJ1280" s="73">
        <v>100</v>
      </c>
      <c r="AK1280" s="40">
        <v>25</v>
      </c>
      <c r="AL1280" s="73">
        <v>200</v>
      </c>
      <c r="AM1280" s="70"/>
      <c r="AN1280" s="74"/>
      <c r="AO1280" s="70"/>
      <c r="AP1280" s="63"/>
      <c r="AQ1280" s="63"/>
      <c r="AR1280" s="40"/>
      <c r="AS1280" s="40"/>
      <c r="AT1280" s="63"/>
      <c r="AU1280" s="63"/>
      <c r="AV1280" s="142"/>
      <c r="AW1280" s="71"/>
      <c r="AX1280" s="45"/>
      <c r="AY1280" s="45"/>
      <c r="AZ1280" s="46"/>
      <c r="BA1280" s="152"/>
      <c r="BB1280" s="47"/>
      <c r="BC1280" s="158">
        <v>39</v>
      </c>
      <c r="BD1280" s="158"/>
      <c r="BE1280" s="47"/>
      <c r="BF1280" s="56"/>
      <c r="BG1280" s="49"/>
      <c r="BH1280" s="50"/>
      <c r="BI1280" s="49"/>
      <c r="BJ1280" s="49"/>
      <c r="BK1280" s="49"/>
      <c r="BL1280" s="49"/>
      <c r="BM1280" s="49"/>
      <c r="BN1280" s="50"/>
      <c r="BO1280" s="49"/>
      <c r="BP1280" s="49"/>
      <c r="BQ1280" s="50"/>
      <c r="BR1280" s="9"/>
    </row>
    <row r="1281" spans="1:70" s="6" customFormat="1" x14ac:dyDescent="0.25">
      <c r="A1281" s="170" t="s">
        <v>1155</v>
      </c>
      <c r="B1281" s="136"/>
      <c r="C1281" s="137">
        <v>44967.737025462964</v>
      </c>
      <c r="D1281" s="146">
        <v>1.1499999999999999</v>
      </c>
      <c r="E1281" s="139" t="s">
        <v>814</v>
      </c>
      <c r="F1281" s="165" t="s">
        <v>1405</v>
      </c>
      <c r="G1281" s="22"/>
      <c r="H1281" s="134"/>
      <c r="I1281" s="134"/>
      <c r="J1281" s="145"/>
      <c r="K1281" s="29"/>
      <c r="L1281" s="29"/>
      <c r="M1281" s="1"/>
      <c r="N1281" s="1"/>
      <c r="O1281" s="3"/>
      <c r="P1281" s="29"/>
      <c r="Q1281" s="29"/>
      <c r="R1281" s="1"/>
      <c r="S1281" s="1"/>
      <c r="T1281" s="147" t="s">
        <v>903</v>
      </c>
      <c r="U1281" s="32" t="s">
        <v>24</v>
      </c>
      <c r="V1281" s="24"/>
      <c r="W1281" s="25" t="s">
        <v>22</v>
      </c>
      <c r="X1281" s="30">
        <v>20</v>
      </c>
      <c r="Y1281" s="138"/>
      <c r="Z1281" s="30"/>
      <c r="AA1281" s="30"/>
      <c r="AB1281" s="36" t="s">
        <v>21</v>
      </c>
      <c r="AC1281" s="24">
        <f>$AC$1280</f>
        <v>-0.61685800000000002</v>
      </c>
      <c r="AD1281" s="30"/>
      <c r="AE1281" s="24"/>
      <c r="AF1281" s="24"/>
      <c r="AG1281" s="41"/>
      <c r="AH1281" s="41"/>
      <c r="AI1281" s="41"/>
      <c r="AJ1281" s="41"/>
      <c r="AK1281" s="41"/>
      <c r="AL1281" s="41"/>
      <c r="AM1281" s="41"/>
      <c r="AN1281" s="41"/>
      <c r="AO1281" s="41"/>
      <c r="AP1281" s="135"/>
      <c r="AQ1281" s="135"/>
      <c r="AR1281" s="41"/>
      <c r="AS1281" s="41"/>
      <c r="AT1281" s="135"/>
      <c r="AU1281" s="135"/>
      <c r="AV1281" s="29"/>
      <c r="AW1281" s="42"/>
      <c r="AX1281" s="42"/>
      <c r="AY1281" s="42"/>
      <c r="AZ1281" s="43"/>
      <c r="BA1281" s="151"/>
      <c r="BB1281" s="44"/>
      <c r="BC1281" s="157">
        <v>40</v>
      </c>
      <c r="BD1281" s="157"/>
      <c r="BE1281" s="44"/>
      <c r="BF1281" s="48"/>
      <c r="BG1281" s="48"/>
      <c r="BH1281" s="48"/>
      <c r="BI1281" s="48"/>
      <c r="BJ1281" s="48"/>
      <c r="BK1281" s="48"/>
      <c r="BL1281" s="48"/>
      <c r="BM1281" s="48"/>
      <c r="BN1281" s="48"/>
      <c r="BO1281" s="48"/>
      <c r="BP1281" s="48"/>
      <c r="BQ1281" s="48"/>
      <c r="BR1281" s="1"/>
    </row>
    <row r="1282" spans="1:70" s="7" customFormat="1" x14ac:dyDescent="0.25">
      <c r="A1282" s="68" t="s">
        <v>2251</v>
      </c>
      <c r="B1282" s="67" t="s">
        <v>1156</v>
      </c>
      <c r="C1282" s="52">
        <v>44967.746469907404</v>
      </c>
      <c r="D1282" s="16">
        <f>(K1282*M1282+P1282*R1282)/(24*60*60)</f>
        <v>0</v>
      </c>
      <c r="E1282" s="26"/>
      <c r="F1282" s="14" t="s">
        <v>2158</v>
      </c>
      <c r="G1282" s="15">
        <v>0.11700000000000001</v>
      </c>
      <c r="H1282" s="131">
        <v>31.5</v>
      </c>
      <c r="I1282" s="131">
        <v>15</v>
      </c>
      <c r="J1282" s="143" t="s">
        <v>2159</v>
      </c>
      <c r="K1282" s="37"/>
      <c r="L1282" s="27">
        <v>6.0000000000000001E-3</v>
      </c>
      <c r="M1282" s="13">
        <v>100</v>
      </c>
      <c r="N1282" s="13">
        <v>240</v>
      </c>
      <c r="O1282" s="17">
        <v>2E-3</v>
      </c>
      <c r="P1282" s="37"/>
      <c r="Q1282" s="27">
        <v>6.0000000000000001E-3</v>
      </c>
      <c r="R1282" s="13">
        <v>1315</v>
      </c>
      <c r="S1282" s="13">
        <v>240</v>
      </c>
      <c r="T1282" s="133">
        <v>2.9999999999999997E-4</v>
      </c>
      <c r="U1282" s="27"/>
      <c r="V1282" s="8">
        <f>IF(AB1280="Latest Sag:",-(K1282*L1282+P1282*Q1282),-(K1282*L1282+P1282*Q1282)+U1282)</f>
        <v>0</v>
      </c>
      <c r="W1282" s="8">
        <f>IF(OR(AC1281="",AC1281=0),Z1281+V1282,IF(AB1280="Latest Sag:",AA1281+U1282+V1282,AC1281+V1282))</f>
        <v>-0.61685800000000002</v>
      </c>
      <c r="X1282" s="34"/>
      <c r="Y1282" s="53">
        <f>IF(OR(ISBLANK(X1282),X1280=VALUE(20)),,IF(W1280="Latest Z20:",ABS(X1280-X1282-K1279*L1279-P1279*Q1279+U1281+U1282),ABS(X1281-X1282-K1281*L1281-P1281*Q1281+U1282)))</f>
        <v>0</v>
      </c>
      <c r="Z1282" s="28">
        <v>-67.617146000000005</v>
      </c>
      <c r="AA1282" s="28">
        <v>-0.61662700000000004</v>
      </c>
      <c r="AB1282" s="28">
        <v>3.9616999999999999E-2</v>
      </c>
      <c r="AC1282" s="8">
        <f t="shared" ref="AC1282" si="2917">AB1282+AA1282</f>
        <v>-0.57701000000000002</v>
      </c>
      <c r="AD1282" s="35">
        <v>-0.63277300000000003</v>
      </c>
      <c r="AE1282" s="8">
        <f t="shared" ref="AE1282" si="2918">IF(AD1282="",0,IF(OR(AC1282="",AC1282=0),W1282-AD1282,AC1282-AD1282))</f>
        <v>5.5763000000000007E-2</v>
      </c>
      <c r="AF1282" s="58">
        <f t="shared" ref="AF1282" si="2919">IF(AA1282="",(Z1282-V1282)-Z1281,AC1282-W1282)</f>
        <v>3.9847999999999995E-2</v>
      </c>
      <c r="AG1282" s="40">
        <v>-34224</v>
      </c>
      <c r="AH1282" s="73">
        <v>400</v>
      </c>
      <c r="AI1282" s="40">
        <v>948</v>
      </c>
      <c r="AJ1282" s="73">
        <v>100</v>
      </c>
      <c r="AK1282" s="40">
        <v>19</v>
      </c>
      <c r="AL1282" s="73">
        <v>200</v>
      </c>
      <c r="AM1282" s="70"/>
      <c r="AN1282" s="74"/>
      <c r="AO1282" s="70"/>
      <c r="AP1282" s="63"/>
      <c r="AQ1282" s="63"/>
      <c r="AR1282" s="40"/>
      <c r="AS1282" s="40"/>
      <c r="AT1282" s="63"/>
      <c r="AU1282" s="63"/>
      <c r="AV1282" s="142"/>
      <c r="AW1282" s="71"/>
      <c r="AX1282" s="45"/>
      <c r="AY1282" s="45"/>
      <c r="AZ1282" s="46"/>
      <c r="BA1282" s="152"/>
      <c r="BB1282" s="47"/>
      <c r="BC1282" s="158">
        <v>40</v>
      </c>
      <c r="BD1282" s="158"/>
      <c r="BE1282" s="47"/>
      <c r="BF1282" s="56"/>
      <c r="BG1282" s="49"/>
      <c r="BH1282" s="50"/>
      <c r="BI1282" s="49"/>
      <c r="BJ1282" s="49"/>
      <c r="BK1282" s="49"/>
      <c r="BL1282" s="49"/>
      <c r="BM1282" s="49"/>
      <c r="BN1282" s="50"/>
      <c r="BO1282" s="49"/>
      <c r="BP1282" s="49"/>
      <c r="BQ1282" s="50"/>
      <c r="BR1282" s="9"/>
    </row>
    <row r="1283" spans="1:70" s="7" customFormat="1" x14ac:dyDescent="0.25">
      <c r="A1283" s="68" t="s">
        <v>2252</v>
      </c>
      <c r="B1283" s="67" t="s">
        <v>1156</v>
      </c>
      <c r="C1283" s="52">
        <v>44967.789583333331</v>
      </c>
      <c r="D1283" s="16">
        <f>(K1283*M1283+P1283*R1283)/(24*60*60)</f>
        <v>9.2592592592592587E-3</v>
      </c>
      <c r="E1283" s="26"/>
      <c r="F1283" s="14" t="s">
        <v>2158</v>
      </c>
      <c r="G1283" s="15">
        <v>0.11700000000000001</v>
      </c>
      <c r="H1283" s="131">
        <v>31.5</v>
      </c>
      <c r="I1283" s="131">
        <v>15</v>
      </c>
      <c r="J1283" s="143" t="s">
        <v>2159</v>
      </c>
      <c r="K1283" s="27">
        <v>8</v>
      </c>
      <c r="L1283" s="27">
        <v>6.0000000000000001E-3</v>
      </c>
      <c r="M1283" s="13">
        <v>100</v>
      </c>
      <c r="N1283" s="13">
        <v>240</v>
      </c>
      <c r="O1283" s="17">
        <v>2E-3</v>
      </c>
      <c r="P1283" s="27">
        <v>0</v>
      </c>
      <c r="Q1283" s="27">
        <v>6.0000000000000001E-3</v>
      </c>
      <c r="R1283" s="13">
        <v>1315</v>
      </c>
      <c r="S1283" s="13">
        <v>240</v>
      </c>
      <c r="T1283" s="133">
        <v>2.9999999999999997E-4</v>
      </c>
      <c r="U1283" s="27">
        <v>4.7960000000000003E-2</v>
      </c>
      <c r="V1283" s="8">
        <f>IF(AB1281="Latest Sag:",-(K1283*L1283+P1283*Q1283),-(K1283*L1283+P1283*Q1283)+U1283)</f>
        <v>-4.8000000000000001E-2</v>
      </c>
      <c r="W1283" s="8">
        <f>IF(OR(AC1282="",AC1282=0),Z1282+V1283,IF(AB1281="Latest Sag:",AA1282+U1283+V1283,AC1282+V1283))</f>
        <v>-0.61666700000000008</v>
      </c>
      <c r="X1283" s="33">
        <v>-39.621794000000001</v>
      </c>
      <c r="Y1283" s="53">
        <f>IF(OR(ISBLANK(X1283),X1281=VALUE(20)),,IF(W1281="Latest Z20:",ABS(X1281-X1283-K1280*L1280-P1280*Q1280+U1282+U1283),ABS(X1282-X1283-K1282*L1282-P1282*Q1282+U1283)))</f>
        <v>0</v>
      </c>
      <c r="Z1283" s="28">
        <v>-67.616804999999999</v>
      </c>
      <c r="AA1283" s="28">
        <v>-0.61660499999999996</v>
      </c>
      <c r="AB1283" s="28">
        <v>1.01E-3</v>
      </c>
      <c r="AC1283" s="8">
        <f t="shared" ref="AC1283" si="2920">AB1283+AA1283</f>
        <v>-0.615595</v>
      </c>
      <c r="AD1283" s="35">
        <v>-0.63277300000000003</v>
      </c>
      <c r="AE1283" s="8">
        <f t="shared" ref="AE1283" si="2921">IF(AD1283="",0,IF(OR(AC1283="",AC1283=0),W1283-AD1283,AC1283-AD1283))</f>
        <v>1.7178000000000027E-2</v>
      </c>
      <c r="AF1283" s="58">
        <f t="shared" ref="AF1283" si="2922">IF(AA1283="",(Z1283-V1283)-Z1282,AC1283-W1283)</f>
        <v>1.0720000000000729E-3</v>
      </c>
      <c r="AG1283" s="40">
        <v>-660</v>
      </c>
      <c r="AH1283" s="73">
        <v>400</v>
      </c>
      <c r="AI1283" s="40">
        <v>192</v>
      </c>
      <c r="AJ1283" s="73">
        <v>100</v>
      </c>
      <c r="AK1283" s="40">
        <v>17</v>
      </c>
      <c r="AL1283" s="73">
        <v>200</v>
      </c>
      <c r="AM1283" s="70"/>
      <c r="AN1283" s="74"/>
      <c r="AO1283" s="70"/>
      <c r="AP1283" s="63"/>
      <c r="AQ1283" s="63"/>
      <c r="AR1283" s="40"/>
      <c r="AS1283" s="40"/>
      <c r="AT1283" s="63"/>
      <c r="AU1283" s="63"/>
      <c r="AV1283" s="142"/>
      <c r="AW1283" s="71"/>
      <c r="AX1283" s="45"/>
      <c r="AY1283" s="45"/>
      <c r="AZ1283" s="46"/>
      <c r="BA1283" s="152"/>
      <c r="BB1283" s="47"/>
      <c r="BC1283" s="158">
        <v>40</v>
      </c>
      <c r="BD1283" s="158"/>
      <c r="BE1283" s="47"/>
      <c r="BF1283" s="56"/>
      <c r="BG1283" s="49"/>
      <c r="BH1283" s="50"/>
      <c r="BI1283" s="49"/>
      <c r="BJ1283" s="49"/>
      <c r="BK1283" s="49"/>
      <c r="BL1283" s="49"/>
      <c r="BM1283" s="49"/>
      <c r="BN1283" s="50"/>
      <c r="BO1283" s="49"/>
      <c r="BP1283" s="49"/>
      <c r="BQ1283" s="50"/>
      <c r="BR1283" s="9"/>
    </row>
    <row r="1284" spans="1:70" s="6" customFormat="1" x14ac:dyDescent="0.25">
      <c r="A1284" s="170" t="s">
        <v>1155</v>
      </c>
      <c r="B1284" s="136"/>
      <c r="C1284" s="137">
        <v>44967.812534722223</v>
      </c>
      <c r="D1284" s="146">
        <v>1.81</v>
      </c>
      <c r="E1284" s="139" t="s">
        <v>814</v>
      </c>
      <c r="F1284" s="165" t="s">
        <v>1408</v>
      </c>
      <c r="G1284" s="22"/>
      <c r="H1284" s="134"/>
      <c r="I1284" s="134"/>
      <c r="J1284" s="145"/>
      <c r="K1284" s="29"/>
      <c r="L1284" s="29"/>
      <c r="M1284" s="1"/>
      <c r="N1284" s="1"/>
      <c r="O1284" s="3"/>
      <c r="P1284" s="29"/>
      <c r="Q1284" s="29"/>
      <c r="R1284" s="1"/>
      <c r="S1284" s="1"/>
      <c r="T1284" s="147" t="s">
        <v>903</v>
      </c>
      <c r="U1284" s="32" t="s">
        <v>24</v>
      </c>
      <c r="V1284" s="24"/>
      <c r="W1284" s="25" t="s">
        <v>22</v>
      </c>
      <c r="X1284" s="30">
        <v>20</v>
      </c>
      <c r="Y1284" s="138"/>
      <c r="Z1284" s="30"/>
      <c r="AA1284" s="30"/>
      <c r="AB1284" s="36" t="s">
        <v>21</v>
      </c>
      <c r="AC1284" s="24">
        <f>$AC$1283</f>
        <v>-0.615595</v>
      </c>
      <c r="AD1284" s="30"/>
      <c r="AE1284" s="24"/>
      <c r="AF1284" s="24"/>
      <c r="AG1284" s="41"/>
      <c r="AH1284" s="41"/>
      <c r="AI1284" s="41"/>
      <c r="AJ1284" s="41"/>
      <c r="AK1284" s="41"/>
      <c r="AL1284" s="41"/>
      <c r="AM1284" s="41"/>
      <c r="AN1284" s="41"/>
      <c r="AO1284" s="41"/>
      <c r="AP1284" s="135"/>
      <c r="AQ1284" s="135"/>
      <c r="AR1284" s="41"/>
      <c r="AS1284" s="41"/>
      <c r="AT1284" s="135"/>
      <c r="AU1284" s="135"/>
      <c r="AV1284" s="29"/>
      <c r="AW1284" s="42"/>
      <c r="AX1284" s="42"/>
      <c r="AY1284" s="42"/>
      <c r="AZ1284" s="43"/>
      <c r="BA1284" s="151"/>
      <c r="BB1284" s="44"/>
      <c r="BC1284" s="157">
        <v>41</v>
      </c>
      <c r="BD1284" s="157"/>
      <c r="BE1284" s="44"/>
      <c r="BF1284" s="48"/>
      <c r="BG1284" s="48"/>
      <c r="BH1284" s="48"/>
      <c r="BI1284" s="48"/>
      <c r="BJ1284" s="48"/>
      <c r="BK1284" s="48"/>
      <c r="BL1284" s="48"/>
      <c r="BM1284" s="48"/>
      <c r="BN1284" s="48"/>
      <c r="BO1284" s="48"/>
      <c r="BP1284" s="48"/>
      <c r="BQ1284" s="48"/>
      <c r="BR1284" s="1"/>
    </row>
    <row r="1285" spans="1:70" s="7" customFormat="1" x14ac:dyDescent="0.25">
      <c r="A1285" s="68" t="s">
        <v>2253</v>
      </c>
      <c r="B1285" s="67" t="s">
        <v>1260</v>
      </c>
      <c r="C1285" s="52">
        <v>44967.812708333331</v>
      </c>
      <c r="D1285" s="16">
        <f>(K1285*M1285+P1285*R1285)/(24*60*60)</f>
        <v>0</v>
      </c>
      <c r="E1285" s="26"/>
      <c r="F1285" s="14" t="s">
        <v>2158</v>
      </c>
      <c r="G1285" s="15">
        <v>0.11700000000000001</v>
      </c>
      <c r="H1285" s="131">
        <v>31.5</v>
      </c>
      <c r="I1285" s="131">
        <v>15</v>
      </c>
      <c r="J1285" s="143" t="s">
        <v>2159</v>
      </c>
      <c r="K1285" s="37"/>
      <c r="L1285" s="27">
        <v>6.0000000000000001E-3</v>
      </c>
      <c r="M1285" s="13">
        <v>100</v>
      </c>
      <c r="N1285" s="13">
        <v>240</v>
      </c>
      <c r="O1285" s="17">
        <v>2E-3</v>
      </c>
      <c r="P1285" s="37"/>
      <c r="Q1285" s="27">
        <v>6.0000000000000001E-3</v>
      </c>
      <c r="R1285" s="13">
        <v>1315</v>
      </c>
      <c r="S1285" s="13">
        <v>240</v>
      </c>
      <c r="T1285" s="133">
        <v>2.9999999999999997E-4</v>
      </c>
      <c r="U1285" s="27"/>
      <c r="V1285" s="8">
        <f>IF(AB1283="Latest Sag:",-(K1285*L1285+P1285*Q1285),-(K1285*L1285+P1285*Q1285)+U1285)</f>
        <v>0</v>
      </c>
      <c r="W1285" s="8">
        <f>IF(OR(AC1284="",AC1284=0),Z1284+V1285,IF(AB1283="Latest Sag:",AA1284+U1285+V1285,AC1284+V1285))</f>
        <v>-0.615595</v>
      </c>
      <c r="X1285" s="34"/>
      <c r="Y1285" s="53">
        <f>IF(OR(ISBLANK(X1285),X1283=VALUE(20)),,IF(W1283="Latest Z20:",ABS(X1283-X1285-K1282*L1282-P1282*Q1282+U1284+U1285),ABS(X1284-X1285-K1284*L1284-P1284*Q1284+U1285)))</f>
        <v>0</v>
      </c>
      <c r="Z1285" s="28">
        <v>-67.615646999999996</v>
      </c>
      <c r="AA1285" s="28">
        <v>-0.61651999999999996</v>
      </c>
      <c r="AB1285" s="28">
        <v>4.2601E-2</v>
      </c>
      <c r="AC1285" s="8">
        <f t="shared" ref="AC1285" si="2923">AB1285+AA1285</f>
        <v>-0.57391899999999996</v>
      </c>
      <c r="AD1285" s="35">
        <v>-0.63277300000000003</v>
      </c>
      <c r="AE1285" s="8">
        <f t="shared" ref="AE1285" si="2924">IF(AD1285="",0,IF(OR(AC1285="",AC1285=0),W1285-AD1285,AC1285-AD1285))</f>
        <v>5.8854000000000073E-2</v>
      </c>
      <c r="AF1285" s="58">
        <f t="shared" ref="AF1285" si="2925">IF(AA1285="",(Z1285-V1285)-Z1284,AC1285-W1285)</f>
        <v>4.1676000000000046E-2</v>
      </c>
      <c r="AG1285" s="40">
        <v>-36690</v>
      </c>
      <c r="AH1285" s="73">
        <v>400</v>
      </c>
      <c r="AI1285" s="40">
        <v>1093</v>
      </c>
      <c r="AJ1285" s="73">
        <v>100</v>
      </c>
      <c r="AK1285" s="40">
        <v>18</v>
      </c>
      <c r="AL1285" s="73">
        <v>200</v>
      </c>
      <c r="AM1285" s="70"/>
      <c r="AN1285" s="74"/>
      <c r="AO1285" s="70"/>
      <c r="AP1285" s="63"/>
      <c r="AQ1285" s="63"/>
      <c r="AR1285" s="40"/>
      <c r="AS1285" s="40"/>
      <c r="AT1285" s="63"/>
      <c r="AU1285" s="63"/>
      <c r="AV1285" s="142"/>
      <c r="AW1285" s="71"/>
      <c r="AX1285" s="45"/>
      <c r="AY1285" s="45"/>
      <c r="AZ1285" s="46"/>
      <c r="BA1285" s="152"/>
      <c r="BB1285" s="47"/>
      <c r="BC1285" s="158">
        <v>41</v>
      </c>
      <c r="BD1285" s="158"/>
      <c r="BE1285" s="47"/>
      <c r="BF1285" s="56"/>
      <c r="BG1285" s="49"/>
      <c r="BH1285" s="50"/>
      <c r="BI1285" s="49"/>
      <c r="BJ1285" s="49"/>
      <c r="BK1285" s="49"/>
      <c r="BL1285" s="49"/>
      <c r="BM1285" s="49"/>
      <c r="BN1285" s="50"/>
      <c r="BO1285" s="49"/>
      <c r="BP1285" s="49"/>
      <c r="BQ1285" s="50"/>
      <c r="BR1285" s="9"/>
    </row>
    <row r="1286" spans="1:70" s="7" customFormat="1" x14ac:dyDescent="0.25">
      <c r="A1286" s="68" t="s">
        <v>2254</v>
      </c>
      <c r="B1286" s="67" t="s">
        <v>1260</v>
      </c>
      <c r="C1286" s="52">
        <v>44967.834513888891</v>
      </c>
      <c r="D1286" s="16">
        <f>(K1286*M1286+P1286*R1286)/(24*60*60)</f>
        <v>9.2592592592592587E-3</v>
      </c>
      <c r="E1286" s="26"/>
      <c r="F1286" s="14" t="s">
        <v>2158</v>
      </c>
      <c r="G1286" s="15">
        <v>0.11700000000000001</v>
      </c>
      <c r="H1286" s="131">
        <v>31.5</v>
      </c>
      <c r="I1286" s="131">
        <v>15</v>
      </c>
      <c r="J1286" s="143" t="s">
        <v>2159</v>
      </c>
      <c r="K1286" s="27">
        <v>8</v>
      </c>
      <c r="L1286" s="27">
        <v>6.0000000000000001E-3</v>
      </c>
      <c r="M1286" s="13">
        <v>100</v>
      </c>
      <c r="N1286" s="13">
        <v>240</v>
      </c>
      <c r="O1286" s="17">
        <v>2E-3</v>
      </c>
      <c r="P1286" s="27">
        <v>0</v>
      </c>
      <c r="Q1286" s="27">
        <v>6.0000000000000001E-3</v>
      </c>
      <c r="R1286" s="13">
        <v>1315</v>
      </c>
      <c r="S1286" s="13">
        <v>240</v>
      </c>
      <c r="T1286" s="133">
        <v>2.9999999999999997E-4</v>
      </c>
      <c r="U1286" s="27">
        <v>4.7955999999999999E-2</v>
      </c>
      <c r="V1286" s="8">
        <f>IF(AB1284="Latest Sag:",-(K1286*L1286+P1286*Q1286),-(K1286*L1286+P1286*Q1286)+U1286)</f>
        <v>-4.8000000000000001E-2</v>
      </c>
      <c r="W1286" s="8">
        <f>IF(OR(AC1285="",AC1285=0),Z1285+V1286,IF(AB1284="Latest Sag:",AA1285+U1286+V1286,AC1285+V1286))</f>
        <v>-0.616564</v>
      </c>
      <c r="X1286" s="33">
        <v>-39.620337999999997</v>
      </c>
      <c r="Y1286" s="53">
        <f>IF(OR(ISBLANK(X1286),X1284=VALUE(20)),,IF(W1284="Latest Z20:",ABS(X1284-X1286-K1283*L1283-P1283*Q1283+U1285+U1286),ABS(X1285-X1286-K1285*L1285-P1285*Q1285+U1286)))</f>
        <v>0</v>
      </c>
      <c r="Z1286" s="28">
        <v>-67.614954999999995</v>
      </c>
      <c r="AA1286" s="28">
        <v>-0.61637500000000001</v>
      </c>
      <c r="AB1286" s="28">
        <v>6.2399999999999999E-4</v>
      </c>
      <c r="AC1286" s="8">
        <f t="shared" ref="AC1286" si="2926">AB1286+AA1286</f>
        <v>-0.61575100000000005</v>
      </c>
      <c r="AD1286" s="35">
        <v>-0.63277300000000003</v>
      </c>
      <c r="AE1286" s="8">
        <f t="shared" ref="AE1286" si="2927">IF(AD1286="",0,IF(OR(AC1286="",AC1286=0),W1286-AD1286,AC1286-AD1286))</f>
        <v>1.7021999999999982E-2</v>
      </c>
      <c r="AF1286" s="58">
        <f t="shared" ref="AF1286" si="2928">IF(AA1286="",(Z1286-V1286)-Z1285,AC1286-W1286)</f>
        <v>8.1299999999995265E-4</v>
      </c>
      <c r="AG1286" s="40">
        <v>-240</v>
      </c>
      <c r="AH1286" s="73">
        <v>400</v>
      </c>
      <c r="AI1286" s="40">
        <v>243</v>
      </c>
      <c r="AJ1286" s="73">
        <v>100</v>
      </c>
      <c r="AK1286" s="40">
        <v>22</v>
      </c>
      <c r="AL1286" s="73">
        <v>200</v>
      </c>
      <c r="AM1286" s="70"/>
      <c r="AN1286" s="74"/>
      <c r="AO1286" s="70"/>
      <c r="AP1286" s="63"/>
      <c r="AQ1286" s="63"/>
      <c r="AR1286" s="40"/>
      <c r="AS1286" s="40"/>
      <c r="AT1286" s="63"/>
      <c r="AU1286" s="63"/>
      <c r="AV1286" s="142"/>
      <c r="AW1286" s="71"/>
      <c r="AX1286" s="45"/>
      <c r="AY1286" s="45"/>
      <c r="AZ1286" s="46"/>
      <c r="BA1286" s="152"/>
      <c r="BB1286" s="47"/>
      <c r="BC1286" s="158">
        <v>41</v>
      </c>
      <c r="BD1286" s="158"/>
      <c r="BE1286" s="47"/>
      <c r="BF1286" s="56"/>
      <c r="BG1286" s="49"/>
      <c r="BH1286" s="50"/>
      <c r="BI1286" s="49"/>
      <c r="BJ1286" s="49"/>
      <c r="BK1286" s="49"/>
      <c r="BL1286" s="49"/>
      <c r="BM1286" s="49"/>
      <c r="BN1286" s="50"/>
      <c r="BO1286" s="49"/>
      <c r="BP1286" s="49"/>
      <c r="BQ1286" s="50"/>
      <c r="BR1286" s="9"/>
    </row>
    <row r="1287" spans="1:70" s="6" customFormat="1" x14ac:dyDescent="0.25">
      <c r="A1287" s="170" t="s">
        <v>1155</v>
      </c>
      <c r="B1287" s="136"/>
      <c r="C1287" s="137">
        <v>44967.858171296299</v>
      </c>
      <c r="D1287" s="146">
        <v>1.1000000000000001</v>
      </c>
      <c r="E1287" s="139" t="s">
        <v>814</v>
      </c>
      <c r="F1287" s="165" t="s">
        <v>1412</v>
      </c>
      <c r="G1287" s="22"/>
      <c r="H1287" s="134"/>
      <c r="I1287" s="134"/>
      <c r="J1287" s="145"/>
      <c r="K1287" s="29"/>
      <c r="L1287" s="29"/>
      <c r="M1287" s="1"/>
      <c r="N1287" s="1"/>
      <c r="O1287" s="3"/>
      <c r="P1287" s="29"/>
      <c r="Q1287" s="29"/>
      <c r="R1287" s="1"/>
      <c r="S1287" s="1"/>
      <c r="T1287" s="147" t="s">
        <v>903</v>
      </c>
      <c r="U1287" s="32" t="s">
        <v>24</v>
      </c>
      <c r="V1287" s="24"/>
      <c r="W1287" s="25" t="s">
        <v>22</v>
      </c>
      <c r="X1287" s="30">
        <v>20</v>
      </c>
      <c r="Y1287" s="138"/>
      <c r="Z1287" s="30"/>
      <c r="AA1287" s="30"/>
      <c r="AB1287" s="36" t="s">
        <v>21</v>
      </c>
      <c r="AC1287" s="24">
        <f>$AC$1286</f>
        <v>-0.61575100000000005</v>
      </c>
      <c r="AD1287" s="30"/>
      <c r="AE1287" s="24"/>
      <c r="AF1287" s="24"/>
      <c r="AG1287" s="41"/>
      <c r="AH1287" s="41"/>
      <c r="AI1287" s="41"/>
      <c r="AJ1287" s="41"/>
      <c r="AK1287" s="41"/>
      <c r="AL1287" s="41"/>
      <c r="AM1287" s="41"/>
      <c r="AN1287" s="41"/>
      <c r="AO1287" s="41"/>
      <c r="AP1287" s="135"/>
      <c r="AQ1287" s="135"/>
      <c r="AR1287" s="41"/>
      <c r="AS1287" s="41"/>
      <c r="AT1287" s="135"/>
      <c r="AU1287" s="135"/>
      <c r="AV1287" s="29"/>
      <c r="AW1287" s="42"/>
      <c r="AX1287" s="42"/>
      <c r="AY1287" s="42"/>
      <c r="AZ1287" s="43"/>
      <c r="BA1287" s="151"/>
      <c r="BB1287" s="44"/>
      <c r="BC1287" s="157">
        <v>42</v>
      </c>
      <c r="BD1287" s="157"/>
      <c r="BE1287" s="44"/>
      <c r="BF1287" s="48"/>
      <c r="BG1287" s="48"/>
      <c r="BH1287" s="48"/>
      <c r="BI1287" s="48"/>
      <c r="BJ1287" s="48"/>
      <c r="BK1287" s="48"/>
      <c r="BL1287" s="48"/>
      <c r="BM1287" s="48"/>
      <c r="BN1287" s="48"/>
      <c r="BO1287" s="48"/>
      <c r="BP1287" s="48"/>
      <c r="BQ1287" s="48"/>
      <c r="BR1287" s="1"/>
    </row>
    <row r="1288" spans="1:70" s="7" customFormat="1" x14ac:dyDescent="0.25">
      <c r="A1288" s="68" t="s">
        <v>2257</v>
      </c>
      <c r="B1288" s="67" t="s">
        <v>2255</v>
      </c>
      <c r="C1288" s="52">
        <v>44967.858287037037</v>
      </c>
      <c r="D1288" s="16">
        <f>(K1288*M1288+P1288*R1288)/(24*60*60)</f>
        <v>0</v>
      </c>
      <c r="E1288" s="26"/>
      <c r="F1288" s="14" t="s">
        <v>2158</v>
      </c>
      <c r="G1288" s="15">
        <v>0.11700000000000001</v>
      </c>
      <c r="H1288" s="131">
        <v>31.5</v>
      </c>
      <c r="I1288" s="131">
        <v>15</v>
      </c>
      <c r="J1288" s="143" t="s">
        <v>2159</v>
      </c>
      <c r="K1288" s="37"/>
      <c r="L1288" s="27">
        <v>6.0000000000000001E-3</v>
      </c>
      <c r="M1288" s="13">
        <v>100</v>
      </c>
      <c r="N1288" s="13">
        <v>240</v>
      </c>
      <c r="O1288" s="17">
        <v>2E-3</v>
      </c>
      <c r="P1288" s="37"/>
      <c r="Q1288" s="27">
        <v>6.0000000000000001E-3</v>
      </c>
      <c r="R1288" s="13">
        <v>1315</v>
      </c>
      <c r="S1288" s="13">
        <v>240</v>
      </c>
      <c r="T1288" s="133">
        <v>2.9999999999999997E-4</v>
      </c>
      <c r="U1288" s="27"/>
      <c r="V1288" s="8">
        <f>IF(AB1286="Latest Sag:",-(K1288*L1288+P1288*Q1288),-(K1288*L1288+P1288*Q1288)+U1288)</f>
        <v>0</v>
      </c>
      <c r="W1288" s="8">
        <f>IF(OR(AC1287="",AC1287=0),Z1287+V1288,IF(AB1286="Latest Sag:",AA1287+U1288+V1288,AC1287+V1288))</f>
        <v>-0.61575100000000005</v>
      </c>
      <c r="X1288" s="34"/>
      <c r="Y1288" s="53">
        <f>IF(OR(ISBLANK(X1288),X1286=VALUE(20)),,IF(W1286="Latest Z20:",ABS(X1286-X1288-K1285*L1285-P1285*Q1285+U1287+U1288),ABS(X1287-X1288-K1287*L1287-P1287*Q1287+U1288)))</f>
        <v>0</v>
      </c>
      <c r="Z1288" s="28">
        <v>-67.614440999999999</v>
      </c>
      <c r="AA1288" s="28">
        <v>-0.61657399999999996</v>
      </c>
      <c r="AB1288" s="28">
        <v>4.0478E-2</v>
      </c>
      <c r="AC1288" s="8">
        <f t="shared" ref="AC1288" si="2929">AB1288+AA1288</f>
        <v>-0.57609599999999994</v>
      </c>
      <c r="AD1288" s="35">
        <v>-0.63277300000000003</v>
      </c>
      <c r="AE1288" s="8">
        <f t="shared" ref="AE1288" si="2930">IF(AD1288="",0,IF(OR(AC1288="",AC1288=0),W1288-AD1288,AC1288-AD1288))</f>
        <v>5.6677000000000088E-2</v>
      </c>
      <c r="AF1288" s="58">
        <f t="shared" ref="AF1288" si="2931">IF(AA1288="",(Z1288-V1288)-Z1287,AC1288-W1288)</f>
        <v>3.9655000000000107E-2</v>
      </c>
      <c r="AG1288" s="40">
        <v>-33736</v>
      </c>
      <c r="AH1288" s="73">
        <v>400</v>
      </c>
      <c r="AI1288" s="40">
        <v>1733</v>
      </c>
      <c r="AJ1288" s="73">
        <v>100</v>
      </c>
      <c r="AK1288" s="40">
        <v>32</v>
      </c>
      <c r="AL1288" s="73">
        <v>200</v>
      </c>
      <c r="AM1288" s="70"/>
      <c r="AN1288" s="74"/>
      <c r="AO1288" s="70"/>
      <c r="AP1288" s="63"/>
      <c r="AQ1288" s="63"/>
      <c r="AR1288" s="40"/>
      <c r="AS1288" s="40"/>
      <c r="AT1288" s="63"/>
      <c r="AU1288" s="63"/>
      <c r="AV1288" s="142"/>
      <c r="AW1288" s="71"/>
      <c r="AX1288" s="45"/>
      <c r="AY1288" s="45"/>
      <c r="AZ1288" s="46"/>
      <c r="BA1288" s="152"/>
      <c r="BB1288" s="47"/>
      <c r="BC1288" s="158">
        <v>42</v>
      </c>
      <c r="BD1288" s="158"/>
      <c r="BE1288" s="47"/>
      <c r="BF1288" s="56"/>
      <c r="BG1288" s="49"/>
      <c r="BH1288" s="50"/>
      <c r="BI1288" s="49"/>
      <c r="BJ1288" s="49"/>
      <c r="BK1288" s="49"/>
      <c r="BL1288" s="49"/>
      <c r="BM1288" s="49"/>
      <c r="BN1288" s="50"/>
      <c r="BO1288" s="49"/>
      <c r="BP1288" s="49"/>
      <c r="BQ1288" s="50"/>
      <c r="BR1288" s="9"/>
    </row>
    <row r="1289" spans="1:70" s="7" customFormat="1" x14ac:dyDescent="0.25">
      <c r="A1289" s="68" t="s">
        <v>2258</v>
      </c>
      <c r="B1289" s="67" t="s">
        <v>2255</v>
      </c>
      <c r="C1289" s="52">
        <v>44967.897361111114</v>
      </c>
      <c r="D1289" s="16">
        <f>(K1289*M1289+P1289*R1289)/(24*60*60)</f>
        <v>9.2592592592592587E-3</v>
      </c>
      <c r="E1289" s="26"/>
      <c r="F1289" s="14" t="s">
        <v>2158</v>
      </c>
      <c r="G1289" s="15">
        <v>0.11700000000000001</v>
      </c>
      <c r="H1289" s="131">
        <v>31.5</v>
      </c>
      <c r="I1289" s="131">
        <v>15</v>
      </c>
      <c r="J1289" s="143" t="s">
        <v>2159</v>
      </c>
      <c r="K1289" s="27">
        <v>8</v>
      </c>
      <c r="L1289" s="27">
        <v>6.0000000000000001E-3</v>
      </c>
      <c r="M1289" s="13">
        <v>100</v>
      </c>
      <c r="N1289" s="13">
        <v>240</v>
      </c>
      <c r="O1289" s="17">
        <v>2E-3</v>
      </c>
      <c r="P1289" s="27">
        <v>0</v>
      </c>
      <c r="Q1289" s="27">
        <v>6.0000000000000001E-3</v>
      </c>
      <c r="R1289" s="13">
        <v>1315</v>
      </c>
      <c r="S1289" s="13">
        <v>240</v>
      </c>
      <c r="T1289" s="133">
        <v>2.9999999999999997E-4</v>
      </c>
      <c r="U1289" s="27">
        <v>4.8132000000000001E-2</v>
      </c>
      <c r="V1289" s="8">
        <f>IF(AB1287="Latest Sag:",-(K1289*L1289+P1289*Q1289),-(K1289*L1289+P1289*Q1289)+U1289)</f>
        <v>-4.8000000000000001E-2</v>
      </c>
      <c r="W1289" s="8">
        <f>IF(OR(AC1288="",AC1288=0),Z1288+V1289,IF(AB1287="Latest Sag:",AA1288+U1289+V1289,AC1288+V1289))</f>
        <v>-0.61644200000000005</v>
      </c>
      <c r="X1289" s="33">
        <v>-39.619109999999999</v>
      </c>
      <c r="Y1289" s="53">
        <f>IF(OR(ISBLANK(X1289),X1287=VALUE(20)),,IF(W1287="Latest Z20:",ABS(X1287-X1289-K1286*L1286-P1286*Q1286+U1288+U1289),ABS(X1288-X1289-K1288*L1288-P1288*Q1288+U1289)))</f>
        <v>0</v>
      </c>
      <c r="Z1289" s="28">
        <v>-67.613895999999997</v>
      </c>
      <c r="AA1289" s="28">
        <v>-0.616568</v>
      </c>
      <c r="AB1289" s="28">
        <v>6.2200000000000005E-4</v>
      </c>
      <c r="AC1289" s="8">
        <f t="shared" ref="AC1289" si="2932">AB1289+AA1289</f>
        <v>-0.61594599999999999</v>
      </c>
      <c r="AD1289" s="35">
        <v>-0.63277300000000003</v>
      </c>
      <c r="AE1289" s="8">
        <f t="shared" ref="AE1289" si="2933">IF(AD1289="",0,IF(OR(AC1289="",AC1289=0),W1289-AD1289,AC1289-AD1289))</f>
        <v>1.6827000000000036E-2</v>
      </c>
      <c r="AF1289" s="58">
        <f t="shared" ref="AF1289" si="2934">IF(AA1289="",(Z1289-V1289)-Z1288,AC1289-W1289)</f>
        <v>4.9600000000005195E-4</v>
      </c>
      <c r="AG1289" s="40">
        <v>-359</v>
      </c>
      <c r="AH1289" s="73">
        <v>400</v>
      </c>
      <c r="AI1289" s="40">
        <v>247</v>
      </c>
      <c r="AJ1289" s="73">
        <v>100</v>
      </c>
      <c r="AK1289" s="40">
        <v>37</v>
      </c>
      <c r="AL1289" s="73">
        <v>200</v>
      </c>
      <c r="AM1289" s="70"/>
      <c r="AN1289" s="74"/>
      <c r="AO1289" s="70"/>
      <c r="AP1289" s="63"/>
      <c r="AQ1289" s="63"/>
      <c r="AR1289" s="40"/>
      <c r="AS1289" s="40"/>
      <c r="AT1289" s="63"/>
      <c r="AU1289" s="63"/>
      <c r="AV1289" s="142"/>
      <c r="AW1289" s="71"/>
      <c r="AX1289" s="45"/>
      <c r="AY1289" s="45"/>
      <c r="AZ1289" s="46"/>
      <c r="BA1289" s="152"/>
      <c r="BB1289" s="47"/>
      <c r="BC1289" s="158">
        <v>42</v>
      </c>
      <c r="BD1289" s="158"/>
      <c r="BE1289" s="47"/>
      <c r="BF1289" s="56"/>
      <c r="BG1289" s="49"/>
      <c r="BH1289" s="50"/>
      <c r="BI1289" s="49"/>
      <c r="BJ1289" s="49"/>
      <c r="BK1289" s="49"/>
      <c r="BL1289" s="49"/>
      <c r="BM1289" s="49"/>
      <c r="BN1289" s="50"/>
      <c r="BO1289" s="49"/>
      <c r="BP1289" s="49"/>
      <c r="BQ1289" s="50"/>
      <c r="BR1289" s="9"/>
    </row>
    <row r="1290" spans="1:70" s="6" customFormat="1" x14ac:dyDescent="0.25">
      <c r="A1290" s="170" t="s">
        <v>1155</v>
      </c>
      <c r="B1290" s="136"/>
      <c r="C1290" s="137">
        <v>44967.929606481484</v>
      </c>
      <c r="D1290" s="146">
        <v>1.71</v>
      </c>
      <c r="E1290" s="139" t="s">
        <v>814</v>
      </c>
      <c r="F1290" s="165" t="s">
        <v>1416</v>
      </c>
      <c r="G1290" s="22"/>
      <c r="H1290" s="134"/>
      <c r="I1290" s="134"/>
      <c r="J1290" s="145"/>
      <c r="K1290" s="29"/>
      <c r="L1290" s="29"/>
      <c r="M1290" s="1"/>
      <c r="N1290" s="1"/>
      <c r="O1290" s="3"/>
      <c r="P1290" s="29"/>
      <c r="Q1290" s="29"/>
      <c r="R1290" s="1"/>
      <c r="S1290" s="1"/>
      <c r="T1290" s="147" t="s">
        <v>903</v>
      </c>
      <c r="U1290" s="32" t="s">
        <v>24</v>
      </c>
      <c r="V1290" s="24"/>
      <c r="W1290" s="25" t="s">
        <v>22</v>
      </c>
      <c r="X1290" s="30">
        <v>20</v>
      </c>
      <c r="Y1290" s="138"/>
      <c r="Z1290" s="30"/>
      <c r="AA1290" s="30"/>
      <c r="AB1290" s="36" t="s">
        <v>21</v>
      </c>
      <c r="AC1290" s="24">
        <f>$AC$1289</f>
        <v>-0.61594599999999999</v>
      </c>
      <c r="AD1290" s="30"/>
      <c r="AE1290" s="24"/>
      <c r="AF1290" s="24"/>
      <c r="AG1290" s="41"/>
      <c r="AH1290" s="41"/>
      <c r="AI1290" s="41"/>
      <c r="AJ1290" s="41"/>
      <c r="AK1290" s="41"/>
      <c r="AL1290" s="41"/>
      <c r="AM1290" s="41"/>
      <c r="AN1290" s="41"/>
      <c r="AO1290" s="41"/>
      <c r="AP1290" s="135"/>
      <c r="AQ1290" s="135"/>
      <c r="AR1290" s="41"/>
      <c r="AS1290" s="41"/>
      <c r="AT1290" s="135"/>
      <c r="AU1290" s="135"/>
      <c r="AV1290" s="29"/>
      <c r="AW1290" s="42"/>
      <c r="AX1290" s="42"/>
      <c r="AY1290" s="42"/>
      <c r="AZ1290" s="43"/>
      <c r="BA1290" s="151"/>
      <c r="BB1290" s="44"/>
      <c r="BC1290" s="157">
        <v>43</v>
      </c>
      <c r="BD1290" s="157"/>
      <c r="BE1290" s="44"/>
      <c r="BF1290" s="48"/>
      <c r="BG1290" s="48"/>
      <c r="BH1290" s="48"/>
      <c r="BI1290" s="48"/>
      <c r="BJ1290" s="48"/>
      <c r="BK1290" s="48"/>
      <c r="BL1290" s="48"/>
      <c r="BM1290" s="48"/>
      <c r="BN1290" s="48"/>
      <c r="BO1290" s="48"/>
      <c r="BP1290" s="48"/>
      <c r="BQ1290" s="48"/>
      <c r="BR1290" s="1"/>
    </row>
    <row r="1291" spans="1:70" s="7" customFormat="1" x14ac:dyDescent="0.25">
      <c r="A1291" s="68" t="s">
        <v>2256</v>
      </c>
      <c r="B1291" s="67" t="s">
        <v>1156</v>
      </c>
      <c r="C1291" s="52">
        <v>44967.929664351854</v>
      </c>
      <c r="D1291" s="16">
        <f>(K1291*M1291+P1291*R1291)/(24*60*60)</f>
        <v>0</v>
      </c>
      <c r="E1291" s="26"/>
      <c r="F1291" s="14" t="s">
        <v>2158</v>
      </c>
      <c r="G1291" s="15">
        <v>0.11700000000000001</v>
      </c>
      <c r="H1291" s="131">
        <v>31.5</v>
      </c>
      <c r="I1291" s="131">
        <v>15</v>
      </c>
      <c r="J1291" s="143" t="s">
        <v>2159</v>
      </c>
      <c r="K1291" s="37"/>
      <c r="L1291" s="27">
        <v>6.0000000000000001E-3</v>
      </c>
      <c r="M1291" s="13">
        <v>100</v>
      </c>
      <c r="N1291" s="13">
        <v>240</v>
      </c>
      <c r="O1291" s="17">
        <v>2E-3</v>
      </c>
      <c r="P1291" s="37"/>
      <c r="Q1291" s="27">
        <v>6.0000000000000001E-3</v>
      </c>
      <c r="R1291" s="13">
        <v>1315</v>
      </c>
      <c r="S1291" s="13">
        <v>240</v>
      </c>
      <c r="T1291" s="133">
        <v>2.9999999999999997E-4</v>
      </c>
      <c r="U1291" s="27"/>
      <c r="V1291" s="8">
        <f>IF(AB1289="Latest Sag:",-(K1291*L1291+P1291*Q1291),-(K1291*L1291+P1291*Q1291)+U1291)</f>
        <v>0</v>
      </c>
      <c r="W1291" s="8">
        <f>IF(OR(AC1290="",AC1290=0),Z1290+V1291,IF(AB1289="Latest Sag:",AA1290+U1291+V1291,AC1290+V1291))</f>
        <v>-0.61594599999999999</v>
      </c>
      <c r="X1291" s="34"/>
      <c r="Y1291" s="53">
        <f>IF(OR(ISBLANK(X1291),X1289=VALUE(20)),,IF(W1289="Latest Z20:",ABS(X1289-X1291-K1288*L1288-P1288*Q1288+U1290+U1291),ABS(X1290-X1291-K1290*L1290-P1290*Q1290+U1291)))</f>
        <v>0</v>
      </c>
      <c r="Z1291" s="28">
        <v>-67.612448000000001</v>
      </c>
      <c r="AA1291" s="28">
        <v>-0.61657399999999996</v>
      </c>
      <c r="AB1291" s="28">
        <v>4.0614999999999998E-2</v>
      </c>
      <c r="AC1291" s="8">
        <f t="shared" ref="AC1291" si="2935">AB1291+AA1291</f>
        <v>-0.575959</v>
      </c>
      <c r="AD1291" s="35">
        <v>-0.63277300000000003</v>
      </c>
      <c r="AE1291" s="8">
        <f t="shared" ref="AE1291" si="2936">IF(AD1291="",0,IF(OR(AC1291="",AC1291=0),W1291-AD1291,AC1291-AD1291))</f>
        <v>5.6814000000000031E-2</v>
      </c>
      <c r="AF1291" s="58">
        <f t="shared" ref="AF1291" si="2937">IF(AA1291="",(Z1291-V1291)-Z1290,AC1291-W1291)</f>
        <v>3.9986999999999995E-2</v>
      </c>
      <c r="AG1291" s="40">
        <v>-34337</v>
      </c>
      <c r="AH1291" s="73">
        <v>400</v>
      </c>
      <c r="AI1291" s="40">
        <v>1111</v>
      </c>
      <c r="AJ1291" s="73">
        <v>100</v>
      </c>
      <c r="AK1291" s="40">
        <v>24</v>
      </c>
      <c r="AL1291" s="73">
        <v>200</v>
      </c>
      <c r="AM1291" s="70"/>
      <c r="AN1291" s="74"/>
      <c r="AO1291" s="70"/>
      <c r="AP1291" s="63"/>
      <c r="AQ1291" s="63"/>
      <c r="AR1291" s="40"/>
      <c r="AS1291" s="40"/>
      <c r="AT1291" s="63"/>
      <c r="AU1291" s="63"/>
      <c r="AV1291" s="142"/>
      <c r="AW1291" s="71"/>
      <c r="AX1291" s="45"/>
      <c r="AY1291" s="45"/>
      <c r="AZ1291" s="46"/>
      <c r="BA1291" s="152"/>
      <c r="BB1291" s="47"/>
      <c r="BC1291" s="158">
        <v>43</v>
      </c>
      <c r="BD1291" s="158"/>
      <c r="BE1291" s="47"/>
      <c r="BF1291" s="56"/>
      <c r="BG1291" s="49"/>
      <c r="BH1291" s="50"/>
      <c r="BI1291" s="49"/>
      <c r="BJ1291" s="49"/>
      <c r="BK1291" s="49"/>
      <c r="BL1291" s="49"/>
      <c r="BM1291" s="49"/>
      <c r="BN1291" s="50"/>
      <c r="BO1291" s="49"/>
      <c r="BP1291" s="49"/>
      <c r="BQ1291" s="50"/>
      <c r="BR1291" s="9"/>
    </row>
    <row r="1292" spans="1:70" s="7" customFormat="1" x14ac:dyDescent="0.25">
      <c r="A1292" s="68" t="s">
        <v>2259</v>
      </c>
      <c r="B1292" s="67" t="s">
        <v>1156</v>
      </c>
      <c r="C1292" s="52">
        <v>44967.945648148147</v>
      </c>
      <c r="D1292" s="16">
        <f>(K1292*M1292+P1292*R1292)/(24*60*60)</f>
        <v>9.2592592592592587E-3</v>
      </c>
      <c r="E1292" s="26"/>
      <c r="F1292" s="14" t="s">
        <v>2158</v>
      </c>
      <c r="G1292" s="15">
        <v>0.11700000000000001</v>
      </c>
      <c r="H1292" s="131">
        <v>31.5</v>
      </c>
      <c r="I1292" s="131">
        <v>15</v>
      </c>
      <c r="J1292" s="143" t="s">
        <v>2159</v>
      </c>
      <c r="K1292" s="27">
        <v>8</v>
      </c>
      <c r="L1292" s="27">
        <v>6.0000000000000001E-3</v>
      </c>
      <c r="M1292" s="13">
        <v>100</v>
      </c>
      <c r="N1292" s="13">
        <v>240</v>
      </c>
      <c r="O1292" s="17">
        <v>2E-3</v>
      </c>
      <c r="P1292" s="27">
        <v>0</v>
      </c>
      <c r="Q1292" s="27">
        <v>6.0000000000000001E-3</v>
      </c>
      <c r="R1292" s="13">
        <v>1315</v>
      </c>
      <c r="S1292" s="13">
        <v>240</v>
      </c>
      <c r="T1292" s="133">
        <v>2.9999999999999997E-4</v>
      </c>
      <c r="U1292" s="27">
        <v>4.8080999999999999E-2</v>
      </c>
      <c r="V1292" s="8">
        <f>IF(AB1290="Latest Sag:",-(K1292*L1292+P1292*Q1292),-(K1292*L1292+P1292*Q1292)+U1292)</f>
        <v>-4.8000000000000001E-2</v>
      </c>
      <c r="W1292" s="8">
        <f>IF(OR(AC1291="",AC1291=0),Z1291+V1292,IF(AB1290="Latest Sag:",AA1291+U1292+V1292,AC1291+V1292))</f>
        <v>-0.61649299999999996</v>
      </c>
      <c r="X1292" s="33">
        <v>-39.616100000000003</v>
      </c>
      <c r="Y1292" s="53">
        <f>IF(OR(ISBLANK(X1292),X1290=VALUE(20)),,IF(W1290="Latest Z20:",ABS(X1290-X1292-K1289*L1289-P1289*Q1289+U1291+U1292),ABS(X1291-X1292-K1291*L1291-P1291*Q1291+U1292)))</f>
        <v>0</v>
      </c>
      <c r="Z1292" s="28">
        <v>-67.612128999999996</v>
      </c>
      <c r="AA1292" s="28">
        <v>-0.61657499999999998</v>
      </c>
      <c r="AB1292" s="28">
        <v>2.117E-3</v>
      </c>
      <c r="AC1292" s="8">
        <f t="shared" ref="AC1292" si="2938">AB1292+AA1292</f>
        <v>-0.61445799999999995</v>
      </c>
      <c r="AD1292" s="35">
        <v>-0.63277300000000003</v>
      </c>
      <c r="AE1292" s="8">
        <f t="shared" ref="AE1292" si="2939">IF(AD1292="",0,IF(OR(AC1292="",AC1292=0),W1292-AD1292,AC1292-AD1292))</f>
        <v>1.8315000000000081E-2</v>
      </c>
      <c r="AF1292" s="58">
        <f t="shared" ref="AF1292" si="2940">IF(AA1292="",(Z1292-V1292)-Z1291,AC1292-W1292)</f>
        <v>2.035000000000009E-3</v>
      </c>
      <c r="AG1292" s="40">
        <v>-2542</v>
      </c>
      <c r="AH1292" s="73">
        <v>400</v>
      </c>
      <c r="AI1292" s="40">
        <v>209</v>
      </c>
      <c r="AJ1292" s="73">
        <v>100</v>
      </c>
      <c r="AK1292" s="40">
        <v>31</v>
      </c>
      <c r="AL1292" s="73">
        <v>200</v>
      </c>
      <c r="AM1292" s="70"/>
      <c r="AN1292" s="74"/>
      <c r="AO1292" s="70"/>
      <c r="AP1292" s="63"/>
      <c r="AQ1292" s="63"/>
      <c r="AR1292" s="40"/>
      <c r="AS1292" s="40"/>
      <c r="AT1292" s="63"/>
      <c r="AU1292" s="63"/>
      <c r="AV1292" s="142"/>
      <c r="AW1292" s="71"/>
      <c r="AX1292" s="45"/>
      <c r="AY1292" s="45"/>
      <c r="AZ1292" s="46"/>
      <c r="BA1292" s="152"/>
      <c r="BB1292" s="47"/>
      <c r="BC1292" s="158">
        <v>43</v>
      </c>
      <c r="BD1292" s="158"/>
      <c r="BE1292" s="47"/>
      <c r="BF1292" s="56"/>
      <c r="BG1292" s="49"/>
      <c r="BH1292" s="50"/>
      <c r="BI1292" s="49"/>
      <c r="BJ1292" s="49"/>
      <c r="BK1292" s="49"/>
      <c r="BL1292" s="49"/>
      <c r="BM1292" s="49"/>
      <c r="BN1292" s="50"/>
      <c r="BO1292" s="49"/>
      <c r="BP1292" s="49"/>
      <c r="BQ1292" s="50"/>
      <c r="BR1292" s="9"/>
    </row>
    <row r="1293" spans="1:70" s="7" customFormat="1" x14ac:dyDescent="0.25">
      <c r="A1293" s="68" t="s">
        <v>2260</v>
      </c>
      <c r="B1293" s="67" t="s">
        <v>1156</v>
      </c>
      <c r="C1293" s="52">
        <v>44967.966990740744</v>
      </c>
      <c r="D1293" s="16">
        <f>(K1293*M1293+P1293*R1293)/(24*60*60)</f>
        <v>3.472222222222222E-3</v>
      </c>
      <c r="E1293" s="26"/>
      <c r="F1293" s="14" t="s">
        <v>2158</v>
      </c>
      <c r="G1293" s="15">
        <v>0.11700000000000001</v>
      </c>
      <c r="H1293" s="131">
        <v>31.5</v>
      </c>
      <c r="I1293" s="131">
        <v>15</v>
      </c>
      <c r="J1293" s="143" t="s">
        <v>2159</v>
      </c>
      <c r="K1293" s="27">
        <v>3</v>
      </c>
      <c r="L1293" s="27">
        <v>6.0000000000000001E-3</v>
      </c>
      <c r="M1293" s="13">
        <v>100</v>
      </c>
      <c r="N1293" s="13">
        <v>240</v>
      </c>
      <c r="O1293" s="17">
        <v>2E-3</v>
      </c>
      <c r="P1293" s="27"/>
      <c r="Q1293" s="27">
        <v>6.0000000000000001E-3</v>
      </c>
      <c r="R1293" s="13">
        <v>1315</v>
      </c>
      <c r="S1293" s="13">
        <v>240</v>
      </c>
      <c r="T1293" s="133">
        <v>2.9999999999999997E-4</v>
      </c>
      <c r="U1293" s="27">
        <v>1.49E-2</v>
      </c>
      <c r="V1293" s="8">
        <f>IF(AB1291="Latest Sag:",-(K1293*L1293+P1293*Q1293),-(K1293*L1293+P1293*Q1293)+U1293)</f>
        <v>-3.1000000000000021E-3</v>
      </c>
      <c r="W1293" s="8">
        <f>IF(OR(AC1292="",AC1292=0),Z1292+V1293,IF(AB1291="Latest Sag:",AA1292+U1293+V1293,AC1292+V1293))</f>
        <v>-0.61755799999999994</v>
      </c>
      <c r="X1293" s="33">
        <v>-39.649189999999997</v>
      </c>
      <c r="Y1293" s="53">
        <f>IF(OR(ISBLANK(X1293),X1291=VALUE(20)),,IF(W1291="Latest Z20:",ABS(X1291-X1293-K1290*L1290-P1290*Q1290+U1292+U1293),ABS(X1292-X1293-K1292*L1292-P1292*Q1292+U1293)))</f>
        <v>1.0000000005710302E-5</v>
      </c>
      <c r="Z1293" s="28">
        <v>-67.612358999999998</v>
      </c>
      <c r="AA1293" s="28">
        <v>-0.61658599999999997</v>
      </c>
      <c r="AB1293" s="28">
        <v>-6.6399999999999999E-4</v>
      </c>
      <c r="AC1293" s="8">
        <f t="shared" ref="AC1293" si="2941">AB1293+AA1293</f>
        <v>-0.61724999999999997</v>
      </c>
      <c r="AD1293" s="35">
        <v>-0.63277300000000003</v>
      </c>
      <c r="AE1293" s="8">
        <f t="shared" ref="AE1293" si="2942">IF(AD1293="",0,IF(OR(AC1293="",AC1293=0),W1293-AD1293,AC1293-AD1293))</f>
        <v>1.5523000000000065E-2</v>
      </c>
      <c r="AF1293" s="58">
        <f t="shared" ref="AF1293" si="2943">IF(AA1293="",(Z1293-V1293)-Z1292,AC1293-W1293)</f>
        <v>3.0799999999997496E-4</v>
      </c>
      <c r="AG1293" s="40">
        <v>673</v>
      </c>
      <c r="AH1293" s="73">
        <v>400</v>
      </c>
      <c r="AI1293" s="40">
        <v>235</v>
      </c>
      <c r="AJ1293" s="73">
        <v>100</v>
      </c>
      <c r="AK1293" s="40">
        <v>23</v>
      </c>
      <c r="AL1293" s="73">
        <v>200</v>
      </c>
      <c r="AM1293" s="70"/>
      <c r="AN1293" s="74"/>
      <c r="AO1293" s="70"/>
      <c r="AP1293" s="63"/>
      <c r="AQ1293" s="63"/>
      <c r="AR1293" s="40"/>
      <c r="AS1293" s="40"/>
      <c r="AT1293" s="63"/>
      <c r="AU1293" s="63"/>
      <c r="AV1293" s="142"/>
      <c r="AW1293" s="71"/>
      <c r="AX1293" s="45"/>
      <c r="AY1293" s="45"/>
      <c r="AZ1293" s="46"/>
      <c r="BA1293" s="152"/>
      <c r="BB1293" s="47"/>
      <c r="BC1293" s="158">
        <v>43</v>
      </c>
      <c r="BD1293" s="158"/>
      <c r="BE1293" s="47"/>
      <c r="BF1293" s="56"/>
      <c r="BG1293" s="49"/>
      <c r="BH1293" s="50"/>
      <c r="BI1293" s="49"/>
      <c r="BJ1293" s="49"/>
      <c r="BK1293" s="49"/>
      <c r="BL1293" s="49"/>
      <c r="BM1293" s="49"/>
      <c r="BN1293" s="50"/>
      <c r="BO1293" s="49"/>
      <c r="BP1293" s="49"/>
      <c r="BQ1293" s="50"/>
      <c r="BR1293" s="9"/>
    </row>
    <row r="1294" spans="1:70" s="6" customFormat="1" x14ac:dyDescent="0.25">
      <c r="A1294" s="170" t="s">
        <v>1155</v>
      </c>
      <c r="B1294" s="136"/>
      <c r="C1294" s="137">
        <v>44967.986250000002</v>
      </c>
      <c r="D1294" s="146">
        <v>1.36</v>
      </c>
      <c r="E1294" s="139" t="s">
        <v>814</v>
      </c>
      <c r="F1294" s="165" t="s">
        <v>1420</v>
      </c>
      <c r="G1294" s="22"/>
      <c r="H1294" s="134"/>
      <c r="I1294" s="134"/>
      <c r="J1294" s="145"/>
      <c r="K1294" s="29"/>
      <c r="L1294" s="29"/>
      <c r="M1294" s="1"/>
      <c r="N1294" s="1"/>
      <c r="O1294" s="3"/>
      <c r="P1294" s="29"/>
      <c r="Q1294" s="29"/>
      <c r="R1294" s="1"/>
      <c r="S1294" s="1"/>
      <c r="T1294" s="147" t="s">
        <v>903</v>
      </c>
      <c r="U1294" s="32" t="s">
        <v>24</v>
      </c>
      <c r="V1294" s="24"/>
      <c r="W1294" s="25" t="s">
        <v>22</v>
      </c>
      <c r="X1294" s="30">
        <v>20</v>
      </c>
      <c r="Y1294" s="138"/>
      <c r="Z1294" s="30"/>
      <c r="AA1294" s="30"/>
      <c r="AB1294" s="36" t="s">
        <v>21</v>
      </c>
      <c r="AC1294" s="24">
        <f>$AC$1293</f>
        <v>-0.61724999999999997</v>
      </c>
      <c r="AD1294" s="30"/>
      <c r="AE1294" s="24"/>
      <c r="AF1294" s="24"/>
      <c r="AG1294" s="41"/>
      <c r="AH1294" s="41"/>
      <c r="AI1294" s="41"/>
      <c r="AJ1294" s="41"/>
      <c r="AK1294" s="41"/>
      <c r="AL1294" s="41"/>
      <c r="AM1294" s="41"/>
      <c r="AN1294" s="41"/>
      <c r="AO1294" s="41"/>
      <c r="AP1294" s="135"/>
      <c r="AQ1294" s="135"/>
      <c r="AR1294" s="41"/>
      <c r="AS1294" s="41"/>
      <c r="AT1294" s="135"/>
      <c r="AU1294" s="135"/>
      <c r="AV1294" s="29"/>
      <c r="AW1294" s="42"/>
      <c r="AX1294" s="42"/>
      <c r="AY1294" s="42"/>
      <c r="AZ1294" s="43"/>
      <c r="BA1294" s="151"/>
      <c r="BB1294" s="44"/>
      <c r="BC1294" s="157">
        <v>44</v>
      </c>
      <c r="BD1294" s="157"/>
      <c r="BE1294" s="44"/>
      <c r="BF1294" s="48"/>
      <c r="BG1294" s="48"/>
      <c r="BH1294" s="48"/>
      <c r="BI1294" s="48"/>
      <c r="BJ1294" s="48"/>
      <c r="BK1294" s="48"/>
      <c r="BL1294" s="48"/>
      <c r="BM1294" s="48"/>
      <c r="BN1294" s="48"/>
      <c r="BO1294" s="48"/>
      <c r="BP1294" s="48"/>
      <c r="BQ1294" s="48"/>
      <c r="BR1294" s="1"/>
    </row>
    <row r="1295" spans="1:70" s="7" customFormat="1" x14ac:dyDescent="0.25">
      <c r="A1295" s="68" t="s">
        <v>2261</v>
      </c>
      <c r="B1295" s="67" t="s">
        <v>1260</v>
      </c>
      <c r="C1295" s="52">
        <v>44967.986307870371</v>
      </c>
      <c r="D1295" s="16">
        <f>(K1295*M1295+P1295*R1295)/(24*60*60)</f>
        <v>0</v>
      </c>
      <c r="E1295" s="26"/>
      <c r="F1295" s="14" t="s">
        <v>2158</v>
      </c>
      <c r="G1295" s="15">
        <v>0.11700000000000001</v>
      </c>
      <c r="H1295" s="131">
        <v>31.5</v>
      </c>
      <c r="I1295" s="131">
        <v>15</v>
      </c>
      <c r="J1295" s="143" t="s">
        <v>2159</v>
      </c>
      <c r="K1295" s="37"/>
      <c r="L1295" s="27">
        <v>6.0000000000000001E-3</v>
      </c>
      <c r="M1295" s="13">
        <v>100</v>
      </c>
      <c r="N1295" s="13">
        <v>240</v>
      </c>
      <c r="O1295" s="17">
        <v>2E-3</v>
      </c>
      <c r="P1295" s="37"/>
      <c r="Q1295" s="27">
        <v>6.0000000000000001E-3</v>
      </c>
      <c r="R1295" s="13">
        <v>1315</v>
      </c>
      <c r="S1295" s="13">
        <v>240</v>
      </c>
      <c r="T1295" s="133">
        <v>2.9999999999999997E-4</v>
      </c>
      <c r="U1295" s="27"/>
      <c r="V1295" s="8">
        <f>IF(AB1293="Latest Sag:",-(K1295*L1295+P1295*Q1295),-(K1295*L1295+P1295*Q1295)+U1295)</f>
        <v>0</v>
      </c>
      <c r="W1295" s="8">
        <f>IF(OR(AC1294="",AC1294=0),Z1294+V1295,IF(AB1293="Latest Sag:",AA1294+U1295+V1295,AC1294+V1295))</f>
        <v>-0.61724999999999997</v>
      </c>
      <c r="X1295" s="34"/>
      <c r="Y1295" s="53">
        <f>IF(OR(ISBLANK(X1295),X1293=VALUE(20)),,IF(W1293="Latest Z20:",ABS(X1293-X1295-K1292*L1292-P1292*Q1292+U1294+U1295),ABS(X1294-X1295-K1294*L1294-P1294*Q1294+U1295)))</f>
        <v>0</v>
      </c>
      <c r="Z1295" s="28">
        <v>-67.611035000000001</v>
      </c>
      <c r="AA1295" s="28">
        <v>-0.61677300000000002</v>
      </c>
      <c r="AB1295" s="28">
        <v>4.3397999999999999E-2</v>
      </c>
      <c r="AC1295" s="8">
        <f t="shared" ref="AC1295" si="2944">AB1295+AA1295</f>
        <v>-0.57337499999999997</v>
      </c>
      <c r="AD1295" s="35">
        <v>-0.63277300000000003</v>
      </c>
      <c r="AE1295" s="8">
        <f t="shared" ref="AE1295" si="2945">IF(AD1295="",0,IF(OR(AC1295="",AC1295=0),W1295-AD1295,AC1295-AD1295))</f>
        <v>5.9398000000000062E-2</v>
      </c>
      <c r="AF1295" s="58">
        <f t="shared" ref="AF1295" si="2946">IF(AA1295="",(Z1295-V1295)-Z1294,AC1295-W1295)</f>
        <v>4.3874999999999997E-2</v>
      </c>
      <c r="AG1295" s="40">
        <v>-34580</v>
      </c>
      <c r="AH1295" s="73">
        <v>400</v>
      </c>
      <c r="AI1295" s="40">
        <v>1764</v>
      </c>
      <c r="AJ1295" s="73">
        <v>100</v>
      </c>
      <c r="AK1295" s="40">
        <v>14</v>
      </c>
      <c r="AL1295" s="73">
        <v>200</v>
      </c>
      <c r="AM1295" s="70"/>
      <c r="AN1295" s="74"/>
      <c r="AO1295" s="70"/>
      <c r="AP1295" s="63"/>
      <c r="AQ1295" s="63"/>
      <c r="AR1295" s="40"/>
      <c r="AS1295" s="40"/>
      <c r="AT1295" s="63"/>
      <c r="AU1295" s="63"/>
      <c r="AV1295" s="142"/>
      <c r="AW1295" s="71"/>
      <c r="AX1295" s="45"/>
      <c r="AY1295" s="45"/>
      <c r="AZ1295" s="46"/>
      <c r="BA1295" s="152"/>
      <c r="BB1295" s="47"/>
      <c r="BC1295" s="158">
        <v>44</v>
      </c>
      <c r="BD1295" s="158"/>
      <c r="BE1295" s="47"/>
      <c r="BF1295" s="56"/>
      <c r="BG1295" s="49"/>
      <c r="BH1295" s="50"/>
      <c r="BI1295" s="49"/>
      <c r="BJ1295" s="49"/>
      <c r="BK1295" s="49"/>
      <c r="BL1295" s="49"/>
      <c r="BM1295" s="49"/>
      <c r="BN1295" s="50"/>
      <c r="BO1295" s="49"/>
      <c r="BP1295" s="49"/>
      <c r="BQ1295" s="50"/>
      <c r="BR1295" s="9"/>
    </row>
    <row r="1296" spans="1:70" s="7" customFormat="1" x14ac:dyDescent="0.25">
      <c r="A1296" s="68" t="s">
        <v>2262</v>
      </c>
      <c r="B1296" s="67" t="s">
        <v>1260</v>
      </c>
      <c r="C1296" s="52">
        <v>44968.004594907405</v>
      </c>
      <c r="D1296" s="16">
        <f>(K1296*M1296+P1296*R1296)/(24*60*60)</f>
        <v>1.0416666666666666E-2</v>
      </c>
      <c r="E1296" s="26"/>
      <c r="F1296" s="14" t="s">
        <v>2158</v>
      </c>
      <c r="G1296" s="15">
        <v>0.11700000000000001</v>
      </c>
      <c r="H1296" s="131">
        <v>31.5</v>
      </c>
      <c r="I1296" s="131">
        <v>15</v>
      </c>
      <c r="J1296" s="143" t="s">
        <v>2159</v>
      </c>
      <c r="K1296" s="27">
        <v>9</v>
      </c>
      <c r="L1296" s="27">
        <v>6.0000000000000001E-3</v>
      </c>
      <c r="M1296" s="13">
        <v>100</v>
      </c>
      <c r="N1296" s="13">
        <v>240</v>
      </c>
      <c r="O1296" s="17">
        <v>2E-3</v>
      </c>
      <c r="P1296" s="27">
        <v>0</v>
      </c>
      <c r="Q1296" s="27">
        <v>6.0000000000000001E-3</v>
      </c>
      <c r="R1296" s="13">
        <v>1315</v>
      </c>
      <c r="S1296" s="13">
        <v>240</v>
      </c>
      <c r="T1296" s="133">
        <v>2.9999999999999997E-4</v>
      </c>
      <c r="U1296" s="27">
        <v>5.4212999999999997E-2</v>
      </c>
      <c r="V1296" s="8">
        <f>IF(AB1294="Latest Sag:",-(K1296*L1296+P1296*Q1296),-(K1296*L1296+P1296*Q1296)+U1296)</f>
        <v>-5.3999999999999999E-2</v>
      </c>
      <c r="W1296" s="8">
        <f>IF(OR(AC1295="",AC1295=0),Z1295+V1296,IF(AB1294="Latest Sag:",AA1295+U1296+V1296,AC1295+V1296))</f>
        <v>-0.61656000000000011</v>
      </c>
      <c r="X1296" s="33">
        <v>-39.609428999999999</v>
      </c>
      <c r="Y1296" s="53">
        <f>IF(OR(ISBLANK(X1296),X1294=VALUE(20)),,IF(W1294="Latest Z20:",ABS(X1294-X1296-K1293*L1293-P1293*Q1293+U1295+U1296),ABS(X1295-X1296-K1295*L1295-P1295*Q1295+U1296)))</f>
        <v>0</v>
      </c>
      <c r="Z1296" s="28">
        <v>-67.610508999999993</v>
      </c>
      <c r="AA1296" s="28">
        <v>-0.61677000000000004</v>
      </c>
      <c r="AB1296" s="28">
        <v>1.2290000000000001E-3</v>
      </c>
      <c r="AC1296" s="8">
        <f t="shared" ref="AC1296" si="2947">AB1296+AA1296</f>
        <v>-0.615541</v>
      </c>
      <c r="AD1296" s="35">
        <v>-0.63277300000000003</v>
      </c>
      <c r="AE1296" s="8">
        <f t="shared" ref="AE1296" si="2948">IF(AD1296="",0,IF(OR(AC1296="",AC1296=0),W1296-AD1296,AC1296-AD1296))</f>
        <v>1.7232000000000025E-2</v>
      </c>
      <c r="AF1296" s="58">
        <f t="shared" ref="AF1296" si="2949">IF(AA1296="",(Z1296-V1296)-Z1295,AC1296-W1296)</f>
        <v>1.0190000000001032E-3</v>
      </c>
      <c r="AG1296" s="40">
        <v>-943</v>
      </c>
      <c r="AH1296" s="73">
        <v>400</v>
      </c>
      <c r="AI1296" s="40">
        <v>253</v>
      </c>
      <c r="AJ1296" s="73">
        <v>100</v>
      </c>
      <c r="AK1296" s="40">
        <v>14</v>
      </c>
      <c r="AL1296" s="73">
        <v>200</v>
      </c>
      <c r="AM1296" s="70"/>
      <c r="AN1296" s="74"/>
      <c r="AO1296" s="70"/>
      <c r="AP1296" s="63"/>
      <c r="AQ1296" s="63"/>
      <c r="AR1296" s="40"/>
      <c r="AS1296" s="40"/>
      <c r="AT1296" s="63"/>
      <c r="AU1296" s="63"/>
      <c r="AV1296" s="142"/>
      <c r="AW1296" s="71"/>
      <c r="AX1296" s="45"/>
      <c r="AY1296" s="45"/>
      <c r="AZ1296" s="46"/>
      <c r="BA1296" s="152"/>
      <c r="BB1296" s="47"/>
      <c r="BC1296" s="158">
        <v>44</v>
      </c>
      <c r="BD1296" s="158"/>
      <c r="BE1296" s="47"/>
      <c r="BF1296" s="56"/>
      <c r="BG1296" s="49"/>
      <c r="BH1296" s="50"/>
      <c r="BI1296" s="49"/>
      <c r="BJ1296" s="49"/>
      <c r="BK1296" s="49"/>
      <c r="BL1296" s="49"/>
      <c r="BM1296" s="49"/>
      <c r="BN1296" s="50"/>
      <c r="BO1296" s="49"/>
      <c r="BP1296" s="49"/>
      <c r="BQ1296" s="50"/>
      <c r="BR1296" s="9"/>
    </row>
    <row r="1297" spans="1:70" s="6" customFormat="1" x14ac:dyDescent="0.25">
      <c r="A1297" s="170" t="s">
        <v>1155</v>
      </c>
      <c r="B1297" s="136"/>
      <c r="C1297" s="137">
        <v>44968.02888888889</v>
      </c>
      <c r="D1297" s="146">
        <v>1.02</v>
      </c>
      <c r="E1297" s="139" t="s">
        <v>814</v>
      </c>
      <c r="F1297" s="165" t="s">
        <v>1424</v>
      </c>
      <c r="G1297" s="22"/>
      <c r="H1297" s="134"/>
      <c r="I1297" s="134"/>
      <c r="J1297" s="145"/>
      <c r="K1297" s="29"/>
      <c r="L1297" s="29"/>
      <c r="M1297" s="1"/>
      <c r="N1297" s="1"/>
      <c r="O1297" s="3"/>
      <c r="P1297" s="29"/>
      <c r="Q1297" s="29"/>
      <c r="R1297" s="1"/>
      <c r="S1297" s="1"/>
      <c r="T1297" s="147" t="s">
        <v>903</v>
      </c>
      <c r="U1297" s="32" t="s">
        <v>24</v>
      </c>
      <c r="V1297" s="24"/>
      <c r="W1297" s="25" t="s">
        <v>22</v>
      </c>
      <c r="X1297" s="30">
        <v>20</v>
      </c>
      <c r="Y1297" s="138"/>
      <c r="Z1297" s="30"/>
      <c r="AA1297" s="30"/>
      <c r="AB1297" s="36" t="s">
        <v>21</v>
      </c>
      <c r="AC1297" s="24">
        <f>$AC$1296</f>
        <v>-0.615541</v>
      </c>
      <c r="AD1297" s="30"/>
      <c r="AE1297" s="24"/>
      <c r="AF1297" s="24"/>
      <c r="AG1297" s="41"/>
      <c r="AH1297" s="41"/>
      <c r="AI1297" s="41"/>
      <c r="AJ1297" s="41"/>
      <c r="AK1297" s="41"/>
      <c r="AL1297" s="41"/>
      <c r="AM1297" s="41"/>
      <c r="AN1297" s="41"/>
      <c r="AO1297" s="41"/>
      <c r="AP1297" s="135"/>
      <c r="AQ1297" s="135"/>
      <c r="AR1297" s="41"/>
      <c r="AS1297" s="41"/>
      <c r="AT1297" s="135"/>
      <c r="AU1297" s="135"/>
      <c r="AV1297" s="29"/>
      <c r="AW1297" s="42"/>
      <c r="AX1297" s="42"/>
      <c r="AY1297" s="42"/>
      <c r="AZ1297" s="43"/>
      <c r="BA1297" s="151"/>
      <c r="BB1297" s="44"/>
      <c r="BC1297" s="157">
        <v>45</v>
      </c>
      <c r="BD1297" s="157"/>
      <c r="BE1297" s="44"/>
      <c r="BF1297" s="48"/>
      <c r="BG1297" s="48"/>
      <c r="BH1297" s="48"/>
      <c r="BI1297" s="48"/>
      <c r="BJ1297" s="48"/>
      <c r="BK1297" s="48"/>
      <c r="BL1297" s="48"/>
      <c r="BM1297" s="48"/>
      <c r="BN1297" s="48"/>
      <c r="BO1297" s="48"/>
      <c r="BP1297" s="48"/>
      <c r="BQ1297" s="48"/>
      <c r="BR1297" s="1"/>
    </row>
    <row r="1298" spans="1:70" s="7" customFormat="1" x14ac:dyDescent="0.25">
      <c r="A1298" s="68" t="s">
        <v>2263</v>
      </c>
      <c r="B1298" s="67" t="s">
        <v>2255</v>
      </c>
      <c r="C1298" s="52">
        <v>44968.029039351852</v>
      </c>
      <c r="D1298" s="16">
        <f>(K1298*M1298+P1298*R1298)/(24*60*60)</f>
        <v>0</v>
      </c>
      <c r="E1298" s="26"/>
      <c r="F1298" s="14" t="s">
        <v>2158</v>
      </c>
      <c r="G1298" s="15">
        <v>0.11700000000000001</v>
      </c>
      <c r="H1298" s="131">
        <v>31.5</v>
      </c>
      <c r="I1298" s="131">
        <v>15</v>
      </c>
      <c r="J1298" s="143" t="s">
        <v>2159</v>
      </c>
      <c r="K1298" s="37"/>
      <c r="L1298" s="27">
        <v>6.0000000000000001E-3</v>
      </c>
      <c r="M1298" s="13">
        <v>100</v>
      </c>
      <c r="N1298" s="13">
        <v>240</v>
      </c>
      <c r="O1298" s="17">
        <v>2E-3</v>
      </c>
      <c r="P1298" s="37"/>
      <c r="Q1298" s="27">
        <v>6.0000000000000001E-3</v>
      </c>
      <c r="R1298" s="13">
        <v>1315</v>
      </c>
      <c r="S1298" s="13">
        <v>240</v>
      </c>
      <c r="T1298" s="133">
        <v>2.9999999999999997E-4</v>
      </c>
      <c r="U1298" s="27"/>
      <c r="V1298" s="8">
        <f>IF(AB1296="Latest Sag:",-(K1298*L1298+P1298*Q1298),-(K1298*L1298+P1298*Q1298)+U1298)</f>
        <v>0</v>
      </c>
      <c r="W1298" s="8">
        <f>IF(OR(AC1297="",AC1297=0),Z1297+V1298,IF(AB1296="Latest Sag:",AA1297+U1298+V1298,AC1297+V1298))</f>
        <v>-0.615541</v>
      </c>
      <c r="X1298" s="34"/>
      <c r="Y1298" s="53">
        <f>IF(OR(ISBLANK(X1298),X1296=VALUE(20)),,IF(W1296="Latest Z20:",ABS(X1296-X1298-K1295*L1295-P1295*Q1295+U1297+U1298),ABS(X1297-X1298-K1297*L1297-P1297*Q1297+U1298)))</f>
        <v>0</v>
      </c>
      <c r="Z1298" s="28">
        <v>-67.621943000000002</v>
      </c>
      <c r="AA1298" s="28">
        <v>-0.61685599999999996</v>
      </c>
      <c r="AB1298" s="28">
        <v>4.1708000000000002E-2</v>
      </c>
      <c r="AC1298" s="8">
        <f t="shared" ref="AC1298" si="2950">AB1298+AA1298</f>
        <v>-0.57514799999999999</v>
      </c>
      <c r="AD1298" s="35">
        <v>-0.63277300000000003</v>
      </c>
      <c r="AE1298" s="8">
        <f t="shared" ref="AE1298" si="2951">IF(AD1298="",0,IF(OR(AC1298="",AC1298=0),W1298-AD1298,AC1298-AD1298))</f>
        <v>5.7625000000000037E-2</v>
      </c>
      <c r="AF1298" s="58">
        <f t="shared" ref="AF1298" si="2952">IF(AA1298="",(Z1298-V1298)-Z1297,AC1298-W1298)</f>
        <v>4.0393000000000012E-2</v>
      </c>
      <c r="AG1298" s="40">
        <v>-33830</v>
      </c>
      <c r="AH1298" s="73">
        <v>400</v>
      </c>
      <c r="AI1298" s="40">
        <v>1116</v>
      </c>
      <c r="AJ1298" s="73">
        <v>100</v>
      </c>
      <c r="AK1298" s="40">
        <v>20</v>
      </c>
      <c r="AL1298" s="73">
        <v>200</v>
      </c>
      <c r="AM1298" s="70"/>
      <c r="AN1298" s="74"/>
      <c r="AO1298" s="70"/>
      <c r="AP1298" s="63"/>
      <c r="AQ1298" s="63"/>
      <c r="AR1298" s="40"/>
      <c r="AS1298" s="40"/>
      <c r="AT1298" s="63"/>
      <c r="AU1298" s="63"/>
      <c r="AV1298" s="142"/>
      <c r="AW1298" s="71"/>
      <c r="AX1298" s="45"/>
      <c r="AY1298" s="45"/>
      <c r="AZ1298" s="46"/>
      <c r="BA1298" s="152"/>
      <c r="BB1298" s="47"/>
      <c r="BC1298" s="158">
        <v>45</v>
      </c>
      <c r="BD1298" s="158"/>
      <c r="BE1298" s="47"/>
      <c r="BF1298" s="56"/>
      <c r="BG1298" s="49"/>
      <c r="BH1298" s="50"/>
      <c r="BI1298" s="49"/>
      <c r="BJ1298" s="49"/>
      <c r="BK1298" s="49"/>
      <c r="BL1298" s="49"/>
      <c r="BM1298" s="49"/>
      <c r="BN1298" s="50"/>
      <c r="BO1298" s="49"/>
      <c r="BP1298" s="49"/>
      <c r="BQ1298" s="50"/>
      <c r="BR1298" s="9"/>
    </row>
    <row r="1299" spans="1:70" s="7" customFormat="1" x14ac:dyDescent="0.25">
      <c r="A1299" s="68" t="s">
        <v>2264</v>
      </c>
      <c r="B1299" s="67" t="s">
        <v>2255</v>
      </c>
      <c r="C1299" s="52">
        <v>44968.053993055553</v>
      </c>
      <c r="D1299" s="16">
        <f>(K1299*M1299+P1299*R1299)/(24*60*60)</f>
        <v>9.2592592592592587E-3</v>
      </c>
      <c r="E1299" s="26"/>
      <c r="F1299" s="14" t="s">
        <v>2158</v>
      </c>
      <c r="G1299" s="15">
        <v>0.11700000000000001</v>
      </c>
      <c r="H1299" s="131">
        <v>31.5</v>
      </c>
      <c r="I1299" s="131">
        <v>15</v>
      </c>
      <c r="J1299" s="143" t="s">
        <v>2159</v>
      </c>
      <c r="K1299" s="27">
        <v>8</v>
      </c>
      <c r="L1299" s="27">
        <v>6.0000000000000001E-3</v>
      </c>
      <c r="M1299" s="13">
        <v>100</v>
      </c>
      <c r="N1299" s="13">
        <v>240</v>
      </c>
      <c r="O1299" s="17">
        <v>2E-3</v>
      </c>
      <c r="P1299" s="27">
        <v>0</v>
      </c>
      <c r="Q1299" s="27">
        <v>6.0000000000000001E-3</v>
      </c>
      <c r="R1299" s="13">
        <v>1315</v>
      </c>
      <c r="S1299" s="13">
        <v>240</v>
      </c>
      <c r="T1299" s="133">
        <v>2.9999999999999997E-4</v>
      </c>
      <c r="U1299" s="27">
        <v>4.8529000000000003E-2</v>
      </c>
      <c r="V1299" s="8">
        <f>IF(AB1297="Latest Sag:",-(K1299*L1299+P1299*Q1299),-(K1299*L1299+P1299*Q1299)+U1299)</f>
        <v>-4.8000000000000001E-2</v>
      </c>
      <c r="W1299" s="8">
        <f>IF(OR(AC1298="",AC1298=0),Z1298+V1299,IF(AB1297="Latest Sag:",AA1298+U1299+V1299,AC1298+V1299))</f>
        <v>-0.61632699999999996</v>
      </c>
      <c r="X1299" s="33">
        <v>-39.626249999999999</v>
      </c>
      <c r="Y1299" s="53">
        <f>IF(OR(ISBLANK(X1299),X1297=VALUE(20)),,IF(W1297="Latest Z20:",ABS(X1297-X1299-K1296*L1296-P1296*Q1296+U1298+U1299),ABS(X1298-X1299-K1298*L1298-P1298*Q1298+U1299)))</f>
        <v>0</v>
      </c>
      <c r="Z1299" s="28">
        <v>-67.621448999999998</v>
      </c>
      <c r="AA1299" s="28">
        <v>-0.61683500000000002</v>
      </c>
      <c r="AB1299" s="28">
        <v>1.371E-3</v>
      </c>
      <c r="AC1299" s="8">
        <f t="shared" ref="AC1299" si="2953">AB1299+AA1299</f>
        <v>-0.61546400000000001</v>
      </c>
      <c r="AD1299" s="35">
        <v>-0.63277300000000003</v>
      </c>
      <c r="AE1299" s="8">
        <f t="shared" ref="AE1299" si="2954">IF(AD1299="",0,IF(OR(AC1299="",AC1299=0),W1299-AD1299,AC1299-AD1299))</f>
        <v>1.7309000000000019E-2</v>
      </c>
      <c r="AF1299" s="58">
        <f t="shared" ref="AF1299" si="2955">IF(AA1299="",(Z1299-V1299)-Z1298,AC1299-W1299)</f>
        <v>8.6299999999994714E-4</v>
      </c>
      <c r="AG1299" s="40">
        <v>-1051</v>
      </c>
      <c r="AH1299" s="73">
        <v>400</v>
      </c>
      <c r="AI1299" s="40">
        <v>221</v>
      </c>
      <c r="AJ1299" s="73">
        <v>100</v>
      </c>
      <c r="AK1299" s="40">
        <v>29</v>
      </c>
      <c r="AL1299" s="73">
        <v>200</v>
      </c>
      <c r="AM1299" s="70"/>
      <c r="AN1299" s="74"/>
      <c r="AO1299" s="70"/>
      <c r="AP1299" s="63"/>
      <c r="AQ1299" s="63"/>
      <c r="AR1299" s="40"/>
      <c r="AS1299" s="40"/>
      <c r="AT1299" s="63"/>
      <c r="AU1299" s="63"/>
      <c r="AV1299" s="142"/>
      <c r="AW1299" s="71"/>
      <c r="AX1299" s="45"/>
      <c r="AY1299" s="45"/>
      <c r="AZ1299" s="46"/>
      <c r="BA1299" s="152"/>
      <c r="BB1299" s="47"/>
      <c r="BC1299" s="158">
        <v>45</v>
      </c>
      <c r="BD1299" s="158"/>
      <c r="BE1299" s="47"/>
      <c r="BF1299" s="56"/>
      <c r="BG1299" s="49"/>
      <c r="BH1299" s="50"/>
      <c r="BI1299" s="49"/>
      <c r="BJ1299" s="49"/>
      <c r="BK1299" s="49"/>
      <c r="BL1299" s="49"/>
      <c r="BM1299" s="49"/>
      <c r="BN1299" s="50"/>
      <c r="BO1299" s="49"/>
      <c r="BP1299" s="49"/>
      <c r="BQ1299" s="50"/>
      <c r="BR1299" s="9"/>
    </row>
    <row r="1300" spans="1:70" s="6" customFormat="1" x14ac:dyDescent="0.25">
      <c r="A1300" s="170" t="s">
        <v>1155</v>
      </c>
      <c r="B1300" s="136"/>
      <c r="C1300" s="137">
        <v>44968.084930555553</v>
      </c>
      <c r="D1300" s="146">
        <v>1.34</v>
      </c>
      <c r="E1300" s="139" t="s">
        <v>814</v>
      </c>
      <c r="F1300" s="165" t="s">
        <v>1429</v>
      </c>
      <c r="G1300" s="22"/>
      <c r="H1300" s="134"/>
      <c r="I1300" s="134"/>
      <c r="J1300" s="145"/>
      <c r="K1300" s="29"/>
      <c r="L1300" s="29"/>
      <c r="M1300" s="1"/>
      <c r="N1300" s="1"/>
      <c r="O1300" s="3"/>
      <c r="P1300" s="29"/>
      <c r="Q1300" s="29"/>
      <c r="R1300" s="1"/>
      <c r="S1300" s="1"/>
      <c r="T1300" s="147" t="s">
        <v>903</v>
      </c>
      <c r="U1300" s="32" t="s">
        <v>24</v>
      </c>
      <c r="V1300" s="24"/>
      <c r="W1300" s="25" t="s">
        <v>22</v>
      </c>
      <c r="X1300" s="30">
        <v>20</v>
      </c>
      <c r="Y1300" s="138"/>
      <c r="Z1300" s="30"/>
      <c r="AA1300" s="30"/>
      <c r="AB1300" s="36" t="s">
        <v>21</v>
      </c>
      <c r="AC1300" s="24">
        <f>$AC$1299</f>
        <v>-0.61546400000000001</v>
      </c>
      <c r="AD1300" s="30"/>
      <c r="AE1300" s="24"/>
      <c r="AF1300" s="24"/>
      <c r="AG1300" s="41"/>
      <c r="AH1300" s="41"/>
      <c r="AI1300" s="41"/>
      <c r="AJ1300" s="41"/>
      <c r="AK1300" s="41"/>
      <c r="AL1300" s="41"/>
      <c r="AM1300" s="41"/>
      <c r="AN1300" s="41"/>
      <c r="AO1300" s="41"/>
      <c r="AP1300" s="135"/>
      <c r="AQ1300" s="135"/>
      <c r="AR1300" s="41"/>
      <c r="AS1300" s="41"/>
      <c r="AT1300" s="135"/>
      <c r="AU1300" s="135"/>
      <c r="AV1300" s="29"/>
      <c r="AW1300" s="42"/>
      <c r="AX1300" s="42"/>
      <c r="AY1300" s="42"/>
      <c r="AZ1300" s="43"/>
      <c r="BA1300" s="151"/>
      <c r="BB1300" s="44"/>
      <c r="BC1300" s="157">
        <v>46</v>
      </c>
      <c r="BD1300" s="157"/>
      <c r="BE1300" s="44"/>
      <c r="BF1300" s="48"/>
      <c r="BG1300" s="48"/>
      <c r="BH1300" s="48"/>
      <c r="BI1300" s="48"/>
      <c r="BJ1300" s="48"/>
      <c r="BK1300" s="48"/>
      <c r="BL1300" s="48"/>
      <c r="BM1300" s="48"/>
      <c r="BN1300" s="48"/>
      <c r="BO1300" s="48"/>
      <c r="BP1300" s="48"/>
      <c r="BQ1300" s="48"/>
      <c r="BR1300" s="1"/>
    </row>
    <row r="1301" spans="1:70" s="7" customFormat="1" x14ac:dyDescent="0.25">
      <c r="A1301" s="68" t="s">
        <v>2265</v>
      </c>
      <c r="B1301" s="67" t="s">
        <v>1156</v>
      </c>
      <c r="C1301" s="52">
        <v>44968.084999999999</v>
      </c>
      <c r="D1301" s="16">
        <f>(K1301*M1301+P1301*R1301)/(24*60*60)</f>
        <v>0</v>
      </c>
      <c r="E1301" s="26"/>
      <c r="F1301" s="14" t="s">
        <v>2158</v>
      </c>
      <c r="G1301" s="15">
        <v>0.11700000000000001</v>
      </c>
      <c r="H1301" s="131">
        <v>31.5</v>
      </c>
      <c r="I1301" s="131">
        <v>15</v>
      </c>
      <c r="J1301" s="143" t="s">
        <v>2159</v>
      </c>
      <c r="K1301" s="37"/>
      <c r="L1301" s="27">
        <v>6.0000000000000001E-3</v>
      </c>
      <c r="M1301" s="13">
        <v>100</v>
      </c>
      <c r="N1301" s="13">
        <v>240</v>
      </c>
      <c r="O1301" s="17">
        <v>2E-3</v>
      </c>
      <c r="P1301" s="37"/>
      <c r="Q1301" s="27">
        <v>6.0000000000000001E-3</v>
      </c>
      <c r="R1301" s="13">
        <v>1315</v>
      </c>
      <c r="S1301" s="13">
        <v>240</v>
      </c>
      <c r="T1301" s="133">
        <v>2.9999999999999997E-4</v>
      </c>
      <c r="U1301" s="27"/>
      <c r="V1301" s="8">
        <f>IF(AB1299="Latest Sag:",-(K1301*L1301+P1301*Q1301),-(K1301*L1301+P1301*Q1301)+U1301)</f>
        <v>0</v>
      </c>
      <c r="W1301" s="8">
        <f>IF(OR(AC1300="",AC1300=0),Z1300+V1301,IF(AB1299="Latest Sag:",AA1300+U1301+V1301,AC1300+V1301))</f>
        <v>-0.61546400000000001</v>
      </c>
      <c r="X1301" s="34"/>
      <c r="Y1301" s="53">
        <f>IF(OR(ISBLANK(X1301),X1299=VALUE(20)),,IF(W1299="Latest Z20:",ABS(X1299-X1301-K1298*L1298-P1298*Q1298+U1300+U1301),ABS(X1300-X1301-K1300*L1300-P1300*Q1300+U1301)))</f>
        <v>0</v>
      </c>
      <c r="Z1301" s="28">
        <v>-67.620310000000003</v>
      </c>
      <c r="AA1301" s="28">
        <v>-0.61680000000000001</v>
      </c>
      <c r="AB1301" s="28">
        <v>4.2873000000000001E-2</v>
      </c>
      <c r="AC1301" s="8">
        <f t="shared" ref="AC1301" si="2956">AB1301+AA1301</f>
        <v>-0.57392699999999996</v>
      </c>
      <c r="AD1301" s="35">
        <v>-0.63277300000000003</v>
      </c>
      <c r="AE1301" s="8">
        <f t="shared" ref="AE1301" si="2957">IF(AD1301="",0,IF(OR(AC1301="",AC1301=0),W1301-AD1301,AC1301-AD1301))</f>
        <v>5.8846000000000065E-2</v>
      </c>
      <c r="AF1301" s="58">
        <f t="shared" ref="AF1301" si="2958">IF(AA1301="",(Z1301-V1301)-Z1300,AC1301-W1301)</f>
        <v>4.1537000000000046E-2</v>
      </c>
      <c r="AG1301" s="40">
        <v>-34710</v>
      </c>
      <c r="AH1301" s="73">
        <v>400</v>
      </c>
      <c r="AI1301" s="40">
        <v>1376</v>
      </c>
      <c r="AJ1301" s="73">
        <v>100</v>
      </c>
      <c r="AK1301" s="40">
        <v>17</v>
      </c>
      <c r="AL1301" s="73">
        <v>200</v>
      </c>
      <c r="AM1301" s="70"/>
      <c r="AN1301" s="74"/>
      <c r="AO1301" s="70"/>
      <c r="AP1301" s="63"/>
      <c r="AQ1301" s="63"/>
      <c r="AR1301" s="40"/>
      <c r="AS1301" s="40"/>
      <c r="AT1301" s="63"/>
      <c r="AU1301" s="63"/>
      <c r="AV1301" s="142"/>
      <c r="AW1301" s="71"/>
      <c r="AX1301" s="45"/>
      <c r="AY1301" s="45"/>
      <c r="AZ1301" s="46"/>
      <c r="BA1301" s="152"/>
      <c r="BB1301" s="47"/>
      <c r="BC1301" s="158">
        <v>46</v>
      </c>
      <c r="BD1301" s="158"/>
      <c r="BE1301" s="47"/>
      <c r="BF1301" s="56"/>
      <c r="BG1301" s="49"/>
      <c r="BH1301" s="50"/>
      <c r="BI1301" s="49"/>
      <c r="BJ1301" s="49"/>
      <c r="BK1301" s="49"/>
      <c r="BL1301" s="49"/>
      <c r="BM1301" s="49"/>
      <c r="BN1301" s="50"/>
      <c r="BO1301" s="49"/>
      <c r="BP1301" s="49"/>
      <c r="BQ1301" s="50"/>
      <c r="BR1301" s="9"/>
    </row>
    <row r="1302" spans="1:70" s="7" customFormat="1" x14ac:dyDescent="0.25">
      <c r="A1302" s="68" t="s">
        <v>2266</v>
      </c>
      <c r="B1302" s="67" t="s">
        <v>1156</v>
      </c>
      <c r="C1302" s="52">
        <v>44968.106458333335</v>
      </c>
      <c r="D1302" s="16">
        <f>(K1302*M1302+P1302*R1302)/(24*60*60)</f>
        <v>1.0416666666666666E-2</v>
      </c>
      <c r="E1302" s="26"/>
      <c r="F1302" s="14" t="s">
        <v>2158</v>
      </c>
      <c r="G1302" s="15">
        <v>0.11700000000000001</v>
      </c>
      <c r="H1302" s="131">
        <v>31.5</v>
      </c>
      <c r="I1302" s="131">
        <v>15</v>
      </c>
      <c r="J1302" s="143" t="s">
        <v>2159</v>
      </c>
      <c r="K1302" s="27">
        <v>9</v>
      </c>
      <c r="L1302" s="27">
        <v>6.0000000000000001E-3</v>
      </c>
      <c r="M1302" s="13">
        <v>100</v>
      </c>
      <c r="N1302" s="13">
        <v>240</v>
      </c>
      <c r="O1302" s="17">
        <v>2E-3</v>
      </c>
      <c r="P1302" s="27">
        <v>0</v>
      </c>
      <c r="Q1302" s="27">
        <v>6.0000000000000001E-3</v>
      </c>
      <c r="R1302" s="13">
        <v>1315</v>
      </c>
      <c r="S1302" s="13">
        <v>240</v>
      </c>
      <c r="T1302" s="133">
        <v>2.9999999999999997E-4</v>
      </c>
      <c r="U1302" s="27">
        <v>5.4294000000000002E-2</v>
      </c>
      <c r="V1302" s="8">
        <f>IF(AB1300="Latest Sag:",-(K1302*L1302+P1302*Q1302),-(K1302*L1302+P1302*Q1302)+U1302)</f>
        <v>-5.3999999999999999E-2</v>
      </c>
      <c r="W1302" s="8">
        <f>IF(OR(AC1301="",AC1301=0),Z1301+V1302,IF(AB1300="Latest Sag:",AA1301+U1302+V1302,AC1301+V1302))</f>
        <v>-0.61650600000000011</v>
      </c>
      <c r="X1302" s="33">
        <v>-39.619579999999999</v>
      </c>
      <c r="Y1302" s="53">
        <f>IF(OR(ISBLANK(X1302),X1300=VALUE(20)),,IF(W1300="Latest Z20:",ABS(X1300-X1302-K1299*L1299-P1299*Q1299+U1301+U1302),ABS(X1301-X1302-K1301*L1301-P1301*Q1301+U1302)))</f>
        <v>0</v>
      </c>
      <c r="Z1302" s="28">
        <v>-67.619727999999995</v>
      </c>
      <c r="AA1302" s="28">
        <v>-0.616784</v>
      </c>
      <c r="AB1302" s="28">
        <v>4.37E-4</v>
      </c>
      <c r="AC1302" s="8">
        <f t="shared" ref="AC1302" si="2959">AB1302+AA1302</f>
        <v>-0.61634699999999998</v>
      </c>
      <c r="AD1302" s="35">
        <v>-0.63277300000000003</v>
      </c>
      <c r="AE1302" s="8">
        <f t="shared" ref="AE1302" si="2960">IF(AD1302="",0,IF(OR(AC1302="",AC1302=0),W1302-AD1302,AC1302-AD1302))</f>
        <v>1.6426000000000052E-2</v>
      </c>
      <c r="AF1302" s="58">
        <f t="shared" ref="AF1302" si="2961">IF(AA1302="",(Z1302-V1302)-Z1301,AC1302-W1302)</f>
        <v>1.5900000000013126E-4</v>
      </c>
      <c r="AG1302" s="40">
        <v>-570</v>
      </c>
      <c r="AH1302" s="73">
        <v>400</v>
      </c>
      <c r="AI1302" s="40">
        <v>221</v>
      </c>
      <c r="AJ1302" s="73">
        <v>100</v>
      </c>
      <c r="AK1302" s="40">
        <v>15</v>
      </c>
      <c r="AL1302" s="73">
        <v>200</v>
      </c>
      <c r="AM1302" s="70"/>
      <c r="AN1302" s="74"/>
      <c r="AO1302" s="70"/>
      <c r="AP1302" s="63"/>
      <c r="AQ1302" s="63"/>
      <c r="AR1302" s="40"/>
      <c r="AS1302" s="40"/>
      <c r="AT1302" s="63"/>
      <c r="AU1302" s="63"/>
      <c r="AV1302" s="142"/>
      <c r="AW1302" s="71"/>
      <c r="AX1302" s="45"/>
      <c r="AY1302" s="45"/>
      <c r="AZ1302" s="46"/>
      <c r="BA1302" s="152"/>
      <c r="BB1302" s="47"/>
      <c r="BC1302" s="158">
        <v>46</v>
      </c>
      <c r="BD1302" s="158"/>
      <c r="BE1302" s="47"/>
      <c r="BF1302" s="56"/>
      <c r="BG1302" s="49"/>
      <c r="BH1302" s="50"/>
      <c r="BI1302" s="49"/>
      <c r="BJ1302" s="49"/>
      <c r="BK1302" s="49"/>
      <c r="BL1302" s="49"/>
      <c r="BM1302" s="49"/>
      <c r="BN1302" s="50"/>
      <c r="BO1302" s="49"/>
      <c r="BP1302" s="49"/>
      <c r="BQ1302" s="50"/>
      <c r="BR1302" s="9"/>
    </row>
    <row r="1303" spans="1:70" s="6" customFormat="1" x14ac:dyDescent="0.25">
      <c r="A1303" s="170" t="s">
        <v>1155</v>
      </c>
      <c r="B1303" s="136"/>
      <c r="C1303" s="137">
        <v>44968.136747685188</v>
      </c>
      <c r="D1303" s="146">
        <v>1.24</v>
      </c>
      <c r="E1303" s="139" t="s">
        <v>814</v>
      </c>
      <c r="F1303" s="165" t="s">
        <v>1433</v>
      </c>
      <c r="G1303" s="22"/>
      <c r="H1303" s="134"/>
      <c r="I1303" s="134"/>
      <c r="J1303" s="145"/>
      <c r="K1303" s="29"/>
      <c r="L1303" s="29"/>
      <c r="M1303" s="1"/>
      <c r="N1303" s="1"/>
      <c r="O1303" s="3"/>
      <c r="P1303" s="29"/>
      <c r="Q1303" s="29"/>
      <c r="R1303" s="1"/>
      <c r="S1303" s="1"/>
      <c r="T1303" s="147" t="s">
        <v>903</v>
      </c>
      <c r="U1303" s="32" t="s">
        <v>24</v>
      </c>
      <c r="V1303" s="24"/>
      <c r="W1303" s="25" t="s">
        <v>22</v>
      </c>
      <c r="X1303" s="30">
        <v>20</v>
      </c>
      <c r="Y1303" s="138"/>
      <c r="Z1303" s="30"/>
      <c r="AA1303" s="30"/>
      <c r="AB1303" s="36" t="s">
        <v>21</v>
      </c>
      <c r="AC1303" s="24">
        <f>$AC$1302</f>
        <v>-0.61634699999999998</v>
      </c>
      <c r="AD1303" s="30"/>
      <c r="AE1303" s="24"/>
      <c r="AF1303" s="24"/>
      <c r="AG1303" s="41"/>
      <c r="AH1303" s="41"/>
      <c r="AI1303" s="41"/>
      <c r="AJ1303" s="41"/>
      <c r="AK1303" s="41"/>
      <c r="AL1303" s="41"/>
      <c r="AM1303" s="41"/>
      <c r="AN1303" s="41"/>
      <c r="AO1303" s="41"/>
      <c r="AP1303" s="135"/>
      <c r="AQ1303" s="135"/>
      <c r="AR1303" s="41"/>
      <c r="AS1303" s="41"/>
      <c r="AT1303" s="135"/>
      <c r="AU1303" s="135"/>
      <c r="AV1303" s="29"/>
      <c r="AW1303" s="42"/>
      <c r="AX1303" s="42"/>
      <c r="AY1303" s="42"/>
      <c r="AZ1303" s="43"/>
      <c r="BA1303" s="151"/>
      <c r="BB1303" s="44"/>
      <c r="BC1303" s="157">
        <v>47</v>
      </c>
      <c r="BD1303" s="157"/>
      <c r="BE1303" s="44"/>
      <c r="BF1303" s="48"/>
      <c r="BG1303" s="48"/>
      <c r="BH1303" s="48"/>
      <c r="BI1303" s="48"/>
      <c r="BJ1303" s="48"/>
      <c r="BK1303" s="48"/>
      <c r="BL1303" s="48"/>
      <c r="BM1303" s="48"/>
      <c r="BN1303" s="48"/>
      <c r="BO1303" s="48"/>
      <c r="BP1303" s="48"/>
      <c r="BQ1303" s="48"/>
      <c r="BR1303" s="1"/>
    </row>
    <row r="1304" spans="1:70" s="7" customFormat="1" x14ac:dyDescent="0.25">
      <c r="A1304" s="68" t="s">
        <v>2267</v>
      </c>
      <c r="B1304" s="67" t="s">
        <v>1260</v>
      </c>
      <c r="C1304" s="52">
        <v>44968.136805555558</v>
      </c>
      <c r="D1304" s="16">
        <f>(K1304*M1304+P1304*R1304)/(24*60*60)</f>
        <v>0</v>
      </c>
      <c r="E1304" s="26"/>
      <c r="F1304" s="14" t="s">
        <v>2158</v>
      </c>
      <c r="G1304" s="15">
        <v>0.11700000000000001</v>
      </c>
      <c r="H1304" s="131">
        <v>31.5</v>
      </c>
      <c r="I1304" s="131">
        <v>15</v>
      </c>
      <c r="J1304" s="143" t="s">
        <v>2159</v>
      </c>
      <c r="K1304" s="37"/>
      <c r="L1304" s="27">
        <v>6.0000000000000001E-3</v>
      </c>
      <c r="M1304" s="13">
        <v>100</v>
      </c>
      <c r="N1304" s="13">
        <v>240</v>
      </c>
      <c r="O1304" s="17">
        <v>2E-3</v>
      </c>
      <c r="P1304" s="37"/>
      <c r="Q1304" s="27">
        <v>6.0000000000000001E-3</v>
      </c>
      <c r="R1304" s="13">
        <v>1315</v>
      </c>
      <c r="S1304" s="13">
        <v>240</v>
      </c>
      <c r="T1304" s="133">
        <v>2.9999999999999997E-4</v>
      </c>
      <c r="U1304" s="27"/>
      <c r="V1304" s="8">
        <f>IF(AB1302="Latest Sag:",-(K1304*L1304+P1304*Q1304),-(K1304*L1304+P1304*Q1304)+U1304)</f>
        <v>0</v>
      </c>
      <c r="W1304" s="8">
        <f>IF(OR(AC1303="",AC1303=0),Z1303+V1304,IF(AB1302="Latest Sag:",AA1303+U1304+V1304,AC1303+V1304))</f>
        <v>-0.61634699999999998</v>
      </c>
      <c r="X1304" s="34"/>
      <c r="Y1304" s="53">
        <f>IF(OR(ISBLANK(X1304),X1302=VALUE(20)),,IF(W1302="Latest Z20:",ABS(X1302-X1304-K1301*L1301-P1301*Q1301+U1303+U1304),ABS(X1303-X1304-K1303*L1303-P1303*Q1303+U1304)))</f>
        <v>0</v>
      </c>
      <c r="Z1304" s="28">
        <v>-67.618201999999997</v>
      </c>
      <c r="AA1304" s="28">
        <v>-0.61654200000000003</v>
      </c>
      <c r="AB1304" s="28">
        <v>4.1563999999999997E-2</v>
      </c>
      <c r="AC1304" s="8">
        <f t="shared" ref="AC1304" si="2962">AB1304+AA1304</f>
        <v>-0.57497799999999999</v>
      </c>
      <c r="AD1304" s="35">
        <v>-0.63277300000000003</v>
      </c>
      <c r="AE1304" s="8">
        <f t="shared" ref="AE1304" si="2963">IF(AD1304="",0,IF(OR(AC1304="",AC1304=0),W1304-AD1304,AC1304-AD1304))</f>
        <v>5.7795000000000041E-2</v>
      </c>
      <c r="AF1304" s="58">
        <f t="shared" ref="AF1304" si="2964">IF(AA1304="",(Z1304-V1304)-Z1303,AC1304-W1304)</f>
        <v>4.1368999999999989E-2</v>
      </c>
      <c r="AG1304" s="40">
        <v>-33644</v>
      </c>
      <c r="AH1304" s="73">
        <v>400</v>
      </c>
      <c r="AI1304" s="40">
        <v>1189</v>
      </c>
      <c r="AJ1304" s="73">
        <v>100</v>
      </c>
      <c r="AK1304" s="40">
        <v>22</v>
      </c>
      <c r="AL1304" s="73">
        <v>200</v>
      </c>
      <c r="AM1304" s="70"/>
      <c r="AN1304" s="74"/>
      <c r="AO1304" s="70"/>
      <c r="AP1304" s="63"/>
      <c r="AQ1304" s="63"/>
      <c r="AR1304" s="40"/>
      <c r="AS1304" s="40"/>
      <c r="AT1304" s="63"/>
      <c r="AU1304" s="63"/>
      <c r="AV1304" s="142"/>
      <c r="AW1304" s="71"/>
      <c r="AX1304" s="45"/>
      <c r="AY1304" s="45"/>
      <c r="AZ1304" s="46"/>
      <c r="BA1304" s="152"/>
      <c r="BB1304" s="47"/>
      <c r="BC1304" s="158">
        <v>47</v>
      </c>
      <c r="BD1304" s="158"/>
      <c r="BE1304" s="47"/>
      <c r="BF1304" s="56"/>
      <c r="BG1304" s="49"/>
      <c r="BH1304" s="50"/>
      <c r="BI1304" s="49"/>
      <c r="BJ1304" s="49"/>
      <c r="BK1304" s="49"/>
      <c r="BL1304" s="49"/>
      <c r="BM1304" s="49"/>
      <c r="BN1304" s="50"/>
      <c r="BO1304" s="49"/>
      <c r="BP1304" s="49"/>
      <c r="BQ1304" s="50"/>
      <c r="BR1304" s="9"/>
    </row>
    <row r="1305" spans="1:70" s="7" customFormat="1" x14ac:dyDescent="0.25">
      <c r="A1305" s="68" t="s">
        <v>2268</v>
      </c>
      <c r="B1305" s="67" t="s">
        <v>1260</v>
      </c>
      <c r="C1305" s="52">
        <v>44968.148148148146</v>
      </c>
      <c r="D1305" s="16">
        <f>(K1305*M1305+P1305*R1305)/(24*60*60)</f>
        <v>1.0416666666666666E-2</v>
      </c>
      <c r="E1305" s="26"/>
      <c r="F1305" s="14" t="s">
        <v>2158</v>
      </c>
      <c r="G1305" s="15">
        <v>0.11700000000000001</v>
      </c>
      <c r="H1305" s="131">
        <v>31.5</v>
      </c>
      <c r="I1305" s="131">
        <v>15</v>
      </c>
      <c r="J1305" s="143" t="s">
        <v>2159</v>
      </c>
      <c r="K1305" s="27">
        <v>9</v>
      </c>
      <c r="L1305" s="27">
        <v>6.0000000000000001E-3</v>
      </c>
      <c r="M1305" s="13">
        <v>100</v>
      </c>
      <c r="N1305" s="13">
        <v>240</v>
      </c>
      <c r="O1305" s="17">
        <v>2E-3</v>
      </c>
      <c r="P1305" s="27">
        <v>0</v>
      </c>
      <c r="Q1305" s="27">
        <v>6.0000000000000001E-3</v>
      </c>
      <c r="R1305" s="13">
        <v>1315</v>
      </c>
      <c r="S1305" s="13">
        <v>240</v>
      </c>
      <c r="T1305" s="133">
        <v>2.9999999999999997E-4</v>
      </c>
      <c r="U1305" s="27">
        <v>5.4178999999999998E-2</v>
      </c>
      <c r="V1305" s="8">
        <f>IF(AB1303="Latest Sag:",-(K1305*L1305+P1305*Q1305),-(K1305*L1305+P1305*Q1305)+U1305)</f>
        <v>-5.3999999999999999E-2</v>
      </c>
      <c r="W1305" s="8">
        <f>IF(OR(AC1304="",AC1304=0),Z1304+V1305,IF(AB1303="Latest Sag:",AA1304+U1305+V1305,AC1304+V1305))</f>
        <v>-0.61636300000000011</v>
      </c>
      <c r="X1305" s="33">
        <v>-39.617255999999998</v>
      </c>
      <c r="Y1305" s="53">
        <f>IF(OR(ISBLANK(X1305),X1303=VALUE(20)),,IF(W1303="Latest Z20:",ABS(X1303-X1305-K1302*L1302-P1302*Q1302+U1304+U1305),ABS(X1304-X1305-K1304*L1304-P1304*Q1304+U1305)))</f>
        <v>0</v>
      </c>
      <c r="Z1305" s="28">
        <v>-67.617597000000004</v>
      </c>
      <c r="AA1305" s="28">
        <v>-0.61652399999999996</v>
      </c>
      <c r="AB1305" s="28">
        <v>6.0099999999999997E-4</v>
      </c>
      <c r="AC1305" s="8">
        <f t="shared" ref="AC1305" si="2965">AB1305+AA1305</f>
        <v>-0.615923</v>
      </c>
      <c r="AD1305" s="35">
        <v>-0.63277300000000003</v>
      </c>
      <c r="AE1305" s="8">
        <f t="shared" ref="AE1305" si="2966">IF(AD1305="",0,IF(OR(AC1305="",AC1305=0),W1305-AD1305,AC1305-AD1305))</f>
        <v>1.6850000000000032E-2</v>
      </c>
      <c r="AF1305" s="58">
        <f t="shared" ref="AF1305" si="2967">IF(AA1305="",(Z1305-V1305)-Z1304,AC1305-W1305)</f>
        <v>4.4000000000010697E-4</v>
      </c>
      <c r="AG1305" s="40">
        <v>-858</v>
      </c>
      <c r="AH1305" s="73">
        <v>400</v>
      </c>
      <c r="AI1305" s="40">
        <v>250</v>
      </c>
      <c r="AJ1305" s="73">
        <v>100</v>
      </c>
      <c r="AK1305" s="40">
        <v>30</v>
      </c>
      <c r="AL1305" s="73">
        <v>200</v>
      </c>
      <c r="AM1305" s="70"/>
      <c r="AN1305" s="74"/>
      <c r="AO1305" s="70"/>
      <c r="AP1305" s="63"/>
      <c r="AQ1305" s="63"/>
      <c r="AR1305" s="40"/>
      <c r="AS1305" s="40"/>
      <c r="AT1305" s="63"/>
      <c r="AU1305" s="63"/>
      <c r="AV1305" s="142"/>
      <c r="AW1305" s="71"/>
      <c r="AX1305" s="45"/>
      <c r="AY1305" s="45"/>
      <c r="AZ1305" s="46"/>
      <c r="BA1305" s="152"/>
      <c r="BB1305" s="47"/>
      <c r="BC1305" s="158">
        <v>47</v>
      </c>
      <c r="BD1305" s="158"/>
      <c r="BE1305" s="47"/>
      <c r="BF1305" s="56"/>
      <c r="BG1305" s="49"/>
      <c r="BH1305" s="50"/>
      <c r="BI1305" s="49"/>
      <c r="BJ1305" s="49"/>
      <c r="BK1305" s="49"/>
      <c r="BL1305" s="49"/>
      <c r="BM1305" s="49"/>
      <c r="BN1305" s="50"/>
      <c r="BO1305" s="49"/>
      <c r="BP1305" s="49"/>
      <c r="BQ1305" s="50"/>
      <c r="BR1305" s="9"/>
    </row>
    <row r="1306" spans="1:70" s="6" customFormat="1" x14ac:dyDescent="0.25">
      <c r="A1306" s="170" t="s">
        <v>1155</v>
      </c>
      <c r="B1306" s="136"/>
      <c r="C1306" s="137">
        <v>44968.17527777778</v>
      </c>
      <c r="D1306" s="146">
        <v>0.92</v>
      </c>
      <c r="E1306" s="139" t="s">
        <v>814</v>
      </c>
      <c r="F1306" s="165" t="s">
        <v>1438</v>
      </c>
      <c r="G1306" s="22"/>
      <c r="H1306" s="134"/>
      <c r="I1306" s="134"/>
      <c r="J1306" s="145"/>
      <c r="K1306" s="29"/>
      <c r="L1306" s="29"/>
      <c r="M1306" s="1"/>
      <c r="N1306" s="1"/>
      <c r="O1306" s="3"/>
      <c r="P1306" s="29"/>
      <c r="Q1306" s="29"/>
      <c r="R1306" s="1"/>
      <c r="S1306" s="1"/>
      <c r="T1306" s="147" t="s">
        <v>903</v>
      </c>
      <c r="U1306" s="32" t="s">
        <v>24</v>
      </c>
      <c r="V1306" s="24"/>
      <c r="W1306" s="25" t="s">
        <v>22</v>
      </c>
      <c r="X1306" s="30">
        <v>20</v>
      </c>
      <c r="Y1306" s="138"/>
      <c r="Z1306" s="30"/>
      <c r="AA1306" s="30"/>
      <c r="AB1306" s="36" t="s">
        <v>21</v>
      </c>
      <c r="AC1306" s="24">
        <f>$AC$1305</f>
        <v>-0.615923</v>
      </c>
      <c r="AD1306" s="30"/>
      <c r="AE1306" s="24"/>
      <c r="AF1306" s="24"/>
      <c r="AG1306" s="41"/>
      <c r="AH1306" s="41"/>
      <c r="AI1306" s="41"/>
      <c r="AJ1306" s="41"/>
      <c r="AK1306" s="41"/>
      <c r="AL1306" s="41"/>
      <c r="AM1306" s="41"/>
      <c r="AN1306" s="41"/>
      <c r="AO1306" s="41"/>
      <c r="AP1306" s="135"/>
      <c r="AQ1306" s="135"/>
      <c r="AR1306" s="41"/>
      <c r="AS1306" s="41"/>
      <c r="AT1306" s="135"/>
      <c r="AU1306" s="135"/>
      <c r="AV1306" s="29"/>
      <c r="AW1306" s="42"/>
      <c r="AX1306" s="42"/>
      <c r="AY1306" s="42"/>
      <c r="AZ1306" s="43"/>
      <c r="BA1306" s="151"/>
      <c r="BB1306" s="44"/>
      <c r="BC1306" s="157">
        <v>48</v>
      </c>
      <c r="BD1306" s="157"/>
      <c r="BE1306" s="44"/>
      <c r="BF1306" s="48"/>
      <c r="BG1306" s="48"/>
      <c r="BH1306" s="48"/>
      <c r="BI1306" s="48"/>
      <c r="BJ1306" s="48"/>
      <c r="BK1306" s="48"/>
      <c r="BL1306" s="48"/>
      <c r="BM1306" s="48"/>
      <c r="BN1306" s="48"/>
      <c r="BO1306" s="48"/>
      <c r="BP1306" s="48"/>
      <c r="BQ1306" s="48"/>
      <c r="BR1306" s="1"/>
    </row>
    <row r="1307" spans="1:70" s="7" customFormat="1" x14ac:dyDescent="0.25">
      <c r="A1307" s="68" t="s">
        <v>2269</v>
      </c>
      <c r="B1307" s="67" t="s">
        <v>2255</v>
      </c>
      <c r="C1307" s="52">
        <v>44968.175347222219</v>
      </c>
      <c r="D1307" s="16">
        <f>(K1307*M1307+P1307*R1307)/(24*60*60)</f>
        <v>0</v>
      </c>
      <c r="E1307" s="26"/>
      <c r="F1307" s="14" t="s">
        <v>2158</v>
      </c>
      <c r="G1307" s="15">
        <v>0.11700000000000001</v>
      </c>
      <c r="H1307" s="131">
        <v>31.5</v>
      </c>
      <c r="I1307" s="131">
        <v>15</v>
      </c>
      <c r="J1307" s="143" t="s">
        <v>2159</v>
      </c>
      <c r="K1307" s="37"/>
      <c r="L1307" s="27">
        <v>6.0000000000000001E-3</v>
      </c>
      <c r="M1307" s="13">
        <v>100</v>
      </c>
      <c r="N1307" s="13">
        <v>240</v>
      </c>
      <c r="O1307" s="17">
        <v>2E-3</v>
      </c>
      <c r="P1307" s="37"/>
      <c r="Q1307" s="27">
        <v>6.0000000000000001E-3</v>
      </c>
      <c r="R1307" s="13">
        <v>1315</v>
      </c>
      <c r="S1307" s="13">
        <v>240</v>
      </c>
      <c r="T1307" s="133">
        <v>2.9999999999999997E-4</v>
      </c>
      <c r="U1307" s="27"/>
      <c r="V1307" s="8">
        <f>IF(AB1305="Latest Sag:",-(K1307*L1307+P1307*Q1307),-(K1307*L1307+P1307*Q1307)+U1307)</f>
        <v>0</v>
      </c>
      <c r="W1307" s="8">
        <f>IF(OR(AC1306="",AC1306=0),Z1306+V1307,IF(AB1305="Latest Sag:",AA1306+U1307+V1307,AC1306+V1307))</f>
        <v>-0.615923</v>
      </c>
      <c r="X1307" s="34"/>
      <c r="Y1307" s="53">
        <f>IF(OR(ISBLANK(X1307),X1305=VALUE(20)),,IF(W1305="Latest Z20:",ABS(X1305-X1307-K1304*L1304-P1304*Q1304+U1306+U1307),ABS(X1306-X1307-K1306*L1306-P1306*Q1306+U1307)))</f>
        <v>0</v>
      </c>
      <c r="Z1307" s="28">
        <v>-67.615588000000002</v>
      </c>
      <c r="AA1307" s="28">
        <v>-0.61661600000000005</v>
      </c>
      <c r="AB1307" s="28">
        <v>3.9410000000000001E-2</v>
      </c>
      <c r="AC1307" s="8">
        <f t="shared" ref="AC1307" si="2968">AB1307+AA1307</f>
        <v>-0.57720600000000011</v>
      </c>
      <c r="AD1307" s="35">
        <v>-0.63277300000000003</v>
      </c>
      <c r="AE1307" s="8">
        <f t="shared" ref="AE1307" si="2969">IF(AD1307="",0,IF(OR(AC1307="",AC1307=0),W1307-AD1307,AC1307-AD1307))</f>
        <v>5.5566999999999922E-2</v>
      </c>
      <c r="AF1307" s="58">
        <f t="shared" ref="AF1307" si="2970">IF(AA1307="",(Z1307-V1307)-Z1306,AC1307-W1307)</f>
        <v>3.871699999999989E-2</v>
      </c>
      <c r="AG1307" s="40">
        <v>-34040</v>
      </c>
      <c r="AH1307" s="73">
        <v>400</v>
      </c>
      <c r="AI1307" s="40">
        <v>1248</v>
      </c>
      <c r="AJ1307" s="73">
        <v>100</v>
      </c>
      <c r="AK1307" s="40">
        <v>22</v>
      </c>
      <c r="AL1307" s="73">
        <v>200</v>
      </c>
      <c r="AM1307" s="70"/>
      <c r="AN1307" s="74"/>
      <c r="AO1307" s="70"/>
      <c r="AP1307" s="63"/>
      <c r="AQ1307" s="63"/>
      <c r="AR1307" s="40"/>
      <c r="AS1307" s="40"/>
      <c r="AT1307" s="63"/>
      <c r="AU1307" s="63"/>
      <c r="AV1307" s="142"/>
      <c r="AW1307" s="71"/>
      <c r="AX1307" s="45"/>
      <c r="AY1307" s="45"/>
      <c r="AZ1307" s="46"/>
      <c r="BA1307" s="152"/>
      <c r="BB1307" s="47"/>
      <c r="BC1307" s="158">
        <v>48</v>
      </c>
      <c r="BD1307" s="158"/>
      <c r="BE1307" s="47"/>
      <c r="BF1307" s="56"/>
      <c r="BG1307" s="49"/>
      <c r="BH1307" s="50"/>
      <c r="BI1307" s="49"/>
      <c r="BJ1307" s="49"/>
      <c r="BK1307" s="49"/>
      <c r="BL1307" s="49"/>
      <c r="BM1307" s="49"/>
      <c r="BN1307" s="50"/>
      <c r="BO1307" s="49"/>
      <c r="BP1307" s="49"/>
      <c r="BQ1307" s="50"/>
      <c r="BR1307" s="9"/>
    </row>
    <row r="1308" spans="1:70" s="7" customFormat="1" x14ac:dyDescent="0.25">
      <c r="A1308" s="68" t="s">
        <v>2270</v>
      </c>
      <c r="B1308" s="67" t="s">
        <v>2255</v>
      </c>
      <c r="C1308" s="52">
        <v>44968.191018518519</v>
      </c>
      <c r="D1308" s="16">
        <f>(K1308*M1308+P1308*R1308)/(24*60*60)</f>
        <v>9.2592592592592587E-3</v>
      </c>
      <c r="E1308" s="26"/>
      <c r="F1308" s="14" t="s">
        <v>2158</v>
      </c>
      <c r="G1308" s="15">
        <v>0.11700000000000001</v>
      </c>
      <c r="H1308" s="131">
        <v>31.5</v>
      </c>
      <c r="I1308" s="131">
        <v>15</v>
      </c>
      <c r="J1308" s="143" t="s">
        <v>2159</v>
      </c>
      <c r="K1308" s="27">
        <v>8</v>
      </c>
      <c r="L1308" s="27">
        <v>6.0000000000000001E-3</v>
      </c>
      <c r="M1308" s="13">
        <v>100</v>
      </c>
      <c r="N1308" s="13">
        <v>240</v>
      </c>
      <c r="O1308" s="17">
        <v>2E-3</v>
      </c>
      <c r="P1308" s="27"/>
      <c r="Q1308" s="27">
        <v>6.0000000000000001E-3</v>
      </c>
      <c r="R1308" s="13">
        <v>1315</v>
      </c>
      <c r="S1308" s="13">
        <v>240</v>
      </c>
      <c r="T1308" s="133">
        <v>2.9999999999999997E-4</v>
      </c>
      <c r="U1308" s="27">
        <v>4.8240999999999999E-2</v>
      </c>
      <c r="V1308" s="8">
        <f>IF(AB1306="Latest Sag:",-(K1308*L1308+P1308*Q1308),-(K1308*L1308+P1308*Q1308)+U1308)</f>
        <v>-4.8000000000000001E-2</v>
      </c>
      <c r="W1308" s="8">
        <f>IF(OR(AC1307="",AC1307=0),Z1307+V1308,IF(AB1306="Latest Sag:",AA1307+U1308+V1308,AC1307+V1308))</f>
        <v>-0.61637500000000012</v>
      </c>
      <c r="X1308" s="33">
        <v>-39.620429999999999</v>
      </c>
      <c r="Y1308" s="53">
        <f>IF(OR(ISBLANK(X1308),X1306=VALUE(20)),,IF(W1306="Latest Z20:",ABS(X1306-X1308-K1305*L1305-P1305*Q1305+U1307+U1308),ABS(X1307-X1308-K1307*L1307-P1307*Q1307+U1308)))</f>
        <v>0</v>
      </c>
      <c r="Z1308" s="28">
        <v>-67.615110000000001</v>
      </c>
      <c r="AA1308" s="28">
        <v>-0.61663000000000001</v>
      </c>
      <c r="AB1308" s="28">
        <v>9.6400000000000001E-4</v>
      </c>
      <c r="AC1308" s="8">
        <f t="shared" ref="AC1308" si="2971">AB1308+AA1308</f>
        <v>-0.61566600000000005</v>
      </c>
      <c r="AD1308" s="35">
        <v>-0.63277300000000003</v>
      </c>
      <c r="AE1308" s="8">
        <f t="shared" ref="AE1308" si="2972">IF(AD1308="",0,IF(OR(AC1308="",AC1308=0),W1308-AD1308,AC1308-AD1308))</f>
        <v>1.7106999999999983E-2</v>
      </c>
      <c r="AF1308" s="58">
        <f t="shared" ref="AF1308" si="2973">IF(AA1308="",(Z1308-V1308)-Z1307,AC1308-W1308)</f>
        <v>7.0900000000007068E-4</v>
      </c>
      <c r="AG1308" s="40">
        <v>-1298</v>
      </c>
      <c r="AH1308" s="73">
        <v>400</v>
      </c>
      <c r="AI1308" s="40">
        <v>278</v>
      </c>
      <c r="AJ1308" s="73">
        <v>100</v>
      </c>
      <c r="AK1308" s="40">
        <v>28</v>
      </c>
      <c r="AL1308" s="73">
        <v>200</v>
      </c>
      <c r="AM1308" s="70"/>
      <c r="AN1308" s="74"/>
      <c r="AO1308" s="70"/>
      <c r="AP1308" s="63"/>
      <c r="AQ1308" s="63"/>
      <c r="AR1308" s="40"/>
      <c r="AS1308" s="40"/>
      <c r="AT1308" s="63"/>
      <c r="AU1308" s="63"/>
      <c r="AV1308" s="142"/>
      <c r="AW1308" s="71"/>
      <c r="AX1308" s="45"/>
      <c r="AY1308" s="45"/>
      <c r="AZ1308" s="46"/>
      <c r="BA1308" s="152"/>
      <c r="BB1308" s="47"/>
      <c r="BC1308" s="158">
        <v>48</v>
      </c>
      <c r="BD1308" s="158"/>
      <c r="BE1308" s="47"/>
      <c r="BF1308" s="56"/>
      <c r="BG1308" s="49"/>
      <c r="BH1308" s="50"/>
      <c r="BI1308" s="49"/>
      <c r="BJ1308" s="49"/>
      <c r="BK1308" s="49"/>
      <c r="BL1308" s="49"/>
      <c r="BM1308" s="49"/>
      <c r="BN1308" s="50"/>
      <c r="BO1308" s="49"/>
      <c r="BP1308" s="49"/>
      <c r="BQ1308" s="50"/>
      <c r="BR1308" s="9"/>
    </row>
    <row r="1309" spans="1:70" s="6" customFormat="1" x14ac:dyDescent="0.25">
      <c r="A1309" s="170" t="s">
        <v>1155</v>
      </c>
      <c r="B1309" s="136"/>
      <c r="C1309" s="137">
        <v>44968.220520833333</v>
      </c>
      <c r="D1309" s="146">
        <v>1.0900000000000001</v>
      </c>
      <c r="E1309" s="139" t="s">
        <v>814</v>
      </c>
      <c r="F1309" s="165" t="s">
        <v>1616</v>
      </c>
      <c r="G1309" s="22"/>
      <c r="H1309" s="134"/>
      <c r="I1309" s="134"/>
      <c r="J1309" s="145"/>
      <c r="K1309" s="29"/>
      <c r="L1309" s="29"/>
      <c r="M1309" s="1"/>
      <c r="N1309" s="1"/>
      <c r="O1309" s="3"/>
      <c r="P1309" s="29"/>
      <c r="Q1309" s="29"/>
      <c r="R1309" s="1"/>
      <c r="S1309" s="1"/>
      <c r="T1309" s="147" t="s">
        <v>903</v>
      </c>
      <c r="U1309" s="32" t="s">
        <v>24</v>
      </c>
      <c r="V1309" s="24"/>
      <c r="W1309" s="25" t="s">
        <v>22</v>
      </c>
      <c r="X1309" s="30">
        <v>20</v>
      </c>
      <c r="Y1309" s="138"/>
      <c r="Z1309" s="30"/>
      <c r="AA1309" s="30"/>
      <c r="AB1309" s="36" t="s">
        <v>21</v>
      </c>
      <c r="AC1309" s="24">
        <f>$AC$1308</f>
        <v>-0.61566600000000005</v>
      </c>
      <c r="AD1309" s="30"/>
      <c r="AE1309" s="24"/>
      <c r="AF1309" s="24"/>
      <c r="AG1309" s="41"/>
      <c r="AH1309" s="41"/>
      <c r="AI1309" s="41"/>
      <c r="AJ1309" s="41"/>
      <c r="AK1309" s="41"/>
      <c r="AL1309" s="41"/>
      <c r="AM1309" s="41"/>
      <c r="AN1309" s="41"/>
      <c r="AO1309" s="41"/>
      <c r="AP1309" s="135"/>
      <c r="AQ1309" s="135"/>
      <c r="AR1309" s="41"/>
      <c r="AS1309" s="41"/>
      <c r="AT1309" s="135"/>
      <c r="AU1309" s="135"/>
      <c r="AV1309" s="29"/>
      <c r="AW1309" s="42"/>
      <c r="AX1309" s="42"/>
      <c r="AY1309" s="42"/>
      <c r="AZ1309" s="43"/>
      <c r="BA1309" s="151"/>
      <c r="BB1309" s="44"/>
      <c r="BC1309" s="157">
        <v>49</v>
      </c>
      <c r="BD1309" s="157"/>
      <c r="BE1309" s="44"/>
      <c r="BF1309" s="48"/>
      <c r="BG1309" s="48"/>
      <c r="BH1309" s="48"/>
      <c r="BI1309" s="48"/>
      <c r="BJ1309" s="48"/>
      <c r="BK1309" s="48"/>
      <c r="BL1309" s="48"/>
      <c r="BM1309" s="48"/>
      <c r="BN1309" s="48"/>
      <c r="BO1309" s="48"/>
      <c r="BP1309" s="48"/>
      <c r="BQ1309" s="48"/>
      <c r="BR1309" s="1"/>
    </row>
    <row r="1310" spans="1:70" s="7" customFormat="1" x14ac:dyDescent="0.25">
      <c r="A1310" s="68" t="s">
        <v>2271</v>
      </c>
      <c r="B1310" s="67" t="s">
        <v>1156</v>
      </c>
      <c r="C1310" s="52">
        <v>44968.220636574071</v>
      </c>
      <c r="D1310" s="16">
        <f>(K1310*M1310+P1310*R1310)/(24*60*60)</f>
        <v>0</v>
      </c>
      <c r="E1310" s="26"/>
      <c r="F1310" s="14" t="s">
        <v>2158</v>
      </c>
      <c r="G1310" s="15">
        <v>0.11700000000000001</v>
      </c>
      <c r="H1310" s="131">
        <v>31.5</v>
      </c>
      <c r="I1310" s="131">
        <v>15</v>
      </c>
      <c r="J1310" s="143" t="s">
        <v>2159</v>
      </c>
      <c r="K1310" s="37"/>
      <c r="L1310" s="27">
        <v>6.0000000000000001E-3</v>
      </c>
      <c r="M1310" s="13">
        <v>100</v>
      </c>
      <c r="N1310" s="13">
        <v>240</v>
      </c>
      <c r="O1310" s="17">
        <v>2E-3</v>
      </c>
      <c r="P1310" s="37"/>
      <c r="Q1310" s="27">
        <v>6.0000000000000001E-3</v>
      </c>
      <c r="R1310" s="13">
        <v>1315</v>
      </c>
      <c r="S1310" s="13">
        <v>240</v>
      </c>
      <c r="T1310" s="133">
        <v>2.9999999999999997E-4</v>
      </c>
      <c r="U1310" s="27"/>
      <c r="V1310" s="8">
        <f>IF(AB1308="Latest Sag:",-(K1310*L1310+P1310*Q1310),-(K1310*L1310+P1310*Q1310)+U1310)</f>
        <v>0</v>
      </c>
      <c r="W1310" s="8">
        <f>IF(OR(AC1309="",AC1309=0),Z1309+V1310,IF(AB1308="Latest Sag:",AA1309+U1310+V1310,AC1309+V1310))</f>
        <v>-0.61566600000000005</v>
      </c>
      <c r="X1310" s="34"/>
      <c r="Y1310" s="53">
        <f>IF(OR(ISBLANK(X1310),X1308=VALUE(20)),,IF(W1308="Latest Z20:",ABS(X1308-X1310-K1307*L1307-P1307*Q1307+U1309+U1310),ABS(X1309-X1310-K1309*L1309-P1309*Q1309+U1310)))</f>
        <v>0</v>
      </c>
      <c r="Z1310" s="28">
        <v>-67.612741999999997</v>
      </c>
      <c r="AA1310" s="28">
        <v>-0.61677700000000002</v>
      </c>
      <c r="AB1310" s="28">
        <v>4.1918999999999998E-2</v>
      </c>
      <c r="AC1310" s="8">
        <f t="shared" ref="AC1310" si="2974">AB1310+AA1310</f>
        <v>-0.57485799999999998</v>
      </c>
      <c r="AD1310" s="35">
        <v>-0.63277300000000003</v>
      </c>
      <c r="AE1310" s="8">
        <f t="shared" ref="AE1310" si="2975">IF(AD1310="",0,IF(OR(AC1310="",AC1310=0),W1310-AD1310,AC1310-AD1310))</f>
        <v>5.791500000000005E-2</v>
      </c>
      <c r="AF1310" s="58">
        <f t="shared" ref="AF1310" si="2976">IF(AA1310="",(Z1310-V1310)-Z1309,AC1310-W1310)</f>
        <v>4.0808000000000066E-2</v>
      </c>
      <c r="AG1310" s="40">
        <v>-35084</v>
      </c>
      <c r="AH1310" s="73">
        <v>400</v>
      </c>
      <c r="AI1310" s="40">
        <v>1087</v>
      </c>
      <c r="AJ1310" s="73">
        <v>100</v>
      </c>
      <c r="AK1310" s="40">
        <v>40</v>
      </c>
      <c r="AL1310" s="73">
        <v>200</v>
      </c>
      <c r="AM1310" s="70"/>
      <c r="AN1310" s="74"/>
      <c r="AO1310" s="70"/>
      <c r="AP1310" s="63"/>
      <c r="AQ1310" s="63"/>
      <c r="AR1310" s="40"/>
      <c r="AS1310" s="40"/>
      <c r="AT1310" s="63"/>
      <c r="AU1310" s="63"/>
      <c r="AV1310" s="142"/>
      <c r="AW1310" s="71"/>
      <c r="AX1310" s="45"/>
      <c r="AY1310" s="45"/>
      <c r="AZ1310" s="46"/>
      <c r="BA1310" s="152"/>
      <c r="BB1310" s="47"/>
      <c r="BC1310" s="158">
        <v>49</v>
      </c>
      <c r="BD1310" s="158"/>
      <c r="BE1310" s="47"/>
      <c r="BF1310" s="56"/>
      <c r="BG1310" s="49"/>
      <c r="BH1310" s="50"/>
      <c r="BI1310" s="49"/>
      <c r="BJ1310" s="49"/>
      <c r="BK1310" s="49"/>
      <c r="BL1310" s="49"/>
      <c r="BM1310" s="49"/>
      <c r="BN1310" s="50"/>
      <c r="BO1310" s="49"/>
      <c r="BP1310" s="49"/>
      <c r="BQ1310" s="50"/>
      <c r="BR1310" s="9"/>
    </row>
    <row r="1311" spans="1:70" s="7" customFormat="1" x14ac:dyDescent="0.25">
      <c r="A1311" s="68" t="s">
        <v>2272</v>
      </c>
      <c r="B1311" s="67" t="s">
        <v>1156</v>
      </c>
      <c r="C1311" s="52">
        <v>44968.237546296295</v>
      </c>
      <c r="D1311" s="16">
        <f>(K1311*M1311+P1311*R1311)/(24*60*60)</f>
        <v>1.0416666666666666E-2</v>
      </c>
      <c r="E1311" s="26" t="s">
        <v>2292</v>
      </c>
      <c r="F1311" s="14" t="s">
        <v>2158</v>
      </c>
      <c r="G1311" s="15">
        <v>0.11700000000000001</v>
      </c>
      <c r="H1311" s="131">
        <v>31.5</v>
      </c>
      <c r="I1311" s="131">
        <v>15</v>
      </c>
      <c r="J1311" s="143" t="s">
        <v>2159</v>
      </c>
      <c r="K1311" s="27">
        <v>9</v>
      </c>
      <c r="L1311" s="27">
        <v>6.0000000000000001E-3</v>
      </c>
      <c r="M1311" s="13">
        <v>100</v>
      </c>
      <c r="N1311" s="13">
        <v>240</v>
      </c>
      <c r="O1311" s="17">
        <v>2E-3</v>
      </c>
      <c r="P1311" s="27">
        <v>0</v>
      </c>
      <c r="Q1311" s="27">
        <v>6.0000000000000001E-3</v>
      </c>
      <c r="R1311" s="13">
        <v>1315</v>
      </c>
      <c r="S1311" s="13">
        <v>240</v>
      </c>
      <c r="T1311" s="133">
        <v>2.9999999999999997E-4</v>
      </c>
      <c r="U1311" s="27">
        <v>5.4455000000000003E-2</v>
      </c>
      <c r="V1311" s="8">
        <f>IF(AB1309="Latest Sag:",-(K1311*L1311+P1311*Q1311),-(K1311*L1311+P1311*Q1311)+U1311)</f>
        <v>-5.3999999999999999E-2</v>
      </c>
      <c r="W1311" s="8">
        <f>IF(OR(AC1310="",AC1310=0),Z1310+V1311,IF(AB1309="Latest Sag:",AA1310+U1311+V1311,AC1310+V1311))</f>
        <v>-0.61632200000000004</v>
      </c>
      <c r="X1311" s="33">
        <v>-39.610509999999998</v>
      </c>
      <c r="Y1311" s="53">
        <f>IF(OR(ISBLANK(X1311),X1309=VALUE(20)),,IF(W1309="Latest Z20:",ABS(X1309-X1311-K1308*L1308-P1308*Q1308+U1310+U1311),ABS(X1310-X1311-K1310*L1310-P1310*Q1310+U1311)))</f>
        <v>0</v>
      </c>
      <c r="Z1311" s="28">
        <v>-67.612101999999993</v>
      </c>
      <c r="AA1311" s="28">
        <v>-0.61673599999999995</v>
      </c>
      <c r="AB1311" s="28">
        <v>1.536E-3</v>
      </c>
      <c r="AC1311" s="8">
        <f t="shared" ref="AC1311" si="2977">AB1311+AA1311</f>
        <v>-0.61519999999999997</v>
      </c>
      <c r="AD1311" s="35">
        <v>-0.63277300000000003</v>
      </c>
      <c r="AE1311" s="8">
        <f t="shared" ref="AE1311" si="2978">IF(AD1311="",0,IF(OR(AC1311="",AC1311=0),W1311-AD1311,AC1311-AD1311))</f>
        <v>1.7573000000000061E-2</v>
      </c>
      <c r="AF1311" s="58">
        <f t="shared" ref="AF1311" si="2979">IF(AA1311="",(Z1311-V1311)-Z1310,AC1311-W1311)</f>
        <v>1.1220000000000674E-3</v>
      </c>
      <c r="AG1311" s="40">
        <v>-1908</v>
      </c>
      <c r="AH1311" s="73">
        <v>400</v>
      </c>
      <c r="AI1311" s="40">
        <v>311</v>
      </c>
      <c r="AJ1311" s="73">
        <v>100</v>
      </c>
      <c r="AK1311" s="40">
        <v>28</v>
      </c>
      <c r="AL1311" s="73">
        <v>200</v>
      </c>
      <c r="AM1311" s="70"/>
      <c r="AN1311" s="74"/>
      <c r="AO1311" s="70"/>
      <c r="AP1311" s="63"/>
      <c r="AQ1311" s="63"/>
      <c r="AR1311" s="40"/>
      <c r="AS1311" s="40"/>
      <c r="AT1311" s="63"/>
      <c r="AU1311" s="63"/>
      <c r="AV1311" s="142"/>
      <c r="AW1311" s="71"/>
      <c r="AX1311" s="45"/>
      <c r="AY1311" s="45"/>
      <c r="AZ1311" s="46"/>
      <c r="BA1311" s="152"/>
      <c r="BB1311" s="47"/>
      <c r="BC1311" s="158">
        <v>49</v>
      </c>
      <c r="BD1311" s="158"/>
      <c r="BE1311" s="47"/>
      <c r="BF1311" s="56"/>
      <c r="BG1311" s="49"/>
      <c r="BH1311" s="50"/>
      <c r="BI1311" s="49"/>
      <c r="BJ1311" s="49"/>
      <c r="BK1311" s="49"/>
      <c r="BL1311" s="49"/>
      <c r="BM1311" s="49"/>
      <c r="BN1311" s="50"/>
      <c r="BO1311" s="49"/>
      <c r="BP1311" s="49"/>
      <c r="BQ1311" s="50"/>
      <c r="BR1311" s="9"/>
    </row>
    <row r="1312" spans="1:70" s="6" customFormat="1" x14ac:dyDescent="0.25">
      <c r="A1312" s="1" t="s">
        <v>25</v>
      </c>
      <c r="B1312" s="136"/>
      <c r="C1312" s="137">
        <v>44968.253807870373</v>
      </c>
      <c r="D1312" s="146">
        <v>0.8</v>
      </c>
      <c r="E1312" s="139" t="s">
        <v>814</v>
      </c>
      <c r="F1312" s="165" t="s">
        <v>1620</v>
      </c>
      <c r="G1312" s="22"/>
      <c r="H1312" s="134"/>
      <c r="I1312" s="134"/>
      <c r="J1312" s="145"/>
      <c r="K1312" s="29"/>
      <c r="L1312" s="29"/>
      <c r="M1312" s="1"/>
      <c r="N1312" s="1"/>
      <c r="O1312" s="3"/>
      <c r="P1312" s="29"/>
      <c r="Q1312" s="29"/>
      <c r="R1312" s="1"/>
      <c r="S1312" s="1"/>
      <c r="T1312" s="147" t="s">
        <v>903</v>
      </c>
      <c r="U1312" s="32" t="s">
        <v>24</v>
      </c>
      <c r="V1312" s="24"/>
      <c r="W1312" s="25" t="s">
        <v>22</v>
      </c>
      <c r="X1312" s="30">
        <v>20</v>
      </c>
      <c r="Y1312" s="138"/>
      <c r="Z1312" s="30"/>
      <c r="AA1312" s="30"/>
      <c r="AB1312" s="36" t="s">
        <v>21</v>
      </c>
      <c r="AC1312" s="24">
        <f>$AC$1311</f>
        <v>-0.61519999999999997</v>
      </c>
      <c r="AD1312" s="30"/>
      <c r="AE1312" s="24"/>
      <c r="AF1312" s="24"/>
      <c r="AG1312" s="41"/>
      <c r="AH1312" s="41"/>
      <c r="AI1312" s="41"/>
      <c r="AJ1312" s="41"/>
      <c r="AK1312" s="41"/>
      <c r="AL1312" s="41"/>
      <c r="AM1312" s="41"/>
      <c r="AN1312" s="41"/>
      <c r="AO1312" s="41"/>
      <c r="AP1312" s="135"/>
      <c r="AQ1312" s="135"/>
      <c r="AR1312" s="41"/>
      <c r="AS1312" s="41"/>
      <c r="AT1312" s="135"/>
      <c r="AU1312" s="135"/>
      <c r="AV1312" s="29"/>
      <c r="AW1312" s="42"/>
      <c r="AX1312" s="42"/>
      <c r="AY1312" s="42"/>
      <c r="AZ1312" s="43"/>
      <c r="BA1312" s="151"/>
      <c r="BB1312" s="44"/>
      <c r="BC1312" s="157">
        <v>50</v>
      </c>
      <c r="BD1312" s="157"/>
      <c r="BE1312" s="44"/>
      <c r="BF1312" s="48"/>
      <c r="BG1312" s="48"/>
      <c r="BH1312" s="48"/>
      <c r="BI1312" s="48"/>
      <c r="BJ1312" s="48"/>
      <c r="BK1312" s="48"/>
      <c r="BL1312" s="48"/>
      <c r="BM1312" s="48"/>
      <c r="BN1312" s="48"/>
      <c r="BO1312" s="48"/>
      <c r="BP1312" s="48"/>
      <c r="BQ1312" s="48"/>
      <c r="BR1312" s="1"/>
    </row>
    <row r="1313" spans="1:70" s="7" customFormat="1" x14ac:dyDescent="0.25">
      <c r="A1313" s="68" t="s">
        <v>1112</v>
      </c>
      <c r="B1313" s="67" t="s">
        <v>2276</v>
      </c>
      <c r="C1313" s="52">
        <v>44968.253900462965</v>
      </c>
      <c r="D1313" s="16">
        <f>(K1313*M1313+P1313*R1313)/(24*60*60)</f>
        <v>0</v>
      </c>
      <c r="E1313" s="26" t="s">
        <v>2274</v>
      </c>
      <c r="F1313" s="14" t="s">
        <v>2273</v>
      </c>
      <c r="G1313" s="15">
        <v>0.112</v>
      </c>
      <c r="H1313" s="131">
        <v>31.5</v>
      </c>
      <c r="I1313" s="131">
        <v>15</v>
      </c>
      <c r="J1313" s="143" t="s">
        <v>2277</v>
      </c>
      <c r="K1313" s="37"/>
      <c r="L1313" s="27">
        <v>6.0000000000000001E-3</v>
      </c>
      <c r="M1313" s="13">
        <v>57</v>
      </c>
      <c r="N1313" s="13">
        <v>240</v>
      </c>
      <c r="O1313" s="17">
        <v>2E-3</v>
      </c>
      <c r="P1313" s="37"/>
      <c r="Q1313" s="27">
        <v>6.0000000000000001E-3</v>
      </c>
      <c r="R1313" s="13">
        <v>1315</v>
      </c>
      <c r="S1313" s="13">
        <v>240</v>
      </c>
      <c r="T1313" s="133">
        <v>2.9999999999999997E-4</v>
      </c>
      <c r="U1313" s="27">
        <v>0</v>
      </c>
      <c r="V1313" s="8">
        <f>IF(AB1311="Latest Sag:",-(K1313*L1313+P1313*Q1313),-(K1313*L1313+P1313*Q1313)+U1313)</f>
        <v>0</v>
      </c>
      <c r="W1313" s="8">
        <f>IF(OR(AC1312="",AC1312=0),Z1312+V1313,IF(AB1311="Latest Sag:",AA1312+U1313+V1313,AC1312+V1313))</f>
        <v>-0.61519999999999997</v>
      </c>
      <c r="X1313" s="34"/>
      <c r="Y1313" s="53">
        <f>IF(OR(ISBLANK(X1313),X1311=VALUE(20)),,IF(W1311="Latest Z20:",ABS(X1311-X1313-K1310*L1310-P1310*Q1310+U1312+U1313),ABS(X1312-X1313-K1312*L1312-P1312*Q1312+U1313)))</f>
        <v>0</v>
      </c>
      <c r="Z1313" s="28">
        <v>-77.024574999999999</v>
      </c>
      <c r="AA1313" s="28"/>
      <c r="AB1313" s="28"/>
      <c r="AC1313" s="8">
        <f t="shared" ref="AC1313" si="2980">AB1313+AA1313</f>
        <v>0</v>
      </c>
      <c r="AD1313" s="35"/>
      <c r="AE1313" s="8">
        <f t="shared" ref="AE1313" si="2981">IF(AD1313="",0,IF(OR(AC1313="",AC1313=0),W1313-AD1313,AC1313-AD1313))</f>
        <v>0</v>
      </c>
      <c r="AF1313" s="58">
        <f t="shared" ref="AF1313" si="2982">IF(AA1313="",(Z1313-V1313)-Z1312,AC1313-W1313)</f>
        <v>-77.024574999999999</v>
      </c>
      <c r="AG1313" s="40">
        <v>242</v>
      </c>
      <c r="AH1313" s="73">
        <v>350</v>
      </c>
      <c r="AI1313" s="40"/>
      <c r="AJ1313" s="73"/>
      <c r="AK1313" s="40"/>
      <c r="AL1313" s="73"/>
      <c r="AM1313" s="70"/>
      <c r="AN1313" s="74"/>
      <c r="AO1313" s="70"/>
      <c r="AP1313" s="63"/>
      <c r="AQ1313" s="63"/>
      <c r="AR1313" s="40"/>
      <c r="AS1313" s="40"/>
      <c r="AT1313" s="63"/>
      <c r="AU1313" s="63"/>
      <c r="AV1313" s="142"/>
      <c r="AW1313" s="71">
        <v>0.02</v>
      </c>
      <c r="AX1313" s="45"/>
      <c r="AY1313" s="45"/>
      <c r="AZ1313" s="46"/>
      <c r="BA1313" s="152"/>
      <c r="BB1313" s="47"/>
      <c r="BC1313" s="158">
        <v>50</v>
      </c>
      <c r="BD1313" s="158"/>
      <c r="BE1313" s="47"/>
      <c r="BF1313" s="56"/>
      <c r="BG1313" s="49"/>
      <c r="BH1313" s="50"/>
      <c r="BI1313" s="49"/>
      <c r="BJ1313" s="49"/>
      <c r="BK1313" s="49"/>
      <c r="BL1313" s="49"/>
      <c r="BM1313" s="49"/>
      <c r="BN1313" s="50"/>
      <c r="BO1313" s="49"/>
      <c r="BP1313" s="49"/>
      <c r="BQ1313" s="50"/>
      <c r="BR1313" s="9"/>
    </row>
    <row r="1314" spans="1:70" s="7" customFormat="1" x14ac:dyDescent="0.25">
      <c r="A1314" s="68" t="s">
        <v>1116</v>
      </c>
      <c r="B1314" s="67" t="s">
        <v>2275</v>
      </c>
      <c r="C1314" s="52">
        <v>44968.278078703705</v>
      </c>
      <c r="D1314" s="16">
        <f>(K1314*M1314+P1314*R1314)/(24*60*60)</f>
        <v>1.9791666666666668E-3</v>
      </c>
      <c r="E1314" s="26"/>
      <c r="F1314" s="14" t="s">
        <v>2273</v>
      </c>
      <c r="G1314" s="15">
        <v>0.112</v>
      </c>
      <c r="H1314" s="131">
        <v>31.5</v>
      </c>
      <c r="I1314" s="131">
        <v>15</v>
      </c>
      <c r="J1314" s="143" t="s">
        <v>2277</v>
      </c>
      <c r="K1314" s="27">
        <v>3</v>
      </c>
      <c r="L1314" s="27">
        <v>6.0000000000000001E-3</v>
      </c>
      <c r="M1314" s="13">
        <v>57</v>
      </c>
      <c r="N1314" s="13">
        <v>240</v>
      </c>
      <c r="O1314" s="17">
        <v>2E-3</v>
      </c>
      <c r="P1314" s="27">
        <v>0</v>
      </c>
      <c r="Q1314" s="27">
        <v>6.0000000000000001E-3</v>
      </c>
      <c r="R1314" s="13">
        <v>1315</v>
      </c>
      <c r="S1314" s="13">
        <v>240</v>
      </c>
      <c r="T1314" s="133">
        <v>2.9999999999999997E-4</v>
      </c>
      <c r="U1314" s="27">
        <v>1.2E-2</v>
      </c>
      <c r="V1314" s="8">
        <f>IF(AB1312="Latest Sag:",-(K1314*L1314+P1314*Q1314),-(K1314*L1314+P1314*Q1314)+U1314)</f>
        <v>-1.8000000000000002E-2</v>
      </c>
      <c r="W1314" s="8">
        <f>IF(OR(AC1313="",AC1313=0),Z1313+V1314,IF(AB1312="Latest Sag:",AA1313+U1314+V1314,AC1313+V1314))</f>
        <v>-77.042574999999999</v>
      </c>
      <c r="X1314" s="33">
        <v>-49.065066000000002</v>
      </c>
      <c r="Y1314" s="53">
        <f>IF(OR(ISBLANK(X1314),X1312=VALUE(20)),,IF(W1312="Latest Z20:",ABS(X1312-X1314-K1311*L1311-P1311*Q1311+U1313+U1314),ABS(X1313-X1314-K1313*L1313-P1313*Q1313+U1314)))</f>
        <v>0</v>
      </c>
      <c r="Z1314" s="28">
        <v>-77.031537999999998</v>
      </c>
      <c r="AA1314" s="28"/>
      <c r="AB1314" s="28"/>
      <c r="AC1314" s="8">
        <f t="shared" ref="AC1314" si="2983">AB1314+AA1314</f>
        <v>0</v>
      </c>
      <c r="AD1314" s="35"/>
      <c r="AE1314" s="8">
        <f t="shared" ref="AE1314" si="2984">IF(AD1314="",0,IF(OR(AC1314="",AC1314=0),W1314-AD1314,AC1314-AD1314))</f>
        <v>0</v>
      </c>
      <c r="AF1314" s="58">
        <f t="shared" ref="AF1314" si="2985">IF(AA1314="",(Z1314-V1314)-Z1313,AC1314-W1314)</f>
        <v>1.103700000000174E-2</v>
      </c>
      <c r="AG1314" s="40">
        <v>5182</v>
      </c>
      <c r="AH1314" s="73">
        <v>350</v>
      </c>
      <c r="AI1314" s="40"/>
      <c r="AJ1314" s="73"/>
      <c r="AK1314" s="40"/>
      <c r="AL1314" s="73"/>
      <c r="AM1314" s="70"/>
      <c r="AN1314" s="74"/>
      <c r="AO1314" s="70"/>
      <c r="AP1314" s="63"/>
      <c r="AQ1314" s="63"/>
      <c r="AR1314" s="40"/>
      <c r="AS1314" s="40"/>
      <c r="AT1314" s="63"/>
      <c r="AU1314" s="63"/>
      <c r="AV1314" s="142"/>
      <c r="AW1314" s="71"/>
      <c r="AX1314" s="45">
        <v>-5.8520000000000004E-3</v>
      </c>
      <c r="AY1314" s="45">
        <v>7.5209999999999999E-3</v>
      </c>
      <c r="AZ1314" s="46"/>
      <c r="BA1314" s="152"/>
      <c r="BB1314" s="47"/>
      <c r="BC1314" s="158">
        <v>50</v>
      </c>
      <c r="BD1314" s="158"/>
      <c r="BE1314" s="47"/>
      <c r="BF1314" s="56"/>
      <c r="BG1314" s="49"/>
      <c r="BH1314" s="50"/>
      <c r="BI1314" s="49"/>
      <c r="BJ1314" s="49"/>
      <c r="BK1314" s="49"/>
      <c r="BL1314" s="49"/>
      <c r="BM1314" s="49"/>
      <c r="BN1314" s="50"/>
      <c r="BO1314" s="49"/>
      <c r="BP1314" s="49"/>
      <c r="BQ1314" s="50"/>
      <c r="BR1314" s="9"/>
    </row>
    <row r="1315" spans="1:70" s="7" customFormat="1" x14ac:dyDescent="0.25">
      <c r="A1315" s="68" t="s">
        <v>1250</v>
      </c>
      <c r="B1315" s="67" t="s">
        <v>1318</v>
      </c>
      <c r="C1315" s="52">
        <v>44968.299837962964</v>
      </c>
      <c r="D1315" s="16">
        <f>(K1315*M1315+P1315*R1315)/(24*60*60)</f>
        <v>1.9791666666666668E-3</v>
      </c>
      <c r="E1315" s="26"/>
      <c r="F1315" s="14" t="s">
        <v>2273</v>
      </c>
      <c r="G1315" s="15">
        <v>0.112</v>
      </c>
      <c r="H1315" s="131">
        <v>31.5</v>
      </c>
      <c r="I1315" s="131">
        <v>15</v>
      </c>
      <c r="J1315" s="143" t="s">
        <v>2277</v>
      </c>
      <c r="K1315" s="27">
        <v>3</v>
      </c>
      <c r="L1315" s="27">
        <v>6.0000000000000001E-3</v>
      </c>
      <c r="M1315" s="13">
        <v>57</v>
      </c>
      <c r="N1315" s="13">
        <v>240</v>
      </c>
      <c r="O1315" s="17">
        <v>2E-3</v>
      </c>
      <c r="P1315" s="27">
        <v>0</v>
      </c>
      <c r="Q1315" s="27">
        <v>6.0000000000000001E-3</v>
      </c>
      <c r="R1315" s="13">
        <v>1315</v>
      </c>
      <c r="S1315" s="13">
        <v>240</v>
      </c>
      <c r="T1315" s="133">
        <v>2.9999999999999997E-4</v>
      </c>
      <c r="U1315" s="27">
        <v>0.01</v>
      </c>
      <c r="V1315" s="8">
        <f>IF(AB1313="Latest Sag:",-(K1315*L1315+P1315*Q1315),-(K1315*L1315+P1315*Q1315)+U1315)</f>
        <v>-8.0000000000000019E-3</v>
      </c>
      <c r="W1315" s="8">
        <f>IF(OR(AC1314="",AC1314=0),Z1314+V1315,IF(AB1313="Latest Sag:",AA1314+U1315+V1315,AC1314+V1315))</f>
        <v>-77.039537999999993</v>
      </c>
      <c r="X1315" s="33">
        <v>-49.073067000000002</v>
      </c>
      <c r="Y1315" s="53">
        <f>IF(OR(ISBLANK(X1315),X1313=VALUE(20)),,IF(W1313="Latest Z20:",ABS(X1313-X1315-K1312*L1312-P1312*Q1312+U1314+U1315),ABS(X1314-X1315-K1314*L1314-P1314*Q1314+U1315)))</f>
        <v>1.0000000001449821E-6</v>
      </c>
      <c r="Z1315" s="28">
        <v>-77.039455000000004</v>
      </c>
      <c r="AA1315" s="28"/>
      <c r="AB1315" s="28"/>
      <c r="AC1315" s="8">
        <f t="shared" ref="AC1315" si="2986">AB1315+AA1315</f>
        <v>0</v>
      </c>
      <c r="AD1315" s="35"/>
      <c r="AE1315" s="8">
        <f t="shared" ref="AE1315" si="2987">IF(AD1315="",0,IF(OR(AC1315="",AC1315=0),W1315-AD1315,AC1315-AD1315))</f>
        <v>0</v>
      </c>
      <c r="AF1315" s="58">
        <f t="shared" ref="AF1315" si="2988">IF(AA1315="",(Z1315-V1315)-Z1314,AC1315-W1315)</f>
        <v>8.2999999989397111E-5</v>
      </c>
      <c r="AG1315" s="40">
        <v>240</v>
      </c>
      <c r="AH1315" s="73">
        <v>350</v>
      </c>
      <c r="AI1315" s="40"/>
      <c r="AJ1315" s="73"/>
      <c r="AK1315" s="40"/>
      <c r="AL1315" s="73"/>
      <c r="AM1315" s="70"/>
      <c r="AN1315" s="74"/>
      <c r="AO1315" s="70"/>
      <c r="AP1315" s="63"/>
      <c r="AQ1315" s="63"/>
      <c r="AR1315" s="40"/>
      <c r="AS1315" s="40"/>
      <c r="AT1315" s="63"/>
      <c r="AU1315" s="63"/>
      <c r="AV1315" s="142"/>
      <c r="AW1315" s="71"/>
      <c r="AX1315" s="45">
        <v>-1.17E-4</v>
      </c>
      <c r="AY1315" s="45"/>
      <c r="AZ1315" s="46"/>
      <c r="BA1315" s="152"/>
      <c r="BB1315" s="47"/>
      <c r="BC1315" s="158">
        <v>50</v>
      </c>
      <c r="BD1315" s="158"/>
      <c r="BE1315" s="47"/>
      <c r="BF1315" s="56"/>
      <c r="BG1315" s="49"/>
      <c r="BH1315" s="50"/>
      <c r="BI1315" s="49"/>
      <c r="BJ1315" s="49"/>
      <c r="BK1315" s="49"/>
      <c r="BL1315" s="49"/>
      <c r="BM1315" s="49"/>
      <c r="BN1315" s="50"/>
      <c r="BO1315" s="49"/>
      <c r="BP1315" s="49"/>
      <c r="BQ1315" s="50"/>
      <c r="BR1315" s="9"/>
    </row>
    <row r="1316" spans="1:70" s="7" customFormat="1" x14ac:dyDescent="0.25">
      <c r="A1316" s="68" t="s">
        <v>1254</v>
      </c>
      <c r="B1316" s="67" t="s">
        <v>1318</v>
      </c>
      <c r="C1316" s="52">
        <v>44968.30840277778</v>
      </c>
      <c r="D1316" s="16">
        <f>(K1316*M1316+P1316*R1316)/(24*60*60)</f>
        <v>1.9791666666666668E-3</v>
      </c>
      <c r="E1316" s="26" t="s">
        <v>2278</v>
      </c>
      <c r="F1316" s="14" t="s">
        <v>2273</v>
      </c>
      <c r="G1316" s="15">
        <v>0.112</v>
      </c>
      <c r="H1316" s="131">
        <v>31.5</v>
      </c>
      <c r="I1316" s="131">
        <v>15</v>
      </c>
      <c r="J1316" s="143" t="s">
        <v>2277</v>
      </c>
      <c r="K1316" s="27">
        <v>3</v>
      </c>
      <c r="L1316" s="27">
        <v>6.0000000000000001E-3</v>
      </c>
      <c r="M1316" s="13">
        <v>57</v>
      </c>
      <c r="N1316" s="13">
        <v>240</v>
      </c>
      <c r="O1316" s="17">
        <v>2E-3</v>
      </c>
      <c r="P1316" s="27">
        <v>0</v>
      </c>
      <c r="Q1316" s="27">
        <v>6.0000000000000001E-3</v>
      </c>
      <c r="R1316" s="13">
        <v>1315</v>
      </c>
      <c r="S1316" s="13">
        <v>240</v>
      </c>
      <c r="T1316" s="133">
        <v>2.9999999999999997E-4</v>
      </c>
      <c r="U1316" s="27">
        <v>0.01</v>
      </c>
      <c r="V1316" s="8">
        <f>IF(AB1314="Latest Sag:",-(K1316*L1316+P1316*Q1316),-(K1316*L1316+P1316*Q1316)+U1316)</f>
        <v>-8.0000000000000019E-3</v>
      </c>
      <c r="W1316" s="8">
        <f>IF(OR(AC1315="",AC1315=0),Z1315+V1316,IF(AB1314="Latest Sag:",AA1315+U1316+V1316,AC1315+V1316))</f>
        <v>-77.047454999999999</v>
      </c>
      <c r="X1316" s="33">
        <v>-49.081062000000003</v>
      </c>
      <c r="Y1316" s="53">
        <f>IF(OR(ISBLANK(X1316),X1314=VALUE(20)),,IF(W1314="Latest Z20:",ABS(X1314-X1316-K1313*L1313-P1313*Q1313+U1315+U1316),ABS(X1315-X1316-K1315*L1315-P1315*Q1315+U1316)))</f>
        <v>4.9999999989173288E-6</v>
      </c>
      <c r="Z1316" s="28">
        <v>-77.047197999999995</v>
      </c>
      <c r="AA1316" s="28"/>
      <c r="AB1316" s="28"/>
      <c r="AC1316" s="8">
        <f t="shared" ref="AC1316" si="2989">AB1316+AA1316</f>
        <v>0</v>
      </c>
      <c r="AD1316" s="35"/>
      <c r="AE1316" s="8">
        <f t="shared" ref="AE1316" si="2990">IF(AD1316="",0,IF(OR(AC1316="",AC1316=0),W1316-AD1316,AC1316-AD1316))</f>
        <v>0</v>
      </c>
      <c r="AF1316" s="58">
        <f t="shared" ref="AF1316" si="2991">IF(AA1316="",(Z1316-V1316)-Z1315,AC1316-W1316)</f>
        <v>2.5700000000483669E-4</v>
      </c>
      <c r="AG1316" s="40">
        <v>162</v>
      </c>
      <c r="AH1316" s="73">
        <v>350</v>
      </c>
      <c r="AI1316" s="40"/>
      <c r="AJ1316" s="73"/>
      <c r="AK1316" s="40"/>
      <c r="AL1316" s="73"/>
      <c r="AM1316" s="70"/>
      <c r="AN1316" s="74"/>
      <c r="AO1316" s="70"/>
      <c r="AP1316" s="63"/>
      <c r="AQ1316" s="63"/>
      <c r="AR1316" s="40"/>
      <c r="AS1316" s="40"/>
      <c r="AT1316" s="63"/>
      <c r="AU1316" s="63"/>
      <c r="AV1316" s="142"/>
      <c r="AW1316" s="71"/>
      <c r="AX1316" s="45"/>
      <c r="AY1316" s="45"/>
      <c r="AZ1316" s="46"/>
      <c r="BA1316" s="152"/>
      <c r="BB1316" s="47"/>
      <c r="BC1316" s="158">
        <v>50</v>
      </c>
      <c r="BD1316" s="158"/>
      <c r="BE1316" s="47"/>
      <c r="BF1316" s="56"/>
      <c r="BG1316" s="49"/>
      <c r="BH1316" s="50"/>
      <c r="BI1316" s="49"/>
      <c r="BJ1316" s="49"/>
      <c r="BK1316" s="49"/>
      <c r="BL1316" s="49"/>
      <c r="BM1316" s="49"/>
      <c r="BN1316" s="50"/>
      <c r="BO1316" s="49"/>
      <c r="BP1316" s="49"/>
      <c r="BQ1316" s="50"/>
      <c r="BR1316" s="9"/>
    </row>
    <row r="1317" spans="1:70" s="6" customFormat="1" x14ac:dyDescent="0.25">
      <c r="A1317" s="170" t="s">
        <v>1155</v>
      </c>
      <c r="B1317" s="136"/>
      <c r="C1317" s="137">
        <v>44968.318645833337</v>
      </c>
      <c r="D1317" s="146">
        <v>1.56</v>
      </c>
      <c r="E1317" s="139" t="s">
        <v>814</v>
      </c>
      <c r="F1317" s="165" t="s">
        <v>1110</v>
      </c>
      <c r="G1317" s="22"/>
      <c r="H1317" s="134"/>
      <c r="I1317" s="134"/>
      <c r="J1317" s="145"/>
      <c r="K1317" s="29"/>
      <c r="L1317" s="29"/>
      <c r="M1317" s="1"/>
      <c r="N1317" s="1"/>
      <c r="O1317" s="3"/>
      <c r="P1317" s="29"/>
      <c r="Q1317" s="29"/>
      <c r="R1317" s="1"/>
      <c r="S1317" s="1"/>
      <c r="T1317" s="147" t="s">
        <v>903</v>
      </c>
      <c r="U1317" s="32" t="s">
        <v>24</v>
      </c>
      <c r="V1317" s="24"/>
      <c r="W1317" s="25" t="s">
        <v>22</v>
      </c>
      <c r="X1317" s="30">
        <v>20</v>
      </c>
      <c r="Y1317" s="138"/>
      <c r="Z1317" s="30"/>
      <c r="AA1317" s="30"/>
      <c r="AB1317" s="36" t="s">
        <v>21</v>
      </c>
      <c r="AC1317" s="24">
        <f>$AC$1316</f>
        <v>0</v>
      </c>
      <c r="AD1317" s="30"/>
      <c r="AE1317" s="24"/>
      <c r="AF1317" s="24"/>
      <c r="AG1317" s="41"/>
      <c r="AH1317" s="41"/>
      <c r="AI1317" s="41"/>
      <c r="AJ1317" s="41"/>
      <c r="AK1317" s="41"/>
      <c r="AL1317" s="41"/>
      <c r="AM1317" s="41"/>
      <c r="AN1317" s="41"/>
      <c r="AO1317" s="41"/>
      <c r="AP1317" s="135"/>
      <c r="AQ1317" s="135"/>
      <c r="AR1317" s="41"/>
      <c r="AS1317" s="41"/>
      <c r="AT1317" s="135"/>
      <c r="AU1317" s="135"/>
      <c r="AV1317" s="29"/>
      <c r="AW1317" s="42"/>
      <c r="AX1317" s="42"/>
      <c r="AY1317" s="42"/>
      <c r="AZ1317" s="43"/>
      <c r="BA1317" s="151"/>
      <c r="BB1317" s="44"/>
      <c r="BC1317" s="157">
        <v>0</v>
      </c>
      <c r="BD1317" s="157"/>
      <c r="BE1317" s="44"/>
      <c r="BF1317" s="48"/>
      <c r="BG1317" s="48"/>
      <c r="BH1317" s="48"/>
      <c r="BI1317" s="48"/>
      <c r="BJ1317" s="48"/>
      <c r="BK1317" s="48"/>
      <c r="BL1317" s="48"/>
      <c r="BM1317" s="48"/>
      <c r="BN1317" s="48"/>
      <c r="BO1317" s="48"/>
      <c r="BP1317" s="48"/>
      <c r="BQ1317" s="48"/>
      <c r="BR1317" s="1"/>
    </row>
    <row r="1318" spans="1:70" s="7" customFormat="1" x14ac:dyDescent="0.25">
      <c r="A1318" s="68" t="s">
        <v>2279</v>
      </c>
      <c r="B1318" s="67" t="s">
        <v>1318</v>
      </c>
      <c r="C1318" s="52">
        <v>44968.323587962965</v>
      </c>
      <c r="D1318" s="16">
        <f>(K1318*M1318+P1318*R1318)/(24*60*60)</f>
        <v>0</v>
      </c>
      <c r="E1318" s="26" t="s">
        <v>2280</v>
      </c>
      <c r="F1318" s="14" t="s">
        <v>2273</v>
      </c>
      <c r="G1318" s="15">
        <v>0.112</v>
      </c>
      <c r="H1318" s="131">
        <v>31.5</v>
      </c>
      <c r="I1318" s="131">
        <v>15</v>
      </c>
      <c r="J1318" s="143" t="s">
        <v>2277</v>
      </c>
      <c r="K1318" s="37"/>
      <c r="L1318" s="27">
        <v>6.0000000000000001E-3</v>
      </c>
      <c r="M1318" s="13">
        <v>100</v>
      </c>
      <c r="N1318" s="13">
        <v>240</v>
      </c>
      <c r="O1318" s="17">
        <v>2E-3</v>
      </c>
      <c r="P1318" s="37"/>
      <c r="Q1318" s="27">
        <v>6.0000000000000001E-3</v>
      </c>
      <c r="R1318" s="13">
        <v>1315</v>
      </c>
      <c r="S1318" s="13">
        <v>240</v>
      </c>
      <c r="T1318" s="133">
        <v>2.9999999999999997E-4</v>
      </c>
      <c r="U1318" s="27">
        <v>0</v>
      </c>
      <c r="V1318" s="8">
        <f>IF(AB1316="Latest Sag:",-(K1318*L1318+P1318*Q1318),-(K1318*L1318+P1318*Q1318)+U1318)</f>
        <v>0</v>
      </c>
      <c r="W1318" s="8">
        <f>IF(OR(AC1317="",AC1317=0),Z1317+V1318,IF(AB1316="Latest Sag:",AA1317+U1318+V1318,AC1317+V1318))</f>
        <v>0</v>
      </c>
      <c r="X1318" s="34"/>
      <c r="Y1318" s="53">
        <f>IF(OR(ISBLANK(X1318),X1316=VALUE(20)),,IF(W1316="Latest Z20:",ABS(X1316-X1318-K1315*L1315-P1315*Q1315+U1317+U1318),ABS(X1317-X1318-K1317*L1317-P1317*Q1317+U1318)))</f>
        <v>0</v>
      </c>
      <c r="Z1318" s="28">
        <v>-67.611816000000005</v>
      </c>
      <c r="AA1318" s="28">
        <v>-0.61667899999999998</v>
      </c>
      <c r="AB1318" s="28">
        <v>4.0418999999999997E-2</v>
      </c>
      <c r="AC1318" s="8">
        <f t="shared" ref="AC1318" si="2992">AB1318+AA1318</f>
        <v>-0.57625999999999999</v>
      </c>
      <c r="AD1318" s="35">
        <v>-0.63277300000000003</v>
      </c>
      <c r="AE1318" s="8">
        <f t="shared" ref="AE1318" si="2993">IF(AD1318="",0,IF(OR(AC1318="",AC1318=0),W1318-AD1318,AC1318-AD1318))</f>
        <v>5.6513000000000035E-2</v>
      </c>
      <c r="AF1318" s="58">
        <f t="shared" ref="AF1318" si="2994">IF(AA1318="",(Z1318-V1318)-Z1317,AC1318-W1318)</f>
        <v>-0.57625999999999999</v>
      </c>
      <c r="AG1318" s="40">
        <v>-34221</v>
      </c>
      <c r="AH1318" s="73">
        <v>400</v>
      </c>
      <c r="AI1318" s="40">
        <v>1952</v>
      </c>
      <c r="AJ1318" s="73">
        <v>100</v>
      </c>
      <c r="AK1318" s="40">
        <v>16</v>
      </c>
      <c r="AL1318" s="73">
        <v>200</v>
      </c>
      <c r="AM1318" s="70"/>
      <c r="AN1318" s="74"/>
      <c r="AO1318" s="70"/>
      <c r="AP1318" s="63"/>
      <c r="AQ1318" s="63"/>
      <c r="AR1318" s="40"/>
      <c r="AS1318" s="40"/>
      <c r="AT1318" s="63"/>
      <c r="AU1318" s="63"/>
      <c r="AV1318" s="142"/>
      <c r="AW1318" s="71">
        <v>2.4510000000000001E-3</v>
      </c>
      <c r="AX1318" s="45"/>
      <c r="AY1318" s="45"/>
      <c r="AZ1318" s="46"/>
      <c r="BA1318" s="152"/>
      <c r="BB1318" s="47"/>
      <c r="BC1318" s="158">
        <v>0</v>
      </c>
      <c r="BD1318" s="158"/>
      <c r="BE1318" s="47"/>
      <c r="BF1318" s="56"/>
      <c r="BG1318" s="49"/>
      <c r="BH1318" s="50"/>
      <c r="BI1318" s="49"/>
      <c r="BJ1318" s="49"/>
      <c r="BK1318" s="49"/>
      <c r="BL1318" s="49"/>
      <c r="BM1318" s="49"/>
      <c r="BN1318" s="50"/>
      <c r="BO1318" s="49"/>
      <c r="BP1318" s="49"/>
      <c r="BQ1318" s="50"/>
      <c r="BR1318" s="9"/>
    </row>
    <row r="1319" spans="1:70" s="7" customFormat="1" x14ac:dyDescent="0.25">
      <c r="A1319" s="68" t="s">
        <v>2281</v>
      </c>
      <c r="B1319" s="67" t="s">
        <v>1318</v>
      </c>
      <c r="C1319" s="52">
        <v>44968.368402777778</v>
      </c>
      <c r="D1319" s="16">
        <f>(K1319*M1319+P1319*R1319)/(24*60*60)</f>
        <v>9.2592592592592587E-3</v>
      </c>
      <c r="E1319" s="26"/>
      <c r="F1319" s="14" t="s">
        <v>2273</v>
      </c>
      <c r="G1319" s="15">
        <v>0.112</v>
      </c>
      <c r="H1319" s="131">
        <v>31.5</v>
      </c>
      <c r="I1319" s="131">
        <v>15</v>
      </c>
      <c r="J1319" s="143" t="s">
        <v>2277</v>
      </c>
      <c r="K1319" s="27">
        <v>8</v>
      </c>
      <c r="L1319" s="27">
        <v>6.0000000000000001E-3</v>
      </c>
      <c r="M1319" s="13">
        <v>100</v>
      </c>
      <c r="N1319" s="13">
        <v>240</v>
      </c>
      <c r="O1319" s="17">
        <v>2E-3</v>
      </c>
      <c r="P1319" s="27">
        <v>0</v>
      </c>
      <c r="Q1319" s="27">
        <v>6.0000000000000001E-3</v>
      </c>
      <c r="R1319" s="13">
        <v>1315</v>
      </c>
      <c r="S1319" s="13">
        <v>240</v>
      </c>
      <c r="T1319" s="133">
        <v>2.9999999999999997E-4</v>
      </c>
      <c r="U1319" s="27">
        <v>4.8503999999999999E-2</v>
      </c>
      <c r="V1319" s="8">
        <f>IF(AB1317="Latest Sag:",-(K1319*L1319+P1319*Q1319),-(K1319*L1319+P1319*Q1319)+U1319)</f>
        <v>-4.8000000000000001E-2</v>
      </c>
      <c r="W1319" s="8">
        <f>IF(OR(AC1318="",AC1318=0),Z1318+V1319,IF(AB1317="Latest Sag:",AA1318+U1319+V1319,AC1318+V1319))</f>
        <v>-0.61617500000000003</v>
      </c>
      <c r="X1319" s="33">
        <v>-39.614491999999998</v>
      </c>
      <c r="Y1319" s="53">
        <f>IF(OR(ISBLANK(X1319),X1317=VALUE(20)),,IF(W1317="Latest Z20:",ABS(X1317-X1319-K1316*L1316-P1316*Q1316+U1318+U1319),ABS(X1318-X1319-K1318*L1318-P1318*Q1318+U1319)))</f>
        <v>0</v>
      </c>
      <c r="Z1319" s="28">
        <v>-67.611628999999994</v>
      </c>
      <c r="AA1319" s="28">
        <v>-0.61666299999999996</v>
      </c>
      <c r="AB1319" s="28">
        <v>2.4489999999999998E-3</v>
      </c>
      <c r="AC1319" s="8">
        <f t="shared" ref="AC1319" si="2995">AB1319+AA1319</f>
        <v>-0.61421399999999993</v>
      </c>
      <c r="AD1319" s="35">
        <v>-0.63277300000000003</v>
      </c>
      <c r="AE1319" s="8">
        <f t="shared" ref="AE1319" si="2996">IF(AD1319="",0,IF(OR(AC1319="",AC1319=0),W1319-AD1319,AC1319-AD1319))</f>
        <v>1.8559000000000103E-2</v>
      </c>
      <c r="AF1319" s="58">
        <f t="shared" ref="AF1319" si="2997">IF(AA1319="",(Z1319-V1319)-Z1318,AC1319-W1319)</f>
        <v>1.9610000000001016E-3</v>
      </c>
      <c r="AG1319" s="40">
        <v>-5821</v>
      </c>
      <c r="AH1319" s="73">
        <v>400</v>
      </c>
      <c r="AI1319" s="40">
        <v>16</v>
      </c>
      <c r="AJ1319" s="73">
        <v>100</v>
      </c>
      <c r="AK1319" s="40">
        <v>23</v>
      </c>
      <c r="AL1319" s="73">
        <v>200</v>
      </c>
      <c r="AM1319" s="70"/>
      <c r="AN1319" s="74"/>
      <c r="AO1319" s="70"/>
      <c r="AP1319" s="63"/>
      <c r="AQ1319" s="63"/>
      <c r="AR1319" s="40"/>
      <c r="AS1319" s="40"/>
      <c r="AT1319" s="63"/>
      <c r="AU1319" s="63"/>
      <c r="AV1319" s="142"/>
      <c r="AW1319" s="71"/>
      <c r="AX1319" s="45"/>
      <c r="AY1319" s="45">
        <v>-4.3210000000000002E-3</v>
      </c>
      <c r="AZ1319" s="46"/>
      <c r="BA1319" s="152"/>
      <c r="BB1319" s="47"/>
      <c r="BC1319" s="158">
        <v>0</v>
      </c>
      <c r="BD1319" s="158"/>
      <c r="BE1319" s="47"/>
      <c r="BF1319" s="56"/>
      <c r="BG1319" s="49"/>
      <c r="BH1319" s="50"/>
      <c r="BI1319" s="49"/>
      <c r="BJ1319" s="49"/>
      <c r="BK1319" s="49"/>
      <c r="BL1319" s="49"/>
      <c r="BM1319" s="49"/>
      <c r="BN1319" s="50"/>
      <c r="BO1319" s="49"/>
      <c r="BP1319" s="49"/>
      <c r="BQ1319" s="50"/>
      <c r="BR1319" s="9"/>
    </row>
    <row r="1320" spans="1:70" s="7" customFormat="1" x14ac:dyDescent="0.25">
      <c r="A1320" s="68" t="s">
        <v>2282</v>
      </c>
      <c r="B1320" s="67" t="s">
        <v>1318</v>
      </c>
      <c r="C1320" s="52">
        <v>44968.391481481478</v>
      </c>
      <c r="D1320" s="16">
        <f>(K1320*M1320+P1320*R1320)/(24*60*60)</f>
        <v>3.472222222222222E-3</v>
      </c>
      <c r="E1320" s="26" t="s">
        <v>2283</v>
      </c>
      <c r="F1320" s="14" t="s">
        <v>2273</v>
      </c>
      <c r="G1320" s="15">
        <v>0.112</v>
      </c>
      <c r="H1320" s="131">
        <v>31.5</v>
      </c>
      <c r="I1320" s="131">
        <v>15</v>
      </c>
      <c r="J1320" s="143" t="s">
        <v>2277</v>
      </c>
      <c r="K1320" s="27">
        <v>3</v>
      </c>
      <c r="L1320" s="27">
        <v>6.0000000000000001E-3</v>
      </c>
      <c r="M1320" s="13">
        <v>100</v>
      </c>
      <c r="N1320" s="13">
        <v>240</v>
      </c>
      <c r="O1320" s="17">
        <v>2E-3</v>
      </c>
      <c r="P1320" s="27">
        <v>0</v>
      </c>
      <c r="Q1320" s="27">
        <v>6.0000000000000001E-3</v>
      </c>
      <c r="R1320" s="13">
        <v>1315</v>
      </c>
      <c r="S1320" s="13">
        <v>240</v>
      </c>
      <c r="T1320" s="133">
        <v>2.9999999999999997E-4</v>
      </c>
      <c r="U1320" s="27">
        <v>1.5056999999999999E-2</v>
      </c>
      <c r="V1320" s="8">
        <f>IF(AB1318="Latest Sag:",-(K1320*L1320+P1320*Q1320),-(K1320*L1320+P1320*Q1320)+U1320)</f>
        <v>-2.9430000000000029E-3</v>
      </c>
      <c r="W1320" s="8">
        <f>IF(OR(AC1319="",AC1319=0),Z1319+V1320,IF(AB1318="Latest Sag:",AA1319+U1320+V1320,AC1319+V1320))</f>
        <v>-0.61715699999999996</v>
      </c>
      <c r="X1320" s="33">
        <v>-39.647432999999999</v>
      </c>
      <c r="Y1320" s="53">
        <f>IF(OR(ISBLANK(X1320),X1318=VALUE(20)),,IF(W1318="Latest Z20:",ABS(X1318-X1320-K1317*L1317-P1317*Q1317+U1319+U1320),ABS(X1319-X1320-K1319*L1319-P1319*Q1319+U1320)))</f>
        <v>1.9999999990045342E-6</v>
      </c>
      <c r="Z1320" s="28">
        <v>-67.611787000000007</v>
      </c>
      <c r="AA1320" s="28">
        <v>-0.61669700000000005</v>
      </c>
      <c r="AB1320" s="28">
        <v>-6.5200000000000002E-4</v>
      </c>
      <c r="AC1320" s="8">
        <f t="shared" ref="AC1320" si="2998">AB1320+AA1320</f>
        <v>-0.61734900000000004</v>
      </c>
      <c r="AD1320" s="35">
        <v>-0.63277300000000003</v>
      </c>
      <c r="AE1320" s="8">
        <f t="shared" ref="AE1320" si="2999">IF(AD1320="",0,IF(OR(AC1320="",AC1320=0),W1320-AD1320,AC1320-AD1320))</f>
        <v>1.5423999999999993E-2</v>
      </c>
      <c r="AF1320" s="58">
        <f t="shared" ref="AF1320" si="3000">IF(AA1320="",(Z1320-V1320)-Z1319,AC1320-W1320)</f>
        <v>-1.9200000000008099E-4</v>
      </c>
      <c r="AG1320" s="40">
        <v>2890</v>
      </c>
      <c r="AH1320" s="73">
        <v>400</v>
      </c>
      <c r="AI1320" s="40">
        <v>9</v>
      </c>
      <c r="AJ1320" s="73">
        <v>100</v>
      </c>
      <c r="AK1320" s="40">
        <v>18</v>
      </c>
      <c r="AL1320" s="73">
        <v>200</v>
      </c>
      <c r="AM1320" s="70"/>
      <c r="AN1320" s="74"/>
      <c r="AO1320" s="70"/>
      <c r="AP1320" s="63"/>
      <c r="AQ1320" s="63"/>
      <c r="AR1320" s="40"/>
      <c r="AS1320" s="40"/>
      <c r="AT1320" s="63"/>
      <c r="AU1320" s="63"/>
      <c r="AV1320" s="142"/>
      <c r="AW1320" s="71"/>
      <c r="AX1320" s="45">
        <v>-1.438E-3</v>
      </c>
      <c r="AY1320" s="45"/>
      <c r="AZ1320" s="46"/>
      <c r="BA1320" s="152"/>
      <c r="BB1320" s="47"/>
      <c r="BC1320" s="158">
        <v>0</v>
      </c>
      <c r="BD1320" s="158"/>
      <c r="BE1320" s="47"/>
      <c r="BF1320" s="56"/>
      <c r="BG1320" s="49"/>
      <c r="BH1320" s="50"/>
      <c r="BI1320" s="49"/>
      <c r="BJ1320" s="49"/>
      <c r="BK1320" s="49"/>
      <c r="BL1320" s="49"/>
      <c r="BM1320" s="49"/>
      <c r="BN1320" s="50"/>
      <c r="BO1320" s="49"/>
      <c r="BP1320" s="49"/>
      <c r="BQ1320" s="50"/>
      <c r="BR1320" s="9"/>
    </row>
    <row r="1321" spans="1:70" s="6" customFormat="1" x14ac:dyDescent="0.25">
      <c r="A1321" s="170" t="s">
        <v>1155</v>
      </c>
      <c r="B1321" s="136"/>
      <c r="C1321" s="137">
        <v>44968.415185185186</v>
      </c>
      <c r="D1321" s="146">
        <v>2.3199999999999998</v>
      </c>
      <c r="E1321" s="139" t="s">
        <v>814</v>
      </c>
      <c r="F1321" s="165" t="s">
        <v>1157</v>
      </c>
      <c r="G1321" s="22"/>
      <c r="H1321" s="134"/>
      <c r="I1321" s="134"/>
      <c r="J1321" s="145"/>
      <c r="K1321" s="29"/>
      <c r="L1321" s="29"/>
      <c r="M1321" s="1"/>
      <c r="N1321" s="1"/>
      <c r="O1321" s="3"/>
      <c r="P1321" s="29"/>
      <c r="Q1321" s="29"/>
      <c r="R1321" s="1"/>
      <c r="S1321" s="1"/>
      <c r="T1321" s="147" t="s">
        <v>903</v>
      </c>
      <c r="U1321" s="32" t="s">
        <v>24</v>
      </c>
      <c r="V1321" s="24"/>
      <c r="W1321" s="25" t="s">
        <v>22</v>
      </c>
      <c r="X1321" s="30">
        <v>20</v>
      </c>
      <c r="Y1321" s="138"/>
      <c r="Z1321" s="30"/>
      <c r="AA1321" s="30"/>
      <c r="AB1321" s="36" t="s">
        <v>21</v>
      </c>
      <c r="AC1321" s="24">
        <f>$AC$1320</f>
        <v>-0.61734900000000004</v>
      </c>
      <c r="AD1321" s="30"/>
      <c r="AE1321" s="24"/>
      <c r="AF1321" s="24"/>
      <c r="AG1321" s="41"/>
      <c r="AH1321" s="41"/>
      <c r="AI1321" s="41"/>
      <c r="AJ1321" s="41"/>
      <c r="AK1321" s="41"/>
      <c r="AL1321" s="41"/>
      <c r="AM1321" s="41"/>
      <c r="AN1321" s="41"/>
      <c r="AO1321" s="41"/>
      <c r="AP1321" s="135"/>
      <c r="AQ1321" s="135"/>
      <c r="AR1321" s="41"/>
      <c r="AS1321" s="41"/>
      <c r="AT1321" s="135"/>
      <c r="AU1321" s="135"/>
      <c r="AV1321" s="29"/>
      <c r="AW1321" s="42"/>
      <c r="AX1321" s="42"/>
      <c r="AY1321" s="42"/>
      <c r="AZ1321" s="43"/>
      <c r="BA1321" s="151"/>
      <c r="BB1321" s="44"/>
      <c r="BC1321" s="157">
        <v>1</v>
      </c>
      <c r="BD1321" s="157"/>
      <c r="BE1321" s="44"/>
      <c r="BF1321" s="48"/>
      <c r="BG1321" s="48"/>
      <c r="BH1321" s="48"/>
      <c r="BI1321" s="48"/>
      <c r="BJ1321" s="48"/>
      <c r="BK1321" s="48"/>
      <c r="BL1321" s="48"/>
      <c r="BM1321" s="48"/>
      <c r="BN1321" s="48"/>
      <c r="BO1321" s="48"/>
      <c r="BP1321" s="48"/>
      <c r="BQ1321" s="48"/>
      <c r="BR1321" s="1"/>
    </row>
    <row r="1322" spans="1:70" s="7" customFormat="1" x14ac:dyDescent="0.25">
      <c r="A1322" s="68" t="s">
        <v>2284</v>
      </c>
      <c r="B1322" s="67" t="s">
        <v>2285</v>
      </c>
      <c r="C1322" s="52">
        <v>44968.415219907409</v>
      </c>
      <c r="D1322" s="16">
        <f>(K1322*M1322+P1322*R1322)/(24*60*60)</f>
        <v>0</v>
      </c>
      <c r="E1322" s="26"/>
      <c r="F1322" s="14" t="s">
        <v>2273</v>
      </c>
      <c r="G1322" s="15">
        <v>0.112</v>
      </c>
      <c r="H1322" s="131">
        <v>31.5</v>
      </c>
      <c r="I1322" s="131">
        <v>15</v>
      </c>
      <c r="J1322" s="143" t="s">
        <v>2277</v>
      </c>
      <c r="K1322" s="37"/>
      <c r="L1322" s="27">
        <v>6.0000000000000001E-3</v>
      </c>
      <c r="M1322" s="13">
        <v>100</v>
      </c>
      <c r="N1322" s="13">
        <v>240</v>
      </c>
      <c r="O1322" s="17">
        <v>2E-3</v>
      </c>
      <c r="P1322" s="37"/>
      <c r="Q1322" s="27">
        <v>6.0000000000000001E-3</v>
      </c>
      <c r="R1322" s="13">
        <v>1315</v>
      </c>
      <c r="S1322" s="13">
        <v>240</v>
      </c>
      <c r="T1322" s="133">
        <v>2.9999999999999997E-4</v>
      </c>
      <c r="U1322" s="27"/>
      <c r="V1322" s="8">
        <f>IF(AB1320="Latest Sag:",-(K1322*L1322+P1322*Q1322),-(K1322*L1322+P1322*Q1322)+U1322)</f>
        <v>0</v>
      </c>
      <c r="W1322" s="8">
        <f>IF(OR(AC1321="",AC1321=0),Z1321+V1322,IF(AB1320="Latest Sag:",AA1321+U1322+V1322,AC1321+V1322))</f>
        <v>-0.61734900000000004</v>
      </c>
      <c r="X1322" s="34"/>
      <c r="Y1322" s="53">
        <f>IF(OR(ISBLANK(X1322),X1320=VALUE(20)),,IF(W1320="Latest Z20:",ABS(X1320-X1322-K1319*L1319-P1319*Q1319+U1321+U1322),ABS(X1321-X1322-K1321*L1321-P1321*Q1321+U1322)))</f>
        <v>0</v>
      </c>
      <c r="Z1322" s="28">
        <v>-67.621897000000004</v>
      </c>
      <c r="AA1322" s="28">
        <v>-0.61719100000000005</v>
      </c>
      <c r="AB1322" s="28">
        <v>4.1890999999999998E-2</v>
      </c>
      <c r="AC1322" s="8">
        <f t="shared" ref="AC1322" si="3001">AB1322+AA1322</f>
        <v>-0.57530000000000003</v>
      </c>
      <c r="AD1322" s="35">
        <v>-0.63277300000000003</v>
      </c>
      <c r="AE1322" s="8">
        <f t="shared" ref="AE1322" si="3002">IF(AD1322="",0,IF(OR(AC1322="",AC1322=0),W1322-AD1322,AC1322-AD1322))</f>
        <v>5.7472999999999996E-2</v>
      </c>
      <c r="AF1322" s="58">
        <f t="shared" ref="AF1322" si="3003">IF(AA1322="",(Z1322-V1322)-Z1321,AC1322-W1322)</f>
        <v>4.2049000000000003E-2</v>
      </c>
      <c r="AG1322" s="40">
        <v>-34684</v>
      </c>
      <c r="AH1322" s="73">
        <v>400</v>
      </c>
      <c r="AI1322" s="40">
        <v>1136</v>
      </c>
      <c r="AJ1322" s="73">
        <v>100</v>
      </c>
      <c r="AK1322" s="40">
        <v>14</v>
      </c>
      <c r="AL1322" s="73">
        <v>200</v>
      </c>
      <c r="AM1322" s="70"/>
      <c r="AN1322" s="74"/>
      <c r="AO1322" s="70"/>
      <c r="AP1322" s="63"/>
      <c r="AQ1322" s="63"/>
      <c r="AR1322" s="40"/>
      <c r="AS1322" s="40"/>
      <c r="AT1322" s="63"/>
      <c r="AU1322" s="63"/>
      <c r="AV1322" s="142"/>
      <c r="AW1322" s="71"/>
      <c r="AX1322" s="45"/>
      <c r="AY1322" s="45"/>
      <c r="AZ1322" s="46"/>
      <c r="BA1322" s="152"/>
      <c r="BB1322" s="47"/>
      <c r="BC1322" s="158">
        <v>1</v>
      </c>
      <c r="BD1322" s="158"/>
      <c r="BE1322" s="47"/>
      <c r="BF1322" s="56"/>
      <c r="BG1322" s="49"/>
      <c r="BH1322" s="50"/>
      <c r="BI1322" s="49"/>
      <c r="BJ1322" s="49"/>
      <c r="BK1322" s="49"/>
      <c r="BL1322" s="49"/>
      <c r="BM1322" s="49"/>
      <c r="BN1322" s="50"/>
      <c r="BO1322" s="49"/>
      <c r="BP1322" s="49"/>
      <c r="BQ1322" s="50"/>
      <c r="BR1322" s="9"/>
    </row>
    <row r="1323" spans="1:70" s="7" customFormat="1" x14ac:dyDescent="0.25">
      <c r="A1323" s="68" t="s">
        <v>2286</v>
      </c>
      <c r="B1323" s="67" t="s">
        <v>2285</v>
      </c>
      <c r="C1323" s="52">
        <v>44968.435486111113</v>
      </c>
      <c r="D1323" s="16">
        <f>(K1323*M1323+P1323*R1323)/(24*60*60)</f>
        <v>1.0416666666666666E-2</v>
      </c>
      <c r="E1323" s="26"/>
      <c r="F1323" s="14" t="s">
        <v>2273</v>
      </c>
      <c r="G1323" s="15">
        <v>0.112</v>
      </c>
      <c r="H1323" s="131">
        <v>31.5</v>
      </c>
      <c r="I1323" s="131">
        <v>15</v>
      </c>
      <c r="J1323" s="143" t="s">
        <v>2277</v>
      </c>
      <c r="K1323" s="27">
        <v>9</v>
      </c>
      <c r="L1323" s="27">
        <v>6.0000000000000001E-3</v>
      </c>
      <c r="M1323" s="13">
        <v>100</v>
      </c>
      <c r="N1323" s="13">
        <v>240</v>
      </c>
      <c r="O1323" s="17">
        <v>2E-3</v>
      </c>
      <c r="P1323" s="27">
        <v>0</v>
      </c>
      <c r="Q1323" s="27">
        <v>6.0000000000000001E-3</v>
      </c>
      <c r="R1323" s="13">
        <v>1315</v>
      </c>
      <c r="S1323" s="13">
        <v>240</v>
      </c>
      <c r="T1323" s="133">
        <v>2.9999999999999997E-4</v>
      </c>
      <c r="U1323" s="27">
        <v>5.4799E-2</v>
      </c>
      <c r="V1323" s="8">
        <f>IF(AB1321="Latest Sag:",-(K1323*L1323+P1323*Q1323),-(K1323*L1323+P1323*Q1323)+U1323)</f>
        <v>-5.3999999999999999E-2</v>
      </c>
      <c r="W1323" s="8">
        <f>IF(OR(AC1322="",AC1322=0),Z1322+V1323,IF(AB1321="Latest Sag:",AA1322+U1323+V1323,AC1322+V1323))</f>
        <v>-0.61639200000000005</v>
      </c>
      <c r="X1323" s="33">
        <v>-39.618600000000001</v>
      </c>
      <c r="Y1323" s="53">
        <f>IF(OR(ISBLANK(X1323),X1321=VALUE(20)),,IF(W1321="Latest Z20:",ABS(X1321-X1323-K1320*L1320-P1320*Q1320+U1322+U1323),ABS(X1322-X1323-K1322*L1322-P1322*Q1322+U1323)))</f>
        <v>0</v>
      </c>
      <c r="Z1323" s="28">
        <v>-67.621740000000003</v>
      </c>
      <c r="AA1323" s="28">
        <v>-0.61718799999999996</v>
      </c>
      <c r="AB1323" s="28">
        <v>2.3990000000000001E-3</v>
      </c>
      <c r="AC1323" s="8">
        <f t="shared" ref="AC1323" si="3004">AB1323+AA1323</f>
        <v>-0.61478899999999992</v>
      </c>
      <c r="AD1323" s="35">
        <v>-0.63277300000000003</v>
      </c>
      <c r="AE1323" s="8">
        <f t="shared" ref="AE1323" si="3005">IF(AD1323="",0,IF(OR(AC1323="",AC1323=0),W1323-AD1323,AC1323-AD1323))</f>
        <v>1.7984000000000111E-2</v>
      </c>
      <c r="AF1323" s="58">
        <f t="shared" ref="AF1323" si="3006">IF(AA1323="",(Z1323-V1323)-Z1322,AC1323-W1323)</f>
        <v>1.6030000000001321E-3</v>
      </c>
      <c r="AG1323" s="40">
        <v>-2637</v>
      </c>
      <c r="AH1323" s="73">
        <v>400</v>
      </c>
      <c r="AI1323" s="40">
        <v>9</v>
      </c>
      <c r="AJ1323" s="73">
        <v>100</v>
      </c>
      <c r="AK1323" s="40">
        <v>18</v>
      </c>
      <c r="AL1323" s="73">
        <v>200</v>
      </c>
      <c r="AM1323" s="70"/>
      <c r="AN1323" s="74"/>
      <c r="AO1323" s="70"/>
      <c r="AP1323" s="63"/>
      <c r="AQ1323" s="63"/>
      <c r="AR1323" s="40"/>
      <c r="AS1323" s="40"/>
      <c r="AT1323" s="63"/>
      <c r="AU1323" s="63"/>
      <c r="AV1323" s="142"/>
      <c r="AW1323" s="71"/>
      <c r="AX1323" s="45"/>
      <c r="AY1323" s="45"/>
      <c r="AZ1323" s="46"/>
      <c r="BA1323" s="152"/>
      <c r="BB1323" s="47"/>
      <c r="BC1323" s="158">
        <v>1</v>
      </c>
      <c r="BD1323" s="158"/>
      <c r="BE1323" s="47"/>
      <c r="BF1323" s="56"/>
      <c r="BG1323" s="49"/>
      <c r="BH1323" s="50"/>
      <c r="BI1323" s="49"/>
      <c r="BJ1323" s="49"/>
      <c r="BK1323" s="49"/>
      <c r="BL1323" s="49"/>
      <c r="BM1323" s="49"/>
      <c r="BN1323" s="50"/>
      <c r="BO1323" s="49"/>
      <c r="BP1323" s="49"/>
      <c r="BQ1323" s="50"/>
      <c r="BR1323" s="9"/>
    </row>
    <row r="1324" spans="1:70" s="6" customFormat="1" x14ac:dyDescent="0.25">
      <c r="A1324" s="170" t="s">
        <v>1155</v>
      </c>
      <c r="B1324" s="136"/>
      <c r="C1324" s="137">
        <v>44968.461041666669</v>
      </c>
      <c r="D1324" s="146">
        <v>1.1000000000000001</v>
      </c>
      <c r="E1324" s="139" t="s">
        <v>814</v>
      </c>
      <c r="F1324" s="165" t="s">
        <v>1171</v>
      </c>
      <c r="G1324" s="22"/>
      <c r="H1324" s="134"/>
      <c r="I1324" s="134"/>
      <c r="J1324" s="145"/>
      <c r="K1324" s="29"/>
      <c r="L1324" s="29"/>
      <c r="M1324" s="1"/>
      <c r="N1324" s="1"/>
      <c r="O1324" s="3"/>
      <c r="P1324" s="29"/>
      <c r="Q1324" s="29"/>
      <c r="R1324" s="1"/>
      <c r="S1324" s="1"/>
      <c r="T1324" s="147" t="s">
        <v>903</v>
      </c>
      <c r="U1324" s="32" t="s">
        <v>24</v>
      </c>
      <c r="V1324" s="24"/>
      <c r="W1324" s="25" t="s">
        <v>22</v>
      </c>
      <c r="X1324" s="30">
        <v>20</v>
      </c>
      <c r="Y1324" s="138"/>
      <c r="Z1324" s="30"/>
      <c r="AA1324" s="30"/>
      <c r="AB1324" s="36" t="s">
        <v>21</v>
      </c>
      <c r="AC1324" s="24">
        <f>$AC$1323</f>
        <v>-0.61478899999999992</v>
      </c>
      <c r="AD1324" s="30"/>
      <c r="AE1324" s="24"/>
      <c r="AF1324" s="24"/>
      <c r="AG1324" s="41"/>
      <c r="AH1324" s="41"/>
      <c r="AI1324" s="41"/>
      <c r="AJ1324" s="41"/>
      <c r="AK1324" s="41"/>
      <c r="AL1324" s="41"/>
      <c r="AM1324" s="41"/>
      <c r="AN1324" s="41"/>
      <c r="AO1324" s="41"/>
      <c r="AP1324" s="135"/>
      <c r="AQ1324" s="135"/>
      <c r="AR1324" s="41"/>
      <c r="AS1324" s="41"/>
      <c r="AT1324" s="135"/>
      <c r="AU1324" s="135"/>
      <c r="AV1324" s="29"/>
      <c r="AW1324" s="42"/>
      <c r="AX1324" s="42"/>
      <c r="AY1324" s="42"/>
      <c r="AZ1324" s="43"/>
      <c r="BA1324" s="151"/>
      <c r="BB1324" s="44"/>
      <c r="BC1324" s="157">
        <v>2</v>
      </c>
      <c r="BD1324" s="157"/>
      <c r="BE1324" s="44"/>
      <c r="BF1324" s="48"/>
      <c r="BG1324" s="48"/>
      <c r="BH1324" s="48"/>
      <c r="BI1324" s="48"/>
      <c r="BJ1324" s="48"/>
      <c r="BK1324" s="48"/>
      <c r="BL1324" s="48"/>
      <c r="BM1324" s="48"/>
      <c r="BN1324" s="48"/>
      <c r="BO1324" s="48"/>
      <c r="BP1324" s="48"/>
      <c r="BQ1324" s="48"/>
      <c r="BR1324" s="1"/>
    </row>
    <row r="1325" spans="1:70" s="7" customFormat="1" x14ac:dyDescent="0.25">
      <c r="A1325" s="68" t="s">
        <v>2287</v>
      </c>
      <c r="B1325" s="67" t="s">
        <v>2285</v>
      </c>
      <c r="C1325" s="52">
        <v>44968.461087962962</v>
      </c>
      <c r="D1325" s="16">
        <f>(K1325*M1325+P1325*R1325)/(24*60*60)</f>
        <v>0</v>
      </c>
      <c r="E1325" s="26"/>
      <c r="F1325" s="14" t="s">
        <v>2273</v>
      </c>
      <c r="G1325" s="15">
        <v>0.112</v>
      </c>
      <c r="H1325" s="131">
        <v>31.5</v>
      </c>
      <c r="I1325" s="131">
        <v>15</v>
      </c>
      <c r="J1325" s="143" t="s">
        <v>2277</v>
      </c>
      <c r="K1325" s="37"/>
      <c r="L1325" s="27">
        <v>6.0000000000000001E-3</v>
      </c>
      <c r="M1325" s="13">
        <v>100</v>
      </c>
      <c r="N1325" s="13">
        <v>240</v>
      </c>
      <c r="O1325" s="17">
        <v>2E-3</v>
      </c>
      <c r="P1325" s="37"/>
      <c r="Q1325" s="27">
        <v>6.0000000000000001E-3</v>
      </c>
      <c r="R1325" s="13">
        <v>1315</v>
      </c>
      <c r="S1325" s="13">
        <v>240</v>
      </c>
      <c r="T1325" s="133">
        <v>2.9999999999999997E-4</v>
      </c>
      <c r="U1325" s="27"/>
      <c r="V1325" s="8">
        <f>IF(AB1323="Latest Sag:",-(K1325*L1325+P1325*Q1325),-(K1325*L1325+P1325*Q1325)+U1325)</f>
        <v>0</v>
      </c>
      <c r="W1325" s="8">
        <f>IF(OR(AC1324="",AC1324=0),Z1324+V1325,IF(AB1323="Latest Sag:",AA1324+U1325+V1325,AC1324+V1325))</f>
        <v>-0.61478899999999992</v>
      </c>
      <c r="X1325" s="34"/>
      <c r="Y1325" s="53">
        <f>IF(OR(ISBLANK(X1325),X1323=VALUE(20)),,IF(W1323="Latest Z20:",ABS(X1323-X1325-K1322*L1322-P1322*Q1322+U1324+U1325),ABS(X1324-X1325-K1324*L1324-P1324*Q1324+U1325)))</f>
        <v>0</v>
      </c>
      <c r="Z1325" s="28">
        <v>-67.620722999999998</v>
      </c>
      <c r="AA1325" s="28">
        <v>-0.61711199999999999</v>
      </c>
      <c r="AB1325" s="28">
        <v>4.0259000000000003E-2</v>
      </c>
      <c r="AC1325" s="8">
        <f t="shared" ref="AC1325" si="3007">AB1325+AA1325</f>
        <v>-0.57685299999999995</v>
      </c>
      <c r="AD1325" s="35">
        <v>-0.63277300000000003</v>
      </c>
      <c r="AE1325" s="8">
        <f t="shared" ref="AE1325" si="3008">IF(AD1325="",0,IF(OR(AC1325="",AC1325=0),W1325-AD1325,AC1325-AD1325))</f>
        <v>5.5920000000000081E-2</v>
      </c>
      <c r="AF1325" s="58">
        <f t="shared" ref="AF1325" si="3009">IF(AA1325="",(Z1325-V1325)-Z1324,AC1325-W1325)</f>
        <v>3.793599999999997E-2</v>
      </c>
      <c r="AG1325" s="40">
        <v>-33538</v>
      </c>
      <c r="AH1325" s="73">
        <v>400</v>
      </c>
      <c r="AI1325" s="40">
        <v>1095</v>
      </c>
      <c r="AJ1325" s="73">
        <v>100</v>
      </c>
      <c r="AK1325" s="40">
        <v>28</v>
      </c>
      <c r="AL1325" s="73">
        <v>200</v>
      </c>
      <c r="AM1325" s="70"/>
      <c r="AN1325" s="74"/>
      <c r="AO1325" s="70"/>
      <c r="AP1325" s="63"/>
      <c r="AQ1325" s="63"/>
      <c r="AR1325" s="40"/>
      <c r="AS1325" s="40"/>
      <c r="AT1325" s="63"/>
      <c r="AU1325" s="63"/>
      <c r="AV1325" s="142"/>
      <c r="AW1325" s="71"/>
      <c r="AX1325" s="45"/>
      <c r="AY1325" s="45"/>
      <c r="AZ1325" s="46"/>
      <c r="BA1325" s="152"/>
      <c r="BB1325" s="47"/>
      <c r="BC1325" s="158">
        <v>2</v>
      </c>
      <c r="BD1325" s="158"/>
      <c r="BE1325" s="47"/>
      <c r="BF1325" s="56"/>
      <c r="BG1325" s="49"/>
      <c r="BH1325" s="50"/>
      <c r="BI1325" s="49"/>
      <c r="BJ1325" s="49"/>
      <c r="BK1325" s="49"/>
      <c r="BL1325" s="49"/>
      <c r="BM1325" s="49"/>
      <c r="BN1325" s="50"/>
      <c r="BO1325" s="49"/>
      <c r="BP1325" s="49"/>
      <c r="BQ1325" s="50"/>
      <c r="BR1325" s="9"/>
    </row>
    <row r="1326" spans="1:70" s="7" customFormat="1" x14ac:dyDescent="0.25">
      <c r="A1326" s="68" t="s">
        <v>2288</v>
      </c>
      <c r="B1326" s="67" t="s">
        <v>2285</v>
      </c>
      <c r="C1326" s="52">
        <v>44968.476770833331</v>
      </c>
      <c r="D1326" s="16">
        <f>(K1326*M1326+P1326*R1326)/(24*60*60)</f>
        <v>9.2592592592592587E-3</v>
      </c>
      <c r="E1326" s="26"/>
      <c r="F1326" s="14" t="s">
        <v>2273</v>
      </c>
      <c r="G1326" s="15">
        <v>0.112</v>
      </c>
      <c r="H1326" s="131">
        <v>31.5</v>
      </c>
      <c r="I1326" s="131">
        <v>15</v>
      </c>
      <c r="J1326" s="143" t="s">
        <v>2277</v>
      </c>
      <c r="K1326" s="27">
        <v>8</v>
      </c>
      <c r="L1326" s="27">
        <v>6.0000000000000001E-3</v>
      </c>
      <c r="M1326" s="13">
        <v>100</v>
      </c>
      <c r="N1326" s="13">
        <v>240</v>
      </c>
      <c r="O1326" s="17">
        <v>2E-3</v>
      </c>
      <c r="P1326" s="27">
        <v>0</v>
      </c>
      <c r="Q1326" s="27">
        <v>6.0000000000000001E-3</v>
      </c>
      <c r="R1326" s="13">
        <v>1315</v>
      </c>
      <c r="S1326" s="13">
        <v>240</v>
      </c>
      <c r="T1326" s="133">
        <v>2.9999999999999997E-4</v>
      </c>
      <c r="U1326" s="27">
        <v>4.8522000000000003E-2</v>
      </c>
      <c r="V1326" s="8">
        <f>IF(AB1324="Latest Sag:",-(K1326*L1326+P1326*Q1326),-(K1326*L1326+P1326*Q1326)+U1326)</f>
        <v>-4.8000000000000001E-2</v>
      </c>
      <c r="W1326" s="8">
        <f>IF(OR(AC1325="",AC1325=0),Z1325+V1326,IF(AB1324="Latest Sag:",AA1325+U1326+V1326,AC1325+V1326))</f>
        <v>-0.61659000000000008</v>
      </c>
      <c r="X1326" s="33">
        <v>-39.624948000000003</v>
      </c>
      <c r="Y1326" s="53">
        <f>IF(OR(ISBLANK(X1326),X1324=VALUE(20)),,IF(W1324="Latest Z20:",ABS(X1324-X1326-K1323*L1323-P1323*Q1323+U1325+U1326),ABS(X1325-X1326-K1325*L1325-P1325*Q1325+U1326)))</f>
        <v>0</v>
      </c>
      <c r="Z1326" s="28">
        <v>-67.620536000000001</v>
      </c>
      <c r="AA1326" s="28">
        <v>-0.61708600000000002</v>
      </c>
      <c r="AB1326" s="28">
        <v>8.2700000000000004E-4</v>
      </c>
      <c r="AC1326" s="8">
        <f t="shared" ref="AC1326" si="3010">AB1326+AA1326</f>
        <v>-0.616259</v>
      </c>
      <c r="AD1326" s="35">
        <v>-0.63277300000000003</v>
      </c>
      <c r="AE1326" s="8">
        <f t="shared" ref="AE1326" si="3011">IF(AD1326="",0,IF(OR(AC1326="",AC1326=0),W1326-AD1326,AC1326-AD1326))</f>
        <v>1.6514000000000029E-2</v>
      </c>
      <c r="AF1326" s="58">
        <f t="shared" ref="AF1326" si="3012">IF(AA1326="",(Z1326-V1326)-Z1325,AC1326-W1326)</f>
        <v>3.3100000000008123E-4</v>
      </c>
      <c r="AG1326" s="40">
        <v>-1131</v>
      </c>
      <c r="AH1326" s="73">
        <v>400</v>
      </c>
      <c r="AI1326" s="40">
        <v>13</v>
      </c>
      <c r="AJ1326" s="73">
        <v>100</v>
      </c>
      <c r="AK1326" s="40">
        <v>33</v>
      </c>
      <c r="AL1326" s="73">
        <v>200</v>
      </c>
      <c r="AM1326" s="70"/>
      <c r="AN1326" s="74"/>
      <c r="AO1326" s="70"/>
      <c r="AP1326" s="63"/>
      <c r="AQ1326" s="63"/>
      <c r="AR1326" s="40"/>
      <c r="AS1326" s="40"/>
      <c r="AT1326" s="63"/>
      <c r="AU1326" s="63"/>
      <c r="AV1326" s="142"/>
      <c r="AW1326" s="71"/>
      <c r="AX1326" s="45"/>
      <c r="AY1326" s="45"/>
      <c r="AZ1326" s="46"/>
      <c r="BA1326" s="152"/>
      <c r="BB1326" s="47"/>
      <c r="BC1326" s="158">
        <v>2</v>
      </c>
      <c r="BD1326" s="158"/>
      <c r="BE1326" s="47"/>
      <c r="BF1326" s="56"/>
      <c r="BG1326" s="49"/>
      <c r="BH1326" s="50"/>
      <c r="BI1326" s="49"/>
      <c r="BJ1326" s="49"/>
      <c r="BK1326" s="49"/>
      <c r="BL1326" s="49"/>
      <c r="BM1326" s="49"/>
      <c r="BN1326" s="50"/>
      <c r="BO1326" s="49"/>
      <c r="BP1326" s="49"/>
      <c r="BQ1326" s="50"/>
      <c r="BR1326" s="9"/>
    </row>
    <row r="1327" spans="1:70" s="6" customFormat="1" x14ac:dyDescent="0.25">
      <c r="A1327" s="170" t="s">
        <v>1155</v>
      </c>
      <c r="B1327" s="136"/>
      <c r="C1327" s="137">
        <v>44968.499930555554</v>
      </c>
      <c r="D1327" s="146">
        <v>0.93</v>
      </c>
      <c r="E1327" s="139" t="s">
        <v>814</v>
      </c>
      <c r="F1327" s="165" t="s">
        <v>1175</v>
      </c>
      <c r="G1327" s="22"/>
      <c r="H1327" s="134"/>
      <c r="I1327" s="134"/>
      <c r="J1327" s="145"/>
      <c r="K1327" s="29"/>
      <c r="L1327" s="29"/>
      <c r="M1327" s="1"/>
      <c r="N1327" s="1"/>
      <c r="O1327" s="3"/>
      <c r="P1327" s="29"/>
      <c r="Q1327" s="29"/>
      <c r="R1327" s="1"/>
      <c r="S1327" s="1"/>
      <c r="T1327" s="147" t="s">
        <v>903</v>
      </c>
      <c r="U1327" s="32" t="s">
        <v>24</v>
      </c>
      <c r="V1327" s="24"/>
      <c r="W1327" s="25" t="s">
        <v>22</v>
      </c>
      <c r="X1327" s="30">
        <v>20</v>
      </c>
      <c r="Y1327" s="138"/>
      <c r="Z1327" s="30"/>
      <c r="AA1327" s="30"/>
      <c r="AB1327" s="36" t="s">
        <v>21</v>
      </c>
      <c r="AC1327" s="24">
        <f>$AC$1326</f>
        <v>-0.616259</v>
      </c>
      <c r="AD1327" s="30"/>
      <c r="AE1327" s="24"/>
      <c r="AF1327" s="24"/>
      <c r="AG1327" s="41"/>
      <c r="AH1327" s="41"/>
      <c r="AI1327" s="41"/>
      <c r="AJ1327" s="41"/>
      <c r="AK1327" s="41"/>
      <c r="AL1327" s="41"/>
      <c r="AM1327" s="41"/>
      <c r="AN1327" s="41"/>
      <c r="AO1327" s="41"/>
      <c r="AP1327" s="135"/>
      <c r="AQ1327" s="135"/>
      <c r="AR1327" s="41"/>
      <c r="AS1327" s="41"/>
      <c r="AT1327" s="135"/>
      <c r="AU1327" s="135"/>
      <c r="AV1327" s="29"/>
      <c r="AW1327" s="42"/>
      <c r="AX1327" s="42"/>
      <c r="AY1327" s="42"/>
      <c r="AZ1327" s="43"/>
      <c r="BA1327" s="151"/>
      <c r="BB1327" s="44"/>
      <c r="BC1327" s="157">
        <v>3</v>
      </c>
      <c r="BD1327" s="157"/>
      <c r="BE1327" s="44"/>
      <c r="BF1327" s="48"/>
      <c r="BG1327" s="48"/>
      <c r="BH1327" s="48"/>
      <c r="BI1327" s="48"/>
      <c r="BJ1327" s="48"/>
      <c r="BK1327" s="48"/>
      <c r="BL1327" s="48"/>
      <c r="BM1327" s="48"/>
      <c r="BN1327" s="48"/>
      <c r="BO1327" s="48"/>
      <c r="BP1327" s="48"/>
      <c r="BQ1327" s="48"/>
      <c r="BR1327" s="1"/>
    </row>
    <row r="1328" spans="1:70" s="7" customFormat="1" x14ac:dyDescent="0.25">
      <c r="A1328" s="68" t="s">
        <v>2289</v>
      </c>
      <c r="B1328" s="67" t="s">
        <v>2285</v>
      </c>
      <c r="C1328" s="52">
        <v>44968.499976851854</v>
      </c>
      <c r="D1328" s="16">
        <f>(K1328*M1328+P1328*R1328)/(24*60*60)</f>
        <v>0</v>
      </c>
      <c r="E1328" s="26"/>
      <c r="F1328" s="14" t="s">
        <v>2273</v>
      </c>
      <c r="G1328" s="15">
        <v>0.112</v>
      </c>
      <c r="H1328" s="131">
        <v>31.5</v>
      </c>
      <c r="I1328" s="131">
        <v>15</v>
      </c>
      <c r="J1328" s="143" t="s">
        <v>2277</v>
      </c>
      <c r="K1328" s="37"/>
      <c r="L1328" s="27">
        <v>6.0000000000000001E-3</v>
      </c>
      <c r="M1328" s="13">
        <v>100</v>
      </c>
      <c r="N1328" s="13">
        <v>240</v>
      </c>
      <c r="O1328" s="17">
        <v>2E-3</v>
      </c>
      <c r="P1328" s="37"/>
      <c r="Q1328" s="27">
        <v>6.0000000000000001E-3</v>
      </c>
      <c r="R1328" s="13">
        <v>1315</v>
      </c>
      <c r="S1328" s="13">
        <v>240</v>
      </c>
      <c r="T1328" s="133">
        <v>2.9999999999999997E-4</v>
      </c>
      <c r="U1328" s="27"/>
      <c r="V1328" s="8">
        <f>IF(AB1326="Latest Sag:",-(K1328*L1328+P1328*Q1328),-(K1328*L1328+P1328*Q1328)+U1328)</f>
        <v>0</v>
      </c>
      <c r="W1328" s="8">
        <f>IF(OR(AC1327="",AC1327=0),Z1327+V1328,IF(AB1326="Latest Sag:",AA1327+U1328+V1328,AC1327+V1328))</f>
        <v>-0.616259</v>
      </c>
      <c r="X1328" s="34"/>
      <c r="Y1328" s="53">
        <f>IF(OR(ISBLANK(X1328),X1326=VALUE(20)),,IF(W1326="Latest Z20:",ABS(X1326-X1328-K1325*L1325-P1325*Q1325+U1327+U1328),ABS(X1327-X1328-K1327*L1327-P1327*Q1327+U1328)))</f>
        <v>0</v>
      </c>
      <c r="Z1328" s="28">
        <v>-67.619652000000002</v>
      </c>
      <c r="AA1328" s="28">
        <v>-0.61704300000000001</v>
      </c>
      <c r="AB1328" s="28">
        <v>4.2166000000000002E-2</v>
      </c>
      <c r="AC1328" s="8">
        <f t="shared" ref="AC1328" si="3013">AB1328+AA1328</f>
        <v>-0.57487699999999997</v>
      </c>
      <c r="AD1328" s="35">
        <v>-0.63277300000000003</v>
      </c>
      <c r="AE1328" s="8">
        <f t="shared" ref="AE1328" si="3014">IF(AD1328="",0,IF(OR(AC1328="",AC1328=0),W1328-AD1328,AC1328-AD1328))</f>
        <v>5.7896000000000059E-2</v>
      </c>
      <c r="AF1328" s="58">
        <f t="shared" ref="AF1328" si="3015">IF(AA1328="",(Z1328-V1328)-Z1327,AC1328-W1328)</f>
        <v>4.138200000000003E-2</v>
      </c>
      <c r="AG1328" s="40">
        <v>-33632</v>
      </c>
      <c r="AH1328" s="73">
        <v>400</v>
      </c>
      <c r="AI1328" s="40">
        <v>1650</v>
      </c>
      <c r="AJ1328" s="73">
        <v>100</v>
      </c>
      <c r="AK1328" s="40">
        <v>22</v>
      </c>
      <c r="AL1328" s="73">
        <v>200</v>
      </c>
      <c r="AM1328" s="70"/>
      <c r="AN1328" s="74"/>
      <c r="AO1328" s="70"/>
      <c r="AP1328" s="63"/>
      <c r="AQ1328" s="63"/>
      <c r="AR1328" s="40"/>
      <c r="AS1328" s="40"/>
      <c r="AT1328" s="63"/>
      <c r="AU1328" s="63"/>
      <c r="AV1328" s="142"/>
      <c r="AW1328" s="71"/>
      <c r="AX1328" s="45"/>
      <c r="AY1328" s="45"/>
      <c r="AZ1328" s="46"/>
      <c r="BA1328" s="152"/>
      <c r="BB1328" s="47"/>
      <c r="BC1328" s="158">
        <v>3</v>
      </c>
      <c r="BD1328" s="158"/>
      <c r="BE1328" s="47"/>
      <c r="BF1328" s="56"/>
      <c r="BG1328" s="49"/>
      <c r="BH1328" s="50"/>
      <c r="BI1328" s="49"/>
      <c r="BJ1328" s="49"/>
      <c r="BK1328" s="49"/>
      <c r="BL1328" s="49"/>
      <c r="BM1328" s="49"/>
      <c r="BN1328" s="50"/>
      <c r="BO1328" s="49"/>
      <c r="BP1328" s="49"/>
      <c r="BQ1328" s="50"/>
      <c r="BR1328" s="9"/>
    </row>
    <row r="1329" spans="1:70" s="7" customFormat="1" x14ac:dyDescent="0.25">
      <c r="A1329" s="68" t="s">
        <v>2290</v>
      </c>
      <c r="B1329" s="67" t="s">
        <v>2285</v>
      </c>
      <c r="C1329" s="52">
        <v>44968.517210648148</v>
      </c>
      <c r="D1329" s="16">
        <f>(K1329*M1329+P1329*R1329)/(24*60*60)</f>
        <v>1.0416666666666666E-2</v>
      </c>
      <c r="E1329" s="26"/>
      <c r="F1329" s="14" t="s">
        <v>2273</v>
      </c>
      <c r="G1329" s="15">
        <v>0.112</v>
      </c>
      <c r="H1329" s="131">
        <v>31.5</v>
      </c>
      <c r="I1329" s="131">
        <v>15</v>
      </c>
      <c r="J1329" s="143" t="s">
        <v>2277</v>
      </c>
      <c r="K1329" s="27">
        <v>9</v>
      </c>
      <c r="L1329" s="27">
        <v>6.0000000000000001E-3</v>
      </c>
      <c r="M1329" s="13">
        <v>100</v>
      </c>
      <c r="N1329" s="13">
        <v>240</v>
      </c>
      <c r="O1329" s="17">
        <v>2E-3</v>
      </c>
      <c r="P1329" s="27">
        <v>0</v>
      </c>
      <c r="Q1329" s="27">
        <v>6.0000000000000001E-3</v>
      </c>
      <c r="R1329" s="13">
        <v>1315</v>
      </c>
      <c r="S1329" s="13">
        <v>240</v>
      </c>
      <c r="T1329" s="133">
        <v>2.9999999999999997E-4</v>
      </c>
      <c r="U1329" s="27">
        <v>5.4425000000000001E-2</v>
      </c>
      <c r="V1329" s="8">
        <f>IF(AB1327="Latest Sag:",-(K1329*L1329+P1329*Q1329),-(K1329*L1329+P1329*Q1329)+U1329)</f>
        <v>-5.3999999999999999E-2</v>
      </c>
      <c r="W1329" s="8">
        <f>IF(OR(AC1328="",AC1328=0),Z1328+V1329,IF(AB1327="Latest Sag:",AA1328+U1329+V1329,AC1328+V1329))</f>
        <v>-0.61661800000000011</v>
      </c>
      <c r="X1329" s="33">
        <v>-39.617477000000001</v>
      </c>
      <c r="Y1329" s="53">
        <f>IF(OR(ISBLANK(X1329),X1327=VALUE(20)),,IF(W1327="Latest Z20:",ABS(X1327-X1329-K1326*L1326-P1326*Q1326+U1328+U1329),ABS(X1328-X1329-K1328*L1328-P1328*Q1328+U1329)))</f>
        <v>0</v>
      </c>
      <c r="Z1329" s="28">
        <v>-67.619550000000004</v>
      </c>
      <c r="AA1329" s="28">
        <v>-0.61704899999999996</v>
      </c>
      <c r="AB1329" s="28">
        <v>1.3370000000000001E-3</v>
      </c>
      <c r="AC1329" s="8">
        <f t="shared" ref="AC1329" si="3016">AB1329+AA1329</f>
        <v>-0.61571199999999993</v>
      </c>
      <c r="AD1329" s="35">
        <v>-0.63277300000000003</v>
      </c>
      <c r="AE1329" s="8">
        <f t="shared" ref="AE1329" si="3017">IF(AD1329="",0,IF(OR(AC1329="",AC1329=0),W1329-AD1329,AC1329-AD1329))</f>
        <v>1.7061000000000104E-2</v>
      </c>
      <c r="AF1329" s="58">
        <f t="shared" ref="AF1329" si="3018">IF(AA1329="",(Z1329-V1329)-Z1328,AC1329-W1329)</f>
        <v>9.0600000000018444E-4</v>
      </c>
      <c r="AG1329" s="40">
        <v>-1512</v>
      </c>
      <c r="AH1329" s="73">
        <v>400</v>
      </c>
      <c r="AI1329" s="40">
        <v>11</v>
      </c>
      <c r="AJ1329" s="73">
        <v>100</v>
      </c>
      <c r="AK1329" s="40">
        <v>19</v>
      </c>
      <c r="AL1329" s="73">
        <v>200</v>
      </c>
      <c r="AM1329" s="70"/>
      <c r="AN1329" s="74"/>
      <c r="AO1329" s="70"/>
      <c r="AP1329" s="63"/>
      <c r="AQ1329" s="63"/>
      <c r="AR1329" s="40"/>
      <c r="AS1329" s="40"/>
      <c r="AT1329" s="63"/>
      <c r="AU1329" s="63"/>
      <c r="AV1329" s="142"/>
      <c r="AW1329" s="71"/>
      <c r="AX1329" s="45"/>
      <c r="AY1329" s="45"/>
      <c r="AZ1329" s="46"/>
      <c r="BA1329" s="152"/>
      <c r="BB1329" s="47"/>
      <c r="BC1329" s="158">
        <v>3</v>
      </c>
      <c r="BD1329" s="158"/>
      <c r="BE1329" s="47"/>
      <c r="BF1329" s="56"/>
      <c r="BG1329" s="49"/>
      <c r="BH1329" s="50"/>
      <c r="BI1329" s="49"/>
      <c r="BJ1329" s="49"/>
      <c r="BK1329" s="49"/>
      <c r="BL1329" s="49"/>
      <c r="BM1329" s="49"/>
      <c r="BN1329" s="50"/>
      <c r="BO1329" s="49"/>
      <c r="BP1329" s="49"/>
      <c r="BQ1329" s="50"/>
      <c r="BR1329" s="9"/>
    </row>
    <row r="1330" spans="1:70" s="6" customFormat="1" x14ac:dyDescent="0.25">
      <c r="A1330" s="170" t="s">
        <v>1155</v>
      </c>
      <c r="B1330" s="136"/>
      <c r="C1330" s="137">
        <v>44968.545717592591</v>
      </c>
      <c r="D1330" s="146">
        <v>1.1000000000000001</v>
      </c>
      <c r="E1330" s="139" t="s">
        <v>814</v>
      </c>
      <c r="F1330" s="165" t="s">
        <v>1179</v>
      </c>
      <c r="G1330" s="22"/>
      <c r="H1330" s="134"/>
      <c r="I1330" s="134"/>
      <c r="J1330" s="145"/>
      <c r="K1330" s="29"/>
      <c r="L1330" s="29"/>
      <c r="M1330" s="1"/>
      <c r="N1330" s="1"/>
      <c r="O1330" s="3"/>
      <c r="P1330" s="29"/>
      <c r="Q1330" s="29"/>
      <c r="R1330" s="1"/>
      <c r="S1330" s="1"/>
      <c r="T1330" s="147" t="s">
        <v>903</v>
      </c>
      <c r="U1330" s="32" t="s">
        <v>24</v>
      </c>
      <c r="V1330" s="24"/>
      <c r="W1330" s="25" t="s">
        <v>22</v>
      </c>
      <c r="X1330" s="30">
        <v>20</v>
      </c>
      <c r="Y1330" s="138"/>
      <c r="Z1330" s="30"/>
      <c r="AA1330" s="30"/>
      <c r="AB1330" s="36" t="s">
        <v>21</v>
      </c>
      <c r="AC1330" s="24">
        <f>$AC$1329</f>
        <v>-0.61571199999999993</v>
      </c>
      <c r="AD1330" s="30"/>
      <c r="AE1330" s="24"/>
      <c r="AF1330" s="24"/>
      <c r="AG1330" s="41"/>
      <c r="AH1330" s="41"/>
      <c r="AI1330" s="41"/>
      <c r="AJ1330" s="41"/>
      <c r="AK1330" s="41"/>
      <c r="AL1330" s="41"/>
      <c r="AM1330" s="41"/>
      <c r="AN1330" s="41"/>
      <c r="AO1330" s="41"/>
      <c r="AP1330" s="135"/>
      <c r="AQ1330" s="135"/>
      <c r="AR1330" s="41"/>
      <c r="AS1330" s="41"/>
      <c r="AT1330" s="135"/>
      <c r="AU1330" s="135"/>
      <c r="AV1330" s="29"/>
      <c r="AW1330" s="42"/>
      <c r="AX1330" s="42"/>
      <c r="AY1330" s="42"/>
      <c r="AZ1330" s="43"/>
      <c r="BA1330" s="151"/>
      <c r="BB1330" s="44"/>
      <c r="BC1330" s="157">
        <v>4</v>
      </c>
      <c r="BD1330" s="157"/>
      <c r="BE1330" s="44"/>
      <c r="BF1330" s="48"/>
      <c r="BG1330" s="48"/>
      <c r="BH1330" s="48"/>
      <c r="BI1330" s="48"/>
      <c r="BJ1330" s="48"/>
      <c r="BK1330" s="48"/>
      <c r="BL1330" s="48"/>
      <c r="BM1330" s="48"/>
      <c r="BN1330" s="48"/>
      <c r="BO1330" s="48"/>
      <c r="BP1330" s="48"/>
      <c r="BQ1330" s="48"/>
      <c r="BR1330" s="1"/>
    </row>
    <row r="1331" spans="1:70" s="7" customFormat="1" x14ac:dyDescent="0.25">
      <c r="A1331" s="68" t="s">
        <v>2291</v>
      </c>
      <c r="B1331" s="67" t="s">
        <v>1318</v>
      </c>
      <c r="C1331" s="52">
        <v>44968.551111111112</v>
      </c>
      <c r="D1331" s="16">
        <f>(K1331*M1331+P1331*R1331)/(24*60*60)</f>
        <v>0</v>
      </c>
      <c r="E1331" s="26"/>
      <c r="F1331" s="14" t="s">
        <v>2273</v>
      </c>
      <c r="G1331" s="15">
        <v>0.112</v>
      </c>
      <c r="H1331" s="131">
        <v>31.5</v>
      </c>
      <c r="I1331" s="131">
        <v>15</v>
      </c>
      <c r="J1331" s="143" t="s">
        <v>2277</v>
      </c>
      <c r="K1331" s="37"/>
      <c r="L1331" s="27">
        <v>6.0000000000000001E-3</v>
      </c>
      <c r="M1331" s="13">
        <v>100</v>
      </c>
      <c r="N1331" s="13">
        <v>240</v>
      </c>
      <c r="O1331" s="17">
        <v>2E-3</v>
      </c>
      <c r="P1331" s="37"/>
      <c r="Q1331" s="27">
        <v>6.0000000000000001E-3</v>
      </c>
      <c r="R1331" s="13">
        <v>1315</v>
      </c>
      <c r="S1331" s="13">
        <v>240</v>
      </c>
      <c r="T1331" s="133">
        <v>2.9999999999999997E-4</v>
      </c>
      <c r="U1331" s="27"/>
      <c r="V1331" s="8">
        <f>IF(AB1329="Latest Sag:",-(K1331*L1331+P1331*Q1331),-(K1331*L1331+P1331*Q1331)+U1331)</f>
        <v>0</v>
      </c>
      <c r="W1331" s="8">
        <f>IF(OR(AC1330="",AC1330=0),Z1330+V1331,IF(AB1329="Latest Sag:",AA1330+U1331+V1331,AC1330+V1331))</f>
        <v>-0.61571199999999993</v>
      </c>
      <c r="X1331" s="34"/>
      <c r="Y1331" s="53">
        <f>IF(OR(ISBLANK(X1331),X1329=VALUE(20)),,IF(W1329="Latest Z20:",ABS(X1329-X1331-K1328*L1328-P1328*Q1328+U1330+U1331),ABS(X1330-X1331-K1330*L1330-P1330*Q1330+U1331)))</f>
        <v>0</v>
      </c>
      <c r="Z1331" s="28">
        <v>-67.618351000000004</v>
      </c>
      <c r="AA1331" s="28">
        <v>-0.61685199999999996</v>
      </c>
      <c r="AB1331" s="28">
        <v>4.1907E-2</v>
      </c>
      <c r="AC1331" s="8">
        <f t="shared" ref="AC1331" si="3019">AB1331+AA1331</f>
        <v>-0.57494499999999993</v>
      </c>
      <c r="AD1331" s="35">
        <v>-0.63277300000000003</v>
      </c>
      <c r="AE1331" s="8">
        <f t="shared" ref="AE1331" si="3020">IF(AD1331="",0,IF(OR(AC1331="",AC1331=0),W1331-AD1331,AC1331-AD1331))</f>
        <v>5.7828000000000102E-2</v>
      </c>
      <c r="AF1331" s="58">
        <f t="shared" ref="AF1331" si="3021">IF(AA1331="",(Z1331-V1331)-Z1330,AC1331-W1331)</f>
        <v>4.0766999999999998E-2</v>
      </c>
      <c r="AG1331" s="40">
        <v>-33877</v>
      </c>
      <c r="AH1331" s="73">
        <v>400</v>
      </c>
      <c r="AI1331" s="40">
        <v>1168</v>
      </c>
      <c r="AJ1331" s="73">
        <v>100</v>
      </c>
      <c r="AK1331" s="40">
        <v>22</v>
      </c>
      <c r="AL1331" s="73">
        <v>200</v>
      </c>
      <c r="AM1331" s="70"/>
      <c r="AN1331" s="74"/>
      <c r="AO1331" s="70"/>
      <c r="AP1331" s="63"/>
      <c r="AQ1331" s="63"/>
      <c r="AR1331" s="40"/>
      <c r="AS1331" s="40"/>
      <c r="AT1331" s="63"/>
      <c r="AU1331" s="63"/>
      <c r="AV1331" s="142"/>
      <c r="AW1331" s="71"/>
      <c r="AX1331" s="45"/>
      <c r="AY1331" s="45"/>
      <c r="AZ1331" s="46"/>
      <c r="BA1331" s="152"/>
      <c r="BB1331" s="47"/>
      <c r="BC1331" s="158">
        <v>4</v>
      </c>
      <c r="BD1331" s="158"/>
      <c r="BE1331" s="47"/>
      <c r="BF1331" s="56"/>
      <c r="BG1331" s="49"/>
      <c r="BH1331" s="50"/>
      <c r="BI1331" s="49"/>
      <c r="BJ1331" s="49"/>
      <c r="BK1331" s="49"/>
      <c r="BL1331" s="49"/>
      <c r="BM1331" s="49"/>
      <c r="BN1331" s="50"/>
      <c r="BO1331" s="49"/>
      <c r="BP1331" s="49"/>
      <c r="BQ1331" s="50"/>
      <c r="BR1331" s="9"/>
    </row>
    <row r="1332" spans="1:70" s="7" customFormat="1" x14ac:dyDescent="0.25">
      <c r="A1332" s="68" t="s">
        <v>2293</v>
      </c>
      <c r="B1332" s="67" t="s">
        <v>1318</v>
      </c>
      <c r="C1332" s="52">
        <v>44968.563819444447</v>
      </c>
      <c r="D1332" s="16">
        <f>(K1332*M1332+P1332*R1332)/(24*60*60)</f>
        <v>1.0416666666666666E-2</v>
      </c>
      <c r="E1332" s="26"/>
      <c r="F1332" s="14" t="s">
        <v>2273</v>
      </c>
      <c r="G1332" s="15">
        <v>0.112</v>
      </c>
      <c r="H1332" s="131">
        <v>31.5</v>
      </c>
      <c r="I1332" s="131">
        <v>15</v>
      </c>
      <c r="J1332" s="143" t="s">
        <v>2277</v>
      </c>
      <c r="K1332" s="27">
        <v>9</v>
      </c>
      <c r="L1332" s="27">
        <v>6.0000000000000001E-3</v>
      </c>
      <c r="M1332" s="13">
        <v>100</v>
      </c>
      <c r="N1332" s="13">
        <v>240</v>
      </c>
      <c r="O1332" s="17">
        <v>2E-3</v>
      </c>
      <c r="P1332" s="27">
        <v>0</v>
      </c>
      <c r="Q1332" s="27">
        <v>6.0000000000000001E-3</v>
      </c>
      <c r="R1332" s="13">
        <v>1315</v>
      </c>
      <c r="S1332" s="13">
        <v>240</v>
      </c>
      <c r="T1332" s="133">
        <v>2.9999999999999997E-4</v>
      </c>
      <c r="U1332" s="27">
        <v>5.4376000000000001E-2</v>
      </c>
      <c r="V1332" s="8">
        <f>IF(AB1330="Latest Sag:",-(K1332*L1332+P1332*Q1332),-(K1332*L1332+P1332*Q1332)+U1332)</f>
        <v>-5.3999999999999999E-2</v>
      </c>
      <c r="W1332" s="8">
        <f>IF(OR(AC1331="",AC1331=0),Z1331+V1332,IF(AB1330="Latest Sag:",AA1331+U1332+V1332,AC1331+V1332))</f>
        <v>-0.61647600000000002</v>
      </c>
      <c r="X1332" s="33">
        <v>-39.615453000000002</v>
      </c>
      <c r="Y1332" s="53">
        <f>IF(OR(ISBLANK(X1332),X1330=VALUE(20)),,IF(W1330="Latest Z20:",ABS(X1330-X1332-K1329*L1329-P1329*Q1329+U1331+U1332),ABS(X1331-X1332-K1331*L1331-P1331*Q1331+U1332)))</f>
        <v>0</v>
      </c>
      <c r="Z1332" s="28">
        <v>-67.618245000000002</v>
      </c>
      <c r="AA1332" s="28">
        <v>-0.61681399999999997</v>
      </c>
      <c r="AB1332" s="28">
        <v>2.101E-3</v>
      </c>
      <c r="AC1332" s="8">
        <f t="shared" ref="AC1332" si="3022">AB1332+AA1332</f>
        <v>-0.61471299999999995</v>
      </c>
      <c r="AD1332" s="35">
        <v>-0.63277300000000003</v>
      </c>
      <c r="AE1332" s="8">
        <f t="shared" ref="AE1332" si="3023">IF(AD1332="",0,IF(OR(AC1332="",AC1332=0),W1332-AD1332,AC1332-AD1332))</f>
        <v>1.8060000000000076E-2</v>
      </c>
      <c r="AF1332" s="58">
        <f t="shared" ref="AF1332" si="3024">IF(AA1332="",(Z1332-V1332)-Z1331,AC1332-W1332)</f>
        <v>1.7630000000000701E-3</v>
      </c>
      <c r="AG1332" s="40">
        <v>-2420</v>
      </c>
      <c r="AH1332" s="73">
        <v>400</v>
      </c>
      <c r="AI1332" s="40">
        <v>10</v>
      </c>
      <c r="AJ1332" s="73">
        <v>100</v>
      </c>
      <c r="AK1332" s="40">
        <v>24</v>
      </c>
      <c r="AL1332" s="73">
        <v>200</v>
      </c>
      <c r="AM1332" s="70"/>
      <c r="AN1332" s="74"/>
      <c r="AO1332" s="70"/>
      <c r="AP1332" s="63"/>
      <c r="AQ1332" s="63"/>
      <c r="AR1332" s="40"/>
      <c r="AS1332" s="40"/>
      <c r="AT1332" s="63"/>
      <c r="AU1332" s="63"/>
      <c r="AV1332" s="142"/>
      <c r="AW1332" s="71"/>
      <c r="AX1332" s="45">
        <v>1.111E-3</v>
      </c>
      <c r="AY1332" s="45"/>
      <c r="AZ1332" s="46"/>
      <c r="BA1332" s="152"/>
      <c r="BB1332" s="47"/>
      <c r="BC1332" s="158">
        <v>4</v>
      </c>
      <c r="BD1332" s="158"/>
      <c r="BE1332" s="47"/>
      <c r="BF1332" s="56"/>
      <c r="BG1332" s="49"/>
      <c r="BH1332" s="50"/>
      <c r="BI1332" s="49"/>
      <c r="BJ1332" s="49"/>
      <c r="BK1332" s="49"/>
      <c r="BL1332" s="49"/>
      <c r="BM1332" s="49"/>
      <c r="BN1332" s="50"/>
      <c r="BO1332" s="49"/>
      <c r="BP1332" s="49"/>
      <c r="BQ1332" s="50"/>
      <c r="BR1332" s="9"/>
    </row>
    <row r="1333" spans="1:70" s="7" customFormat="1" x14ac:dyDescent="0.25">
      <c r="A1333" s="68" t="s">
        <v>2294</v>
      </c>
      <c r="B1333" s="67" t="s">
        <v>1318</v>
      </c>
      <c r="C1333" s="52">
        <v>44968.584467592591</v>
      </c>
      <c r="D1333" s="16">
        <f>(K1333*M1333+P1333*R1333)/(24*60*60)</f>
        <v>3.472222222222222E-3</v>
      </c>
      <c r="E1333" s="26" t="s">
        <v>2295</v>
      </c>
      <c r="F1333" s="14" t="s">
        <v>2273</v>
      </c>
      <c r="G1333" s="15">
        <v>0.112</v>
      </c>
      <c r="H1333" s="131">
        <v>31.5</v>
      </c>
      <c r="I1333" s="131">
        <v>15</v>
      </c>
      <c r="J1333" s="143" t="s">
        <v>2277</v>
      </c>
      <c r="K1333" s="27">
        <v>3</v>
      </c>
      <c r="L1333" s="27">
        <v>6.0000000000000001E-3</v>
      </c>
      <c r="M1333" s="13">
        <v>100</v>
      </c>
      <c r="N1333" s="13">
        <v>240</v>
      </c>
      <c r="O1333" s="17">
        <v>2E-3</v>
      </c>
      <c r="P1333" s="27">
        <v>0</v>
      </c>
      <c r="Q1333" s="27">
        <v>6.0000000000000001E-3</v>
      </c>
      <c r="R1333" s="13">
        <v>1315</v>
      </c>
      <c r="S1333" s="13">
        <v>240</v>
      </c>
      <c r="T1333" s="133">
        <v>2.9999999999999997E-4</v>
      </c>
      <c r="U1333" s="27">
        <v>1.5188999999999999E-2</v>
      </c>
      <c r="V1333" s="8">
        <f>IF(AB1331="Latest Sag:",-(K1333*L1333+P1333*Q1333),-(K1333*L1333+P1333*Q1333)+U1333)</f>
        <v>-2.8110000000000027E-3</v>
      </c>
      <c r="W1333" s="8">
        <f>IF(OR(AC1332="",AC1332=0),Z1332+V1333,IF(AB1331="Latest Sag:",AA1332+U1333+V1333,AC1332+V1333))</f>
        <v>-0.61752399999999996</v>
      </c>
      <c r="X1333" s="33">
        <v>-39.654263</v>
      </c>
      <c r="Y1333" s="53">
        <f>IF(OR(ISBLANK(X1333),X1331=VALUE(20)),,IF(W1331="Latest Z20:",ABS(X1331-X1333-K1330*L1330-P1330*Q1330+U1332+U1333),ABS(X1332-X1333-K1332*L1332-P1332*Q1332+U1333)))</f>
        <v>1.0000000019872585E-6</v>
      </c>
      <c r="Z1333" s="28">
        <v>-67.618418000000005</v>
      </c>
      <c r="AA1333" s="28">
        <v>-0.61680500000000005</v>
      </c>
      <c r="AB1333" s="28">
        <v>-7.7499999999999997E-4</v>
      </c>
      <c r="AC1333" s="8">
        <f t="shared" ref="AC1333" si="3025">AB1333+AA1333</f>
        <v>-0.61758000000000002</v>
      </c>
      <c r="AD1333" s="35">
        <v>-0.63277300000000003</v>
      </c>
      <c r="AE1333" s="8">
        <f t="shared" ref="AE1333" si="3026">IF(AD1333="",0,IF(OR(AC1333="",AC1333=0),W1333-AD1333,AC1333-AD1333))</f>
        <v>1.5193000000000012E-2</v>
      </c>
      <c r="AF1333" s="58">
        <f t="shared" ref="AF1333" si="3027">IF(AA1333="",(Z1333-V1333)-Z1332,AC1333-W1333)</f>
        <v>-5.6000000000056005E-5</v>
      </c>
      <c r="AG1333" s="40">
        <v>2609</v>
      </c>
      <c r="AH1333" s="73">
        <v>400</v>
      </c>
      <c r="AI1333" s="40">
        <v>27</v>
      </c>
      <c r="AJ1333" s="73">
        <v>100</v>
      </c>
      <c r="AK1333" s="40">
        <v>26</v>
      </c>
      <c r="AL1333" s="73">
        <v>200</v>
      </c>
      <c r="AM1333" s="70"/>
      <c r="AN1333" s="74"/>
      <c r="AO1333" s="70"/>
      <c r="AP1333" s="63"/>
      <c r="AQ1333" s="63"/>
      <c r="AR1333" s="40"/>
      <c r="AS1333" s="40"/>
      <c r="AT1333" s="63"/>
      <c r="AU1333" s="63"/>
      <c r="AV1333" s="142"/>
      <c r="AW1333" s="71"/>
      <c r="AX1333" s="45">
        <v>2.5500000000000002E-4</v>
      </c>
      <c r="AY1333" s="45">
        <v>2.5430000000000001E-3</v>
      </c>
      <c r="AZ1333" s="46"/>
      <c r="BA1333" s="152"/>
      <c r="BB1333" s="47"/>
      <c r="BC1333" s="158">
        <v>4</v>
      </c>
      <c r="BD1333" s="158"/>
      <c r="BE1333" s="47"/>
      <c r="BF1333" s="56"/>
      <c r="BG1333" s="49"/>
      <c r="BH1333" s="50"/>
      <c r="BI1333" s="49"/>
      <c r="BJ1333" s="49"/>
      <c r="BK1333" s="49"/>
      <c r="BL1333" s="49"/>
      <c r="BM1333" s="49"/>
      <c r="BN1333" s="50"/>
      <c r="BO1333" s="49"/>
      <c r="BP1333" s="49"/>
      <c r="BQ1333" s="50"/>
      <c r="BR1333" s="9"/>
    </row>
    <row r="1334" spans="1:70" s="6" customFormat="1" x14ac:dyDescent="0.25">
      <c r="A1334" s="170" t="s">
        <v>1155</v>
      </c>
      <c r="B1334" s="136"/>
      <c r="C1334" s="137">
        <v>44968.605219907404</v>
      </c>
      <c r="D1334" s="146">
        <v>1.43</v>
      </c>
      <c r="E1334" s="139" t="s">
        <v>814</v>
      </c>
      <c r="F1334" s="165" t="s">
        <v>1185</v>
      </c>
      <c r="G1334" s="22"/>
      <c r="H1334" s="134"/>
      <c r="I1334" s="134"/>
      <c r="J1334" s="145"/>
      <c r="K1334" s="29"/>
      <c r="L1334" s="29"/>
      <c r="M1334" s="1"/>
      <c r="N1334" s="1"/>
      <c r="O1334" s="3"/>
      <c r="P1334" s="29"/>
      <c r="Q1334" s="29"/>
      <c r="R1334" s="1"/>
      <c r="S1334" s="1"/>
      <c r="T1334" s="147" t="s">
        <v>903</v>
      </c>
      <c r="U1334" s="32" t="s">
        <v>24</v>
      </c>
      <c r="V1334" s="24"/>
      <c r="W1334" s="25" t="s">
        <v>22</v>
      </c>
      <c r="X1334" s="30">
        <v>20</v>
      </c>
      <c r="Y1334" s="138"/>
      <c r="Z1334" s="30"/>
      <c r="AA1334" s="30"/>
      <c r="AB1334" s="36" t="s">
        <v>21</v>
      </c>
      <c r="AC1334" s="24">
        <f>$AC$1333</f>
        <v>-0.61758000000000002</v>
      </c>
      <c r="AD1334" s="30"/>
      <c r="AE1334" s="24"/>
      <c r="AF1334" s="24"/>
      <c r="AG1334" s="41"/>
      <c r="AH1334" s="41"/>
      <c r="AI1334" s="41"/>
      <c r="AJ1334" s="41"/>
      <c r="AK1334" s="41"/>
      <c r="AL1334" s="41"/>
      <c r="AM1334" s="41"/>
      <c r="AN1334" s="41"/>
      <c r="AO1334" s="41"/>
      <c r="AP1334" s="135"/>
      <c r="AQ1334" s="135"/>
      <c r="AR1334" s="41"/>
      <c r="AS1334" s="41"/>
      <c r="AT1334" s="135"/>
      <c r="AU1334" s="135"/>
      <c r="AV1334" s="29"/>
      <c r="AW1334" s="42"/>
      <c r="AX1334" s="42"/>
      <c r="AY1334" s="42"/>
      <c r="AZ1334" s="43"/>
      <c r="BA1334" s="151"/>
      <c r="BB1334" s="44"/>
      <c r="BC1334" s="157">
        <v>5</v>
      </c>
      <c r="BD1334" s="157"/>
      <c r="BE1334" s="44"/>
      <c r="BF1334" s="48"/>
      <c r="BG1334" s="48"/>
      <c r="BH1334" s="48"/>
      <c r="BI1334" s="48"/>
      <c r="BJ1334" s="48"/>
      <c r="BK1334" s="48"/>
      <c r="BL1334" s="48"/>
      <c r="BM1334" s="48"/>
      <c r="BN1334" s="48"/>
      <c r="BO1334" s="48"/>
      <c r="BP1334" s="48"/>
      <c r="BQ1334" s="48"/>
      <c r="BR1334" s="1"/>
    </row>
    <row r="1335" spans="1:70" s="7" customFormat="1" x14ac:dyDescent="0.25">
      <c r="A1335" s="68" t="s">
        <v>2296</v>
      </c>
      <c r="B1335" s="67" t="s">
        <v>1318</v>
      </c>
      <c r="C1335" s="52">
        <v>44968.610578703701</v>
      </c>
      <c r="D1335" s="16">
        <f>(K1335*M1335+P1335*R1335)/(24*60*60)</f>
        <v>0</v>
      </c>
      <c r="E1335" s="26" t="s">
        <v>2298</v>
      </c>
      <c r="F1335" s="14" t="s">
        <v>2273</v>
      </c>
      <c r="G1335" s="15">
        <v>0.112</v>
      </c>
      <c r="H1335" s="131">
        <v>31.5</v>
      </c>
      <c r="I1335" s="131">
        <v>15</v>
      </c>
      <c r="J1335" s="143" t="s">
        <v>2277</v>
      </c>
      <c r="K1335" s="37"/>
      <c r="L1335" s="27">
        <v>6.0000000000000001E-3</v>
      </c>
      <c r="M1335" s="13">
        <v>100</v>
      </c>
      <c r="N1335" s="13">
        <v>240</v>
      </c>
      <c r="O1335" s="17">
        <v>2E-3</v>
      </c>
      <c r="P1335" s="37"/>
      <c r="Q1335" s="27">
        <v>6.0000000000000001E-3</v>
      </c>
      <c r="R1335" s="13">
        <v>1315</v>
      </c>
      <c r="S1335" s="13">
        <v>240</v>
      </c>
      <c r="T1335" s="133">
        <v>2.9999999999999997E-4</v>
      </c>
      <c r="U1335" s="27"/>
      <c r="V1335" s="8">
        <f>IF(AB1333="Latest Sag:",-(K1335*L1335+P1335*Q1335),-(K1335*L1335+P1335*Q1335)+U1335)</f>
        <v>0</v>
      </c>
      <c r="W1335" s="8">
        <f>IF(OR(AC1334="",AC1334=0),Z1334+V1335,IF(AB1333="Latest Sag:",AA1334+U1335+V1335,AC1334+V1335))</f>
        <v>-0.61758000000000002</v>
      </c>
      <c r="X1335" s="34"/>
      <c r="Y1335" s="53">
        <f>IF(OR(ISBLANK(X1335),X1333=VALUE(20)),,IF(W1333="Latest Z20:",ABS(X1333-X1335-K1332*L1332-P1332*Q1332+U1334+U1335),ABS(X1334-X1335-K1334*L1334-P1334*Q1334+U1335)))</f>
        <v>0</v>
      </c>
      <c r="Z1335" s="28">
        <v>-67.616759000000002</v>
      </c>
      <c r="AA1335" s="28">
        <v>-0.61643800000000004</v>
      </c>
      <c r="AB1335" s="28">
        <v>3.8610999999999999E-2</v>
      </c>
      <c r="AC1335" s="8">
        <f t="shared" ref="AC1335" si="3028">AB1335+AA1335</f>
        <v>-0.57782700000000009</v>
      </c>
      <c r="AD1335" s="35">
        <v>-0.63277300000000003</v>
      </c>
      <c r="AE1335" s="8">
        <f t="shared" ref="AE1335" si="3029">IF(AD1335="",0,IF(OR(AC1335="",AC1335=0),W1335-AD1335,AC1335-AD1335))</f>
        <v>5.4945999999999939E-2</v>
      </c>
      <c r="AF1335" s="58">
        <f t="shared" ref="AF1335" si="3030">IF(AA1335="",(Z1335-V1335)-Z1334,AC1335-W1335)</f>
        <v>3.9752999999999927E-2</v>
      </c>
      <c r="AG1335" s="40">
        <v>-33739</v>
      </c>
      <c r="AH1335" s="73">
        <v>400</v>
      </c>
      <c r="AI1335" s="40">
        <v>1139</v>
      </c>
      <c r="AJ1335" s="73">
        <v>100</v>
      </c>
      <c r="AK1335" s="40">
        <v>18</v>
      </c>
      <c r="AL1335" s="73">
        <v>200</v>
      </c>
      <c r="AM1335" s="70"/>
      <c r="AN1335" s="74"/>
      <c r="AO1335" s="70"/>
      <c r="AP1335" s="63"/>
      <c r="AQ1335" s="63"/>
      <c r="AR1335" s="40"/>
      <c r="AS1335" s="40"/>
      <c r="AT1335" s="63"/>
      <c r="AU1335" s="63"/>
      <c r="AV1335" s="142"/>
      <c r="AW1335" s="71"/>
      <c r="AX1335" s="45"/>
      <c r="AY1335" s="45"/>
      <c r="AZ1335" s="46"/>
      <c r="BA1335" s="152"/>
      <c r="BB1335" s="47"/>
      <c r="BC1335" s="158">
        <v>5</v>
      </c>
      <c r="BD1335" s="158"/>
      <c r="BE1335" s="47"/>
      <c r="BF1335" s="56"/>
      <c r="BG1335" s="49"/>
      <c r="BH1335" s="50"/>
      <c r="BI1335" s="49"/>
      <c r="BJ1335" s="49"/>
      <c r="BK1335" s="49"/>
      <c r="BL1335" s="49"/>
      <c r="BM1335" s="49"/>
      <c r="BN1335" s="50"/>
      <c r="BO1335" s="49"/>
      <c r="BP1335" s="49"/>
      <c r="BQ1335" s="50"/>
      <c r="BR1335" s="9"/>
    </row>
    <row r="1336" spans="1:70" s="7" customFormat="1" x14ac:dyDescent="0.25">
      <c r="A1336" s="68" t="s">
        <v>2297</v>
      </c>
      <c r="B1336" s="67" t="s">
        <v>1318</v>
      </c>
      <c r="C1336" s="52">
        <v>44968.626296296294</v>
      </c>
      <c r="D1336" s="16">
        <f>(K1336*M1336+P1336*R1336)/(24*60*60)</f>
        <v>9.2592592592592587E-3</v>
      </c>
      <c r="E1336" s="26"/>
      <c r="F1336" s="14" t="s">
        <v>2273</v>
      </c>
      <c r="G1336" s="15">
        <v>0.112</v>
      </c>
      <c r="H1336" s="131">
        <v>31.5</v>
      </c>
      <c r="I1336" s="131">
        <v>15</v>
      </c>
      <c r="J1336" s="143" t="s">
        <v>2277</v>
      </c>
      <c r="K1336" s="27">
        <v>8</v>
      </c>
      <c r="L1336" s="27">
        <v>6.0000000000000001E-3</v>
      </c>
      <c r="M1336" s="13">
        <v>100</v>
      </c>
      <c r="N1336" s="13">
        <v>240</v>
      </c>
      <c r="O1336" s="17">
        <v>2E-3</v>
      </c>
      <c r="P1336" s="27">
        <v>0</v>
      </c>
      <c r="Q1336" s="27">
        <v>6.0000000000000001E-3</v>
      </c>
      <c r="R1336" s="13">
        <v>1315</v>
      </c>
      <c r="S1336" s="13">
        <v>240</v>
      </c>
      <c r="T1336" s="133">
        <v>2.9999999999999997E-4</v>
      </c>
      <c r="U1336" s="27">
        <v>4.7324999999999999E-2</v>
      </c>
      <c r="V1336" s="8">
        <f>IF(AB1334="Latest Sag:",-(K1336*L1336+P1336*Q1336),-(K1336*L1336+P1336*Q1336)+U1336)</f>
        <v>-4.8000000000000001E-2</v>
      </c>
      <c r="W1336" s="8">
        <f>IF(OR(AC1335="",AC1335=0),Z1335+V1336,IF(AB1334="Latest Sag:",AA1335+U1336+V1336,AC1335+V1336))</f>
        <v>-0.61711300000000013</v>
      </c>
      <c r="X1336" s="33">
        <v>-39.622250000000001</v>
      </c>
      <c r="Y1336" s="53">
        <f>IF(OR(ISBLANK(X1336),X1334=VALUE(20)),,IF(W1334="Latest Z20:",ABS(X1334-X1336-K1333*L1333-P1333*Q1333+U1335+U1336),ABS(X1335-X1336-K1335*L1335-P1335*Q1335+U1336)))</f>
        <v>0</v>
      </c>
      <c r="Z1336" s="28">
        <v>-67.616915000000006</v>
      </c>
      <c r="AA1336" s="28">
        <v>-0.61644100000000002</v>
      </c>
      <c r="AB1336" s="28">
        <v>-9.6000000000000002E-5</v>
      </c>
      <c r="AC1336" s="8">
        <f t="shared" ref="AC1336" si="3031">AB1336+AA1336</f>
        <v>-0.616537</v>
      </c>
      <c r="AD1336" s="35">
        <v>-0.63277300000000003</v>
      </c>
      <c r="AE1336" s="8">
        <f t="shared" ref="AE1336" si="3032">IF(AD1336="",0,IF(OR(AC1336="",AC1336=0),W1336-AD1336,AC1336-AD1336))</f>
        <v>1.6236000000000028E-2</v>
      </c>
      <c r="AF1336" s="58">
        <f t="shared" ref="AF1336" si="3033">IF(AA1336="",(Z1336-V1336)-Z1335,AC1336-W1336)</f>
        <v>5.7600000000013196E-4</v>
      </c>
      <c r="AG1336" s="40">
        <v>-1124</v>
      </c>
      <c r="AH1336" s="73">
        <v>400</v>
      </c>
      <c r="AI1336" s="40">
        <v>6</v>
      </c>
      <c r="AJ1336" s="73">
        <v>100</v>
      </c>
      <c r="AK1336" s="40">
        <v>11</v>
      </c>
      <c r="AL1336" s="73">
        <v>200</v>
      </c>
      <c r="AM1336" s="70"/>
      <c r="AN1336" s="74"/>
      <c r="AO1336" s="70"/>
      <c r="AP1336" s="63"/>
      <c r="AQ1336" s="63"/>
      <c r="AR1336" s="40"/>
      <c r="AS1336" s="40"/>
      <c r="AT1336" s="63"/>
      <c r="AU1336" s="63"/>
      <c r="AV1336" s="142"/>
      <c r="AW1336" s="71"/>
      <c r="AX1336" s="45"/>
      <c r="AY1336" s="45"/>
      <c r="AZ1336" s="46"/>
      <c r="BA1336" s="152"/>
      <c r="BB1336" s="47"/>
      <c r="BC1336" s="158">
        <v>5</v>
      </c>
      <c r="BD1336" s="158"/>
      <c r="BE1336" s="47"/>
      <c r="BF1336" s="56"/>
      <c r="BG1336" s="49"/>
      <c r="BH1336" s="50"/>
      <c r="BI1336" s="49"/>
      <c r="BJ1336" s="49"/>
      <c r="BK1336" s="49"/>
      <c r="BL1336" s="49"/>
      <c r="BM1336" s="49"/>
      <c r="BN1336" s="50"/>
      <c r="BO1336" s="49"/>
      <c r="BP1336" s="49"/>
      <c r="BQ1336" s="50"/>
      <c r="BR1336" s="9"/>
    </row>
    <row r="1337" spans="1:70" s="6" customFormat="1" x14ac:dyDescent="0.25">
      <c r="A1337" s="170" t="s">
        <v>1155</v>
      </c>
      <c r="B1337" s="136"/>
      <c r="C1337" s="137">
        <v>44968.673819444448</v>
      </c>
      <c r="D1337" s="146">
        <v>1.65</v>
      </c>
      <c r="E1337" s="139" t="s">
        <v>814</v>
      </c>
      <c r="F1337" s="165" t="s">
        <v>1191</v>
      </c>
      <c r="G1337" s="22"/>
      <c r="H1337" s="134"/>
      <c r="I1337" s="134"/>
      <c r="J1337" s="145"/>
      <c r="K1337" s="29"/>
      <c r="L1337" s="29"/>
      <c r="M1337" s="1"/>
      <c r="N1337" s="1"/>
      <c r="O1337" s="3"/>
      <c r="P1337" s="29"/>
      <c r="Q1337" s="29"/>
      <c r="R1337" s="1"/>
      <c r="S1337" s="1"/>
      <c r="T1337" s="147" t="s">
        <v>903</v>
      </c>
      <c r="U1337" s="32" t="s">
        <v>24</v>
      </c>
      <c r="V1337" s="24"/>
      <c r="W1337" s="25" t="s">
        <v>22</v>
      </c>
      <c r="X1337" s="30">
        <v>20</v>
      </c>
      <c r="Y1337" s="138"/>
      <c r="Z1337" s="30"/>
      <c r="AA1337" s="30"/>
      <c r="AB1337" s="36" t="s">
        <v>21</v>
      </c>
      <c r="AC1337" s="24">
        <f>$AC$1336</f>
        <v>-0.616537</v>
      </c>
      <c r="AD1337" s="30"/>
      <c r="AE1337" s="24"/>
      <c r="AF1337" s="24"/>
      <c r="AG1337" s="41"/>
      <c r="AH1337" s="41"/>
      <c r="AI1337" s="41"/>
      <c r="AJ1337" s="41"/>
      <c r="AK1337" s="41"/>
      <c r="AL1337" s="41"/>
      <c r="AM1337" s="41"/>
      <c r="AN1337" s="41"/>
      <c r="AO1337" s="41"/>
      <c r="AP1337" s="135"/>
      <c r="AQ1337" s="135"/>
      <c r="AR1337" s="41"/>
      <c r="AS1337" s="41"/>
      <c r="AT1337" s="135"/>
      <c r="AU1337" s="135"/>
      <c r="AV1337" s="29"/>
      <c r="AW1337" s="42"/>
      <c r="AX1337" s="42"/>
      <c r="AY1337" s="42"/>
      <c r="AZ1337" s="43"/>
      <c r="BA1337" s="151"/>
      <c r="BB1337" s="44"/>
      <c r="BC1337" s="157">
        <v>6</v>
      </c>
      <c r="BD1337" s="157"/>
      <c r="BE1337" s="44"/>
      <c r="BF1337" s="48"/>
      <c r="BG1337" s="48"/>
      <c r="BH1337" s="48"/>
      <c r="BI1337" s="48"/>
      <c r="BJ1337" s="48"/>
      <c r="BK1337" s="48"/>
      <c r="BL1337" s="48"/>
      <c r="BM1337" s="48"/>
      <c r="BN1337" s="48"/>
      <c r="BO1337" s="48"/>
      <c r="BP1337" s="48"/>
      <c r="BQ1337" s="48"/>
      <c r="BR1337" s="1"/>
    </row>
    <row r="1338" spans="1:70" s="7" customFormat="1" x14ac:dyDescent="0.25">
      <c r="A1338" s="68" t="s">
        <v>2299</v>
      </c>
      <c r="B1338" s="67" t="s">
        <v>2285</v>
      </c>
      <c r="C1338" s="52">
        <v>44968.673888888887</v>
      </c>
      <c r="D1338" s="16">
        <f>(K1338*M1338+P1338*R1338)/(24*60*60)</f>
        <v>0</v>
      </c>
      <c r="E1338" s="26"/>
      <c r="F1338" s="14" t="s">
        <v>2273</v>
      </c>
      <c r="G1338" s="15">
        <v>0.112</v>
      </c>
      <c r="H1338" s="131">
        <v>31.5</v>
      </c>
      <c r="I1338" s="131">
        <v>15</v>
      </c>
      <c r="J1338" s="143" t="s">
        <v>2277</v>
      </c>
      <c r="K1338" s="37"/>
      <c r="L1338" s="27">
        <v>6.0000000000000001E-3</v>
      </c>
      <c r="M1338" s="13">
        <v>100</v>
      </c>
      <c r="N1338" s="13">
        <v>240</v>
      </c>
      <c r="O1338" s="17">
        <v>2E-3</v>
      </c>
      <c r="P1338" s="37"/>
      <c r="Q1338" s="27">
        <v>6.0000000000000001E-3</v>
      </c>
      <c r="R1338" s="13">
        <v>1315</v>
      </c>
      <c r="S1338" s="13">
        <v>240</v>
      </c>
      <c r="T1338" s="133">
        <v>2.9999999999999997E-4</v>
      </c>
      <c r="U1338" s="27"/>
      <c r="V1338" s="8">
        <f>IF(AB1336="Latest Sag:",-(K1338*L1338+P1338*Q1338),-(K1338*L1338+P1338*Q1338)+U1338)</f>
        <v>0</v>
      </c>
      <c r="W1338" s="8">
        <f>IF(OR(AC1337="",AC1337=0),Z1337+V1338,IF(AB1336="Latest Sag:",AA1337+U1338+V1338,AC1337+V1338))</f>
        <v>-0.616537</v>
      </c>
      <c r="X1338" s="34"/>
      <c r="Y1338" s="53">
        <f>IF(OR(ISBLANK(X1338),X1336=VALUE(20)),,IF(W1336="Latest Z20:",ABS(X1336-X1338-K1335*L1335-P1335*Q1335+U1337+U1338),ABS(X1337-X1338-K1337*L1337-P1337*Q1337+U1338)))</f>
        <v>0</v>
      </c>
      <c r="Z1338" s="28">
        <v>-67.615955</v>
      </c>
      <c r="AA1338" s="28">
        <v>-0.61651699999999998</v>
      </c>
      <c r="AB1338" s="28">
        <v>4.0769E-2</v>
      </c>
      <c r="AC1338" s="8">
        <f t="shared" ref="AC1338" si="3034">AB1338+AA1338</f>
        <v>-0.57574799999999993</v>
      </c>
      <c r="AD1338" s="35">
        <v>-0.63277300000000003</v>
      </c>
      <c r="AE1338" s="8">
        <f t="shared" ref="AE1338" si="3035">IF(AD1338="",0,IF(OR(AC1338="",AC1338=0),W1338-AD1338,AC1338-AD1338))</f>
        <v>5.7025000000000103E-2</v>
      </c>
      <c r="AF1338" s="58">
        <f t="shared" ref="AF1338" si="3036">IF(AA1338="",(Z1338-V1338)-Z1337,AC1338-W1338)</f>
        <v>4.0789000000000075E-2</v>
      </c>
      <c r="AG1338" s="40">
        <v>-33817</v>
      </c>
      <c r="AH1338" s="73">
        <v>400</v>
      </c>
      <c r="AI1338" s="40">
        <v>1785</v>
      </c>
      <c r="AJ1338" s="73">
        <v>100</v>
      </c>
      <c r="AK1338" s="40">
        <v>31</v>
      </c>
      <c r="AL1338" s="73">
        <v>200</v>
      </c>
      <c r="AM1338" s="70"/>
      <c r="AN1338" s="74"/>
      <c r="AO1338" s="70"/>
      <c r="AP1338" s="63"/>
      <c r="AQ1338" s="63"/>
      <c r="AR1338" s="40"/>
      <c r="AS1338" s="40"/>
      <c r="AT1338" s="63"/>
      <c r="AU1338" s="63"/>
      <c r="AV1338" s="142"/>
      <c r="AW1338" s="71"/>
      <c r="AX1338" s="45"/>
      <c r="AY1338" s="45"/>
      <c r="AZ1338" s="46"/>
      <c r="BA1338" s="152"/>
      <c r="BB1338" s="47"/>
      <c r="BC1338" s="158">
        <v>6</v>
      </c>
      <c r="BD1338" s="158"/>
      <c r="BE1338" s="47"/>
      <c r="BF1338" s="56"/>
      <c r="BG1338" s="49"/>
      <c r="BH1338" s="50"/>
      <c r="BI1338" s="49"/>
      <c r="BJ1338" s="49"/>
      <c r="BK1338" s="49"/>
      <c r="BL1338" s="49"/>
      <c r="BM1338" s="49"/>
      <c r="BN1338" s="50"/>
      <c r="BO1338" s="49"/>
      <c r="BP1338" s="49"/>
      <c r="BQ1338" s="50"/>
      <c r="BR1338" s="9"/>
    </row>
    <row r="1339" spans="1:70" s="7" customFormat="1" x14ac:dyDescent="0.25">
      <c r="A1339" s="68" t="s">
        <v>2300</v>
      </c>
      <c r="B1339" s="67" t="s">
        <v>2285</v>
      </c>
      <c r="C1339" s="52">
        <v>44968.69195601852</v>
      </c>
      <c r="D1339" s="16">
        <f>(K1339*M1339+P1339*R1339)/(24*60*60)</f>
        <v>9.2592592592592587E-3</v>
      </c>
      <c r="E1339" s="26"/>
      <c r="F1339" s="14" t="s">
        <v>2273</v>
      </c>
      <c r="G1339" s="15">
        <v>0.112</v>
      </c>
      <c r="H1339" s="131">
        <v>31.5</v>
      </c>
      <c r="I1339" s="131">
        <v>15</v>
      </c>
      <c r="J1339" s="143" t="s">
        <v>2277</v>
      </c>
      <c r="K1339" s="27">
        <v>8</v>
      </c>
      <c r="L1339" s="27">
        <v>6.0000000000000001E-3</v>
      </c>
      <c r="M1339" s="13">
        <v>100</v>
      </c>
      <c r="N1339" s="13">
        <v>240</v>
      </c>
      <c r="O1339" s="17">
        <v>2E-3</v>
      </c>
      <c r="P1339" s="27">
        <v>0</v>
      </c>
      <c r="Q1339" s="27">
        <v>6.0000000000000001E-3</v>
      </c>
      <c r="R1339" s="13">
        <v>1315</v>
      </c>
      <c r="S1339" s="13">
        <v>240</v>
      </c>
      <c r="T1339" s="133">
        <v>2.9999999999999997E-4</v>
      </c>
      <c r="U1339" s="27">
        <v>4.8216000000000002E-2</v>
      </c>
      <c r="V1339" s="8">
        <f>IF(AB1337="Latest Sag:",-(K1339*L1339+P1339*Q1339),-(K1339*L1339+P1339*Q1339)+U1339)</f>
        <v>-4.8000000000000001E-2</v>
      </c>
      <c r="W1339" s="8">
        <f>IF(OR(AC1338="",AC1338=0),Z1338+V1339,IF(AB1337="Latest Sag:",AA1338+U1339+V1339,AC1338+V1339))</f>
        <v>-0.61630099999999999</v>
      </c>
      <c r="X1339" s="33">
        <v>-39.620410999999997</v>
      </c>
      <c r="Y1339" s="53">
        <f>IF(OR(ISBLANK(X1339),X1337=VALUE(20)),,IF(W1337="Latest Z20:",ABS(X1337-X1339-K1336*L1336-P1336*Q1336+U1338+U1339),ABS(X1338-X1339-K1338*L1338-P1338*Q1338+U1339)))</f>
        <v>0</v>
      </c>
      <c r="Z1339" s="28">
        <v>-67.615864999999999</v>
      </c>
      <c r="AA1339" s="28">
        <v>-0.61651100000000003</v>
      </c>
      <c r="AB1339" s="28">
        <v>7.0799999999999997E-4</v>
      </c>
      <c r="AC1339" s="8">
        <f t="shared" ref="AC1339" si="3037">AB1339+AA1339</f>
        <v>-0.61580299999999999</v>
      </c>
      <c r="AD1339" s="35">
        <v>-0.63277300000000003</v>
      </c>
      <c r="AE1339" s="8">
        <f t="shared" ref="AE1339" si="3038">IF(AD1339="",0,IF(OR(AC1339="",AC1339=0),W1339-AD1339,AC1339-AD1339))</f>
        <v>1.6970000000000041E-2</v>
      </c>
      <c r="AF1339" s="58">
        <f t="shared" ref="AF1339" si="3039">IF(AA1339="",(Z1339-V1339)-Z1338,AC1339-W1339)</f>
        <v>4.9799999999999844E-4</v>
      </c>
      <c r="AG1339" s="40">
        <v>-2079</v>
      </c>
      <c r="AH1339" s="73">
        <v>400</v>
      </c>
      <c r="AI1339" s="40">
        <v>11</v>
      </c>
      <c r="AJ1339" s="73">
        <v>100</v>
      </c>
      <c r="AK1339" s="40">
        <v>37</v>
      </c>
      <c r="AL1339" s="73">
        <v>200</v>
      </c>
      <c r="AM1339" s="70"/>
      <c r="AN1339" s="74"/>
      <c r="AO1339" s="70"/>
      <c r="AP1339" s="63"/>
      <c r="AQ1339" s="63"/>
      <c r="AR1339" s="40"/>
      <c r="AS1339" s="40"/>
      <c r="AT1339" s="63"/>
      <c r="AU1339" s="63"/>
      <c r="AV1339" s="142"/>
      <c r="AW1339" s="71"/>
      <c r="AX1339" s="45"/>
      <c r="AY1339" s="45"/>
      <c r="AZ1339" s="46"/>
      <c r="BA1339" s="152"/>
      <c r="BB1339" s="47"/>
      <c r="BC1339" s="158">
        <v>6</v>
      </c>
      <c r="BD1339" s="158"/>
      <c r="BE1339" s="47"/>
      <c r="BF1339" s="56"/>
      <c r="BG1339" s="49"/>
      <c r="BH1339" s="50"/>
      <c r="BI1339" s="49"/>
      <c r="BJ1339" s="49"/>
      <c r="BK1339" s="49"/>
      <c r="BL1339" s="49"/>
      <c r="BM1339" s="49"/>
      <c r="BN1339" s="50"/>
      <c r="BO1339" s="49"/>
      <c r="BP1339" s="49"/>
      <c r="BQ1339" s="50"/>
      <c r="BR1339" s="9"/>
    </row>
    <row r="1340" spans="1:70" s="6" customFormat="1" x14ac:dyDescent="0.25">
      <c r="A1340" s="170" t="s">
        <v>1155</v>
      </c>
      <c r="B1340" s="136"/>
      <c r="C1340" s="137">
        <v>44968.71199074074</v>
      </c>
      <c r="D1340" s="146">
        <v>0.92</v>
      </c>
      <c r="E1340" s="139" t="s">
        <v>814</v>
      </c>
      <c r="F1340" s="165" t="s">
        <v>1195</v>
      </c>
      <c r="G1340" s="22"/>
      <c r="H1340" s="134"/>
      <c r="I1340" s="134"/>
      <c r="J1340" s="145"/>
      <c r="K1340" s="29"/>
      <c r="L1340" s="29"/>
      <c r="M1340" s="1"/>
      <c r="N1340" s="1"/>
      <c r="O1340" s="3"/>
      <c r="P1340" s="29"/>
      <c r="Q1340" s="29"/>
      <c r="R1340" s="1"/>
      <c r="S1340" s="1"/>
      <c r="T1340" s="147" t="s">
        <v>903</v>
      </c>
      <c r="U1340" s="32" t="s">
        <v>24</v>
      </c>
      <c r="V1340" s="24"/>
      <c r="W1340" s="25" t="s">
        <v>22</v>
      </c>
      <c r="X1340" s="30">
        <v>20</v>
      </c>
      <c r="Y1340" s="138"/>
      <c r="Z1340" s="30"/>
      <c r="AA1340" s="30"/>
      <c r="AB1340" s="36" t="s">
        <v>21</v>
      </c>
      <c r="AC1340" s="24">
        <f>$AC$1339</f>
        <v>-0.61580299999999999</v>
      </c>
      <c r="AD1340" s="30"/>
      <c r="AE1340" s="24"/>
      <c r="AF1340" s="24"/>
      <c r="AG1340" s="41"/>
      <c r="AH1340" s="41"/>
      <c r="AI1340" s="41"/>
      <c r="AJ1340" s="41"/>
      <c r="AK1340" s="41"/>
      <c r="AL1340" s="41"/>
      <c r="AM1340" s="41"/>
      <c r="AN1340" s="41"/>
      <c r="AO1340" s="41"/>
      <c r="AP1340" s="135"/>
      <c r="AQ1340" s="135"/>
      <c r="AR1340" s="41"/>
      <c r="AS1340" s="41"/>
      <c r="AT1340" s="135"/>
      <c r="AU1340" s="135"/>
      <c r="AV1340" s="29"/>
      <c r="AW1340" s="42"/>
      <c r="AX1340" s="42"/>
      <c r="AY1340" s="42"/>
      <c r="AZ1340" s="43"/>
      <c r="BA1340" s="151"/>
      <c r="BB1340" s="44"/>
      <c r="BC1340" s="157">
        <v>7</v>
      </c>
      <c r="BD1340" s="157"/>
      <c r="BE1340" s="44"/>
      <c r="BF1340" s="48"/>
      <c r="BG1340" s="48"/>
      <c r="BH1340" s="48"/>
      <c r="BI1340" s="48"/>
      <c r="BJ1340" s="48"/>
      <c r="BK1340" s="48"/>
      <c r="BL1340" s="48"/>
      <c r="BM1340" s="48"/>
      <c r="BN1340" s="48"/>
      <c r="BO1340" s="48"/>
      <c r="BP1340" s="48"/>
      <c r="BQ1340" s="48"/>
      <c r="BR1340" s="1"/>
    </row>
    <row r="1341" spans="1:70" s="7" customFormat="1" x14ac:dyDescent="0.25">
      <c r="A1341" s="68" t="s">
        <v>2301</v>
      </c>
      <c r="B1341" s="67" t="s">
        <v>2285</v>
      </c>
      <c r="C1341" s="52">
        <v>44968.712048611109</v>
      </c>
      <c r="D1341" s="16">
        <f>(K1341*M1341+P1341*R1341)/(24*60*60)</f>
        <v>0</v>
      </c>
      <c r="E1341" s="26"/>
      <c r="F1341" s="14" t="s">
        <v>2273</v>
      </c>
      <c r="G1341" s="15">
        <v>0.112</v>
      </c>
      <c r="H1341" s="131">
        <v>31.5</v>
      </c>
      <c r="I1341" s="131">
        <v>15</v>
      </c>
      <c r="J1341" s="143" t="s">
        <v>2277</v>
      </c>
      <c r="K1341" s="37"/>
      <c r="L1341" s="27">
        <v>6.0000000000000001E-3</v>
      </c>
      <c r="M1341" s="13">
        <v>100</v>
      </c>
      <c r="N1341" s="13">
        <v>240</v>
      </c>
      <c r="O1341" s="17">
        <v>2E-3</v>
      </c>
      <c r="P1341" s="37"/>
      <c r="Q1341" s="27">
        <v>6.0000000000000001E-3</v>
      </c>
      <c r="R1341" s="13">
        <v>1315</v>
      </c>
      <c r="S1341" s="13">
        <v>240</v>
      </c>
      <c r="T1341" s="133">
        <v>2.9999999999999997E-4</v>
      </c>
      <c r="U1341" s="27"/>
      <c r="V1341" s="8">
        <f>IF(AB1339="Latest Sag:",-(K1341*L1341+P1341*Q1341),-(K1341*L1341+P1341*Q1341)+U1341)</f>
        <v>0</v>
      </c>
      <c r="W1341" s="8">
        <f>IF(OR(AC1340="",AC1340=0),Z1340+V1341,IF(AB1339="Latest Sag:",AA1340+U1341+V1341,AC1340+V1341))</f>
        <v>-0.61580299999999999</v>
      </c>
      <c r="X1341" s="34"/>
      <c r="Y1341" s="53">
        <f>IF(OR(ISBLANK(X1341),X1339=VALUE(20)),,IF(W1339="Latest Z20:",ABS(X1339-X1341-K1338*L1338-P1338*Q1338+U1340+U1341),ABS(X1340-X1341-K1340*L1340-P1340*Q1340+U1341)))</f>
        <v>0</v>
      </c>
      <c r="Z1341" s="28">
        <v>-67.614672999999996</v>
      </c>
      <c r="AA1341" s="28">
        <v>-0.61640600000000001</v>
      </c>
      <c r="AB1341" s="28">
        <v>4.2318000000000001E-2</v>
      </c>
      <c r="AC1341" s="8">
        <f t="shared" ref="AC1341" si="3040">AB1341+AA1341</f>
        <v>-0.57408800000000004</v>
      </c>
      <c r="AD1341" s="35">
        <v>-0.63277300000000003</v>
      </c>
      <c r="AE1341" s="8">
        <f t="shared" ref="AE1341" si="3041">IF(AD1341="",0,IF(OR(AC1341="",AC1341=0),W1341-AD1341,AC1341-AD1341))</f>
        <v>5.8684999999999987E-2</v>
      </c>
      <c r="AF1341" s="58">
        <f t="shared" ref="AF1341" si="3042">IF(AA1341="",(Z1341-V1341)-Z1340,AC1341-W1341)</f>
        <v>4.1714999999999947E-2</v>
      </c>
      <c r="AG1341" s="40">
        <v>-34188</v>
      </c>
      <c r="AH1341" s="73">
        <v>400</v>
      </c>
      <c r="AI1341" s="40">
        <v>1495</v>
      </c>
      <c r="AJ1341" s="73">
        <v>100</v>
      </c>
      <c r="AK1341" s="40">
        <v>23</v>
      </c>
      <c r="AL1341" s="73">
        <v>200</v>
      </c>
      <c r="AM1341" s="70"/>
      <c r="AN1341" s="74"/>
      <c r="AO1341" s="70"/>
      <c r="AP1341" s="63"/>
      <c r="AQ1341" s="63"/>
      <c r="AR1341" s="40"/>
      <c r="AS1341" s="40"/>
      <c r="AT1341" s="63"/>
      <c r="AU1341" s="63"/>
      <c r="AV1341" s="142"/>
      <c r="AW1341" s="71"/>
      <c r="AX1341" s="45"/>
      <c r="AY1341" s="45"/>
      <c r="AZ1341" s="46"/>
      <c r="BA1341" s="152"/>
      <c r="BB1341" s="47"/>
      <c r="BC1341" s="158">
        <v>7</v>
      </c>
      <c r="BD1341" s="158"/>
      <c r="BE1341" s="47"/>
      <c r="BF1341" s="56"/>
      <c r="BG1341" s="49"/>
      <c r="BH1341" s="50"/>
      <c r="BI1341" s="49"/>
      <c r="BJ1341" s="49"/>
      <c r="BK1341" s="49"/>
      <c r="BL1341" s="49"/>
      <c r="BM1341" s="49"/>
      <c r="BN1341" s="50"/>
      <c r="BO1341" s="49"/>
      <c r="BP1341" s="49"/>
      <c r="BQ1341" s="50"/>
      <c r="BR1341" s="9"/>
    </row>
    <row r="1342" spans="1:70" s="7" customFormat="1" x14ac:dyDescent="0.25">
      <c r="A1342" s="68" t="s">
        <v>2302</v>
      </c>
      <c r="B1342" s="67" t="s">
        <v>2285</v>
      </c>
      <c r="C1342" s="52">
        <v>44968.729687500003</v>
      </c>
      <c r="D1342" s="16">
        <f>(K1342*M1342+P1342*R1342)/(24*60*60)</f>
        <v>1.0416666666666666E-2</v>
      </c>
      <c r="E1342" s="26"/>
      <c r="F1342" s="14" t="s">
        <v>2273</v>
      </c>
      <c r="G1342" s="15">
        <v>0.112</v>
      </c>
      <c r="H1342" s="131">
        <v>31.5</v>
      </c>
      <c r="I1342" s="131">
        <v>15</v>
      </c>
      <c r="J1342" s="143" t="s">
        <v>2277</v>
      </c>
      <c r="K1342" s="27">
        <v>9</v>
      </c>
      <c r="L1342" s="27">
        <v>6.0000000000000001E-3</v>
      </c>
      <c r="M1342" s="13">
        <v>100</v>
      </c>
      <c r="N1342" s="13">
        <v>240</v>
      </c>
      <c r="O1342" s="17">
        <v>2E-3</v>
      </c>
      <c r="P1342" s="27">
        <v>0</v>
      </c>
      <c r="Q1342" s="27">
        <v>6.0000000000000001E-3</v>
      </c>
      <c r="R1342" s="13">
        <v>1315</v>
      </c>
      <c r="S1342" s="13">
        <v>240</v>
      </c>
      <c r="T1342" s="133">
        <v>2.9999999999999997E-4</v>
      </c>
      <c r="U1342" s="27">
        <v>5.4287000000000002E-2</v>
      </c>
      <c r="V1342" s="8">
        <f>IF(AB1340="Latest Sag:",-(K1342*L1342+P1342*Q1342),-(K1342*L1342+P1342*Q1342)+U1342)</f>
        <v>-5.3999999999999999E-2</v>
      </c>
      <c r="W1342" s="8">
        <f>IF(OR(AC1341="",AC1341=0),Z1341+V1342,IF(AB1340="Latest Sag:",AA1341+U1342+V1342,AC1341+V1342))</f>
        <v>-0.61611900000000008</v>
      </c>
      <c r="X1342" s="33">
        <v>-39.613120000000002</v>
      </c>
      <c r="Y1342" s="53">
        <f>IF(OR(ISBLANK(X1342),X1340=VALUE(20)),,IF(W1340="Latest Z20:",ABS(X1340-X1342-K1339*L1339-P1339*Q1339+U1341+U1342),ABS(X1341-X1342-K1341*L1341-P1341*Q1341+U1342)))</f>
        <v>0</v>
      </c>
      <c r="Z1342" s="28">
        <v>-67.614547999999999</v>
      </c>
      <c r="AA1342" s="28">
        <v>-0.61640200000000001</v>
      </c>
      <c r="AB1342" s="28">
        <v>6.9300000000000004E-4</v>
      </c>
      <c r="AC1342" s="8">
        <f t="shared" ref="AC1342" si="3043">AB1342+AA1342</f>
        <v>-0.61570899999999995</v>
      </c>
      <c r="AD1342" s="35">
        <v>-0.63277300000000003</v>
      </c>
      <c r="AE1342" s="8">
        <f t="shared" ref="AE1342" si="3044">IF(AD1342="",0,IF(OR(AC1342="",AC1342=0),W1342-AD1342,AC1342-AD1342))</f>
        <v>1.7064000000000079E-2</v>
      </c>
      <c r="AF1342" s="58">
        <f t="shared" ref="AF1342" si="3045">IF(AA1342="",(Z1342-V1342)-Z1341,AC1342-W1342)</f>
        <v>4.1000000000013248E-4</v>
      </c>
      <c r="AG1342" s="40">
        <v>-2077</v>
      </c>
      <c r="AH1342" s="73">
        <v>400</v>
      </c>
      <c r="AI1342" s="40">
        <v>15</v>
      </c>
      <c r="AJ1342" s="73">
        <v>100</v>
      </c>
      <c r="AK1342" s="40">
        <v>26</v>
      </c>
      <c r="AL1342" s="73">
        <v>200</v>
      </c>
      <c r="AM1342" s="70"/>
      <c r="AN1342" s="74"/>
      <c r="AO1342" s="70"/>
      <c r="AP1342" s="63"/>
      <c r="AQ1342" s="63"/>
      <c r="AR1342" s="40"/>
      <c r="AS1342" s="40"/>
      <c r="AT1342" s="63"/>
      <c r="AU1342" s="63"/>
      <c r="AV1342" s="142"/>
      <c r="AW1342" s="71"/>
      <c r="AX1342" s="45"/>
      <c r="AY1342" s="45"/>
      <c r="AZ1342" s="46"/>
      <c r="BA1342" s="152"/>
      <c r="BB1342" s="47"/>
      <c r="BC1342" s="158">
        <v>7</v>
      </c>
      <c r="BD1342" s="158"/>
      <c r="BE1342" s="47"/>
      <c r="BF1342" s="56"/>
      <c r="BG1342" s="49"/>
      <c r="BH1342" s="50"/>
      <c r="BI1342" s="49"/>
      <c r="BJ1342" s="49"/>
      <c r="BK1342" s="49"/>
      <c r="BL1342" s="49"/>
      <c r="BM1342" s="49"/>
      <c r="BN1342" s="50"/>
      <c r="BO1342" s="49"/>
      <c r="BP1342" s="49"/>
      <c r="BQ1342" s="50"/>
      <c r="BR1342" s="9"/>
    </row>
    <row r="1343" spans="1:70" s="6" customFormat="1" x14ac:dyDescent="0.25">
      <c r="A1343" s="170" t="s">
        <v>1155</v>
      </c>
      <c r="B1343" s="136"/>
      <c r="C1343" s="137">
        <v>44968.765034722222</v>
      </c>
      <c r="D1343" s="146">
        <v>1.27</v>
      </c>
      <c r="E1343" s="139" t="s">
        <v>814</v>
      </c>
      <c r="F1343" s="165" t="s">
        <v>1199</v>
      </c>
      <c r="G1343" s="22"/>
      <c r="H1343" s="134"/>
      <c r="I1343" s="134"/>
      <c r="J1343" s="145"/>
      <c r="K1343" s="29"/>
      <c r="L1343" s="29"/>
      <c r="M1343" s="1"/>
      <c r="N1343" s="1"/>
      <c r="O1343" s="3"/>
      <c r="P1343" s="29"/>
      <c r="Q1343" s="29"/>
      <c r="R1343" s="1"/>
      <c r="S1343" s="1"/>
      <c r="T1343" s="147" t="s">
        <v>903</v>
      </c>
      <c r="U1343" s="32" t="s">
        <v>24</v>
      </c>
      <c r="V1343" s="24"/>
      <c r="W1343" s="25" t="s">
        <v>22</v>
      </c>
      <c r="X1343" s="30">
        <v>20</v>
      </c>
      <c r="Y1343" s="138"/>
      <c r="Z1343" s="30"/>
      <c r="AA1343" s="30"/>
      <c r="AB1343" s="36" t="s">
        <v>21</v>
      </c>
      <c r="AC1343" s="24">
        <f>$AC$1342</f>
        <v>-0.61570899999999995</v>
      </c>
      <c r="AD1343" s="30"/>
      <c r="AE1343" s="24"/>
      <c r="AF1343" s="24"/>
      <c r="AG1343" s="41"/>
      <c r="AH1343" s="41"/>
      <c r="AI1343" s="41"/>
      <c r="AJ1343" s="41"/>
      <c r="AK1343" s="41"/>
      <c r="AL1343" s="41"/>
      <c r="AM1343" s="41"/>
      <c r="AN1343" s="41"/>
      <c r="AO1343" s="41"/>
      <c r="AP1343" s="135"/>
      <c r="AQ1343" s="135"/>
      <c r="AR1343" s="41"/>
      <c r="AS1343" s="41"/>
      <c r="AT1343" s="135"/>
      <c r="AU1343" s="135"/>
      <c r="AV1343" s="29"/>
      <c r="AW1343" s="42"/>
      <c r="AX1343" s="42"/>
      <c r="AY1343" s="42"/>
      <c r="AZ1343" s="43"/>
      <c r="BA1343" s="151"/>
      <c r="BB1343" s="44"/>
      <c r="BC1343" s="157">
        <v>8</v>
      </c>
      <c r="BD1343" s="157"/>
      <c r="BE1343" s="44"/>
      <c r="BF1343" s="48"/>
      <c r="BG1343" s="48"/>
      <c r="BH1343" s="48"/>
      <c r="BI1343" s="48"/>
      <c r="BJ1343" s="48"/>
      <c r="BK1343" s="48"/>
      <c r="BL1343" s="48"/>
      <c r="BM1343" s="48"/>
      <c r="BN1343" s="48"/>
      <c r="BO1343" s="48"/>
      <c r="BP1343" s="48"/>
      <c r="BQ1343" s="48"/>
      <c r="BR1343" s="1"/>
    </row>
    <row r="1344" spans="1:70" s="7" customFormat="1" x14ac:dyDescent="0.25">
      <c r="A1344" s="68" t="s">
        <v>2304</v>
      </c>
      <c r="B1344" s="67" t="s">
        <v>1156</v>
      </c>
      <c r="C1344" s="52">
        <v>44968.765104166669</v>
      </c>
      <c r="D1344" s="16">
        <f>(K1344*M1344+P1344*R1344)/(24*60*60)</f>
        <v>0</v>
      </c>
      <c r="E1344" s="26" t="s">
        <v>2305</v>
      </c>
      <c r="F1344" s="14" t="s">
        <v>2273</v>
      </c>
      <c r="G1344" s="15">
        <v>0.112</v>
      </c>
      <c r="H1344" s="131">
        <v>31.5</v>
      </c>
      <c r="I1344" s="131">
        <v>15</v>
      </c>
      <c r="J1344" s="143" t="s">
        <v>2277</v>
      </c>
      <c r="K1344" s="37"/>
      <c r="L1344" s="27">
        <v>6.0000000000000001E-3</v>
      </c>
      <c r="M1344" s="13">
        <v>100</v>
      </c>
      <c r="N1344" s="13">
        <v>240</v>
      </c>
      <c r="O1344" s="17">
        <v>2E-3</v>
      </c>
      <c r="P1344" s="37"/>
      <c r="Q1344" s="27">
        <v>6.0000000000000001E-3</v>
      </c>
      <c r="R1344" s="13">
        <v>1315</v>
      </c>
      <c r="S1344" s="13">
        <v>240</v>
      </c>
      <c r="T1344" s="133">
        <v>2.9999999999999997E-4</v>
      </c>
      <c r="U1344" s="27"/>
      <c r="V1344" s="8">
        <f>IF(AB1342="Latest Sag:",-(K1344*L1344+P1344*Q1344),-(K1344*L1344+P1344*Q1344)+U1344)</f>
        <v>0</v>
      </c>
      <c r="W1344" s="8">
        <f>IF(OR(AC1343="",AC1343=0),Z1343+V1344,IF(AB1342="Latest Sag:",AA1343+U1344+V1344,AC1343+V1344))</f>
        <v>-0.61570899999999995</v>
      </c>
      <c r="X1344" s="34"/>
      <c r="Y1344" s="53">
        <f>IF(OR(ISBLANK(X1344),X1342=VALUE(20)),,IF(W1342="Latest Z20:",ABS(X1342-X1344-K1341*L1341-P1341*Q1341+U1343+U1344),ABS(X1343-X1344-K1343*L1343-P1343*Q1343+U1344)))</f>
        <v>0</v>
      </c>
      <c r="Z1344" s="28">
        <v>-67.613127000000006</v>
      </c>
      <c r="AA1344" s="28">
        <v>-0.61663500000000004</v>
      </c>
      <c r="AB1344" s="28">
        <v>4.1398999999999998E-2</v>
      </c>
      <c r="AC1344" s="8">
        <f t="shared" ref="AC1344" si="3046">AB1344+AA1344</f>
        <v>-0.57523600000000008</v>
      </c>
      <c r="AD1344" s="35">
        <v>-0.63277300000000003</v>
      </c>
      <c r="AE1344" s="8">
        <f t="shared" ref="AE1344" si="3047">IF(AD1344="",0,IF(OR(AC1344="",AC1344=0),W1344-AD1344,AC1344-AD1344))</f>
        <v>5.7536999999999949E-2</v>
      </c>
      <c r="AF1344" s="58">
        <f t="shared" ref="AF1344" si="3048">IF(AA1344="",(Z1344-V1344)-Z1343,AC1344-W1344)</f>
        <v>4.047299999999987E-2</v>
      </c>
      <c r="AG1344" s="40">
        <v>-3374</v>
      </c>
      <c r="AH1344" s="73">
        <v>400</v>
      </c>
      <c r="AI1344" s="40">
        <v>1560</v>
      </c>
      <c r="AJ1344" s="73">
        <v>100</v>
      </c>
      <c r="AK1344" s="40">
        <v>44</v>
      </c>
      <c r="AL1344" s="73">
        <v>200</v>
      </c>
      <c r="AM1344" s="70"/>
      <c r="AN1344" s="74"/>
      <c r="AO1344" s="70"/>
      <c r="AP1344" s="63"/>
      <c r="AQ1344" s="63"/>
      <c r="AR1344" s="40"/>
      <c r="AS1344" s="40"/>
      <c r="AT1344" s="63"/>
      <c r="AU1344" s="63"/>
      <c r="AV1344" s="142"/>
      <c r="AW1344" s="71"/>
      <c r="AX1344" s="45"/>
      <c r="AY1344" s="45"/>
      <c r="AZ1344" s="46"/>
      <c r="BA1344" s="152"/>
      <c r="BB1344" s="47"/>
      <c r="BC1344" s="158">
        <v>8</v>
      </c>
      <c r="BD1344" s="158"/>
      <c r="BE1344" s="47"/>
      <c r="BF1344" s="56"/>
      <c r="BG1344" s="49"/>
      <c r="BH1344" s="50"/>
      <c r="BI1344" s="49"/>
      <c r="BJ1344" s="49"/>
      <c r="BK1344" s="49"/>
      <c r="BL1344" s="49"/>
      <c r="BM1344" s="49"/>
      <c r="BN1344" s="50"/>
      <c r="BO1344" s="49"/>
      <c r="BP1344" s="49"/>
      <c r="BQ1344" s="50"/>
      <c r="BR1344" s="9"/>
    </row>
    <row r="1345" spans="1:70" s="7" customFormat="1" x14ac:dyDescent="0.25">
      <c r="A1345" s="68" t="s">
        <v>2306</v>
      </c>
      <c r="B1345" s="67" t="s">
        <v>1156</v>
      </c>
      <c r="C1345" s="52">
        <v>44968.787488425929</v>
      </c>
      <c r="D1345" s="16">
        <f>(K1345*M1345+P1345*R1345)/(24*60*60)</f>
        <v>1.0416666666666666E-2</v>
      </c>
      <c r="E1345" s="26"/>
      <c r="F1345" s="14" t="s">
        <v>2273</v>
      </c>
      <c r="G1345" s="15">
        <v>0.112</v>
      </c>
      <c r="H1345" s="131">
        <v>31.5</v>
      </c>
      <c r="I1345" s="131">
        <v>15</v>
      </c>
      <c r="J1345" s="143" t="s">
        <v>2277</v>
      </c>
      <c r="K1345" s="27">
        <v>9</v>
      </c>
      <c r="L1345" s="27">
        <v>6.0000000000000001E-3</v>
      </c>
      <c r="M1345" s="13">
        <v>100</v>
      </c>
      <c r="N1345" s="13">
        <v>240</v>
      </c>
      <c r="O1345" s="17">
        <v>2E-3</v>
      </c>
      <c r="P1345" s="27">
        <v>0</v>
      </c>
      <c r="Q1345" s="27">
        <v>6.0000000000000001E-3</v>
      </c>
      <c r="R1345" s="13">
        <v>1315</v>
      </c>
      <c r="S1345" s="13">
        <v>240</v>
      </c>
      <c r="T1345" s="133">
        <v>2.9999999999999997E-4</v>
      </c>
      <c r="U1345" s="27">
        <v>5.4494000000000001E-2</v>
      </c>
      <c r="V1345" s="8">
        <f>IF(AB1343="Latest Sag:",-(K1345*L1345+P1345*Q1345),-(K1345*L1345+P1345*Q1345)+U1345)</f>
        <v>-5.3999999999999999E-2</v>
      </c>
      <c r="W1345" s="8">
        <f>IF(OR(AC1344="",AC1344=0),Z1344+V1345,IF(AB1343="Latest Sag:",AA1344+U1345+V1345,AC1344+V1345))</f>
        <v>-0.61614100000000005</v>
      </c>
      <c r="X1345" s="33">
        <v>-39.611359999999998</v>
      </c>
      <c r="Y1345" s="53">
        <f>IF(OR(ISBLANK(X1345),X1343=VALUE(20)),,IF(W1343="Latest Z20:",ABS(X1343-X1345-K1342*L1342-P1342*Q1342+U1344+U1345),ABS(X1344-X1345-K1344*L1344-P1344*Q1344+U1345)))</f>
        <v>0</v>
      </c>
      <c r="Z1345" s="28">
        <v>-67.612757000000002</v>
      </c>
      <c r="AA1345" s="28">
        <v>-0.61663400000000002</v>
      </c>
      <c r="AB1345" s="28">
        <v>5.8500000000000002E-4</v>
      </c>
      <c r="AC1345" s="8">
        <f t="shared" ref="AC1345" si="3049">AB1345+AA1345</f>
        <v>-0.61604900000000007</v>
      </c>
      <c r="AD1345" s="35">
        <v>-0.63277300000000003</v>
      </c>
      <c r="AE1345" s="8">
        <f t="shared" ref="AE1345" si="3050">IF(AD1345="",0,IF(OR(AC1345="",AC1345=0),W1345-AD1345,AC1345-AD1345))</f>
        <v>1.6723999999999961E-2</v>
      </c>
      <c r="AF1345" s="58">
        <f t="shared" ref="AF1345" si="3051">IF(AA1345="",(Z1345-V1345)-Z1344,AC1345-W1345)</f>
        <v>9.1999999999980986E-5</v>
      </c>
      <c r="AG1345" s="40">
        <v>-1542</v>
      </c>
      <c r="AH1345" s="73">
        <v>400</v>
      </c>
      <c r="AI1345" s="40">
        <v>12</v>
      </c>
      <c r="AJ1345" s="73">
        <v>100</v>
      </c>
      <c r="AK1345" s="40">
        <v>32</v>
      </c>
      <c r="AL1345" s="73">
        <v>200</v>
      </c>
      <c r="AM1345" s="70"/>
      <c r="AN1345" s="74"/>
      <c r="AO1345" s="70"/>
      <c r="AP1345" s="63"/>
      <c r="AQ1345" s="63"/>
      <c r="AR1345" s="40"/>
      <c r="AS1345" s="40"/>
      <c r="AT1345" s="63"/>
      <c r="AU1345" s="63"/>
      <c r="AV1345" s="142"/>
      <c r="AW1345" s="71"/>
      <c r="AX1345" s="45"/>
      <c r="AY1345" s="45"/>
      <c r="AZ1345" s="46"/>
      <c r="BA1345" s="152"/>
      <c r="BB1345" s="47"/>
      <c r="BC1345" s="158">
        <v>8</v>
      </c>
      <c r="BD1345" s="158"/>
      <c r="BE1345" s="47"/>
      <c r="BF1345" s="56"/>
      <c r="BG1345" s="49"/>
      <c r="BH1345" s="50"/>
      <c r="BI1345" s="49"/>
      <c r="BJ1345" s="49"/>
      <c r="BK1345" s="49"/>
      <c r="BL1345" s="49"/>
      <c r="BM1345" s="49"/>
      <c r="BN1345" s="50"/>
      <c r="BO1345" s="49"/>
      <c r="BP1345" s="49"/>
      <c r="BQ1345" s="50"/>
      <c r="BR1345" s="9"/>
    </row>
    <row r="1346" spans="1:70" s="6" customFormat="1" x14ac:dyDescent="0.25">
      <c r="A1346" s="170" t="s">
        <v>1155</v>
      </c>
      <c r="B1346" s="136"/>
      <c r="C1346" s="137">
        <v>44968.814108796294</v>
      </c>
      <c r="D1346" s="146">
        <v>1.18</v>
      </c>
      <c r="E1346" s="139" t="s">
        <v>814</v>
      </c>
      <c r="F1346" s="165" t="s">
        <v>1203</v>
      </c>
      <c r="G1346" s="22"/>
      <c r="H1346" s="134"/>
      <c r="I1346" s="134"/>
      <c r="J1346" s="145"/>
      <c r="K1346" s="29"/>
      <c r="L1346" s="29"/>
      <c r="M1346" s="1"/>
      <c r="N1346" s="1"/>
      <c r="O1346" s="3"/>
      <c r="P1346" s="29"/>
      <c r="Q1346" s="29"/>
      <c r="R1346" s="1"/>
      <c r="S1346" s="1"/>
      <c r="T1346" s="147" t="s">
        <v>903</v>
      </c>
      <c r="U1346" s="32" t="s">
        <v>24</v>
      </c>
      <c r="V1346" s="24"/>
      <c r="W1346" s="25" t="s">
        <v>22</v>
      </c>
      <c r="X1346" s="30">
        <v>20</v>
      </c>
      <c r="Y1346" s="138"/>
      <c r="Z1346" s="30"/>
      <c r="AA1346" s="30"/>
      <c r="AB1346" s="36" t="s">
        <v>21</v>
      </c>
      <c r="AC1346" s="24">
        <f>$AC$1345</f>
        <v>-0.61604900000000007</v>
      </c>
      <c r="AD1346" s="30"/>
      <c r="AE1346" s="24"/>
      <c r="AF1346" s="24"/>
      <c r="AG1346" s="41"/>
      <c r="AH1346" s="41"/>
      <c r="AI1346" s="41"/>
      <c r="AJ1346" s="41"/>
      <c r="AK1346" s="41"/>
      <c r="AL1346" s="41"/>
      <c r="AM1346" s="41"/>
      <c r="AN1346" s="41"/>
      <c r="AO1346" s="41"/>
      <c r="AP1346" s="135"/>
      <c r="AQ1346" s="135"/>
      <c r="AR1346" s="41"/>
      <c r="AS1346" s="41"/>
      <c r="AT1346" s="135"/>
      <c r="AU1346" s="135"/>
      <c r="AV1346" s="29"/>
      <c r="AW1346" s="42"/>
      <c r="AX1346" s="42"/>
      <c r="AY1346" s="42"/>
      <c r="AZ1346" s="43"/>
      <c r="BA1346" s="151"/>
      <c r="BB1346" s="44"/>
      <c r="BC1346" s="157">
        <v>9</v>
      </c>
      <c r="BD1346" s="157"/>
      <c r="BE1346" s="44"/>
      <c r="BF1346" s="48"/>
      <c r="BG1346" s="48"/>
      <c r="BH1346" s="48"/>
      <c r="BI1346" s="48"/>
      <c r="BJ1346" s="48"/>
      <c r="BK1346" s="48"/>
      <c r="BL1346" s="48"/>
      <c r="BM1346" s="48"/>
      <c r="BN1346" s="48"/>
      <c r="BO1346" s="48"/>
      <c r="BP1346" s="48"/>
      <c r="BQ1346" s="48"/>
      <c r="BR1346" s="1"/>
    </row>
    <row r="1347" spans="1:70" s="7" customFormat="1" x14ac:dyDescent="0.25">
      <c r="A1347" s="68" t="s">
        <v>2307</v>
      </c>
      <c r="B1347" s="67" t="s">
        <v>1260</v>
      </c>
      <c r="C1347" s="52">
        <v>44968.814166666663</v>
      </c>
      <c r="D1347" s="16">
        <f>(K1347*M1347+P1347*R1347)/(24*60*60)</f>
        <v>0</v>
      </c>
      <c r="E1347" s="26"/>
      <c r="F1347" s="14" t="s">
        <v>2273</v>
      </c>
      <c r="G1347" s="15">
        <v>0.112</v>
      </c>
      <c r="H1347" s="131">
        <v>31.5</v>
      </c>
      <c r="I1347" s="131">
        <v>15</v>
      </c>
      <c r="J1347" s="143" t="s">
        <v>2277</v>
      </c>
      <c r="K1347" s="37"/>
      <c r="L1347" s="27">
        <v>6.0000000000000001E-3</v>
      </c>
      <c r="M1347" s="13">
        <v>100</v>
      </c>
      <c r="N1347" s="13">
        <v>240</v>
      </c>
      <c r="O1347" s="17">
        <v>2E-3</v>
      </c>
      <c r="P1347" s="37"/>
      <c r="Q1347" s="27">
        <v>6.0000000000000001E-3</v>
      </c>
      <c r="R1347" s="13">
        <v>1315</v>
      </c>
      <c r="S1347" s="13">
        <v>240</v>
      </c>
      <c r="T1347" s="133">
        <v>2.9999999999999997E-4</v>
      </c>
      <c r="U1347" s="27"/>
      <c r="V1347" s="8">
        <f>IF(AB1345="Latest Sag:",-(K1347*L1347+P1347*Q1347),-(K1347*L1347+P1347*Q1347)+U1347)</f>
        <v>0</v>
      </c>
      <c r="W1347" s="8">
        <f>IF(OR(AC1346="",AC1346=0),Z1346+V1347,IF(AB1345="Latest Sag:",AA1346+U1347+V1347,AC1346+V1347))</f>
        <v>-0.61604900000000007</v>
      </c>
      <c r="X1347" s="34"/>
      <c r="Y1347" s="53">
        <f>IF(OR(ISBLANK(X1347),X1345=VALUE(20)),,IF(W1345="Latest Z20:",ABS(X1345-X1347-K1344*L1344-P1344*Q1344+U1346+U1347),ABS(X1346-X1347-K1346*L1346-P1346*Q1346+U1347)))</f>
        <v>0</v>
      </c>
      <c r="Z1347" s="28">
        <v>-67.611258000000007</v>
      </c>
      <c r="AA1347" s="28">
        <v>-0.616842</v>
      </c>
      <c r="AB1347" s="28">
        <v>4.0939999999999997E-2</v>
      </c>
      <c r="AC1347" s="8">
        <f t="shared" ref="AC1347" si="3052">AB1347+AA1347</f>
        <v>-0.57590200000000003</v>
      </c>
      <c r="AD1347" s="35">
        <v>-0.63277300000000003</v>
      </c>
      <c r="AE1347" s="8">
        <f t="shared" ref="AE1347" si="3053">IF(AD1347="",0,IF(OR(AC1347="",AC1347=0),W1347-AD1347,AC1347-AD1347))</f>
        <v>5.6871000000000005E-2</v>
      </c>
      <c r="AF1347" s="58">
        <f t="shared" ref="AF1347" si="3054">IF(AA1347="",(Z1347-V1347)-Z1346,AC1347-W1347)</f>
        <v>4.0147000000000044E-2</v>
      </c>
      <c r="AG1347" s="40">
        <v>-33735</v>
      </c>
      <c r="AH1347" s="73">
        <v>400</v>
      </c>
      <c r="AI1347" s="40">
        <v>1818</v>
      </c>
      <c r="AJ1347" s="73">
        <v>100</v>
      </c>
      <c r="AK1347" s="40">
        <v>18</v>
      </c>
      <c r="AL1347" s="73">
        <v>200</v>
      </c>
      <c r="AM1347" s="70"/>
      <c r="AN1347" s="74"/>
      <c r="AO1347" s="70"/>
      <c r="AP1347" s="63"/>
      <c r="AQ1347" s="63"/>
      <c r="AR1347" s="40"/>
      <c r="AS1347" s="40"/>
      <c r="AT1347" s="63"/>
      <c r="AU1347" s="63"/>
      <c r="AV1347" s="142"/>
      <c r="AW1347" s="71"/>
      <c r="AX1347" s="45"/>
      <c r="AY1347" s="45"/>
      <c r="AZ1347" s="46"/>
      <c r="BA1347" s="152"/>
      <c r="BB1347" s="47"/>
      <c r="BC1347" s="158">
        <v>9</v>
      </c>
      <c r="BD1347" s="158"/>
      <c r="BE1347" s="47"/>
      <c r="BF1347" s="56"/>
      <c r="BG1347" s="49"/>
      <c r="BH1347" s="50"/>
      <c r="BI1347" s="49"/>
      <c r="BJ1347" s="49"/>
      <c r="BK1347" s="49"/>
      <c r="BL1347" s="49"/>
      <c r="BM1347" s="49"/>
      <c r="BN1347" s="50"/>
      <c r="BO1347" s="49"/>
      <c r="BP1347" s="49"/>
      <c r="BQ1347" s="50"/>
      <c r="BR1347" s="9"/>
    </row>
    <row r="1348" spans="1:70" s="7" customFormat="1" x14ac:dyDescent="0.25">
      <c r="A1348" s="68" t="s">
        <v>2308</v>
      </c>
      <c r="B1348" s="67" t="s">
        <v>1260</v>
      </c>
      <c r="C1348" s="52">
        <v>44968.830081018517</v>
      </c>
      <c r="D1348" s="16">
        <f>(K1348*M1348+P1348*R1348)/(24*60*60)</f>
        <v>9.2592592592592587E-3</v>
      </c>
      <c r="E1348" s="26"/>
      <c r="F1348" s="14" t="s">
        <v>2273</v>
      </c>
      <c r="G1348" s="15">
        <v>0.112</v>
      </c>
      <c r="H1348" s="131">
        <v>31.5</v>
      </c>
      <c r="I1348" s="131">
        <v>15</v>
      </c>
      <c r="J1348" s="143" t="s">
        <v>2277</v>
      </c>
      <c r="K1348" s="27">
        <v>8</v>
      </c>
      <c r="L1348" s="27">
        <v>6.0000000000000001E-3</v>
      </c>
      <c r="M1348" s="13">
        <v>100</v>
      </c>
      <c r="N1348" s="13">
        <v>240</v>
      </c>
      <c r="O1348" s="17">
        <v>2E-3</v>
      </c>
      <c r="P1348" s="27">
        <v>0</v>
      </c>
      <c r="Q1348" s="27">
        <v>6.0000000000000001E-3</v>
      </c>
      <c r="R1348" s="13">
        <v>1315</v>
      </c>
      <c r="S1348" s="13">
        <v>240</v>
      </c>
      <c r="T1348" s="133">
        <v>2.9999999999999997E-4</v>
      </c>
      <c r="U1348" s="27">
        <v>4.8099000000000003E-2</v>
      </c>
      <c r="V1348" s="8">
        <f>IF(AB1346="Latest Sag:",-(K1348*L1348+P1348*Q1348),-(K1348*L1348+P1348*Q1348)+U1348)</f>
        <v>-4.8000000000000001E-2</v>
      </c>
      <c r="W1348" s="8">
        <f>IF(OR(AC1347="",AC1347=0),Z1347+V1348,IF(AB1346="Latest Sag:",AA1347+U1348+V1348,AC1347+V1348))</f>
        <v>-0.61674300000000004</v>
      </c>
      <c r="X1348" s="33">
        <v>-39.615270000000002</v>
      </c>
      <c r="Y1348" s="53">
        <f>IF(OR(ISBLANK(X1348),X1346=VALUE(20)),,IF(W1346="Latest Z20:",ABS(X1346-X1348-K1345*L1345-P1345*Q1345+U1347+U1348),ABS(X1347-X1348-K1347*L1347-P1347*Q1347+U1348)))</f>
        <v>0</v>
      </c>
      <c r="Z1348" s="28">
        <v>-67.610819000000006</v>
      </c>
      <c r="AA1348" s="28">
        <v>-0.61683299999999996</v>
      </c>
      <c r="AB1348" s="28">
        <v>7.8700000000000005E-4</v>
      </c>
      <c r="AC1348" s="8">
        <f t="shared" ref="AC1348" si="3055">AB1348+AA1348</f>
        <v>-0.61604599999999998</v>
      </c>
      <c r="AD1348" s="35">
        <v>-0.63277300000000003</v>
      </c>
      <c r="AE1348" s="8">
        <f t="shared" ref="AE1348" si="3056">IF(AD1348="",0,IF(OR(AC1348="",AC1348=0),W1348-AD1348,AC1348-AD1348))</f>
        <v>1.6727000000000047E-2</v>
      </c>
      <c r="AF1348" s="58">
        <f t="shared" ref="AF1348" si="3057">IF(AA1348="",(Z1348-V1348)-Z1347,AC1348-W1348)</f>
        <v>6.9700000000005868E-4</v>
      </c>
      <c r="AG1348" s="40">
        <v>-1766</v>
      </c>
      <c r="AH1348" s="73">
        <v>400</v>
      </c>
      <c r="AI1348" s="40">
        <v>15</v>
      </c>
      <c r="AJ1348" s="73">
        <v>100</v>
      </c>
      <c r="AK1348" s="40">
        <v>21</v>
      </c>
      <c r="AL1348" s="73">
        <v>200</v>
      </c>
      <c r="AM1348" s="70"/>
      <c r="AN1348" s="74"/>
      <c r="AO1348" s="70"/>
      <c r="AP1348" s="63"/>
      <c r="AQ1348" s="63"/>
      <c r="AR1348" s="40"/>
      <c r="AS1348" s="40"/>
      <c r="AT1348" s="63"/>
      <c r="AU1348" s="63"/>
      <c r="AV1348" s="142"/>
      <c r="AW1348" s="71"/>
      <c r="AX1348" s="45"/>
      <c r="AY1348" s="45"/>
      <c r="AZ1348" s="46"/>
      <c r="BA1348" s="152"/>
      <c r="BB1348" s="47"/>
      <c r="BC1348" s="158">
        <v>9</v>
      </c>
      <c r="BD1348" s="158"/>
      <c r="BE1348" s="47"/>
      <c r="BF1348" s="56"/>
      <c r="BG1348" s="49"/>
      <c r="BH1348" s="50"/>
      <c r="BI1348" s="49"/>
      <c r="BJ1348" s="49"/>
      <c r="BK1348" s="49"/>
      <c r="BL1348" s="49"/>
      <c r="BM1348" s="49"/>
      <c r="BN1348" s="50"/>
      <c r="BO1348" s="49"/>
      <c r="BP1348" s="49"/>
      <c r="BQ1348" s="50"/>
      <c r="BR1348" s="9"/>
    </row>
    <row r="1349" spans="1:70" s="6" customFormat="1" x14ac:dyDescent="0.25">
      <c r="A1349" s="170" t="s">
        <v>1155</v>
      </c>
      <c r="B1349" s="136"/>
      <c r="C1349" s="137">
        <v>44968.853321759256</v>
      </c>
      <c r="D1349" s="146">
        <v>0.94</v>
      </c>
      <c r="E1349" s="139" t="s">
        <v>814</v>
      </c>
      <c r="F1349" s="165" t="s">
        <v>1209</v>
      </c>
      <c r="G1349" s="22"/>
      <c r="H1349" s="134"/>
      <c r="I1349" s="134"/>
      <c r="J1349" s="145"/>
      <c r="K1349" s="29"/>
      <c r="L1349" s="29"/>
      <c r="M1349" s="1"/>
      <c r="N1349" s="1"/>
      <c r="O1349" s="3"/>
      <c r="P1349" s="29"/>
      <c r="Q1349" s="29"/>
      <c r="R1349" s="1"/>
      <c r="S1349" s="1"/>
      <c r="T1349" s="147" t="s">
        <v>903</v>
      </c>
      <c r="U1349" s="32" t="s">
        <v>24</v>
      </c>
      <c r="V1349" s="24"/>
      <c r="W1349" s="25" t="s">
        <v>22</v>
      </c>
      <c r="X1349" s="30">
        <v>20</v>
      </c>
      <c r="Y1349" s="138"/>
      <c r="Z1349" s="30"/>
      <c r="AA1349" s="30"/>
      <c r="AB1349" s="36" t="s">
        <v>21</v>
      </c>
      <c r="AC1349" s="24">
        <f>$AC$1348</f>
        <v>-0.61604599999999998</v>
      </c>
      <c r="AD1349" s="30"/>
      <c r="AE1349" s="24"/>
      <c r="AF1349" s="24"/>
      <c r="AG1349" s="41"/>
      <c r="AH1349" s="41"/>
      <c r="AI1349" s="41"/>
      <c r="AJ1349" s="41"/>
      <c r="AK1349" s="41"/>
      <c r="AL1349" s="41"/>
      <c r="AM1349" s="41"/>
      <c r="AN1349" s="41"/>
      <c r="AO1349" s="41"/>
      <c r="AP1349" s="135"/>
      <c r="AQ1349" s="135"/>
      <c r="AR1349" s="41"/>
      <c r="AS1349" s="41"/>
      <c r="AT1349" s="135"/>
      <c r="AU1349" s="135"/>
      <c r="AV1349" s="29"/>
      <c r="AW1349" s="42"/>
      <c r="AX1349" s="42"/>
      <c r="AY1349" s="42"/>
      <c r="AZ1349" s="43"/>
      <c r="BA1349" s="151"/>
      <c r="BB1349" s="44"/>
      <c r="BC1349" s="157">
        <v>10</v>
      </c>
      <c r="BD1349" s="157"/>
      <c r="BE1349" s="44"/>
      <c r="BF1349" s="48"/>
      <c r="BG1349" s="48"/>
      <c r="BH1349" s="48"/>
      <c r="BI1349" s="48"/>
      <c r="BJ1349" s="48"/>
      <c r="BK1349" s="48"/>
      <c r="BL1349" s="48"/>
      <c r="BM1349" s="48"/>
      <c r="BN1349" s="48"/>
      <c r="BO1349" s="48"/>
      <c r="BP1349" s="48"/>
      <c r="BQ1349" s="48"/>
      <c r="BR1349" s="1"/>
    </row>
    <row r="1350" spans="1:70" s="7" customFormat="1" x14ac:dyDescent="0.25">
      <c r="A1350" s="68" t="s">
        <v>2309</v>
      </c>
      <c r="B1350" s="67" t="s">
        <v>2255</v>
      </c>
      <c r="C1350" s="52">
        <v>44968.853425925925</v>
      </c>
      <c r="D1350" s="16">
        <f>(K1350*M1350+P1350*R1350)/(24*60*60)</f>
        <v>0</v>
      </c>
      <c r="E1350" s="26"/>
      <c r="F1350" s="14" t="s">
        <v>2273</v>
      </c>
      <c r="G1350" s="15">
        <v>0.112</v>
      </c>
      <c r="H1350" s="131">
        <v>31.5</v>
      </c>
      <c r="I1350" s="131">
        <v>15</v>
      </c>
      <c r="J1350" s="143" t="s">
        <v>2277</v>
      </c>
      <c r="K1350" s="37"/>
      <c r="L1350" s="27">
        <v>6.0000000000000001E-3</v>
      </c>
      <c r="M1350" s="13">
        <v>100</v>
      </c>
      <c r="N1350" s="13">
        <v>240</v>
      </c>
      <c r="O1350" s="17">
        <v>2E-3</v>
      </c>
      <c r="P1350" s="37"/>
      <c r="Q1350" s="27">
        <v>6.0000000000000001E-3</v>
      </c>
      <c r="R1350" s="13">
        <v>1315</v>
      </c>
      <c r="S1350" s="13">
        <v>240</v>
      </c>
      <c r="T1350" s="133">
        <v>2.9999999999999997E-4</v>
      </c>
      <c r="U1350" s="27"/>
      <c r="V1350" s="8">
        <f>IF(AB1348="Latest Sag:",-(K1350*L1350+P1350*Q1350),-(K1350*L1350+P1350*Q1350)+U1350)</f>
        <v>0</v>
      </c>
      <c r="W1350" s="8">
        <f>IF(OR(AC1349="",AC1349=0),Z1349+V1350,IF(AB1348="Latest Sag:",AA1349+U1350+V1350,AC1349+V1350))</f>
        <v>-0.61604599999999998</v>
      </c>
      <c r="X1350" s="34"/>
      <c r="Y1350" s="53">
        <f>IF(OR(ISBLANK(X1350),X1348=VALUE(20)),,IF(W1348="Latest Z20:",ABS(X1348-X1350-K1347*L1347-P1347*Q1347+U1349+U1350),ABS(X1349-X1350-K1349*L1349-P1349*Q1349+U1350)))</f>
        <v>0</v>
      </c>
      <c r="Z1350" s="28">
        <v>-67.610203999999996</v>
      </c>
      <c r="AA1350" s="28">
        <v>-0.61707900000000004</v>
      </c>
      <c r="AB1350" s="28">
        <v>4.2786999999999999E-2</v>
      </c>
      <c r="AC1350" s="8">
        <f t="shared" ref="AC1350" si="3058">AB1350+AA1350</f>
        <v>-0.57429200000000002</v>
      </c>
      <c r="AD1350" s="35">
        <v>-0.63277300000000003</v>
      </c>
      <c r="AE1350" s="8">
        <f t="shared" ref="AE1350" si="3059">IF(AD1350="",0,IF(OR(AC1350="",AC1350=0),W1350-AD1350,AC1350-AD1350))</f>
        <v>5.8481000000000005E-2</v>
      </c>
      <c r="AF1350" s="58">
        <f t="shared" ref="AF1350" si="3060">IF(AA1350="",(Z1350-V1350)-Z1349,AC1350-W1350)</f>
        <v>4.1753999999999958E-2</v>
      </c>
      <c r="AG1350" s="40">
        <v>-35212</v>
      </c>
      <c r="AH1350" s="73">
        <v>400</v>
      </c>
      <c r="AI1350" s="40">
        <v>1690</v>
      </c>
      <c r="AJ1350" s="73">
        <v>100</v>
      </c>
      <c r="AK1350" s="40">
        <v>14</v>
      </c>
      <c r="AL1350" s="73">
        <v>200</v>
      </c>
      <c r="AM1350" s="70"/>
      <c r="AN1350" s="74"/>
      <c r="AO1350" s="70"/>
      <c r="AP1350" s="63"/>
      <c r="AQ1350" s="63"/>
      <c r="AR1350" s="40"/>
      <c r="AS1350" s="40"/>
      <c r="AT1350" s="63"/>
      <c r="AU1350" s="63"/>
      <c r="AV1350" s="142"/>
      <c r="AW1350" s="71"/>
      <c r="AX1350" s="45"/>
      <c r="AY1350" s="45"/>
      <c r="AZ1350" s="46"/>
      <c r="BA1350" s="152"/>
      <c r="BB1350" s="47"/>
      <c r="BC1350" s="158">
        <v>10</v>
      </c>
      <c r="BD1350" s="158"/>
      <c r="BE1350" s="47"/>
      <c r="BF1350" s="56"/>
      <c r="BG1350" s="49"/>
      <c r="BH1350" s="50"/>
      <c r="BI1350" s="49"/>
      <c r="BJ1350" s="49"/>
      <c r="BK1350" s="49"/>
      <c r="BL1350" s="49"/>
      <c r="BM1350" s="49"/>
      <c r="BN1350" s="50"/>
      <c r="BO1350" s="49"/>
      <c r="BP1350" s="49"/>
      <c r="BQ1350" s="50"/>
      <c r="BR1350" s="9"/>
    </row>
    <row r="1351" spans="1:70" s="7" customFormat="1" x14ac:dyDescent="0.25">
      <c r="A1351" s="68" t="s">
        <v>2310</v>
      </c>
      <c r="B1351" s="67" t="s">
        <v>2255</v>
      </c>
      <c r="C1351" s="52">
        <v>44968.871944444443</v>
      </c>
      <c r="D1351" s="16">
        <f>(K1351*M1351+P1351*R1351)/(24*60*60)</f>
        <v>1.0416666666666666E-2</v>
      </c>
      <c r="E1351" s="26"/>
      <c r="F1351" s="14" t="s">
        <v>2273</v>
      </c>
      <c r="G1351" s="15">
        <v>0.112</v>
      </c>
      <c r="H1351" s="131">
        <v>31.5</v>
      </c>
      <c r="I1351" s="131">
        <v>15</v>
      </c>
      <c r="J1351" s="143" t="s">
        <v>2277</v>
      </c>
      <c r="K1351" s="27">
        <v>9</v>
      </c>
      <c r="L1351" s="27">
        <v>6.0000000000000001E-3</v>
      </c>
      <c r="M1351" s="13">
        <v>100</v>
      </c>
      <c r="N1351" s="13">
        <v>240</v>
      </c>
      <c r="O1351" s="17">
        <v>2E-3</v>
      </c>
      <c r="P1351" s="27">
        <v>0</v>
      </c>
      <c r="Q1351" s="27">
        <v>6.0000000000000001E-3</v>
      </c>
      <c r="R1351" s="13">
        <v>1315</v>
      </c>
      <c r="S1351" s="13">
        <v>240</v>
      </c>
      <c r="T1351" s="133">
        <v>2.9999999999999997E-4</v>
      </c>
      <c r="U1351" s="27">
        <v>5.4191000000000003E-2</v>
      </c>
      <c r="V1351" s="8">
        <f>IF(AB1349="Latest Sag:",-(K1351*L1351+P1351*Q1351),-(K1351*L1351+P1351*Q1351)+U1351)</f>
        <v>-5.3999999999999999E-2</v>
      </c>
      <c r="W1351" s="8">
        <f>IF(OR(AC1350="",AC1350=0),Z1350+V1351,IF(AB1349="Latest Sag:",AA1350+U1351+V1351,AC1350+V1351))</f>
        <v>-0.6168880000000001</v>
      </c>
      <c r="X1351" s="33">
        <v>-39.60774</v>
      </c>
      <c r="Y1351" s="53">
        <f>IF(OR(ISBLANK(X1351),X1349=VALUE(20)),,IF(W1349="Latest Z20:",ABS(X1349-X1351-K1348*L1348-P1348*Q1348+U1350+U1351),ABS(X1350-X1351-K1350*L1350-P1350*Q1350+U1351)))</f>
        <v>0</v>
      </c>
      <c r="Z1351" s="28">
        <v>-67.609911999999994</v>
      </c>
      <c r="AA1351" s="28">
        <v>-0.61708200000000002</v>
      </c>
      <c r="AB1351" s="28">
        <v>1.3339999999999999E-3</v>
      </c>
      <c r="AC1351" s="8">
        <f t="shared" ref="AC1351" si="3061">AB1351+AA1351</f>
        <v>-0.61574800000000007</v>
      </c>
      <c r="AD1351" s="35">
        <v>-0.63277300000000003</v>
      </c>
      <c r="AE1351" s="8">
        <f t="shared" ref="AE1351" si="3062">IF(AD1351="",0,IF(OR(AC1351="",AC1351=0),W1351-AD1351,AC1351-AD1351))</f>
        <v>1.7024999999999957E-2</v>
      </c>
      <c r="AF1351" s="58">
        <f t="shared" ref="AF1351" si="3063">IF(AA1351="",(Z1351-V1351)-Z1350,AC1351-W1351)</f>
        <v>1.1400000000000299E-3</v>
      </c>
      <c r="AG1351" s="40">
        <v>-1739</v>
      </c>
      <c r="AH1351" s="73">
        <v>400</v>
      </c>
      <c r="AI1351" s="40">
        <v>12</v>
      </c>
      <c r="AJ1351" s="73">
        <v>100</v>
      </c>
      <c r="AK1351" s="40">
        <v>18</v>
      </c>
      <c r="AL1351" s="73">
        <v>200</v>
      </c>
      <c r="AM1351" s="70"/>
      <c r="AN1351" s="74"/>
      <c r="AO1351" s="70"/>
      <c r="AP1351" s="63"/>
      <c r="AQ1351" s="63"/>
      <c r="AR1351" s="40"/>
      <c r="AS1351" s="40"/>
      <c r="AT1351" s="63"/>
      <c r="AU1351" s="63"/>
      <c r="AV1351" s="142"/>
      <c r="AW1351" s="71"/>
      <c r="AX1351" s="45"/>
      <c r="AY1351" s="45"/>
      <c r="AZ1351" s="46"/>
      <c r="BA1351" s="152"/>
      <c r="BB1351" s="47"/>
      <c r="BC1351" s="158">
        <v>10</v>
      </c>
      <c r="BD1351" s="158"/>
      <c r="BE1351" s="47"/>
      <c r="BF1351" s="56"/>
      <c r="BG1351" s="49"/>
      <c r="BH1351" s="50"/>
      <c r="BI1351" s="49"/>
      <c r="BJ1351" s="49"/>
      <c r="BK1351" s="49"/>
      <c r="BL1351" s="49"/>
      <c r="BM1351" s="49"/>
      <c r="BN1351" s="50"/>
      <c r="BO1351" s="49"/>
      <c r="BP1351" s="49"/>
      <c r="BQ1351" s="50"/>
      <c r="BR1351" s="9"/>
    </row>
    <row r="1352" spans="1:70" s="6" customFormat="1" x14ac:dyDescent="0.25">
      <c r="A1352" s="170" t="s">
        <v>1155</v>
      </c>
      <c r="B1352" s="136"/>
      <c r="C1352" s="137">
        <v>44968.904849537037</v>
      </c>
      <c r="D1352" s="146">
        <v>1.24</v>
      </c>
      <c r="E1352" s="139" t="s">
        <v>814</v>
      </c>
      <c r="F1352" s="165" t="s">
        <v>1213</v>
      </c>
      <c r="G1352" s="22"/>
      <c r="H1352" s="134"/>
      <c r="I1352" s="134"/>
      <c r="J1352" s="145"/>
      <c r="K1352" s="29"/>
      <c r="L1352" s="29"/>
      <c r="M1352" s="1"/>
      <c r="N1352" s="1"/>
      <c r="O1352" s="3"/>
      <c r="P1352" s="29"/>
      <c r="Q1352" s="29"/>
      <c r="R1352" s="1"/>
      <c r="S1352" s="1"/>
      <c r="T1352" s="147" t="s">
        <v>903</v>
      </c>
      <c r="U1352" s="32" t="s">
        <v>24</v>
      </c>
      <c r="V1352" s="24"/>
      <c r="W1352" s="25" t="s">
        <v>22</v>
      </c>
      <c r="X1352" s="30">
        <v>20</v>
      </c>
      <c r="Y1352" s="138"/>
      <c r="Z1352" s="30"/>
      <c r="AA1352" s="30"/>
      <c r="AB1352" s="36" t="s">
        <v>21</v>
      </c>
      <c r="AC1352" s="24">
        <f>$AC$1351</f>
        <v>-0.61574800000000007</v>
      </c>
      <c r="AD1352" s="30"/>
      <c r="AE1352" s="24"/>
      <c r="AF1352" s="24"/>
      <c r="AG1352" s="41"/>
      <c r="AH1352" s="41"/>
      <c r="AI1352" s="41"/>
      <c r="AJ1352" s="41"/>
      <c r="AK1352" s="41"/>
      <c r="AL1352" s="41"/>
      <c r="AM1352" s="41"/>
      <c r="AN1352" s="41"/>
      <c r="AO1352" s="41"/>
      <c r="AP1352" s="135"/>
      <c r="AQ1352" s="135"/>
      <c r="AR1352" s="41"/>
      <c r="AS1352" s="41"/>
      <c r="AT1352" s="135"/>
      <c r="AU1352" s="135"/>
      <c r="AV1352" s="29"/>
      <c r="AW1352" s="42"/>
      <c r="AX1352" s="42"/>
      <c r="AY1352" s="42"/>
      <c r="AZ1352" s="43"/>
      <c r="BA1352" s="151"/>
      <c r="BB1352" s="44"/>
      <c r="BC1352" s="157">
        <v>11</v>
      </c>
      <c r="BD1352" s="157"/>
      <c r="BE1352" s="44"/>
      <c r="BF1352" s="48"/>
      <c r="BG1352" s="48"/>
      <c r="BH1352" s="48"/>
      <c r="BI1352" s="48"/>
      <c r="BJ1352" s="48"/>
      <c r="BK1352" s="48"/>
      <c r="BL1352" s="48"/>
      <c r="BM1352" s="48"/>
      <c r="BN1352" s="48"/>
      <c r="BO1352" s="48"/>
      <c r="BP1352" s="48"/>
      <c r="BQ1352" s="48"/>
      <c r="BR1352" s="1"/>
    </row>
    <row r="1353" spans="1:70" s="7" customFormat="1" x14ac:dyDescent="0.25">
      <c r="A1353" s="68" t="s">
        <v>2311</v>
      </c>
      <c r="B1353" s="67" t="s">
        <v>1156</v>
      </c>
      <c r="C1353" s="52">
        <v>44968.904930555553</v>
      </c>
      <c r="D1353" s="16">
        <f>(K1353*M1353+P1353*R1353)/(24*60*60)</f>
        <v>0</v>
      </c>
      <c r="E1353" s="26"/>
      <c r="F1353" s="14" t="s">
        <v>2273</v>
      </c>
      <c r="G1353" s="15">
        <v>0.112</v>
      </c>
      <c r="H1353" s="131">
        <v>31.5</v>
      </c>
      <c r="I1353" s="131">
        <v>15</v>
      </c>
      <c r="J1353" s="143" t="s">
        <v>2277</v>
      </c>
      <c r="K1353" s="37"/>
      <c r="L1353" s="27">
        <v>6.0000000000000001E-3</v>
      </c>
      <c r="M1353" s="13">
        <v>100</v>
      </c>
      <c r="N1353" s="13">
        <v>240</v>
      </c>
      <c r="O1353" s="17">
        <v>2E-3</v>
      </c>
      <c r="P1353" s="37"/>
      <c r="Q1353" s="27">
        <v>6.0000000000000001E-3</v>
      </c>
      <c r="R1353" s="13">
        <v>1315</v>
      </c>
      <c r="S1353" s="13">
        <v>240</v>
      </c>
      <c r="T1353" s="133">
        <v>2.9999999999999997E-4</v>
      </c>
      <c r="U1353" s="27"/>
      <c r="V1353" s="8">
        <f>IF(AB1351="Latest Sag:",-(K1353*L1353+P1353*Q1353),-(K1353*L1353+P1353*Q1353)+U1353)</f>
        <v>0</v>
      </c>
      <c r="W1353" s="8">
        <f>IF(OR(AC1352="",AC1352=0),Z1352+V1353,IF(AB1351="Latest Sag:",AA1352+U1353+V1353,AC1352+V1353))</f>
        <v>-0.61574800000000007</v>
      </c>
      <c r="X1353" s="34"/>
      <c r="Y1353" s="53">
        <f>IF(OR(ISBLANK(X1353),X1351=VALUE(20)),,IF(W1351="Latest Z20:",ABS(X1351-X1353-K1350*L1350-P1350*Q1350+U1352+U1353),ABS(X1352-X1353-K1352*L1352-P1352*Q1352+U1353)))</f>
        <v>0</v>
      </c>
      <c r="Z1353" s="28">
        <v>-67.621001000000007</v>
      </c>
      <c r="AA1353" s="28">
        <v>-0.61738700000000002</v>
      </c>
      <c r="AB1353" s="28">
        <v>4.1702000000000003E-2</v>
      </c>
      <c r="AC1353" s="8">
        <f t="shared" ref="AC1353" si="3064">AB1353+AA1353</f>
        <v>-0.575685</v>
      </c>
      <c r="AD1353" s="35">
        <v>-0.63277300000000003</v>
      </c>
      <c r="AE1353" s="8">
        <f t="shared" ref="AE1353" si="3065">IF(AD1353="",0,IF(OR(AC1353="",AC1353=0),W1353-AD1353,AC1353-AD1353))</f>
        <v>5.7088000000000028E-2</v>
      </c>
      <c r="AF1353" s="58">
        <f t="shared" ref="AF1353" si="3066">IF(AA1353="",(Z1353-V1353)-Z1352,AC1353-W1353)</f>
        <v>4.0063000000000071E-2</v>
      </c>
      <c r="AG1353" s="40">
        <v>-34159</v>
      </c>
      <c r="AH1353" s="73">
        <v>400</v>
      </c>
      <c r="AI1353" s="40">
        <v>1078</v>
      </c>
      <c r="AJ1353" s="73">
        <v>100</v>
      </c>
      <c r="AK1353" s="40">
        <v>19</v>
      </c>
      <c r="AL1353" s="73">
        <v>200</v>
      </c>
      <c r="AM1353" s="70"/>
      <c r="AN1353" s="74"/>
      <c r="AO1353" s="70"/>
      <c r="AP1353" s="63"/>
      <c r="AQ1353" s="63"/>
      <c r="AR1353" s="40"/>
      <c r="AS1353" s="40"/>
      <c r="AT1353" s="63"/>
      <c r="AU1353" s="63"/>
      <c r="AV1353" s="142"/>
      <c r="AW1353" s="71"/>
      <c r="AX1353" s="45"/>
      <c r="AY1353" s="45"/>
      <c r="AZ1353" s="46"/>
      <c r="BA1353" s="152"/>
      <c r="BB1353" s="47"/>
      <c r="BC1353" s="158">
        <v>11</v>
      </c>
      <c r="BD1353" s="158"/>
      <c r="BE1353" s="47"/>
      <c r="BF1353" s="56"/>
      <c r="BG1353" s="49"/>
      <c r="BH1353" s="50"/>
      <c r="BI1353" s="49"/>
      <c r="BJ1353" s="49"/>
      <c r="BK1353" s="49"/>
      <c r="BL1353" s="49"/>
      <c r="BM1353" s="49"/>
      <c r="BN1353" s="50"/>
      <c r="BO1353" s="49"/>
      <c r="BP1353" s="49"/>
      <c r="BQ1353" s="50"/>
      <c r="BR1353" s="9"/>
    </row>
    <row r="1354" spans="1:70" s="7" customFormat="1" x14ac:dyDescent="0.25">
      <c r="A1354" s="68" t="s">
        <v>2312</v>
      </c>
      <c r="B1354" s="67" t="s">
        <v>1156</v>
      </c>
      <c r="C1354" s="52">
        <v>44968.922361111108</v>
      </c>
      <c r="D1354" s="16">
        <f>(K1354*M1354+P1354*R1354)/(24*60*60)</f>
        <v>9.2592592592592587E-3</v>
      </c>
      <c r="E1354" s="26"/>
      <c r="F1354" s="14" t="s">
        <v>2273</v>
      </c>
      <c r="G1354" s="15">
        <v>0.112</v>
      </c>
      <c r="H1354" s="131">
        <v>31.5</v>
      </c>
      <c r="I1354" s="131">
        <v>15</v>
      </c>
      <c r="J1354" s="143" t="s">
        <v>2277</v>
      </c>
      <c r="K1354" s="27">
        <v>8</v>
      </c>
      <c r="L1354" s="27">
        <v>6.0000000000000001E-3</v>
      </c>
      <c r="M1354" s="13">
        <v>100</v>
      </c>
      <c r="N1354" s="13">
        <v>240</v>
      </c>
      <c r="O1354" s="17">
        <v>2E-3</v>
      </c>
      <c r="P1354" s="27">
        <v>0</v>
      </c>
      <c r="Q1354" s="27">
        <v>6.0000000000000001E-3</v>
      </c>
      <c r="R1354" s="13">
        <v>1315</v>
      </c>
      <c r="S1354" s="13">
        <v>240</v>
      </c>
      <c r="T1354" s="133">
        <v>2.9999999999999997E-4</v>
      </c>
      <c r="U1354" s="27">
        <v>4.8483999999999999E-2</v>
      </c>
      <c r="V1354" s="8">
        <f>IF(AB1352="Latest Sag:",-(K1354*L1354+P1354*Q1354),-(K1354*L1354+P1354*Q1354)+U1354)</f>
        <v>-4.8000000000000001E-2</v>
      </c>
      <c r="W1354" s="8">
        <f>IF(OR(AC1353="",AC1353=0),Z1353+V1354,IF(AB1352="Latest Sag:",AA1353+U1354+V1354,AC1353+V1354))</f>
        <v>-0.61690300000000009</v>
      </c>
      <c r="X1354" s="33">
        <v>-39.624319999999997</v>
      </c>
      <c r="Y1354" s="53">
        <f>IF(OR(ISBLANK(X1354),X1352=VALUE(20)),,IF(W1352="Latest Z20:",ABS(X1352-X1354-K1351*L1351-P1351*Q1351+U1353+U1354),ABS(X1353-X1354-K1353*L1353-P1353*Q1353+U1354)))</f>
        <v>0</v>
      </c>
      <c r="Z1354" s="28">
        <v>-67.620806999999999</v>
      </c>
      <c r="AA1354" s="28">
        <v>-0.61737200000000003</v>
      </c>
      <c r="AB1354" s="28">
        <v>1.794E-3</v>
      </c>
      <c r="AC1354" s="8">
        <f t="shared" ref="AC1354" si="3067">AB1354+AA1354</f>
        <v>-0.61557800000000007</v>
      </c>
      <c r="AD1354" s="35">
        <v>-0.63277300000000003</v>
      </c>
      <c r="AE1354" s="8">
        <f t="shared" ref="AE1354" si="3068">IF(AD1354="",0,IF(OR(AC1354="",AC1354=0),W1354-AD1354,AC1354-AD1354))</f>
        <v>1.719499999999996E-2</v>
      </c>
      <c r="AF1354" s="58">
        <f t="shared" ref="AF1354" si="3069">IF(AA1354="",(Z1354-V1354)-Z1353,AC1354-W1354)</f>
        <v>1.3250000000000206E-3</v>
      </c>
      <c r="AG1354" s="40">
        <v>-2096</v>
      </c>
      <c r="AH1354" s="73">
        <v>400</v>
      </c>
      <c r="AI1354" s="40">
        <v>12</v>
      </c>
      <c r="AJ1354" s="73">
        <v>100</v>
      </c>
      <c r="AK1354" s="40">
        <v>19</v>
      </c>
      <c r="AL1354" s="73">
        <v>200</v>
      </c>
      <c r="AM1354" s="70"/>
      <c r="AN1354" s="74"/>
      <c r="AO1354" s="70"/>
      <c r="AP1354" s="63"/>
      <c r="AQ1354" s="63"/>
      <c r="AR1354" s="40"/>
      <c r="AS1354" s="40"/>
      <c r="AT1354" s="63"/>
      <c r="AU1354" s="63"/>
      <c r="AV1354" s="142"/>
      <c r="AW1354" s="71"/>
      <c r="AX1354" s="45"/>
      <c r="AY1354" s="45"/>
      <c r="AZ1354" s="46"/>
      <c r="BA1354" s="152"/>
      <c r="BB1354" s="47"/>
      <c r="BC1354" s="158">
        <v>11</v>
      </c>
      <c r="BD1354" s="158"/>
      <c r="BE1354" s="47"/>
      <c r="BF1354" s="56"/>
      <c r="BG1354" s="49"/>
      <c r="BH1354" s="50"/>
      <c r="BI1354" s="49"/>
      <c r="BJ1354" s="49"/>
      <c r="BK1354" s="49"/>
      <c r="BL1354" s="49"/>
      <c r="BM1354" s="49"/>
      <c r="BN1354" s="50"/>
      <c r="BO1354" s="49"/>
      <c r="BP1354" s="49"/>
      <c r="BQ1354" s="50"/>
      <c r="BR1354" s="9"/>
    </row>
    <row r="1355" spans="1:70" s="6" customFormat="1" x14ac:dyDescent="0.25">
      <c r="A1355" s="170" t="s">
        <v>1155</v>
      </c>
      <c r="B1355" s="136"/>
      <c r="C1355" s="137">
        <v>44968.944293981483</v>
      </c>
      <c r="D1355" s="146">
        <v>0.95</v>
      </c>
      <c r="E1355" s="139" t="s">
        <v>814</v>
      </c>
      <c r="F1355" s="165" t="s">
        <v>1217</v>
      </c>
      <c r="G1355" s="22"/>
      <c r="H1355" s="134"/>
      <c r="I1355" s="134"/>
      <c r="J1355" s="145"/>
      <c r="K1355" s="29"/>
      <c r="L1355" s="29"/>
      <c r="M1355" s="1"/>
      <c r="N1355" s="1"/>
      <c r="O1355" s="3"/>
      <c r="P1355" s="29"/>
      <c r="Q1355" s="29"/>
      <c r="R1355" s="1"/>
      <c r="S1355" s="1"/>
      <c r="T1355" s="147" t="s">
        <v>903</v>
      </c>
      <c r="U1355" s="32" t="s">
        <v>24</v>
      </c>
      <c r="V1355" s="24"/>
      <c r="W1355" s="25" t="s">
        <v>22</v>
      </c>
      <c r="X1355" s="30">
        <v>20</v>
      </c>
      <c r="Y1355" s="138"/>
      <c r="Z1355" s="30"/>
      <c r="AA1355" s="30"/>
      <c r="AB1355" s="36" t="s">
        <v>21</v>
      </c>
      <c r="AC1355" s="24">
        <f>$AC$1354</f>
        <v>-0.61557800000000007</v>
      </c>
      <c r="AD1355" s="30"/>
      <c r="AE1355" s="24"/>
      <c r="AF1355" s="24"/>
      <c r="AG1355" s="41"/>
      <c r="AH1355" s="41"/>
      <c r="AI1355" s="41"/>
      <c r="AJ1355" s="41"/>
      <c r="AK1355" s="41"/>
      <c r="AL1355" s="41"/>
      <c r="AM1355" s="41"/>
      <c r="AN1355" s="41"/>
      <c r="AO1355" s="41"/>
      <c r="AP1355" s="135"/>
      <c r="AQ1355" s="135"/>
      <c r="AR1355" s="41"/>
      <c r="AS1355" s="41"/>
      <c r="AT1355" s="135"/>
      <c r="AU1355" s="135"/>
      <c r="AV1355" s="29"/>
      <c r="AW1355" s="42"/>
      <c r="AX1355" s="42"/>
      <c r="AY1355" s="42"/>
      <c r="AZ1355" s="43"/>
      <c r="BA1355" s="151"/>
      <c r="BB1355" s="44"/>
      <c r="BC1355" s="157">
        <v>12</v>
      </c>
      <c r="BD1355" s="157"/>
      <c r="BE1355" s="44"/>
      <c r="BF1355" s="48"/>
      <c r="BG1355" s="48"/>
      <c r="BH1355" s="48"/>
      <c r="BI1355" s="48"/>
      <c r="BJ1355" s="48"/>
      <c r="BK1355" s="48"/>
      <c r="BL1355" s="48"/>
      <c r="BM1355" s="48"/>
      <c r="BN1355" s="48"/>
      <c r="BO1355" s="48"/>
      <c r="BP1355" s="48"/>
      <c r="BQ1355" s="48"/>
      <c r="BR1355" s="1"/>
    </row>
    <row r="1356" spans="1:70" s="7" customFormat="1" x14ac:dyDescent="0.25">
      <c r="A1356" s="68" t="s">
        <v>2313</v>
      </c>
      <c r="B1356" s="67" t="s">
        <v>1260</v>
      </c>
      <c r="C1356" s="52">
        <v>44968.944363425922</v>
      </c>
      <c r="D1356" s="16">
        <f>(K1356*M1356+P1356*R1356)/(24*60*60)</f>
        <v>0</v>
      </c>
      <c r="E1356" s="26"/>
      <c r="F1356" s="14" t="s">
        <v>2273</v>
      </c>
      <c r="G1356" s="15">
        <v>0.112</v>
      </c>
      <c r="H1356" s="131">
        <v>31.5</v>
      </c>
      <c r="I1356" s="131">
        <v>15</v>
      </c>
      <c r="J1356" s="143" t="s">
        <v>2277</v>
      </c>
      <c r="K1356" s="37"/>
      <c r="L1356" s="27">
        <v>6.0000000000000001E-3</v>
      </c>
      <c r="M1356" s="13">
        <v>100</v>
      </c>
      <c r="N1356" s="13">
        <v>240</v>
      </c>
      <c r="O1356" s="17">
        <v>2E-3</v>
      </c>
      <c r="P1356" s="37"/>
      <c r="Q1356" s="27">
        <v>6.0000000000000001E-3</v>
      </c>
      <c r="R1356" s="13">
        <v>1315</v>
      </c>
      <c r="S1356" s="13">
        <v>240</v>
      </c>
      <c r="T1356" s="133">
        <v>2.9999999999999997E-4</v>
      </c>
      <c r="U1356" s="27"/>
      <c r="V1356" s="8">
        <f>IF(AB1354="Latest Sag:",-(K1356*L1356+P1356*Q1356),-(K1356*L1356+P1356*Q1356)+U1356)</f>
        <v>0</v>
      </c>
      <c r="W1356" s="8">
        <f>IF(OR(AC1355="",AC1355=0),Z1355+V1356,IF(AB1354="Latest Sag:",AA1355+U1356+V1356,AC1355+V1356))</f>
        <v>-0.61557800000000007</v>
      </c>
      <c r="X1356" s="34"/>
      <c r="Y1356" s="53">
        <f>IF(OR(ISBLANK(X1356),X1354=VALUE(20)),,IF(W1354="Latest Z20:",ABS(X1354-X1356-K1353*L1353-P1353*Q1353+U1355+U1356),ABS(X1355-X1356-K1355*L1355-P1355*Q1355+U1356)))</f>
        <v>0</v>
      </c>
      <c r="Z1356" s="28">
        <v>-67.619962000000001</v>
      </c>
      <c r="AA1356" s="28">
        <v>-0.61707299999999998</v>
      </c>
      <c r="AB1356" s="28">
        <v>4.0668000000000003E-2</v>
      </c>
      <c r="AC1356" s="8">
        <f t="shared" ref="AC1356" si="3070">AB1356+AA1356</f>
        <v>-0.57640499999999995</v>
      </c>
      <c r="AD1356" s="35">
        <v>-0.63277300000000003</v>
      </c>
      <c r="AE1356" s="8">
        <f t="shared" ref="AE1356" si="3071">IF(AD1356="",0,IF(OR(AC1356="",AC1356=0),W1356-AD1356,AC1356-AD1356))</f>
        <v>5.6368000000000085E-2</v>
      </c>
      <c r="AF1356" s="58">
        <f t="shared" ref="AF1356" si="3072">IF(AA1356="",(Z1356-V1356)-Z1355,AC1356-W1356)</f>
        <v>3.9173000000000124E-2</v>
      </c>
      <c r="AG1356" s="40">
        <v>-33696</v>
      </c>
      <c r="AH1356" s="73">
        <v>400</v>
      </c>
      <c r="AI1356" s="40">
        <v>1437</v>
      </c>
      <c r="AJ1356" s="73">
        <v>100</v>
      </c>
      <c r="AK1356" s="40">
        <v>22</v>
      </c>
      <c r="AL1356" s="73">
        <v>200</v>
      </c>
      <c r="AM1356" s="70"/>
      <c r="AN1356" s="74"/>
      <c r="AO1356" s="70"/>
      <c r="AP1356" s="63"/>
      <c r="AQ1356" s="63"/>
      <c r="AR1356" s="40"/>
      <c r="AS1356" s="40"/>
      <c r="AT1356" s="63"/>
      <c r="AU1356" s="63"/>
      <c r="AV1356" s="142"/>
      <c r="AW1356" s="71"/>
      <c r="AX1356" s="45"/>
      <c r="AY1356" s="45"/>
      <c r="AZ1356" s="46"/>
      <c r="BA1356" s="152"/>
      <c r="BB1356" s="47"/>
      <c r="BC1356" s="158">
        <v>12</v>
      </c>
      <c r="BD1356" s="158"/>
      <c r="BE1356" s="47"/>
      <c r="BF1356" s="56"/>
      <c r="BG1356" s="49"/>
      <c r="BH1356" s="50"/>
      <c r="BI1356" s="49"/>
      <c r="BJ1356" s="49"/>
      <c r="BK1356" s="49"/>
      <c r="BL1356" s="49"/>
      <c r="BM1356" s="49"/>
      <c r="BN1356" s="50"/>
      <c r="BO1356" s="49"/>
      <c r="BP1356" s="49"/>
      <c r="BQ1356" s="50"/>
      <c r="BR1356" s="9"/>
    </row>
    <row r="1357" spans="1:70" s="7" customFormat="1" x14ac:dyDescent="0.25">
      <c r="A1357" s="68" t="s">
        <v>2314</v>
      </c>
      <c r="B1357" s="67" t="s">
        <v>1260</v>
      </c>
      <c r="C1357" s="52">
        <v>44968.960185185184</v>
      </c>
      <c r="D1357" s="16">
        <f>(K1357*M1357+P1357*R1357)/(24*60*60)</f>
        <v>9.2592592592592587E-3</v>
      </c>
      <c r="E1357" s="26"/>
      <c r="F1357" s="14" t="s">
        <v>2273</v>
      </c>
      <c r="G1357" s="15">
        <v>0.112</v>
      </c>
      <c r="H1357" s="131">
        <v>31.5</v>
      </c>
      <c r="I1357" s="131">
        <v>15</v>
      </c>
      <c r="J1357" s="143" t="s">
        <v>2277</v>
      </c>
      <c r="K1357" s="27">
        <v>8</v>
      </c>
      <c r="L1357" s="27">
        <v>6.0000000000000001E-3</v>
      </c>
      <c r="M1357" s="13">
        <v>100</v>
      </c>
      <c r="N1357" s="13">
        <v>240</v>
      </c>
      <c r="O1357" s="17">
        <v>2E-3</v>
      </c>
      <c r="P1357" s="27">
        <v>0</v>
      </c>
      <c r="Q1357" s="27">
        <v>6.0000000000000001E-3</v>
      </c>
      <c r="R1357" s="13">
        <v>1315</v>
      </c>
      <c r="S1357" s="13">
        <v>240</v>
      </c>
      <c r="T1357" s="133">
        <v>2.9999999999999997E-4</v>
      </c>
      <c r="U1357" s="27">
        <v>4.8702000000000002E-2</v>
      </c>
      <c r="V1357" s="8">
        <f>IF(AB1355="Latest Sag:",-(K1357*L1357+P1357*Q1357),-(K1357*L1357+P1357*Q1357)+U1357)</f>
        <v>-4.8000000000000001E-2</v>
      </c>
      <c r="W1357" s="8">
        <f>IF(OR(AC1356="",AC1356=0),Z1356+V1357,IF(AB1355="Latest Sag:",AA1356+U1357+V1357,AC1356+V1357))</f>
        <v>-0.616371</v>
      </c>
      <c r="X1357" s="33">
        <v>-39.623443999999999</v>
      </c>
      <c r="Y1357" s="53">
        <f>IF(OR(ISBLANK(X1357),X1355=VALUE(20)),,IF(W1355="Latest Z20:",ABS(X1355-X1357-K1354*L1354-P1354*Q1354+U1356+U1357),ABS(X1356-X1357-K1356*L1356-P1356*Q1356+U1357)))</f>
        <v>0</v>
      </c>
      <c r="Z1357" s="28">
        <v>-67.619602999999998</v>
      </c>
      <c r="AA1357" s="28">
        <v>-0.61708700000000005</v>
      </c>
      <c r="AB1357" s="28">
        <v>1.3630000000000001E-3</v>
      </c>
      <c r="AC1357" s="8">
        <f t="shared" ref="AC1357" si="3073">AB1357+AA1357</f>
        <v>-0.61572400000000005</v>
      </c>
      <c r="AD1357" s="35">
        <v>-0.63277300000000003</v>
      </c>
      <c r="AE1357" s="8">
        <f t="shared" ref="AE1357" si="3074">IF(AD1357="",0,IF(OR(AC1357="",AC1357=0),W1357-AD1357,AC1357-AD1357))</f>
        <v>1.7048999999999981E-2</v>
      </c>
      <c r="AF1357" s="58">
        <f t="shared" ref="AF1357" si="3075">IF(AA1357="",(Z1357-V1357)-Z1356,AC1357-W1357)</f>
        <v>6.4699999999995317E-4</v>
      </c>
      <c r="AG1357" s="40">
        <v>-1866</v>
      </c>
      <c r="AH1357" s="73">
        <v>400</v>
      </c>
      <c r="AI1357" s="40">
        <v>25</v>
      </c>
      <c r="AJ1357" s="73">
        <v>100</v>
      </c>
      <c r="AK1357" s="40">
        <v>25</v>
      </c>
      <c r="AL1357" s="73">
        <v>200</v>
      </c>
      <c r="AM1357" s="70"/>
      <c r="AN1357" s="74"/>
      <c r="AO1357" s="70"/>
      <c r="AP1357" s="63"/>
      <c r="AQ1357" s="63"/>
      <c r="AR1357" s="40"/>
      <c r="AS1357" s="40"/>
      <c r="AT1357" s="63"/>
      <c r="AU1357" s="63"/>
      <c r="AV1357" s="142"/>
      <c r="AW1357" s="71"/>
      <c r="AX1357" s="45"/>
      <c r="AY1357" s="45"/>
      <c r="AZ1357" s="46"/>
      <c r="BA1357" s="152"/>
      <c r="BB1357" s="47"/>
      <c r="BC1357" s="158">
        <v>12</v>
      </c>
      <c r="BD1357" s="158"/>
      <c r="BE1357" s="47"/>
      <c r="BF1357" s="56"/>
      <c r="BG1357" s="49"/>
      <c r="BH1357" s="50"/>
      <c r="BI1357" s="49"/>
      <c r="BJ1357" s="49"/>
      <c r="BK1357" s="49"/>
      <c r="BL1357" s="49"/>
      <c r="BM1357" s="49"/>
      <c r="BN1357" s="50"/>
      <c r="BO1357" s="49"/>
      <c r="BP1357" s="49"/>
      <c r="BQ1357" s="50"/>
      <c r="BR1357" s="9"/>
    </row>
    <row r="1358" spans="1:70" s="6" customFormat="1" x14ac:dyDescent="0.25">
      <c r="A1358" s="170" t="s">
        <v>1155</v>
      </c>
      <c r="B1358" s="136"/>
      <c r="C1358" s="137">
        <v>44968.985891203702</v>
      </c>
      <c r="D1358" s="146">
        <v>1</v>
      </c>
      <c r="E1358" s="139" t="s">
        <v>814</v>
      </c>
      <c r="F1358" s="165" t="s">
        <v>1223</v>
      </c>
      <c r="G1358" s="22"/>
      <c r="H1358" s="134"/>
      <c r="I1358" s="134"/>
      <c r="J1358" s="145"/>
      <c r="K1358" s="29"/>
      <c r="L1358" s="29"/>
      <c r="M1358" s="1"/>
      <c r="N1358" s="1"/>
      <c r="O1358" s="3"/>
      <c r="P1358" s="29"/>
      <c r="Q1358" s="29"/>
      <c r="R1358" s="1"/>
      <c r="S1358" s="1"/>
      <c r="T1358" s="147" t="s">
        <v>903</v>
      </c>
      <c r="U1358" s="32" t="s">
        <v>24</v>
      </c>
      <c r="V1358" s="24"/>
      <c r="W1358" s="25" t="s">
        <v>22</v>
      </c>
      <c r="X1358" s="30">
        <v>20</v>
      </c>
      <c r="Y1358" s="138"/>
      <c r="Z1358" s="30"/>
      <c r="AA1358" s="30"/>
      <c r="AB1358" s="36" t="s">
        <v>21</v>
      </c>
      <c r="AC1358" s="24">
        <f>$AC$1357</f>
        <v>-0.61572400000000005</v>
      </c>
      <c r="AD1358" s="30"/>
      <c r="AE1358" s="24"/>
      <c r="AF1358" s="24"/>
      <c r="AG1358" s="41"/>
      <c r="AH1358" s="41"/>
      <c r="AI1358" s="41"/>
      <c r="AJ1358" s="41"/>
      <c r="AK1358" s="41"/>
      <c r="AL1358" s="41"/>
      <c r="AM1358" s="41"/>
      <c r="AN1358" s="41"/>
      <c r="AO1358" s="41"/>
      <c r="AP1358" s="135"/>
      <c r="AQ1358" s="135"/>
      <c r="AR1358" s="41"/>
      <c r="AS1358" s="41"/>
      <c r="AT1358" s="135"/>
      <c r="AU1358" s="135"/>
      <c r="AV1358" s="29"/>
      <c r="AW1358" s="42"/>
      <c r="AX1358" s="42"/>
      <c r="AY1358" s="42"/>
      <c r="AZ1358" s="43"/>
      <c r="BA1358" s="151"/>
      <c r="BB1358" s="44"/>
      <c r="BC1358" s="157">
        <v>13</v>
      </c>
      <c r="BD1358" s="157"/>
      <c r="BE1358" s="44"/>
      <c r="BF1358" s="48"/>
      <c r="BG1358" s="48"/>
      <c r="BH1358" s="48"/>
      <c r="BI1358" s="48"/>
      <c r="BJ1358" s="48"/>
      <c r="BK1358" s="48"/>
      <c r="BL1358" s="48"/>
      <c r="BM1358" s="48"/>
      <c r="BN1358" s="48"/>
      <c r="BO1358" s="48"/>
      <c r="BP1358" s="48"/>
      <c r="BQ1358" s="48"/>
      <c r="BR1358" s="1"/>
    </row>
    <row r="1359" spans="1:70" s="7" customFormat="1" x14ac:dyDescent="0.25">
      <c r="A1359" s="68" t="s">
        <v>2315</v>
      </c>
      <c r="B1359" s="67" t="s">
        <v>2255</v>
      </c>
      <c r="C1359" s="52">
        <v>44968.986006944448</v>
      </c>
      <c r="D1359" s="16">
        <f>(K1359*M1359+P1359*R1359)/(24*60*60)</f>
        <v>0</v>
      </c>
      <c r="E1359" s="26"/>
      <c r="F1359" s="14" t="s">
        <v>2273</v>
      </c>
      <c r="G1359" s="15">
        <v>0.112</v>
      </c>
      <c r="H1359" s="131">
        <v>31.5</v>
      </c>
      <c r="I1359" s="131">
        <v>15</v>
      </c>
      <c r="J1359" s="143" t="s">
        <v>2277</v>
      </c>
      <c r="K1359" s="37"/>
      <c r="L1359" s="27">
        <v>6.0000000000000001E-3</v>
      </c>
      <c r="M1359" s="13">
        <v>100</v>
      </c>
      <c r="N1359" s="13">
        <v>240</v>
      </c>
      <c r="O1359" s="17">
        <v>2E-3</v>
      </c>
      <c r="P1359" s="37"/>
      <c r="Q1359" s="27">
        <v>6.0000000000000001E-3</v>
      </c>
      <c r="R1359" s="13">
        <v>1315</v>
      </c>
      <c r="S1359" s="13">
        <v>240</v>
      </c>
      <c r="T1359" s="133">
        <v>2.9999999999999997E-4</v>
      </c>
      <c r="U1359" s="27"/>
      <c r="V1359" s="8">
        <f>IF(AB1357="Latest Sag:",-(K1359*L1359+P1359*Q1359),-(K1359*L1359+P1359*Q1359)+U1359)</f>
        <v>0</v>
      </c>
      <c r="W1359" s="8">
        <f>IF(OR(AC1358="",AC1358=0),Z1358+V1359,IF(AB1357="Latest Sag:",AA1358+U1359+V1359,AC1358+V1359))</f>
        <v>-0.61572400000000005</v>
      </c>
      <c r="X1359" s="34"/>
      <c r="Y1359" s="53">
        <f>IF(OR(ISBLANK(X1359),X1357=VALUE(20)),,IF(W1357="Latest Z20:",ABS(X1357-X1359-K1356*L1356-P1356*Q1356+U1358+U1359),ABS(X1358-X1359-K1358*L1358-P1358*Q1358+U1359)))</f>
        <v>0</v>
      </c>
      <c r="Z1359" s="28">
        <v>-67.619311999999994</v>
      </c>
      <c r="AA1359" s="28">
        <v>-0.617116</v>
      </c>
      <c r="AB1359" s="28">
        <v>4.0332E-2</v>
      </c>
      <c r="AC1359" s="8">
        <f t="shared" ref="AC1359" si="3076">AB1359+AA1359</f>
        <v>-0.57678399999999996</v>
      </c>
      <c r="AD1359" s="35">
        <v>-0.63277300000000003</v>
      </c>
      <c r="AE1359" s="8">
        <f t="shared" ref="AE1359" si="3077">IF(AD1359="",0,IF(OR(AC1359="",AC1359=0),W1359-AD1359,AC1359-AD1359))</f>
        <v>5.5989000000000066E-2</v>
      </c>
      <c r="AF1359" s="58">
        <f t="shared" ref="AF1359" si="3078">IF(AA1359="",(Z1359-V1359)-Z1358,AC1359-W1359)</f>
        <v>3.8940000000000086E-2</v>
      </c>
      <c r="AG1359" s="40">
        <v>-33976</v>
      </c>
      <c r="AH1359" s="73">
        <v>400</v>
      </c>
      <c r="AI1359" s="40">
        <v>1806</v>
      </c>
      <c r="AJ1359" s="73">
        <v>100</v>
      </c>
      <c r="AK1359" s="40">
        <v>16</v>
      </c>
      <c r="AL1359" s="73">
        <v>200</v>
      </c>
      <c r="AM1359" s="70"/>
      <c r="AN1359" s="74"/>
      <c r="AO1359" s="70"/>
      <c r="AP1359" s="63"/>
      <c r="AQ1359" s="63"/>
      <c r="AR1359" s="40"/>
      <c r="AS1359" s="40"/>
      <c r="AT1359" s="63"/>
      <c r="AU1359" s="63"/>
      <c r="AV1359" s="142"/>
      <c r="AW1359" s="71"/>
      <c r="AX1359" s="45"/>
      <c r="AY1359" s="45"/>
      <c r="AZ1359" s="46"/>
      <c r="BA1359" s="152"/>
      <c r="BB1359" s="47"/>
      <c r="BC1359" s="158">
        <v>13</v>
      </c>
      <c r="BD1359" s="158"/>
      <c r="BE1359" s="47"/>
      <c r="BF1359" s="56"/>
      <c r="BG1359" s="49"/>
      <c r="BH1359" s="50"/>
      <c r="BI1359" s="49"/>
      <c r="BJ1359" s="49"/>
      <c r="BK1359" s="49"/>
      <c r="BL1359" s="49"/>
      <c r="BM1359" s="49"/>
      <c r="BN1359" s="50"/>
      <c r="BO1359" s="49"/>
      <c r="BP1359" s="49"/>
      <c r="BQ1359" s="50"/>
      <c r="BR1359" s="9"/>
    </row>
    <row r="1360" spans="1:70" s="7" customFormat="1" x14ac:dyDescent="0.25">
      <c r="A1360" s="68" t="s">
        <v>2316</v>
      </c>
      <c r="B1360" s="67" t="s">
        <v>2255</v>
      </c>
      <c r="C1360" s="52">
        <v>44969.002812500003</v>
      </c>
      <c r="D1360" s="16">
        <f>(K1360*M1360+P1360*R1360)/(24*60*60)</f>
        <v>9.2592592592592587E-3</v>
      </c>
      <c r="E1360" s="26"/>
      <c r="F1360" s="14" t="s">
        <v>2273</v>
      </c>
      <c r="G1360" s="15">
        <v>0.112</v>
      </c>
      <c r="H1360" s="131">
        <v>31.5</v>
      </c>
      <c r="I1360" s="131">
        <v>15</v>
      </c>
      <c r="J1360" s="143" t="s">
        <v>2277</v>
      </c>
      <c r="K1360" s="27">
        <v>8</v>
      </c>
      <c r="L1360" s="27">
        <v>6.0000000000000001E-3</v>
      </c>
      <c r="M1360" s="13">
        <v>100</v>
      </c>
      <c r="N1360" s="13">
        <v>240</v>
      </c>
      <c r="O1360" s="17">
        <v>2E-3</v>
      </c>
      <c r="P1360" s="27">
        <v>0</v>
      </c>
      <c r="Q1360" s="27">
        <v>6.0000000000000001E-3</v>
      </c>
      <c r="R1360" s="13">
        <v>1315</v>
      </c>
      <c r="S1360" s="13">
        <v>240</v>
      </c>
      <c r="T1360" s="133">
        <v>2.9999999999999997E-4</v>
      </c>
      <c r="U1360" s="27">
        <v>4.8198999999999999E-2</v>
      </c>
      <c r="V1360" s="8">
        <f>IF(AB1358="Latest Sag:",-(K1360*L1360+P1360*Q1360),-(K1360*L1360+P1360*Q1360)+U1360)</f>
        <v>-4.8000000000000001E-2</v>
      </c>
      <c r="W1360" s="8">
        <f>IF(OR(AC1359="",AC1359=0),Z1359+V1360,IF(AB1358="Latest Sag:",AA1359+U1360+V1360,AC1359+V1360))</f>
        <v>-0.61691700000000005</v>
      </c>
      <c r="X1360" s="33">
        <v>-39.622750000000003</v>
      </c>
      <c r="Y1360" s="53">
        <f>IF(OR(ISBLANK(X1360),X1358=VALUE(20)),,IF(W1358="Latest Z20:",ABS(X1358-X1360-K1357*L1357-P1357*Q1357+U1359+U1360),ABS(X1359-X1360-K1359*L1359-P1359*Q1359+U1360)))</f>
        <v>0</v>
      </c>
      <c r="Z1360" s="28">
        <v>-67.618899999999996</v>
      </c>
      <c r="AA1360" s="28">
        <v>-0.61712599999999995</v>
      </c>
      <c r="AB1360" s="28">
        <v>1.4319999999999999E-3</v>
      </c>
      <c r="AC1360" s="8">
        <f t="shared" ref="AC1360" si="3079">AB1360+AA1360</f>
        <v>-0.61569399999999996</v>
      </c>
      <c r="AD1360" s="35">
        <v>-0.63277300000000003</v>
      </c>
      <c r="AE1360" s="8">
        <f t="shared" ref="AE1360" si="3080">IF(AD1360="",0,IF(OR(AC1360="",AC1360=0),W1360-AD1360,AC1360-AD1360))</f>
        <v>1.7079000000000066E-2</v>
      </c>
      <c r="AF1360" s="58">
        <f t="shared" ref="AF1360" si="3081">IF(AA1360="",(Z1360-V1360)-Z1359,AC1360-W1360)</f>
        <v>1.2230000000000851E-3</v>
      </c>
      <c r="AG1360" s="40">
        <v>-1946</v>
      </c>
      <c r="AH1360" s="73">
        <v>400</v>
      </c>
      <c r="AI1360" s="40">
        <v>25</v>
      </c>
      <c r="AJ1360" s="73">
        <v>100</v>
      </c>
      <c r="AK1360" s="40">
        <v>20</v>
      </c>
      <c r="AL1360" s="73">
        <v>200</v>
      </c>
      <c r="AM1360" s="70"/>
      <c r="AN1360" s="74"/>
      <c r="AO1360" s="70"/>
      <c r="AP1360" s="63"/>
      <c r="AQ1360" s="63"/>
      <c r="AR1360" s="40"/>
      <c r="AS1360" s="40"/>
      <c r="AT1360" s="63"/>
      <c r="AU1360" s="63"/>
      <c r="AV1360" s="142"/>
      <c r="AW1360" s="71"/>
      <c r="AX1360" s="45"/>
      <c r="AY1360" s="45"/>
      <c r="AZ1360" s="46"/>
      <c r="BA1360" s="152"/>
      <c r="BB1360" s="47"/>
      <c r="BC1360" s="158">
        <v>13</v>
      </c>
      <c r="BD1360" s="158"/>
      <c r="BE1360" s="47"/>
      <c r="BF1360" s="56"/>
      <c r="BG1360" s="49"/>
      <c r="BH1360" s="50"/>
      <c r="BI1360" s="49"/>
      <c r="BJ1360" s="49"/>
      <c r="BK1360" s="49"/>
      <c r="BL1360" s="49"/>
      <c r="BM1360" s="49"/>
      <c r="BN1360" s="50"/>
      <c r="BO1360" s="49"/>
      <c r="BP1360" s="49"/>
      <c r="BQ1360" s="50"/>
      <c r="BR1360" s="9"/>
    </row>
    <row r="1361" spans="1:70" s="6" customFormat="1" x14ac:dyDescent="0.25">
      <c r="A1361" s="170" t="s">
        <v>1155</v>
      </c>
      <c r="B1361" s="136"/>
      <c r="C1361" s="137">
        <v>44969.028425925928</v>
      </c>
      <c r="D1361" s="146">
        <v>1.02</v>
      </c>
      <c r="E1361" s="139" t="s">
        <v>814</v>
      </c>
      <c r="F1361" s="165" t="s">
        <v>1227</v>
      </c>
      <c r="G1361" s="22"/>
      <c r="H1361" s="134"/>
      <c r="I1361" s="134"/>
      <c r="J1361" s="145"/>
      <c r="K1361" s="29"/>
      <c r="L1361" s="29"/>
      <c r="M1361" s="1"/>
      <c r="N1361" s="1"/>
      <c r="O1361" s="3"/>
      <c r="P1361" s="29"/>
      <c r="Q1361" s="29"/>
      <c r="R1361" s="1"/>
      <c r="S1361" s="1"/>
      <c r="T1361" s="147" t="s">
        <v>903</v>
      </c>
      <c r="U1361" s="32" t="s">
        <v>24</v>
      </c>
      <c r="V1361" s="24"/>
      <c r="W1361" s="25" t="s">
        <v>22</v>
      </c>
      <c r="X1361" s="30">
        <v>20</v>
      </c>
      <c r="Y1361" s="138"/>
      <c r="Z1361" s="30"/>
      <c r="AA1361" s="30"/>
      <c r="AB1361" s="36" t="s">
        <v>21</v>
      </c>
      <c r="AC1361" s="24">
        <f>$AC$1360</f>
        <v>-0.61569399999999996</v>
      </c>
      <c r="AD1361" s="30"/>
      <c r="AE1361" s="24"/>
      <c r="AF1361" s="24"/>
      <c r="AG1361" s="41"/>
      <c r="AH1361" s="41"/>
      <c r="AI1361" s="41"/>
      <c r="AJ1361" s="41"/>
      <c r="AK1361" s="41"/>
      <c r="AL1361" s="41"/>
      <c r="AM1361" s="41"/>
      <c r="AN1361" s="41"/>
      <c r="AO1361" s="41"/>
      <c r="AP1361" s="135"/>
      <c r="AQ1361" s="135"/>
      <c r="AR1361" s="41"/>
      <c r="AS1361" s="41"/>
      <c r="AT1361" s="135"/>
      <c r="AU1361" s="135"/>
      <c r="AV1361" s="29"/>
      <c r="AW1361" s="42"/>
      <c r="AX1361" s="42"/>
      <c r="AY1361" s="42"/>
      <c r="AZ1361" s="43"/>
      <c r="BA1361" s="151"/>
      <c r="BB1361" s="44"/>
      <c r="BC1361" s="157">
        <v>14</v>
      </c>
      <c r="BD1361" s="157"/>
      <c r="BE1361" s="44"/>
      <c r="BF1361" s="48"/>
      <c r="BG1361" s="48"/>
      <c r="BH1361" s="48"/>
      <c r="BI1361" s="48"/>
      <c r="BJ1361" s="48"/>
      <c r="BK1361" s="48"/>
      <c r="BL1361" s="48"/>
      <c r="BM1361" s="48"/>
      <c r="BN1361" s="48"/>
      <c r="BO1361" s="48"/>
      <c r="BP1361" s="48"/>
      <c r="BQ1361" s="48"/>
      <c r="BR1361" s="1"/>
    </row>
    <row r="1362" spans="1:70" s="7" customFormat="1" x14ac:dyDescent="0.25">
      <c r="A1362" s="68" t="s">
        <v>2317</v>
      </c>
      <c r="B1362" s="67" t="s">
        <v>1156</v>
      </c>
      <c r="C1362" s="52">
        <v>44969.028495370374</v>
      </c>
      <c r="D1362" s="16">
        <f>(K1362*M1362+P1362*R1362)/(24*60*60)</f>
        <v>0</v>
      </c>
      <c r="E1362" s="26"/>
      <c r="F1362" s="14" t="s">
        <v>2273</v>
      </c>
      <c r="G1362" s="15">
        <v>0.112</v>
      </c>
      <c r="H1362" s="131">
        <v>31.5</v>
      </c>
      <c r="I1362" s="131">
        <v>15</v>
      </c>
      <c r="J1362" s="143" t="s">
        <v>2277</v>
      </c>
      <c r="K1362" s="37"/>
      <c r="L1362" s="27">
        <v>6.0000000000000001E-3</v>
      </c>
      <c r="M1362" s="13">
        <v>100</v>
      </c>
      <c r="N1362" s="13">
        <v>240</v>
      </c>
      <c r="O1362" s="17">
        <v>2E-3</v>
      </c>
      <c r="P1362" s="37"/>
      <c r="Q1362" s="27">
        <v>6.0000000000000001E-3</v>
      </c>
      <c r="R1362" s="13">
        <v>1315</v>
      </c>
      <c r="S1362" s="13">
        <v>240</v>
      </c>
      <c r="T1362" s="133">
        <v>2.9999999999999997E-4</v>
      </c>
      <c r="U1362" s="27"/>
      <c r="V1362" s="8">
        <f>IF(AB1360="Latest Sag:",-(K1362*L1362+P1362*Q1362),-(K1362*L1362+P1362*Q1362)+U1362)</f>
        <v>0</v>
      </c>
      <c r="W1362" s="8">
        <f>IF(OR(AC1361="",AC1361=0),Z1361+V1362,IF(AB1360="Latest Sag:",AA1361+U1362+V1362,AC1361+V1362))</f>
        <v>-0.61569399999999996</v>
      </c>
      <c r="X1362" s="34"/>
      <c r="Y1362" s="53">
        <f>IF(OR(ISBLANK(X1362),X1360=VALUE(20)),,IF(W1360="Latest Z20:",ABS(X1360-X1362-K1359*L1359-P1359*Q1359+U1361+U1362),ABS(X1361-X1362-K1361*L1361-P1361*Q1361+U1362)))</f>
        <v>0</v>
      </c>
      <c r="Z1362" s="28">
        <v>-67.617968000000005</v>
      </c>
      <c r="AA1362" s="28">
        <v>-0.61702100000000004</v>
      </c>
      <c r="AB1362" s="28">
        <v>4.2083000000000002E-2</v>
      </c>
      <c r="AC1362" s="8">
        <f t="shared" ref="AC1362" si="3082">AB1362+AA1362</f>
        <v>-0.57493800000000006</v>
      </c>
      <c r="AD1362" s="35">
        <v>-0.63277300000000003</v>
      </c>
      <c r="AE1362" s="8">
        <f t="shared" ref="AE1362" si="3083">IF(AD1362="",0,IF(OR(AC1362="",AC1362=0),W1362-AD1362,AC1362-AD1362))</f>
        <v>5.783499999999997E-2</v>
      </c>
      <c r="AF1362" s="58">
        <f t="shared" ref="AF1362" si="3084">IF(AA1362="",(Z1362-V1362)-Z1361,AC1362-W1362)</f>
        <v>4.0755999999999903E-2</v>
      </c>
      <c r="AG1362" s="40">
        <v>-34531</v>
      </c>
      <c r="AH1362" s="73">
        <v>400</v>
      </c>
      <c r="AI1362" s="40">
        <v>1407</v>
      </c>
      <c r="AJ1362" s="73">
        <v>100</v>
      </c>
      <c r="AK1362" s="40">
        <v>13</v>
      </c>
      <c r="AL1362" s="73">
        <v>200</v>
      </c>
      <c r="AM1362" s="70"/>
      <c r="AN1362" s="74"/>
      <c r="AO1362" s="70"/>
      <c r="AP1362" s="63"/>
      <c r="AQ1362" s="63"/>
      <c r="AR1362" s="40"/>
      <c r="AS1362" s="40"/>
      <c r="AT1362" s="63"/>
      <c r="AU1362" s="63"/>
      <c r="AV1362" s="142"/>
      <c r="AW1362" s="71"/>
      <c r="AX1362" s="45"/>
      <c r="AY1362" s="45"/>
      <c r="AZ1362" s="46"/>
      <c r="BA1362" s="152"/>
      <c r="BB1362" s="47"/>
      <c r="BC1362" s="158">
        <v>14</v>
      </c>
      <c r="BD1362" s="158"/>
      <c r="BE1362" s="47"/>
      <c r="BF1362" s="56"/>
      <c r="BG1362" s="49"/>
      <c r="BH1362" s="50"/>
      <c r="BI1362" s="49"/>
      <c r="BJ1362" s="49"/>
      <c r="BK1362" s="49"/>
      <c r="BL1362" s="49"/>
      <c r="BM1362" s="49"/>
      <c r="BN1362" s="50"/>
      <c r="BO1362" s="49"/>
      <c r="BP1362" s="49"/>
      <c r="BQ1362" s="50"/>
      <c r="BR1362" s="9"/>
    </row>
    <row r="1363" spans="1:70" s="7" customFormat="1" x14ac:dyDescent="0.25">
      <c r="A1363" s="68" t="s">
        <v>2318</v>
      </c>
      <c r="B1363" s="67" t="s">
        <v>1156</v>
      </c>
      <c r="C1363" s="52">
        <v>44969.045949074076</v>
      </c>
      <c r="D1363" s="16">
        <f>(K1363*M1363+P1363*R1363)/(24*60*60)</f>
        <v>1.0416666666666666E-2</v>
      </c>
      <c r="E1363" s="26"/>
      <c r="F1363" s="14" t="s">
        <v>2273</v>
      </c>
      <c r="G1363" s="15">
        <v>0.112</v>
      </c>
      <c r="H1363" s="131">
        <v>31.5</v>
      </c>
      <c r="I1363" s="131">
        <v>15</v>
      </c>
      <c r="J1363" s="143" t="s">
        <v>2277</v>
      </c>
      <c r="K1363" s="27">
        <v>9</v>
      </c>
      <c r="L1363" s="27">
        <v>6.0000000000000001E-3</v>
      </c>
      <c r="M1363" s="13">
        <v>100</v>
      </c>
      <c r="N1363" s="13">
        <v>240</v>
      </c>
      <c r="O1363" s="17">
        <v>2E-3</v>
      </c>
      <c r="P1363" s="27">
        <v>0</v>
      </c>
      <c r="Q1363" s="27">
        <v>6.0000000000000001E-3</v>
      </c>
      <c r="R1363" s="13">
        <v>1315</v>
      </c>
      <c r="S1363" s="13">
        <v>240</v>
      </c>
      <c r="T1363" s="133">
        <v>2.9999999999999997E-4</v>
      </c>
      <c r="U1363" s="27">
        <v>5.4135999999999997E-2</v>
      </c>
      <c r="V1363" s="8">
        <f>IF(AB1361="Latest Sag:",-(K1363*L1363+P1363*Q1363),-(K1363*L1363+P1363*Q1363)+U1363)</f>
        <v>-5.3999999999999999E-2</v>
      </c>
      <c r="W1363" s="8">
        <f>IF(OR(AC1362="",AC1362=0),Z1362+V1363,IF(AB1361="Latest Sag:",AA1362+U1363+V1363,AC1362+V1363))</f>
        <v>-0.61688500000000013</v>
      </c>
      <c r="X1363" s="33">
        <v>-39.61647</v>
      </c>
      <c r="Y1363" s="53">
        <f>IF(OR(ISBLANK(X1363),X1361=VALUE(20)),,IF(W1361="Latest Z20:",ABS(X1361-X1363-K1360*L1360-P1360*Q1360+U1362+U1363),ABS(X1362-X1363-K1362*L1362-P1362*Q1362+U1363)))</f>
        <v>0</v>
      </c>
      <c r="Z1363" s="28">
        <v>-67.617495000000005</v>
      </c>
      <c r="AA1363" s="28">
        <v>-0.61700900000000003</v>
      </c>
      <c r="AB1363" s="28">
        <v>2.8699999999999998E-4</v>
      </c>
      <c r="AC1363" s="8">
        <f t="shared" ref="AC1363" si="3085">AB1363+AA1363</f>
        <v>-0.61672199999999999</v>
      </c>
      <c r="AD1363" s="35">
        <v>-0.63277300000000003</v>
      </c>
      <c r="AE1363" s="8">
        <f t="shared" ref="AE1363" si="3086">IF(AD1363="",0,IF(OR(AC1363="",AC1363=0),W1363-AD1363,AC1363-AD1363))</f>
        <v>1.6051000000000037E-2</v>
      </c>
      <c r="AF1363" s="58">
        <f t="shared" ref="AF1363" si="3087">IF(AA1363="",(Z1363-V1363)-Z1362,AC1363-W1363)</f>
        <v>1.6300000000013526E-4</v>
      </c>
      <c r="AG1363" s="40">
        <v>-1041</v>
      </c>
      <c r="AH1363" s="73">
        <v>400</v>
      </c>
      <c r="AI1363" s="40">
        <v>16</v>
      </c>
      <c r="AJ1363" s="73">
        <v>100</v>
      </c>
      <c r="AK1363" s="40">
        <v>15</v>
      </c>
      <c r="AL1363" s="73">
        <v>200</v>
      </c>
      <c r="AM1363" s="70"/>
      <c r="AN1363" s="74"/>
      <c r="AO1363" s="70"/>
      <c r="AP1363" s="63"/>
      <c r="AQ1363" s="63"/>
      <c r="AR1363" s="40"/>
      <c r="AS1363" s="40"/>
      <c r="AT1363" s="63"/>
      <c r="AU1363" s="63"/>
      <c r="AV1363" s="142"/>
      <c r="AW1363" s="71"/>
      <c r="AX1363" s="45"/>
      <c r="AY1363" s="45"/>
      <c r="AZ1363" s="46"/>
      <c r="BA1363" s="152"/>
      <c r="BB1363" s="47"/>
      <c r="BC1363" s="158">
        <v>14</v>
      </c>
      <c r="BD1363" s="158"/>
      <c r="BE1363" s="47"/>
      <c r="BF1363" s="56"/>
      <c r="BG1363" s="49"/>
      <c r="BH1363" s="50"/>
      <c r="BI1363" s="49"/>
      <c r="BJ1363" s="49"/>
      <c r="BK1363" s="49"/>
      <c r="BL1363" s="49"/>
      <c r="BM1363" s="49"/>
      <c r="BN1363" s="50"/>
      <c r="BO1363" s="49"/>
      <c r="BP1363" s="49"/>
      <c r="BQ1363" s="50"/>
      <c r="BR1363" s="9"/>
    </row>
    <row r="1364" spans="1:70" s="6" customFormat="1" x14ac:dyDescent="0.25">
      <c r="A1364" s="170" t="s">
        <v>1155</v>
      </c>
      <c r="B1364" s="136"/>
      <c r="C1364" s="137">
        <v>44969.075185185182</v>
      </c>
      <c r="D1364" s="146">
        <v>1.1200000000000001</v>
      </c>
      <c r="E1364" s="139" t="s">
        <v>814</v>
      </c>
      <c r="F1364" s="165" t="s">
        <v>1228</v>
      </c>
      <c r="G1364" s="22"/>
      <c r="H1364" s="134"/>
      <c r="I1364" s="134"/>
      <c r="J1364" s="145"/>
      <c r="K1364" s="29"/>
      <c r="L1364" s="29"/>
      <c r="M1364" s="1"/>
      <c r="N1364" s="1"/>
      <c r="O1364" s="3"/>
      <c r="P1364" s="29"/>
      <c r="Q1364" s="29"/>
      <c r="R1364" s="1"/>
      <c r="S1364" s="1"/>
      <c r="T1364" s="147" t="s">
        <v>903</v>
      </c>
      <c r="U1364" s="32" t="s">
        <v>24</v>
      </c>
      <c r="V1364" s="24"/>
      <c r="W1364" s="25" t="s">
        <v>22</v>
      </c>
      <c r="X1364" s="30">
        <v>20</v>
      </c>
      <c r="Y1364" s="138"/>
      <c r="Z1364" s="30"/>
      <c r="AA1364" s="30"/>
      <c r="AB1364" s="36" t="s">
        <v>21</v>
      </c>
      <c r="AC1364" s="24">
        <f>$AC$1363</f>
        <v>-0.61672199999999999</v>
      </c>
      <c r="AD1364" s="30"/>
      <c r="AE1364" s="24"/>
      <c r="AF1364" s="24"/>
      <c r="AG1364" s="41"/>
      <c r="AH1364" s="41"/>
      <c r="AI1364" s="41"/>
      <c r="AJ1364" s="41"/>
      <c r="AK1364" s="41"/>
      <c r="AL1364" s="41"/>
      <c r="AM1364" s="41"/>
      <c r="AN1364" s="41"/>
      <c r="AO1364" s="41"/>
      <c r="AP1364" s="135"/>
      <c r="AQ1364" s="135"/>
      <c r="AR1364" s="41"/>
      <c r="AS1364" s="41"/>
      <c r="AT1364" s="135"/>
      <c r="AU1364" s="135"/>
      <c r="AV1364" s="29"/>
      <c r="AW1364" s="42"/>
      <c r="AX1364" s="42"/>
      <c r="AY1364" s="42"/>
      <c r="AZ1364" s="43"/>
      <c r="BA1364" s="151"/>
      <c r="BB1364" s="44"/>
      <c r="BC1364" s="157">
        <v>15</v>
      </c>
      <c r="BD1364" s="157"/>
      <c r="BE1364" s="44"/>
      <c r="BF1364" s="48"/>
      <c r="BG1364" s="48"/>
      <c r="BH1364" s="48"/>
      <c r="BI1364" s="48"/>
      <c r="BJ1364" s="48"/>
      <c r="BK1364" s="48"/>
      <c r="BL1364" s="48"/>
      <c r="BM1364" s="48"/>
      <c r="BN1364" s="48"/>
      <c r="BO1364" s="48"/>
      <c r="BP1364" s="48"/>
      <c r="BQ1364" s="48"/>
      <c r="BR1364" s="1"/>
    </row>
    <row r="1365" spans="1:70" s="7" customFormat="1" x14ac:dyDescent="0.25">
      <c r="A1365" s="68" t="s">
        <v>2319</v>
      </c>
      <c r="B1365" s="67" t="s">
        <v>1260</v>
      </c>
      <c r="C1365" s="52">
        <v>44969.075254629628</v>
      </c>
      <c r="D1365" s="16">
        <f>(K1365*M1365+P1365*R1365)/(24*60*60)</f>
        <v>0</v>
      </c>
      <c r="E1365" s="26"/>
      <c r="F1365" s="14" t="s">
        <v>2273</v>
      </c>
      <c r="G1365" s="15">
        <v>0.112</v>
      </c>
      <c r="H1365" s="131">
        <v>31.5</v>
      </c>
      <c r="I1365" s="131">
        <v>15</v>
      </c>
      <c r="J1365" s="143" t="s">
        <v>2277</v>
      </c>
      <c r="K1365" s="37"/>
      <c r="L1365" s="27">
        <v>6.0000000000000001E-3</v>
      </c>
      <c r="M1365" s="13">
        <v>100</v>
      </c>
      <c r="N1365" s="13">
        <v>240</v>
      </c>
      <c r="O1365" s="17">
        <v>2E-3</v>
      </c>
      <c r="P1365" s="37"/>
      <c r="Q1365" s="27">
        <v>6.0000000000000001E-3</v>
      </c>
      <c r="R1365" s="13">
        <v>1315</v>
      </c>
      <c r="S1365" s="13">
        <v>240</v>
      </c>
      <c r="T1365" s="133">
        <v>2.9999999999999997E-4</v>
      </c>
      <c r="U1365" s="27"/>
      <c r="V1365" s="8">
        <f>IF(AB1363="Latest Sag:",-(K1365*L1365+P1365*Q1365),-(K1365*L1365+P1365*Q1365)+U1365)</f>
        <v>0</v>
      </c>
      <c r="W1365" s="8">
        <f>IF(OR(AC1364="",AC1364=0),Z1364+V1365,IF(AB1363="Latest Sag:",AA1364+U1365+V1365,AC1364+V1365))</f>
        <v>-0.61672199999999999</v>
      </c>
      <c r="X1365" s="34"/>
      <c r="Y1365" s="53">
        <f>IF(OR(ISBLANK(X1365),X1363=VALUE(20)),,IF(W1363="Latest Z20:",ABS(X1363-X1365-K1362*L1362-P1362*Q1362+U1364+U1365),ABS(X1364-X1365-K1364*L1364-P1364*Q1364+U1365)))</f>
        <v>0</v>
      </c>
      <c r="Z1365" s="28">
        <v>-67.615312000000003</v>
      </c>
      <c r="AA1365" s="28">
        <v>-0.61660199999999998</v>
      </c>
      <c r="AB1365" s="28">
        <v>4.1770000000000002E-2</v>
      </c>
      <c r="AC1365" s="8">
        <f t="shared" ref="AC1365" si="3088">AB1365+AA1365</f>
        <v>-0.57483200000000001</v>
      </c>
      <c r="AD1365" s="35">
        <v>-0.63277300000000003</v>
      </c>
      <c r="AE1365" s="8">
        <f t="shared" ref="AE1365" si="3089">IF(AD1365="",0,IF(OR(AC1365="",AC1365=0),W1365-AD1365,AC1365-AD1365))</f>
        <v>5.794100000000002E-2</v>
      </c>
      <c r="AF1365" s="58">
        <f t="shared" ref="AF1365" si="3090">IF(AA1365="",(Z1365-V1365)-Z1364,AC1365-W1365)</f>
        <v>4.1889999999999983E-2</v>
      </c>
      <c r="AG1365" s="40">
        <v>-34009</v>
      </c>
      <c r="AH1365" s="73">
        <v>400</v>
      </c>
      <c r="AI1365" s="40">
        <v>1731</v>
      </c>
      <c r="AJ1365" s="73">
        <v>100</v>
      </c>
      <c r="AK1365" s="40">
        <v>10</v>
      </c>
      <c r="AL1365" s="73">
        <v>200</v>
      </c>
      <c r="AM1365" s="70"/>
      <c r="AN1365" s="74"/>
      <c r="AO1365" s="70"/>
      <c r="AP1365" s="63"/>
      <c r="AQ1365" s="63"/>
      <c r="AR1365" s="40"/>
      <c r="AS1365" s="40"/>
      <c r="AT1365" s="63"/>
      <c r="AU1365" s="63"/>
      <c r="AV1365" s="142"/>
      <c r="AW1365" s="71"/>
      <c r="AX1365" s="45"/>
      <c r="AY1365" s="45"/>
      <c r="AZ1365" s="46"/>
      <c r="BA1365" s="152"/>
      <c r="BB1365" s="47"/>
      <c r="BC1365" s="158">
        <v>15</v>
      </c>
      <c r="BD1365" s="158"/>
      <c r="BE1365" s="47"/>
      <c r="BF1365" s="56"/>
      <c r="BG1365" s="49"/>
      <c r="BH1365" s="50"/>
      <c r="BI1365" s="49"/>
      <c r="BJ1365" s="49"/>
      <c r="BK1365" s="49"/>
      <c r="BL1365" s="49"/>
      <c r="BM1365" s="49"/>
      <c r="BN1365" s="50"/>
      <c r="BO1365" s="49"/>
      <c r="BP1365" s="49"/>
      <c r="BQ1365" s="50"/>
      <c r="BR1365" s="9"/>
    </row>
    <row r="1366" spans="1:70" s="7" customFormat="1" x14ac:dyDescent="0.25">
      <c r="A1366" s="68" t="s">
        <v>2320</v>
      </c>
      <c r="B1366" s="67" t="s">
        <v>1260</v>
      </c>
      <c r="C1366" s="52">
        <v>44969.091064814813</v>
      </c>
      <c r="D1366" s="16">
        <f>(K1366*M1366+P1366*R1366)/(24*60*60)</f>
        <v>1.0416666666666666E-2</v>
      </c>
      <c r="E1366" s="26"/>
      <c r="F1366" s="14" t="s">
        <v>2273</v>
      </c>
      <c r="G1366" s="15">
        <v>0.112</v>
      </c>
      <c r="H1366" s="131">
        <v>31.5</v>
      </c>
      <c r="I1366" s="131">
        <v>15</v>
      </c>
      <c r="J1366" s="143" t="s">
        <v>2277</v>
      </c>
      <c r="K1366" s="27">
        <v>9</v>
      </c>
      <c r="L1366" s="27">
        <v>6.0000000000000001E-3</v>
      </c>
      <c r="M1366" s="13">
        <v>100</v>
      </c>
      <c r="N1366" s="13">
        <v>240</v>
      </c>
      <c r="O1366" s="17">
        <v>2E-3</v>
      </c>
      <c r="P1366" s="27">
        <v>0</v>
      </c>
      <c r="Q1366" s="27">
        <v>6.0000000000000001E-3</v>
      </c>
      <c r="R1366" s="13">
        <v>1315</v>
      </c>
      <c r="S1366" s="13">
        <v>240</v>
      </c>
      <c r="T1366" s="133">
        <v>2.9999999999999997E-4</v>
      </c>
      <c r="U1366" s="27">
        <v>5.4420000000000003E-2</v>
      </c>
      <c r="V1366" s="8">
        <f>IF(AB1364="Latest Sag:",-(K1366*L1366+P1366*Q1366),-(K1366*L1366+P1366*Q1366)+U1366)</f>
        <v>-5.3999999999999999E-2</v>
      </c>
      <c r="W1366" s="8">
        <f>IF(OR(AC1365="",AC1365=0),Z1365+V1366,IF(AB1364="Latest Sag:",AA1365+U1366+V1366,AC1365+V1366))</f>
        <v>-0.61618200000000001</v>
      </c>
      <c r="X1366" s="33">
        <v>-39.612656999999999</v>
      </c>
      <c r="Y1366" s="53">
        <f>IF(OR(ISBLANK(X1366),X1364=VALUE(20)),,IF(W1364="Latest Z20:",ABS(X1364-X1366-K1363*L1363-P1363*Q1363+U1365+U1366),ABS(X1365-X1366-K1365*L1365-P1365*Q1365+U1366)))</f>
        <v>0</v>
      </c>
      <c r="Z1366" s="28">
        <v>-67.614813999999996</v>
      </c>
      <c r="AA1366" s="28">
        <v>-0.61659799999999998</v>
      </c>
      <c r="AB1366" s="28">
        <v>1.3619999999999999E-3</v>
      </c>
      <c r="AC1366" s="8">
        <f t="shared" ref="AC1366" si="3091">AB1366+AA1366</f>
        <v>-0.61523600000000001</v>
      </c>
      <c r="AD1366" s="35">
        <v>-0.63277300000000003</v>
      </c>
      <c r="AE1366" s="8">
        <f t="shared" ref="AE1366" si="3092">IF(AD1366="",0,IF(OR(AC1366="",AC1366=0),W1366-AD1366,AC1366-AD1366))</f>
        <v>1.7537000000000025E-2</v>
      </c>
      <c r="AF1366" s="58">
        <f t="shared" ref="AF1366" si="3093">IF(AA1366="",(Z1366-V1366)-Z1365,AC1366-W1366)</f>
        <v>9.4600000000000239E-4</v>
      </c>
      <c r="AG1366" s="40">
        <v>-2809</v>
      </c>
      <c r="AH1366" s="73">
        <v>400</v>
      </c>
      <c r="AI1366" s="40">
        <v>12</v>
      </c>
      <c r="AJ1366" s="73">
        <v>100</v>
      </c>
      <c r="AK1366" s="40">
        <v>15</v>
      </c>
      <c r="AL1366" s="73">
        <v>200</v>
      </c>
      <c r="AM1366" s="70"/>
      <c r="AN1366" s="74"/>
      <c r="AO1366" s="70"/>
      <c r="AP1366" s="63"/>
      <c r="AQ1366" s="63"/>
      <c r="AR1366" s="40"/>
      <c r="AS1366" s="40"/>
      <c r="AT1366" s="63"/>
      <c r="AU1366" s="63"/>
      <c r="AV1366" s="142"/>
      <c r="AW1366" s="71"/>
      <c r="AX1366" s="45"/>
      <c r="AY1366" s="45"/>
      <c r="AZ1366" s="46"/>
      <c r="BA1366" s="152"/>
      <c r="BB1366" s="47"/>
      <c r="BC1366" s="158">
        <v>15</v>
      </c>
      <c r="BD1366" s="158"/>
      <c r="BE1366" s="47"/>
      <c r="BF1366" s="56"/>
      <c r="BG1366" s="49"/>
      <c r="BH1366" s="50"/>
      <c r="BI1366" s="49"/>
      <c r="BJ1366" s="49"/>
      <c r="BK1366" s="49"/>
      <c r="BL1366" s="49"/>
      <c r="BM1366" s="49"/>
      <c r="BN1366" s="50"/>
      <c r="BO1366" s="49"/>
      <c r="BP1366" s="49"/>
      <c r="BQ1366" s="50"/>
      <c r="BR1366" s="9"/>
    </row>
    <row r="1367" spans="1:70" s="6" customFormat="1" x14ac:dyDescent="0.25">
      <c r="A1367" s="170" t="s">
        <v>1155</v>
      </c>
      <c r="B1367" s="136"/>
      <c r="C1367" s="137">
        <v>44969.119270833333</v>
      </c>
      <c r="D1367" s="146">
        <v>1.06</v>
      </c>
      <c r="E1367" s="139" t="s">
        <v>814</v>
      </c>
      <c r="F1367" s="165" t="s">
        <v>1232</v>
      </c>
      <c r="G1367" s="22"/>
      <c r="H1367" s="134"/>
      <c r="I1367" s="134"/>
      <c r="J1367" s="145"/>
      <c r="K1367" s="29"/>
      <c r="L1367" s="29"/>
      <c r="M1367" s="1"/>
      <c r="N1367" s="1"/>
      <c r="O1367" s="3"/>
      <c r="P1367" s="29"/>
      <c r="Q1367" s="29"/>
      <c r="R1367" s="1"/>
      <c r="S1367" s="1"/>
      <c r="T1367" s="147" t="s">
        <v>903</v>
      </c>
      <c r="U1367" s="32" t="s">
        <v>24</v>
      </c>
      <c r="V1367" s="24"/>
      <c r="W1367" s="25" t="s">
        <v>22</v>
      </c>
      <c r="X1367" s="30">
        <v>20</v>
      </c>
      <c r="Y1367" s="138"/>
      <c r="Z1367" s="30"/>
      <c r="AA1367" s="30"/>
      <c r="AB1367" s="36" t="s">
        <v>21</v>
      </c>
      <c r="AC1367" s="24">
        <f>$AC$1366</f>
        <v>-0.61523600000000001</v>
      </c>
      <c r="AD1367" s="30"/>
      <c r="AE1367" s="24"/>
      <c r="AF1367" s="24"/>
      <c r="AG1367" s="41"/>
      <c r="AH1367" s="41"/>
      <c r="AI1367" s="41"/>
      <c r="AJ1367" s="41"/>
      <c r="AK1367" s="41"/>
      <c r="AL1367" s="41"/>
      <c r="AM1367" s="41"/>
      <c r="AN1367" s="41"/>
      <c r="AO1367" s="41"/>
      <c r="AP1367" s="135"/>
      <c r="AQ1367" s="135"/>
      <c r="AR1367" s="41"/>
      <c r="AS1367" s="41"/>
      <c r="AT1367" s="135"/>
      <c r="AU1367" s="135"/>
      <c r="AV1367" s="29"/>
      <c r="AW1367" s="42"/>
      <c r="AX1367" s="42"/>
      <c r="AY1367" s="42"/>
      <c r="AZ1367" s="43"/>
      <c r="BA1367" s="151"/>
      <c r="BB1367" s="44"/>
      <c r="BC1367" s="157">
        <v>16</v>
      </c>
      <c r="BD1367" s="157"/>
      <c r="BE1367" s="44"/>
      <c r="BF1367" s="48"/>
      <c r="BG1367" s="48"/>
      <c r="BH1367" s="48"/>
      <c r="BI1367" s="48"/>
      <c r="BJ1367" s="48"/>
      <c r="BK1367" s="48"/>
      <c r="BL1367" s="48"/>
      <c r="BM1367" s="48"/>
      <c r="BN1367" s="48"/>
      <c r="BO1367" s="48"/>
      <c r="BP1367" s="48"/>
      <c r="BQ1367" s="48"/>
      <c r="BR1367" s="1"/>
    </row>
    <row r="1368" spans="1:70" s="7" customFormat="1" x14ac:dyDescent="0.25">
      <c r="A1368" s="68" t="s">
        <v>2321</v>
      </c>
      <c r="B1368" s="67" t="s">
        <v>2255</v>
      </c>
      <c r="C1368" s="52">
        <v>44969.120023148149</v>
      </c>
      <c r="D1368" s="16">
        <f>(K1368*M1368+P1368*R1368)/(24*60*60)</f>
        <v>0</v>
      </c>
      <c r="E1368" s="26"/>
      <c r="F1368" s="14" t="s">
        <v>2273</v>
      </c>
      <c r="G1368" s="15">
        <v>0.112</v>
      </c>
      <c r="H1368" s="131">
        <v>31.5</v>
      </c>
      <c r="I1368" s="131">
        <v>15</v>
      </c>
      <c r="J1368" s="143" t="s">
        <v>2277</v>
      </c>
      <c r="K1368" s="37"/>
      <c r="L1368" s="27">
        <v>6.0000000000000001E-3</v>
      </c>
      <c r="M1368" s="13">
        <v>100</v>
      </c>
      <c r="N1368" s="13">
        <v>240</v>
      </c>
      <c r="O1368" s="17">
        <v>2E-3</v>
      </c>
      <c r="P1368" s="37"/>
      <c r="Q1368" s="27">
        <v>6.0000000000000001E-3</v>
      </c>
      <c r="R1368" s="13">
        <v>1315</v>
      </c>
      <c r="S1368" s="13">
        <v>240</v>
      </c>
      <c r="T1368" s="133">
        <v>2.9999999999999997E-4</v>
      </c>
      <c r="U1368" s="27"/>
      <c r="V1368" s="8">
        <f>IF(AB1366="Latest Sag:",-(K1368*L1368+P1368*Q1368),-(K1368*L1368+P1368*Q1368)+U1368)</f>
        <v>0</v>
      </c>
      <c r="W1368" s="8">
        <f>IF(OR(AC1367="",AC1367=0),Z1367+V1368,IF(AB1366="Latest Sag:",AA1367+U1368+V1368,AC1367+V1368))</f>
        <v>-0.61523600000000001</v>
      </c>
      <c r="X1368" s="34"/>
      <c r="Y1368" s="53">
        <f>IF(OR(ISBLANK(X1368),X1366=VALUE(20)),,IF(W1366="Latest Z20:",ABS(X1366-X1368-K1365*L1365-P1365*Q1365+U1367+U1368),ABS(X1367-X1368-K1367*L1367-P1367*Q1367+U1368)))</f>
        <v>0</v>
      </c>
      <c r="Z1368" s="28">
        <v>-67.612669999999994</v>
      </c>
      <c r="AA1368" s="28">
        <v>-0.61649799999999999</v>
      </c>
      <c r="AB1368" s="28">
        <v>4.0774999999999999E-2</v>
      </c>
      <c r="AC1368" s="8">
        <f t="shared" ref="AC1368" si="3094">AB1368+AA1368</f>
        <v>-0.57572299999999998</v>
      </c>
      <c r="AD1368" s="35">
        <v>-0.63277300000000003</v>
      </c>
      <c r="AE1368" s="8">
        <f t="shared" ref="AE1368" si="3095">IF(AD1368="",0,IF(OR(AC1368="",AC1368=0),W1368-AD1368,AC1368-AD1368))</f>
        <v>5.7050000000000045E-2</v>
      </c>
      <c r="AF1368" s="58">
        <f t="shared" ref="AF1368" si="3096">IF(AA1368="",(Z1368-V1368)-Z1367,AC1368-W1368)</f>
        <v>3.951300000000002E-2</v>
      </c>
      <c r="AG1368" s="40">
        <v>-33744</v>
      </c>
      <c r="AH1368" s="73">
        <v>400</v>
      </c>
      <c r="AI1368" s="40">
        <v>1605</v>
      </c>
      <c r="AJ1368" s="73">
        <v>100</v>
      </c>
      <c r="AK1368" s="40">
        <v>27</v>
      </c>
      <c r="AL1368" s="73">
        <v>200</v>
      </c>
      <c r="AM1368" s="70"/>
      <c r="AN1368" s="74"/>
      <c r="AO1368" s="70"/>
      <c r="AP1368" s="63"/>
      <c r="AQ1368" s="63"/>
      <c r="AR1368" s="40"/>
      <c r="AS1368" s="40"/>
      <c r="AT1368" s="63"/>
      <c r="AU1368" s="63"/>
      <c r="AV1368" s="142"/>
      <c r="AW1368" s="71"/>
      <c r="AX1368" s="45"/>
      <c r="AY1368" s="45"/>
      <c r="AZ1368" s="46"/>
      <c r="BA1368" s="152"/>
      <c r="BB1368" s="47"/>
      <c r="BC1368" s="158">
        <v>16</v>
      </c>
      <c r="BD1368" s="158"/>
      <c r="BE1368" s="47"/>
      <c r="BF1368" s="56"/>
      <c r="BG1368" s="49"/>
      <c r="BH1368" s="50"/>
      <c r="BI1368" s="49"/>
      <c r="BJ1368" s="49"/>
      <c r="BK1368" s="49"/>
      <c r="BL1368" s="49"/>
      <c r="BM1368" s="49"/>
      <c r="BN1368" s="50"/>
      <c r="BO1368" s="49"/>
      <c r="BP1368" s="49"/>
      <c r="BQ1368" s="50"/>
      <c r="BR1368" s="9"/>
    </row>
    <row r="1369" spans="1:70" s="7" customFormat="1" x14ac:dyDescent="0.25">
      <c r="A1369" s="68" t="s">
        <v>2322</v>
      </c>
      <c r="B1369" s="67" t="s">
        <v>2255</v>
      </c>
      <c r="C1369" s="52">
        <v>44969.132997685185</v>
      </c>
      <c r="D1369" s="16">
        <f>(K1369*M1369+P1369*R1369)/(24*60*60)</f>
        <v>9.2592592592592587E-3</v>
      </c>
      <c r="E1369" s="26"/>
      <c r="F1369" s="14" t="s">
        <v>2273</v>
      </c>
      <c r="G1369" s="15">
        <v>0.112</v>
      </c>
      <c r="H1369" s="131">
        <v>31.5</v>
      </c>
      <c r="I1369" s="131">
        <v>15</v>
      </c>
      <c r="J1369" s="143" t="s">
        <v>2277</v>
      </c>
      <c r="K1369" s="27">
        <v>8</v>
      </c>
      <c r="L1369" s="27">
        <v>6.0000000000000001E-3</v>
      </c>
      <c r="M1369" s="13">
        <v>100</v>
      </c>
      <c r="N1369" s="13">
        <v>240</v>
      </c>
      <c r="O1369" s="17">
        <v>2E-3</v>
      </c>
      <c r="P1369" s="27">
        <v>0</v>
      </c>
      <c r="Q1369" s="27">
        <v>6.0000000000000001E-3</v>
      </c>
      <c r="R1369" s="13">
        <v>1315</v>
      </c>
      <c r="S1369" s="13">
        <v>240</v>
      </c>
      <c r="T1369" s="133">
        <v>2.9999999999999997E-4</v>
      </c>
      <c r="U1369" s="27">
        <v>4.8107999999999998E-2</v>
      </c>
      <c r="V1369" s="8">
        <f>IF(AB1367="Latest Sag:",-(K1369*L1369+P1369*Q1369),-(K1369*L1369+P1369*Q1369)+U1369)</f>
        <v>-4.8000000000000001E-2</v>
      </c>
      <c r="W1369" s="8">
        <f>IF(OR(AC1368="",AC1368=0),Z1368+V1369,IF(AB1367="Latest Sag:",AA1368+U1369+V1369,AC1368+V1369))</f>
        <v>-0.61638999999999999</v>
      </c>
      <c r="X1369" s="33">
        <v>-39.617249999999999</v>
      </c>
      <c r="Y1369" s="53">
        <f>IF(OR(ISBLANK(X1369),X1367=VALUE(20)),,IF(W1367="Latest Z20:",ABS(X1367-X1369-K1366*L1366-P1366*Q1366+U1368+U1369),ABS(X1368-X1369-K1368*L1368-P1368*Q1368+U1369)))</f>
        <v>0</v>
      </c>
      <c r="Z1369" s="28">
        <v>-67.612470999999999</v>
      </c>
      <c r="AA1369" s="28">
        <v>-0.61648800000000004</v>
      </c>
      <c r="AB1369" s="28">
        <v>4.9100000000000001E-4</v>
      </c>
      <c r="AC1369" s="8">
        <f t="shared" ref="AC1369" si="3097">AB1369+AA1369</f>
        <v>-0.61599700000000002</v>
      </c>
      <c r="AD1369" s="35">
        <v>-0.63277300000000003</v>
      </c>
      <c r="AE1369" s="8">
        <f t="shared" ref="AE1369" si="3098">IF(AD1369="",0,IF(OR(AC1369="",AC1369=0),W1369-AD1369,AC1369-AD1369))</f>
        <v>1.6776000000000013E-2</v>
      </c>
      <c r="AF1369" s="58">
        <f t="shared" ref="AF1369" si="3099">IF(AA1369="",(Z1369-V1369)-Z1368,AC1369-W1369)</f>
        <v>3.929999999999767E-4</v>
      </c>
      <c r="AG1369" s="40">
        <v>-1865</v>
      </c>
      <c r="AH1369" s="73">
        <v>400</v>
      </c>
      <c r="AI1369" s="40">
        <v>11</v>
      </c>
      <c r="AJ1369" s="73">
        <v>100</v>
      </c>
      <c r="AK1369" s="40">
        <v>25</v>
      </c>
      <c r="AL1369" s="73">
        <v>200</v>
      </c>
      <c r="AM1369" s="70"/>
      <c r="AN1369" s="74"/>
      <c r="AO1369" s="70"/>
      <c r="AP1369" s="63"/>
      <c r="AQ1369" s="63"/>
      <c r="AR1369" s="40"/>
      <c r="AS1369" s="40"/>
      <c r="AT1369" s="63"/>
      <c r="AU1369" s="63"/>
      <c r="AV1369" s="142"/>
      <c r="AW1369" s="71"/>
      <c r="AX1369" s="45"/>
      <c r="AY1369" s="45"/>
      <c r="AZ1369" s="46"/>
      <c r="BA1369" s="152"/>
      <c r="BB1369" s="47"/>
      <c r="BC1369" s="158">
        <v>16</v>
      </c>
      <c r="BD1369" s="158"/>
      <c r="BE1369" s="47"/>
      <c r="BF1369" s="56"/>
      <c r="BG1369" s="49"/>
      <c r="BH1369" s="50"/>
      <c r="BI1369" s="49"/>
      <c r="BJ1369" s="49"/>
      <c r="BK1369" s="49"/>
      <c r="BL1369" s="49"/>
      <c r="BM1369" s="49"/>
      <c r="BN1369" s="50"/>
      <c r="BO1369" s="49"/>
      <c r="BP1369" s="49"/>
      <c r="BQ1369" s="50"/>
      <c r="BR1369" s="9"/>
    </row>
    <row r="1370" spans="1:70" s="6" customFormat="1" x14ac:dyDescent="0.25">
      <c r="A1370" s="170" t="s">
        <v>1155</v>
      </c>
      <c r="B1370" s="136"/>
      <c r="C1370" s="137">
        <v>44969.159525462965</v>
      </c>
      <c r="D1370" s="146">
        <v>0.97</v>
      </c>
      <c r="E1370" s="139" t="s">
        <v>814</v>
      </c>
      <c r="F1370" s="165" t="s">
        <v>1239</v>
      </c>
      <c r="G1370" s="22"/>
      <c r="H1370" s="134"/>
      <c r="I1370" s="134"/>
      <c r="J1370" s="145"/>
      <c r="K1370" s="29"/>
      <c r="L1370" s="29"/>
      <c r="M1370" s="1"/>
      <c r="N1370" s="1"/>
      <c r="O1370" s="3"/>
      <c r="P1370" s="29"/>
      <c r="Q1370" s="29"/>
      <c r="R1370" s="1"/>
      <c r="S1370" s="1"/>
      <c r="T1370" s="147" t="s">
        <v>903</v>
      </c>
      <c r="U1370" s="32" t="s">
        <v>24</v>
      </c>
      <c r="V1370" s="24"/>
      <c r="W1370" s="25" t="s">
        <v>22</v>
      </c>
      <c r="X1370" s="30">
        <v>20</v>
      </c>
      <c r="Y1370" s="138"/>
      <c r="Z1370" s="30"/>
      <c r="AA1370" s="30"/>
      <c r="AB1370" s="36" t="s">
        <v>21</v>
      </c>
      <c r="AC1370" s="24">
        <f>$AC$1369</f>
        <v>-0.61599700000000002</v>
      </c>
      <c r="AD1370" s="30"/>
      <c r="AE1370" s="24"/>
      <c r="AF1370" s="24"/>
      <c r="AG1370" s="41"/>
      <c r="AH1370" s="41"/>
      <c r="AI1370" s="41"/>
      <c r="AJ1370" s="41"/>
      <c r="AK1370" s="41"/>
      <c r="AL1370" s="41"/>
      <c r="AM1370" s="41"/>
      <c r="AN1370" s="41"/>
      <c r="AO1370" s="41"/>
      <c r="AP1370" s="135"/>
      <c r="AQ1370" s="135"/>
      <c r="AR1370" s="41"/>
      <c r="AS1370" s="41"/>
      <c r="AT1370" s="135"/>
      <c r="AU1370" s="135"/>
      <c r="AV1370" s="29"/>
      <c r="AW1370" s="42"/>
      <c r="AX1370" s="42"/>
      <c r="AY1370" s="42"/>
      <c r="AZ1370" s="43"/>
      <c r="BA1370" s="151"/>
      <c r="BB1370" s="44"/>
      <c r="BC1370" s="157">
        <v>17</v>
      </c>
      <c r="BD1370" s="157"/>
      <c r="BE1370" s="44"/>
      <c r="BF1370" s="48"/>
      <c r="BG1370" s="48"/>
      <c r="BH1370" s="48"/>
      <c r="BI1370" s="48"/>
      <c r="BJ1370" s="48"/>
      <c r="BK1370" s="48"/>
      <c r="BL1370" s="48"/>
      <c r="BM1370" s="48"/>
      <c r="BN1370" s="48"/>
      <c r="BO1370" s="48"/>
      <c r="BP1370" s="48"/>
      <c r="BQ1370" s="48"/>
      <c r="BR1370" s="1"/>
    </row>
    <row r="1371" spans="1:70" s="7" customFormat="1" x14ac:dyDescent="0.25">
      <c r="A1371" s="68" t="s">
        <v>2323</v>
      </c>
      <c r="B1371" s="67" t="s">
        <v>1156</v>
      </c>
      <c r="C1371" s="52">
        <v>44969.160925925928</v>
      </c>
      <c r="D1371" s="16">
        <f>(K1371*M1371+P1371*R1371)/(24*60*60)</f>
        <v>0</v>
      </c>
      <c r="E1371" s="26"/>
      <c r="F1371" s="14" t="s">
        <v>2273</v>
      </c>
      <c r="G1371" s="15">
        <v>0.112</v>
      </c>
      <c r="H1371" s="131">
        <v>31.5</v>
      </c>
      <c r="I1371" s="131">
        <v>15</v>
      </c>
      <c r="J1371" s="143" t="s">
        <v>2277</v>
      </c>
      <c r="K1371" s="37"/>
      <c r="L1371" s="27">
        <v>6.0000000000000001E-3</v>
      </c>
      <c r="M1371" s="13">
        <v>100</v>
      </c>
      <c r="N1371" s="13">
        <v>240</v>
      </c>
      <c r="O1371" s="17">
        <v>2E-3</v>
      </c>
      <c r="P1371" s="37"/>
      <c r="Q1371" s="27">
        <v>6.0000000000000001E-3</v>
      </c>
      <c r="R1371" s="13">
        <v>1315</v>
      </c>
      <c r="S1371" s="13">
        <v>240</v>
      </c>
      <c r="T1371" s="133">
        <v>2.9999999999999997E-4</v>
      </c>
      <c r="U1371" s="27"/>
      <c r="V1371" s="8">
        <f>IF(AB1369="Latest Sag:",-(K1371*L1371+P1371*Q1371),-(K1371*L1371+P1371*Q1371)+U1371)</f>
        <v>0</v>
      </c>
      <c r="W1371" s="8">
        <f>IF(OR(AC1370="",AC1370=0),Z1370+V1371,IF(AB1369="Latest Sag:",AA1370+U1371+V1371,AC1370+V1371))</f>
        <v>-0.61599700000000002</v>
      </c>
      <c r="X1371" s="34"/>
      <c r="Y1371" s="53">
        <f>IF(OR(ISBLANK(X1371),X1369=VALUE(20)),,IF(W1369="Latest Z20:",ABS(X1369-X1371-K1368*L1368-P1368*Q1368+U1370+U1371),ABS(X1370-X1371-K1370*L1370-P1370*Q1370+U1371)))</f>
        <v>0</v>
      </c>
      <c r="Z1371" s="28">
        <v>-67.611277000000001</v>
      </c>
      <c r="AA1371" s="28">
        <v>-0.61660800000000004</v>
      </c>
      <c r="AB1371" s="28">
        <v>4.2299000000000003E-2</v>
      </c>
      <c r="AC1371" s="8">
        <f t="shared" ref="AC1371" si="3100">AB1371+AA1371</f>
        <v>-0.57430900000000007</v>
      </c>
      <c r="AD1371" s="35">
        <v>-0.63277300000000003</v>
      </c>
      <c r="AE1371" s="8">
        <f t="shared" ref="AE1371" si="3101">IF(AD1371="",0,IF(OR(AC1371="",AC1371=0),W1371-AD1371,AC1371-AD1371))</f>
        <v>5.846399999999996E-2</v>
      </c>
      <c r="AF1371" s="58">
        <f t="shared" ref="AF1371" si="3102">IF(AA1371="",(Z1371-V1371)-Z1370,AC1371-W1371)</f>
        <v>4.1687999999999947E-2</v>
      </c>
      <c r="AG1371" s="40">
        <v>-34565</v>
      </c>
      <c r="AH1371" s="73">
        <v>400</v>
      </c>
      <c r="AI1371" s="40">
        <v>1188</v>
      </c>
      <c r="AJ1371" s="73">
        <v>100</v>
      </c>
      <c r="AK1371" s="40">
        <v>26</v>
      </c>
      <c r="AL1371" s="73">
        <v>200</v>
      </c>
      <c r="AM1371" s="70"/>
      <c r="AN1371" s="74"/>
      <c r="AO1371" s="70"/>
      <c r="AP1371" s="63"/>
      <c r="AQ1371" s="63"/>
      <c r="AR1371" s="40"/>
      <c r="AS1371" s="40"/>
      <c r="AT1371" s="63"/>
      <c r="AU1371" s="63"/>
      <c r="AV1371" s="142"/>
      <c r="AW1371" s="71"/>
      <c r="AX1371" s="45"/>
      <c r="AY1371" s="45"/>
      <c r="AZ1371" s="46"/>
      <c r="BA1371" s="152"/>
      <c r="BB1371" s="47"/>
      <c r="BC1371" s="158">
        <v>17</v>
      </c>
      <c r="BD1371" s="158"/>
      <c r="BE1371" s="47"/>
      <c r="BF1371" s="56"/>
      <c r="BG1371" s="49"/>
      <c r="BH1371" s="50"/>
      <c r="BI1371" s="49"/>
      <c r="BJ1371" s="49"/>
      <c r="BK1371" s="49"/>
      <c r="BL1371" s="49"/>
      <c r="BM1371" s="49"/>
      <c r="BN1371" s="50"/>
      <c r="BO1371" s="49"/>
      <c r="BP1371" s="49"/>
      <c r="BQ1371" s="50"/>
      <c r="BR1371" s="9"/>
    </row>
    <row r="1372" spans="1:70" s="7" customFormat="1" x14ac:dyDescent="0.25">
      <c r="A1372" s="68" t="s">
        <v>2324</v>
      </c>
      <c r="B1372" s="67" t="s">
        <v>1156</v>
      </c>
      <c r="C1372" s="52">
        <v>44969.177094907405</v>
      </c>
      <c r="D1372" s="16">
        <f>(K1372*M1372+P1372*R1372)/(24*60*60)</f>
        <v>1.0416666666666666E-2</v>
      </c>
      <c r="E1372" s="26"/>
      <c r="F1372" s="14" t="s">
        <v>2273</v>
      </c>
      <c r="G1372" s="15">
        <v>0.112</v>
      </c>
      <c r="H1372" s="131">
        <v>31.5</v>
      </c>
      <c r="I1372" s="131">
        <v>15</v>
      </c>
      <c r="J1372" s="143" t="s">
        <v>2277</v>
      </c>
      <c r="K1372" s="27">
        <v>9</v>
      </c>
      <c r="L1372" s="27">
        <v>6.0000000000000001E-3</v>
      </c>
      <c r="M1372" s="13">
        <v>100</v>
      </c>
      <c r="N1372" s="13">
        <v>240</v>
      </c>
      <c r="O1372" s="17">
        <v>2E-3</v>
      </c>
      <c r="P1372" s="27">
        <v>0</v>
      </c>
      <c r="Q1372" s="27">
        <v>6.0000000000000001E-3</v>
      </c>
      <c r="R1372" s="13">
        <v>1315</v>
      </c>
      <c r="S1372" s="13">
        <v>240</v>
      </c>
      <c r="T1372" s="133">
        <v>2.9999999999999997E-4</v>
      </c>
      <c r="U1372" s="27">
        <v>5.4141000000000002E-2</v>
      </c>
      <c r="V1372" s="8">
        <f>IF(AB1370="Latest Sag:",-(K1372*L1372+P1372*Q1372),-(K1372*L1372+P1372*Q1372)+U1372)</f>
        <v>-5.3999999999999999E-2</v>
      </c>
      <c r="W1372" s="8">
        <f>IF(OR(AC1371="",AC1371=0),Z1371+V1372,IF(AB1370="Latest Sag:",AA1371+U1372+V1372,AC1371+V1372))</f>
        <v>-0.6164670000000001</v>
      </c>
      <c r="X1372" s="33">
        <v>-39.609259999999999</v>
      </c>
      <c r="Y1372" s="53">
        <f>IF(OR(ISBLANK(X1372),X1370=VALUE(20)),,IF(W1370="Latest Z20:",ABS(X1370-X1372-K1369*L1369-P1369*Q1369+U1371+U1372),ABS(X1371-X1372-K1371*L1371-P1371*Q1371+U1372)))</f>
        <v>0</v>
      </c>
      <c r="Z1372" s="28">
        <v>-67.610854000000003</v>
      </c>
      <c r="AA1372" s="28">
        <v>-0.61660000000000004</v>
      </c>
      <c r="AB1372" s="28">
        <v>8.5300000000000003E-4</v>
      </c>
      <c r="AC1372" s="8">
        <f t="shared" ref="AC1372" si="3103">AB1372+AA1372</f>
        <v>-0.61574700000000004</v>
      </c>
      <c r="AD1372" s="35">
        <v>-0.63277300000000003</v>
      </c>
      <c r="AE1372" s="8">
        <f t="shared" ref="AE1372" si="3104">IF(AD1372="",0,IF(OR(AC1372="",AC1372=0),W1372-AD1372,AC1372-AD1372))</f>
        <v>1.7025999999999986E-2</v>
      </c>
      <c r="AF1372" s="58">
        <f t="shared" ref="AF1372" si="3105">IF(AA1372="",(Z1372-V1372)-Z1371,AC1372-W1372)</f>
        <v>7.2000000000005393E-4</v>
      </c>
      <c r="AG1372" s="40">
        <v>-2029</v>
      </c>
      <c r="AH1372" s="73">
        <v>400</v>
      </c>
      <c r="AI1372" s="40">
        <v>27</v>
      </c>
      <c r="AJ1372" s="73">
        <v>100</v>
      </c>
      <c r="AK1372" s="40">
        <v>15</v>
      </c>
      <c r="AL1372" s="73">
        <v>200</v>
      </c>
      <c r="AM1372" s="70"/>
      <c r="AN1372" s="74"/>
      <c r="AO1372" s="70"/>
      <c r="AP1372" s="63"/>
      <c r="AQ1372" s="63"/>
      <c r="AR1372" s="40"/>
      <c r="AS1372" s="40"/>
      <c r="AT1372" s="63"/>
      <c r="AU1372" s="63"/>
      <c r="AV1372" s="142"/>
      <c r="AW1372" s="71"/>
      <c r="AX1372" s="45"/>
      <c r="AY1372" s="45"/>
      <c r="AZ1372" s="46"/>
      <c r="BA1372" s="152"/>
      <c r="BB1372" s="47"/>
      <c r="BC1372" s="158">
        <v>17</v>
      </c>
      <c r="BD1372" s="158"/>
      <c r="BE1372" s="47"/>
      <c r="BF1372" s="56"/>
      <c r="BG1372" s="49"/>
      <c r="BH1372" s="50"/>
      <c r="BI1372" s="49"/>
      <c r="BJ1372" s="49"/>
      <c r="BK1372" s="49"/>
      <c r="BL1372" s="49"/>
      <c r="BM1372" s="49"/>
      <c r="BN1372" s="50"/>
      <c r="BO1372" s="49"/>
      <c r="BP1372" s="49"/>
      <c r="BQ1372" s="50"/>
      <c r="BR1372" s="9"/>
    </row>
    <row r="1373" spans="1:70" s="6" customFormat="1" x14ac:dyDescent="0.25">
      <c r="A1373" s="170" t="s">
        <v>1155</v>
      </c>
      <c r="B1373" s="136"/>
      <c r="C1373" s="137">
        <v>44969.204189814816</v>
      </c>
      <c r="D1373" s="146">
        <v>1.07</v>
      </c>
      <c r="E1373" s="139" t="s">
        <v>814</v>
      </c>
      <c r="F1373" s="165" t="s">
        <v>1244</v>
      </c>
      <c r="G1373" s="22"/>
      <c r="H1373" s="134"/>
      <c r="I1373" s="134"/>
      <c r="J1373" s="145"/>
      <c r="K1373" s="29"/>
      <c r="L1373" s="29"/>
      <c r="M1373" s="1"/>
      <c r="N1373" s="1"/>
      <c r="O1373" s="3"/>
      <c r="P1373" s="29"/>
      <c r="Q1373" s="29"/>
      <c r="R1373" s="1"/>
      <c r="S1373" s="1"/>
      <c r="T1373" s="147" t="s">
        <v>903</v>
      </c>
      <c r="U1373" s="32" t="s">
        <v>24</v>
      </c>
      <c r="V1373" s="24"/>
      <c r="W1373" s="25" t="s">
        <v>22</v>
      </c>
      <c r="X1373" s="30">
        <v>20</v>
      </c>
      <c r="Y1373" s="138"/>
      <c r="Z1373" s="30"/>
      <c r="AA1373" s="30"/>
      <c r="AB1373" s="36" t="s">
        <v>21</v>
      </c>
      <c r="AC1373" s="24">
        <f>$AC$1372</f>
        <v>-0.61574700000000004</v>
      </c>
      <c r="AD1373" s="30"/>
      <c r="AE1373" s="24"/>
      <c r="AF1373" s="24"/>
      <c r="AG1373" s="41"/>
      <c r="AH1373" s="41"/>
      <c r="AI1373" s="41"/>
      <c r="AJ1373" s="41"/>
      <c r="AK1373" s="41"/>
      <c r="AL1373" s="41"/>
      <c r="AM1373" s="41"/>
      <c r="AN1373" s="41"/>
      <c r="AO1373" s="41"/>
      <c r="AP1373" s="135"/>
      <c r="AQ1373" s="135"/>
      <c r="AR1373" s="41"/>
      <c r="AS1373" s="41"/>
      <c r="AT1373" s="135"/>
      <c r="AU1373" s="135"/>
      <c r="AV1373" s="29"/>
      <c r="AW1373" s="42"/>
      <c r="AX1373" s="42"/>
      <c r="AY1373" s="42"/>
      <c r="AZ1373" s="43"/>
      <c r="BA1373" s="151"/>
      <c r="BB1373" s="44"/>
      <c r="BC1373" s="157">
        <v>18</v>
      </c>
      <c r="BD1373" s="157"/>
      <c r="BE1373" s="44"/>
      <c r="BF1373" s="48"/>
      <c r="BG1373" s="48"/>
      <c r="BH1373" s="48"/>
      <c r="BI1373" s="48"/>
      <c r="BJ1373" s="48"/>
      <c r="BK1373" s="48"/>
      <c r="BL1373" s="48"/>
      <c r="BM1373" s="48"/>
      <c r="BN1373" s="48"/>
      <c r="BO1373" s="48"/>
      <c r="BP1373" s="48"/>
      <c r="BQ1373" s="48"/>
      <c r="BR1373" s="1"/>
    </row>
    <row r="1374" spans="1:70" s="7" customFormat="1" x14ac:dyDescent="0.25">
      <c r="A1374" s="68" t="s">
        <v>2325</v>
      </c>
      <c r="B1374" s="67" t="s">
        <v>1260</v>
      </c>
      <c r="C1374" s="52">
        <v>44969.204340277778</v>
      </c>
      <c r="D1374" s="16">
        <f>(K1374*M1374+P1374*R1374)/(24*60*60)</f>
        <v>0</v>
      </c>
      <c r="E1374" s="26"/>
      <c r="F1374" s="14" t="s">
        <v>2273</v>
      </c>
      <c r="G1374" s="15">
        <v>0.112</v>
      </c>
      <c r="H1374" s="131">
        <v>31.5</v>
      </c>
      <c r="I1374" s="131">
        <v>15</v>
      </c>
      <c r="J1374" s="143" t="s">
        <v>2277</v>
      </c>
      <c r="K1374" s="37"/>
      <c r="L1374" s="27">
        <v>6.0000000000000001E-3</v>
      </c>
      <c r="M1374" s="13">
        <v>100</v>
      </c>
      <c r="N1374" s="13">
        <v>240</v>
      </c>
      <c r="O1374" s="17">
        <v>2E-3</v>
      </c>
      <c r="P1374" s="37"/>
      <c r="Q1374" s="27">
        <v>6.0000000000000001E-3</v>
      </c>
      <c r="R1374" s="13">
        <v>1315</v>
      </c>
      <c r="S1374" s="13">
        <v>240</v>
      </c>
      <c r="T1374" s="133">
        <v>2.9999999999999997E-4</v>
      </c>
      <c r="U1374" s="27"/>
      <c r="V1374" s="8">
        <f>IF(AB1372="Latest Sag:",-(K1374*L1374+P1374*Q1374),-(K1374*L1374+P1374*Q1374)+U1374)</f>
        <v>0</v>
      </c>
      <c r="W1374" s="8">
        <f>IF(OR(AC1373="",AC1373=0),Z1373+V1374,IF(AB1372="Latest Sag:",AA1373+U1374+V1374,AC1373+V1374))</f>
        <v>-0.61574700000000004</v>
      </c>
      <c r="X1374" s="34"/>
      <c r="Y1374" s="53">
        <f>IF(OR(ISBLANK(X1374),X1372=VALUE(20)),,IF(W1372="Latest Z20:",ABS(X1372-X1374-K1371*L1371-P1371*Q1371+U1373+U1374),ABS(X1373-X1374-K1373*L1373-P1373*Q1373+U1374)))</f>
        <v>0</v>
      </c>
      <c r="Z1374" s="28">
        <v>-67.609606999999997</v>
      </c>
      <c r="AA1374" s="28">
        <v>-0.61700200000000005</v>
      </c>
      <c r="AB1374" s="28">
        <v>4.1585999999999998E-2</v>
      </c>
      <c r="AC1374" s="8">
        <f t="shared" ref="AC1374" si="3106">AB1374+AA1374</f>
        <v>-0.57541600000000004</v>
      </c>
      <c r="AD1374" s="35">
        <v>-0.63277300000000003</v>
      </c>
      <c r="AE1374" s="8">
        <f t="shared" ref="AE1374" si="3107">IF(AD1374="",0,IF(OR(AC1374="",AC1374=0),W1374-AD1374,AC1374-AD1374))</f>
        <v>5.7356999999999991E-2</v>
      </c>
      <c r="AF1374" s="58">
        <f t="shared" ref="AF1374" si="3108">IF(AA1374="",(Z1374-V1374)-Z1373,AC1374-W1374)</f>
        <v>4.0331000000000006E-2</v>
      </c>
      <c r="AG1374" s="40">
        <v>-33714</v>
      </c>
      <c r="AH1374" s="73">
        <v>400</v>
      </c>
      <c r="AI1374" s="40">
        <v>1651</v>
      </c>
      <c r="AJ1374" s="73">
        <v>100</v>
      </c>
      <c r="AK1374" s="40">
        <v>11</v>
      </c>
      <c r="AL1374" s="73">
        <v>200</v>
      </c>
      <c r="AM1374" s="70"/>
      <c r="AN1374" s="74"/>
      <c r="AO1374" s="70"/>
      <c r="AP1374" s="63"/>
      <c r="AQ1374" s="63"/>
      <c r="AR1374" s="40"/>
      <c r="AS1374" s="40"/>
      <c r="AT1374" s="63"/>
      <c r="AU1374" s="63"/>
      <c r="AV1374" s="142"/>
      <c r="AW1374" s="71"/>
      <c r="AX1374" s="45"/>
      <c r="AY1374" s="45"/>
      <c r="AZ1374" s="46"/>
      <c r="BA1374" s="152"/>
      <c r="BB1374" s="47"/>
      <c r="BC1374" s="158">
        <v>18</v>
      </c>
      <c r="BD1374" s="158"/>
      <c r="BE1374" s="47"/>
      <c r="BF1374" s="56"/>
      <c r="BG1374" s="49"/>
      <c r="BH1374" s="50"/>
      <c r="BI1374" s="49"/>
      <c r="BJ1374" s="49"/>
      <c r="BK1374" s="49"/>
      <c r="BL1374" s="49"/>
      <c r="BM1374" s="49"/>
      <c r="BN1374" s="50"/>
      <c r="BO1374" s="49"/>
      <c r="BP1374" s="49"/>
      <c r="BQ1374" s="50"/>
      <c r="BR1374" s="9"/>
    </row>
    <row r="1375" spans="1:70" s="7" customFormat="1" x14ac:dyDescent="0.25">
      <c r="A1375" s="68" t="s">
        <v>2326</v>
      </c>
      <c r="B1375" s="67" t="s">
        <v>1260</v>
      </c>
      <c r="C1375" s="52">
        <v>44969.221817129626</v>
      </c>
      <c r="D1375" s="16">
        <f>(K1375*M1375+P1375*R1375)/(24*60*60)</f>
        <v>1.0416666666666666E-2</v>
      </c>
      <c r="E1375" s="26"/>
      <c r="F1375" s="14" t="s">
        <v>2273</v>
      </c>
      <c r="G1375" s="15">
        <v>0.112</v>
      </c>
      <c r="H1375" s="131">
        <v>31.5</v>
      </c>
      <c r="I1375" s="131">
        <v>15</v>
      </c>
      <c r="J1375" s="143" t="s">
        <v>2277</v>
      </c>
      <c r="K1375" s="27">
        <v>9</v>
      </c>
      <c r="L1375" s="27">
        <v>6.0000000000000001E-3</v>
      </c>
      <c r="M1375" s="13">
        <v>100</v>
      </c>
      <c r="N1375" s="13">
        <v>240</v>
      </c>
      <c r="O1375" s="17">
        <v>2E-3</v>
      </c>
      <c r="P1375" s="27">
        <v>0</v>
      </c>
      <c r="Q1375" s="27">
        <v>6.0000000000000001E-3</v>
      </c>
      <c r="R1375" s="13">
        <v>1315</v>
      </c>
      <c r="S1375" s="13">
        <v>240</v>
      </c>
      <c r="T1375" s="133">
        <v>2.9999999999999997E-4</v>
      </c>
      <c r="U1375" s="27">
        <v>5.4655000000000002E-2</v>
      </c>
      <c r="V1375" s="8">
        <f>IF(AB1373="Latest Sag:",-(K1375*L1375+P1375*Q1375),-(K1375*L1375+P1375*Q1375)+U1375)</f>
        <v>-5.3999999999999999E-2</v>
      </c>
      <c r="W1375" s="8">
        <f>IF(OR(AC1374="",AC1374=0),Z1374+V1375,IF(AB1373="Latest Sag:",AA1374+U1375+V1375,AC1374+V1375))</f>
        <v>-0.61634700000000009</v>
      </c>
      <c r="X1375" s="33">
        <v>-39.606881999999999</v>
      </c>
      <c r="Y1375" s="53">
        <f>IF(OR(ISBLANK(X1375),X1373=VALUE(20)),,IF(W1373="Latest Z20:",ABS(X1373-X1375-K1372*L1372-P1372*Q1372+U1374+U1375),ABS(X1374-X1375-K1374*L1374-P1374*Q1374+U1375)))</f>
        <v>0</v>
      </c>
      <c r="Z1375" s="28">
        <v>-67.609235999999996</v>
      </c>
      <c r="AA1375" s="28">
        <v>-0.61701700000000004</v>
      </c>
      <c r="AB1375" s="28">
        <v>1.627E-3</v>
      </c>
      <c r="AC1375" s="8">
        <f t="shared" ref="AC1375" si="3109">AB1375+AA1375</f>
        <v>-0.61538999999999999</v>
      </c>
      <c r="AD1375" s="35">
        <v>-0.63277300000000003</v>
      </c>
      <c r="AE1375" s="8">
        <f t="shared" ref="AE1375" si="3110">IF(AD1375="",0,IF(OR(AC1375="",AC1375=0),W1375-AD1375,AC1375-AD1375))</f>
        <v>1.7383000000000037E-2</v>
      </c>
      <c r="AF1375" s="58">
        <f t="shared" ref="AF1375" si="3111">IF(AA1375="",(Z1375-V1375)-Z1374,AC1375-W1375)</f>
        <v>9.5700000000009666E-4</v>
      </c>
      <c r="AG1375" s="40">
        <v>-2408</v>
      </c>
      <c r="AH1375" s="73">
        <v>400</v>
      </c>
      <c r="AI1375" s="40">
        <v>18</v>
      </c>
      <c r="AJ1375" s="73">
        <v>100</v>
      </c>
      <c r="AK1375" s="40">
        <v>17</v>
      </c>
      <c r="AL1375" s="73">
        <v>200</v>
      </c>
      <c r="AM1375" s="70"/>
      <c r="AN1375" s="74"/>
      <c r="AO1375" s="70"/>
      <c r="AP1375" s="63"/>
      <c r="AQ1375" s="63"/>
      <c r="AR1375" s="40"/>
      <c r="AS1375" s="40"/>
      <c r="AT1375" s="63"/>
      <c r="AU1375" s="63"/>
      <c r="AV1375" s="142"/>
      <c r="AW1375" s="71"/>
      <c r="AX1375" s="45"/>
      <c r="AY1375" s="45"/>
      <c r="AZ1375" s="46"/>
      <c r="BA1375" s="152"/>
      <c r="BB1375" s="47"/>
      <c r="BC1375" s="158">
        <v>18</v>
      </c>
      <c r="BD1375" s="158"/>
      <c r="BE1375" s="47"/>
      <c r="BF1375" s="56"/>
      <c r="BG1375" s="49"/>
      <c r="BH1375" s="50"/>
      <c r="BI1375" s="49"/>
      <c r="BJ1375" s="49"/>
      <c r="BK1375" s="49"/>
      <c r="BL1375" s="49"/>
      <c r="BM1375" s="49"/>
      <c r="BN1375" s="50"/>
      <c r="BO1375" s="49"/>
      <c r="BP1375" s="49"/>
      <c r="BQ1375" s="50"/>
      <c r="BR1375" s="9"/>
    </row>
    <row r="1376" spans="1:70" s="6" customFormat="1" x14ac:dyDescent="0.25">
      <c r="A1376" s="170" t="s">
        <v>1155</v>
      </c>
      <c r="B1376" s="136"/>
      <c r="C1376" s="137">
        <v>44969.247766203705</v>
      </c>
      <c r="D1376" s="146">
        <v>1.05</v>
      </c>
      <c r="E1376" s="139" t="s">
        <v>814</v>
      </c>
      <c r="F1376" s="165" t="s">
        <v>1249</v>
      </c>
      <c r="G1376" s="22"/>
      <c r="H1376" s="134"/>
      <c r="I1376" s="134"/>
      <c r="J1376" s="145"/>
      <c r="K1376" s="29"/>
      <c r="L1376" s="29"/>
      <c r="M1376" s="1"/>
      <c r="N1376" s="1"/>
      <c r="O1376" s="3"/>
      <c r="P1376" s="29"/>
      <c r="Q1376" s="29"/>
      <c r="R1376" s="1"/>
      <c r="S1376" s="1"/>
      <c r="T1376" s="147" t="s">
        <v>903</v>
      </c>
      <c r="U1376" s="32" t="s">
        <v>24</v>
      </c>
      <c r="V1376" s="24"/>
      <c r="W1376" s="25" t="s">
        <v>22</v>
      </c>
      <c r="X1376" s="30">
        <v>20</v>
      </c>
      <c r="Y1376" s="138"/>
      <c r="Z1376" s="30"/>
      <c r="AA1376" s="30"/>
      <c r="AB1376" s="36" t="s">
        <v>21</v>
      </c>
      <c r="AC1376" s="24">
        <f>$AC$1375</f>
        <v>-0.61538999999999999</v>
      </c>
      <c r="AD1376" s="30"/>
      <c r="AE1376" s="24"/>
      <c r="AF1376" s="24"/>
      <c r="AG1376" s="41"/>
      <c r="AH1376" s="41"/>
      <c r="AI1376" s="41"/>
      <c r="AJ1376" s="41"/>
      <c r="AK1376" s="41"/>
      <c r="AL1376" s="41"/>
      <c r="AM1376" s="41"/>
      <c r="AN1376" s="41"/>
      <c r="AO1376" s="41"/>
      <c r="AP1376" s="135"/>
      <c r="AQ1376" s="135"/>
      <c r="AR1376" s="41"/>
      <c r="AS1376" s="41"/>
      <c r="AT1376" s="135"/>
      <c r="AU1376" s="135"/>
      <c r="AV1376" s="29"/>
      <c r="AW1376" s="42"/>
      <c r="AX1376" s="42"/>
      <c r="AY1376" s="42"/>
      <c r="AZ1376" s="43"/>
      <c r="BA1376" s="151"/>
      <c r="BB1376" s="44"/>
      <c r="BC1376" s="157">
        <v>19</v>
      </c>
      <c r="BD1376" s="157"/>
      <c r="BE1376" s="44"/>
      <c r="BF1376" s="48"/>
      <c r="BG1376" s="48"/>
      <c r="BH1376" s="48"/>
      <c r="BI1376" s="48"/>
      <c r="BJ1376" s="48"/>
      <c r="BK1376" s="48"/>
      <c r="BL1376" s="48"/>
      <c r="BM1376" s="48"/>
      <c r="BN1376" s="48"/>
      <c r="BO1376" s="48"/>
      <c r="BP1376" s="48"/>
      <c r="BQ1376" s="48"/>
      <c r="BR1376" s="1"/>
    </row>
    <row r="1377" spans="1:70" s="7" customFormat="1" x14ac:dyDescent="0.25">
      <c r="A1377" s="68" t="s">
        <v>2327</v>
      </c>
      <c r="B1377" s="67" t="s">
        <v>2285</v>
      </c>
      <c r="C1377" s="52">
        <v>44969.247812499998</v>
      </c>
      <c r="D1377" s="16">
        <f>(K1377*M1377+P1377*R1377)/(24*60*60)</f>
        <v>0</v>
      </c>
      <c r="E1377" s="26"/>
      <c r="F1377" s="14" t="s">
        <v>2273</v>
      </c>
      <c r="G1377" s="15">
        <v>0.112</v>
      </c>
      <c r="H1377" s="131">
        <v>31.5</v>
      </c>
      <c r="I1377" s="131">
        <v>15</v>
      </c>
      <c r="J1377" s="143" t="s">
        <v>2277</v>
      </c>
      <c r="K1377" s="37"/>
      <c r="L1377" s="27">
        <v>6.0000000000000001E-3</v>
      </c>
      <c r="M1377" s="13">
        <v>100</v>
      </c>
      <c r="N1377" s="13">
        <v>240</v>
      </c>
      <c r="O1377" s="17">
        <v>2E-3</v>
      </c>
      <c r="P1377" s="37"/>
      <c r="Q1377" s="27">
        <v>6.0000000000000001E-3</v>
      </c>
      <c r="R1377" s="13">
        <v>1315</v>
      </c>
      <c r="S1377" s="13">
        <v>240</v>
      </c>
      <c r="T1377" s="133">
        <v>2.9999999999999997E-4</v>
      </c>
      <c r="U1377" s="27"/>
      <c r="V1377" s="8">
        <f>IF(AB1375="Latest Sag:",-(K1377*L1377+P1377*Q1377),-(K1377*L1377+P1377*Q1377)+U1377)</f>
        <v>0</v>
      </c>
      <c r="W1377" s="8">
        <f>IF(OR(AC1376="",AC1376=0),Z1376+V1377,IF(AB1375="Latest Sag:",AA1376+U1377+V1377,AC1376+V1377))</f>
        <v>-0.61538999999999999</v>
      </c>
      <c r="X1377" s="34"/>
      <c r="Y1377" s="53">
        <f>IF(OR(ISBLANK(X1377),X1375=VALUE(20)),,IF(W1375="Latest Z20:",ABS(X1375-X1377-K1374*L1374-P1374*Q1374+U1376+U1377),ABS(X1376-X1377-K1376*L1376-P1376*Q1376+U1377)))</f>
        <v>0</v>
      </c>
      <c r="Z1377" s="28">
        <v>-67.608149999999995</v>
      </c>
      <c r="AA1377" s="28">
        <v>-0.61739900000000003</v>
      </c>
      <c r="AB1377" s="28">
        <v>4.2277000000000002E-2</v>
      </c>
      <c r="AC1377" s="8">
        <f t="shared" ref="AC1377" si="3112">AB1377+AA1377</f>
        <v>-0.57512200000000002</v>
      </c>
      <c r="AD1377" s="35">
        <v>-0.63277300000000003</v>
      </c>
      <c r="AE1377" s="8">
        <f t="shared" ref="AE1377" si="3113">IF(AD1377="",0,IF(OR(AC1377="",AC1377=0),W1377-AD1377,AC1377-AD1377))</f>
        <v>5.7651000000000008E-2</v>
      </c>
      <c r="AF1377" s="58">
        <f t="shared" ref="AF1377" si="3114">IF(AA1377="",(Z1377-V1377)-Z1376,AC1377-W1377)</f>
        <v>4.026799999999997E-2</v>
      </c>
      <c r="AG1377" s="40">
        <v>-34695</v>
      </c>
      <c r="AH1377" s="73">
        <v>400</v>
      </c>
      <c r="AI1377" s="40">
        <v>1414</v>
      </c>
      <c r="AJ1377" s="73">
        <v>100</v>
      </c>
      <c r="AK1377" s="40">
        <v>13</v>
      </c>
      <c r="AL1377" s="73">
        <v>200</v>
      </c>
      <c r="AM1377" s="70"/>
      <c r="AN1377" s="74"/>
      <c r="AO1377" s="70"/>
      <c r="AP1377" s="63"/>
      <c r="AQ1377" s="63"/>
      <c r="AR1377" s="40"/>
      <c r="AS1377" s="40"/>
      <c r="AT1377" s="63"/>
      <c r="AU1377" s="63"/>
      <c r="AV1377" s="142"/>
      <c r="AW1377" s="71"/>
      <c r="AX1377" s="45"/>
      <c r="AY1377" s="45"/>
      <c r="AZ1377" s="46"/>
      <c r="BA1377" s="152"/>
      <c r="BB1377" s="47"/>
      <c r="BC1377" s="158">
        <v>19</v>
      </c>
      <c r="BD1377" s="158"/>
      <c r="BE1377" s="47"/>
      <c r="BF1377" s="56"/>
      <c r="BG1377" s="49"/>
      <c r="BH1377" s="50"/>
      <c r="BI1377" s="49"/>
      <c r="BJ1377" s="49"/>
      <c r="BK1377" s="49"/>
      <c r="BL1377" s="49"/>
      <c r="BM1377" s="49"/>
      <c r="BN1377" s="50"/>
      <c r="BO1377" s="49"/>
      <c r="BP1377" s="49"/>
      <c r="BQ1377" s="50"/>
      <c r="BR1377" s="9"/>
    </row>
    <row r="1378" spans="1:70" s="7" customFormat="1" x14ac:dyDescent="0.25">
      <c r="A1378" s="68" t="s">
        <v>2328</v>
      </c>
      <c r="B1378" s="67" t="s">
        <v>2285</v>
      </c>
      <c r="C1378" s="52">
        <v>44969.265219907407</v>
      </c>
      <c r="D1378" s="16">
        <f>(K1378*M1378+P1378*R1378)/(24*60*60)</f>
        <v>1.0416666666666666E-2</v>
      </c>
      <c r="E1378" s="26"/>
      <c r="F1378" s="14" t="s">
        <v>2273</v>
      </c>
      <c r="G1378" s="15">
        <v>0.112</v>
      </c>
      <c r="H1378" s="131">
        <v>31.5</v>
      </c>
      <c r="I1378" s="131">
        <v>15</v>
      </c>
      <c r="J1378" s="143" t="s">
        <v>2277</v>
      </c>
      <c r="K1378" s="27">
        <v>9</v>
      </c>
      <c r="L1378" s="27">
        <v>6.0000000000000001E-3</v>
      </c>
      <c r="M1378" s="13">
        <v>100</v>
      </c>
      <c r="N1378" s="13">
        <v>240</v>
      </c>
      <c r="O1378" s="17">
        <v>2E-3</v>
      </c>
      <c r="P1378" s="27">
        <v>0</v>
      </c>
      <c r="Q1378" s="27">
        <v>6.0000000000000001E-3</v>
      </c>
      <c r="R1378" s="13">
        <v>1315</v>
      </c>
      <c r="S1378" s="13">
        <v>240</v>
      </c>
      <c r="T1378" s="133">
        <v>2.9999999999999997E-4</v>
      </c>
      <c r="U1378" s="27">
        <v>5.4725000000000003E-2</v>
      </c>
      <c r="V1378" s="8">
        <f>IF(AB1376="Latest Sag:",-(K1378*L1378+P1378*Q1378),-(K1378*L1378+P1378*Q1378)+U1378)</f>
        <v>-5.3999999999999999E-2</v>
      </c>
      <c r="W1378" s="8">
        <f>IF(OR(AC1377="",AC1377=0),Z1377+V1378,IF(AB1376="Latest Sag:",AA1377+U1378+V1378,AC1377+V1378))</f>
        <v>-0.61667400000000006</v>
      </c>
      <c r="X1378" s="33">
        <v>-39.604989000000003</v>
      </c>
      <c r="Y1378" s="53">
        <f>IF(OR(ISBLANK(X1378),X1376=VALUE(20)),,IF(W1376="Latest Z20:",ABS(X1376-X1378-K1375*L1375-P1375*Q1375+U1377+U1378),ABS(X1377-X1378-K1377*L1377-P1377*Q1377+U1378)))</f>
        <v>0</v>
      </c>
      <c r="Z1378" s="28">
        <v>-67.607966000000005</v>
      </c>
      <c r="AA1378" s="28">
        <v>-0.617398</v>
      </c>
      <c r="AB1378" s="28">
        <v>1.2440000000000001E-3</v>
      </c>
      <c r="AC1378" s="8">
        <f t="shared" ref="AC1378" si="3115">AB1378+AA1378</f>
        <v>-0.61615399999999998</v>
      </c>
      <c r="AD1378" s="35">
        <v>-0.63277300000000003</v>
      </c>
      <c r="AE1378" s="8">
        <f t="shared" ref="AE1378" si="3116">IF(AD1378="",0,IF(OR(AC1378="",AC1378=0),W1378-AD1378,AC1378-AD1378))</f>
        <v>1.661900000000005E-2</v>
      </c>
      <c r="AF1378" s="58">
        <f t="shared" ref="AF1378" si="3117">IF(AA1378="",(Z1378-V1378)-Z1377,AC1378-W1378)</f>
        <v>5.2000000000007596E-4</v>
      </c>
      <c r="AG1378" s="40">
        <v>-2654</v>
      </c>
      <c r="AH1378" s="73">
        <v>400</v>
      </c>
      <c r="AI1378" s="40">
        <v>31</v>
      </c>
      <c r="AJ1378" s="73">
        <v>100</v>
      </c>
      <c r="AK1378" s="40">
        <v>10</v>
      </c>
      <c r="AL1378" s="73">
        <v>200</v>
      </c>
      <c r="AM1378" s="70"/>
      <c r="AN1378" s="74"/>
      <c r="AO1378" s="70"/>
      <c r="AP1378" s="63"/>
      <c r="AQ1378" s="63"/>
      <c r="AR1378" s="40"/>
      <c r="AS1378" s="40"/>
      <c r="AT1378" s="63"/>
      <c r="AU1378" s="63"/>
      <c r="AV1378" s="142"/>
      <c r="AW1378" s="71"/>
      <c r="AX1378" s="45"/>
      <c r="AY1378" s="45"/>
      <c r="AZ1378" s="46"/>
      <c r="BA1378" s="152"/>
      <c r="BB1378" s="47"/>
      <c r="BC1378" s="158">
        <v>19</v>
      </c>
      <c r="BD1378" s="158"/>
      <c r="BE1378" s="47"/>
      <c r="BF1378" s="56"/>
      <c r="BG1378" s="49"/>
      <c r="BH1378" s="50"/>
      <c r="BI1378" s="49"/>
      <c r="BJ1378" s="49"/>
      <c r="BK1378" s="49"/>
      <c r="BL1378" s="49"/>
      <c r="BM1378" s="49"/>
      <c r="BN1378" s="50"/>
      <c r="BO1378" s="49"/>
      <c r="BP1378" s="49"/>
      <c r="BQ1378" s="50"/>
      <c r="BR1378" s="9"/>
    </row>
    <row r="1379" spans="1:70" s="6" customFormat="1" x14ac:dyDescent="0.25">
      <c r="A1379" s="170" t="s">
        <v>1155</v>
      </c>
      <c r="B1379" s="136"/>
      <c r="C1379" s="137">
        <v>44969.290578703702</v>
      </c>
      <c r="D1379" s="146">
        <v>1.03</v>
      </c>
      <c r="E1379" s="139" t="s">
        <v>814</v>
      </c>
      <c r="F1379" s="165" t="s">
        <v>1324</v>
      </c>
      <c r="G1379" s="22"/>
      <c r="H1379" s="134"/>
      <c r="I1379" s="134"/>
      <c r="J1379" s="145"/>
      <c r="K1379" s="29"/>
      <c r="L1379" s="29"/>
      <c r="M1379" s="1"/>
      <c r="N1379" s="1"/>
      <c r="O1379" s="3"/>
      <c r="P1379" s="29"/>
      <c r="Q1379" s="29"/>
      <c r="R1379" s="1"/>
      <c r="S1379" s="1"/>
      <c r="T1379" s="147" t="s">
        <v>903</v>
      </c>
      <c r="U1379" s="32" t="s">
        <v>24</v>
      </c>
      <c r="V1379" s="24"/>
      <c r="W1379" s="25" t="s">
        <v>22</v>
      </c>
      <c r="X1379" s="30">
        <v>20</v>
      </c>
      <c r="Y1379" s="138"/>
      <c r="Z1379" s="30"/>
      <c r="AA1379" s="30"/>
      <c r="AB1379" s="36" t="s">
        <v>21</v>
      </c>
      <c r="AC1379" s="24">
        <f>$AC$1378</f>
        <v>-0.61615399999999998</v>
      </c>
      <c r="AD1379" s="30"/>
      <c r="AE1379" s="24"/>
      <c r="AF1379" s="24"/>
      <c r="AG1379" s="41"/>
      <c r="AH1379" s="41"/>
      <c r="AI1379" s="41"/>
      <c r="AJ1379" s="41"/>
      <c r="AK1379" s="41"/>
      <c r="AL1379" s="41"/>
      <c r="AM1379" s="41"/>
      <c r="AN1379" s="41"/>
      <c r="AO1379" s="41"/>
      <c r="AP1379" s="135"/>
      <c r="AQ1379" s="135"/>
      <c r="AR1379" s="41"/>
      <c r="AS1379" s="41"/>
      <c r="AT1379" s="135"/>
      <c r="AU1379" s="135"/>
      <c r="AV1379" s="29"/>
      <c r="AW1379" s="42"/>
      <c r="AX1379" s="42"/>
      <c r="AY1379" s="42"/>
      <c r="AZ1379" s="43"/>
      <c r="BA1379" s="151"/>
      <c r="BB1379" s="44"/>
      <c r="BC1379" s="157">
        <v>20</v>
      </c>
      <c r="BD1379" s="157"/>
      <c r="BE1379" s="44"/>
      <c r="BF1379" s="48"/>
      <c r="BG1379" s="48"/>
      <c r="BH1379" s="48"/>
      <c r="BI1379" s="48"/>
      <c r="BJ1379" s="48"/>
      <c r="BK1379" s="48"/>
      <c r="BL1379" s="48"/>
      <c r="BM1379" s="48"/>
      <c r="BN1379" s="48"/>
      <c r="BO1379" s="48"/>
      <c r="BP1379" s="48"/>
      <c r="BQ1379" s="48"/>
      <c r="BR1379" s="1"/>
    </row>
    <row r="1380" spans="1:70" s="7" customFormat="1" x14ac:dyDescent="0.25">
      <c r="A1380" s="68" t="s">
        <v>2329</v>
      </c>
      <c r="B1380" s="67" t="s">
        <v>2285</v>
      </c>
      <c r="C1380" s="52">
        <v>44969.290625000001</v>
      </c>
      <c r="D1380" s="16">
        <f>(K1380*M1380+P1380*R1380)/(24*60*60)</f>
        <v>0</v>
      </c>
      <c r="E1380" s="26"/>
      <c r="F1380" s="14" t="s">
        <v>2273</v>
      </c>
      <c r="G1380" s="15">
        <v>0.112</v>
      </c>
      <c r="H1380" s="131">
        <v>31.5</v>
      </c>
      <c r="I1380" s="131">
        <v>15</v>
      </c>
      <c r="J1380" s="143" t="s">
        <v>2277</v>
      </c>
      <c r="K1380" s="37"/>
      <c r="L1380" s="27">
        <v>6.0000000000000001E-3</v>
      </c>
      <c r="M1380" s="13">
        <v>100</v>
      </c>
      <c r="N1380" s="13">
        <v>240</v>
      </c>
      <c r="O1380" s="17">
        <v>2E-3</v>
      </c>
      <c r="P1380" s="37"/>
      <c r="Q1380" s="27">
        <v>6.0000000000000001E-3</v>
      </c>
      <c r="R1380" s="13">
        <v>1315</v>
      </c>
      <c r="S1380" s="13">
        <v>240</v>
      </c>
      <c r="T1380" s="133">
        <v>2.9999999999999997E-4</v>
      </c>
      <c r="U1380" s="27"/>
      <c r="V1380" s="8">
        <f>IF(AB1378="Latest Sag:",-(K1380*L1380+P1380*Q1380),-(K1380*L1380+P1380*Q1380)+U1380)</f>
        <v>0</v>
      </c>
      <c r="W1380" s="8">
        <f>IF(OR(AC1379="",AC1379=0),Z1379+V1380,IF(AB1378="Latest Sag:",AA1379+U1380+V1380,AC1379+V1380))</f>
        <v>-0.61615399999999998</v>
      </c>
      <c r="X1380" s="34"/>
      <c r="Y1380" s="53">
        <f>IF(OR(ISBLANK(X1380),X1378=VALUE(20)),,IF(W1378="Latest Z20:",ABS(X1378-X1380-K1377*L1377-P1377*Q1377+U1379+U1380),ABS(X1379-X1380-K1379*L1379-P1379*Q1379+U1380)))</f>
        <v>0</v>
      </c>
      <c r="Z1380" s="28">
        <v>-67.619651000000005</v>
      </c>
      <c r="AA1380" s="28">
        <v>-0.61750700000000003</v>
      </c>
      <c r="AB1380" s="28">
        <v>4.2486000000000003E-2</v>
      </c>
      <c r="AC1380" s="8">
        <f t="shared" ref="AC1380" si="3118">AB1380+AA1380</f>
        <v>-0.575021</v>
      </c>
      <c r="AD1380" s="35">
        <v>-0.63277300000000003</v>
      </c>
      <c r="AE1380" s="8">
        <f t="shared" ref="AE1380" si="3119">IF(AD1380="",0,IF(OR(AC1380="",AC1380=0),W1380-AD1380,AC1380-AD1380))</f>
        <v>5.7752000000000026E-2</v>
      </c>
      <c r="AF1380" s="58">
        <f t="shared" ref="AF1380" si="3120">IF(AA1380="",(Z1380-V1380)-Z1379,AC1380-W1380)</f>
        <v>4.1132999999999975E-2</v>
      </c>
      <c r="AG1380" s="40">
        <v>-34453</v>
      </c>
      <c r="AH1380" s="73">
        <v>400</v>
      </c>
      <c r="AI1380" s="40">
        <v>1772</v>
      </c>
      <c r="AJ1380" s="73">
        <v>100</v>
      </c>
      <c r="AK1380" s="40">
        <v>59</v>
      </c>
      <c r="AL1380" s="73">
        <v>200</v>
      </c>
      <c r="AM1380" s="70"/>
      <c r="AN1380" s="74"/>
      <c r="AO1380" s="70"/>
      <c r="AP1380" s="63"/>
      <c r="AQ1380" s="63"/>
      <c r="AR1380" s="40"/>
      <c r="AS1380" s="40"/>
      <c r="AT1380" s="63"/>
      <c r="AU1380" s="63"/>
      <c r="AV1380" s="142"/>
      <c r="AW1380" s="71"/>
      <c r="AX1380" s="45"/>
      <c r="AY1380" s="45"/>
      <c r="AZ1380" s="46"/>
      <c r="BA1380" s="152"/>
      <c r="BB1380" s="47"/>
      <c r="BC1380" s="158">
        <v>20</v>
      </c>
      <c r="BD1380" s="158"/>
      <c r="BE1380" s="47"/>
      <c r="BF1380" s="56"/>
      <c r="BG1380" s="49"/>
      <c r="BH1380" s="50"/>
      <c r="BI1380" s="49"/>
      <c r="BJ1380" s="49"/>
      <c r="BK1380" s="49"/>
      <c r="BL1380" s="49"/>
      <c r="BM1380" s="49"/>
      <c r="BN1380" s="50"/>
      <c r="BO1380" s="49"/>
      <c r="BP1380" s="49"/>
      <c r="BQ1380" s="50"/>
      <c r="BR1380" s="9"/>
    </row>
    <row r="1381" spans="1:70" s="7" customFormat="1" x14ac:dyDescent="0.25">
      <c r="A1381" s="68" t="s">
        <v>2330</v>
      </c>
      <c r="B1381" s="67" t="s">
        <v>2285</v>
      </c>
      <c r="C1381" s="52">
        <v>44969.302754629629</v>
      </c>
      <c r="D1381" s="16">
        <f>(K1381*M1381+P1381*R1381)/(24*60*60)</f>
        <v>1.0416666666666666E-2</v>
      </c>
      <c r="E1381" s="26" t="s">
        <v>2352</v>
      </c>
      <c r="F1381" s="14" t="s">
        <v>2273</v>
      </c>
      <c r="G1381" s="15">
        <v>0.112</v>
      </c>
      <c r="H1381" s="131">
        <v>31.5</v>
      </c>
      <c r="I1381" s="131">
        <v>15</v>
      </c>
      <c r="J1381" s="143" t="s">
        <v>2277</v>
      </c>
      <c r="K1381" s="27">
        <v>9</v>
      </c>
      <c r="L1381" s="27">
        <v>6.0000000000000001E-3</v>
      </c>
      <c r="M1381" s="13">
        <v>100</v>
      </c>
      <c r="N1381" s="13">
        <v>240</v>
      </c>
      <c r="O1381" s="17">
        <v>2E-3</v>
      </c>
      <c r="P1381" s="27">
        <v>0</v>
      </c>
      <c r="Q1381" s="27">
        <v>6.0000000000000001E-3</v>
      </c>
      <c r="R1381" s="13">
        <v>1315</v>
      </c>
      <c r="S1381" s="13">
        <v>240</v>
      </c>
      <c r="T1381" s="133">
        <v>2.9999999999999997E-4</v>
      </c>
      <c r="U1381" s="27">
        <v>5.4733999999999998E-2</v>
      </c>
      <c r="V1381" s="8">
        <f>IF(AB1379="Latest Sag:",-(K1381*L1381+P1381*Q1381),-(K1381*L1381+P1381*Q1381)+U1381)</f>
        <v>-5.3999999999999999E-2</v>
      </c>
      <c r="W1381" s="8">
        <f>IF(OR(AC1380="",AC1380=0),Z1380+V1381,IF(AB1379="Latest Sag:",AA1380+U1381+V1381,AC1380+V1381))</f>
        <v>-0.61677300000000013</v>
      </c>
      <c r="X1381" s="33">
        <v>-39.616551999999999</v>
      </c>
      <c r="Y1381" s="53">
        <f>IF(OR(ISBLANK(X1381),X1379=VALUE(20)),,IF(W1379="Latest Z20:",ABS(X1379-X1381-K1378*L1378-P1378*Q1378+U1380+U1381),ABS(X1380-X1381-K1380*L1380-P1380*Q1380+U1381)))</f>
        <v>0</v>
      </c>
      <c r="Z1381" s="28">
        <v>-67.619579999999999</v>
      </c>
      <c r="AA1381" s="28">
        <v>-0.61744600000000005</v>
      </c>
      <c r="AB1381" s="28">
        <v>2.1589999999999999E-3</v>
      </c>
      <c r="AC1381" s="8">
        <f t="shared" ref="AC1381" si="3121">AB1381+AA1381</f>
        <v>-0.61528700000000003</v>
      </c>
      <c r="AD1381" s="35">
        <v>-0.63277300000000003</v>
      </c>
      <c r="AE1381" s="8">
        <f t="shared" ref="AE1381" si="3122">IF(AD1381="",0,IF(OR(AC1381="",AC1381=0),W1381-AD1381,AC1381-AD1381))</f>
        <v>1.7486000000000002E-2</v>
      </c>
      <c r="AF1381" s="58">
        <f t="shared" ref="AF1381" si="3123">IF(AA1381="",(Z1381-V1381)-Z1380,AC1381-W1381)</f>
        <v>1.4860000000000984E-3</v>
      </c>
      <c r="AG1381" s="40">
        <v>-2391</v>
      </c>
      <c r="AH1381" s="73">
        <v>400</v>
      </c>
      <c r="AI1381" s="40">
        <v>22</v>
      </c>
      <c r="AJ1381" s="73">
        <v>100</v>
      </c>
      <c r="AK1381" s="40">
        <v>58</v>
      </c>
      <c r="AL1381" s="73">
        <v>200</v>
      </c>
      <c r="AM1381" s="70"/>
      <c r="AN1381" s="74"/>
      <c r="AO1381" s="70"/>
      <c r="AP1381" s="63"/>
      <c r="AQ1381" s="63"/>
      <c r="AR1381" s="40"/>
      <c r="AS1381" s="40"/>
      <c r="AT1381" s="63"/>
      <c r="AU1381" s="63"/>
      <c r="AV1381" s="142"/>
      <c r="AW1381" s="71"/>
      <c r="AX1381" s="45"/>
      <c r="AY1381" s="45">
        <v>-1.6949999999999999E-3</v>
      </c>
      <c r="AZ1381" s="46"/>
      <c r="BA1381" s="152"/>
      <c r="BB1381" s="47"/>
      <c r="BC1381" s="158">
        <v>20</v>
      </c>
      <c r="BD1381" s="158"/>
      <c r="BE1381" s="47"/>
      <c r="BF1381" s="56"/>
      <c r="BG1381" s="49"/>
      <c r="BH1381" s="50"/>
      <c r="BI1381" s="49"/>
      <c r="BJ1381" s="49"/>
      <c r="BK1381" s="49"/>
      <c r="BL1381" s="49"/>
      <c r="BM1381" s="49"/>
      <c r="BN1381" s="50"/>
      <c r="BO1381" s="49"/>
      <c r="BP1381" s="49"/>
      <c r="BQ1381" s="50"/>
      <c r="BR1381" s="9"/>
    </row>
    <row r="1382" spans="1:70" s="6" customFormat="1" x14ac:dyDescent="0.25">
      <c r="A1382" s="170" t="s">
        <v>1155</v>
      </c>
      <c r="B1382" s="136"/>
      <c r="C1382" s="137">
        <v>44969.323842592596</v>
      </c>
      <c r="D1382" s="146">
        <v>0.8</v>
      </c>
      <c r="E1382" s="139" t="s">
        <v>814</v>
      </c>
      <c r="F1382" s="165" t="s">
        <v>1328</v>
      </c>
      <c r="G1382" s="22"/>
      <c r="H1382" s="134"/>
      <c r="I1382" s="134"/>
      <c r="J1382" s="145"/>
      <c r="K1382" s="29"/>
      <c r="L1382" s="29"/>
      <c r="M1382" s="1"/>
      <c r="N1382" s="1"/>
      <c r="O1382" s="3"/>
      <c r="P1382" s="29"/>
      <c r="Q1382" s="29"/>
      <c r="R1382" s="1"/>
      <c r="S1382" s="1"/>
      <c r="T1382" s="147" t="s">
        <v>903</v>
      </c>
      <c r="U1382" s="32" t="s">
        <v>24</v>
      </c>
      <c r="V1382" s="24"/>
      <c r="W1382" s="25" t="s">
        <v>22</v>
      </c>
      <c r="X1382" s="30">
        <v>20</v>
      </c>
      <c r="Y1382" s="138"/>
      <c r="Z1382" s="30"/>
      <c r="AA1382" s="30"/>
      <c r="AB1382" s="36" t="s">
        <v>21</v>
      </c>
      <c r="AC1382" s="24">
        <f>$AC$1381</f>
        <v>-0.61528700000000003</v>
      </c>
      <c r="AD1382" s="30"/>
      <c r="AE1382" s="24"/>
      <c r="AF1382" s="24"/>
      <c r="AG1382" s="41"/>
      <c r="AH1382" s="41"/>
      <c r="AI1382" s="41"/>
      <c r="AJ1382" s="41"/>
      <c r="AK1382" s="41"/>
      <c r="AL1382" s="41"/>
      <c r="AM1382" s="41"/>
      <c r="AN1382" s="41"/>
      <c r="AO1382" s="41"/>
      <c r="AP1382" s="135"/>
      <c r="AQ1382" s="135"/>
      <c r="AR1382" s="41"/>
      <c r="AS1382" s="41"/>
      <c r="AT1382" s="135"/>
      <c r="AU1382" s="135"/>
      <c r="AV1382" s="29"/>
      <c r="AW1382" s="42"/>
      <c r="AX1382" s="42"/>
      <c r="AY1382" s="42"/>
      <c r="AZ1382" s="43"/>
      <c r="BA1382" s="151"/>
      <c r="BB1382" s="44"/>
      <c r="BC1382" s="157">
        <v>21</v>
      </c>
      <c r="BD1382" s="157"/>
      <c r="BE1382" s="44"/>
      <c r="BF1382" s="48"/>
      <c r="BG1382" s="48"/>
      <c r="BH1382" s="48"/>
      <c r="BI1382" s="48"/>
      <c r="BJ1382" s="48"/>
      <c r="BK1382" s="48"/>
      <c r="BL1382" s="48"/>
      <c r="BM1382" s="48"/>
      <c r="BN1382" s="48"/>
      <c r="BO1382" s="48"/>
      <c r="BP1382" s="48"/>
      <c r="BQ1382" s="48"/>
      <c r="BR1382" s="1"/>
    </row>
    <row r="1383" spans="1:70" s="7" customFormat="1" x14ac:dyDescent="0.25">
      <c r="A1383" s="68" t="s">
        <v>2331</v>
      </c>
      <c r="B1383" s="67" t="s">
        <v>2285</v>
      </c>
      <c r="C1383" s="52">
        <v>44969.325972222221</v>
      </c>
      <c r="D1383" s="16">
        <f>(K1383*M1383+P1383*R1383)/(24*60*60)</f>
        <v>0</v>
      </c>
      <c r="E1383" s="26"/>
      <c r="F1383" s="14" t="s">
        <v>2273</v>
      </c>
      <c r="G1383" s="15">
        <v>0.112</v>
      </c>
      <c r="H1383" s="131">
        <v>31.5</v>
      </c>
      <c r="I1383" s="131">
        <v>15</v>
      </c>
      <c r="J1383" s="143" t="s">
        <v>2277</v>
      </c>
      <c r="K1383" s="37"/>
      <c r="L1383" s="27">
        <v>6.0000000000000001E-3</v>
      </c>
      <c r="M1383" s="13">
        <v>100</v>
      </c>
      <c r="N1383" s="13">
        <v>240</v>
      </c>
      <c r="O1383" s="17">
        <v>2E-3</v>
      </c>
      <c r="P1383" s="37"/>
      <c r="Q1383" s="27">
        <v>6.0000000000000001E-3</v>
      </c>
      <c r="R1383" s="13">
        <v>1315</v>
      </c>
      <c r="S1383" s="13">
        <v>240</v>
      </c>
      <c r="T1383" s="133">
        <v>2.9999999999999997E-4</v>
      </c>
      <c r="U1383" s="27"/>
      <c r="V1383" s="8">
        <f>IF(AB1381="Latest Sag:",-(K1383*L1383+P1383*Q1383),-(K1383*L1383+P1383*Q1383)+U1383)</f>
        <v>0</v>
      </c>
      <c r="W1383" s="8">
        <f>IF(OR(AC1382="",AC1382=0),Z1382+V1383,IF(AB1381="Latest Sag:",AA1382+U1383+V1383,AC1382+V1383))</f>
        <v>-0.61528700000000003</v>
      </c>
      <c r="X1383" s="34"/>
      <c r="Y1383" s="53">
        <f>IF(OR(ISBLANK(X1383),X1381=VALUE(20)),,IF(W1381="Latest Z20:",ABS(X1381-X1383-K1380*L1380-P1380*Q1380+U1382+U1383),ABS(X1382-X1383-K1382*L1382-P1382*Q1382+U1383)))</f>
        <v>0</v>
      </c>
      <c r="Z1383" s="28">
        <v>-67.618686999999994</v>
      </c>
      <c r="AA1383" s="28">
        <v>-0.61739900000000003</v>
      </c>
      <c r="AB1383" s="28">
        <v>4.0259999999999997E-2</v>
      </c>
      <c r="AC1383" s="8">
        <f t="shared" ref="AC1383" si="3124">AB1383+AA1383</f>
        <v>-0.57713900000000007</v>
      </c>
      <c r="AD1383" s="35">
        <v>-0.63277300000000003</v>
      </c>
      <c r="AE1383" s="8">
        <f t="shared" ref="AE1383" si="3125">IF(AD1383="",0,IF(OR(AC1383="",AC1383=0),W1383-AD1383,AC1383-AD1383))</f>
        <v>5.5633999999999961E-2</v>
      </c>
      <c r="AF1383" s="58">
        <f t="shared" ref="AF1383" si="3126">IF(AA1383="",(Z1383-V1383)-Z1382,AC1383-W1383)</f>
        <v>3.814799999999996E-2</v>
      </c>
      <c r="AG1383" s="40">
        <v>-34904</v>
      </c>
      <c r="AH1383" s="73">
        <v>400</v>
      </c>
      <c r="AI1383" s="40">
        <v>1053</v>
      </c>
      <c r="AJ1383" s="73">
        <v>100</v>
      </c>
      <c r="AK1383" s="40">
        <v>19</v>
      </c>
      <c r="AL1383" s="73">
        <v>200</v>
      </c>
      <c r="AM1383" s="70"/>
      <c r="AN1383" s="74"/>
      <c r="AO1383" s="70"/>
      <c r="AP1383" s="63"/>
      <c r="AQ1383" s="63"/>
      <c r="AR1383" s="40"/>
      <c r="AS1383" s="40"/>
      <c r="AT1383" s="63"/>
      <c r="AU1383" s="63"/>
      <c r="AV1383" s="142"/>
      <c r="AW1383" s="71"/>
      <c r="AX1383" s="45"/>
      <c r="AY1383" s="45"/>
      <c r="AZ1383" s="46"/>
      <c r="BA1383" s="152"/>
      <c r="BB1383" s="47"/>
      <c r="BC1383" s="158">
        <v>21</v>
      </c>
      <c r="BD1383" s="158"/>
      <c r="BE1383" s="47"/>
      <c r="BF1383" s="56"/>
      <c r="BG1383" s="49"/>
      <c r="BH1383" s="50"/>
      <c r="BI1383" s="49"/>
      <c r="BJ1383" s="49"/>
      <c r="BK1383" s="49"/>
      <c r="BL1383" s="49"/>
      <c r="BM1383" s="49"/>
      <c r="BN1383" s="50"/>
      <c r="BO1383" s="49"/>
      <c r="BP1383" s="49"/>
      <c r="BQ1383" s="50"/>
      <c r="BR1383" s="9"/>
    </row>
    <row r="1384" spans="1:70" s="7" customFormat="1" x14ac:dyDescent="0.25">
      <c r="A1384" s="68" t="s">
        <v>2332</v>
      </c>
      <c r="B1384" s="67" t="s">
        <v>2285</v>
      </c>
      <c r="C1384" s="52">
        <v>44969.34</v>
      </c>
      <c r="D1384" s="16">
        <f>(K1384*M1384+P1384*R1384)/(24*60*60)</f>
        <v>9.2592592592592587E-3</v>
      </c>
      <c r="E1384" s="26"/>
      <c r="F1384" s="14" t="s">
        <v>2273</v>
      </c>
      <c r="G1384" s="15">
        <v>0.112</v>
      </c>
      <c r="H1384" s="131">
        <v>31.5</v>
      </c>
      <c r="I1384" s="131">
        <v>15</v>
      </c>
      <c r="J1384" s="143" t="s">
        <v>2277</v>
      </c>
      <c r="K1384" s="27">
        <v>8</v>
      </c>
      <c r="L1384" s="27">
        <v>6.0000000000000001E-3</v>
      </c>
      <c r="M1384" s="13">
        <v>100</v>
      </c>
      <c r="N1384" s="13">
        <v>240</v>
      </c>
      <c r="O1384" s="17">
        <v>2E-3</v>
      </c>
      <c r="P1384" s="27">
        <v>0</v>
      </c>
      <c r="Q1384" s="27">
        <v>6.0000000000000001E-3</v>
      </c>
      <c r="R1384" s="13">
        <v>1315</v>
      </c>
      <c r="S1384" s="13">
        <v>240</v>
      </c>
      <c r="T1384" s="133">
        <v>2.9999999999999997E-4</v>
      </c>
      <c r="U1384" s="27">
        <v>4.8735000000000001E-2</v>
      </c>
      <c r="V1384" s="8">
        <f>IF(AB1382="Latest Sag:",-(K1384*L1384+P1384*Q1384),-(K1384*L1384+P1384*Q1384)+U1384)</f>
        <v>-4.8000000000000001E-2</v>
      </c>
      <c r="W1384" s="8">
        <f>IF(OR(AC1383="",AC1383=0),Z1383+V1384,IF(AB1382="Latest Sag:",AA1383+U1384+V1384,AC1383+V1384))</f>
        <v>-0.6166640000000001</v>
      </c>
      <c r="X1384" s="33">
        <v>-39.621580000000002</v>
      </c>
      <c r="Y1384" s="53">
        <f>IF(OR(ISBLANK(X1384),X1382=VALUE(20)),,IF(W1382="Latest Z20:",ABS(X1382-X1384-K1381*L1381-P1381*Q1381+U1383+U1384),ABS(X1383-X1384-K1383*L1383-P1383*Q1383+U1384)))</f>
        <v>0</v>
      </c>
      <c r="Z1384" s="28">
        <v>-67.618365999999995</v>
      </c>
      <c r="AA1384" s="28">
        <v>-0.61738700000000002</v>
      </c>
      <c r="AB1384" s="28">
        <v>2.052E-3</v>
      </c>
      <c r="AC1384" s="8">
        <f t="shared" ref="AC1384" si="3127">AB1384+AA1384</f>
        <v>-0.61533499999999997</v>
      </c>
      <c r="AD1384" s="35">
        <v>-0.63277300000000003</v>
      </c>
      <c r="AE1384" s="8">
        <f t="shared" ref="AE1384" si="3128">IF(AD1384="",0,IF(OR(AC1384="",AC1384=0),W1384-AD1384,AC1384-AD1384))</f>
        <v>1.7438000000000065E-2</v>
      </c>
      <c r="AF1384" s="58">
        <f t="shared" ref="AF1384" si="3129">IF(AA1384="",(Z1384-V1384)-Z1383,AC1384-W1384)</f>
        <v>1.3290000000001356E-3</v>
      </c>
      <c r="AG1384" s="40">
        <v>-233</v>
      </c>
      <c r="AH1384" s="73">
        <v>400</v>
      </c>
      <c r="AI1384" s="40">
        <v>60</v>
      </c>
      <c r="AJ1384" s="73">
        <v>100</v>
      </c>
      <c r="AK1384" s="40">
        <v>25</v>
      </c>
      <c r="AL1384" s="73">
        <v>200</v>
      </c>
      <c r="AM1384" s="70"/>
      <c r="AN1384" s="74"/>
      <c r="AO1384" s="70"/>
      <c r="AP1384" s="63"/>
      <c r="AQ1384" s="63"/>
      <c r="AR1384" s="40"/>
      <c r="AS1384" s="40"/>
      <c r="AT1384" s="63"/>
      <c r="AU1384" s="63"/>
      <c r="AV1384" s="142"/>
      <c r="AW1384" s="71"/>
      <c r="AX1384" s="45"/>
      <c r="AY1384" s="45"/>
      <c r="AZ1384" s="46"/>
      <c r="BA1384" s="152"/>
      <c r="BB1384" s="47"/>
      <c r="BC1384" s="158">
        <v>21</v>
      </c>
      <c r="BD1384" s="158"/>
      <c r="BE1384" s="47"/>
      <c r="BF1384" s="56"/>
      <c r="BG1384" s="49"/>
      <c r="BH1384" s="50"/>
      <c r="BI1384" s="49"/>
      <c r="BJ1384" s="49"/>
      <c r="BK1384" s="49"/>
      <c r="BL1384" s="49"/>
      <c r="BM1384" s="49"/>
      <c r="BN1384" s="50"/>
      <c r="BO1384" s="49"/>
      <c r="BP1384" s="49"/>
      <c r="BQ1384" s="50"/>
      <c r="BR1384" s="9"/>
    </row>
    <row r="1385" spans="1:70" s="6" customFormat="1" x14ac:dyDescent="0.25">
      <c r="A1385" s="170" t="s">
        <v>1155</v>
      </c>
      <c r="B1385" s="136"/>
      <c r="C1385" s="137">
        <v>44969.365601851852</v>
      </c>
      <c r="D1385" s="146">
        <v>1</v>
      </c>
      <c r="E1385" s="139" t="s">
        <v>814</v>
      </c>
      <c r="F1385" s="165" t="s">
        <v>1332</v>
      </c>
      <c r="G1385" s="22"/>
      <c r="H1385" s="134"/>
      <c r="I1385" s="134"/>
      <c r="J1385" s="145"/>
      <c r="K1385" s="29"/>
      <c r="L1385" s="29"/>
      <c r="M1385" s="1"/>
      <c r="N1385" s="1"/>
      <c r="O1385" s="3"/>
      <c r="P1385" s="29"/>
      <c r="Q1385" s="29"/>
      <c r="R1385" s="1"/>
      <c r="S1385" s="1"/>
      <c r="T1385" s="147" t="s">
        <v>903</v>
      </c>
      <c r="U1385" s="32" t="s">
        <v>24</v>
      </c>
      <c r="V1385" s="24"/>
      <c r="W1385" s="25" t="s">
        <v>22</v>
      </c>
      <c r="X1385" s="30">
        <v>20</v>
      </c>
      <c r="Y1385" s="138"/>
      <c r="Z1385" s="30"/>
      <c r="AA1385" s="30"/>
      <c r="AB1385" s="36" t="s">
        <v>21</v>
      </c>
      <c r="AC1385" s="24">
        <f>$AC$1384</f>
        <v>-0.61533499999999997</v>
      </c>
      <c r="AD1385" s="30"/>
      <c r="AE1385" s="24"/>
      <c r="AF1385" s="24"/>
      <c r="AG1385" s="41"/>
      <c r="AH1385" s="41"/>
      <c r="AI1385" s="41"/>
      <c r="AJ1385" s="41"/>
      <c r="AK1385" s="41"/>
      <c r="AL1385" s="41"/>
      <c r="AM1385" s="41"/>
      <c r="AN1385" s="41"/>
      <c r="AO1385" s="41"/>
      <c r="AP1385" s="135"/>
      <c r="AQ1385" s="135"/>
      <c r="AR1385" s="41"/>
      <c r="AS1385" s="41"/>
      <c r="AT1385" s="135"/>
      <c r="AU1385" s="135"/>
      <c r="AV1385" s="29"/>
      <c r="AW1385" s="42"/>
      <c r="AX1385" s="42"/>
      <c r="AY1385" s="42"/>
      <c r="AZ1385" s="43"/>
      <c r="BA1385" s="151"/>
      <c r="BB1385" s="44"/>
      <c r="BC1385" s="157">
        <v>22</v>
      </c>
      <c r="BD1385" s="157"/>
      <c r="BE1385" s="44"/>
      <c r="BF1385" s="48"/>
      <c r="BG1385" s="48"/>
      <c r="BH1385" s="48"/>
      <c r="BI1385" s="48"/>
      <c r="BJ1385" s="48"/>
      <c r="BK1385" s="48"/>
      <c r="BL1385" s="48"/>
      <c r="BM1385" s="48"/>
      <c r="BN1385" s="48"/>
      <c r="BO1385" s="48"/>
      <c r="BP1385" s="48"/>
      <c r="BQ1385" s="48"/>
      <c r="BR1385" s="1"/>
    </row>
    <row r="1386" spans="1:70" s="7" customFormat="1" x14ac:dyDescent="0.25">
      <c r="A1386" s="68" t="s">
        <v>2335</v>
      </c>
      <c r="B1386" s="67" t="s">
        <v>1318</v>
      </c>
      <c r="C1386" s="52">
        <v>44969.371666666666</v>
      </c>
      <c r="D1386" s="16">
        <f>(K1386*M1386+P1386*R1386)/(24*60*60)</f>
        <v>0</v>
      </c>
      <c r="E1386" s="26" t="s">
        <v>2348</v>
      </c>
      <c r="F1386" s="14" t="s">
        <v>2273</v>
      </c>
      <c r="G1386" s="15">
        <v>0.112</v>
      </c>
      <c r="H1386" s="131">
        <v>31.5</v>
      </c>
      <c r="I1386" s="131">
        <v>15</v>
      </c>
      <c r="J1386" s="143" t="s">
        <v>2277</v>
      </c>
      <c r="K1386" s="37"/>
      <c r="L1386" s="27">
        <v>6.0000000000000001E-3</v>
      </c>
      <c r="M1386" s="13">
        <v>100</v>
      </c>
      <c r="N1386" s="13">
        <v>240</v>
      </c>
      <c r="O1386" s="17">
        <v>2E-3</v>
      </c>
      <c r="P1386" s="37"/>
      <c r="Q1386" s="27">
        <v>6.0000000000000001E-3</v>
      </c>
      <c r="R1386" s="13">
        <v>1315</v>
      </c>
      <c r="S1386" s="13">
        <v>240</v>
      </c>
      <c r="T1386" s="133">
        <v>2.9999999999999997E-4</v>
      </c>
      <c r="U1386" s="27"/>
      <c r="V1386" s="8">
        <f>IF(AB1384="Latest Sag:",-(K1386*L1386+P1386*Q1386),-(K1386*L1386+P1386*Q1386)+U1386)</f>
        <v>0</v>
      </c>
      <c r="W1386" s="8">
        <f>IF(OR(AC1385="",AC1385=0),Z1385+V1386,IF(AB1384="Latest Sag:",AA1385+U1386+V1386,AC1385+V1386))</f>
        <v>-0.61533499999999997</v>
      </c>
      <c r="X1386" s="34"/>
      <c r="Y1386" s="53">
        <f>IF(OR(ISBLANK(X1386),X1384=VALUE(20)),,IF(W1384="Latest Z20:",ABS(X1384-X1386-K1383*L1383-P1383*Q1383+U1385+U1386),ABS(X1385-X1386-K1385*L1385-P1385*Q1385+U1386)))</f>
        <v>0</v>
      </c>
      <c r="Z1386" s="28">
        <v>-67.617756999999997</v>
      </c>
      <c r="AA1386" s="28">
        <v>-0.61727600000000005</v>
      </c>
      <c r="AB1386" s="28">
        <v>4.1042000000000002E-2</v>
      </c>
      <c r="AC1386" s="8">
        <f t="shared" ref="AC1386" si="3130">AB1386+AA1386</f>
        <v>-0.57623400000000002</v>
      </c>
      <c r="AD1386" s="35">
        <v>-0.63277300000000003</v>
      </c>
      <c r="AE1386" s="8">
        <f t="shared" ref="AE1386" si="3131">IF(AD1386="",0,IF(OR(AC1386="",AC1386=0),W1386-AD1386,AC1386-AD1386))</f>
        <v>5.6539000000000006E-2</v>
      </c>
      <c r="AF1386" s="58">
        <f t="shared" ref="AF1386" si="3132">IF(AA1386="",(Z1386-V1386)-Z1385,AC1386-W1386)</f>
        <v>3.9100999999999941E-2</v>
      </c>
      <c r="AG1386" s="40">
        <v>-34777</v>
      </c>
      <c r="AH1386" s="73">
        <v>400</v>
      </c>
      <c r="AI1386" s="40">
        <v>1100</v>
      </c>
      <c r="AJ1386" s="73">
        <v>100</v>
      </c>
      <c r="AK1386" s="40">
        <v>15</v>
      </c>
      <c r="AL1386" s="73">
        <v>200</v>
      </c>
      <c r="AM1386" s="70"/>
      <c r="AN1386" s="74"/>
      <c r="AO1386" s="70"/>
      <c r="AP1386" s="63"/>
      <c r="AQ1386" s="63"/>
      <c r="AR1386" s="40"/>
      <c r="AS1386" s="40"/>
      <c r="AT1386" s="63"/>
      <c r="AU1386" s="63"/>
      <c r="AV1386" s="142"/>
      <c r="AW1386" s="71"/>
      <c r="AX1386" s="45"/>
      <c r="AY1386" s="45"/>
      <c r="AZ1386" s="46"/>
      <c r="BA1386" s="152"/>
      <c r="BB1386" s="47"/>
      <c r="BC1386" s="158">
        <v>22</v>
      </c>
      <c r="BD1386" s="158"/>
      <c r="BE1386" s="47"/>
      <c r="BF1386" s="56"/>
      <c r="BG1386" s="49"/>
      <c r="BH1386" s="50"/>
      <c r="BI1386" s="49"/>
      <c r="BJ1386" s="49"/>
      <c r="BK1386" s="49"/>
      <c r="BL1386" s="49"/>
      <c r="BM1386" s="49"/>
      <c r="BN1386" s="50"/>
      <c r="BO1386" s="49"/>
      <c r="BP1386" s="49"/>
      <c r="BQ1386" s="50"/>
      <c r="BR1386" s="9"/>
    </row>
    <row r="1387" spans="1:70" s="7" customFormat="1" x14ac:dyDescent="0.25">
      <c r="A1387" s="68" t="s">
        <v>2336</v>
      </c>
      <c r="B1387" s="67" t="s">
        <v>1318</v>
      </c>
      <c r="C1387" s="52">
        <v>44969.389224537037</v>
      </c>
      <c r="D1387" s="16">
        <f>(K1387*M1387+P1387*R1387)/(24*60*60)</f>
        <v>9.2592592592592587E-3</v>
      </c>
      <c r="E1387" s="26" t="s">
        <v>2333</v>
      </c>
      <c r="F1387" s="14" t="s">
        <v>2273</v>
      </c>
      <c r="G1387" s="15">
        <v>0.112</v>
      </c>
      <c r="H1387" s="131">
        <v>31.5</v>
      </c>
      <c r="I1387" s="131">
        <v>15</v>
      </c>
      <c r="J1387" s="143" t="s">
        <v>2277</v>
      </c>
      <c r="K1387" s="27">
        <v>8</v>
      </c>
      <c r="L1387" s="27">
        <v>6.0000000000000001E-3</v>
      </c>
      <c r="M1387" s="13">
        <v>100</v>
      </c>
      <c r="N1387" s="13">
        <v>240</v>
      </c>
      <c r="O1387" s="17">
        <v>2E-3</v>
      </c>
      <c r="P1387" s="27">
        <v>0</v>
      </c>
      <c r="Q1387" s="27">
        <v>6.0000000000000001E-3</v>
      </c>
      <c r="R1387" s="13">
        <v>1315</v>
      </c>
      <c r="S1387" s="13">
        <v>240</v>
      </c>
      <c r="T1387" s="133">
        <v>2.9999999999999997E-4</v>
      </c>
      <c r="U1387" s="27">
        <v>4.8605000000000002E-2</v>
      </c>
      <c r="V1387" s="8">
        <f>IF(AB1385="Latest Sag:",-(K1387*L1387+P1387*Q1387),-(K1387*L1387+P1387*Q1387)+U1387)</f>
        <v>-4.8000000000000001E-2</v>
      </c>
      <c r="W1387" s="8">
        <f>IF(OR(AC1386="",AC1386=0),Z1386+V1387,IF(AB1385="Latest Sag:",AA1386+U1387+V1387,AC1386+V1387))</f>
        <v>-0.61667100000000008</v>
      </c>
      <c r="X1387" s="33">
        <v>-39.621530999999997</v>
      </c>
      <c r="Y1387" s="53">
        <f>IF(OR(ISBLANK(X1387),X1385=VALUE(20)),,IF(W1385="Latest Z20:",ABS(X1385-X1387-K1384*L1384-P1384*Q1384+U1386+U1387),ABS(X1386-X1387-K1386*L1386-P1386*Q1386+U1387)))</f>
        <v>0</v>
      </c>
      <c r="Z1387" s="28">
        <v>-67.617456000000004</v>
      </c>
      <c r="AA1387" s="28">
        <v>-0.61724599999999996</v>
      </c>
      <c r="AB1387" s="28">
        <v>1.047E-3</v>
      </c>
      <c r="AC1387" s="8">
        <f t="shared" ref="AC1387" si="3133">AB1387+AA1387</f>
        <v>-0.61619899999999994</v>
      </c>
      <c r="AD1387" s="35">
        <v>-0.63277300000000003</v>
      </c>
      <c r="AE1387" s="8">
        <f t="shared" ref="AE1387" si="3134">IF(AD1387="",0,IF(OR(AC1387="",AC1387=0),W1387-AD1387,AC1387-AD1387))</f>
        <v>1.6574000000000089E-2</v>
      </c>
      <c r="AF1387" s="58">
        <f t="shared" ref="AF1387" si="3135">IF(AA1387="",(Z1387-V1387)-Z1386,AC1387-W1387)</f>
        <v>4.7200000000013898E-4</v>
      </c>
      <c r="AG1387" s="40">
        <v>871</v>
      </c>
      <c r="AH1387" s="73">
        <v>400</v>
      </c>
      <c r="AI1387" s="40">
        <v>66</v>
      </c>
      <c r="AJ1387" s="73">
        <v>100</v>
      </c>
      <c r="AK1387" s="40">
        <v>17</v>
      </c>
      <c r="AL1387" s="73">
        <v>200</v>
      </c>
      <c r="AM1387" s="70"/>
      <c r="AN1387" s="74"/>
      <c r="AO1387" s="70"/>
      <c r="AP1387" s="63"/>
      <c r="AQ1387" s="63"/>
      <c r="AR1387" s="40"/>
      <c r="AS1387" s="40"/>
      <c r="AT1387" s="63"/>
      <c r="AU1387" s="63"/>
      <c r="AV1387" s="142"/>
      <c r="AW1387" s="71"/>
      <c r="AX1387" s="45">
        <v>-4.7600000000000002E-4</v>
      </c>
      <c r="AY1387" s="45"/>
      <c r="AZ1387" s="46"/>
      <c r="BA1387" s="152"/>
      <c r="BB1387" s="47"/>
      <c r="BC1387" s="158">
        <v>22</v>
      </c>
      <c r="BD1387" s="158"/>
      <c r="BE1387" s="47"/>
      <c r="BF1387" s="56"/>
      <c r="BG1387" s="49"/>
      <c r="BH1387" s="50"/>
      <c r="BI1387" s="49"/>
      <c r="BJ1387" s="49"/>
      <c r="BK1387" s="49"/>
      <c r="BL1387" s="49"/>
      <c r="BM1387" s="49"/>
      <c r="BN1387" s="50"/>
      <c r="BO1387" s="49"/>
      <c r="BP1387" s="49"/>
      <c r="BQ1387" s="50"/>
      <c r="BR1387" s="9"/>
    </row>
    <row r="1388" spans="1:70" s="6" customFormat="1" x14ac:dyDescent="0.25">
      <c r="A1388" s="170" t="s">
        <v>1155</v>
      </c>
      <c r="B1388" s="136"/>
      <c r="C1388" s="137">
        <v>44969.412118055552</v>
      </c>
      <c r="D1388" s="146">
        <v>1.1200000000000001</v>
      </c>
      <c r="E1388" s="139" t="s">
        <v>814</v>
      </c>
      <c r="F1388" s="165" t="s">
        <v>1336</v>
      </c>
      <c r="G1388" s="22"/>
      <c r="H1388" s="134"/>
      <c r="I1388" s="134"/>
      <c r="J1388" s="145"/>
      <c r="K1388" s="29"/>
      <c r="L1388" s="29"/>
      <c r="M1388" s="1"/>
      <c r="N1388" s="1"/>
      <c r="O1388" s="3"/>
      <c r="P1388" s="29"/>
      <c r="Q1388" s="29"/>
      <c r="R1388" s="1"/>
      <c r="S1388" s="1"/>
      <c r="T1388" s="147" t="s">
        <v>903</v>
      </c>
      <c r="U1388" s="32" t="s">
        <v>24</v>
      </c>
      <c r="V1388" s="24"/>
      <c r="W1388" s="25" t="s">
        <v>22</v>
      </c>
      <c r="X1388" s="30">
        <v>20</v>
      </c>
      <c r="Y1388" s="138"/>
      <c r="Z1388" s="30"/>
      <c r="AA1388" s="30"/>
      <c r="AB1388" s="36" t="s">
        <v>21</v>
      </c>
      <c r="AC1388" s="24">
        <f>$AC$1387</f>
        <v>-0.61619899999999994</v>
      </c>
      <c r="AD1388" s="30"/>
      <c r="AE1388" s="24"/>
      <c r="AF1388" s="24"/>
      <c r="AG1388" s="41"/>
      <c r="AH1388" s="41"/>
      <c r="AI1388" s="41"/>
      <c r="AJ1388" s="41"/>
      <c r="AK1388" s="41"/>
      <c r="AL1388" s="41"/>
      <c r="AM1388" s="41"/>
      <c r="AN1388" s="41"/>
      <c r="AO1388" s="41"/>
      <c r="AP1388" s="135"/>
      <c r="AQ1388" s="135"/>
      <c r="AR1388" s="41"/>
      <c r="AS1388" s="41"/>
      <c r="AT1388" s="135"/>
      <c r="AU1388" s="135"/>
      <c r="AV1388" s="29"/>
      <c r="AW1388" s="42"/>
      <c r="AX1388" s="42"/>
      <c r="AY1388" s="42"/>
      <c r="AZ1388" s="43"/>
      <c r="BA1388" s="151"/>
      <c r="BB1388" s="44"/>
      <c r="BC1388" s="157">
        <v>23</v>
      </c>
      <c r="BD1388" s="157"/>
      <c r="BE1388" s="44"/>
      <c r="BF1388" s="48"/>
      <c r="BG1388" s="48"/>
      <c r="BH1388" s="48"/>
      <c r="BI1388" s="48"/>
      <c r="BJ1388" s="48"/>
      <c r="BK1388" s="48"/>
      <c r="BL1388" s="48"/>
      <c r="BM1388" s="48"/>
      <c r="BN1388" s="48"/>
      <c r="BO1388" s="48"/>
      <c r="BP1388" s="48"/>
      <c r="BQ1388" s="48"/>
      <c r="BR1388" s="1"/>
    </row>
    <row r="1389" spans="1:70" s="7" customFormat="1" x14ac:dyDescent="0.25">
      <c r="A1389" s="68" t="s">
        <v>2334</v>
      </c>
      <c r="B1389" s="67" t="s">
        <v>1318</v>
      </c>
      <c r="C1389" s="52">
        <v>44969.418819444443</v>
      </c>
      <c r="D1389" s="16">
        <f>(K1389*M1389+P1389*R1389)/(24*60*60)</f>
        <v>0</v>
      </c>
      <c r="E1389" s="26" t="s">
        <v>2347</v>
      </c>
      <c r="F1389" s="14" t="s">
        <v>2273</v>
      </c>
      <c r="G1389" s="15">
        <v>0.112</v>
      </c>
      <c r="H1389" s="131">
        <v>31.5</v>
      </c>
      <c r="I1389" s="131">
        <v>15</v>
      </c>
      <c r="J1389" s="143" t="s">
        <v>2277</v>
      </c>
      <c r="K1389" s="37"/>
      <c r="L1389" s="27">
        <v>6.0000000000000001E-3</v>
      </c>
      <c r="M1389" s="13">
        <v>100</v>
      </c>
      <c r="N1389" s="13">
        <v>240</v>
      </c>
      <c r="O1389" s="17">
        <v>2E-3</v>
      </c>
      <c r="P1389" s="37"/>
      <c r="Q1389" s="27">
        <v>6.0000000000000001E-3</v>
      </c>
      <c r="R1389" s="13">
        <v>1315</v>
      </c>
      <c r="S1389" s="13">
        <v>240</v>
      </c>
      <c r="T1389" s="133">
        <v>2.9999999999999997E-4</v>
      </c>
      <c r="U1389" s="27"/>
      <c r="V1389" s="8">
        <f>IF(AB1387="Latest Sag:",-(K1389*L1389+P1389*Q1389),-(K1389*L1389+P1389*Q1389)+U1389)</f>
        <v>0</v>
      </c>
      <c r="W1389" s="8">
        <f>IF(OR(AC1388="",AC1388=0),Z1388+V1389,IF(AB1387="Latest Sag:",AA1388+U1389+V1389,AC1388+V1389))</f>
        <v>-0.61619899999999994</v>
      </c>
      <c r="X1389" s="34"/>
      <c r="Y1389" s="53">
        <f>IF(OR(ISBLANK(X1389),X1387=VALUE(20)),,IF(W1387="Latest Z20:",ABS(X1387-X1389-K1386*L1386-P1386*Q1386+U1388+U1389),ABS(X1388-X1389-K1388*L1388-P1388*Q1388+U1389)))</f>
        <v>0</v>
      </c>
      <c r="Z1389" s="28">
        <v>-67.616690000000006</v>
      </c>
      <c r="AA1389" s="28">
        <v>-0.617039</v>
      </c>
      <c r="AB1389" s="28">
        <v>4.1862000000000003E-2</v>
      </c>
      <c r="AC1389" s="8">
        <f t="shared" ref="AC1389" si="3136">AB1389+AA1389</f>
        <v>-0.57517700000000005</v>
      </c>
      <c r="AD1389" s="35">
        <v>-0.63277300000000003</v>
      </c>
      <c r="AE1389" s="8">
        <f t="shared" ref="AE1389" si="3137">IF(AD1389="",0,IF(OR(AC1389="",AC1389=0),W1389-AD1389,AC1389-AD1389))</f>
        <v>5.7595999999999981E-2</v>
      </c>
      <c r="AF1389" s="58">
        <f t="shared" ref="AF1389" si="3138">IF(AA1389="",(Z1389-V1389)-Z1388,AC1389-W1389)</f>
        <v>4.1021999999999892E-2</v>
      </c>
      <c r="AG1389" s="40">
        <v>-34759</v>
      </c>
      <c r="AH1389" s="73">
        <v>400</v>
      </c>
      <c r="AI1389" s="40">
        <v>1317</v>
      </c>
      <c r="AJ1389" s="73">
        <v>100</v>
      </c>
      <c r="AK1389" s="40">
        <v>45</v>
      </c>
      <c r="AL1389" s="73">
        <v>200</v>
      </c>
      <c r="AM1389" s="70"/>
      <c r="AN1389" s="74"/>
      <c r="AO1389" s="70"/>
      <c r="AP1389" s="63"/>
      <c r="AQ1389" s="63"/>
      <c r="AR1389" s="40"/>
      <c r="AS1389" s="40"/>
      <c r="AT1389" s="63"/>
      <c r="AU1389" s="63"/>
      <c r="AV1389" s="142"/>
      <c r="AW1389" s="71"/>
      <c r="AX1389" s="45"/>
      <c r="AY1389" s="45"/>
      <c r="AZ1389" s="46"/>
      <c r="BA1389" s="152"/>
      <c r="BB1389" s="47"/>
      <c r="BC1389" s="158">
        <v>23</v>
      </c>
      <c r="BD1389" s="158"/>
      <c r="BE1389" s="47"/>
      <c r="BF1389" s="56"/>
      <c r="BG1389" s="49"/>
      <c r="BH1389" s="50"/>
      <c r="BI1389" s="49"/>
      <c r="BJ1389" s="49"/>
      <c r="BK1389" s="49"/>
      <c r="BL1389" s="49"/>
      <c r="BM1389" s="49"/>
      <c r="BN1389" s="50"/>
      <c r="BO1389" s="49"/>
      <c r="BP1389" s="49"/>
      <c r="BQ1389" s="50"/>
      <c r="BR1389" s="9"/>
    </row>
    <row r="1390" spans="1:70" s="7" customFormat="1" x14ac:dyDescent="0.25">
      <c r="A1390" s="68" t="s">
        <v>2337</v>
      </c>
      <c r="B1390" s="67" t="s">
        <v>1318</v>
      </c>
      <c r="C1390" s="52">
        <v>44969.430891203701</v>
      </c>
      <c r="D1390" s="16">
        <f>(K1390*M1390+P1390*R1390)/(24*60*60)</f>
        <v>9.2592592592592587E-3</v>
      </c>
      <c r="E1390" s="26"/>
      <c r="F1390" s="14" t="s">
        <v>2273</v>
      </c>
      <c r="G1390" s="15">
        <v>0.112</v>
      </c>
      <c r="H1390" s="131">
        <v>31.5</v>
      </c>
      <c r="I1390" s="131">
        <v>15</v>
      </c>
      <c r="J1390" s="143" t="s">
        <v>2277</v>
      </c>
      <c r="K1390" s="27">
        <v>8</v>
      </c>
      <c r="L1390" s="27">
        <v>6.0000000000000001E-3</v>
      </c>
      <c r="M1390" s="13">
        <v>100</v>
      </c>
      <c r="N1390" s="13">
        <v>240</v>
      </c>
      <c r="O1390" s="17">
        <v>2E-3</v>
      </c>
      <c r="P1390" s="27">
        <v>0</v>
      </c>
      <c r="Q1390" s="27">
        <v>6.0000000000000001E-3</v>
      </c>
      <c r="R1390" s="13">
        <v>1315</v>
      </c>
      <c r="S1390" s="13">
        <v>240</v>
      </c>
      <c r="T1390" s="133">
        <v>2.9999999999999997E-4</v>
      </c>
      <c r="U1390" s="27">
        <v>4.8675000000000003E-2</v>
      </c>
      <c r="V1390" s="8">
        <f>IF(AB1388="Latest Sag:",-(K1390*L1390+P1390*Q1390),-(K1390*L1390+P1390*Q1390)+U1390)</f>
        <v>-4.8000000000000001E-2</v>
      </c>
      <c r="W1390" s="8">
        <f>IF(OR(AC1389="",AC1389=0),Z1389+V1390,IF(AB1388="Latest Sag:",AA1389+U1390+V1390,AC1389+V1390))</f>
        <v>-0.61636400000000002</v>
      </c>
      <c r="X1390" s="33">
        <v>-39.620719999999999</v>
      </c>
      <c r="Y1390" s="53">
        <f>IF(OR(ISBLANK(X1390),X1388=VALUE(20)),,IF(W1388="Latest Z20:",ABS(X1388-X1390-K1387*L1387-P1387*Q1387+U1389+U1390),ABS(X1389-X1390-K1389*L1389-P1389*Q1389+U1390)))</f>
        <v>0</v>
      </c>
      <c r="Z1390" s="28">
        <v>-67.616382000000002</v>
      </c>
      <c r="AA1390" s="28">
        <v>-0.61704099999999995</v>
      </c>
      <c r="AB1390" s="28">
        <v>8.6300000000000005E-4</v>
      </c>
      <c r="AC1390" s="8">
        <f t="shared" ref="AC1390" si="3139">AB1390+AA1390</f>
        <v>-0.616178</v>
      </c>
      <c r="AD1390" s="35">
        <v>-0.63277300000000003</v>
      </c>
      <c r="AE1390" s="8">
        <f t="shared" ref="AE1390" si="3140">IF(AD1390="",0,IF(OR(AC1390="",AC1390=0),W1390-AD1390,AC1390-AD1390))</f>
        <v>1.6595000000000026E-2</v>
      </c>
      <c r="AF1390" s="58">
        <f t="shared" ref="AF1390" si="3141">IF(AA1390="",(Z1390-V1390)-Z1389,AC1390-W1390)</f>
        <v>1.8600000000001948E-4</v>
      </c>
      <c r="AG1390" s="40">
        <v>18</v>
      </c>
      <c r="AH1390" s="73">
        <v>400</v>
      </c>
      <c r="AI1390" s="40">
        <v>53</v>
      </c>
      <c r="AJ1390" s="73">
        <v>100</v>
      </c>
      <c r="AK1390" s="40">
        <v>46</v>
      </c>
      <c r="AL1390" s="73">
        <v>200</v>
      </c>
      <c r="AM1390" s="70"/>
      <c r="AN1390" s="74"/>
      <c r="AO1390" s="70"/>
      <c r="AP1390" s="63"/>
      <c r="AQ1390" s="63"/>
      <c r="AR1390" s="40"/>
      <c r="AS1390" s="40"/>
      <c r="AT1390" s="63"/>
      <c r="AU1390" s="63"/>
      <c r="AV1390" s="142"/>
      <c r="AW1390" s="71"/>
      <c r="AX1390" s="45"/>
      <c r="AY1390" s="45"/>
      <c r="AZ1390" s="46"/>
      <c r="BA1390" s="152"/>
      <c r="BB1390" s="47"/>
      <c r="BC1390" s="158">
        <v>23</v>
      </c>
      <c r="BD1390" s="158"/>
      <c r="BE1390" s="47"/>
      <c r="BF1390" s="56"/>
      <c r="BG1390" s="49"/>
      <c r="BH1390" s="50"/>
      <c r="BI1390" s="49"/>
      <c r="BJ1390" s="49"/>
      <c r="BK1390" s="49"/>
      <c r="BL1390" s="49"/>
      <c r="BM1390" s="49"/>
      <c r="BN1390" s="50"/>
      <c r="BO1390" s="49"/>
      <c r="BP1390" s="49"/>
      <c r="BQ1390" s="50"/>
      <c r="BR1390" s="9"/>
    </row>
    <row r="1391" spans="1:70" s="6" customFormat="1" x14ac:dyDescent="0.25">
      <c r="A1391" s="170" t="s">
        <v>1155</v>
      </c>
      <c r="B1391" s="136"/>
      <c r="C1391" s="137">
        <v>44969.448576388888</v>
      </c>
      <c r="D1391" s="146">
        <v>0.88</v>
      </c>
      <c r="E1391" s="139" t="s">
        <v>814</v>
      </c>
      <c r="F1391" s="165" t="s">
        <v>1340</v>
      </c>
      <c r="G1391" s="22"/>
      <c r="H1391" s="134"/>
      <c r="I1391" s="134"/>
      <c r="J1391" s="145"/>
      <c r="K1391" s="29"/>
      <c r="L1391" s="29"/>
      <c r="M1391" s="1"/>
      <c r="N1391" s="1"/>
      <c r="O1391" s="3"/>
      <c r="P1391" s="29"/>
      <c r="Q1391" s="29"/>
      <c r="R1391" s="1"/>
      <c r="S1391" s="1"/>
      <c r="T1391" s="147" t="s">
        <v>903</v>
      </c>
      <c r="U1391" s="32" t="s">
        <v>24</v>
      </c>
      <c r="V1391" s="24"/>
      <c r="W1391" s="25" t="s">
        <v>22</v>
      </c>
      <c r="X1391" s="30">
        <v>20</v>
      </c>
      <c r="Y1391" s="138"/>
      <c r="Z1391" s="30"/>
      <c r="AA1391" s="30"/>
      <c r="AB1391" s="36" t="s">
        <v>21</v>
      </c>
      <c r="AC1391" s="24">
        <f>$AC$1390</f>
        <v>-0.616178</v>
      </c>
      <c r="AD1391" s="30"/>
      <c r="AE1391" s="24"/>
      <c r="AF1391" s="24"/>
      <c r="AG1391" s="41"/>
      <c r="AH1391" s="41"/>
      <c r="AI1391" s="41"/>
      <c r="AJ1391" s="41"/>
      <c r="AK1391" s="41"/>
      <c r="AL1391" s="41"/>
      <c r="AM1391" s="41"/>
      <c r="AN1391" s="41"/>
      <c r="AO1391" s="41"/>
      <c r="AP1391" s="135"/>
      <c r="AQ1391" s="135"/>
      <c r="AR1391" s="41"/>
      <c r="AS1391" s="41"/>
      <c r="AT1391" s="135"/>
      <c r="AU1391" s="135"/>
      <c r="AV1391" s="29"/>
      <c r="AW1391" s="42"/>
      <c r="AX1391" s="42"/>
      <c r="AY1391" s="42"/>
      <c r="AZ1391" s="43"/>
      <c r="BA1391" s="151"/>
      <c r="BB1391" s="44"/>
      <c r="BC1391" s="157">
        <v>24</v>
      </c>
      <c r="BD1391" s="157"/>
      <c r="BE1391" s="44"/>
      <c r="BF1391" s="48"/>
      <c r="BG1391" s="48"/>
      <c r="BH1391" s="48"/>
      <c r="BI1391" s="48"/>
      <c r="BJ1391" s="48"/>
      <c r="BK1391" s="48"/>
      <c r="BL1391" s="48"/>
      <c r="BM1391" s="48"/>
      <c r="BN1391" s="48"/>
      <c r="BO1391" s="48"/>
      <c r="BP1391" s="48"/>
      <c r="BQ1391" s="48"/>
      <c r="BR1391" s="1"/>
    </row>
    <row r="1392" spans="1:70" s="7" customFormat="1" x14ac:dyDescent="0.25">
      <c r="A1392" s="68" t="s">
        <v>2338</v>
      </c>
      <c r="B1392" s="67" t="s">
        <v>2285</v>
      </c>
      <c r="C1392" s="52">
        <v>44969.448611111111</v>
      </c>
      <c r="D1392" s="16">
        <f>(K1392*M1392+P1392*R1392)/(24*60*60)</f>
        <v>0</v>
      </c>
      <c r="E1392" s="26"/>
      <c r="F1392" s="14" t="s">
        <v>2273</v>
      </c>
      <c r="G1392" s="15">
        <v>0.112</v>
      </c>
      <c r="H1392" s="131">
        <v>31.5</v>
      </c>
      <c r="I1392" s="131">
        <v>15</v>
      </c>
      <c r="J1392" s="143" t="s">
        <v>2277</v>
      </c>
      <c r="K1392" s="37"/>
      <c r="L1392" s="27">
        <v>6.0000000000000001E-3</v>
      </c>
      <c r="M1392" s="13">
        <v>100</v>
      </c>
      <c r="N1392" s="13">
        <v>240</v>
      </c>
      <c r="O1392" s="17">
        <v>2E-3</v>
      </c>
      <c r="P1392" s="37"/>
      <c r="Q1392" s="27">
        <v>6.0000000000000001E-3</v>
      </c>
      <c r="R1392" s="13">
        <v>1315</v>
      </c>
      <c r="S1392" s="13">
        <v>240</v>
      </c>
      <c r="T1392" s="133">
        <v>2.9999999999999997E-4</v>
      </c>
      <c r="U1392" s="27"/>
      <c r="V1392" s="8">
        <f>IF(AB1390="Latest Sag:",-(K1392*L1392+P1392*Q1392),-(K1392*L1392+P1392*Q1392)+U1392)</f>
        <v>0</v>
      </c>
      <c r="W1392" s="8">
        <f>IF(OR(AC1391="",AC1391=0),Z1391+V1392,IF(AB1390="Latest Sag:",AA1391+U1392+V1392,AC1391+V1392))</f>
        <v>-0.616178</v>
      </c>
      <c r="X1392" s="34"/>
      <c r="Y1392" s="53">
        <f>IF(OR(ISBLANK(X1392),X1390=VALUE(20)),,IF(W1390="Latest Z20:",ABS(X1390-X1392-K1389*L1389-P1389*Q1389+U1391+U1392),ABS(X1391-X1392-K1391*L1391-P1391*Q1391+U1392)))</f>
        <v>0</v>
      </c>
      <c r="Z1392" s="28">
        <v>-67.615714999999994</v>
      </c>
      <c r="AA1392" s="28">
        <v>-0.616919</v>
      </c>
      <c r="AB1392" s="28">
        <v>4.1778999999999997E-2</v>
      </c>
      <c r="AC1392" s="8">
        <f t="shared" ref="AC1392" si="3142">AB1392+AA1392</f>
        <v>-0.57513999999999998</v>
      </c>
      <c r="AD1392" s="35">
        <v>-0.63277300000000003</v>
      </c>
      <c r="AE1392" s="8">
        <f t="shared" ref="AE1392" si="3143">IF(AD1392="",0,IF(OR(AC1392="",AC1392=0),W1392-AD1392,AC1392-AD1392))</f>
        <v>5.7633000000000045E-2</v>
      </c>
      <c r="AF1392" s="58">
        <f t="shared" ref="AF1392" si="3144">IF(AA1392="",(Z1392-V1392)-Z1391,AC1392-W1392)</f>
        <v>4.1038000000000019E-2</v>
      </c>
      <c r="AG1392" s="40">
        <f>--34823</f>
        <v>34823</v>
      </c>
      <c r="AH1392" s="73">
        <v>400</v>
      </c>
      <c r="AI1392" s="40">
        <v>1213</v>
      </c>
      <c r="AJ1392" s="73">
        <v>100</v>
      </c>
      <c r="AK1392" s="40">
        <v>26</v>
      </c>
      <c r="AL1392" s="73">
        <v>200</v>
      </c>
      <c r="AM1392" s="70"/>
      <c r="AN1392" s="74"/>
      <c r="AO1392" s="70"/>
      <c r="AP1392" s="63"/>
      <c r="AQ1392" s="63"/>
      <c r="AR1392" s="40"/>
      <c r="AS1392" s="40"/>
      <c r="AT1392" s="63"/>
      <c r="AU1392" s="63"/>
      <c r="AV1392" s="142"/>
      <c r="AW1392" s="71"/>
      <c r="AX1392" s="45"/>
      <c r="AY1392" s="45"/>
      <c r="AZ1392" s="46"/>
      <c r="BA1392" s="152"/>
      <c r="BB1392" s="47"/>
      <c r="BC1392" s="158">
        <v>24</v>
      </c>
      <c r="BD1392" s="158"/>
      <c r="BE1392" s="47"/>
      <c r="BF1392" s="56"/>
      <c r="BG1392" s="49"/>
      <c r="BH1392" s="50"/>
      <c r="BI1392" s="49"/>
      <c r="BJ1392" s="49"/>
      <c r="BK1392" s="49"/>
      <c r="BL1392" s="49"/>
      <c r="BM1392" s="49"/>
      <c r="BN1392" s="50"/>
      <c r="BO1392" s="49"/>
      <c r="BP1392" s="49"/>
      <c r="BQ1392" s="50"/>
      <c r="BR1392" s="9"/>
    </row>
    <row r="1393" spans="1:70" s="7" customFormat="1" x14ac:dyDescent="0.25">
      <c r="A1393" s="68" t="s">
        <v>2339</v>
      </c>
      <c r="B1393" s="67" t="s">
        <v>2285</v>
      </c>
      <c r="C1393" s="52">
        <v>44969.468136574076</v>
      </c>
      <c r="D1393" s="16">
        <f>(K1393*M1393+P1393*R1393)/(24*60*60)</f>
        <v>9.2592592592592587E-3</v>
      </c>
      <c r="E1393" s="26"/>
      <c r="F1393" s="14" t="s">
        <v>2273</v>
      </c>
      <c r="G1393" s="15">
        <v>0.112</v>
      </c>
      <c r="H1393" s="131">
        <v>31.5</v>
      </c>
      <c r="I1393" s="131">
        <v>15</v>
      </c>
      <c r="J1393" s="143" t="s">
        <v>2277</v>
      </c>
      <c r="K1393" s="27">
        <v>8</v>
      </c>
      <c r="L1393" s="27">
        <v>6.0000000000000001E-3</v>
      </c>
      <c r="M1393" s="13">
        <v>100</v>
      </c>
      <c r="N1393" s="13">
        <v>240</v>
      </c>
      <c r="O1393" s="17">
        <v>2E-3</v>
      </c>
      <c r="P1393" s="27">
        <v>0</v>
      </c>
      <c r="Q1393" s="27">
        <v>6.0000000000000001E-3</v>
      </c>
      <c r="R1393" s="13">
        <v>1315</v>
      </c>
      <c r="S1393" s="13">
        <v>240</v>
      </c>
      <c r="T1393" s="133">
        <v>2.9999999999999997E-4</v>
      </c>
      <c r="U1393" s="27">
        <v>4.8661000000000003E-2</v>
      </c>
      <c r="V1393" s="8">
        <f>IF(AB1391="Latest Sag:",-(K1393*L1393+P1393*Q1393),-(K1393*L1393+P1393*Q1393)+U1393)</f>
        <v>-4.8000000000000001E-2</v>
      </c>
      <c r="W1393" s="8">
        <f>IF(OR(AC1392="",AC1392=0),Z1392+V1393,IF(AB1391="Latest Sag:",AA1392+U1393+V1393,AC1392+V1393))</f>
        <v>-0.61625800000000008</v>
      </c>
      <c r="X1393" s="33">
        <v>-39.619636</v>
      </c>
      <c r="Y1393" s="53">
        <f>IF(OR(ISBLANK(X1393),X1391=VALUE(20)),,IF(W1391="Latest Z20:",ABS(X1391-X1393-K1390*L1390-P1390*Q1390+U1392+U1393),ABS(X1392-X1393-K1392*L1392-P1392*Q1392+U1393)))</f>
        <v>0</v>
      </c>
      <c r="Z1393" s="28">
        <v>-67.615364</v>
      </c>
      <c r="AA1393" s="28">
        <v>-0.6169</v>
      </c>
      <c r="AB1393" s="28">
        <v>8.4900000000000004E-4</v>
      </c>
      <c r="AC1393" s="8">
        <f t="shared" ref="AC1393" si="3145">AB1393+AA1393</f>
        <v>-0.61605100000000002</v>
      </c>
      <c r="AD1393" s="35">
        <v>-0.63277300000000003</v>
      </c>
      <c r="AE1393" s="8">
        <f t="shared" ref="AE1393" si="3146">IF(AD1393="",0,IF(OR(AC1393="",AC1393=0),W1393-AD1393,AC1393-AD1393))</f>
        <v>1.6722000000000015E-2</v>
      </c>
      <c r="AF1393" s="58">
        <f t="shared" ref="AF1393" si="3147">IF(AA1393="",(Z1393-V1393)-Z1392,AC1393-W1393)</f>
        <v>2.0700000000006824E-4</v>
      </c>
      <c r="AG1393" s="40">
        <v>-440</v>
      </c>
      <c r="AH1393" s="73">
        <v>400</v>
      </c>
      <c r="AI1393" s="40">
        <v>52</v>
      </c>
      <c r="AJ1393" s="73">
        <v>100</v>
      </c>
      <c r="AK1393" s="40">
        <v>32</v>
      </c>
      <c r="AL1393" s="73">
        <v>200</v>
      </c>
      <c r="AM1393" s="70"/>
      <c r="AN1393" s="74"/>
      <c r="AO1393" s="70"/>
      <c r="AP1393" s="63"/>
      <c r="AQ1393" s="63"/>
      <c r="AR1393" s="40"/>
      <c r="AS1393" s="40"/>
      <c r="AT1393" s="63"/>
      <c r="AU1393" s="63"/>
      <c r="AV1393" s="142"/>
      <c r="AW1393" s="71"/>
      <c r="AX1393" s="45"/>
      <c r="AY1393" s="45"/>
      <c r="AZ1393" s="46"/>
      <c r="BA1393" s="152"/>
      <c r="BB1393" s="47"/>
      <c r="BC1393" s="158">
        <v>24</v>
      </c>
      <c r="BD1393" s="158"/>
      <c r="BE1393" s="47"/>
      <c r="BF1393" s="56"/>
      <c r="BG1393" s="49"/>
      <c r="BH1393" s="50"/>
      <c r="BI1393" s="49"/>
      <c r="BJ1393" s="49"/>
      <c r="BK1393" s="49"/>
      <c r="BL1393" s="49"/>
      <c r="BM1393" s="49"/>
      <c r="BN1393" s="50"/>
      <c r="BO1393" s="49"/>
      <c r="BP1393" s="49"/>
      <c r="BQ1393" s="50"/>
      <c r="BR1393" s="9"/>
    </row>
    <row r="1394" spans="1:70" s="6" customFormat="1" x14ac:dyDescent="0.25">
      <c r="A1394" s="170" t="s">
        <v>1155</v>
      </c>
      <c r="B1394" s="136"/>
      <c r="C1394" s="137">
        <v>44969.488553240742</v>
      </c>
      <c r="D1394" s="146">
        <v>0.96</v>
      </c>
      <c r="E1394" s="139" t="s">
        <v>814</v>
      </c>
      <c r="F1394" s="165" t="s">
        <v>1344</v>
      </c>
      <c r="G1394" s="22"/>
      <c r="H1394" s="134"/>
      <c r="I1394" s="134"/>
      <c r="J1394" s="145"/>
      <c r="K1394" s="29"/>
      <c r="L1394" s="29"/>
      <c r="M1394" s="1"/>
      <c r="N1394" s="1"/>
      <c r="O1394" s="3"/>
      <c r="P1394" s="29"/>
      <c r="Q1394" s="29"/>
      <c r="R1394" s="1"/>
      <c r="S1394" s="1"/>
      <c r="T1394" s="147" t="s">
        <v>903</v>
      </c>
      <c r="U1394" s="32" t="s">
        <v>24</v>
      </c>
      <c r="V1394" s="24"/>
      <c r="W1394" s="25" t="s">
        <v>22</v>
      </c>
      <c r="X1394" s="30">
        <v>20</v>
      </c>
      <c r="Y1394" s="138"/>
      <c r="Z1394" s="30"/>
      <c r="AA1394" s="30"/>
      <c r="AB1394" s="36" t="s">
        <v>21</v>
      </c>
      <c r="AC1394" s="24">
        <f>$AC$1393</f>
        <v>-0.61605100000000002</v>
      </c>
      <c r="AD1394" s="30"/>
      <c r="AE1394" s="24"/>
      <c r="AF1394" s="24"/>
      <c r="AG1394" s="41"/>
      <c r="AH1394" s="41"/>
      <c r="AI1394" s="41"/>
      <c r="AJ1394" s="41"/>
      <c r="AK1394" s="41"/>
      <c r="AL1394" s="41"/>
      <c r="AM1394" s="41"/>
      <c r="AN1394" s="41"/>
      <c r="AO1394" s="41"/>
      <c r="AP1394" s="135"/>
      <c r="AQ1394" s="135"/>
      <c r="AR1394" s="41"/>
      <c r="AS1394" s="41"/>
      <c r="AT1394" s="135"/>
      <c r="AU1394" s="135"/>
      <c r="AV1394" s="29"/>
      <c r="AW1394" s="42"/>
      <c r="AX1394" s="42"/>
      <c r="AY1394" s="42"/>
      <c r="AZ1394" s="43"/>
      <c r="BA1394" s="151"/>
      <c r="BB1394" s="44"/>
      <c r="BC1394" s="157">
        <v>25</v>
      </c>
      <c r="BD1394" s="157"/>
      <c r="BE1394" s="44"/>
      <c r="BF1394" s="48"/>
      <c r="BG1394" s="48"/>
      <c r="BH1394" s="48"/>
      <c r="BI1394" s="48"/>
      <c r="BJ1394" s="48"/>
      <c r="BK1394" s="48"/>
      <c r="BL1394" s="48"/>
      <c r="BM1394" s="48"/>
      <c r="BN1394" s="48"/>
      <c r="BO1394" s="48"/>
      <c r="BP1394" s="48"/>
      <c r="BQ1394" s="48"/>
      <c r="BR1394" s="1"/>
    </row>
    <row r="1395" spans="1:70" s="7" customFormat="1" x14ac:dyDescent="0.25">
      <c r="A1395" s="68" t="s">
        <v>2340</v>
      </c>
      <c r="B1395" s="67" t="s">
        <v>2285</v>
      </c>
      <c r="C1395" s="52">
        <v>44969.488587962966</v>
      </c>
      <c r="D1395" s="16">
        <f>(K1395*M1395+P1395*R1395)/(24*60*60)</f>
        <v>0</v>
      </c>
      <c r="E1395" s="26"/>
      <c r="F1395" s="14" t="s">
        <v>2273</v>
      </c>
      <c r="G1395" s="15">
        <v>0.112</v>
      </c>
      <c r="H1395" s="131">
        <v>31.5</v>
      </c>
      <c r="I1395" s="131">
        <v>15</v>
      </c>
      <c r="J1395" s="143" t="s">
        <v>2277</v>
      </c>
      <c r="K1395" s="37"/>
      <c r="L1395" s="27">
        <v>6.0000000000000001E-3</v>
      </c>
      <c r="M1395" s="13">
        <v>100</v>
      </c>
      <c r="N1395" s="13">
        <v>240</v>
      </c>
      <c r="O1395" s="17">
        <v>2E-3</v>
      </c>
      <c r="P1395" s="37"/>
      <c r="Q1395" s="27">
        <v>6.0000000000000001E-3</v>
      </c>
      <c r="R1395" s="13">
        <v>1315</v>
      </c>
      <c r="S1395" s="13">
        <v>240</v>
      </c>
      <c r="T1395" s="133">
        <v>2.9999999999999997E-4</v>
      </c>
      <c r="U1395" s="27"/>
      <c r="V1395" s="8">
        <f>IF(AB1393="Latest Sag:",-(K1395*L1395+P1395*Q1395),-(K1395*L1395+P1395*Q1395)+U1395)</f>
        <v>0</v>
      </c>
      <c r="W1395" s="8">
        <f>IF(OR(AC1394="",AC1394=0),Z1394+V1395,IF(AB1393="Latest Sag:",AA1394+U1395+V1395,AC1394+V1395))</f>
        <v>-0.61605100000000002</v>
      </c>
      <c r="X1395" s="34"/>
      <c r="Y1395" s="53">
        <f>IF(OR(ISBLANK(X1395),X1393=VALUE(20)),,IF(W1393="Latest Z20:",ABS(X1393-X1395-K1392*L1392-P1392*Q1392+U1394+U1395),ABS(X1394-X1395-K1394*L1394-P1394*Q1394+U1395)))</f>
        <v>0</v>
      </c>
      <c r="Z1395" s="28">
        <v>-67.614166999999995</v>
      </c>
      <c r="AA1395" s="28">
        <v>-0.61679399999999995</v>
      </c>
      <c r="AB1395" s="28">
        <v>3.9995999999999997E-2</v>
      </c>
      <c r="AC1395" s="8">
        <f t="shared" ref="AC1395" si="3148">AB1395+AA1395</f>
        <v>-0.57679799999999992</v>
      </c>
      <c r="AD1395" s="35">
        <v>-0.63277300000000003</v>
      </c>
      <c r="AE1395" s="8">
        <f t="shared" ref="AE1395" si="3149">IF(AD1395="",0,IF(OR(AC1395="",AC1395=0),W1395-AD1395,AC1395-AD1395))</f>
        <v>5.5975000000000108E-2</v>
      </c>
      <c r="AF1395" s="58">
        <f t="shared" ref="AF1395" si="3150">IF(AA1395="",(Z1395-V1395)-Z1394,AC1395-W1395)</f>
        <v>3.9253000000000093E-2</v>
      </c>
      <c r="AG1395" s="40">
        <v>-36120</v>
      </c>
      <c r="AH1395" s="73">
        <v>400</v>
      </c>
      <c r="AI1395" s="40">
        <v>1305</v>
      </c>
      <c r="AJ1395" s="73">
        <v>100</v>
      </c>
      <c r="AK1395" s="40">
        <v>10</v>
      </c>
      <c r="AL1395" s="73">
        <v>200</v>
      </c>
      <c r="AM1395" s="70"/>
      <c r="AN1395" s="74"/>
      <c r="AO1395" s="70"/>
      <c r="AP1395" s="63"/>
      <c r="AQ1395" s="63"/>
      <c r="AR1395" s="40"/>
      <c r="AS1395" s="40"/>
      <c r="AT1395" s="63"/>
      <c r="AU1395" s="63"/>
      <c r="AV1395" s="142"/>
      <c r="AW1395" s="71"/>
      <c r="AX1395" s="45"/>
      <c r="AY1395" s="45"/>
      <c r="AZ1395" s="46"/>
      <c r="BA1395" s="152"/>
      <c r="BB1395" s="47"/>
      <c r="BC1395" s="158">
        <v>25</v>
      </c>
      <c r="BD1395" s="158"/>
      <c r="BE1395" s="47"/>
      <c r="BF1395" s="56"/>
      <c r="BG1395" s="49"/>
      <c r="BH1395" s="50"/>
      <c r="BI1395" s="49"/>
      <c r="BJ1395" s="49"/>
      <c r="BK1395" s="49"/>
      <c r="BL1395" s="49"/>
      <c r="BM1395" s="49"/>
      <c r="BN1395" s="50"/>
      <c r="BO1395" s="49"/>
      <c r="BP1395" s="49"/>
      <c r="BQ1395" s="50"/>
      <c r="BR1395" s="9"/>
    </row>
    <row r="1396" spans="1:70" s="7" customFormat="1" x14ac:dyDescent="0.25">
      <c r="A1396" s="68" t="s">
        <v>2341</v>
      </c>
      <c r="B1396" s="67" t="s">
        <v>2285</v>
      </c>
      <c r="C1396" s="52">
        <v>44969.505601851852</v>
      </c>
      <c r="D1396" s="16">
        <f>(K1396*M1396+P1396*R1396)/(24*60*60)</f>
        <v>9.2592592592592587E-3</v>
      </c>
      <c r="E1396" s="26"/>
      <c r="F1396" s="14" t="s">
        <v>2273</v>
      </c>
      <c r="G1396" s="15">
        <v>0.112</v>
      </c>
      <c r="H1396" s="131">
        <v>31.5</v>
      </c>
      <c r="I1396" s="131">
        <v>15</v>
      </c>
      <c r="J1396" s="143" t="s">
        <v>2277</v>
      </c>
      <c r="K1396" s="27">
        <v>8</v>
      </c>
      <c r="L1396" s="27">
        <v>6.0000000000000001E-3</v>
      </c>
      <c r="M1396" s="13">
        <v>100</v>
      </c>
      <c r="N1396" s="13">
        <v>240</v>
      </c>
      <c r="O1396" s="17">
        <v>2E-3</v>
      </c>
      <c r="P1396" s="27">
        <v>0</v>
      </c>
      <c r="Q1396" s="27">
        <v>6.0000000000000001E-3</v>
      </c>
      <c r="R1396" s="13">
        <v>1315</v>
      </c>
      <c r="S1396" s="13">
        <v>240</v>
      </c>
      <c r="T1396" s="133">
        <v>2.9999999999999997E-4</v>
      </c>
      <c r="U1396" s="27">
        <v>4.8167000000000001E-2</v>
      </c>
      <c r="V1396" s="8">
        <f>IF(AB1394="Latest Sag:",-(K1396*L1396+P1396*Q1396),-(K1396*L1396+P1396*Q1396)+U1396)</f>
        <v>-4.8000000000000001E-2</v>
      </c>
      <c r="W1396" s="8">
        <f>IF(OR(AC1395="",AC1395=0),Z1395+V1396,IF(AB1394="Latest Sag:",AA1395+U1396+V1396,AC1395+V1396))</f>
        <v>-0.61662700000000004</v>
      </c>
      <c r="X1396" s="33">
        <v>-39.618293000000001</v>
      </c>
      <c r="Y1396" s="53">
        <f>IF(OR(ISBLANK(X1396),X1394=VALUE(20)),,IF(W1394="Latest Z20:",ABS(X1394-X1396-K1393*L1393-P1393*Q1393+U1395+U1396),ABS(X1395-X1396-K1395*L1395-P1395*Q1395+U1396)))</f>
        <v>0</v>
      </c>
      <c r="Z1396" s="28">
        <v>-67.613917999999998</v>
      </c>
      <c r="AA1396" s="28">
        <v>-0.61680299999999999</v>
      </c>
      <c r="AB1396" s="28">
        <v>8.6399999999999997E-4</v>
      </c>
      <c r="AC1396" s="8">
        <f t="shared" ref="AC1396" si="3151">AB1396+AA1396</f>
        <v>-0.61593900000000001</v>
      </c>
      <c r="AD1396" s="35">
        <v>-0.63277300000000003</v>
      </c>
      <c r="AE1396" s="8">
        <f t="shared" ref="AE1396" si="3152">IF(AD1396="",0,IF(OR(AC1396="",AC1396=0),W1396-AD1396,AC1396-AD1396))</f>
        <v>1.6834000000000016E-2</v>
      </c>
      <c r="AF1396" s="58">
        <f t="shared" ref="AF1396" si="3153">IF(AA1396="",(Z1396-V1396)-Z1395,AC1396-W1396)</f>
        <v>6.8800000000002193E-4</v>
      </c>
      <c r="AG1396" s="40">
        <v>-342</v>
      </c>
      <c r="AH1396" s="73">
        <v>400</v>
      </c>
      <c r="AI1396" s="40">
        <v>59</v>
      </c>
      <c r="AJ1396" s="73">
        <v>100</v>
      </c>
      <c r="AK1396" s="40">
        <v>12</v>
      </c>
      <c r="AL1396" s="73">
        <v>200</v>
      </c>
      <c r="AM1396" s="70"/>
      <c r="AN1396" s="74"/>
      <c r="AO1396" s="70"/>
      <c r="AP1396" s="63"/>
      <c r="AQ1396" s="63"/>
      <c r="AR1396" s="40"/>
      <c r="AS1396" s="40"/>
      <c r="AT1396" s="63"/>
      <c r="AU1396" s="63"/>
      <c r="AV1396" s="142"/>
      <c r="AW1396" s="71"/>
      <c r="AX1396" s="45"/>
      <c r="AY1396" s="45"/>
      <c r="AZ1396" s="46"/>
      <c r="BA1396" s="152"/>
      <c r="BB1396" s="47"/>
      <c r="BC1396" s="158">
        <v>25</v>
      </c>
      <c r="BD1396" s="158"/>
      <c r="BE1396" s="47"/>
      <c r="BF1396" s="56"/>
      <c r="BG1396" s="49"/>
      <c r="BH1396" s="50"/>
      <c r="BI1396" s="49"/>
      <c r="BJ1396" s="49"/>
      <c r="BK1396" s="49"/>
      <c r="BL1396" s="49"/>
      <c r="BM1396" s="49"/>
      <c r="BN1396" s="50"/>
      <c r="BO1396" s="49"/>
      <c r="BP1396" s="49"/>
      <c r="BQ1396" s="50"/>
      <c r="BR1396" s="9"/>
    </row>
    <row r="1397" spans="1:70" s="6" customFormat="1" x14ac:dyDescent="0.25">
      <c r="A1397" s="170" t="s">
        <v>1155</v>
      </c>
      <c r="B1397" s="136"/>
      <c r="C1397" s="137">
        <v>44969.529918981483</v>
      </c>
      <c r="D1397" s="146">
        <v>0.99</v>
      </c>
      <c r="E1397" s="139" t="s">
        <v>814</v>
      </c>
      <c r="F1397" s="165" t="s">
        <v>1349</v>
      </c>
      <c r="G1397" s="22"/>
      <c r="H1397" s="134"/>
      <c r="I1397" s="134"/>
      <c r="J1397" s="145"/>
      <c r="K1397" s="29"/>
      <c r="L1397" s="29"/>
      <c r="M1397" s="1"/>
      <c r="N1397" s="1"/>
      <c r="O1397" s="3"/>
      <c r="P1397" s="29"/>
      <c r="Q1397" s="29"/>
      <c r="R1397" s="1"/>
      <c r="S1397" s="1"/>
      <c r="T1397" s="147" t="s">
        <v>903</v>
      </c>
      <c r="U1397" s="32" t="s">
        <v>24</v>
      </c>
      <c r="V1397" s="24"/>
      <c r="W1397" s="25" t="s">
        <v>22</v>
      </c>
      <c r="X1397" s="30">
        <v>20</v>
      </c>
      <c r="Y1397" s="138"/>
      <c r="Z1397" s="30"/>
      <c r="AA1397" s="30"/>
      <c r="AB1397" s="36" t="s">
        <v>21</v>
      </c>
      <c r="AC1397" s="24">
        <f>$AC$1396</f>
        <v>-0.61593900000000001</v>
      </c>
      <c r="AD1397" s="30"/>
      <c r="AE1397" s="24"/>
      <c r="AF1397" s="24"/>
      <c r="AG1397" s="41"/>
      <c r="AH1397" s="41"/>
      <c r="AI1397" s="41"/>
      <c r="AJ1397" s="41"/>
      <c r="AK1397" s="41"/>
      <c r="AL1397" s="41"/>
      <c r="AM1397" s="41"/>
      <c r="AN1397" s="41"/>
      <c r="AO1397" s="41"/>
      <c r="AP1397" s="135"/>
      <c r="AQ1397" s="135"/>
      <c r="AR1397" s="41"/>
      <c r="AS1397" s="41"/>
      <c r="AT1397" s="135"/>
      <c r="AU1397" s="135"/>
      <c r="AV1397" s="29"/>
      <c r="AW1397" s="42"/>
      <c r="AX1397" s="42"/>
      <c r="AY1397" s="42"/>
      <c r="AZ1397" s="43"/>
      <c r="BA1397" s="151"/>
      <c r="BB1397" s="44"/>
      <c r="BC1397" s="157">
        <v>26</v>
      </c>
      <c r="BD1397" s="157"/>
      <c r="BE1397" s="44"/>
      <c r="BF1397" s="48"/>
      <c r="BG1397" s="48"/>
      <c r="BH1397" s="48"/>
      <c r="BI1397" s="48"/>
      <c r="BJ1397" s="48"/>
      <c r="BK1397" s="48"/>
      <c r="BL1397" s="48"/>
      <c r="BM1397" s="48"/>
      <c r="BN1397" s="48"/>
      <c r="BO1397" s="48"/>
      <c r="BP1397" s="48"/>
      <c r="BQ1397" s="48"/>
      <c r="BR1397" s="1"/>
    </row>
    <row r="1398" spans="1:70" s="7" customFormat="1" x14ac:dyDescent="0.25">
      <c r="A1398" s="68" t="s">
        <v>2342</v>
      </c>
      <c r="B1398" s="67" t="s">
        <v>2285</v>
      </c>
      <c r="C1398" s="52">
        <v>44969.529965277776</v>
      </c>
      <c r="D1398" s="16">
        <f>(K1398*M1398+P1398*R1398)/(24*60*60)</f>
        <v>0</v>
      </c>
      <c r="E1398" s="26"/>
      <c r="F1398" s="14" t="s">
        <v>2273</v>
      </c>
      <c r="G1398" s="15">
        <v>0.112</v>
      </c>
      <c r="H1398" s="131">
        <v>31.5</v>
      </c>
      <c r="I1398" s="131">
        <v>15</v>
      </c>
      <c r="J1398" s="143" t="s">
        <v>2277</v>
      </c>
      <c r="K1398" s="37"/>
      <c r="L1398" s="27">
        <v>6.0000000000000001E-3</v>
      </c>
      <c r="M1398" s="13">
        <v>100</v>
      </c>
      <c r="N1398" s="13">
        <v>240</v>
      </c>
      <c r="O1398" s="17">
        <v>2E-3</v>
      </c>
      <c r="P1398" s="37"/>
      <c r="Q1398" s="27">
        <v>6.0000000000000001E-3</v>
      </c>
      <c r="R1398" s="13">
        <v>1315</v>
      </c>
      <c r="S1398" s="13">
        <v>240</v>
      </c>
      <c r="T1398" s="133">
        <v>2.9999999999999997E-4</v>
      </c>
      <c r="U1398" s="27"/>
      <c r="V1398" s="8">
        <f>IF(AB1396="Latest Sag:",-(K1398*L1398+P1398*Q1398),-(K1398*L1398+P1398*Q1398)+U1398)</f>
        <v>0</v>
      </c>
      <c r="W1398" s="8">
        <f>IF(OR(AC1397="",AC1397=0),Z1397+V1398,IF(AB1396="Latest Sag:",AA1397+U1398+V1398,AC1397+V1398))</f>
        <v>-0.61593900000000001</v>
      </c>
      <c r="X1398" s="34"/>
      <c r="Y1398" s="53">
        <f>IF(OR(ISBLANK(X1398),X1396=VALUE(20)),,IF(W1396="Latest Z20:",ABS(X1396-X1398-K1395*L1395-P1395*Q1395+U1397+U1398),ABS(X1397-X1398-K1397*L1397-P1397*Q1397+U1398)))</f>
        <v>0</v>
      </c>
      <c r="Z1398" s="28">
        <v>-67.612809999999996</v>
      </c>
      <c r="AA1398" s="28">
        <v>-0.61669799999999997</v>
      </c>
      <c r="AB1398" s="28">
        <v>4.0848000000000002E-2</v>
      </c>
      <c r="AC1398" s="8">
        <f t="shared" ref="AC1398" si="3154">AB1398+AA1398</f>
        <v>-0.57584999999999997</v>
      </c>
      <c r="AD1398" s="35">
        <v>-0.63277300000000003</v>
      </c>
      <c r="AE1398" s="8">
        <f t="shared" ref="AE1398" si="3155">IF(AD1398="",0,IF(OR(AC1398="",AC1398=0),W1398-AD1398,AC1398-AD1398))</f>
        <v>5.6923000000000057E-2</v>
      </c>
      <c r="AF1398" s="58">
        <f t="shared" ref="AF1398" si="3156">IF(AA1398="",(Z1398-V1398)-Z1397,AC1398-W1398)</f>
        <v>4.0089000000000041E-2</v>
      </c>
      <c r="AG1398" s="40">
        <v>-34383</v>
      </c>
      <c r="AH1398" s="73">
        <v>400</v>
      </c>
      <c r="AI1398" s="40">
        <v>1674</v>
      </c>
      <c r="AJ1398" s="73">
        <v>100</v>
      </c>
      <c r="AK1398" s="40">
        <v>35</v>
      </c>
      <c r="AL1398" s="73">
        <v>200</v>
      </c>
      <c r="AM1398" s="70"/>
      <c r="AN1398" s="74"/>
      <c r="AO1398" s="70"/>
      <c r="AP1398" s="63"/>
      <c r="AQ1398" s="63"/>
      <c r="AR1398" s="40"/>
      <c r="AS1398" s="40"/>
      <c r="AT1398" s="63"/>
      <c r="AU1398" s="63"/>
      <c r="AV1398" s="142"/>
      <c r="AW1398" s="71"/>
      <c r="AX1398" s="45"/>
      <c r="AY1398" s="45"/>
      <c r="AZ1398" s="46"/>
      <c r="BA1398" s="152"/>
      <c r="BB1398" s="47"/>
      <c r="BC1398" s="158">
        <v>26</v>
      </c>
      <c r="BD1398" s="158"/>
      <c r="BE1398" s="47"/>
      <c r="BF1398" s="56"/>
      <c r="BG1398" s="49"/>
      <c r="BH1398" s="50"/>
      <c r="BI1398" s="49"/>
      <c r="BJ1398" s="49"/>
      <c r="BK1398" s="49"/>
      <c r="BL1398" s="49"/>
      <c r="BM1398" s="49"/>
      <c r="BN1398" s="50"/>
      <c r="BO1398" s="49"/>
      <c r="BP1398" s="49"/>
      <c r="BQ1398" s="50"/>
      <c r="BR1398" s="9"/>
    </row>
    <row r="1399" spans="1:70" s="7" customFormat="1" x14ac:dyDescent="0.25">
      <c r="A1399" s="68" t="s">
        <v>2343</v>
      </c>
      <c r="B1399" s="67" t="s">
        <v>2285</v>
      </c>
      <c r="C1399" s="52">
        <v>44969.549016203702</v>
      </c>
      <c r="D1399" s="16">
        <f>(K1399*M1399+P1399*R1399)/(24*60*60)</f>
        <v>9.2592592592592587E-3</v>
      </c>
      <c r="E1399" s="26"/>
      <c r="F1399" s="14" t="s">
        <v>2273</v>
      </c>
      <c r="G1399" s="15">
        <v>0.112</v>
      </c>
      <c r="H1399" s="131">
        <v>31.5</v>
      </c>
      <c r="I1399" s="131">
        <v>15</v>
      </c>
      <c r="J1399" s="143" t="s">
        <v>2277</v>
      </c>
      <c r="K1399" s="27">
        <v>8</v>
      </c>
      <c r="L1399" s="27">
        <v>6.0000000000000001E-3</v>
      </c>
      <c r="M1399" s="13">
        <v>100</v>
      </c>
      <c r="N1399" s="13">
        <v>240</v>
      </c>
      <c r="O1399" s="17">
        <v>2E-3</v>
      </c>
      <c r="P1399" s="27">
        <v>0</v>
      </c>
      <c r="Q1399" s="27">
        <v>6.0000000000000001E-3</v>
      </c>
      <c r="R1399" s="13">
        <v>1315</v>
      </c>
      <c r="S1399" s="13">
        <v>240</v>
      </c>
      <c r="T1399" s="133">
        <v>2.9999999999999997E-4</v>
      </c>
      <c r="U1399" s="27">
        <v>4.8150999999999999E-2</v>
      </c>
      <c r="V1399" s="8">
        <f>IF(AB1397="Latest Sag:",-(K1399*L1399+P1399*Q1399),-(K1399*L1399+P1399*Q1399)+U1399)</f>
        <v>-4.8000000000000001E-2</v>
      </c>
      <c r="W1399" s="8">
        <f>IF(OR(AC1398="",AC1398=0),Z1398+V1399,IF(AB1397="Latest Sag:",AA1398+U1399+V1399,AC1398+V1399))</f>
        <v>-0.61654699999999996</v>
      </c>
      <c r="X1399" s="33">
        <v>-39.616723999999998</v>
      </c>
      <c r="Y1399" s="53">
        <f>IF(OR(ISBLANK(X1399),X1397=VALUE(20)),,IF(W1397="Latest Z20:",ABS(X1397-X1399-K1396*L1396-P1396*Q1396+U1398+U1399),ABS(X1398-X1399-K1398*L1398-P1398*Q1398+U1399)))</f>
        <v>0</v>
      </c>
      <c r="Z1399" s="28">
        <v>-67.612579999999994</v>
      </c>
      <c r="AA1399" s="28">
        <v>-0.61669099999999999</v>
      </c>
      <c r="AB1399" s="28">
        <v>1.16E-3</v>
      </c>
      <c r="AC1399" s="8">
        <f t="shared" ref="AC1399" si="3157">AB1399+AA1399</f>
        <v>-0.61553099999999994</v>
      </c>
      <c r="AD1399" s="35">
        <v>-0.63277300000000003</v>
      </c>
      <c r="AE1399" s="8">
        <f t="shared" ref="AE1399" si="3158">IF(AD1399="",0,IF(OR(AC1399="",AC1399=0),W1399-AD1399,AC1399-AD1399))</f>
        <v>1.7242000000000091E-2</v>
      </c>
      <c r="AF1399" s="58">
        <f t="shared" ref="AF1399" si="3159">IF(AA1399="",(Z1399-V1399)-Z1398,AC1399-W1399)</f>
        <v>1.0160000000000169E-3</v>
      </c>
      <c r="AG1399" s="40">
        <v>-839</v>
      </c>
      <c r="AH1399" s="73">
        <v>400</v>
      </c>
      <c r="AI1399" s="40">
        <v>61</v>
      </c>
      <c r="AJ1399" s="73">
        <v>100</v>
      </c>
      <c r="AK1399" s="40">
        <v>30</v>
      </c>
      <c r="AL1399" s="73">
        <v>200</v>
      </c>
      <c r="AM1399" s="70"/>
      <c r="AN1399" s="74"/>
      <c r="AO1399" s="70"/>
      <c r="AP1399" s="63"/>
      <c r="AQ1399" s="63"/>
      <c r="AR1399" s="40"/>
      <c r="AS1399" s="40"/>
      <c r="AT1399" s="63"/>
      <c r="AU1399" s="63"/>
      <c r="AV1399" s="142"/>
      <c r="AW1399" s="71"/>
      <c r="AX1399" s="45"/>
      <c r="AY1399" s="45"/>
      <c r="AZ1399" s="46"/>
      <c r="BA1399" s="152"/>
      <c r="BB1399" s="47"/>
      <c r="BC1399" s="158">
        <v>26</v>
      </c>
      <c r="BD1399" s="158"/>
      <c r="BE1399" s="47"/>
      <c r="BF1399" s="56"/>
      <c r="BG1399" s="49"/>
      <c r="BH1399" s="50"/>
      <c r="BI1399" s="49"/>
      <c r="BJ1399" s="49"/>
      <c r="BK1399" s="49"/>
      <c r="BL1399" s="49"/>
      <c r="BM1399" s="49"/>
      <c r="BN1399" s="50"/>
      <c r="BO1399" s="49"/>
      <c r="BP1399" s="49"/>
      <c r="BQ1399" s="50"/>
      <c r="BR1399" s="9"/>
    </row>
    <row r="1400" spans="1:70" s="6" customFormat="1" x14ac:dyDescent="0.25">
      <c r="A1400" s="170" t="s">
        <v>1155</v>
      </c>
      <c r="B1400" s="136"/>
      <c r="C1400" s="137">
        <v>44969.570208333331</v>
      </c>
      <c r="D1400" s="146">
        <v>0.97</v>
      </c>
      <c r="E1400" s="139" t="s">
        <v>814</v>
      </c>
      <c r="F1400" s="165" t="s">
        <v>1353</v>
      </c>
      <c r="G1400" s="22"/>
      <c r="H1400" s="134"/>
      <c r="I1400" s="134"/>
      <c r="J1400" s="145"/>
      <c r="K1400" s="29"/>
      <c r="L1400" s="29"/>
      <c r="M1400" s="1"/>
      <c r="N1400" s="1"/>
      <c r="O1400" s="3"/>
      <c r="P1400" s="29"/>
      <c r="Q1400" s="29"/>
      <c r="R1400" s="1"/>
      <c r="S1400" s="1"/>
      <c r="T1400" s="147" t="s">
        <v>903</v>
      </c>
      <c r="U1400" s="32" t="s">
        <v>24</v>
      </c>
      <c r="V1400" s="24"/>
      <c r="W1400" s="25" t="s">
        <v>22</v>
      </c>
      <c r="X1400" s="30">
        <v>20</v>
      </c>
      <c r="Y1400" s="138"/>
      <c r="Z1400" s="30"/>
      <c r="AA1400" s="30"/>
      <c r="AB1400" s="36" t="s">
        <v>21</v>
      </c>
      <c r="AC1400" s="24">
        <f>$AC$1399</f>
        <v>-0.61553099999999994</v>
      </c>
      <c r="AD1400" s="30"/>
      <c r="AE1400" s="24"/>
      <c r="AF1400" s="24"/>
      <c r="AG1400" s="41"/>
      <c r="AH1400" s="41"/>
      <c r="AI1400" s="41"/>
      <c r="AJ1400" s="41"/>
      <c r="AK1400" s="41"/>
      <c r="AL1400" s="41"/>
      <c r="AM1400" s="41"/>
      <c r="AN1400" s="41"/>
      <c r="AO1400" s="41"/>
      <c r="AP1400" s="135"/>
      <c r="AQ1400" s="135"/>
      <c r="AR1400" s="41"/>
      <c r="AS1400" s="41"/>
      <c r="AT1400" s="135"/>
      <c r="AU1400" s="135"/>
      <c r="AV1400" s="29"/>
      <c r="AW1400" s="42"/>
      <c r="AX1400" s="42"/>
      <c r="AY1400" s="42"/>
      <c r="AZ1400" s="43"/>
      <c r="BA1400" s="151"/>
      <c r="BB1400" s="44"/>
      <c r="BC1400" s="157">
        <v>27</v>
      </c>
      <c r="BD1400" s="157"/>
      <c r="BE1400" s="44"/>
      <c r="BF1400" s="48"/>
      <c r="BG1400" s="48"/>
      <c r="BH1400" s="48"/>
      <c r="BI1400" s="48"/>
      <c r="BJ1400" s="48"/>
      <c r="BK1400" s="48"/>
      <c r="BL1400" s="48"/>
      <c r="BM1400" s="48"/>
      <c r="BN1400" s="48"/>
      <c r="BO1400" s="48"/>
      <c r="BP1400" s="48"/>
      <c r="BQ1400" s="48"/>
      <c r="BR1400" s="1"/>
    </row>
    <row r="1401" spans="1:70" s="7" customFormat="1" x14ac:dyDescent="0.25">
      <c r="A1401" s="68" t="s">
        <v>2344</v>
      </c>
      <c r="B1401" s="67" t="s">
        <v>2285</v>
      </c>
      <c r="C1401" s="52">
        <v>44969.5702662037</v>
      </c>
      <c r="D1401" s="16">
        <f>(K1401*M1401+P1401*R1401)/(24*60*60)</f>
        <v>0</v>
      </c>
      <c r="E1401" s="26"/>
      <c r="F1401" s="14" t="s">
        <v>2273</v>
      </c>
      <c r="G1401" s="15">
        <v>0.112</v>
      </c>
      <c r="H1401" s="131">
        <v>31.5</v>
      </c>
      <c r="I1401" s="131">
        <v>15</v>
      </c>
      <c r="J1401" s="143" t="s">
        <v>2277</v>
      </c>
      <c r="K1401" s="37"/>
      <c r="L1401" s="27">
        <v>6.0000000000000001E-3</v>
      </c>
      <c r="M1401" s="13">
        <v>100</v>
      </c>
      <c r="N1401" s="13">
        <v>240</v>
      </c>
      <c r="O1401" s="17">
        <v>2E-3</v>
      </c>
      <c r="P1401" s="37"/>
      <c r="Q1401" s="27">
        <v>6.0000000000000001E-3</v>
      </c>
      <c r="R1401" s="13">
        <v>1315</v>
      </c>
      <c r="S1401" s="13">
        <v>240</v>
      </c>
      <c r="T1401" s="133">
        <v>2.9999999999999997E-4</v>
      </c>
      <c r="U1401" s="27"/>
      <c r="V1401" s="8">
        <f>IF(AB1399="Latest Sag:",-(K1401*L1401+P1401*Q1401),-(K1401*L1401+P1401*Q1401)+U1401)</f>
        <v>0</v>
      </c>
      <c r="W1401" s="8">
        <f>IF(OR(AC1400="",AC1400=0),Z1400+V1401,IF(AB1399="Latest Sag:",AA1400+U1401+V1401,AC1400+V1401))</f>
        <v>-0.61553099999999994</v>
      </c>
      <c r="X1401" s="34"/>
      <c r="Y1401" s="53">
        <f>IF(OR(ISBLANK(X1401),X1399=VALUE(20)),,IF(W1399="Latest Z20:",ABS(X1399-X1401-K1398*L1398-P1398*Q1398+U1400+U1401),ABS(X1400-X1401-K1400*L1400-P1400*Q1400+U1401)))</f>
        <v>0</v>
      </c>
      <c r="Z1401" s="28">
        <v>-67.611475999999996</v>
      </c>
      <c r="AA1401" s="28">
        <v>-0.616838</v>
      </c>
      <c r="AB1401" s="28">
        <v>4.1432999999999998E-2</v>
      </c>
      <c r="AC1401" s="8">
        <f t="shared" ref="AC1401" si="3160">AB1401+AA1401</f>
        <v>-0.57540499999999994</v>
      </c>
      <c r="AD1401" s="35">
        <v>-0.63277300000000003</v>
      </c>
      <c r="AE1401" s="8">
        <f t="shared" ref="AE1401" si="3161">IF(AD1401="",0,IF(OR(AC1401="",AC1401=0),W1401-AD1401,AC1401-AD1401))</f>
        <v>5.7368000000000086E-2</v>
      </c>
      <c r="AF1401" s="58">
        <f t="shared" ref="AF1401" si="3162">IF(AA1401="",(Z1401-V1401)-Z1400,AC1401-W1401)</f>
        <v>4.0125999999999995E-2</v>
      </c>
      <c r="AG1401" s="40">
        <v>-34422</v>
      </c>
      <c r="AH1401" s="73">
        <v>400</v>
      </c>
      <c r="AI1401" s="40">
        <v>1209</v>
      </c>
      <c r="AJ1401" s="73">
        <v>100</v>
      </c>
      <c r="AK1401" s="40">
        <v>26</v>
      </c>
      <c r="AL1401" s="73">
        <v>200</v>
      </c>
      <c r="AM1401" s="70"/>
      <c r="AN1401" s="74"/>
      <c r="AO1401" s="70"/>
      <c r="AP1401" s="63"/>
      <c r="AQ1401" s="63"/>
      <c r="AR1401" s="40"/>
      <c r="AS1401" s="40"/>
      <c r="AT1401" s="63"/>
      <c r="AU1401" s="63"/>
      <c r="AV1401" s="142"/>
      <c r="AW1401" s="71"/>
      <c r="AX1401" s="45"/>
      <c r="AY1401" s="45"/>
      <c r="AZ1401" s="46"/>
      <c r="BA1401" s="152"/>
      <c r="BB1401" s="47"/>
      <c r="BC1401" s="158">
        <v>27</v>
      </c>
      <c r="BD1401" s="158"/>
      <c r="BE1401" s="47"/>
      <c r="BF1401" s="56"/>
      <c r="BG1401" s="49"/>
      <c r="BH1401" s="50"/>
      <c r="BI1401" s="49"/>
      <c r="BJ1401" s="49"/>
      <c r="BK1401" s="49"/>
      <c r="BL1401" s="49"/>
      <c r="BM1401" s="49"/>
      <c r="BN1401" s="50"/>
      <c r="BO1401" s="49"/>
      <c r="BP1401" s="49"/>
      <c r="BQ1401" s="50"/>
      <c r="BR1401" s="9"/>
    </row>
    <row r="1402" spans="1:70" s="7" customFormat="1" x14ac:dyDescent="0.25">
      <c r="A1402" s="68" t="s">
        <v>2345</v>
      </c>
      <c r="B1402" s="67" t="s">
        <v>2285</v>
      </c>
      <c r="C1402" s="52">
        <v>44969.586481481485</v>
      </c>
      <c r="D1402" s="16">
        <f>(K1402*M1402+P1402*R1402)/(24*60*60)</f>
        <v>9.2592592592592587E-3</v>
      </c>
      <c r="E1402" s="26" t="s">
        <v>2359</v>
      </c>
      <c r="F1402" s="14" t="s">
        <v>2273</v>
      </c>
      <c r="G1402" s="15">
        <v>0.112</v>
      </c>
      <c r="H1402" s="131">
        <v>31.5</v>
      </c>
      <c r="I1402" s="131">
        <v>15</v>
      </c>
      <c r="J1402" s="143" t="s">
        <v>2277</v>
      </c>
      <c r="K1402" s="27">
        <v>8</v>
      </c>
      <c r="L1402" s="27">
        <v>6.0000000000000001E-3</v>
      </c>
      <c r="M1402" s="13">
        <v>100</v>
      </c>
      <c r="N1402" s="13">
        <v>240</v>
      </c>
      <c r="O1402" s="17">
        <v>2E-3</v>
      </c>
      <c r="P1402" s="27">
        <v>0</v>
      </c>
      <c r="Q1402" s="27">
        <v>6.0000000000000001E-3</v>
      </c>
      <c r="R1402" s="13">
        <v>1315</v>
      </c>
      <c r="S1402" s="13">
        <v>240</v>
      </c>
      <c r="T1402" s="133">
        <v>2.9999999999999997E-4</v>
      </c>
      <c r="U1402" s="27">
        <v>4.8211999999999998E-2</v>
      </c>
      <c r="V1402" s="8">
        <f>IF(AB1400="Latest Sag:",-(K1402*L1402+P1402*Q1402),-(K1402*L1402+P1402*Q1402)+U1402)</f>
        <v>-4.8000000000000001E-2</v>
      </c>
      <c r="W1402" s="8">
        <f>IF(OR(AC1401="",AC1401=0),Z1401+V1402,IF(AB1400="Latest Sag:",AA1401+U1402+V1402,AC1401+V1402))</f>
        <v>-0.61662600000000001</v>
      </c>
      <c r="X1402" s="33">
        <v>-39.614431000000003</v>
      </c>
      <c r="Y1402" s="53">
        <f>IF(OR(ISBLANK(X1402),X1400=VALUE(20)),,IF(W1400="Latest Z20:",ABS(X1400-X1402-K1399*L1399-P1399*Q1399+U1401+U1402),ABS(X1401-X1402-K1401*L1401-P1401*Q1401+U1402)))</f>
        <v>0</v>
      </c>
      <c r="Z1402" s="28">
        <v>-67.611069999999998</v>
      </c>
      <c r="AA1402" s="28">
        <v>-0.61680699999999999</v>
      </c>
      <c r="AB1402" s="28">
        <v>1.926E-3</v>
      </c>
      <c r="AC1402" s="8">
        <f t="shared" ref="AC1402" si="3163">AB1402+AA1402</f>
        <v>-0.61488100000000001</v>
      </c>
      <c r="AD1402" s="35">
        <v>-0.63277300000000003</v>
      </c>
      <c r="AE1402" s="8">
        <f t="shared" ref="AE1402" si="3164">IF(AD1402="",0,IF(OR(AC1402="",AC1402=0),W1402-AD1402,AC1402-AD1402))</f>
        <v>1.7892000000000019E-2</v>
      </c>
      <c r="AF1402" s="58">
        <f t="shared" ref="AF1402" si="3165">IF(AA1402="",(Z1402-V1402)-Z1401,AC1402-W1402)</f>
        <v>1.7449999999999966E-3</v>
      </c>
      <c r="AG1402" s="40">
        <v>-1353</v>
      </c>
      <c r="AH1402" s="73">
        <v>400</v>
      </c>
      <c r="AI1402" s="40">
        <v>60</v>
      </c>
      <c r="AJ1402" s="73">
        <v>100</v>
      </c>
      <c r="AK1402" s="40">
        <v>20</v>
      </c>
      <c r="AL1402" s="73">
        <v>200</v>
      </c>
      <c r="AM1402" s="70"/>
      <c r="AN1402" s="74"/>
      <c r="AO1402" s="70"/>
      <c r="AP1402" s="63"/>
      <c r="AQ1402" s="63"/>
      <c r="AR1402" s="40"/>
      <c r="AS1402" s="40"/>
      <c r="AT1402" s="63"/>
      <c r="AU1402" s="63"/>
      <c r="AV1402" s="142"/>
      <c r="AW1402" s="71"/>
      <c r="AX1402" s="45"/>
      <c r="AY1402" s="45">
        <v>-8.1899999999999996E-4</v>
      </c>
      <c r="AZ1402" s="46"/>
      <c r="BA1402" s="152"/>
      <c r="BB1402" s="47"/>
      <c r="BC1402" s="158">
        <v>27</v>
      </c>
      <c r="BD1402" s="158"/>
      <c r="BE1402" s="47"/>
      <c r="BF1402" s="56"/>
      <c r="BG1402" s="49"/>
      <c r="BH1402" s="50"/>
      <c r="BI1402" s="49"/>
      <c r="BJ1402" s="49"/>
      <c r="BK1402" s="49"/>
      <c r="BL1402" s="49"/>
      <c r="BM1402" s="49"/>
      <c r="BN1402" s="50"/>
      <c r="BO1402" s="49"/>
      <c r="BP1402" s="49"/>
      <c r="BQ1402" s="50"/>
      <c r="BR1402" s="9"/>
    </row>
    <row r="1403" spans="1:70" s="6" customFormat="1" x14ac:dyDescent="0.25">
      <c r="A1403" s="170" t="s">
        <v>1155</v>
      </c>
      <c r="B1403" s="136"/>
      <c r="C1403" s="137">
        <v>44969.616319444445</v>
      </c>
      <c r="D1403" s="146">
        <v>1.1100000000000001</v>
      </c>
      <c r="E1403" s="139" t="s">
        <v>814</v>
      </c>
      <c r="F1403" s="165" t="s">
        <v>1356</v>
      </c>
      <c r="G1403" s="22"/>
      <c r="H1403" s="134"/>
      <c r="I1403" s="134"/>
      <c r="J1403" s="145"/>
      <c r="K1403" s="29"/>
      <c r="L1403" s="29"/>
      <c r="M1403" s="1"/>
      <c r="N1403" s="1"/>
      <c r="O1403" s="3"/>
      <c r="P1403" s="29"/>
      <c r="Q1403" s="29"/>
      <c r="R1403" s="1"/>
      <c r="S1403" s="1"/>
      <c r="T1403" s="147" t="s">
        <v>903</v>
      </c>
      <c r="U1403" s="32" t="s">
        <v>24</v>
      </c>
      <c r="V1403" s="24"/>
      <c r="W1403" s="25" t="s">
        <v>22</v>
      </c>
      <c r="X1403" s="30">
        <v>20</v>
      </c>
      <c r="Y1403" s="138"/>
      <c r="Z1403" s="30"/>
      <c r="AA1403" s="30"/>
      <c r="AB1403" s="36" t="s">
        <v>21</v>
      </c>
      <c r="AC1403" s="24">
        <f>$AC$1402</f>
        <v>-0.61488100000000001</v>
      </c>
      <c r="AD1403" s="30"/>
      <c r="AE1403" s="24"/>
      <c r="AF1403" s="24"/>
      <c r="AG1403" s="41"/>
      <c r="AH1403" s="41"/>
      <c r="AI1403" s="41"/>
      <c r="AJ1403" s="41"/>
      <c r="AK1403" s="41"/>
      <c r="AL1403" s="41"/>
      <c r="AM1403" s="41"/>
      <c r="AN1403" s="41"/>
      <c r="AO1403" s="41"/>
      <c r="AP1403" s="135"/>
      <c r="AQ1403" s="135"/>
      <c r="AR1403" s="41"/>
      <c r="AS1403" s="41"/>
      <c r="AT1403" s="135"/>
      <c r="AU1403" s="135"/>
      <c r="AV1403" s="29"/>
      <c r="AW1403" s="42"/>
      <c r="AX1403" s="42"/>
      <c r="AY1403" s="42"/>
      <c r="AZ1403" s="43"/>
      <c r="BA1403" s="151"/>
      <c r="BB1403" s="44"/>
      <c r="BC1403" s="157">
        <v>28</v>
      </c>
      <c r="BD1403" s="157"/>
      <c r="BE1403" s="44"/>
      <c r="BF1403" s="48"/>
      <c r="BG1403" s="48"/>
      <c r="BH1403" s="48"/>
      <c r="BI1403" s="48"/>
      <c r="BJ1403" s="48"/>
      <c r="BK1403" s="48"/>
      <c r="BL1403" s="48"/>
      <c r="BM1403" s="48"/>
      <c r="BN1403" s="48"/>
      <c r="BO1403" s="48"/>
      <c r="BP1403" s="48"/>
      <c r="BQ1403" s="48"/>
      <c r="BR1403" s="1"/>
    </row>
    <row r="1404" spans="1:70" s="7" customFormat="1" x14ac:dyDescent="0.25">
      <c r="A1404" s="68" t="s">
        <v>2346</v>
      </c>
      <c r="B1404" s="67" t="s">
        <v>1318</v>
      </c>
      <c r="C1404" s="52">
        <v>44969.619432870371</v>
      </c>
      <c r="D1404" s="16">
        <f>(K1404*M1404+P1404*R1404)/(24*60*60)</f>
        <v>0</v>
      </c>
      <c r="E1404" s="26" t="s">
        <v>2360</v>
      </c>
      <c r="F1404" s="14" t="s">
        <v>2273</v>
      </c>
      <c r="G1404" s="15">
        <v>0.112</v>
      </c>
      <c r="H1404" s="131">
        <v>31.5</v>
      </c>
      <c r="I1404" s="131">
        <v>15</v>
      </c>
      <c r="J1404" s="143" t="s">
        <v>2277</v>
      </c>
      <c r="K1404" s="37"/>
      <c r="L1404" s="27">
        <v>6.0000000000000001E-3</v>
      </c>
      <c r="M1404" s="13">
        <v>100</v>
      </c>
      <c r="N1404" s="13">
        <v>240</v>
      </c>
      <c r="O1404" s="17">
        <v>2E-3</v>
      </c>
      <c r="P1404" s="37"/>
      <c r="Q1404" s="27">
        <v>6.0000000000000001E-3</v>
      </c>
      <c r="R1404" s="13">
        <v>1315</v>
      </c>
      <c r="S1404" s="13">
        <v>240</v>
      </c>
      <c r="T1404" s="133">
        <v>2.9999999999999997E-4</v>
      </c>
      <c r="U1404" s="27"/>
      <c r="V1404" s="8">
        <f>IF(AB1402="Latest Sag:",-(K1404*L1404+P1404*Q1404),-(K1404*L1404+P1404*Q1404)+U1404)</f>
        <v>0</v>
      </c>
      <c r="W1404" s="8">
        <f>IF(OR(AC1403="",AC1403=0),Z1403+V1404,IF(AB1402="Latest Sag:",AA1403+U1404+V1404,AC1403+V1404))</f>
        <v>-0.61488100000000001</v>
      </c>
      <c r="X1404" s="34"/>
      <c r="Y1404" s="53">
        <f>IF(OR(ISBLANK(X1404),X1402=VALUE(20)),,IF(W1402="Latest Z20:",ABS(X1402-X1404-K1401*L1401-P1401*Q1401+U1403+U1404),ABS(X1403-X1404-K1403*L1403-P1403*Q1403+U1404)))</f>
        <v>0</v>
      </c>
      <c r="Z1404" s="28">
        <v>-67.609390000000005</v>
      </c>
      <c r="AA1404" s="28">
        <v>-0.61680900000000005</v>
      </c>
      <c r="AB1404" s="28">
        <v>4.1313999999999997E-2</v>
      </c>
      <c r="AC1404" s="8">
        <f t="shared" ref="AC1404" si="3166">AB1404+AA1404</f>
        <v>-0.57549500000000009</v>
      </c>
      <c r="AD1404" s="35">
        <v>-0.63277300000000003</v>
      </c>
      <c r="AE1404" s="8">
        <f t="shared" ref="AE1404" si="3167">IF(AD1404="",0,IF(OR(AC1404="",AC1404=0),W1404-AD1404,AC1404-AD1404))</f>
        <v>5.727799999999994E-2</v>
      </c>
      <c r="AF1404" s="58">
        <f t="shared" ref="AF1404" si="3168">IF(AA1404="",(Z1404-V1404)-Z1403,AC1404-W1404)</f>
        <v>3.9385999999999921E-2</v>
      </c>
      <c r="AG1404" s="40">
        <v>-34233</v>
      </c>
      <c r="AH1404" s="73">
        <v>400</v>
      </c>
      <c r="AI1404" s="40">
        <v>1372</v>
      </c>
      <c r="AJ1404" s="73">
        <v>100</v>
      </c>
      <c r="AK1404" s="40">
        <v>15</v>
      </c>
      <c r="AL1404" s="73">
        <v>200</v>
      </c>
      <c r="AM1404" s="70"/>
      <c r="AN1404" s="74"/>
      <c r="AO1404" s="70"/>
      <c r="AP1404" s="63"/>
      <c r="AQ1404" s="63"/>
      <c r="AR1404" s="40"/>
      <c r="AS1404" s="40"/>
      <c r="AT1404" s="63"/>
      <c r="AU1404" s="63"/>
      <c r="AV1404" s="142"/>
      <c r="AW1404" s="71"/>
      <c r="AX1404" s="45"/>
      <c r="AY1404" s="45"/>
      <c r="AZ1404" s="46"/>
      <c r="BA1404" s="152"/>
      <c r="BB1404" s="47"/>
      <c r="BC1404" s="158">
        <v>28</v>
      </c>
      <c r="BD1404" s="158"/>
      <c r="BE1404" s="47"/>
      <c r="BF1404" s="56"/>
      <c r="BG1404" s="49"/>
      <c r="BH1404" s="50"/>
      <c r="BI1404" s="49"/>
      <c r="BJ1404" s="49"/>
      <c r="BK1404" s="49"/>
      <c r="BL1404" s="49"/>
      <c r="BM1404" s="49"/>
      <c r="BN1404" s="50"/>
      <c r="BO1404" s="49"/>
      <c r="BP1404" s="49"/>
      <c r="BQ1404" s="50"/>
      <c r="BR1404" s="9"/>
    </row>
    <row r="1405" spans="1:70" s="7" customFormat="1" x14ac:dyDescent="0.25">
      <c r="A1405" s="68" t="s">
        <v>2349</v>
      </c>
      <c r="B1405" s="67" t="s">
        <v>1318</v>
      </c>
      <c r="C1405" s="52">
        <v>44969.630520833336</v>
      </c>
      <c r="D1405" s="16">
        <f>(K1405*M1405+P1405*R1405)/(24*60*60)</f>
        <v>9.2592592592592587E-3</v>
      </c>
      <c r="E1405" s="26"/>
      <c r="F1405" s="14" t="s">
        <v>2273</v>
      </c>
      <c r="G1405" s="15">
        <v>0.112</v>
      </c>
      <c r="H1405" s="131">
        <v>31.5</v>
      </c>
      <c r="I1405" s="131">
        <v>15</v>
      </c>
      <c r="J1405" s="143" t="s">
        <v>2277</v>
      </c>
      <c r="K1405" s="27">
        <v>8</v>
      </c>
      <c r="L1405" s="27">
        <v>6.0000000000000001E-3</v>
      </c>
      <c r="M1405" s="13">
        <v>100</v>
      </c>
      <c r="N1405" s="13">
        <v>240</v>
      </c>
      <c r="O1405" s="17">
        <v>2E-3</v>
      </c>
      <c r="P1405" s="27">
        <v>0</v>
      </c>
      <c r="Q1405" s="27">
        <v>6.0000000000000001E-3</v>
      </c>
      <c r="R1405" s="13">
        <v>1315</v>
      </c>
      <c r="S1405" s="13">
        <v>240</v>
      </c>
      <c r="T1405" s="133">
        <v>2.9999999999999997E-4</v>
      </c>
      <c r="U1405" s="27">
        <v>4.8562000000000001E-2</v>
      </c>
      <c r="V1405" s="8">
        <f>IF(AB1403="Latest Sag:",-(K1405*L1405+P1405*Q1405),-(K1405*L1405+P1405*Q1405)+U1405)</f>
        <v>-4.8000000000000001E-2</v>
      </c>
      <c r="W1405" s="8">
        <f>IF(OR(AC1404="",AC1404=0),Z1404+V1405,IF(AB1403="Latest Sag:",AA1404+U1405+V1405,AC1404+V1405))</f>
        <v>-0.6162470000000001</v>
      </c>
      <c r="X1405" s="33">
        <v>-39.612997999999997</v>
      </c>
      <c r="Y1405" s="53">
        <f>IF(OR(ISBLANK(X1405),X1403=VALUE(20)),,IF(W1403="Latest Z20:",ABS(X1403-X1405-K1402*L1402-P1402*Q1402+U1404+U1405),ABS(X1404-X1405-K1404*L1404-P1404*Q1404+U1405)))</f>
        <v>0</v>
      </c>
      <c r="Z1405" s="28">
        <v>-67.609369000000001</v>
      </c>
      <c r="AA1405" s="28">
        <v>-0.61678500000000003</v>
      </c>
      <c r="AB1405" s="28">
        <v>1.588E-3</v>
      </c>
      <c r="AC1405" s="8">
        <f t="shared" ref="AC1405" si="3169">AB1405+AA1405</f>
        <v>-0.61519699999999999</v>
      </c>
      <c r="AD1405" s="35">
        <v>-0.63277300000000003</v>
      </c>
      <c r="AE1405" s="8">
        <f t="shared" ref="AE1405" si="3170">IF(AD1405="",0,IF(OR(AC1405="",AC1405=0),W1405-AD1405,AC1405-AD1405))</f>
        <v>1.7576000000000036E-2</v>
      </c>
      <c r="AF1405" s="58">
        <f t="shared" ref="AF1405" si="3171">IF(AA1405="",(Z1405-V1405)-Z1404,AC1405-W1405)</f>
        <v>1.0500000000001064E-3</v>
      </c>
      <c r="AG1405" s="40">
        <v>-38</v>
      </c>
      <c r="AH1405" s="73">
        <v>400</v>
      </c>
      <c r="AI1405" s="40">
        <v>77</v>
      </c>
      <c r="AJ1405" s="73">
        <v>100</v>
      </c>
      <c r="AK1405" s="40">
        <v>15</v>
      </c>
      <c r="AL1405" s="73">
        <v>200</v>
      </c>
      <c r="AM1405" s="70"/>
      <c r="AN1405" s="74"/>
      <c r="AO1405" s="70"/>
      <c r="AP1405" s="63"/>
      <c r="AQ1405" s="63"/>
      <c r="AR1405" s="40"/>
      <c r="AS1405" s="40"/>
      <c r="AT1405" s="63"/>
      <c r="AU1405" s="63"/>
      <c r="AV1405" s="142"/>
      <c r="AW1405" s="71"/>
      <c r="AX1405" s="45"/>
      <c r="AY1405" s="45"/>
      <c r="AZ1405" s="46"/>
      <c r="BA1405" s="152"/>
      <c r="BB1405" s="47"/>
      <c r="BC1405" s="158">
        <v>28</v>
      </c>
      <c r="BD1405" s="158"/>
      <c r="BE1405" s="47"/>
      <c r="BF1405" s="56"/>
      <c r="BG1405" s="49"/>
      <c r="BH1405" s="50"/>
      <c r="BI1405" s="49"/>
      <c r="BJ1405" s="49"/>
      <c r="BK1405" s="49"/>
      <c r="BL1405" s="49"/>
      <c r="BM1405" s="49"/>
      <c r="BN1405" s="50"/>
      <c r="BO1405" s="49"/>
      <c r="BP1405" s="49"/>
      <c r="BQ1405" s="50"/>
      <c r="BR1405" s="9"/>
    </row>
    <row r="1406" spans="1:70" s="6" customFormat="1" x14ac:dyDescent="0.25">
      <c r="A1406" s="170" t="s">
        <v>1155</v>
      </c>
      <c r="B1406" s="136"/>
      <c r="C1406" s="137">
        <v>44969.65253472222</v>
      </c>
      <c r="D1406" s="146">
        <v>0.87</v>
      </c>
      <c r="E1406" s="139" t="s">
        <v>814</v>
      </c>
      <c r="F1406" s="165" t="s">
        <v>1361</v>
      </c>
      <c r="G1406" s="22"/>
      <c r="H1406" s="134"/>
      <c r="I1406" s="134"/>
      <c r="J1406" s="145"/>
      <c r="K1406" s="29"/>
      <c r="L1406" s="29"/>
      <c r="M1406" s="1"/>
      <c r="N1406" s="1"/>
      <c r="O1406" s="3"/>
      <c r="P1406" s="29"/>
      <c r="Q1406" s="29"/>
      <c r="R1406" s="1"/>
      <c r="S1406" s="1"/>
      <c r="T1406" s="147" t="s">
        <v>903</v>
      </c>
      <c r="U1406" s="32" t="s">
        <v>24</v>
      </c>
      <c r="V1406" s="24"/>
      <c r="W1406" s="25" t="s">
        <v>22</v>
      </c>
      <c r="X1406" s="30">
        <v>20</v>
      </c>
      <c r="Y1406" s="138"/>
      <c r="Z1406" s="30"/>
      <c r="AA1406" s="30"/>
      <c r="AB1406" s="36" t="s">
        <v>21</v>
      </c>
      <c r="AC1406" s="24">
        <f>$AC$1405</f>
        <v>-0.61519699999999999</v>
      </c>
      <c r="AD1406" s="30"/>
      <c r="AE1406" s="24"/>
      <c r="AF1406" s="24"/>
      <c r="AG1406" s="41"/>
      <c r="AH1406" s="41"/>
      <c r="AI1406" s="41"/>
      <c r="AJ1406" s="41"/>
      <c r="AK1406" s="41"/>
      <c r="AL1406" s="41"/>
      <c r="AM1406" s="41"/>
      <c r="AN1406" s="41"/>
      <c r="AO1406" s="41"/>
      <c r="AP1406" s="135"/>
      <c r="AQ1406" s="135"/>
      <c r="AR1406" s="41"/>
      <c r="AS1406" s="41"/>
      <c r="AT1406" s="135"/>
      <c r="AU1406" s="135"/>
      <c r="AV1406" s="29"/>
      <c r="AW1406" s="42"/>
      <c r="AX1406" s="42"/>
      <c r="AY1406" s="42"/>
      <c r="AZ1406" s="43"/>
      <c r="BA1406" s="151"/>
      <c r="BB1406" s="44"/>
      <c r="BC1406" s="157">
        <v>29</v>
      </c>
      <c r="BD1406" s="157"/>
      <c r="BE1406" s="44"/>
      <c r="BF1406" s="48"/>
      <c r="BG1406" s="48"/>
      <c r="BH1406" s="48"/>
      <c r="BI1406" s="48"/>
      <c r="BJ1406" s="48"/>
      <c r="BK1406" s="48"/>
      <c r="BL1406" s="48"/>
      <c r="BM1406" s="48"/>
      <c r="BN1406" s="48"/>
      <c r="BO1406" s="48"/>
      <c r="BP1406" s="48"/>
      <c r="BQ1406" s="48"/>
      <c r="BR1406" s="1"/>
    </row>
    <row r="1407" spans="1:70" s="7" customFormat="1" x14ac:dyDescent="0.25">
      <c r="A1407" s="68" t="s">
        <v>2350</v>
      </c>
      <c r="B1407" s="67" t="s">
        <v>1318</v>
      </c>
      <c r="C1407" s="52">
        <v>44969.655555555553</v>
      </c>
      <c r="D1407" s="16">
        <f>(K1407*M1407+P1407*R1407)/(24*60*60)</f>
        <v>0</v>
      </c>
      <c r="E1407" s="26" t="s">
        <v>2351</v>
      </c>
      <c r="F1407" s="14" t="s">
        <v>2273</v>
      </c>
      <c r="G1407" s="15">
        <v>0.112</v>
      </c>
      <c r="H1407" s="131">
        <v>31.5</v>
      </c>
      <c r="I1407" s="131">
        <v>15</v>
      </c>
      <c r="J1407" s="143" t="s">
        <v>2277</v>
      </c>
      <c r="K1407" s="37"/>
      <c r="L1407" s="27">
        <v>6.0000000000000001E-3</v>
      </c>
      <c r="M1407" s="13">
        <v>100</v>
      </c>
      <c r="N1407" s="13">
        <v>240</v>
      </c>
      <c r="O1407" s="17">
        <v>2E-3</v>
      </c>
      <c r="P1407" s="37"/>
      <c r="Q1407" s="27">
        <v>6.0000000000000001E-3</v>
      </c>
      <c r="R1407" s="13">
        <v>1315</v>
      </c>
      <c r="S1407" s="13">
        <v>240</v>
      </c>
      <c r="T1407" s="133">
        <v>2.9999999999999997E-4</v>
      </c>
      <c r="U1407" s="27"/>
      <c r="V1407" s="8">
        <f>IF(AB1405="Latest Sag:",-(K1407*L1407+P1407*Q1407),-(K1407*L1407+P1407*Q1407)+U1407)</f>
        <v>0</v>
      </c>
      <c r="W1407" s="8">
        <f>IF(OR(AC1406="",AC1406=0),Z1406+V1407,IF(AB1405="Latest Sag:",AA1406+U1407+V1407,AC1406+V1407))</f>
        <v>-0.61519699999999999</v>
      </c>
      <c r="X1407" s="34"/>
      <c r="Y1407" s="53">
        <f>IF(OR(ISBLANK(X1407),X1405=VALUE(20)),,IF(W1405="Latest Z20:",ABS(X1405-X1407-K1404*L1404-P1404*Q1404+U1406+U1407),ABS(X1406-X1407-K1406*L1406-P1406*Q1406+U1407)))</f>
        <v>0</v>
      </c>
      <c r="Z1407" s="28">
        <v>-67.608027000000007</v>
      </c>
      <c r="AA1407" s="28">
        <v>-0.61700600000000005</v>
      </c>
      <c r="AB1407" s="28">
        <v>4.1850999999999999E-2</v>
      </c>
      <c r="AC1407" s="8">
        <f t="shared" ref="AC1407" si="3172">AB1407+AA1407</f>
        <v>-0.57515500000000008</v>
      </c>
      <c r="AD1407" s="35">
        <v>-0.63277300000000003</v>
      </c>
      <c r="AE1407" s="8">
        <f t="shared" ref="AE1407" si="3173">IF(AD1407="",0,IF(OR(AC1407="",AC1407=0),W1407-AD1407,AC1407-AD1407))</f>
        <v>5.7617999999999947E-2</v>
      </c>
      <c r="AF1407" s="58">
        <f t="shared" ref="AF1407" si="3174">IF(AA1407="",(Z1407-V1407)-Z1406,AC1407-W1407)</f>
        <v>4.0041999999999911E-2</v>
      </c>
      <c r="AG1407" s="40">
        <v>-34372</v>
      </c>
      <c r="AH1407" s="73">
        <v>400</v>
      </c>
      <c r="AI1407" s="40">
        <v>915</v>
      </c>
      <c r="AJ1407" s="73">
        <v>100</v>
      </c>
      <c r="AK1407" s="40">
        <v>19</v>
      </c>
      <c r="AL1407" s="73">
        <v>200</v>
      </c>
      <c r="AM1407" s="70"/>
      <c r="AN1407" s="74"/>
      <c r="AO1407" s="70"/>
      <c r="AP1407" s="63"/>
      <c r="AQ1407" s="63"/>
      <c r="AR1407" s="40"/>
      <c r="AS1407" s="40"/>
      <c r="AT1407" s="63"/>
      <c r="AU1407" s="63"/>
      <c r="AV1407" s="142"/>
      <c r="AW1407" s="71"/>
      <c r="AX1407" s="45"/>
      <c r="AY1407" s="45"/>
      <c r="AZ1407" s="46"/>
      <c r="BA1407" s="152"/>
      <c r="BB1407" s="47"/>
      <c r="BC1407" s="158">
        <v>29</v>
      </c>
      <c r="BD1407" s="158"/>
      <c r="BE1407" s="47"/>
      <c r="BF1407" s="56"/>
      <c r="BG1407" s="49"/>
      <c r="BH1407" s="50"/>
      <c r="BI1407" s="49"/>
      <c r="BJ1407" s="49"/>
      <c r="BK1407" s="49"/>
      <c r="BL1407" s="49"/>
      <c r="BM1407" s="49"/>
      <c r="BN1407" s="50"/>
      <c r="BO1407" s="49"/>
      <c r="BP1407" s="49"/>
      <c r="BQ1407" s="50"/>
      <c r="BR1407" s="9"/>
    </row>
    <row r="1408" spans="1:70" s="7" customFormat="1" x14ac:dyDescent="0.25">
      <c r="A1408" s="68" t="s">
        <v>2353</v>
      </c>
      <c r="B1408" s="67" t="s">
        <v>1318</v>
      </c>
      <c r="C1408" s="52">
        <v>44969.668726851851</v>
      </c>
      <c r="D1408" s="16">
        <f>(K1408*M1408+P1408*R1408)/(24*60*60)</f>
        <v>9.2592592592592587E-3</v>
      </c>
      <c r="E1408" s="26"/>
      <c r="F1408" s="14" t="s">
        <v>2273</v>
      </c>
      <c r="G1408" s="15">
        <v>0.112</v>
      </c>
      <c r="H1408" s="131">
        <v>31.5</v>
      </c>
      <c r="I1408" s="131">
        <v>15</v>
      </c>
      <c r="J1408" s="143" t="s">
        <v>2277</v>
      </c>
      <c r="K1408" s="27">
        <v>8</v>
      </c>
      <c r="L1408" s="27">
        <v>6.0000000000000001E-3</v>
      </c>
      <c r="M1408" s="13">
        <v>100</v>
      </c>
      <c r="N1408" s="13">
        <v>240</v>
      </c>
      <c r="O1408" s="17">
        <v>2E-3</v>
      </c>
      <c r="P1408" s="27">
        <v>0</v>
      </c>
      <c r="Q1408" s="27">
        <v>6.0000000000000001E-3</v>
      </c>
      <c r="R1408" s="13">
        <v>1315</v>
      </c>
      <c r="S1408" s="13">
        <v>240</v>
      </c>
      <c r="T1408" s="133">
        <v>2.9999999999999997E-4</v>
      </c>
      <c r="U1408" s="27">
        <v>4.8734E-2</v>
      </c>
      <c r="V1408" s="8">
        <f>IF(AB1406="Latest Sag:",-(K1408*L1408+P1408*Q1408),-(K1408*L1408+P1408*Q1408)+U1408)</f>
        <v>-4.8000000000000001E-2</v>
      </c>
      <c r="W1408" s="8">
        <f>IF(OR(AC1407="",AC1407=0),Z1407+V1408,IF(AB1406="Latest Sag:",AA1407+U1408+V1408,AC1407+V1408))</f>
        <v>-0.61627200000000015</v>
      </c>
      <c r="X1408" s="33">
        <v>-39.610033999999999</v>
      </c>
      <c r="Y1408" s="53">
        <f>IF(OR(ISBLANK(X1408),X1406=VALUE(20)),,IF(W1406="Latest Z20:",ABS(X1406-X1408-K1405*L1405-P1405*Q1405+U1407+U1408),ABS(X1407-X1408-K1407*L1407-P1407*Q1407+U1408)))</f>
        <v>0</v>
      </c>
      <c r="Z1408" s="28">
        <v>-67.607748000000001</v>
      </c>
      <c r="AA1408" s="28">
        <v>-0.61697199999999996</v>
      </c>
      <c r="AB1408" s="28">
        <v>3.0699999999999998E-3</v>
      </c>
      <c r="AC1408" s="8">
        <f t="shared" ref="AC1408" si="3175">AB1408+AA1408</f>
        <v>-0.61390199999999995</v>
      </c>
      <c r="AD1408" s="35">
        <v>-0.63277300000000003</v>
      </c>
      <c r="AE1408" s="8">
        <f t="shared" ref="AE1408" si="3176">IF(AD1408="",0,IF(OR(AC1408="",AC1408=0),W1408-AD1408,AC1408-AD1408))</f>
        <v>1.8871000000000082E-2</v>
      </c>
      <c r="AF1408" s="58">
        <f t="shared" ref="AF1408" si="3177">IF(AA1408="",(Z1408-V1408)-Z1407,AC1408-W1408)</f>
        <v>2.3700000000002053E-3</v>
      </c>
      <c r="AG1408" s="40">
        <v>-1056</v>
      </c>
      <c r="AH1408" s="73">
        <v>400</v>
      </c>
      <c r="AI1408" s="40">
        <v>134</v>
      </c>
      <c r="AJ1408" s="73">
        <v>100</v>
      </c>
      <c r="AK1408" s="40">
        <v>21</v>
      </c>
      <c r="AL1408" s="73">
        <v>200</v>
      </c>
      <c r="AM1408" s="70"/>
      <c r="AN1408" s="74"/>
      <c r="AO1408" s="70"/>
      <c r="AP1408" s="63"/>
      <c r="AQ1408" s="63"/>
      <c r="AR1408" s="40"/>
      <c r="AS1408" s="40"/>
      <c r="AT1408" s="63"/>
      <c r="AU1408" s="63"/>
      <c r="AV1408" s="142"/>
      <c r="AW1408" s="71"/>
      <c r="AX1408" s="45"/>
      <c r="AY1408" s="45"/>
      <c r="AZ1408" s="46"/>
      <c r="BA1408" s="152"/>
      <c r="BB1408" s="47"/>
      <c r="BC1408" s="158">
        <v>29</v>
      </c>
      <c r="BD1408" s="158"/>
      <c r="BE1408" s="47"/>
      <c r="BF1408" s="56"/>
      <c r="BG1408" s="49"/>
      <c r="BH1408" s="50"/>
      <c r="BI1408" s="49"/>
      <c r="BJ1408" s="49"/>
      <c r="BK1408" s="49"/>
      <c r="BL1408" s="49"/>
      <c r="BM1408" s="49"/>
      <c r="BN1408" s="50"/>
      <c r="BO1408" s="49"/>
      <c r="BP1408" s="49"/>
      <c r="BQ1408" s="50"/>
      <c r="BR1408" s="9"/>
    </row>
    <row r="1409" spans="1:70" s="7" customFormat="1" x14ac:dyDescent="0.25">
      <c r="A1409" s="68" t="s">
        <v>2354</v>
      </c>
      <c r="B1409" s="67" t="s">
        <v>1318</v>
      </c>
      <c r="C1409" s="52">
        <v>44969.687893518516</v>
      </c>
      <c r="D1409" s="16">
        <f>(K1409*M1409+P1409*R1409)/(24*60*60)</f>
        <v>3.472222222222222E-3</v>
      </c>
      <c r="E1409" s="26" t="s">
        <v>2357</v>
      </c>
      <c r="F1409" s="14" t="s">
        <v>2273</v>
      </c>
      <c r="G1409" s="15">
        <v>0.112</v>
      </c>
      <c r="H1409" s="131">
        <v>31.5</v>
      </c>
      <c r="I1409" s="131">
        <v>15</v>
      </c>
      <c r="J1409" s="143" t="s">
        <v>2277</v>
      </c>
      <c r="K1409" s="27">
        <v>3</v>
      </c>
      <c r="L1409" s="27">
        <v>6.0000000000000001E-3</v>
      </c>
      <c r="M1409" s="13">
        <v>100</v>
      </c>
      <c r="N1409" s="13">
        <v>240</v>
      </c>
      <c r="O1409" s="17">
        <v>2E-3</v>
      </c>
      <c r="P1409" s="27">
        <v>0</v>
      </c>
      <c r="Q1409" s="27">
        <v>6.0000000000000001E-3</v>
      </c>
      <c r="R1409" s="13">
        <v>1315</v>
      </c>
      <c r="S1409" s="13">
        <v>240</v>
      </c>
      <c r="T1409" s="133">
        <v>2.9999999999999997E-4</v>
      </c>
      <c r="U1409" s="27">
        <v>1.4706E-2</v>
      </c>
      <c r="V1409" s="8">
        <f>IF(AB1407="Latest Sag:",-(K1409*L1409+P1409*Q1409),-(K1409*L1409+P1409*Q1409)+U1409)</f>
        <v>-3.2940000000000018E-3</v>
      </c>
      <c r="W1409" s="8">
        <f>IF(OR(AC1408="",AC1408=0),Z1408+V1409,IF(AB1407="Latest Sag:",AA1408+U1409+V1409,AC1408+V1409))</f>
        <v>-0.61719599999999997</v>
      </c>
      <c r="X1409" s="33">
        <v>-39.643329000000001</v>
      </c>
      <c r="Y1409" s="53">
        <f>IF(OR(ISBLANK(X1409),X1407=VALUE(20)),,IF(W1407="Latest Z20:",ABS(X1407-X1409-K1406*L1406-P1406*Q1406+U1408+U1409),ABS(X1408-X1409-K1408*L1408-P1408*Q1408+U1409)))</f>
        <v>1.0000000025163491E-6</v>
      </c>
      <c r="Z1409" s="28">
        <v>-67.608035000000001</v>
      </c>
      <c r="AA1409" s="28">
        <v>-0.61695900000000004</v>
      </c>
      <c r="AB1409" s="28">
        <v>-3.3799999999999998E-4</v>
      </c>
      <c r="AC1409" s="8">
        <f t="shared" ref="AC1409" si="3178">AB1409+AA1409</f>
        <v>-0.61729699999999998</v>
      </c>
      <c r="AD1409" s="35">
        <v>-0.63277300000000003</v>
      </c>
      <c r="AE1409" s="8">
        <f t="shared" ref="AE1409" si="3179">IF(AD1409="",0,IF(OR(AC1409="",AC1409=0),W1409-AD1409,AC1409-AD1409))</f>
        <v>1.5476000000000045E-2</v>
      </c>
      <c r="AF1409" s="58">
        <f t="shared" ref="AF1409" si="3180">IF(AA1409="",(Z1409-V1409)-Z1408,AC1409-W1409)</f>
        <v>-1.0100000000001774E-4</v>
      </c>
      <c r="AG1409" s="40">
        <v>2344</v>
      </c>
      <c r="AH1409" s="73">
        <v>400</v>
      </c>
      <c r="AI1409" s="40">
        <v>151</v>
      </c>
      <c r="AJ1409" s="73">
        <v>100</v>
      </c>
      <c r="AK1409" s="40">
        <v>24</v>
      </c>
      <c r="AL1409" s="73">
        <v>200</v>
      </c>
      <c r="AM1409" s="70"/>
      <c r="AN1409" s="74"/>
      <c r="AO1409" s="70"/>
      <c r="AP1409" s="63"/>
      <c r="AQ1409" s="63"/>
      <c r="AR1409" s="40"/>
      <c r="AS1409" s="40"/>
      <c r="AT1409" s="63"/>
      <c r="AU1409" s="63"/>
      <c r="AV1409" s="142"/>
      <c r="AW1409" s="71"/>
      <c r="AX1409" s="45">
        <v>-1.1000000000000001E-3</v>
      </c>
      <c r="AY1409" s="45"/>
      <c r="AZ1409" s="46"/>
      <c r="BA1409" s="152"/>
      <c r="BB1409" s="47"/>
      <c r="BC1409" s="158">
        <v>29</v>
      </c>
      <c r="BD1409" s="158"/>
      <c r="BE1409" s="47"/>
      <c r="BF1409" s="56"/>
      <c r="BG1409" s="49"/>
      <c r="BH1409" s="50"/>
      <c r="BI1409" s="49"/>
      <c r="BJ1409" s="49"/>
      <c r="BK1409" s="49"/>
      <c r="BL1409" s="49"/>
      <c r="BM1409" s="49"/>
      <c r="BN1409" s="50"/>
      <c r="BO1409" s="49"/>
      <c r="BP1409" s="49"/>
      <c r="BQ1409" s="50"/>
      <c r="BR1409" s="9"/>
    </row>
    <row r="1410" spans="1:70" s="6" customFormat="1" x14ac:dyDescent="0.25">
      <c r="A1410" s="170" t="s">
        <v>1155</v>
      </c>
      <c r="B1410" s="136"/>
      <c r="C1410" s="137">
        <v>44969.707569444443</v>
      </c>
      <c r="D1410" s="146">
        <v>1.32</v>
      </c>
      <c r="E1410" s="139" t="s">
        <v>814</v>
      </c>
      <c r="F1410" s="165" t="s">
        <v>1365</v>
      </c>
      <c r="G1410" s="22"/>
      <c r="H1410" s="134"/>
      <c r="I1410" s="134"/>
      <c r="J1410" s="145"/>
      <c r="K1410" s="29"/>
      <c r="L1410" s="29"/>
      <c r="M1410" s="1"/>
      <c r="N1410" s="1"/>
      <c r="O1410" s="3"/>
      <c r="P1410" s="29"/>
      <c r="Q1410" s="29"/>
      <c r="R1410" s="1"/>
      <c r="S1410" s="1"/>
      <c r="T1410" s="147" t="s">
        <v>903</v>
      </c>
      <c r="U1410" s="32" t="s">
        <v>24</v>
      </c>
      <c r="V1410" s="24"/>
      <c r="W1410" s="25" t="s">
        <v>22</v>
      </c>
      <c r="X1410" s="30">
        <v>20</v>
      </c>
      <c r="Y1410" s="138"/>
      <c r="Z1410" s="30"/>
      <c r="AA1410" s="30"/>
      <c r="AB1410" s="36" t="s">
        <v>21</v>
      </c>
      <c r="AC1410" s="24">
        <f>$AC$1409</f>
        <v>-0.61729699999999998</v>
      </c>
      <c r="AD1410" s="30"/>
      <c r="AE1410" s="24"/>
      <c r="AF1410" s="24"/>
      <c r="AG1410" s="41"/>
      <c r="AH1410" s="41"/>
      <c r="AI1410" s="41"/>
      <c r="AJ1410" s="41"/>
      <c r="AK1410" s="41"/>
      <c r="AL1410" s="41"/>
      <c r="AM1410" s="41"/>
      <c r="AN1410" s="41"/>
      <c r="AO1410" s="41"/>
      <c r="AP1410" s="135"/>
      <c r="AQ1410" s="135"/>
      <c r="AR1410" s="41"/>
      <c r="AS1410" s="41"/>
      <c r="AT1410" s="135"/>
      <c r="AU1410" s="135"/>
      <c r="AV1410" s="29"/>
      <c r="AW1410" s="42"/>
      <c r="AX1410" s="42"/>
      <c r="AY1410" s="42"/>
      <c r="AZ1410" s="43"/>
      <c r="BA1410" s="151"/>
      <c r="BB1410" s="44"/>
      <c r="BC1410" s="157">
        <v>30</v>
      </c>
      <c r="BD1410" s="157"/>
      <c r="BE1410" s="44"/>
      <c r="BF1410" s="48"/>
      <c r="BG1410" s="48"/>
      <c r="BH1410" s="48"/>
      <c r="BI1410" s="48"/>
      <c r="BJ1410" s="48"/>
      <c r="BK1410" s="48"/>
      <c r="BL1410" s="48"/>
      <c r="BM1410" s="48"/>
      <c r="BN1410" s="48"/>
      <c r="BO1410" s="48"/>
      <c r="BP1410" s="48"/>
      <c r="BQ1410" s="48"/>
      <c r="BR1410" s="1"/>
    </row>
    <row r="1411" spans="1:70" s="7" customFormat="1" x14ac:dyDescent="0.25">
      <c r="A1411" s="68" t="s">
        <v>2355</v>
      </c>
      <c r="B1411" s="67" t="s">
        <v>1318</v>
      </c>
      <c r="C1411" s="52">
        <v>44969.712916666664</v>
      </c>
      <c r="D1411" s="16">
        <f>(K1411*M1411+P1411*R1411)/(24*60*60)</f>
        <v>0</v>
      </c>
      <c r="E1411" s="26" t="s">
        <v>2358</v>
      </c>
      <c r="F1411" s="14" t="s">
        <v>2273</v>
      </c>
      <c r="G1411" s="15">
        <v>0.112</v>
      </c>
      <c r="H1411" s="131">
        <v>31.5</v>
      </c>
      <c r="I1411" s="131">
        <v>15</v>
      </c>
      <c r="J1411" s="143" t="s">
        <v>2277</v>
      </c>
      <c r="K1411" s="37"/>
      <c r="L1411" s="27">
        <v>6.0000000000000001E-3</v>
      </c>
      <c r="M1411" s="13">
        <v>100</v>
      </c>
      <c r="N1411" s="13">
        <v>240</v>
      </c>
      <c r="O1411" s="17">
        <v>2E-3</v>
      </c>
      <c r="P1411" s="37"/>
      <c r="Q1411" s="27">
        <v>6.0000000000000001E-3</v>
      </c>
      <c r="R1411" s="13">
        <v>1315</v>
      </c>
      <c r="S1411" s="13">
        <v>240</v>
      </c>
      <c r="T1411" s="133">
        <v>2.9999999999999997E-4</v>
      </c>
      <c r="U1411" s="27"/>
      <c r="V1411" s="8">
        <f>IF(AB1409="Latest Sag:",-(K1411*L1411+P1411*Q1411),-(K1411*L1411+P1411*Q1411)+U1411)</f>
        <v>0</v>
      </c>
      <c r="W1411" s="8">
        <f>IF(OR(AC1410="",AC1410=0),Z1410+V1411,IF(AB1409="Latest Sag:",AA1410+U1411+V1411,AC1410+V1411))</f>
        <v>-0.61729699999999998</v>
      </c>
      <c r="X1411" s="34"/>
      <c r="Y1411" s="53">
        <f>IF(OR(ISBLANK(X1411),X1409=VALUE(20)),,IF(W1409="Latest Z20:",ABS(X1409-X1411-K1408*L1408-P1408*Q1408+U1410+U1411),ABS(X1410-X1411-K1410*L1410-P1410*Q1410+U1411)))</f>
        <v>0</v>
      </c>
      <c r="Z1411" s="28">
        <v>-67.617818999999997</v>
      </c>
      <c r="AA1411" s="28">
        <v>-0.61746400000000001</v>
      </c>
      <c r="AB1411" s="28">
        <v>4.1409000000000001E-2</v>
      </c>
      <c r="AC1411" s="8">
        <f t="shared" ref="AC1411" si="3181">AB1411+AA1411</f>
        <v>-0.57605499999999998</v>
      </c>
      <c r="AD1411" s="35">
        <v>-0.63277300000000003</v>
      </c>
      <c r="AE1411" s="8">
        <f t="shared" ref="AE1411" si="3182">IF(AD1411="",0,IF(OR(AC1411="",AC1411=0),W1411-AD1411,AC1411-AD1411))</f>
        <v>5.6718000000000046E-2</v>
      </c>
      <c r="AF1411" s="58">
        <f t="shared" ref="AF1411" si="3183">IF(AA1411="",(Z1411-V1411)-Z1410,AC1411-W1411)</f>
        <v>4.1242000000000001E-2</v>
      </c>
      <c r="AG1411" s="40">
        <v>-34037</v>
      </c>
      <c r="AH1411" s="73">
        <v>400</v>
      </c>
      <c r="AI1411" s="40">
        <v>1450</v>
      </c>
      <c r="AJ1411" s="73">
        <v>100</v>
      </c>
      <c r="AK1411" s="40">
        <v>24</v>
      </c>
      <c r="AL1411" s="73">
        <v>200</v>
      </c>
      <c r="AM1411" s="70"/>
      <c r="AN1411" s="74"/>
      <c r="AO1411" s="70"/>
      <c r="AP1411" s="63"/>
      <c r="AQ1411" s="63"/>
      <c r="AR1411" s="40"/>
      <c r="AS1411" s="40"/>
      <c r="AT1411" s="63"/>
      <c r="AU1411" s="63"/>
      <c r="AV1411" s="142"/>
      <c r="AW1411" s="71"/>
      <c r="AX1411" s="45"/>
      <c r="AY1411" s="45"/>
      <c r="AZ1411" s="46"/>
      <c r="BA1411" s="152"/>
      <c r="BB1411" s="47"/>
      <c r="BC1411" s="158">
        <v>30</v>
      </c>
      <c r="BD1411" s="158"/>
      <c r="BE1411" s="47"/>
      <c r="BF1411" s="56"/>
      <c r="BG1411" s="49"/>
      <c r="BH1411" s="50"/>
      <c r="BI1411" s="49"/>
      <c r="BJ1411" s="49"/>
      <c r="BK1411" s="49"/>
      <c r="BL1411" s="49"/>
      <c r="BM1411" s="49"/>
      <c r="BN1411" s="50"/>
      <c r="BO1411" s="49"/>
      <c r="BP1411" s="49"/>
      <c r="BQ1411" s="50"/>
      <c r="BR1411" s="9"/>
    </row>
    <row r="1412" spans="1:70" s="7" customFormat="1" x14ac:dyDescent="0.25">
      <c r="A1412" s="68" t="s">
        <v>2356</v>
      </c>
      <c r="B1412" s="67" t="s">
        <v>1318</v>
      </c>
      <c r="C1412" s="52">
        <v>44969.722997685189</v>
      </c>
      <c r="D1412" s="16">
        <f>(K1412*M1412+P1412*R1412)/(24*60*60)</f>
        <v>9.2592592592592587E-3</v>
      </c>
      <c r="E1412" s="26"/>
      <c r="F1412" s="14" t="s">
        <v>2273</v>
      </c>
      <c r="G1412" s="15">
        <v>0.112</v>
      </c>
      <c r="H1412" s="131">
        <v>31.5</v>
      </c>
      <c r="I1412" s="131">
        <v>15</v>
      </c>
      <c r="J1412" s="143" t="s">
        <v>2277</v>
      </c>
      <c r="K1412" s="27">
        <v>8</v>
      </c>
      <c r="L1412" s="27">
        <v>6.0000000000000001E-3</v>
      </c>
      <c r="M1412" s="13">
        <v>100</v>
      </c>
      <c r="N1412" s="13">
        <v>240</v>
      </c>
      <c r="O1412" s="17">
        <v>2E-3</v>
      </c>
      <c r="P1412" s="27">
        <v>0</v>
      </c>
      <c r="Q1412" s="27">
        <v>6.0000000000000001E-3</v>
      </c>
      <c r="R1412" s="13">
        <v>1315</v>
      </c>
      <c r="S1412" s="13">
        <v>240</v>
      </c>
      <c r="T1412" s="133">
        <v>2.9999999999999997E-4</v>
      </c>
      <c r="U1412" s="27">
        <v>4.8453000000000003E-2</v>
      </c>
      <c r="V1412" s="8">
        <f>IF(AB1410="Latest Sag:",-(K1412*L1412+P1412*Q1412),-(K1412*L1412+P1412*Q1412)+U1412)</f>
        <v>-4.8000000000000001E-2</v>
      </c>
      <c r="W1412" s="8">
        <f>IF(OR(AC1411="",AC1411=0),Z1411+V1412,IF(AB1410="Latest Sag:",AA1411+U1412+V1412,AC1411+V1412))</f>
        <v>-0.61701100000000009</v>
      </c>
      <c r="X1412" s="33">
        <v>-39.622228</v>
      </c>
      <c r="Y1412" s="53">
        <f>IF(OR(ISBLANK(X1412),X1410=VALUE(20)),,IF(W1410="Latest Z20:",ABS(X1410-X1412-K1409*L1409-P1409*Q1409+U1411+U1412),ABS(X1411-X1412-K1411*L1411-P1411*Q1411+U1412)))</f>
        <v>0</v>
      </c>
      <c r="Z1412" s="28">
        <v>-67.617698000000004</v>
      </c>
      <c r="AA1412" s="28">
        <v>-0.61746999999999996</v>
      </c>
      <c r="AB1412" s="28">
        <v>8.0000000000000004E-4</v>
      </c>
      <c r="AC1412" s="8">
        <f t="shared" ref="AC1412" si="3184">AB1412+AA1412</f>
        <v>-0.61666999999999994</v>
      </c>
      <c r="AD1412" s="35">
        <v>-0.63277300000000003</v>
      </c>
      <c r="AE1412" s="8">
        <f t="shared" ref="AE1412" si="3185">IF(AD1412="",0,IF(OR(AC1412="",AC1412=0),W1412-AD1412,AC1412-AD1412))</f>
        <v>1.6103000000000089E-2</v>
      </c>
      <c r="AF1412" s="58">
        <f t="shared" ref="AF1412" si="3186">IF(AA1412="",(Z1412-V1412)-Z1411,AC1412-W1412)</f>
        <v>3.4100000000014674E-4</v>
      </c>
      <c r="AG1412" s="40">
        <v>-737</v>
      </c>
      <c r="AH1412" s="73">
        <v>400</v>
      </c>
      <c r="AI1412" s="40">
        <v>40</v>
      </c>
      <c r="AJ1412" s="73">
        <v>100</v>
      </c>
      <c r="AK1412" s="40">
        <v>20</v>
      </c>
      <c r="AL1412" s="73">
        <v>200</v>
      </c>
      <c r="AM1412" s="70"/>
      <c r="AN1412" s="74"/>
      <c r="AO1412" s="70"/>
      <c r="AP1412" s="63"/>
      <c r="AQ1412" s="63"/>
      <c r="AR1412" s="40"/>
      <c r="AS1412" s="40"/>
      <c r="AT1412" s="63"/>
      <c r="AU1412" s="63"/>
      <c r="AV1412" s="142"/>
      <c r="AW1412" s="71"/>
      <c r="AX1412" s="45"/>
      <c r="AY1412" s="45"/>
      <c r="AZ1412" s="46"/>
      <c r="BA1412" s="152"/>
      <c r="BB1412" s="47"/>
      <c r="BC1412" s="158">
        <v>30</v>
      </c>
      <c r="BD1412" s="158"/>
      <c r="BE1412" s="47"/>
      <c r="BF1412" s="56"/>
      <c r="BG1412" s="49"/>
      <c r="BH1412" s="50"/>
      <c r="BI1412" s="49"/>
      <c r="BJ1412" s="49"/>
      <c r="BK1412" s="49"/>
      <c r="BL1412" s="49"/>
      <c r="BM1412" s="49"/>
      <c r="BN1412" s="50"/>
      <c r="BO1412" s="49"/>
      <c r="BP1412" s="49"/>
      <c r="BQ1412" s="50"/>
      <c r="BR1412" s="9"/>
    </row>
    <row r="1413" spans="1:70" s="6" customFormat="1" x14ac:dyDescent="0.25">
      <c r="A1413" s="170" t="s">
        <v>1155</v>
      </c>
      <c r="B1413" s="136"/>
      <c r="C1413" s="137">
        <v>44969.762395833335</v>
      </c>
      <c r="D1413" s="146">
        <v>1.32</v>
      </c>
      <c r="E1413" s="139" t="s">
        <v>814</v>
      </c>
      <c r="F1413" s="165" t="s">
        <v>1369</v>
      </c>
      <c r="G1413" s="22"/>
      <c r="H1413" s="134"/>
      <c r="I1413" s="134"/>
      <c r="J1413" s="145"/>
      <c r="K1413" s="29"/>
      <c r="L1413" s="29"/>
      <c r="M1413" s="1"/>
      <c r="N1413" s="1"/>
      <c r="O1413" s="3"/>
      <c r="P1413" s="29"/>
      <c r="Q1413" s="29"/>
      <c r="R1413" s="1"/>
      <c r="S1413" s="1"/>
      <c r="T1413" s="147" t="s">
        <v>903</v>
      </c>
      <c r="U1413" s="32" t="s">
        <v>24</v>
      </c>
      <c r="V1413" s="24"/>
      <c r="W1413" s="25" t="s">
        <v>22</v>
      </c>
      <c r="X1413" s="30">
        <v>20</v>
      </c>
      <c r="Y1413" s="138"/>
      <c r="Z1413" s="30"/>
      <c r="AA1413" s="30"/>
      <c r="AB1413" s="36" t="s">
        <v>21</v>
      </c>
      <c r="AC1413" s="24">
        <f>$AC$1412</f>
        <v>-0.61666999999999994</v>
      </c>
      <c r="AD1413" s="30"/>
      <c r="AE1413" s="24"/>
      <c r="AF1413" s="24"/>
      <c r="AG1413" s="41"/>
      <c r="AH1413" s="41"/>
      <c r="AI1413" s="41"/>
      <c r="AJ1413" s="41"/>
      <c r="AK1413" s="41"/>
      <c r="AL1413" s="41"/>
      <c r="AM1413" s="41"/>
      <c r="AN1413" s="41"/>
      <c r="AO1413" s="41"/>
      <c r="AP1413" s="135"/>
      <c r="AQ1413" s="135"/>
      <c r="AR1413" s="41"/>
      <c r="AS1413" s="41"/>
      <c r="AT1413" s="135"/>
      <c r="AU1413" s="135"/>
      <c r="AV1413" s="29"/>
      <c r="AW1413" s="42"/>
      <c r="AX1413" s="42"/>
      <c r="AY1413" s="42"/>
      <c r="AZ1413" s="43"/>
      <c r="BA1413" s="151"/>
      <c r="BB1413" s="44"/>
      <c r="BC1413" s="157">
        <v>31</v>
      </c>
      <c r="BD1413" s="157"/>
      <c r="BE1413" s="44"/>
      <c r="BF1413" s="48"/>
      <c r="BG1413" s="48"/>
      <c r="BH1413" s="48"/>
      <c r="BI1413" s="48"/>
      <c r="BJ1413" s="48"/>
      <c r="BK1413" s="48"/>
      <c r="BL1413" s="48"/>
      <c r="BM1413" s="48"/>
      <c r="BN1413" s="48"/>
      <c r="BO1413" s="48"/>
      <c r="BP1413" s="48"/>
      <c r="BQ1413" s="48"/>
      <c r="BR1413" s="1"/>
    </row>
    <row r="1414" spans="1:70" s="7" customFormat="1" x14ac:dyDescent="0.25">
      <c r="A1414" s="68" t="s">
        <v>2363</v>
      </c>
      <c r="B1414" s="67" t="s">
        <v>1156</v>
      </c>
      <c r="C1414" s="52">
        <v>44969.762881944444</v>
      </c>
      <c r="D1414" s="16">
        <f>(K1414*M1414+P1414*R1414)/(24*60*60)</f>
        <v>0</v>
      </c>
      <c r="E1414" s="26"/>
      <c r="F1414" s="14" t="s">
        <v>2273</v>
      </c>
      <c r="G1414" s="15">
        <v>0.112</v>
      </c>
      <c r="H1414" s="131">
        <v>31.5</v>
      </c>
      <c r="I1414" s="131">
        <v>15</v>
      </c>
      <c r="J1414" s="143" t="s">
        <v>2277</v>
      </c>
      <c r="K1414" s="37"/>
      <c r="L1414" s="27">
        <v>6.0000000000000001E-3</v>
      </c>
      <c r="M1414" s="13">
        <v>100</v>
      </c>
      <c r="N1414" s="13">
        <v>240</v>
      </c>
      <c r="O1414" s="17">
        <v>2E-3</v>
      </c>
      <c r="P1414" s="37"/>
      <c r="Q1414" s="27">
        <v>6.0000000000000001E-3</v>
      </c>
      <c r="R1414" s="13">
        <v>1315</v>
      </c>
      <c r="S1414" s="13">
        <v>240</v>
      </c>
      <c r="T1414" s="133">
        <v>2.9999999999999997E-4</v>
      </c>
      <c r="U1414" s="27"/>
      <c r="V1414" s="8">
        <f>IF(AB1412="Latest Sag:",-(K1414*L1414+P1414*Q1414),-(K1414*L1414+P1414*Q1414)+U1414)</f>
        <v>0</v>
      </c>
      <c r="W1414" s="8">
        <f>IF(OR(AC1413="",AC1413=0),Z1413+V1414,IF(AB1412="Latest Sag:",AA1413+U1414+V1414,AC1413+V1414))</f>
        <v>-0.61666999999999994</v>
      </c>
      <c r="X1414" s="34"/>
      <c r="Y1414" s="53">
        <f>IF(OR(ISBLANK(X1414),X1412=VALUE(20)),,IF(W1412="Latest Z20:",ABS(X1412-X1414-K1411*L1411-P1411*Q1411+U1413+U1414),ABS(X1413-X1414-K1413*L1413-P1413*Q1413+U1414)))</f>
        <v>0</v>
      </c>
      <c r="Z1414" s="28">
        <v>-67.616651000000005</v>
      </c>
      <c r="AA1414" s="28">
        <v>-0.61744600000000005</v>
      </c>
      <c r="AB1414" s="28">
        <v>4.2916000000000003E-2</v>
      </c>
      <c r="AC1414" s="8">
        <f t="shared" ref="AC1414" si="3187">AB1414+AA1414</f>
        <v>-0.5745300000000001</v>
      </c>
      <c r="AD1414" s="35">
        <v>-0.63277300000000003</v>
      </c>
      <c r="AE1414" s="8">
        <f t="shared" ref="AE1414" si="3188">IF(AD1414="",0,IF(OR(AC1414="",AC1414=0),W1414-AD1414,AC1414-AD1414))</f>
        <v>5.8242999999999934E-2</v>
      </c>
      <c r="AF1414" s="58">
        <f t="shared" ref="AF1414" si="3189">IF(AA1414="",(Z1414-V1414)-Z1413,AC1414-W1414)</f>
        <v>4.2139999999999844E-2</v>
      </c>
      <c r="AG1414" s="40">
        <v>-34614</v>
      </c>
      <c r="AH1414" s="73">
        <v>400</v>
      </c>
      <c r="AI1414" s="40">
        <v>1665</v>
      </c>
      <c r="AJ1414" s="73">
        <v>100</v>
      </c>
      <c r="AK1414" s="40">
        <v>17</v>
      </c>
      <c r="AL1414" s="73">
        <v>200</v>
      </c>
      <c r="AM1414" s="70"/>
      <c r="AN1414" s="74"/>
      <c r="AO1414" s="70"/>
      <c r="AP1414" s="63"/>
      <c r="AQ1414" s="63"/>
      <c r="AR1414" s="40"/>
      <c r="AS1414" s="40"/>
      <c r="AT1414" s="63"/>
      <c r="AU1414" s="63"/>
      <c r="AV1414" s="142"/>
      <c r="AW1414" s="71"/>
      <c r="AX1414" s="45"/>
      <c r="AY1414" s="45"/>
      <c r="AZ1414" s="46"/>
      <c r="BA1414" s="152"/>
      <c r="BB1414" s="47"/>
      <c r="BC1414" s="158">
        <v>31</v>
      </c>
      <c r="BD1414" s="158"/>
      <c r="BE1414" s="47"/>
      <c r="BF1414" s="56"/>
      <c r="BG1414" s="49"/>
      <c r="BH1414" s="50"/>
      <c r="BI1414" s="49"/>
      <c r="BJ1414" s="49"/>
      <c r="BK1414" s="49"/>
      <c r="BL1414" s="49"/>
      <c r="BM1414" s="49"/>
      <c r="BN1414" s="50"/>
      <c r="BO1414" s="49"/>
      <c r="BP1414" s="49"/>
      <c r="BQ1414" s="50"/>
      <c r="BR1414" s="9"/>
    </row>
    <row r="1415" spans="1:70" s="7" customFormat="1" x14ac:dyDescent="0.25">
      <c r="A1415" s="68" t="s">
        <v>2364</v>
      </c>
      <c r="B1415" s="67" t="s">
        <v>1156</v>
      </c>
      <c r="C1415" s="52">
        <v>44969.804236111115</v>
      </c>
      <c r="D1415" s="16">
        <f>(K1415*M1415+P1415*R1415)/(24*60*60)</f>
        <v>9.2592592592592587E-3</v>
      </c>
      <c r="E1415" s="26"/>
      <c r="F1415" s="14" t="s">
        <v>2273</v>
      </c>
      <c r="G1415" s="15">
        <v>0.112</v>
      </c>
      <c r="H1415" s="131">
        <v>31.5</v>
      </c>
      <c r="I1415" s="131">
        <v>15</v>
      </c>
      <c r="J1415" s="143" t="s">
        <v>2277</v>
      </c>
      <c r="K1415" s="27">
        <v>8</v>
      </c>
      <c r="L1415" s="27">
        <v>6.0000000000000001E-3</v>
      </c>
      <c r="M1415" s="13">
        <v>100</v>
      </c>
      <c r="N1415" s="13">
        <v>240</v>
      </c>
      <c r="O1415" s="17">
        <v>2E-3</v>
      </c>
      <c r="P1415" s="27">
        <v>0</v>
      </c>
      <c r="Q1415" s="27">
        <v>6.0000000000000001E-3</v>
      </c>
      <c r="R1415" s="13">
        <v>1315</v>
      </c>
      <c r="S1415" s="13">
        <v>240</v>
      </c>
      <c r="T1415" s="133">
        <v>2.9999999999999997E-4</v>
      </c>
      <c r="U1415" s="27">
        <v>4.8000000000000001E-2</v>
      </c>
      <c r="V1415" s="8">
        <f>IF(AB1413="Latest Sag:",-(K1415*L1415+P1415*Q1415),-(K1415*L1415+P1415*Q1415)+U1415)</f>
        <v>-4.8000000000000001E-2</v>
      </c>
      <c r="W1415" s="8">
        <f>IF(OR(AC1414="",AC1414=0),Z1414+V1415,IF(AB1413="Latest Sag:",AA1414+U1415+V1415,AC1414+V1415))</f>
        <v>-0.61744600000000005</v>
      </c>
      <c r="X1415" s="33">
        <v>-39.622228</v>
      </c>
      <c r="Y1415" s="53">
        <f>IF(OR(ISBLANK(X1415),X1413=VALUE(20)),,IF(W1413="Latest Z20:",ABS(X1413-X1415-K1412*L1412-P1412*Q1412+U1414+U1415),ABS(X1414-X1415-K1414*L1414-P1414*Q1414+U1415)))</f>
        <v>0</v>
      </c>
      <c r="Z1415" s="28">
        <v>-67.616427999999999</v>
      </c>
      <c r="AA1415" s="28">
        <v>-0.61743199999999998</v>
      </c>
      <c r="AB1415" s="28">
        <v>1.81E-3</v>
      </c>
      <c r="AC1415" s="8">
        <f t="shared" ref="AC1415" si="3190">AB1415+AA1415</f>
        <v>-0.615622</v>
      </c>
      <c r="AD1415" s="35">
        <v>-0.63277300000000003</v>
      </c>
      <c r="AE1415" s="8">
        <f t="shared" ref="AE1415" si="3191">IF(AD1415="",0,IF(OR(AC1415="",AC1415=0),W1415-AD1415,AC1415-AD1415))</f>
        <v>1.7151000000000027E-2</v>
      </c>
      <c r="AF1415" s="58">
        <f t="shared" ref="AF1415" si="3192">IF(AA1415="",(Z1415-V1415)-Z1414,AC1415-W1415)</f>
        <v>1.8240000000000478E-3</v>
      </c>
      <c r="AG1415" s="40">
        <v>-2216</v>
      </c>
      <c r="AH1415" s="73">
        <v>400</v>
      </c>
      <c r="AI1415" s="40">
        <v>56</v>
      </c>
      <c r="AJ1415" s="73">
        <v>100</v>
      </c>
      <c r="AK1415" s="40">
        <v>20</v>
      </c>
      <c r="AL1415" s="73">
        <v>200</v>
      </c>
      <c r="AM1415" s="70"/>
      <c r="AN1415" s="74"/>
      <c r="AO1415" s="70"/>
      <c r="AP1415" s="63"/>
      <c r="AQ1415" s="63"/>
      <c r="AR1415" s="40"/>
      <c r="AS1415" s="40"/>
      <c r="AT1415" s="63"/>
      <c r="AU1415" s="63"/>
      <c r="AV1415" s="142"/>
      <c r="AW1415" s="71"/>
      <c r="AX1415" s="45"/>
      <c r="AY1415" s="45"/>
      <c r="AZ1415" s="46"/>
      <c r="BA1415" s="152"/>
      <c r="BB1415" s="47"/>
      <c r="BC1415" s="158">
        <v>31</v>
      </c>
      <c r="BD1415" s="158"/>
      <c r="BE1415" s="47"/>
      <c r="BF1415" s="56"/>
      <c r="BG1415" s="49"/>
      <c r="BH1415" s="50"/>
      <c r="BI1415" s="49"/>
      <c r="BJ1415" s="49"/>
      <c r="BK1415" s="49"/>
      <c r="BL1415" s="49"/>
      <c r="BM1415" s="49"/>
      <c r="BN1415" s="50"/>
      <c r="BO1415" s="49"/>
      <c r="BP1415" s="49"/>
      <c r="BQ1415" s="50"/>
      <c r="BR1415" s="9"/>
    </row>
    <row r="1416" spans="1:70" s="6" customFormat="1" x14ac:dyDescent="0.25">
      <c r="A1416" s="170" t="s">
        <v>1155</v>
      </c>
      <c r="B1416" s="136"/>
      <c r="C1416" s="137">
        <v>44969.804282407407</v>
      </c>
      <c r="D1416" s="146">
        <v>1.01</v>
      </c>
      <c r="E1416" s="139" t="s">
        <v>814</v>
      </c>
      <c r="F1416" s="165" t="s">
        <v>1373</v>
      </c>
      <c r="G1416" s="22"/>
      <c r="H1416" s="134"/>
      <c r="I1416" s="134"/>
      <c r="J1416" s="145"/>
      <c r="K1416" s="29"/>
      <c r="L1416" s="29"/>
      <c r="M1416" s="1"/>
      <c r="N1416" s="1"/>
      <c r="O1416" s="3"/>
      <c r="P1416" s="29"/>
      <c r="Q1416" s="29"/>
      <c r="R1416" s="1"/>
      <c r="S1416" s="1"/>
      <c r="T1416" s="147" t="s">
        <v>903</v>
      </c>
      <c r="U1416" s="32" t="s">
        <v>24</v>
      </c>
      <c r="V1416" s="24"/>
      <c r="W1416" s="25" t="s">
        <v>22</v>
      </c>
      <c r="X1416" s="30">
        <v>20</v>
      </c>
      <c r="Y1416" s="138"/>
      <c r="Z1416" s="30"/>
      <c r="AA1416" s="30"/>
      <c r="AB1416" s="36" t="s">
        <v>21</v>
      </c>
      <c r="AC1416" s="24">
        <f>$AC$1415</f>
        <v>-0.615622</v>
      </c>
      <c r="AD1416" s="30"/>
      <c r="AE1416" s="24"/>
      <c r="AF1416" s="24"/>
      <c r="AG1416" s="41"/>
      <c r="AH1416" s="41"/>
      <c r="AI1416" s="41"/>
      <c r="AJ1416" s="41"/>
      <c r="AK1416" s="41"/>
      <c r="AL1416" s="41"/>
      <c r="AM1416" s="41"/>
      <c r="AN1416" s="41"/>
      <c r="AO1416" s="41"/>
      <c r="AP1416" s="135"/>
      <c r="AQ1416" s="135"/>
      <c r="AR1416" s="41"/>
      <c r="AS1416" s="41"/>
      <c r="AT1416" s="135"/>
      <c r="AU1416" s="135"/>
      <c r="AV1416" s="29"/>
      <c r="AW1416" s="42"/>
      <c r="AX1416" s="42"/>
      <c r="AY1416" s="42"/>
      <c r="AZ1416" s="43"/>
      <c r="BA1416" s="151"/>
      <c r="BB1416" s="44"/>
      <c r="BC1416" s="157">
        <v>32</v>
      </c>
      <c r="BD1416" s="157"/>
      <c r="BE1416" s="44"/>
      <c r="BF1416" s="48"/>
      <c r="BG1416" s="48"/>
      <c r="BH1416" s="48"/>
      <c r="BI1416" s="48"/>
      <c r="BJ1416" s="48"/>
      <c r="BK1416" s="48"/>
      <c r="BL1416" s="48"/>
      <c r="BM1416" s="48"/>
      <c r="BN1416" s="48"/>
      <c r="BO1416" s="48"/>
      <c r="BP1416" s="48"/>
      <c r="BQ1416" s="48"/>
      <c r="BR1416" s="1"/>
    </row>
    <row r="1417" spans="1:70" s="7" customFormat="1" x14ac:dyDescent="0.25">
      <c r="A1417" s="68" t="s">
        <v>2361</v>
      </c>
      <c r="B1417" s="67" t="s">
        <v>1260</v>
      </c>
      <c r="C1417" s="52">
        <v>44969.805891203701</v>
      </c>
      <c r="D1417" s="16">
        <f>(K1417*M1417+P1417*R1417)/(24*60*60)</f>
        <v>0</v>
      </c>
      <c r="E1417" s="26"/>
      <c r="F1417" s="14" t="s">
        <v>2273</v>
      </c>
      <c r="G1417" s="15">
        <v>0.112</v>
      </c>
      <c r="H1417" s="131">
        <v>31.5</v>
      </c>
      <c r="I1417" s="131">
        <v>15</v>
      </c>
      <c r="J1417" s="143" t="s">
        <v>2277</v>
      </c>
      <c r="K1417" s="37"/>
      <c r="L1417" s="27">
        <v>6.0000000000000001E-3</v>
      </c>
      <c r="M1417" s="13">
        <v>100</v>
      </c>
      <c r="N1417" s="13">
        <v>240</v>
      </c>
      <c r="O1417" s="17">
        <v>2E-3</v>
      </c>
      <c r="P1417" s="37"/>
      <c r="Q1417" s="27">
        <v>6.0000000000000001E-3</v>
      </c>
      <c r="R1417" s="13">
        <v>1315</v>
      </c>
      <c r="S1417" s="13">
        <v>240</v>
      </c>
      <c r="T1417" s="133">
        <v>2.9999999999999997E-4</v>
      </c>
      <c r="U1417" s="27"/>
      <c r="V1417" s="8">
        <f>IF(AB1415="Latest Sag:",-(K1417*L1417+P1417*Q1417),-(K1417*L1417+P1417*Q1417)+U1417)</f>
        <v>0</v>
      </c>
      <c r="W1417" s="8">
        <f>IF(OR(AC1416="",AC1416=0),Z1416+V1417,IF(AB1415="Latest Sag:",AA1416+U1417+V1417,AC1416+V1417))</f>
        <v>-0.615622</v>
      </c>
      <c r="X1417" s="34"/>
      <c r="Y1417" s="53">
        <f>IF(OR(ISBLANK(X1417),X1415=VALUE(20)),,IF(W1415="Latest Z20:",ABS(X1415-X1417-K1414*L1414-P1414*Q1414+U1416+U1417),ABS(X1416-X1417-K1416*L1416-P1416*Q1416+U1417)))</f>
        <v>0</v>
      </c>
      <c r="Z1417" s="28">
        <v>-67.615628999999998</v>
      </c>
      <c r="AA1417" s="28">
        <v>-0.617309</v>
      </c>
      <c r="AB1417" s="28">
        <v>4.1334000000000003E-2</v>
      </c>
      <c r="AC1417" s="8">
        <f t="shared" ref="AC1417" si="3193">AB1417+AA1417</f>
        <v>-0.57597500000000001</v>
      </c>
      <c r="AD1417" s="35">
        <v>-0.63277300000000003</v>
      </c>
      <c r="AE1417" s="8">
        <f t="shared" ref="AE1417" si="3194">IF(AD1417="",0,IF(OR(AC1417="",AC1417=0),W1417-AD1417,AC1417-AD1417))</f>
        <v>5.6798000000000015E-2</v>
      </c>
      <c r="AF1417" s="58">
        <f t="shared" ref="AF1417" si="3195">IF(AA1417="",(Z1417-V1417)-Z1416,AC1417-W1417)</f>
        <v>3.9646999999999988E-2</v>
      </c>
      <c r="AG1417" s="40">
        <v>-34224</v>
      </c>
      <c r="AH1417" s="73">
        <v>400</v>
      </c>
      <c r="AI1417" s="40">
        <v>1001</v>
      </c>
      <c r="AJ1417" s="73">
        <v>100</v>
      </c>
      <c r="AK1417" s="40">
        <v>24</v>
      </c>
      <c r="AL1417" s="73">
        <v>200</v>
      </c>
      <c r="AM1417" s="70"/>
      <c r="AN1417" s="74"/>
      <c r="AO1417" s="70"/>
      <c r="AP1417" s="63"/>
      <c r="AQ1417" s="63"/>
      <c r="AR1417" s="40"/>
      <c r="AS1417" s="40"/>
      <c r="AT1417" s="63"/>
      <c r="AU1417" s="63"/>
      <c r="AV1417" s="142"/>
      <c r="AW1417" s="71"/>
      <c r="AX1417" s="45"/>
      <c r="AY1417" s="45"/>
      <c r="AZ1417" s="46"/>
      <c r="BA1417" s="152"/>
      <c r="BB1417" s="47"/>
      <c r="BC1417" s="158">
        <v>32</v>
      </c>
      <c r="BD1417" s="158"/>
      <c r="BE1417" s="47"/>
      <c r="BF1417" s="56"/>
      <c r="BG1417" s="49"/>
      <c r="BH1417" s="50"/>
      <c r="BI1417" s="49"/>
      <c r="BJ1417" s="49"/>
      <c r="BK1417" s="49"/>
      <c r="BL1417" s="49"/>
      <c r="BM1417" s="49"/>
      <c r="BN1417" s="50"/>
      <c r="BO1417" s="49"/>
      <c r="BP1417" s="49"/>
      <c r="BQ1417" s="50"/>
      <c r="BR1417" s="9"/>
    </row>
    <row r="1418" spans="1:70" s="7" customFormat="1" x14ac:dyDescent="0.25">
      <c r="A1418" s="68" t="s">
        <v>2362</v>
      </c>
      <c r="B1418" s="67" t="s">
        <v>1260</v>
      </c>
      <c r="C1418" s="52">
        <v>44969.825335648151</v>
      </c>
      <c r="D1418" s="16">
        <f>(K1418*M1418+P1418*R1418)/(24*60*60)</f>
        <v>9.2592592592592587E-3</v>
      </c>
      <c r="E1418" s="26"/>
      <c r="F1418" s="14" t="s">
        <v>2273</v>
      </c>
      <c r="G1418" s="15">
        <v>0.112</v>
      </c>
      <c r="H1418" s="131">
        <v>31.5</v>
      </c>
      <c r="I1418" s="131">
        <v>15</v>
      </c>
      <c r="J1418" s="143" t="s">
        <v>2277</v>
      </c>
      <c r="K1418" s="27">
        <v>8</v>
      </c>
      <c r="L1418" s="27">
        <v>6.0000000000000001E-3</v>
      </c>
      <c r="M1418" s="13">
        <v>100</v>
      </c>
      <c r="N1418" s="13">
        <v>240</v>
      </c>
      <c r="O1418" s="17">
        <v>2E-3</v>
      </c>
      <c r="P1418" s="27">
        <v>0</v>
      </c>
      <c r="Q1418" s="27">
        <v>6.0000000000000001E-3</v>
      </c>
      <c r="R1418" s="13">
        <v>1315</v>
      </c>
      <c r="S1418" s="13">
        <v>240</v>
      </c>
      <c r="T1418" s="133">
        <v>2.9999999999999997E-4</v>
      </c>
      <c r="U1418" s="27">
        <v>4.8794999999999998E-2</v>
      </c>
      <c r="V1418" s="8">
        <f>IF(AB1416="Latest Sag:",-(K1418*L1418+P1418*Q1418),-(K1418*L1418+P1418*Q1418)+U1418)</f>
        <v>-4.8000000000000001E-2</v>
      </c>
      <c r="W1418" s="8">
        <f>IF(OR(AC1417="",AC1417=0),Z1417+V1418,IF(AB1416="Latest Sag:",AA1417+U1418+V1418,AC1417+V1418))</f>
        <v>-0.61651400000000001</v>
      </c>
      <c r="X1418" s="33">
        <v>-39.618926000000002</v>
      </c>
      <c r="Y1418" s="53">
        <f>IF(OR(ISBLANK(X1418),X1416=VALUE(20)),,IF(W1416="Latest Z20:",ABS(X1416-X1418-K1415*L1415-P1415*Q1415+U1417+U1418),ABS(X1417-X1418-K1417*L1417-P1417*Q1417+U1418)))</f>
        <v>0</v>
      </c>
      <c r="Z1418" s="28">
        <v>-67.615204000000006</v>
      </c>
      <c r="AA1418" s="28">
        <v>-0.61727600000000005</v>
      </c>
      <c r="AB1418" s="28">
        <v>1.7589999999999999E-3</v>
      </c>
      <c r="AC1418" s="8">
        <f t="shared" ref="AC1418" si="3196">AB1418+AA1418</f>
        <v>-0.61551700000000009</v>
      </c>
      <c r="AD1418" s="35">
        <v>-0.63277300000000003</v>
      </c>
      <c r="AE1418" s="8">
        <f t="shared" ref="AE1418" si="3197">IF(AD1418="",0,IF(OR(AC1418="",AC1418=0),W1418-AD1418,AC1418-AD1418))</f>
        <v>1.7255999999999938E-2</v>
      </c>
      <c r="AF1418" s="58">
        <f t="shared" ref="AF1418" si="3198">IF(AA1418="",(Z1418-V1418)-Z1417,AC1418-W1418)</f>
        <v>9.9699999999991462E-4</v>
      </c>
      <c r="AG1418" s="40">
        <v>-2090</v>
      </c>
      <c r="AH1418" s="73">
        <v>400</v>
      </c>
      <c r="AI1418" s="40">
        <v>54</v>
      </c>
      <c r="AJ1418" s="73">
        <v>100</v>
      </c>
      <c r="AK1418" s="40">
        <v>25</v>
      </c>
      <c r="AL1418" s="73">
        <v>200</v>
      </c>
      <c r="AM1418" s="70"/>
      <c r="AN1418" s="74"/>
      <c r="AO1418" s="70"/>
      <c r="AP1418" s="63"/>
      <c r="AQ1418" s="63"/>
      <c r="AR1418" s="40"/>
      <c r="AS1418" s="40"/>
      <c r="AT1418" s="63"/>
      <c r="AU1418" s="63"/>
      <c r="AV1418" s="142"/>
      <c r="AW1418" s="71"/>
      <c r="AX1418" s="45"/>
      <c r="AY1418" s="45"/>
      <c r="AZ1418" s="46"/>
      <c r="BA1418" s="152"/>
      <c r="BB1418" s="47"/>
      <c r="BC1418" s="158">
        <v>32</v>
      </c>
      <c r="BD1418" s="158"/>
      <c r="BE1418" s="47"/>
      <c r="BF1418" s="56"/>
      <c r="BG1418" s="49"/>
      <c r="BH1418" s="50"/>
      <c r="BI1418" s="49"/>
      <c r="BJ1418" s="49"/>
      <c r="BK1418" s="49"/>
      <c r="BL1418" s="49"/>
      <c r="BM1418" s="49"/>
      <c r="BN1418" s="50"/>
      <c r="BO1418" s="49"/>
      <c r="BP1418" s="49"/>
      <c r="BQ1418" s="50"/>
      <c r="BR1418" s="9"/>
    </row>
    <row r="1419" spans="1:70" s="6" customFormat="1" x14ac:dyDescent="0.25">
      <c r="A1419" s="170" t="s">
        <v>1155</v>
      </c>
      <c r="B1419" s="136"/>
      <c r="C1419" s="137">
        <v>44969.852581018517</v>
      </c>
      <c r="D1419" s="146">
        <v>1.1599999999999999</v>
      </c>
      <c r="E1419" s="139" t="s">
        <v>814</v>
      </c>
      <c r="F1419" s="165" t="s">
        <v>1377</v>
      </c>
      <c r="G1419" s="22"/>
      <c r="H1419" s="134"/>
      <c r="I1419" s="134"/>
      <c r="J1419" s="145"/>
      <c r="K1419" s="29"/>
      <c r="L1419" s="29"/>
      <c r="M1419" s="1"/>
      <c r="N1419" s="1"/>
      <c r="O1419" s="3"/>
      <c r="P1419" s="29"/>
      <c r="Q1419" s="29"/>
      <c r="R1419" s="1"/>
      <c r="S1419" s="1"/>
      <c r="T1419" s="147" t="s">
        <v>903</v>
      </c>
      <c r="U1419" s="32" t="s">
        <v>24</v>
      </c>
      <c r="V1419" s="24"/>
      <c r="W1419" s="25" t="s">
        <v>22</v>
      </c>
      <c r="X1419" s="30">
        <v>20</v>
      </c>
      <c r="Y1419" s="138"/>
      <c r="Z1419" s="30"/>
      <c r="AA1419" s="30"/>
      <c r="AB1419" s="36" t="s">
        <v>21</v>
      </c>
      <c r="AC1419" s="24">
        <f>$AC$1418</f>
        <v>-0.61551700000000009</v>
      </c>
      <c r="AD1419" s="30"/>
      <c r="AE1419" s="24"/>
      <c r="AF1419" s="24"/>
      <c r="AG1419" s="41"/>
      <c r="AH1419" s="41"/>
      <c r="AI1419" s="41"/>
      <c r="AJ1419" s="41"/>
      <c r="AK1419" s="41"/>
      <c r="AL1419" s="41"/>
      <c r="AM1419" s="41"/>
      <c r="AN1419" s="41"/>
      <c r="AO1419" s="41"/>
      <c r="AP1419" s="135"/>
      <c r="AQ1419" s="135"/>
      <c r="AR1419" s="41"/>
      <c r="AS1419" s="41"/>
      <c r="AT1419" s="135"/>
      <c r="AU1419" s="135"/>
      <c r="AV1419" s="29"/>
      <c r="AW1419" s="42"/>
      <c r="AX1419" s="42"/>
      <c r="AY1419" s="42"/>
      <c r="AZ1419" s="43"/>
      <c r="BA1419" s="151"/>
      <c r="BB1419" s="44"/>
      <c r="BC1419" s="157">
        <v>33</v>
      </c>
      <c r="BD1419" s="157"/>
      <c r="BE1419" s="44"/>
      <c r="BF1419" s="48"/>
      <c r="BG1419" s="48"/>
      <c r="BH1419" s="48"/>
      <c r="BI1419" s="48"/>
      <c r="BJ1419" s="48"/>
      <c r="BK1419" s="48"/>
      <c r="BL1419" s="48"/>
      <c r="BM1419" s="48"/>
      <c r="BN1419" s="48"/>
      <c r="BO1419" s="48"/>
      <c r="BP1419" s="48"/>
      <c r="BQ1419" s="48"/>
      <c r="BR1419" s="1"/>
    </row>
    <row r="1420" spans="1:70" s="7" customFormat="1" x14ac:dyDescent="0.25">
      <c r="A1420" s="68" t="s">
        <v>2365</v>
      </c>
      <c r="B1420" s="67" t="s">
        <v>2255</v>
      </c>
      <c r="C1420" s="52">
        <v>44969.852719907409</v>
      </c>
      <c r="D1420" s="16">
        <f>(K1420*M1420+P1420*R1420)/(24*60*60)</f>
        <v>0</v>
      </c>
      <c r="E1420" s="26"/>
      <c r="F1420" s="14" t="s">
        <v>2273</v>
      </c>
      <c r="G1420" s="15">
        <v>0.112</v>
      </c>
      <c r="H1420" s="131">
        <v>31.5</v>
      </c>
      <c r="I1420" s="131">
        <v>15</v>
      </c>
      <c r="J1420" s="143" t="s">
        <v>2277</v>
      </c>
      <c r="K1420" s="37"/>
      <c r="L1420" s="27">
        <v>6.0000000000000001E-3</v>
      </c>
      <c r="M1420" s="13">
        <v>100</v>
      </c>
      <c r="N1420" s="13">
        <v>240</v>
      </c>
      <c r="O1420" s="17">
        <v>2E-3</v>
      </c>
      <c r="P1420" s="37"/>
      <c r="Q1420" s="27">
        <v>6.0000000000000001E-3</v>
      </c>
      <c r="R1420" s="13">
        <v>1315</v>
      </c>
      <c r="S1420" s="13">
        <v>240</v>
      </c>
      <c r="T1420" s="133">
        <v>2.9999999999999997E-4</v>
      </c>
      <c r="U1420" s="27"/>
      <c r="V1420" s="8">
        <f>IF(AB1418="Latest Sag:",-(K1420*L1420+P1420*Q1420),-(K1420*L1420+P1420*Q1420)+U1420)</f>
        <v>0</v>
      </c>
      <c r="W1420" s="8">
        <f>IF(OR(AC1419="",AC1419=0),Z1419+V1420,IF(AB1418="Latest Sag:",AA1419+U1420+V1420,AC1419+V1420))</f>
        <v>-0.61551700000000009</v>
      </c>
      <c r="X1420" s="34"/>
      <c r="Y1420" s="53">
        <f>IF(OR(ISBLANK(X1420),X1418=VALUE(20)),,IF(W1418="Latest Z20:",ABS(X1418-X1420-K1417*L1417-P1417*Q1417+U1419+U1420),ABS(X1419-X1420-K1419*L1419-P1419*Q1419+U1420)))</f>
        <v>0</v>
      </c>
      <c r="Z1420" s="28">
        <v>-67.615258999999995</v>
      </c>
      <c r="AA1420" s="28">
        <v>-0.61710600000000004</v>
      </c>
      <c r="AB1420" s="28">
        <v>4.2615E-2</v>
      </c>
      <c r="AC1420" s="8">
        <f t="shared" ref="AC1420" si="3199">AB1420+AA1420</f>
        <v>-0.57449100000000008</v>
      </c>
      <c r="AD1420" s="35">
        <v>-0.63277300000000003</v>
      </c>
      <c r="AE1420" s="8">
        <f t="shared" ref="AE1420" si="3200">IF(AD1420="",0,IF(OR(AC1420="",AC1420=0),W1420-AD1420,AC1420-AD1420))</f>
        <v>5.8281999999999945E-2</v>
      </c>
      <c r="AF1420" s="58">
        <f t="shared" ref="AF1420" si="3201">IF(AA1420="",(Z1420-V1420)-Z1419,AC1420-W1420)</f>
        <v>4.1026000000000007E-2</v>
      </c>
      <c r="AG1420" s="40">
        <v>-35023</v>
      </c>
      <c r="AH1420" s="73">
        <v>400</v>
      </c>
      <c r="AI1420" s="40">
        <v>1105</v>
      </c>
      <c r="AJ1420" s="73">
        <v>100</v>
      </c>
      <c r="AK1420" s="40">
        <v>29</v>
      </c>
      <c r="AL1420" s="73">
        <v>200</v>
      </c>
      <c r="AM1420" s="70"/>
      <c r="AN1420" s="74"/>
      <c r="AO1420" s="70"/>
      <c r="AP1420" s="63"/>
      <c r="AQ1420" s="63"/>
      <c r="AR1420" s="40"/>
      <c r="AS1420" s="40"/>
      <c r="AT1420" s="63"/>
      <c r="AU1420" s="63"/>
      <c r="AV1420" s="142"/>
      <c r="AW1420" s="71"/>
      <c r="AX1420" s="45"/>
      <c r="AY1420" s="45"/>
      <c r="AZ1420" s="46"/>
      <c r="BA1420" s="152"/>
      <c r="BB1420" s="47"/>
      <c r="BC1420" s="158">
        <v>33</v>
      </c>
      <c r="BD1420" s="158"/>
      <c r="BE1420" s="47"/>
      <c r="BF1420" s="56"/>
      <c r="BG1420" s="49"/>
      <c r="BH1420" s="50"/>
      <c r="BI1420" s="49"/>
      <c r="BJ1420" s="49"/>
      <c r="BK1420" s="49"/>
      <c r="BL1420" s="49"/>
      <c r="BM1420" s="49"/>
      <c r="BN1420" s="50"/>
      <c r="BO1420" s="49"/>
      <c r="BP1420" s="49"/>
      <c r="BQ1420" s="50"/>
      <c r="BR1420" s="9"/>
    </row>
    <row r="1421" spans="1:70" s="7" customFormat="1" x14ac:dyDescent="0.25">
      <c r="A1421" s="68" t="s">
        <v>2366</v>
      </c>
      <c r="B1421" s="67" t="s">
        <v>2255</v>
      </c>
      <c r="C1421" s="52">
        <v>44969.872453703705</v>
      </c>
      <c r="D1421" s="16">
        <f>(K1421*M1421+P1421*R1421)/(24*60*60)</f>
        <v>1.0416666666666666E-2</v>
      </c>
      <c r="E1421" s="26"/>
      <c r="F1421" s="14" t="s">
        <v>2273</v>
      </c>
      <c r="G1421" s="15">
        <v>0.112</v>
      </c>
      <c r="H1421" s="131">
        <v>31.5</v>
      </c>
      <c r="I1421" s="131">
        <v>15</v>
      </c>
      <c r="J1421" s="143" t="s">
        <v>2277</v>
      </c>
      <c r="K1421" s="27">
        <v>9</v>
      </c>
      <c r="L1421" s="27">
        <v>6.0000000000000001E-3</v>
      </c>
      <c r="M1421" s="13">
        <v>100</v>
      </c>
      <c r="N1421" s="13">
        <v>240</v>
      </c>
      <c r="O1421" s="17">
        <v>2E-3</v>
      </c>
      <c r="P1421" s="27">
        <v>0</v>
      </c>
      <c r="Q1421" s="27">
        <v>6.0000000000000001E-3</v>
      </c>
      <c r="R1421" s="13">
        <v>1315</v>
      </c>
      <c r="S1421" s="13">
        <v>240</v>
      </c>
      <c r="T1421" s="133">
        <v>2.9999999999999997E-4</v>
      </c>
      <c r="U1421" s="27">
        <v>5.4274000000000003E-2</v>
      </c>
      <c r="V1421" s="8">
        <f>IF(AB1419="Latest Sag:",-(K1421*L1421+P1421*Q1421),-(K1421*L1421+P1421*Q1421)+U1421)</f>
        <v>-5.3999999999999999E-2</v>
      </c>
      <c r="W1421" s="8">
        <f>IF(OR(AC1420="",AC1420=0),Z1420+V1421,IF(AB1419="Latest Sag:",AA1420+U1421+V1421,AC1420+V1421))</f>
        <v>-0.61683200000000005</v>
      </c>
      <c r="X1421" s="33">
        <v>-39.613250000000001</v>
      </c>
      <c r="Y1421" s="53">
        <f>IF(OR(ISBLANK(X1421),X1419=VALUE(20)),,IF(W1419="Latest Z20:",ABS(X1419-X1421-K1418*L1418-P1418*Q1418+U1420+U1421),ABS(X1420-X1421-K1420*L1420-P1420*Q1420+U1421)))</f>
        <v>0</v>
      </c>
      <c r="Z1421" s="28">
        <v>-67.614808999999994</v>
      </c>
      <c r="AA1421" s="28">
        <v>-0.617093</v>
      </c>
      <c r="AB1421" s="28">
        <v>9.1299999999999997E-4</v>
      </c>
      <c r="AC1421" s="8">
        <f t="shared" ref="AC1421" si="3202">AB1421+AA1421</f>
        <v>-0.61617999999999995</v>
      </c>
      <c r="AD1421" s="35">
        <v>-0.63277300000000003</v>
      </c>
      <c r="AE1421" s="8">
        <f t="shared" ref="AE1421" si="3203">IF(AD1421="",0,IF(OR(AC1421="",AC1421=0),W1421-AD1421,AC1421-AD1421))</f>
        <v>1.659300000000008E-2</v>
      </c>
      <c r="AF1421" s="58">
        <f t="shared" ref="AF1421" si="3204">IF(AA1421="",(Z1421-V1421)-Z1420,AC1421-W1421)</f>
        <v>6.5200000000009695E-4</v>
      </c>
      <c r="AG1421" s="40">
        <v>-1346</v>
      </c>
      <c r="AH1421" s="73">
        <v>400</v>
      </c>
      <c r="AI1421" s="40">
        <v>63</v>
      </c>
      <c r="AJ1421" s="73">
        <v>100</v>
      </c>
      <c r="AK1421" s="40">
        <v>31</v>
      </c>
      <c r="AL1421" s="73">
        <v>200</v>
      </c>
      <c r="AM1421" s="70"/>
      <c r="AN1421" s="74"/>
      <c r="AO1421" s="70"/>
      <c r="AP1421" s="63"/>
      <c r="AQ1421" s="63"/>
      <c r="AR1421" s="40"/>
      <c r="AS1421" s="40"/>
      <c r="AT1421" s="63"/>
      <c r="AU1421" s="63"/>
      <c r="AV1421" s="142"/>
      <c r="AW1421" s="71"/>
      <c r="AX1421" s="45"/>
      <c r="AY1421" s="45"/>
      <c r="AZ1421" s="46"/>
      <c r="BA1421" s="152"/>
      <c r="BB1421" s="47"/>
      <c r="BC1421" s="158">
        <v>33</v>
      </c>
      <c r="BD1421" s="158"/>
      <c r="BE1421" s="47"/>
      <c r="BF1421" s="56"/>
      <c r="BG1421" s="49"/>
      <c r="BH1421" s="50"/>
      <c r="BI1421" s="49"/>
      <c r="BJ1421" s="49"/>
      <c r="BK1421" s="49"/>
      <c r="BL1421" s="49"/>
      <c r="BM1421" s="49"/>
      <c r="BN1421" s="50"/>
      <c r="BO1421" s="49"/>
      <c r="BP1421" s="49"/>
      <c r="BQ1421" s="50"/>
      <c r="BR1421" s="9"/>
    </row>
    <row r="1422" spans="1:70" s="6" customFormat="1" x14ac:dyDescent="0.25">
      <c r="A1422" s="170" t="s">
        <v>1155</v>
      </c>
      <c r="B1422" s="136"/>
      <c r="C1422" s="137">
        <v>44969.901435185187</v>
      </c>
      <c r="D1422" s="146">
        <v>1.17</v>
      </c>
      <c r="E1422" s="139" t="s">
        <v>814</v>
      </c>
      <c r="F1422" s="165" t="s">
        <v>1381</v>
      </c>
      <c r="G1422" s="22"/>
      <c r="H1422" s="134"/>
      <c r="I1422" s="134"/>
      <c r="J1422" s="145"/>
      <c r="K1422" s="29"/>
      <c r="L1422" s="29"/>
      <c r="M1422" s="1"/>
      <c r="N1422" s="1"/>
      <c r="O1422" s="3"/>
      <c r="P1422" s="29"/>
      <c r="Q1422" s="29"/>
      <c r="R1422" s="1"/>
      <c r="S1422" s="1"/>
      <c r="T1422" s="147" t="s">
        <v>903</v>
      </c>
      <c r="U1422" s="32" t="s">
        <v>24</v>
      </c>
      <c r="V1422" s="24"/>
      <c r="W1422" s="25" t="s">
        <v>22</v>
      </c>
      <c r="X1422" s="30">
        <v>20</v>
      </c>
      <c r="Y1422" s="138"/>
      <c r="Z1422" s="30"/>
      <c r="AA1422" s="30"/>
      <c r="AB1422" s="36" t="s">
        <v>21</v>
      </c>
      <c r="AC1422" s="24">
        <f>$AC$1421</f>
        <v>-0.61617999999999995</v>
      </c>
      <c r="AD1422" s="30"/>
      <c r="AE1422" s="24"/>
      <c r="AF1422" s="24"/>
      <c r="AG1422" s="41"/>
      <c r="AH1422" s="41"/>
      <c r="AI1422" s="41"/>
      <c r="AJ1422" s="41"/>
      <c r="AK1422" s="41"/>
      <c r="AL1422" s="41"/>
      <c r="AM1422" s="41"/>
      <c r="AN1422" s="41"/>
      <c r="AO1422" s="41"/>
      <c r="AP1422" s="135"/>
      <c r="AQ1422" s="135"/>
      <c r="AR1422" s="41"/>
      <c r="AS1422" s="41"/>
      <c r="AT1422" s="135"/>
      <c r="AU1422" s="135"/>
      <c r="AV1422" s="29"/>
      <c r="AW1422" s="42"/>
      <c r="AX1422" s="42"/>
      <c r="AY1422" s="42"/>
      <c r="AZ1422" s="43"/>
      <c r="BA1422" s="151"/>
      <c r="BB1422" s="44"/>
      <c r="BC1422" s="157">
        <v>34</v>
      </c>
      <c r="BD1422" s="157"/>
      <c r="BE1422" s="44"/>
      <c r="BF1422" s="48"/>
      <c r="BG1422" s="48"/>
      <c r="BH1422" s="48"/>
      <c r="BI1422" s="48"/>
      <c r="BJ1422" s="48"/>
      <c r="BK1422" s="48"/>
      <c r="BL1422" s="48"/>
      <c r="BM1422" s="48"/>
      <c r="BN1422" s="48"/>
      <c r="BO1422" s="48"/>
      <c r="BP1422" s="48"/>
      <c r="BQ1422" s="48"/>
      <c r="BR1422" s="1"/>
    </row>
    <row r="1423" spans="1:70" s="7" customFormat="1" x14ac:dyDescent="0.25">
      <c r="A1423" s="68" t="s">
        <v>2367</v>
      </c>
      <c r="B1423" s="67" t="s">
        <v>1156</v>
      </c>
      <c r="C1423" s="52">
        <v>44969.901608796295</v>
      </c>
      <c r="D1423" s="16">
        <f>(K1423*M1423+P1423*R1423)/(24*60*60)</f>
        <v>0</v>
      </c>
      <c r="E1423" s="26" t="s">
        <v>2369</v>
      </c>
      <c r="F1423" s="14" t="s">
        <v>2273</v>
      </c>
      <c r="G1423" s="15">
        <v>0.112</v>
      </c>
      <c r="H1423" s="131">
        <v>31.5</v>
      </c>
      <c r="I1423" s="131">
        <v>15</v>
      </c>
      <c r="J1423" s="143" t="s">
        <v>2277</v>
      </c>
      <c r="K1423" s="37"/>
      <c r="L1423" s="27">
        <v>6.0000000000000001E-3</v>
      </c>
      <c r="M1423" s="13">
        <v>100</v>
      </c>
      <c r="N1423" s="13">
        <v>240</v>
      </c>
      <c r="O1423" s="17">
        <v>2E-3</v>
      </c>
      <c r="P1423" s="37"/>
      <c r="Q1423" s="27">
        <v>6.0000000000000001E-3</v>
      </c>
      <c r="R1423" s="13">
        <v>1315</v>
      </c>
      <c r="S1423" s="13">
        <v>240</v>
      </c>
      <c r="T1423" s="133">
        <v>2.9999999999999997E-4</v>
      </c>
      <c r="U1423" s="27"/>
      <c r="V1423" s="8">
        <f>IF(AB1421="Latest Sag:",-(K1423*L1423+P1423*Q1423),-(K1423*L1423+P1423*Q1423)+U1423)</f>
        <v>0</v>
      </c>
      <c r="W1423" s="8">
        <f>IF(OR(AC1422="",AC1422=0),Z1422+V1423,IF(AB1421="Latest Sag:",AA1422+U1423+V1423,AC1422+V1423))</f>
        <v>-0.61617999999999995</v>
      </c>
      <c r="X1423" s="34"/>
      <c r="Y1423" s="53">
        <f>IF(OR(ISBLANK(X1423),X1421=VALUE(20)),,IF(W1421="Latest Z20:",ABS(X1421-X1423-K1420*L1420-P1420*Q1420+U1422+U1423),ABS(X1422-X1423-K1422*L1422-P1422*Q1422+U1423)))</f>
        <v>0</v>
      </c>
      <c r="Z1423" s="28">
        <v>-67.613389999999995</v>
      </c>
      <c r="AA1423" s="28">
        <v>-0.61688799999999999</v>
      </c>
      <c r="AB1423" s="28">
        <v>4.0017999999999998E-2</v>
      </c>
      <c r="AC1423" s="8">
        <f t="shared" ref="AC1423" si="3205">AB1423+AA1423</f>
        <v>-0.57686999999999999</v>
      </c>
      <c r="AD1423" s="35">
        <v>-0.63277300000000003</v>
      </c>
      <c r="AE1423" s="8">
        <f t="shared" ref="AE1423" si="3206">IF(AD1423="",0,IF(OR(AC1423="",AC1423=0),W1423-AD1423,AC1423-AD1423))</f>
        <v>5.5903000000000036E-2</v>
      </c>
      <c r="AF1423" s="58">
        <f t="shared" ref="AF1423" si="3207">IF(AA1423="",(Z1423-V1423)-Z1422,AC1423-W1423)</f>
        <v>3.9309999999999956E-2</v>
      </c>
      <c r="AG1423" s="40">
        <v>-34163</v>
      </c>
      <c r="AH1423" s="73">
        <v>400</v>
      </c>
      <c r="AI1423" s="40">
        <v>1087</v>
      </c>
      <c r="AJ1423" s="73">
        <v>100</v>
      </c>
      <c r="AK1423" s="40">
        <v>29</v>
      </c>
      <c r="AL1423" s="73">
        <v>200</v>
      </c>
      <c r="AM1423" s="70"/>
      <c r="AN1423" s="74"/>
      <c r="AO1423" s="70"/>
      <c r="AP1423" s="63"/>
      <c r="AQ1423" s="63"/>
      <c r="AR1423" s="40"/>
      <c r="AS1423" s="40"/>
      <c r="AT1423" s="63"/>
      <c r="AU1423" s="63"/>
      <c r="AV1423" s="142"/>
      <c r="AW1423" s="71"/>
      <c r="AX1423" s="45"/>
      <c r="AY1423" s="45"/>
      <c r="AZ1423" s="46"/>
      <c r="BA1423" s="152"/>
      <c r="BB1423" s="47"/>
      <c r="BC1423" s="158">
        <v>34</v>
      </c>
      <c r="BD1423" s="158"/>
      <c r="BE1423" s="47"/>
      <c r="BF1423" s="56"/>
      <c r="BG1423" s="49"/>
      <c r="BH1423" s="50"/>
      <c r="BI1423" s="49"/>
      <c r="BJ1423" s="49"/>
      <c r="BK1423" s="49"/>
      <c r="BL1423" s="49"/>
      <c r="BM1423" s="49"/>
      <c r="BN1423" s="50"/>
      <c r="BO1423" s="49"/>
      <c r="BP1423" s="49"/>
      <c r="BQ1423" s="50"/>
      <c r="BR1423" s="9"/>
    </row>
    <row r="1424" spans="1:70" s="7" customFormat="1" x14ac:dyDescent="0.25">
      <c r="A1424" s="68" t="s">
        <v>2368</v>
      </c>
      <c r="B1424" s="67" t="s">
        <v>1156</v>
      </c>
      <c r="C1424" s="52">
        <v>44969.937696759262</v>
      </c>
      <c r="D1424" s="16">
        <f>(K1424*M1424+P1424*R1424)/(24*60*60)</f>
        <v>9.2592592592592587E-3</v>
      </c>
      <c r="E1424" s="26"/>
      <c r="F1424" s="14" t="s">
        <v>2273</v>
      </c>
      <c r="G1424" s="15">
        <v>0.112</v>
      </c>
      <c r="H1424" s="131">
        <v>31.5</v>
      </c>
      <c r="I1424" s="131">
        <v>15</v>
      </c>
      <c r="J1424" s="143" t="s">
        <v>2277</v>
      </c>
      <c r="K1424" s="27">
        <v>8</v>
      </c>
      <c r="L1424" s="27">
        <v>6.0000000000000001E-3</v>
      </c>
      <c r="M1424" s="13">
        <v>100</v>
      </c>
      <c r="N1424" s="13">
        <v>240</v>
      </c>
      <c r="O1424" s="17">
        <v>2E-3</v>
      </c>
      <c r="P1424" s="27">
        <v>0</v>
      </c>
      <c r="Q1424" s="27">
        <v>6.0000000000000001E-3</v>
      </c>
      <c r="R1424" s="13">
        <v>1315</v>
      </c>
      <c r="S1424" s="13">
        <v>240</v>
      </c>
      <c r="T1424" s="133">
        <v>2.9999999999999997E-4</v>
      </c>
      <c r="U1424" s="27">
        <v>4.8591000000000002E-2</v>
      </c>
      <c r="V1424" s="8">
        <f>IF(AB1422="Latest Sag:",-(K1424*L1424+P1424*Q1424),-(K1424*L1424+P1424*Q1424)+U1424)</f>
        <v>-4.8000000000000001E-2</v>
      </c>
      <c r="W1424" s="8">
        <f>IF(OR(AC1423="",AC1423=0),Z1423+V1424,IF(AB1422="Latest Sag:",AA1423+U1424+V1424,AC1423+V1424))</f>
        <v>-0.61629699999999998</v>
      </c>
      <c r="X1424" s="33">
        <v>-39.617469999999997</v>
      </c>
      <c r="Y1424" s="53">
        <f>IF(OR(ISBLANK(X1424),X1422=VALUE(20)),,IF(W1422="Latest Z20:",ABS(X1422-X1424-K1421*L1421-P1421*Q1421+U1423+U1424),ABS(X1423-X1424-K1423*L1423-P1423*Q1423+U1424)))</f>
        <v>0</v>
      </c>
      <c r="Z1424" s="28">
        <v>-67.613185000000001</v>
      </c>
      <c r="AA1424" s="28">
        <v>-0.616892</v>
      </c>
      <c r="AB1424" s="28">
        <v>1.127E-3</v>
      </c>
      <c r="AC1424" s="8">
        <f t="shared" ref="AC1424" si="3208">AB1424+AA1424</f>
        <v>-0.61576500000000001</v>
      </c>
      <c r="AD1424" s="35">
        <v>-0.63277300000000003</v>
      </c>
      <c r="AE1424" s="8">
        <f t="shared" ref="AE1424" si="3209">IF(AD1424="",0,IF(OR(AC1424="",AC1424=0),W1424-AD1424,AC1424-AD1424))</f>
        <v>1.7008000000000023E-2</v>
      </c>
      <c r="AF1424" s="58">
        <f t="shared" ref="AF1424" si="3210">IF(AA1424="",(Z1424-V1424)-Z1423,AC1424-W1424)</f>
        <v>5.3199999999997694E-4</v>
      </c>
      <c r="AG1424" s="40">
        <v>-2013</v>
      </c>
      <c r="AH1424" s="73">
        <v>400</v>
      </c>
      <c r="AI1424" s="40">
        <v>51</v>
      </c>
      <c r="AJ1424" s="73">
        <v>100</v>
      </c>
      <c r="AK1424" s="40">
        <v>22</v>
      </c>
      <c r="AL1424" s="73">
        <v>200</v>
      </c>
      <c r="AM1424" s="70"/>
      <c r="AN1424" s="74"/>
      <c r="AO1424" s="70"/>
      <c r="AP1424" s="63"/>
      <c r="AQ1424" s="63"/>
      <c r="AR1424" s="40"/>
      <c r="AS1424" s="40"/>
      <c r="AT1424" s="63"/>
      <c r="AU1424" s="63"/>
      <c r="AV1424" s="142"/>
      <c r="AW1424" s="71"/>
      <c r="AX1424" s="45"/>
      <c r="AY1424" s="45"/>
      <c r="AZ1424" s="46"/>
      <c r="BA1424" s="152"/>
      <c r="BB1424" s="47"/>
      <c r="BC1424" s="158">
        <v>34</v>
      </c>
      <c r="BD1424" s="158"/>
      <c r="BE1424" s="47"/>
      <c r="BF1424" s="56"/>
      <c r="BG1424" s="49"/>
      <c r="BH1424" s="50"/>
      <c r="BI1424" s="49"/>
      <c r="BJ1424" s="49"/>
      <c r="BK1424" s="49"/>
      <c r="BL1424" s="49"/>
      <c r="BM1424" s="49"/>
      <c r="BN1424" s="50"/>
      <c r="BO1424" s="49"/>
      <c r="BP1424" s="49"/>
      <c r="BQ1424" s="50"/>
      <c r="BR1424" s="9"/>
    </row>
    <row r="1425" spans="1:70" s="6" customFormat="1" x14ac:dyDescent="0.25">
      <c r="A1425" s="170" t="s">
        <v>1155</v>
      </c>
      <c r="B1425" s="136"/>
      <c r="C1425" s="137">
        <v>44969.963622685187</v>
      </c>
      <c r="D1425" s="146">
        <v>1.49</v>
      </c>
      <c r="E1425" s="139" t="s">
        <v>814</v>
      </c>
      <c r="F1425" s="165" t="s">
        <v>1385</v>
      </c>
      <c r="G1425" s="22"/>
      <c r="H1425" s="134"/>
      <c r="I1425" s="134"/>
      <c r="J1425" s="145"/>
      <c r="K1425" s="29"/>
      <c r="L1425" s="29"/>
      <c r="M1425" s="1"/>
      <c r="N1425" s="1"/>
      <c r="O1425" s="3"/>
      <c r="P1425" s="29"/>
      <c r="Q1425" s="29"/>
      <c r="R1425" s="1"/>
      <c r="S1425" s="1"/>
      <c r="T1425" s="147" t="s">
        <v>903</v>
      </c>
      <c r="U1425" s="32" t="s">
        <v>24</v>
      </c>
      <c r="V1425" s="24"/>
      <c r="W1425" s="25" t="s">
        <v>22</v>
      </c>
      <c r="X1425" s="30">
        <v>20</v>
      </c>
      <c r="Y1425" s="138"/>
      <c r="Z1425" s="30"/>
      <c r="AA1425" s="30"/>
      <c r="AB1425" s="36" t="s">
        <v>21</v>
      </c>
      <c r="AC1425" s="24">
        <f>$AC$1424</f>
        <v>-0.61576500000000001</v>
      </c>
      <c r="AD1425" s="30"/>
      <c r="AE1425" s="24"/>
      <c r="AF1425" s="24"/>
      <c r="AG1425" s="41"/>
      <c r="AH1425" s="41"/>
      <c r="AI1425" s="41"/>
      <c r="AJ1425" s="41"/>
      <c r="AK1425" s="41"/>
      <c r="AL1425" s="41"/>
      <c r="AM1425" s="41"/>
      <c r="AN1425" s="41"/>
      <c r="AO1425" s="41"/>
      <c r="AP1425" s="135"/>
      <c r="AQ1425" s="135"/>
      <c r="AR1425" s="41"/>
      <c r="AS1425" s="41"/>
      <c r="AT1425" s="135"/>
      <c r="AU1425" s="135"/>
      <c r="AV1425" s="29"/>
      <c r="AW1425" s="42"/>
      <c r="AX1425" s="42"/>
      <c r="AY1425" s="42"/>
      <c r="AZ1425" s="43"/>
      <c r="BA1425" s="151"/>
      <c r="BB1425" s="44"/>
      <c r="BC1425" s="157">
        <v>35</v>
      </c>
      <c r="BD1425" s="157"/>
      <c r="BE1425" s="44"/>
      <c r="BF1425" s="48"/>
      <c r="BG1425" s="48"/>
      <c r="BH1425" s="48"/>
      <c r="BI1425" s="48"/>
      <c r="BJ1425" s="48"/>
      <c r="BK1425" s="48"/>
      <c r="BL1425" s="48"/>
      <c r="BM1425" s="48"/>
      <c r="BN1425" s="48"/>
      <c r="BO1425" s="48"/>
      <c r="BP1425" s="48"/>
      <c r="BQ1425" s="48"/>
      <c r="BR1425" s="1"/>
    </row>
    <row r="1426" spans="1:70" s="7" customFormat="1" x14ac:dyDescent="0.25">
      <c r="A1426" s="68" t="s">
        <v>2370</v>
      </c>
      <c r="B1426" s="67" t="s">
        <v>1260</v>
      </c>
      <c r="C1426" s="52">
        <v>44969.963750000003</v>
      </c>
      <c r="D1426" s="16">
        <f>(K1426*M1426+P1426*R1426)/(24*60*60)</f>
        <v>0</v>
      </c>
      <c r="E1426" s="26"/>
      <c r="F1426" s="14" t="s">
        <v>2273</v>
      </c>
      <c r="G1426" s="15">
        <v>0.112</v>
      </c>
      <c r="H1426" s="131">
        <v>31.5</v>
      </c>
      <c r="I1426" s="131">
        <v>15</v>
      </c>
      <c r="J1426" s="143" t="s">
        <v>2277</v>
      </c>
      <c r="K1426" s="37"/>
      <c r="L1426" s="27">
        <v>6.0000000000000001E-3</v>
      </c>
      <c r="M1426" s="13">
        <v>100</v>
      </c>
      <c r="N1426" s="13">
        <v>240</v>
      </c>
      <c r="O1426" s="17">
        <v>2E-3</v>
      </c>
      <c r="P1426" s="37"/>
      <c r="Q1426" s="27">
        <v>6.0000000000000001E-3</v>
      </c>
      <c r="R1426" s="13">
        <v>1315</v>
      </c>
      <c r="S1426" s="13">
        <v>240</v>
      </c>
      <c r="T1426" s="133">
        <v>2.9999999999999997E-4</v>
      </c>
      <c r="U1426" s="27"/>
      <c r="V1426" s="8">
        <f>IF(AB1424="Latest Sag:",-(K1426*L1426+P1426*Q1426),-(K1426*L1426+P1426*Q1426)+U1426)</f>
        <v>0</v>
      </c>
      <c r="W1426" s="8">
        <f>IF(OR(AC1425="",AC1425=0),Z1425+V1426,IF(AB1424="Latest Sag:",AA1425+U1426+V1426,AC1425+V1426))</f>
        <v>-0.61576500000000001</v>
      </c>
      <c r="X1426" s="34"/>
      <c r="Y1426" s="53">
        <f>IF(OR(ISBLANK(X1426),X1424=VALUE(20)),,IF(W1424="Latest Z20:",ABS(X1424-X1426-K1423*L1423-P1423*Q1423+U1425+U1426),ABS(X1425-X1426-K1425*L1425-P1425*Q1425+U1426)))</f>
        <v>0</v>
      </c>
      <c r="Z1426" s="28">
        <v>-67.611999999999995</v>
      </c>
      <c r="AA1426" s="28">
        <v>-0.61686799999999997</v>
      </c>
      <c r="AB1426" s="28">
        <v>4.0737000000000002E-2</v>
      </c>
      <c r="AC1426" s="8">
        <f t="shared" ref="AC1426" si="3211">AB1426+AA1426</f>
        <v>-0.57613099999999995</v>
      </c>
      <c r="AD1426" s="35">
        <v>-0.63277300000000003</v>
      </c>
      <c r="AE1426" s="8">
        <f t="shared" ref="AE1426" si="3212">IF(AD1426="",0,IF(OR(AC1426="",AC1426=0),W1426-AD1426,AC1426-AD1426))</f>
        <v>5.6642000000000081E-2</v>
      </c>
      <c r="AF1426" s="58">
        <f t="shared" ref="AF1426" si="3213">IF(AA1426="",(Z1426-V1426)-Z1425,AC1426-W1426)</f>
        <v>3.9634000000000058E-2</v>
      </c>
      <c r="AG1426" s="40">
        <v>-34427</v>
      </c>
      <c r="AH1426" s="73">
        <v>400</v>
      </c>
      <c r="AI1426" s="40">
        <v>1091</v>
      </c>
      <c r="AJ1426" s="73">
        <v>100</v>
      </c>
      <c r="AK1426" s="40">
        <v>33</v>
      </c>
      <c r="AL1426" s="73">
        <v>200</v>
      </c>
      <c r="AM1426" s="70"/>
      <c r="AN1426" s="74"/>
      <c r="AO1426" s="70"/>
      <c r="AP1426" s="63"/>
      <c r="AQ1426" s="63"/>
      <c r="AR1426" s="40"/>
      <c r="AS1426" s="40"/>
      <c r="AT1426" s="63"/>
      <c r="AU1426" s="63"/>
      <c r="AV1426" s="142"/>
      <c r="AW1426" s="71"/>
      <c r="AX1426" s="45"/>
      <c r="AY1426" s="45"/>
      <c r="AZ1426" s="46"/>
      <c r="BA1426" s="152"/>
      <c r="BB1426" s="47"/>
      <c r="BC1426" s="158">
        <v>35</v>
      </c>
      <c r="BD1426" s="158"/>
      <c r="BE1426" s="47"/>
      <c r="BF1426" s="56"/>
      <c r="BG1426" s="49"/>
      <c r="BH1426" s="50"/>
      <c r="BI1426" s="49"/>
      <c r="BJ1426" s="49"/>
      <c r="BK1426" s="49"/>
      <c r="BL1426" s="49"/>
      <c r="BM1426" s="49"/>
      <c r="BN1426" s="50"/>
      <c r="BO1426" s="49"/>
      <c r="BP1426" s="49"/>
      <c r="BQ1426" s="50"/>
      <c r="BR1426" s="9"/>
    </row>
    <row r="1427" spans="1:70" s="7" customFormat="1" x14ac:dyDescent="0.25">
      <c r="A1427" s="68" t="s">
        <v>2371</v>
      </c>
      <c r="B1427" s="67" t="s">
        <v>1260</v>
      </c>
      <c r="C1427" s="52">
        <v>44969.98096064815</v>
      </c>
      <c r="D1427" s="16">
        <f>(K1427*M1427+P1427*R1427)/(24*60*60)</f>
        <v>9.2592592592592587E-3</v>
      </c>
      <c r="E1427" s="26"/>
      <c r="F1427" s="14" t="s">
        <v>2273</v>
      </c>
      <c r="G1427" s="15">
        <v>0.112</v>
      </c>
      <c r="H1427" s="131">
        <v>31.5</v>
      </c>
      <c r="I1427" s="131">
        <v>15</v>
      </c>
      <c r="J1427" s="143" t="s">
        <v>2277</v>
      </c>
      <c r="K1427" s="27">
        <v>8</v>
      </c>
      <c r="L1427" s="27">
        <v>6.0000000000000001E-3</v>
      </c>
      <c r="M1427" s="13">
        <v>100</v>
      </c>
      <c r="N1427" s="13">
        <v>240</v>
      </c>
      <c r="O1427" s="17">
        <v>2E-3</v>
      </c>
      <c r="P1427" s="27">
        <v>0</v>
      </c>
      <c r="Q1427" s="27">
        <v>6.0000000000000001E-3</v>
      </c>
      <c r="R1427" s="13">
        <v>1315</v>
      </c>
      <c r="S1427" s="13">
        <v>240</v>
      </c>
      <c r="T1427" s="133">
        <v>2.9999999999999997E-4</v>
      </c>
      <c r="U1427" s="27">
        <v>4.8216000000000002E-2</v>
      </c>
      <c r="V1427" s="8">
        <f>IF(AB1425="Latest Sag:",-(K1427*L1427+P1427*Q1427),-(K1427*L1427+P1427*Q1427)+U1427)</f>
        <v>-4.8000000000000001E-2</v>
      </c>
      <c r="W1427" s="8">
        <f>IF(OR(AC1426="",AC1426=0),Z1426+V1427,IF(AB1425="Latest Sag:",AA1426+U1427+V1427,AC1426+V1427))</f>
        <v>-0.61665199999999998</v>
      </c>
      <c r="X1427" s="33">
        <v>-39.616318</v>
      </c>
      <c r="Y1427" s="53">
        <f>IF(OR(ISBLANK(X1427),X1425=VALUE(20)),,IF(W1425="Latest Z20:",ABS(X1425-X1427-K1424*L1424-P1424*Q1424+U1426+U1427),ABS(X1426-X1427-K1426*L1426-P1426*Q1426+U1427)))</f>
        <v>0</v>
      </c>
      <c r="Z1427" s="28">
        <v>-67.611602000000005</v>
      </c>
      <c r="AA1427" s="28">
        <v>-0.616873</v>
      </c>
      <c r="AB1427" s="28">
        <v>7.94E-4</v>
      </c>
      <c r="AC1427" s="8">
        <f t="shared" ref="AC1427" si="3214">AB1427+AA1427</f>
        <v>-0.61607900000000004</v>
      </c>
      <c r="AD1427" s="35">
        <v>-0.63277300000000003</v>
      </c>
      <c r="AE1427" s="8">
        <f t="shared" ref="AE1427" si="3215">IF(AD1427="",0,IF(OR(AC1427="",AC1427=0),W1427-AD1427,AC1427-AD1427))</f>
        <v>1.6693999999999987E-2</v>
      </c>
      <c r="AF1427" s="58">
        <f t="shared" ref="AF1427" si="3216">IF(AA1427="",(Z1427-V1427)-Z1426,AC1427-W1427)</f>
        <v>5.7299999999993467E-4</v>
      </c>
      <c r="AG1427" s="40">
        <v>-1708</v>
      </c>
      <c r="AH1427" s="73">
        <v>400</v>
      </c>
      <c r="AI1427" s="40">
        <v>49</v>
      </c>
      <c r="AJ1427" s="73">
        <v>100</v>
      </c>
      <c r="AK1427" s="40">
        <v>26</v>
      </c>
      <c r="AL1427" s="73">
        <v>200</v>
      </c>
      <c r="AM1427" s="70"/>
      <c r="AN1427" s="74"/>
      <c r="AO1427" s="70"/>
      <c r="AP1427" s="63"/>
      <c r="AQ1427" s="63"/>
      <c r="AR1427" s="40"/>
      <c r="AS1427" s="40"/>
      <c r="AT1427" s="63"/>
      <c r="AU1427" s="63"/>
      <c r="AV1427" s="142"/>
      <c r="AW1427" s="71"/>
      <c r="AX1427" s="45"/>
      <c r="AY1427" s="45"/>
      <c r="AZ1427" s="46"/>
      <c r="BA1427" s="152"/>
      <c r="BB1427" s="47"/>
      <c r="BC1427" s="158">
        <v>35</v>
      </c>
      <c r="BD1427" s="158"/>
      <c r="BE1427" s="47"/>
      <c r="BF1427" s="56"/>
      <c r="BG1427" s="49"/>
      <c r="BH1427" s="50"/>
      <c r="BI1427" s="49"/>
      <c r="BJ1427" s="49"/>
      <c r="BK1427" s="49"/>
      <c r="BL1427" s="49"/>
      <c r="BM1427" s="49"/>
      <c r="BN1427" s="50"/>
      <c r="BO1427" s="49"/>
      <c r="BP1427" s="49"/>
      <c r="BQ1427" s="50"/>
      <c r="BR1427" s="9"/>
    </row>
    <row r="1428" spans="1:70" s="6" customFormat="1" x14ac:dyDescent="0.25">
      <c r="A1428" s="170" t="s">
        <v>1155</v>
      </c>
      <c r="B1428" s="136"/>
      <c r="C1428" s="137">
        <v>44970.006712962961</v>
      </c>
      <c r="D1428" s="146">
        <v>1.03</v>
      </c>
      <c r="E1428" s="139" t="s">
        <v>814</v>
      </c>
      <c r="F1428" s="165" t="s">
        <v>1389</v>
      </c>
      <c r="G1428" s="22"/>
      <c r="H1428" s="134"/>
      <c r="I1428" s="134"/>
      <c r="J1428" s="145"/>
      <c r="K1428" s="29"/>
      <c r="L1428" s="29"/>
      <c r="M1428" s="1"/>
      <c r="N1428" s="1"/>
      <c r="O1428" s="3"/>
      <c r="P1428" s="29"/>
      <c r="Q1428" s="29"/>
      <c r="R1428" s="1"/>
      <c r="S1428" s="1"/>
      <c r="T1428" s="147" t="s">
        <v>903</v>
      </c>
      <c r="U1428" s="32" t="s">
        <v>24</v>
      </c>
      <c r="V1428" s="24"/>
      <c r="W1428" s="25" t="s">
        <v>22</v>
      </c>
      <c r="X1428" s="30">
        <v>20</v>
      </c>
      <c r="Y1428" s="138"/>
      <c r="Z1428" s="30"/>
      <c r="AA1428" s="30"/>
      <c r="AB1428" s="36" t="s">
        <v>21</v>
      </c>
      <c r="AC1428" s="24">
        <f>$AC$1427</f>
        <v>-0.61607900000000004</v>
      </c>
      <c r="AD1428" s="30"/>
      <c r="AE1428" s="24"/>
      <c r="AF1428" s="24"/>
      <c r="AG1428" s="41"/>
      <c r="AH1428" s="41"/>
      <c r="AI1428" s="41"/>
      <c r="AJ1428" s="41"/>
      <c r="AK1428" s="41"/>
      <c r="AL1428" s="41"/>
      <c r="AM1428" s="41"/>
      <c r="AN1428" s="41"/>
      <c r="AO1428" s="41"/>
      <c r="AP1428" s="135"/>
      <c r="AQ1428" s="135"/>
      <c r="AR1428" s="41"/>
      <c r="AS1428" s="41"/>
      <c r="AT1428" s="135"/>
      <c r="AU1428" s="135"/>
      <c r="AV1428" s="29"/>
      <c r="AW1428" s="42"/>
      <c r="AX1428" s="42"/>
      <c r="AY1428" s="42"/>
      <c r="AZ1428" s="43"/>
      <c r="BA1428" s="151"/>
      <c r="BB1428" s="44"/>
      <c r="BC1428" s="157">
        <v>36</v>
      </c>
      <c r="BD1428" s="157"/>
      <c r="BE1428" s="44"/>
      <c r="BF1428" s="48"/>
      <c r="BG1428" s="48"/>
      <c r="BH1428" s="48"/>
      <c r="BI1428" s="48"/>
      <c r="BJ1428" s="48"/>
      <c r="BK1428" s="48"/>
      <c r="BL1428" s="48"/>
      <c r="BM1428" s="48"/>
      <c r="BN1428" s="48"/>
      <c r="BO1428" s="48"/>
      <c r="BP1428" s="48"/>
      <c r="BQ1428" s="48"/>
      <c r="BR1428" s="1"/>
    </row>
    <row r="1429" spans="1:70" s="7" customFormat="1" x14ac:dyDescent="0.25">
      <c r="A1429" s="68" t="s">
        <v>2372</v>
      </c>
      <c r="B1429" s="67" t="s">
        <v>2255</v>
      </c>
      <c r="C1429" s="52">
        <v>44970.006863425922</v>
      </c>
      <c r="D1429" s="16">
        <f>(K1429*M1429+P1429*R1429)/(24*60*60)</f>
        <v>0</v>
      </c>
      <c r="E1429" s="26"/>
      <c r="F1429" s="14" t="s">
        <v>2273</v>
      </c>
      <c r="G1429" s="15">
        <v>0.112</v>
      </c>
      <c r="H1429" s="131">
        <v>31.5</v>
      </c>
      <c r="I1429" s="131">
        <v>15</v>
      </c>
      <c r="J1429" s="143" t="s">
        <v>2277</v>
      </c>
      <c r="K1429" s="37"/>
      <c r="L1429" s="27">
        <v>6.0000000000000001E-3</v>
      </c>
      <c r="M1429" s="13">
        <v>100</v>
      </c>
      <c r="N1429" s="13">
        <v>240</v>
      </c>
      <c r="O1429" s="17">
        <v>2E-3</v>
      </c>
      <c r="P1429" s="37"/>
      <c r="Q1429" s="27">
        <v>6.0000000000000001E-3</v>
      </c>
      <c r="R1429" s="13">
        <v>1315</v>
      </c>
      <c r="S1429" s="13">
        <v>240</v>
      </c>
      <c r="T1429" s="133">
        <v>2.9999999999999997E-4</v>
      </c>
      <c r="U1429" s="27"/>
      <c r="V1429" s="8">
        <f>IF(AB1427="Latest Sag:",-(K1429*L1429+P1429*Q1429),-(K1429*L1429+P1429*Q1429)+U1429)</f>
        <v>0</v>
      </c>
      <c r="W1429" s="8">
        <f>IF(OR(AC1428="",AC1428=0),Z1428+V1429,IF(AB1427="Latest Sag:",AA1428+U1429+V1429,AC1428+V1429))</f>
        <v>-0.61607900000000004</v>
      </c>
      <c r="X1429" s="34"/>
      <c r="Y1429" s="53">
        <f>IF(OR(ISBLANK(X1429),X1427=VALUE(20)),,IF(W1427="Latest Z20:",ABS(X1427-X1429-K1426*L1426-P1426*Q1426+U1428+U1429),ABS(X1428-X1429-K1428*L1428-P1428*Q1428+U1429)))</f>
        <v>0</v>
      </c>
      <c r="Z1429" s="28">
        <v>-67.610899000000003</v>
      </c>
      <c r="AA1429" s="28">
        <v>-0.61691099999999999</v>
      </c>
      <c r="AB1429" s="28">
        <v>4.2671000000000001E-2</v>
      </c>
      <c r="AC1429" s="8">
        <f t="shared" ref="AC1429" si="3217">AB1429+AA1429</f>
        <v>-0.57423999999999997</v>
      </c>
      <c r="AD1429" s="35">
        <v>-0.63277300000000003</v>
      </c>
      <c r="AE1429" s="8">
        <f t="shared" ref="AE1429" si="3218">IF(AD1429="",0,IF(OR(AC1429="",AC1429=0),W1429-AD1429,AC1429-AD1429))</f>
        <v>5.8533000000000057E-2</v>
      </c>
      <c r="AF1429" s="58">
        <f t="shared" ref="AF1429" si="3219">IF(AA1429="",(Z1429-V1429)-Z1428,AC1429-W1429)</f>
        <v>4.1839000000000071E-2</v>
      </c>
      <c r="AG1429" s="40">
        <v>-34852</v>
      </c>
      <c r="AH1429" s="73">
        <v>400</v>
      </c>
      <c r="AI1429" s="40">
        <v>1196</v>
      </c>
      <c r="AJ1429" s="73">
        <v>100</v>
      </c>
      <c r="AK1429" s="40">
        <v>21</v>
      </c>
      <c r="AL1429" s="73">
        <v>200</v>
      </c>
      <c r="AM1429" s="70"/>
      <c r="AN1429" s="74"/>
      <c r="AO1429" s="70"/>
      <c r="AP1429" s="63"/>
      <c r="AQ1429" s="63"/>
      <c r="AR1429" s="40"/>
      <c r="AS1429" s="40"/>
      <c r="AT1429" s="63"/>
      <c r="AU1429" s="63"/>
      <c r="AV1429" s="142"/>
      <c r="AW1429" s="71"/>
      <c r="AX1429" s="45"/>
      <c r="AY1429" s="45"/>
      <c r="AZ1429" s="46"/>
      <c r="BA1429" s="152"/>
      <c r="BB1429" s="47"/>
      <c r="BC1429" s="158">
        <v>36</v>
      </c>
      <c r="BD1429" s="158"/>
      <c r="BE1429" s="47"/>
      <c r="BF1429" s="56"/>
      <c r="BG1429" s="49"/>
      <c r="BH1429" s="50"/>
      <c r="BI1429" s="49"/>
      <c r="BJ1429" s="49"/>
      <c r="BK1429" s="49"/>
      <c r="BL1429" s="49"/>
      <c r="BM1429" s="49"/>
      <c r="BN1429" s="50"/>
      <c r="BO1429" s="49"/>
      <c r="BP1429" s="49"/>
      <c r="BQ1429" s="50"/>
      <c r="BR1429" s="9"/>
    </row>
    <row r="1430" spans="1:70" s="7" customFormat="1" x14ac:dyDescent="0.25">
      <c r="A1430" s="68" t="s">
        <v>2373</v>
      </c>
      <c r="B1430" s="67" t="s">
        <v>2255</v>
      </c>
      <c r="C1430" s="52">
        <v>44970.022141203706</v>
      </c>
      <c r="D1430" s="16">
        <f>(K1430*M1430+P1430*R1430)/(24*60*60)</f>
        <v>1.0416666666666666E-2</v>
      </c>
      <c r="E1430" s="26"/>
      <c r="F1430" s="14" t="s">
        <v>2273</v>
      </c>
      <c r="G1430" s="15">
        <v>0.112</v>
      </c>
      <c r="H1430" s="131">
        <v>31.5</v>
      </c>
      <c r="I1430" s="131">
        <v>15</v>
      </c>
      <c r="J1430" s="143" t="s">
        <v>2277</v>
      </c>
      <c r="K1430" s="27">
        <v>9</v>
      </c>
      <c r="L1430" s="27">
        <v>6.0000000000000001E-3</v>
      </c>
      <c r="M1430" s="13">
        <v>100</v>
      </c>
      <c r="N1430" s="13">
        <v>240</v>
      </c>
      <c r="O1430" s="17">
        <v>2E-3</v>
      </c>
      <c r="P1430" s="27">
        <v>0</v>
      </c>
      <c r="Q1430" s="27">
        <v>6.0000000000000001E-3</v>
      </c>
      <c r="R1430" s="13">
        <v>1315</v>
      </c>
      <c r="S1430" s="13">
        <v>240</v>
      </c>
      <c r="T1430" s="133">
        <v>2.9999999999999997E-4</v>
      </c>
      <c r="U1430" s="27">
        <v>5.4773000000000002E-2</v>
      </c>
      <c r="V1430" s="8">
        <f>IF(AB1428="Latest Sag:",-(K1430*L1430+P1430*Q1430),-(K1430*L1430+P1430*Q1430)+U1430)</f>
        <v>-5.3999999999999999E-2</v>
      </c>
      <c r="W1430" s="8">
        <f>IF(OR(AC1429="",AC1429=0),Z1429+V1430,IF(AB1428="Latest Sag:",AA1429+U1430+V1430,AC1429+V1430))</f>
        <v>-0.61613800000000007</v>
      </c>
      <c r="X1430" s="33">
        <v>-39.608580000000003</v>
      </c>
      <c r="Y1430" s="53">
        <f>IF(OR(ISBLANK(X1430),X1428=VALUE(20)),,IF(W1428="Latest Z20:",ABS(X1428-X1430-K1427*L1427-P1427*Q1427+U1429+U1430),ABS(X1429-X1430-K1429*L1429-P1429*Q1429+U1430)))</f>
        <v>0</v>
      </c>
      <c r="Z1430" s="28">
        <v>-67.610592999999994</v>
      </c>
      <c r="AA1430" s="28">
        <v>-0.61688900000000002</v>
      </c>
      <c r="AB1430" s="28">
        <v>1.4729999999999999E-3</v>
      </c>
      <c r="AC1430" s="8">
        <f t="shared" ref="AC1430" si="3220">AB1430+AA1430</f>
        <v>-0.61541600000000007</v>
      </c>
      <c r="AD1430" s="35">
        <v>-0.63277300000000003</v>
      </c>
      <c r="AE1430" s="8">
        <f t="shared" ref="AE1430" si="3221">IF(AD1430="",0,IF(OR(AC1430="",AC1430=0),W1430-AD1430,AC1430-AD1430))</f>
        <v>1.7356999999999956E-2</v>
      </c>
      <c r="AF1430" s="58">
        <f t="shared" ref="AF1430" si="3222">IF(AA1430="",(Z1430-V1430)-Z1429,AC1430-W1430)</f>
        <v>7.2200000000000042E-4</v>
      </c>
      <c r="AG1430" s="40">
        <v>-1957</v>
      </c>
      <c r="AH1430" s="73">
        <v>400</v>
      </c>
      <c r="AI1430" s="40">
        <v>43</v>
      </c>
      <c r="AJ1430" s="73">
        <v>100</v>
      </c>
      <c r="AK1430" s="40">
        <v>14</v>
      </c>
      <c r="AL1430" s="73">
        <v>200</v>
      </c>
      <c r="AM1430" s="70"/>
      <c r="AN1430" s="74"/>
      <c r="AO1430" s="70"/>
      <c r="AP1430" s="63"/>
      <c r="AQ1430" s="63"/>
      <c r="AR1430" s="40"/>
      <c r="AS1430" s="40"/>
      <c r="AT1430" s="63"/>
      <c r="AU1430" s="63"/>
      <c r="AV1430" s="142"/>
      <c r="AW1430" s="71"/>
      <c r="AX1430" s="45"/>
      <c r="AY1430" s="45"/>
      <c r="AZ1430" s="46"/>
      <c r="BA1430" s="152"/>
      <c r="BB1430" s="47"/>
      <c r="BC1430" s="158">
        <v>36</v>
      </c>
      <c r="BD1430" s="158"/>
      <c r="BE1430" s="47"/>
      <c r="BF1430" s="56"/>
      <c r="BG1430" s="49"/>
      <c r="BH1430" s="50"/>
      <c r="BI1430" s="49"/>
      <c r="BJ1430" s="49"/>
      <c r="BK1430" s="49"/>
      <c r="BL1430" s="49"/>
      <c r="BM1430" s="49"/>
      <c r="BN1430" s="50"/>
      <c r="BO1430" s="49"/>
      <c r="BP1430" s="49"/>
      <c r="BQ1430" s="50"/>
      <c r="BR1430" s="9"/>
    </row>
    <row r="1431" spans="1:70" s="6" customFormat="1" x14ac:dyDescent="0.25">
      <c r="A1431" s="170" t="s">
        <v>1155</v>
      </c>
      <c r="B1431" s="136"/>
      <c r="C1431" s="137">
        <v>44970.052499999998</v>
      </c>
      <c r="D1431" s="146">
        <v>1.1000000000000001</v>
      </c>
      <c r="E1431" s="139" t="s">
        <v>814</v>
      </c>
      <c r="F1431" s="165" t="s">
        <v>1393</v>
      </c>
      <c r="G1431" s="22"/>
      <c r="H1431" s="134"/>
      <c r="I1431" s="134"/>
      <c r="J1431" s="145"/>
      <c r="K1431" s="29"/>
      <c r="L1431" s="29"/>
      <c r="M1431" s="1"/>
      <c r="N1431" s="1"/>
      <c r="O1431" s="3"/>
      <c r="P1431" s="29"/>
      <c r="Q1431" s="29"/>
      <c r="R1431" s="1"/>
      <c r="S1431" s="1"/>
      <c r="T1431" s="147" t="s">
        <v>903</v>
      </c>
      <c r="U1431" s="32" t="s">
        <v>24</v>
      </c>
      <c r="V1431" s="24"/>
      <c r="W1431" s="25" t="s">
        <v>22</v>
      </c>
      <c r="X1431" s="30">
        <v>20</v>
      </c>
      <c r="Y1431" s="138"/>
      <c r="Z1431" s="30"/>
      <c r="AA1431" s="30"/>
      <c r="AB1431" s="36" t="s">
        <v>21</v>
      </c>
      <c r="AC1431" s="24">
        <f>$AC$1430</f>
        <v>-0.61541600000000007</v>
      </c>
      <c r="AD1431" s="30"/>
      <c r="AE1431" s="24"/>
      <c r="AF1431" s="24"/>
      <c r="AG1431" s="41"/>
      <c r="AH1431" s="41"/>
      <c r="AI1431" s="41"/>
      <c r="AJ1431" s="41"/>
      <c r="AK1431" s="41"/>
      <c r="AL1431" s="41"/>
      <c r="AM1431" s="41"/>
      <c r="AN1431" s="41"/>
      <c r="AO1431" s="41"/>
      <c r="AP1431" s="135"/>
      <c r="AQ1431" s="135"/>
      <c r="AR1431" s="41"/>
      <c r="AS1431" s="41"/>
      <c r="AT1431" s="135"/>
      <c r="AU1431" s="135"/>
      <c r="AV1431" s="29"/>
      <c r="AW1431" s="42"/>
      <c r="AX1431" s="42"/>
      <c r="AY1431" s="42"/>
      <c r="AZ1431" s="43"/>
      <c r="BA1431" s="151"/>
      <c r="BB1431" s="44"/>
      <c r="BC1431" s="157">
        <v>37</v>
      </c>
      <c r="BD1431" s="157"/>
      <c r="BE1431" s="44"/>
      <c r="BF1431" s="48"/>
      <c r="BG1431" s="48"/>
      <c r="BH1431" s="48"/>
      <c r="BI1431" s="48"/>
      <c r="BJ1431" s="48"/>
      <c r="BK1431" s="48"/>
      <c r="BL1431" s="48"/>
      <c r="BM1431" s="48"/>
      <c r="BN1431" s="48"/>
      <c r="BO1431" s="48"/>
      <c r="BP1431" s="48"/>
      <c r="BQ1431" s="48"/>
      <c r="BR1431" s="1"/>
    </row>
    <row r="1432" spans="1:70" s="7" customFormat="1" x14ac:dyDescent="0.25">
      <c r="A1432" s="68" t="s">
        <v>2374</v>
      </c>
      <c r="B1432" s="67" t="s">
        <v>1156</v>
      </c>
      <c r="C1432" s="52">
        <v>44970.052557870367</v>
      </c>
      <c r="D1432" s="16">
        <f>(K1432*M1432+P1432*R1432)/(24*60*60)</f>
        <v>0</v>
      </c>
      <c r="E1432" s="26"/>
      <c r="F1432" s="14" t="s">
        <v>2273</v>
      </c>
      <c r="G1432" s="15">
        <v>0.112</v>
      </c>
      <c r="H1432" s="131">
        <v>31.5</v>
      </c>
      <c r="I1432" s="131">
        <v>15</v>
      </c>
      <c r="J1432" s="143" t="s">
        <v>2277</v>
      </c>
      <c r="K1432" s="37"/>
      <c r="L1432" s="27">
        <v>6.0000000000000001E-3</v>
      </c>
      <c r="M1432" s="13">
        <v>100</v>
      </c>
      <c r="N1432" s="13">
        <v>240</v>
      </c>
      <c r="O1432" s="17">
        <v>2E-3</v>
      </c>
      <c r="P1432" s="37"/>
      <c r="Q1432" s="27">
        <v>6.0000000000000001E-3</v>
      </c>
      <c r="R1432" s="13">
        <v>1315</v>
      </c>
      <c r="S1432" s="13">
        <v>240</v>
      </c>
      <c r="T1432" s="133">
        <v>2.9999999999999997E-4</v>
      </c>
      <c r="U1432" s="27"/>
      <c r="V1432" s="8">
        <f>IF(AB1430="Latest Sag:",-(K1432*L1432+P1432*Q1432),-(K1432*L1432+P1432*Q1432)+U1432)</f>
        <v>0</v>
      </c>
      <c r="W1432" s="8">
        <f>IF(OR(AC1431="",AC1431=0),Z1431+V1432,IF(AB1430="Latest Sag:",AA1431+U1432+V1432,AC1431+V1432))</f>
        <v>-0.61541600000000007</v>
      </c>
      <c r="X1432" s="34"/>
      <c r="Y1432" s="53">
        <f>IF(OR(ISBLANK(X1432),X1430=VALUE(20)),,IF(W1430="Latest Z20:",ABS(X1430-X1432-K1429*L1429-P1429*Q1429+U1431+U1432),ABS(X1431-X1432-K1431*L1431-P1431*Q1431+U1432)))</f>
        <v>0</v>
      </c>
      <c r="Z1432" s="28">
        <v>-67.609209000000007</v>
      </c>
      <c r="AA1432" s="28">
        <v>-0.61731499999999995</v>
      </c>
      <c r="AB1432" s="28">
        <v>4.0835000000000003E-2</v>
      </c>
      <c r="AC1432" s="8">
        <f t="shared" ref="AC1432" si="3223">AB1432+AA1432</f>
        <v>-0.57647999999999999</v>
      </c>
      <c r="AD1432" s="35">
        <v>-0.63277300000000003</v>
      </c>
      <c r="AE1432" s="8">
        <f t="shared" ref="AE1432" si="3224">IF(AD1432="",0,IF(OR(AC1432="",AC1432=0),W1432-AD1432,AC1432-AD1432))</f>
        <v>5.6293000000000037E-2</v>
      </c>
      <c r="AF1432" s="58">
        <f t="shared" ref="AF1432" si="3225">IF(AA1432="",(Z1432-V1432)-Z1431,AC1432-W1432)</f>
        <v>3.8936000000000082E-2</v>
      </c>
      <c r="AG1432" s="40">
        <v>-34555</v>
      </c>
      <c r="AH1432" s="73">
        <v>400</v>
      </c>
      <c r="AI1432" s="40">
        <v>1289</v>
      </c>
      <c r="AJ1432" s="73">
        <v>100</v>
      </c>
      <c r="AK1432" s="40">
        <v>22</v>
      </c>
      <c r="AL1432" s="73">
        <v>200</v>
      </c>
      <c r="AM1432" s="70"/>
      <c r="AN1432" s="74"/>
      <c r="AO1432" s="70"/>
      <c r="AP1432" s="63"/>
      <c r="AQ1432" s="63"/>
      <c r="AR1432" s="40"/>
      <c r="AS1432" s="40"/>
      <c r="AT1432" s="63"/>
      <c r="AU1432" s="63"/>
      <c r="AV1432" s="142"/>
      <c r="AW1432" s="71"/>
      <c r="AX1432" s="45"/>
      <c r="AY1432" s="45"/>
      <c r="AZ1432" s="46"/>
      <c r="BA1432" s="152"/>
      <c r="BB1432" s="47"/>
      <c r="BC1432" s="158">
        <v>37</v>
      </c>
      <c r="BD1432" s="158"/>
      <c r="BE1432" s="47"/>
      <c r="BF1432" s="56"/>
      <c r="BG1432" s="49"/>
      <c r="BH1432" s="50"/>
      <c r="BI1432" s="49"/>
      <c r="BJ1432" s="49"/>
      <c r="BK1432" s="49"/>
      <c r="BL1432" s="49"/>
      <c r="BM1432" s="49"/>
      <c r="BN1432" s="50"/>
      <c r="BO1432" s="49"/>
      <c r="BP1432" s="49"/>
      <c r="BQ1432" s="50"/>
      <c r="BR1432" s="9"/>
    </row>
    <row r="1433" spans="1:70" s="7" customFormat="1" x14ac:dyDescent="0.25">
      <c r="A1433" s="68" t="s">
        <v>2375</v>
      </c>
      <c r="B1433" s="67" t="s">
        <v>1156</v>
      </c>
      <c r="C1433" s="52">
        <v>44970.068171296298</v>
      </c>
      <c r="D1433" s="16">
        <f>(K1433*M1433+P1433*R1433)/(24*60*60)</f>
        <v>9.2592592592592587E-3</v>
      </c>
      <c r="E1433" s="26"/>
      <c r="F1433" s="14" t="s">
        <v>2273</v>
      </c>
      <c r="G1433" s="15">
        <v>0.112</v>
      </c>
      <c r="H1433" s="131">
        <v>31.5</v>
      </c>
      <c r="I1433" s="131">
        <v>15</v>
      </c>
      <c r="J1433" s="143" t="s">
        <v>2277</v>
      </c>
      <c r="K1433" s="27">
        <v>8</v>
      </c>
      <c r="L1433" s="27">
        <v>6.0000000000000001E-3</v>
      </c>
      <c r="M1433" s="13">
        <v>100</v>
      </c>
      <c r="N1433" s="13">
        <v>240</v>
      </c>
      <c r="O1433" s="17">
        <v>2E-3</v>
      </c>
      <c r="P1433" s="27">
        <v>0</v>
      </c>
      <c r="Q1433" s="27">
        <v>6.0000000000000001E-3</v>
      </c>
      <c r="R1433" s="13">
        <v>1315</v>
      </c>
      <c r="S1433" s="13">
        <v>240</v>
      </c>
      <c r="T1433" s="133">
        <v>2.9999999999999997E-4</v>
      </c>
      <c r="U1433" s="27">
        <v>4.9000000000000002E-2</v>
      </c>
      <c r="V1433" s="8">
        <f>IF(AB1431="Latest Sag:",-(K1433*L1433+P1433*Q1433),-(K1433*L1433+P1433*Q1433)+U1433)</f>
        <v>-4.8000000000000001E-2</v>
      </c>
      <c r="W1433" s="8">
        <f>IF(OR(AC1432="",AC1432=0),Z1432+V1433,IF(AB1431="Latest Sag:",AA1432+U1433+V1433,AC1432+V1433))</f>
        <v>-0.61631499999999995</v>
      </c>
      <c r="X1433" s="33">
        <v>-39.612870000000001</v>
      </c>
      <c r="Y1433" s="53">
        <f>IF(OR(ISBLANK(X1433),X1431=VALUE(20)),,IF(W1431="Latest Z20:",ABS(X1431-X1433-K1430*L1430-P1430*Q1430+U1432+U1433),ABS(X1432-X1433-K1432*L1432-P1432*Q1432+U1433)))</f>
        <v>0</v>
      </c>
      <c r="Z1433" s="28">
        <v>-67.608981</v>
      </c>
      <c r="AA1433" s="28">
        <v>-0.61731599999999998</v>
      </c>
      <c r="AB1433" s="28">
        <v>1.5839999999999999E-3</v>
      </c>
      <c r="AC1433" s="8">
        <f t="shared" ref="AC1433" si="3226">AB1433+AA1433</f>
        <v>-0.61573199999999995</v>
      </c>
      <c r="AD1433" s="35">
        <v>-0.63277300000000003</v>
      </c>
      <c r="AE1433" s="8">
        <f t="shared" ref="AE1433" si="3227">IF(AD1433="",0,IF(OR(AC1433="",AC1433=0),W1433-AD1433,AC1433-AD1433))</f>
        <v>1.7041000000000084E-2</v>
      </c>
      <c r="AF1433" s="58">
        <f t="shared" ref="AF1433" si="3228">IF(AA1433="",(Z1433-V1433)-Z1432,AC1433-W1433)</f>
        <v>5.8300000000000018E-4</v>
      </c>
      <c r="AG1433" s="40">
        <v>-2001</v>
      </c>
      <c r="AH1433" s="73">
        <v>400</v>
      </c>
      <c r="AI1433" s="40">
        <v>54</v>
      </c>
      <c r="AJ1433" s="73">
        <v>100</v>
      </c>
      <c r="AK1433" s="40">
        <v>33</v>
      </c>
      <c r="AL1433" s="73">
        <v>200</v>
      </c>
      <c r="AM1433" s="70"/>
      <c r="AN1433" s="74"/>
      <c r="AO1433" s="70"/>
      <c r="AP1433" s="63"/>
      <c r="AQ1433" s="63"/>
      <c r="AR1433" s="40"/>
      <c r="AS1433" s="40"/>
      <c r="AT1433" s="63"/>
      <c r="AU1433" s="63"/>
      <c r="AV1433" s="142"/>
      <c r="AW1433" s="71"/>
      <c r="AX1433" s="45"/>
      <c r="AY1433" s="45"/>
      <c r="AZ1433" s="46"/>
      <c r="BA1433" s="152"/>
      <c r="BB1433" s="47"/>
      <c r="BC1433" s="158">
        <v>37</v>
      </c>
      <c r="BD1433" s="158"/>
      <c r="BE1433" s="47"/>
      <c r="BF1433" s="56"/>
      <c r="BG1433" s="49"/>
      <c r="BH1433" s="50"/>
      <c r="BI1433" s="49"/>
      <c r="BJ1433" s="49"/>
      <c r="BK1433" s="49"/>
      <c r="BL1433" s="49"/>
      <c r="BM1433" s="49"/>
      <c r="BN1433" s="50"/>
      <c r="BO1433" s="49"/>
      <c r="BP1433" s="49"/>
      <c r="BQ1433" s="50"/>
      <c r="BR1433" s="9"/>
    </row>
    <row r="1434" spans="1:70" s="6" customFormat="1" x14ac:dyDescent="0.25">
      <c r="A1434" s="170" t="s">
        <v>1155</v>
      </c>
      <c r="B1434" s="136"/>
      <c r="C1434" s="137">
        <v>44970.092523148145</v>
      </c>
      <c r="D1434" s="146">
        <v>0.96</v>
      </c>
      <c r="E1434" s="139" t="s">
        <v>814</v>
      </c>
      <c r="F1434" s="165" t="s">
        <v>1397</v>
      </c>
      <c r="G1434" s="22"/>
      <c r="H1434" s="134"/>
      <c r="I1434" s="134"/>
      <c r="J1434" s="145"/>
      <c r="K1434" s="29"/>
      <c r="L1434" s="29"/>
      <c r="M1434" s="1"/>
      <c r="N1434" s="1"/>
      <c r="O1434" s="3"/>
      <c r="P1434" s="29"/>
      <c r="Q1434" s="29"/>
      <c r="R1434" s="1"/>
      <c r="S1434" s="1"/>
      <c r="T1434" s="147" t="s">
        <v>903</v>
      </c>
      <c r="U1434" s="32" t="s">
        <v>24</v>
      </c>
      <c r="V1434" s="24"/>
      <c r="W1434" s="25" t="s">
        <v>22</v>
      </c>
      <c r="X1434" s="30">
        <v>20</v>
      </c>
      <c r="Y1434" s="138"/>
      <c r="Z1434" s="30"/>
      <c r="AA1434" s="30"/>
      <c r="AB1434" s="36" t="s">
        <v>21</v>
      </c>
      <c r="AC1434" s="24">
        <f>$AC$1433</f>
        <v>-0.61573199999999995</v>
      </c>
      <c r="AD1434" s="30"/>
      <c r="AE1434" s="24"/>
      <c r="AF1434" s="24"/>
      <c r="AG1434" s="41"/>
      <c r="AH1434" s="41"/>
      <c r="AI1434" s="41"/>
      <c r="AJ1434" s="41"/>
      <c r="AK1434" s="41"/>
      <c r="AL1434" s="41"/>
      <c r="AM1434" s="41"/>
      <c r="AN1434" s="41"/>
      <c r="AO1434" s="41"/>
      <c r="AP1434" s="135"/>
      <c r="AQ1434" s="135"/>
      <c r="AR1434" s="41"/>
      <c r="AS1434" s="41"/>
      <c r="AT1434" s="135"/>
      <c r="AU1434" s="135"/>
      <c r="AV1434" s="29"/>
      <c r="AW1434" s="42"/>
      <c r="AX1434" s="42"/>
      <c r="AY1434" s="42"/>
      <c r="AZ1434" s="43"/>
      <c r="BA1434" s="151"/>
      <c r="BB1434" s="44"/>
      <c r="BC1434" s="157">
        <v>38</v>
      </c>
      <c r="BD1434" s="157"/>
      <c r="BE1434" s="44"/>
      <c r="BF1434" s="48"/>
      <c r="BG1434" s="48"/>
      <c r="BH1434" s="48"/>
      <c r="BI1434" s="48"/>
      <c r="BJ1434" s="48"/>
      <c r="BK1434" s="48"/>
      <c r="BL1434" s="48"/>
      <c r="BM1434" s="48"/>
      <c r="BN1434" s="48"/>
      <c r="BO1434" s="48"/>
      <c r="BP1434" s="48"/>
      <c r="BQ1434" s="48"/>
      <c r="BR1434" s="1"/>
    </row>
    <row r="1435" spans="1:70" s="7" customFormat="1" x14ac:dyDescent="0.25">
      <c r="A1435" s="68" t="s">
        <v>2376</v>
      </c>
      <c r="B1435" s="67" t="s">
        <v>1260</v>
      </c>
      <c r="C1435" s="52">
        <v>44970.092638888891</v>
      </c>
      <c r="D1435" s="16">
        <f>(K1435*M1435+P1435*R1435)/(24*60*60)</f>
        <v>0</v>
      </c>
      <c r="E1435" s="26"/>
      <c r="F1435" s="14" t="s">
        <v>2273</v>
      </c>
      <c r="G1435" s="15">
        <v>0.112</v>
      </c>
      <c r="H1435" s="131">
        <v>31.5</v>
      </c>
      <c r="I1435" s="131">
        <v>15</v>
      </c>
      <c r="J1435" s="143" t="s">
        <v>2277</v>
      </c>
      <c r="K1435" s="37"/>
      <c r="L1435" s="27">
        <v>6.0000000000000001E-3</v>
      </c>
      <c r="M1435" s="13">
        <v>100</v>
      </c>
      <c r="N1435" s="13">
        <v>240</v>
      </c>
      <c r="O1435" s="17">
        <v>2E-3</v>
      </c>
      <c r="P1435" s="37"/>
      <c r="Q1435" s="27">
        <v>6.0000000000000001E-3</v>
      </c>
      <c r="R1435" s="13">
        <v>1315</v>
      </c>
      <c r="S1435" s="13">
        <v>240</v>
      </c>
      <c r="T1435" s="133">
        <v>2.9999999999999997E-4</v>
      </c>
      <c r="U1435" s="27"/>
      <c r="V1435" s="8">
        <f>IF(AB1433="Latest Sag:",-(K1435*L1435+P1435*Q1435),-(K1435*L1435+P1435*Q1435)+U1435)</f>
        <v>0</v>
      </c>
      <c r="W1435" s="8">
        <f>IF(OR(AC1434="",AC1434=0),Z1434+V1435,IF(AB1433="Latest Sag:",AA1434+U1435+V1435,AC1434+V1435))</f>
        <v>-0.61573199999999995</v>
      </c>
      <c r="X1435" s="34"/>
      <c r="Y1435" s="53">
        <f>IF(OR(ISBLANK(X1435),X1433=VALUE(20)),,IF(W1433="Latest Z20:",ABS(X1433-X1435-K1432*L1432-P1432*Q1432+U1434+U1435),ABS(X1434-X1435-K1434*L1434-P1434*Q1434+U1435)))</f>
        <v>0</v>
      </c>
      <c r="Z1435" s="28">
        <v>-67.607787999999999</v>
      </c>
      <c r="AA1435" s="28">
        <v>-0.61718899999999999</v>
      </c>
      <c r="AB1435" s="28">
        <v>4.2570999999999998E-2</v>
      </c>
      <c r="AC1435" s="8">
        <f t="shared" ref="AC1435" si="3229">AB1435+AA1435</f>
        <v>-0.57461799999999996</v>
      </c>
      <c r="AD1435" s="35">
        <v>-0.63277300000000003</v>
      </c>
      <c r="AE1435" s="8">
        <f t="shared" ref="AE1435" si="3230">IF(AD1435="",0,IF(OR(AC1435="",AC1435=0),W1435-AD1435,AC1435-AD1435))</f>
        <v>5.8155000000000068E-2</v>
      </c>
      <c r="AF1435" s="58">
        <f t="shared" ref="AF1435" si="3231">IF(AA1435="",(Z1435-V1435)-Z1434,AC1435-W1435)</f>
        <v>4.1113999999999984E-2</v>
      </c>
      <c r="AG1435" s="40">
        <v>-34594</v>
      </c>
      <c r="AH1435" s="73">
        <v>400</v>
      </c>
      <c r="AI1435" s="40">
        <v>1136</v>
      </c>
      <c r="AJ1435" s="73">
        <v>100</v>
      </c>
      <c r="AK1435" s="40">
        <v>30</v>
      </c>
      <c r="AL1435" s="73">
        <v>200</v>
      </c>
      <c r="AM1435" s="70"/>
      <c r="AN1435" s="74"/>
      <c r="AO1435" s="70"/>
      <c r="AP1435" s="63"/>
      <c r="AQ1435" s="63"/>
      <c r="AR1435" s="40"/>
      <c r="AS1435" s="40"/>
      <c r="AT1435" s="63"/>
      <c r="AU1435" s="63"/>
      <c r="AV1435" s="142"/>
      <c r="AW1435" s="71"/>
      <c r="AX1435" s="45"/>
      <c r="AY1435" s="45"/>
      <c r="AZ1435" s="46"/>
      <c r="BA1435" s="152"/>
      <c r="BB1435" s="47"/>
      <c r="BC1435" s="158">
        <v>38</v>
      </c>
      <c r="BD1435" s="158"/>
      <c r="BE1435" s="47"/>
      <c r="BF1435" s="56"/>
      <c r="BG1435" s="49"/>
      <c r="BH1435" s="50"/>
      <c r="BI1435" s="49"/>
      <c r="BJ1435" s="49"/>
      <c r="BK1435" s="49"/>
      <c r="BL1435" s="49"/>
      <c r="BM1435" s="49"/>
      <c r="BN1435" s="50"/>
      <c r="BO1435" s="49"/>
      <c r="BP1435" s="49"/>
      <c r="BQ1435" s="50"/>
      <c r="BR1435" s="9"/>
    </row>
    <row r="1436" spans="1:70" s="7" customFormat="1" x14ac:dyDescent="0.25">
      <c r="A1436" s="68" t="s">
        <v>2377</v>
      </c>
      <c r="B1436" s="67" t="s">
        <v>1260</v>
      </c>
      <c r="C1436" s="52">
        <v>44970.108703703707</v>
      </c>
      <c r="D1436" s="16">
        <f>(K1436*M1436+P1436*R1436)/(24*60*60)</f>
        <v>1.0416666666666666E-2</v>
      </c>
      <c r="E1436" s="26"/>
      <c r="F1436" s="14" t="s">
        <v>2273</v>
      </c>
      <c r="G1436" s="15">
        <v>0.112</v>
      </c>
      <c r="H1436" s="131">
        <v>31.5</v>
      </c>
      <c r="I1436" s="131">
        <v>15</v>
      </c>
      <c r="J1436" s="143" t="s">
        <v>2277</v>
      </c>
      <c r="K1436" s="27">
        <v>9</v>
      </c>
      <c r="L1436" s="27">
        <v>6.0000000000000001E-3</v>
      </c>
      <c r="M1436" s="13">
        <v>100</v>
      </c>
      <c r="N1436" s="13">
        <v>240</v>
      </c>
      <c r="O1436" s="17">
        <v>2E-3</v>
      </c>
      <c r="P1436" s="27">
        <v>0</v>
      </c>
      <c r="Q1436" s="27">
        <v>6.0000000000000001E-3</v>
      </c>
      <c r="R1436" s="13">
        <v>1315</v>
      </c>
      <c r="S1436" s="13">
        <v>240</v>
      </c>
      <c r="T1436" s="133">
        <v>2.9999999999999997E-4</v>
      </c>
      <c r="U1436" s="27">
        <v>5.4833E-2</v>
      </c>
      <c r="V1436" s="8">
        <f>IF(AB1434="Latest Sag:",-(K1436*L1436+P1436*Q1436),-(K1436*L1436+P1436*Q1436)+U1436)</f>
        <v>-5.3999999999999999E-2</v>
      </c>
      <c r="W1436" s="8">
        <f>IF(OR(AC1435="",AC1435=0),Z1435+V1436,IF(AB1434="Latest Sag:",AA1435+U1436+V1436,AC1435+V1436))</f>
        <v>-0.61635600000000001</v>
      </c>
      <c r="X1436" s="33">
        <v>-39.604517999999999</v>
      </c>
      <c r="Y1436" s="53">
        <f>IF(OR(ISBLANK(X1436),X1434=VALUE(20)),,IF(W1434="Latest Z20:",ABS(X1434-X1436-K1433*L1433-P1433*Q1433+U1435+U1436),ABS(X1435-X1436-K1435*L1435-P1435*Q1435+U1436)))</f>
        <v>0</v>
      </c>
      <c r="Z1436" s="28">
        <v>-67.607461000000001</v>
      </c>
      <c r="AA1436" s="28">
        <v>-0.61719900000000005</v>
      </c>
      <c r="AB1436" s="28">
        <v>2.362E-3</v>
      </c>
      <c r="AC1436" s="8">
        <f t="shared" ref="AC1436" si="3232">AB1436+AA1436</f>
        <v>-0.61483700000000008</v>
      </c>
      <c r="AD1436" s="35">
        <v>-0.63277300000000003</v>
      </c>
      <c r="AE1436" s="8">
        <f t="shared" ref="AE1436" si="3233">IF(AD1436="",0,IF(OR(AC1436="",AC1436=0),W1436-AD1436,AC1436-AD1436))</f>
        <v>1.7935999999999952E-2</v>
      </c>
      <c r="AF1436" s="58">
        <f t="shared" ref="AF1436" si="3234">IF(AA1436="",(Z1436-V1436)-Z1435,AC1436-W1436)</f>
        <v>1.5189999999999371E-3</v>
      </c>
      <c r="AG1436" s="40">
        <v>-2724</v>
      </c>
      <c r="AH1436" s="73">
        <v>400</v>
      </c>
      <c r="AI1436" s="40">
        <v>53</v>
      </c>
      <c r="AJ1436" s="73">
        <v>100</v>
      </c>
      <c r="AK1436" s="40">
        <v>35</v>
      </c>
      <c r="AL1436" s="73">
        <v>200</v>
      </c>
      <c r="AM1436" s="70"/>
      <c r="AN1436" s="74"/>
      <c r="AO1436" s="70"/>
      <c r="AP1436" s="63"/>
      <c r="AQ1436" s="63"/>
      <c r="AR1436" s="40"/>
      <c r="AS1436" s="40"/>
      <c r="AT1436" s="63"/>
      <c r="AU1436" s="63"/>
      <c r="AV1436" s="142"/>
      <c r="AW1436" s="71"/>
      <c r="AX1436" s="45"/>
      <c r="AY1436" s="45"/>
      <c r="AZ1436" s="46"/>
      <c r="BA1436" s="152"/>
      <c r="BB1436" s="47"/>
      <c r="BC1436" s="158">
        <v>38</v>
      </c>
      <c r="BD1436" s="158"/>
      <c r="BE1436" s="47"/>
      <c r="BF1436" s="56"/>
      <c r="BG1436" s="49"/>
      <c r="BH1436" s="50"/>
      <c r="BI1436" s="49"/>
      <c r="BJ1436" s="49"/>
      <c r="BK1436" s="49"/>
      <c r="BL1436" s="49"/>
      <c r="BM1436" s="49"/>
      <c r="BN1436" s="50"/>
      <c r="BO1436" s="49"/>
      <c r="BP1436" s="49"/>
      <c r="BQ1436" s="50"/>
      <c r="BR1436" s="9"/>
    </row>
    <row r="1437" spans="1:70" s="6" customFormat="1" x14ac:dyDescent="0.25">
      <c r="A1437" s="170" t="s">
        <v>1155</v>
      </c>
      <c r="B1437" s="136"/>
      <c r="C1437" s="137">
        <v>44970.133877314816</v>
      </c>
      <c r="D1437" s="146">
        <v>0.99</v>
      </c>
      <c r="E1437" s="139" t="s">
        <v>814</v>
      </c>
      <c r="F1437" s="165" t="s">
        <v>1401</v>
      </c>
      <c r="G1437" s="22"/>
      <c r="H1437" s="134"/>
      <c r="I1437" s="134"/>
      <c r="J1437" s="145"/>
      <c r="K1437" s="29"/>
      <c r="L1437" s="29"/>
      <c r="M1437" s="1"/>
      <c r="N1437" s="1"/>
      <c r="O1437" s="3"/>
      <c r="P1437" s="29"/>
      <c r="Q1437" s="29"/>
      <c r="R1437" s="1"/>
      <c r="S1437" s="1"/>
      <c r="T1437" s="147" t="s">
        <v>903</v>
      </c>
      <c r="U1437" s="32" t="s">
        <v>24</v>
      </c>
      <c r="V1437" s="24"/>
      <c r="W1437" s="25" t="s">
        <v>22</v>
      </c>
      <c r="X1437" s="30">
        <v>20</v>
      </c>
      <c r="Y1437" s="138"/>
      <c r="Z1437" s="30"/>
      <c r="AA1437" s="30"/>
      <c r="AB1437" s="36" t="s">
        <v>21</v>
      </c>
      <c r="AC1437" s="24">
        <f>$AC$1436</f>
        <v>-0.61483700000000008</v>
      </c>
      <c r="AD1437" s="30"/>
      <c r="AE1437" s="24"/>
      <c r="AF1437" s="24"/>
      <c r="AG1437" s="41"/>
      <c r="AH1437" s="41"/>
      <c r="AI1437" s="41"/>
      <c r="AJ1437" s="41"/>
      <c r="AK1437" s="41"/>
      <c r="AL1437" s="41"/>
      <c r="AM1437" s="41"/>
      <c r="AN1437" s="41"/>
      <c r="AO1437" s="41"/>
      <c r="AP1437" s="135"/>
      <c r="AQ1437" s="135"/>
      <c r="AR1437" s="41"/>
      <c r="AS1437" s="41"/>
      <c r="AT1437" s="135"/>
      <c r="AU1437" s="135"/>
      <c r="AV1437" s="29"/>
      <c r="AW1437" s="42"/>
      <c r="AX1437" s="42"/>
      <c r="AY1437" s="42"/>
      <c r="AZ1437" s="43"/>
      <c r="BA1437" s="151"/>
      <c r="BB1437" s="44"/>
      <c r="BC1437" s="157">
        <v>39</v>
      </c>
      <c r="BD1437" s="157"/>
      <c r="BE1437" s="44"/>
      <c r="BF1437" s="48"/>
      <c r="BG1437" s="48"/>
      <c r="BH1437" s="48"/>
      <c r="BI1437" s="48"/>
      <c r="BJ1437" s="48"/>
      <c r="BK1437" s="48"/>
      <c r="BL1437" s="48"/>
      <c r="BM1437" s="48"/>
      <c r="BN1437" s="48"/>
      <c r="BO1437" s="48"/>
      <c r="BP1437" s="48"/>
      <c r="BQ1437" s="48"/>
      <c r="BR1437" s="1"/>
    </row>
    <row r="1438" spans="1:70" s="7" customFormat="1" x14ac:dyDescent="0.25">
      <c r="A1438" s="68" t="s">
        <v>2378</v>
      </c>
      <c r="B1438" s="67" t="s">
        <v>2255</v>
      </c>
      <c r="C1438" s="52">
        <v>44970.133935185186</v>
      </c>
      <c r="D1438" s="16">
        <f>(K1438*M1438+P1438*R1438)/(24*60*60)</f>
        <v>0</v>
      </c>
      <c r="E1438" s="26"/>
      <c r="F1438" s="14" t="s">
        <v>2273</v>
      </c>
      <c r="G1438" s="15">
        <v>0.112</v>
      </c>
      <c r="H1438" s="131">
        <v>31.5</v>
      </c>
      <c r="I1438" s="131">
        <v>15</v>
      </c>
      <c r="J1438" s="143" t="s">
        <v>2277</v>
      </c>
      <c r="K1438" s="37"/>
      <c r="L1438" s="27">
        <v>6.0000000000000001E-3</v>
      </c>
      <c r="M1438" s="13">
        <v>100</v>
      </c>
      <c r="N1438" s="13">
        <v>240</v>
      </c>
      <c r="O1438" s="17">
        <v>2E-3</v>
      </c>
      <c r="P1438" s="37"/>
      <c r="Q1438" s="27">
        <v>6.0000000000000001E-3</v>
      </c>
      <c r="R1438" s="13">
        <v>1315</v>
      </c>
      <c r="S1438" s="13">
        <v>240</v>
      </c>
      <c r="T1438" s="133">
        <v>2.9999999999999997E-4</v>
      </c>
      <c r="U1438" s="27"/>
      <c r="V1438" s="8">
        <f>IF(AB1436="Latest Sag:",-(K1438*L1438+P1438*Q1438),-(K1438*L1438+P1438*Q1438)+U1438)</f>
        <v>0</v>
      </c>
      <c r="W1438" s="8">
        <f>IF(OR(AC1437="",AC1437=0),Z1437+V1438,IF(AB1436="Latest Sag:",AA1437+U1438+V1438,AC1437+V1438))</f>
        <v>-0.61483700000000008</v>
      </c>
      <c r="X1438" s="34"/>
      <c r="Y1438" s="53">
        <f>IF(OR(ISBLANK(X1438),X1436=VALUE(20)),,IF(W1436="Latest Z20:",ABS(X1436-X1438-K1435*L1435-P1435*Q1435+U1437+U1438),ABS(X1437-X1438-K1437*L1437-P1437*Q1437+U1438)))</f>
        <v>0</v>
      </c>
      <c r="Z1438" s="28">
        <v>-67.614610999999996</v>
      </c>
      <c r="AA1438" s="28">
        <v>-0.61743099999999995</v>
      </c>
      <c r="AB1438" s="28">
        <v>4.3163E-2</v>
      </c>
      <c r="AC1438" s="8">
        <f t="shared" ref="AC1438" si="3235">AB1438+AA1438</f>
        <v>-0.574268</v>
      </c>
      <c r="AD1438" s="35">
        <v>-0.63277300000000003</v>
      </c>
      <c r="AE1438" s="8">
        <f t="shared" ref="AE1438" si="3236">IF(AD1438="",0,IF(OR(AC1438="",AC1438=0),W1438-AD1438,AC1438-AD1438))</f>
        <v>5.8505000000000029E-2</v>
      </c>
      <c r="AF1438" s="58">
        <f t="shared" ref="AF1438" si="3237">IF(AA1438="",(Z1438-V1438)-Z1437,AC1438-W1438)</f>
        <v>4.0569000000000077E-2</v>
      </c>
      <c r="AG1438" s="40">
        <v>-34475</v>
      </c>
      <c r="AH1438" s="73">
        <v>400</v>
      </c>
      <c r="AI1438" s="40">
        <v>1365</v>
      </c>
      <c r="AJ1438" s="73">
        <v>100</v>
      </c>
      <c r="AK1438" s="40">
        <v>17</v>
      </c>
      <c r="AL1438" s="73">
        <v>200</v>
      </c>
      <c r="AM1438" s="70"/>
      <c r="AN1438" s="74"/>
      <c r="AO1438" s="70"/>
      <c r="AP1438" s="63"/>
      <c r="AQ1438" s="63"/>
      <c r="AR1438" s="40"/>
      <c r="AS1438" s="40"/>
      <c r="AT1438" s="63"/>
      <c r="AU1438" s="63"/>
      <c r="AV1438" s="142"/>
      <c r="AW1438" s="71"/>
      <c r="AX1438" s="45"/>
      <c r="AY1438" s="45"/>
      <c r="AZ1438" s="46"/>
      <c r="BA1438" s="152"/>
      <c r="BB1438" s="47"/>
      <c r="BC1438" s="158">
        <v>39</v>
      </c>
      <c r="BD1438" s="158"/>
      <c r="BE1438" s="47"/>
      <c r="BF1438" s="56"/>
      <c r="BG1438" s="49"/>
      <c r="BH1438" s="50"/>
      <c r="BI1438" s="49"/>
      <c r="BJ1438" s="49"/>
      <c r="BK1438" s="49"/>
      <c r="BL1438" s="49"/>
      <c r="BM1438" s="49"/>
      <c r="BN1438" s="50"/>
      <c r="BO1438" s="49"/>
      <c r="BP1438" s="49"/>
      <c r="BQ1438" s="50"/>
      <c r="BR1438" s="9"/>
    </row>
    <row r="1439" spans="1:70" s="7" customFormat="1" x14ac:dyDescent="0.25">
      <c r="A1439" s="68" t="s">
        <v>2379</v>
      </c>
      <c r="B1439" s="67" t="s">
        <v>2255</v>
      </c>
      <c r="C1439" s="52">
        <v>44970.152071759258</v>
      </c>
      <c r="D1439" s="16">
        <f>(K1439*M1439+P1439*R1439)/(24*60*60)</f>
        <v>9.2592592592592587E-3</v>
      </c>
      <c r="E1439" s="26"/>
      <c r="F1439" s="14" t="s">
        <v>2273</v>
      </c>
      <c r="G1439" s="15">
        <v>0.112</v>
      </c>
      <c r="H1439" s="131">
        <v>31.5</v>
      </c>
      <c r="I1439" s="131">
        <v>15</v>
      </c>
      <c r="J1439" s="143" t="s">
        <v>2277</v>
      </c>
      <c r="K1439" s="27">
        <v>8</v>
      </c>
      <c r="L1439" s="27">
        <v>6.0000000000000001E-3</v>
      </c>
      <c r="M1439" s="13">
        <v>100</v>
      </c>
      <c r="N1439" s="13">
        <v>240</v>
      </c>
      <c r="O1439" s="17">
        <v>2E-3</v>
      </c>
      <c r="P1439" s="27">
        <v>0</v>
      </c>
      <c r="Q1439" s="27">
        <v>6.0000000000000001E-3</v>
      </c>
      <c r="R1439" s="13">
        <v>1315</v>
      </c>
      <c r="S1439" s="13">
        <v>240</v>
      </c>
      <c r="T1439" s="133">
        <v>2.9999999999999997E-4</v>
      </c>
      <c r="U1439" s="27">
        <v>4.8905999999999998E-2</v>
      </c>
      <c r="V1439" s="8">
        <f>IF(AB1437="Latest Sag:",-(K1439*L1439+P1439*Q1439),-(K1439*L1439+P1439*Q1439)+U1439)</f>
        <v>-4.8000000000000001E-2</v>
      </c>
      <c r="W1439" s="8">
        <f>IF(OR(AC1438="",AC1438=0),Z1438+V1439,IF(AB1437="Latest Sag:",AA1438+U1439+V1439,AC1438+V1439))</f>
        <v>-0.61652499999999999</v>
      </c>
      <c r="X1439" s="33">
        <v>-39.618229999999997</v>
      </c>
      <c r="Y1439" s="53">
        <f>IF(OR(ISBLANK(X1439),X1437=VALUE(20)),,IF(W1437="Latest Z20:",ABS(X1437-X1439-K1436*L1436-P1436*Q1436+U1438+U1439),ABS(X1438-X1439-K1438*L1438-P1438*Q1438+U1439)))</f>
        <v>0</v>
      </c>
      <c r="Z1439" s="28">
        <v>-67.614371000000006</v>
      </c>
      <c r="AA1439" s="28">
        <v>-0.61741500000000005</v>
      </c>
      <c r="AB1439" s="28">
        <v>1.658E-3</v>
      </c>
      <c r="AC1439" s="8">
        <f t="shared" ref="AC1439" si="3238">AB1439+AA1439</f>
        <v>-0.615757</v>
      </c>
      <c r="AD1439" s="35">
        <v>-0.63277300000000003</v>
      </c>
      <c r="AE1439" s="8">
        <f t="shared" ref="AE1439" si="3239">IF(AD1439="",0,IF(OR(AC1439="",AC1439=0),W1439-AD1439,AC1439-AD1439))</f>
        <v>1.7016000000000031E-2</v>
      </c>
      <c r="AF1439" s="58">
        <f t="shared" ref="AF1439" si="3240">IF(AA1439="",(Z1439-V1439)-Z1438,AC1439-W1439)</f>
        <v>7.6799999999999091E-4</v>
      </c>
      <c r="AG1439" s="40">
        <v>-1238</v>
      </c>
      <c r="AH1439" s="73">
        <v>400</v>
      </c>
      <c r="AI1439" s="40">
        <v>96</v>
      </c>
      <c r="AJ1439" s="73">
        <v>100</v>
      </c>
      <c r="AK1439" s="40">
        <v>29</v>
      </c>
      <c r="AL1439" s="73">
        <v>200</v>
      </c>
      <c r="AM1439" s="70"/>
      <c r="AN1439" s="74"/>
      <c r="AO1439" s="70"/>
      <c r="AP1439" s="63"/>
      <c r="AQ1439" s="63"/>
      <c r="AR1439" s="40"/>
      <c r="AS1439" s="40"/>
      <c r="AT1439" s="63"/>
      <c r="AU1439" s="63"/>
      <c r="AV1439" s="142"/>
      <c r="AW1439" s="71"/>
      <c r="AX1439" s="45"/>
      <c r="AY1439" s="45"/>
      <c r="AZ1439" s="46"/>
      <c r="BA1439" s="152"/>
      <c r="BB1439" s="47"/>
      <c r="BC1439" s="158">
        <v>39</v>
      </c>
      <c r="BD1439" s="158"/>
      <c r="BE1439" s="47"/>
      <c r="BF1439" s="56"/>
      <c r="BG1439" s="49"/>
      <c r="BH1439" s="50"/>
      <c r="BI1439" s="49"/>
      <c r="BJ1439" s="49"/>
      <c r="BK1439" s="49"/>
      <c r="BL1439" s="49"/>
      <c r="BM1439" s="49"/>
      <c r="BN1439" s="50"/>
      <c r="BO1439" s="49"/>
      <c r="BP1439" s="49"/>
      <c r="BQ1439" s="50"/>
      <c r="BR1439" s="9"/>
    </row>
    <row r="1440" spans="1:70" s="6" customFormat="1" x14ac:dyDescent="0.25">
      <c r="A1440" s="170" t="s">
        <v>1155</v>
      </c>
      <c r="B1440" s="136"/>
      <c r="C1440" s="137">
        <v>44970.17664351852</v>
      </c>
      <c r="D1440" s="146">
        <v>1.03</v>
      </c>
      <c r="E1440" s="139" t="s">
        <v>814</v>
      </c>
      <c r="F1440" s="165" t="s">
        <v>1405</v>
      </c>
      <c r="G1440" s="22"/>
      <c r="H1440" s="134"/>
      <c r="I1440" s="134"/>
      <c r="J1440" s="145"/>
      <c r="K1440" s="29"/>
      <c r="L1440" s="29"/>
      <c r="M1440" s="1"/>
      <c r="N1440" s="1"/>
      <c r="O1440" s="3"/>
      <c r="P1440" s="29"/>
      <c r="Q1440" s="29"/>
      <c r="R1440" s="1"/>
      <c r="S1440" s="1"/>
      <c r="T1440" s="147" t="s">
        <v>903</v>
      </c>
      <c r="U1440" s="32" t="s">
        <v>24</v>
      </c>
      <c r="V1440" s="24"/>
      <c r="W1440" s="25" t="s">
        <v>22</v>
      </c>
      <c r="X1440" s="30">
        <v>20</v>
      </c>
      <c r="Y1440" s="138"/>
      <c r="Z1440" s="30"/>
      <c r="AA1440" s="30"/>
      <c r="AB1440" s="36" t="s">
        <v>21</v>
      </c>
      <c r="AC1440" s="24">
        <f>$AC$1439</f>
        <v>-0.615757</v>
      </c>
      <c r="AD1440" s="30"/>
      <c r="AE1440" s="24"/>
      <c r="AF1440" s="24"/>
      <c r="AG1440" s="41"/>
      <c r="AH1440" s="41"/>
      <c r="AI1440" s="41"/>
      <c r="AJ1440" s="41"/>
      <c r="AK1440" s="41"/>
      <c r="AL1440" s="41"/>
      <c r="AM1440" s="41"/>
      <c r="AN1440" s="41"/>
      <c r="AO1440" s="41"/>
      <c r="AP1440" s="135"/>
      <c r="AQ1440" s="135"/>
      <c r="AR1440" s="41"/>
      <c r="AS1440" s="41"/>
      <c r="AT1440" s="135"/>
      <c r="AU1440" s="135"/>
      <c r="AV1440" s="29"/>
      <c r="AW1440" s="42"/>
      <c r="AX1440" s="42"/>
      <c r="AY1440" s="42"/>
      <c r="AZ1440" s="43"/>
      <c r="BA1440" s="151"/>
      <c r="BB1440" s="44"/>
      <c r="BC1440" s="157">
        <v>40</v>
      </c>
      <c r="BD1440" s="157"/>
      <c r="BE1440" s="44"/>
      <c r="BF1440" s="48"/>
      <c r="BG1440" s="48"/>
      <c r="BH1440" s="48"/>
      <c r="BI1440" s="48"/>
      <c r="BJ1440" s="48"/>
      <c r="BK1440" s="48"/>
      <c r="BL1440" s="48"/>
      <c r="BM1440" s="48"/>
      <c r="BN1440" s="48"/>
      <c r="BO1440" s="48"/>
      <c r="BP1440" s="48"/>
      <c r="BQ1440" s="48"/>
      <c r="BR1440" s="1"/>
    </row>
    <row r="1441" spans="1:70" s="7" customFormat="1" x14ac:dyDescent="0.25">
      <c r="A1441" s="68" t="s">
        <v>2380</v>
      </c>
      <c r="B1441" s="67" t="s">
        <v>1156</v>
      </c>
      <c r="C1441" s="52">
        <v>44970.176701388889</v>
      </c>
      <c r="D1441" s="16">
        <f>(K1441*M1441+P1441*R1441)/(24*60*60)</f>
        <v>0</v>
      </c>
      <c r="E1441" s="26"/>
      <c r="F1441" s="14" t="s">
        <v>2273</v>
      </c>
      <c r="G1441" s="15">
        <v>0.112</v>
      </c>
      <c r="H1441" s="131">
        <v>31.5</v>
      </c>
      <c r="I1441" s="131">
        <v>15</v>
      </c>
      <c r="J1441" s="143" t="s">
        <v>2277</v>
      </c>
      <c r="K1441" s="37"/>
      <c r="L1441" s="27">
        <v>6.0000000000000001E-3</v>
      </c>
      <c r="M1441" s="13">
        <v>100</v>
      </c>
      <c r="N1441" s="13">
        <v>240</v>
      </c>
      <c r="O1441" s="17">
        <v>2E-3</v>
      </c>
      <c r="P1441" s="37"/>
      <c r="Q1441" s="27">
        <v>6.0000000000000001E-3</v>
      </c>
      <c r="R1441" s="13">
        <v>1315</v>
      </c>
      <c r="S1441" s="13">
        <v>240</v>
      </c>
      <c r="T1441" s="133">
        <v>2.9999999999999997E-4</v>
      </c>
      <c r="U1441" s="27"/>
      <c r="V1441" s="8">
        <f>IF(AB1439="Latest Sag:",-(K1441*L1441+P1441*Q1441),-(K1441*L1441+P1441*Q1441)+U1441)</f>
        <v>0</v>
      </c>
      <c r="W1441" s="8">
        <f>IF(OR(AC1440="",AC1440=0),Z1440+V1441,IF(AB1439="Latest Sag:",AA1440+U1441+V1441,AC1440+V1441))</f>
        <v>-0.615757</v>
      </c>
      <c r="X1441" s="34"/>
      <c r="Y1441" s="53">
        <f>IF(OR(ISBLANK(X1441),X1439=VALUE(20)),,IF(W1439="Latest Z20:",ABS(X1439-X1441-K1438*L1438-P1438*Q1438+U1440+U1441),ABS(X1440-X1441-K1440*L1440-P1440*Q1440+U1441)))</f>
        <v>0</v>
      </c>
      <c r="Z1441" s="28">
        <v>-67.613299999999995</v>
      </c>
      <c r="AA1441" s="28">
        <v>-0.61717599999999995</v>
      </c>
      <c r="AB1441" s="28">
        <v>4.1199E-2</v>
      </c>
      <c r="AC1441" s="8">
        <f t="shared" ref="AC1441" si="3241">AB1441+AA1441</f>
        <v>-0.57597699999999996</v>
      </c>
      <c r="AD1441" s="35">
        <v>-0.63277300000000003</v>
      </c>
      <c r="AE1441" s="8">
        <f t="shared" ref="AE1441" si="3242">IF(AD1441="",0,IF(OR(AC1441="",AC1441=0),W1441-AD1441,AC1441-AD1441))</f>
        <v>5.6796000000000069E-2</v>
      </c>
      <c r="AF1441" s="58">
        <f t="shared" ref="AF1441" si="3243">IF(AA1441="",(Z1441-V1441)-Z1440,AC1441-W1441)</f>
        <v>3.9780000000000038E-2</v>
      </c>
      <c r="AG1441" s="40">
        <v>-34614</v>
      </c>
      <c r="AH1441" s="73">
        <v>400</v>
      </c>
      <c r="AI1441" s="40">
        <v>1322</v>
      </c>
      <c r="AJ1441" s="73">
        <v>100</v>
      </c>
      <c r="AK1441" s="40">
        <v>16</v>
      </c>
      <c r="AL1441" s="73">
        <v>200</v>
      </c>
      <c r="AM1441" s="70"/>
      <c r="AN1441" s="74"/>
      <c r="AO1441" s="70"/>
      <c r="AP1441" s="63"/>
      <c r="AQ1441" s="63"/>
      <c r="AR1441" s="40"/>
      <c r="AS1441" s="40"/>
      <c r="AT1441" s="63"/>
      <c r="AU1441" s="63"/>
      <c r="AV1441" s="142"/>
      <c r="AW1441" s="71"/>
      <c r="AX1441" s="45"/>
      <c r="AY1441" s="45"/>
      <c r="AZ1441" s="46"/>
      <c r="BA1441" s="152"/>
      <c r="BB1441" s="47"/>
      <c r="BC1441" s="158">
        <v>40</v>
      </c>
      <c r="BD1441" s="158"/>
      <c r="BE1441" s="47"/>
      <c r="BF1441" s="56"/>
      <c r="BG1441" s="49"/>
      <c r="BH1441" s="50"/>
      <c r="BI1441" s="49"/>
      <c r="BJ1441" s="49"/>
      <c r="BK1441" s="49"/>
      <c r="BL1441" s="49"/>
      <c r="BM1441" s="49"/>
      <c r="BN1441" s="50"/>
      <c r="BO1441" s="49"/>
      <c r="BP1441" s="49"/>
      <c r="BQ1441" s="50"/>
      <c r="BR1441" s="9"/>
    </row>
    <row r="1442" spans="1:70" s="7" customFormat="1" x14ac:dyDescent="0.25">
      <c r="A1442" s="68" t="s">
        <v>2381</v>
      </c>
      <c r="B1442" s="67" t="s">
        <v>1156</v>
      </c>
      <c r="C1442" s="52">
        <v>44970.193148148152</v>
      </c>
      <c r="D1442" s="16">
        <f>(K1442*M1442+P1442*R1442)/(24*60*60)</f>
        <v>9.2592592592592587E-3</v>
      </c>
      <c r="E1442" s="26"/>
      <c r="F1442" s="14" t="s">
        <v>2273</v>
      </c>
      <c r="G1442" s="15">
        <v>0.112</v>
      </c>
      <c r="H1442" s="131">
        <v>31.5</v>
      </c>
      <c r="I1442" s="131">
        <v>15</v>
      </c>
      <c r="J1442" s="143" t="s">
        <v>2277</v>
      </c>
      <c r="K1442" s="27">
        <v>8</v>
      </c>
      <c r="L1442" s="27">
        <v>6.0000000000000001E-3</v>
      </c>
      <c r="M1442" s="13">
        <v>100</v>
      </c>
      <c r="N1442" s="13">
        <v>240</v>
      </c>
      <c r="O1442" s="17">
        <v>2E-3</v>
      </c>
      <c r="P1442" s="27">
        <v>0</v>
      </c>
      <c r="Q1442" s="27">
        <v>6.0000000000000001E-3</v>
      </c>
      <c r="R1442" s="13">
        <v>1315</v>
      </c>
      <c r="S1442" s="13">
        <v>240</v>
      </c>
      <c r="T1442" s="133">
        <v>2.9999999999999997E-4</v>
      </c>
      <c r="U1442" s="27">
        <v>4.8868000000000002E-2</v>
      </c>
      <c r="V1442" s="8">
        <f>IF(AB1440="Latest Sag:",-(K1442*L1442+P1442*Q1442),-(K1442*L1442+P1442*Q1442)+U1442)</f>
        <v>-4.8000000000000001E-2</v>
      </c>
      <c r="W1442" s="8">
        <f>IF(OR(AC1441="",AC1441=0),Z1441+V1442,IF(AB1440="Latest Sag:",AA1441+U1442+V1442,AC1441+V1442))</f>
        <v>-0.61630799999999997</v>
      </c>
      <c r="X1442" s="33">
        <v>-39.616849999999999</v>
      </c>
      <c r="Y1442" s="53">
        <f>IF(OR(ISBLANK(X1442),X1440=VALUE(20)),,IF(W1440="Latest Z20:",ABS(X1440-X1442-K1439*L1439-P1439*Q1439+U1441+U1442),ABS(X1441-X1442-K1441*L1441-P1441*Q1441+U1442)))</f>
        <v>0</v>
      </c>
      <c r="Z1442" s="28">
        <v>-67.612947000000005</v>
      </c>
      <c r="AA1442" s="28">
        <v>-0.61715299999999995</v>
      </c>
      <c r="AB1442" s="28">
        <v>1.498E-3</v>
      </c>
      <c r="AC1442" s="8">
        <f t="shared" ref="AC1442" si="3244">AB1442+AA1442</f>
        <v>-0.61565499999999995</v>
      </c>
      <c r="AD1442" s="35">
        <v>-0.63277300000000003</v>
      </c>
      <c r="AE1442" s="8">
        <f t="shared" ref="AE1442" si="3245">IF(AD1442="",0,IF(OR(AC1442="",AC1442=0),W1442-AD1442,AC1442-AD1442))</f>
        <v>1.7118000000000078E-2</v>
      </c>
      <c r="AF1442" s="58">
        <f t="shared" ref="AF1442" si="3246">IF(AA1442="",(Z1442-V1442)-Z1441,AC1442-W1442)</f>
        <v>6.5300000000001468E-4</v>
      </c>
      <c r="AG1442" s="40">
        <v>-1923</v>
      </c>
      <c r="AH1442" s="73">
        <v>400</v>
      </c>
      <c r="AI1442" s="40">
        <v>72</v>
      </c>
      <c r="AJ1442" s="73">
        <v>100</v>
      </c>
      <c r="AK1442" s="40">
        <v>21</v>
      </c>
      <c r="AL1442" s="73">
        <v>200</v>
      </c>
      <c r="AM1442" s="70"/>
      <c r="AN1442" s="74"/>
      <c r="AO1442" s="70"/>
      <c r="AP1442" s="63"/>
      <c r="AQ1442" s="63"/>
      <c r="AR1442" s="40"/>
      <c r="AS1442" s="40"/>
      <c r="AT1442" s="63"/>
      <c r="AU1442" s="63"/>
      <c r="AV1442" s="142"/>
      <c r="AW1442" s="71"/>
      <c r="AX1442" s="45"/>
      <c r="AY1442" s="45"/>
      <c r="AZ1442" s="46"/>
      <c r="BA1442" s="152"/>
      <c r="BB1442" s="47"/>
      <c r="BC1442" s="158">
        <v>40</v>
      </c>
      <c r="BD1442" s="158"/>
      <c r="BE1442" s="47"/>
      <c r="BF1442" s="56"/>
      <c r="BG1442" s="49"/>
      <c r="BH1442" s="50"/>
      <c r="BI1442" s="49"/>
      <c r="BJ1442" s="49"/>
      <c r="BK1442" s="49"/>
      <c r="BL1442" s="49"/>
      <c r="BM1442" s="49"/>
      <c r="BN1442" s="50"/>
      <c r="BO1442" s="49"/>
      <c r="BP1442" s="49"/>
      <c r="BQ1442" s="50"/>
      <c r="BR1442" s="9"/>
    </row>
    <row r="1443" spans="1:70" s="6" customFormat="1" x14ac:dyDescent="0.25">
      <c r="A1443" s="170" t="s">
        <v>1155</v>
      </c>
      <c r="B1443" s="136"/>
      <c r="C1443" s="137">
        <v>44970.21675925926</v>
      </c>
      <c r="D1443" s="146">
        <v>0.96</v>
      </c>
      <c r="E1443" s="139" t="s">
        <v>814</v>
      </c>
      <c r="F1443" s="165" t="s">
        <v>1408</v>
      </c>
      <c r="G1443" s="22"/>
      <c r="H1443" s="134"/>
      <c r="I1443" s="134"/>
      <c r="J1443" s="145"/>
      <c r="K1443" s="29"/>
      <c r="L1443" s="29"/>
      <c r="M1443" s="1"/>
      <c r="N1443" s="1"/>
      <c r="O1443" s="3"/>
      <c r="P1443" s="29"/>
      <c r="Q1443" s="29"/>
      <c r="R1443" s="1"/>
      <c r="S1443" s="1"/>
      <c r="T1443" s="147" t="s">
        <v>903</v>
      </c>
      <c r="U1443" s="32" t="s">
        <v>24</v>
      </c>
      <c r="V1443" s="24"/>
      <c r="W1443" s="25" t="s">
        <v>22</v>
      </c>
      <c r="X1443" s="30">
        <v>20</v>
      </c>
      <c r="Y1443" s="138"/>
      <c r="Z1443" s="30"/>
      <c r="AA1443" s="30"/>
      <c r="AB1443" s="36" t="s">
        <v>21</v>
      </c>
      <c r="AC1443" s="24">
        <f>$AC$1442</f>
        <v>-0.61565499999999995</v>
      </c>
      <c r="AD1443" s="30"/>
      <c r="AE1443" s="24"/>
      <c r="AF1443" s="24"/>
      <c r="AG1443" s="41"/>
      <c r="AH1443" s="41"/>
      <c r="AI1443" s="41"/>
      <c r="AJ1443" s="41"/>
      <c r="AK1443" s="41"/>
      <c r="AL1443" s="41"/>
      <c r="AM1443" s="41"/>
      <c r="AN1443" s="41"/>
      <c r="AO1443" s="41"/>
      <c r="AP1443" s="135"/>
      <c r="AQ1443" s="135"/>
      <c r="AR1443" s="41"/>
      <c r="AS1443" s="41"/>
      <c r="AT1443" s="135"/>
      <c r="AU1443" s="135"/>
      <c r="AV1443" s="29"/>
      <c r="AW1443" s="42"/>
      <c r="AX1443" s="42"/>
      <c r="AY1443" s="42"/>
      <c r="AZ1443" s="43"/>
      <c r="BA1443" s="151"/>
      <c r="BB1443" s="44"/>
      <c r="BC1443" s="157">
        <v>41</v>
      </c>
      <c r="BD1443" s="157"/>
      <c r="BE1443" s="44"/>
      <c r="BF1443" s="48"/>
      <c r="BG1443" s="48"/>
      <c r="BH1443" s="48"/>
      <c r="BI1443" s="48"/>
      <c r="BJ1443" s="48"/>
      <c r="BK1443" s="48"/>
      <c r="BL1443" s="48"/>
      <c r="BM1443" s="48"/>
      <c r="BN1443" s="48"/>
      <c r="BO1443" s="48"/>
      <c r="BP1443" s="48"/>
      <c r="BQ1443" s="48"/>
      <c r="BR1443" s="1"/>
    </row>
    <row r="1444" spans="1:70" s="7" customFormat="1" x14ac:dyDescent="0.25">
      <c r="A1444" s="68" t="s">
        <v>2382</v>
      </c>
      <c r="B1444" s="67" t="s">
        <v>1260</v>
      </c>
      <c r="C1444" s="52">
        <v>44970.216817129629</v>
      </c>
      <c r="D1444" s="16">
        <f>(K1444*M1444+P1444*R1444)/(24*60*60)</f>
        <v>0</v>
      </c>
      <c r="E1444" s="26"/>
      <c r="F1444" s="14" t="s">
        <v>2273</v>
      </c>
      <c r="G1444" s="15">
        <v>0.112</v>
      </c>
      <c r="H1444" s="131">
        <v>31.5</v>
      </c>
      <c r="I1444" s="131">
        <v>15</v>
      </c>
      <c r="J1444" s="143" t="s">
        <v>2277</v>
      </c>
      <c r="K1444" s="37"/>
      <c r="L1444" s="27">
        <v>6.0000000000000001E-3</v>
      </c>
      <c r="M1444" s="13">
        <v>100</v>
      </c>
      <c r="N1444" s="13">
        <v>240</v>
      </c>
      <c r="O1444" s="17">
        <v>2E-3</v>
      </c>
      <c r="P1444" s="37"/>
      <c r="Q1444" s="27">
        <v>6.0000000000000001E-3</v>
      </c>
      <c r="R1444" s="13">
        <v>1315</v>
      </c>
      <c r="S1444" s="13">
        <v>240</v>
      </c>
      <c r="T1444" s="133">
        <v>2.9999999999999997E-4</v>
      </c>
      <c r="U1444" s="27"/>
      <c r="V1444" s="8">
        <f>IF(AB1442="Latest Sag:",-(K1444*L1444+P1444*Q1444),-(K1444*L1444+P1444*Q1444)+U1444)</f>
        <v>0</v>
      </c>
      <c r="W1444" s="8">
        <f>IF(OR(AC1443="",AC1443=0),Z1443+V1444,IF(AB1442="Latest Sag:",AA1443+U1444+V1444,AC1443+V1444))</f>
        <v>-0.61565499999999995</v>
      </c>
      <c r="X1444" s="34"/>
      <c r="Y1444" s="53">
        <f>IF(OR(ISBLANK(X1444),X1442=VALUE(20)),,IF(W1442="Latest Z20:",ABS(X1442-X1444-K1441*L1441-P1441*Q1441+U1443+U1444),ABS(X1443-X1444-K1443*L1443-P1443*Q1443+U1444)))</f>
        <v>0</v>
      </c>
      <c r="Z1444" s="28">
        <v>-67.612088999999997</v>
      </c>
      <c r="AA1444" s="28">
        <v>-0.61704000000000003</v>
      </c>
      <c r="AB1444" s="28">
        <v>4.1021000000000002E-2</v>
      </c>
      <c r="AC1444" s="8">
        <f t="shared" ref="AC1444" si="3247">AB1444+AA1444</f>
        <v>-0.57601900000000006</v>
      </c>
      <c r="AD1444" s="35">
        <v>-0.63277300000000003</v>
      </c>
      <c r="AE1444" s="8">
        <f t="shared" ref="AE1444" si="3248">IF(AD1444="",0,IF(OR(AC1444="",AC1444=0),W1444-AD1444,AC1444-AD1444))</f>
        <v>5.6753999999999971E-2</v>
      </c>
      <c r="AF1444" s="58">
        <f t="shared" ref="AF1444" si="3249">IF(AA1444="",(Z1444-V1444)-Z1443,AC1444-W1444)</f>
        <v>3.9635999999999894E-2</v>
      </c>
      <c r="AG1444" s="40">
        <v>-34451</v>
      </c>
      <c r="AH1444" s="73">
        <v>400</v>
      </c>
      <c r="AI1444" s="40">
        <v>1043</v>
      </c>
      <c r="AJ1444" s="73">
        <v>100</v>
      </c>
      <c r="AK1444" s="40">
        <v>23</v>
      </c>
      <c r="AL1444" s="73">
        <v>200</v>
      </c>
      <c r="AM1444" s="70"/>
      <c r="AN1444" s="74"/>
      <c r="AO1444" s="70"/>
      <c r="AP1444" s="63"/>
      <c r="AQ1444" s="63"/>
      <c r="AR1444" s="40"/>
      <c r="AS1444" s="40"/>
      <c r="AT1444" s="63"/>
      <c r="AU1444" s="63"/>
      <c r="AV1444" s="142"/>
      <c r="AW1444" s="71"/>
      <c r="AX1444" s="45"/>
      <c r="AY1444" s="45"/>
      <c r="AZ1444" s="46"/>
      <c r="BA1444" s="152"/>
      <c r="BB1444" s="47"/>
      <c r="BC1444" s="158">
        <v>41</v>
      </c>
      <c r="BD1444" s="158"/>
      <c r="BE1444" s="47"/>
      <c r="BF1444" s="56"/>
      <c r="BG1444" s="49"/>
      <c r="BH1444" s="50"/>
      <c r="BI1444" s="49"/>
      <c r="BJ1444" s="49"/>
      <c r="BK1444" s="49"/>
      <c r="BL1444" s="49"/>
      <c r="BM1444" s="49"/>
      <c r="BN1444" s="50"/>
      <c r="BO1444" s="49"/>
      <c r="BP1444" s="49"/>
      <c r="BQ1444" s="50"/>
      <c r="BR1444" s="9"/>
    </row>
    <row r="1445" spans="1:70" s="7" customFormat="1" x14ac:dyDescent="0.25">
      <c r="A1445" s="68" t="s">
        <v>2383</v>
      </c>
      <c r="B1445" s="67" t="s">
        <v>1260</v>
      </c>
      <c r="C1445" s="52">
        <v>44970.232974537037</v>
      </c>
      <c r="D1445" s="16">
        <f>(K1445*M1445+P1445*R1445)/(24*60*60)</f>
        <v>9.2592592592592587E-3</v>
      </c>
      <c r="E1445" s="26"/>
      <c r="F1445" s="14" t="s">
        <v>2273</v>
      </c>
      <c r="G1445" s="15">
        <v>0.112</v>
      </c>
      <c r="H1445" s="131">
        <v>31.5</v>
      </c>
      <c r="I1445" s="131">
        <v>15</v>
      </c>
      <c r="J1445" s="143" t="s">
        <v>2277</v>
      </c>
      <c r="K1445" s="27">
        <v>8</v>
      </c>
      <c r="L1445" s="27">
        <v>6.0000000000000001E-3</v>
      </c>
      <c r="M1445" s="13">
        <v>100</v>
      </c>
      <c r="N1445" s="13">
        <v>240</v>
      </c>
      <c r="O1445" s="17">
        <v>2E-3</v>
      </c>
      <c r="P1445" s="27">
        <v>0</v>
      </c>
      <c r="Q1445" s="27">
        <v>6.0000000000000001E-3</v>
      </c>
      <c r="R1445" s="13">
        <v>1315</v>
      </c>
      <c r="S1445" s="13">
        <v>240</v>
      </c>
      <c r="T1445" s="133">
        <v>2.9999999999999997E-4</v>
      </c>
      <c r="U1445" s="27">
        <v>4.8867000000000001E-2</v>
      </c>
      <c r="V1445" s="8">
        <f>IF(AB1443="Latest Sag:",-(K1445*L1445+P1445*Q1445),-(K1445*L1445+P1445*Q1445)+U1445)</f>
        <v>-4.8000000000000001E-2</v>
      </c>
      <c r="W1445" s="8">
        <f>IF(OR(AC1444="",AC1444=0),Z1444+V1445,IF(AB1443="Latest Sag:",AA1444+U1445+V1445,AC1444+V1445))</f>
        <v>-0.61617300000000008</v>
      </c>
      <c r="X1445" s="33">
        <v>-39.615189000000001</v>
      </c>
      <c r="Y1445" s="53">
        <f>IF(OR(ISBLANK(X1445),X1443=VALUE(20)),,IF(W1443="Latest Z20:",ABS(X1443-X1445-K1442*L1442-P1442*Q1442+U1444+U1445),ABS(X1444-X1445-K1444*L1444-P1444*Q1444+U1445)))</f>
        <v>0</v>
      </c>
      <c r="Z1445" s="28">
        <v>-67.611690999999993</v>
      </c>
      <c r="AA1445" s="28">
        <v>-0.61705399999999999</v>
      </c>
      <c r="AB1445" s="28">
        <v>1.9550000000000001E-3</v>
      </c>
      <c r="AC1445" s="8">
        <f t="shared" ref="AC1445" si="3250">AB1445+AA1445</f>
        <v>-0.61509899999999995</v>
      </c>
      <c r="AD1445" s="35">
        <v>-0.63277300000000003</v>
      </c>
      <c r="AE1445" s="8">
        <f t="shared" ref="AE1445" si="3251">IF(AD1445="",0,IF(OR(AC1445="",AC1445=0),W1445-AD1445,AC1445-AD1445))</f>
        <v>1.7674000000000079E-2</v>
      </c>
      <c r="AF1445" s="58">
        <f t="shared" ref="AF1445" si="3252">IF(AA1445="",(Z1445-V1445)-Z1444,AC1445-W1445)</f>
        <v>1.0740000000001304E-3</v>
      </c>
      <c r="AG1445" s="40">
        <v>-2209</v>
      </c>
      <c r="AH1445" s="73">
        <v>400</v>
      </c>
      <c r="AI1445" s="40">
        <v>72</v>
      </c>
      <c r="AJ1445" s="73">
        <v>100</v>
      </c>
      <c r="AK1445" s="40">
        <v>28</v>
      </c>
      <c r="AL1445" s="73">
        <v>200</v>
      </c>
      <c r="AM1445" s="70"/>
      <c r="AN1445" s="74"/>
      <c r="AO1445" s="70"/>
      <c r="AP1445" s="63"/>
      <c r="AQ1445" s="63"/>
      <c r="AR1445" s="40"/>
      <c r="AS1445" s="40"/>
      <c r="AT1445" s="63"/>
      <c r="AU1445" s="63"/>
      <c r="AV1445" s="142"/>
      <c r="AW1445" s="71"/>
      <c r="AX1445" s="45"/>
      <c r="AY1445" s="45"/>
      <c r="AZ1445" s="46"/>
      <c r="BA1445" s="152"/>
      <c r="BB1445" s="47"/>
      <c r="BC1445" s="158">
        <v>41</v>
      </c>
      <c r="BD1445" s="158"/>
      <c r="BE1445" s="47"/>
      <c r="BF1445" s="56"/>
      <c r="BG1445" s="49"/>
      <c r="BH1445" s="50"/>
      <c r="BI1445" s="49"/>
      <c r="BJ1445" s="49"/>
      <c r="BK1445" s="49"/>
      <c r="BL1445" s="49"/>
      <c r="BM1445" s="49"/>
      <c r="BN1445" s="50"/>
      <c r="BO1445" s="49"/>
      <c r="BP1445" s="49"/>
      <c r="BQ1445" s="50"/>
      <c r="BR1445" s="9"/>
    </row>
    <row r="1446" spans="1:70" s="6" customFormat="1" x14ac:dyDescent="0.25">
      <c r="A1446" s="170" t="s">
        <v>1155</v>
      </c>
      <c r="B1446" s="136"/>
      <c r="C1446" s="137">
        <v>44970.252002314817</v>
      </c>
      <c r="D1446" s="146">
        <v>0.85</v>
      </c>
      <c r="E1446" s="139" t="s">
        <v>814</v>
      </c>
      <c r="F1446" s="165" t="s">
        <v>1412</v>
      </c>
      <c r="G1446" s="22"/>
      <c r="H1446" s="134"/>
      <c r="I1446" s="134"/>
      <c r="J1446" s="145"/>
      <c r="K1446" s="29"/>
      <c r="L1446" s="29"/>
      <c r="M1446" s="1"/>
      <c r="N1446" s="1"/>
      <c r="O1446" s="3"/>
      <c r="P1446" s="29"/>
      <c r="Q1446" s="29"/>
      <c r="R1446" s="1"/>
      <c r="S1446" s="1"/>
      <c r="T1446" s="147" t="s">
        <v>903</v>
      </c>
      <c r="U1446" s="32" t="s">
        <v>24</v>
      </c>
      <c r="V1446" s="24"/>
      <c r="W1446" s="25" t="s">
        <v>22</v>
      </c>
      <c r="X1446" s="30">
        <v>20</v>
      </c>
      <c r="Y1446" s="138"/>
      <c r="Z1446" s="30"/>
      <c r="AA1446" s="30"/>
      <c r="AB1446" s="36" t="s">
        <v>21</v>
      </c>
      <c r="AC1446" s="24">
        <f>$AC$1445</f>
        <v>-0.61509899999999995</v>
      </c>
      <c r="AD1446" s="30"/>
      <c r="AE1446" s="24"/>
      <c r="AF1446" s="24"/>
      <c r="AG1446" s="41"/>
      <c r="AH1446" s="41"/>
      <c r="AI1446" s="41"/>
      <c r="AJ1446" s="41"/>
      <c r="AK1446" s="41"/>
      <c r="AL1446" s="41"/>
      <c r="AM1446" s="41"/>
      <c r="AN1446" s="41"/>
      <c r="AO1446" s="41"/>
      <c r="AP1446" s="135"/>
      <c r="AQ1446" s="135"/>
      <c r="AR1446" s="41"/>
      <c r="AS1446" s="41"/>
      <c r="AT1446" s="135"/>
      <c r="AU1446" s="135"/>
      <c r="AV1446" s="29"/>
      <c r="AW1446" s="42"/>
      <c r="AX1446" s="42"/>
      <c r="AY1446" s="42"/>
      <c r="AZ1446" s="43"/>
      <c r="BA1446" s="151"/>
      <c r="BB1446" s="44"/>
      <c r="BC1446" s="157">
        <v>42</v>
      </c>
      <c r="BD1446" s="157"/>
      <c r="BE1446" s="44"/>
      <c r="BF1446" s="48"/>
      <c r="BG1446" s="48"/>
      <c r="BH1446" s="48"/>
      <c r="BI1446" s="48"/>
      <c r="BJ1446" s="48"/>
      <c r="BK1446" s="48"/>
      <c r="BL1446" s="48"/>
      <c r="BM1446" s="48"/>
      <c r="BN1446" s="48"/>
      <c r="BO1446" s="48"/>
      <c r="BP1446" s="48"/>
      <c r="BQ1446" s="48"/>
      <c r="BR1446" s="1"/>
    </row>
    <row r="1447" spans="1:70" s="7" customFormat="1" x14ac:dyDescent="0.25">
      <c r="A1447" s="68" t="s">
        <v>2384</v>
      </c>
      <c r="B1447" s="67" t="s">
        <v>2057</v>
      </c>
      <c r="C1447" s="52">
        <v>44970.252106481479</v>
      </c>
      <c r="D1447" s="16">
        <f>(K1447*M1447+P1447*R1447)/(24*60*60)</f>
        <v>0</v>
      </c>
      <c r="E1447" s="26"/>
      <c r="F1447" s="14" t="s">
        <v>2273</v>
      </c>
      <c r="G1447" s="15">
        <v>0.112</v>
      </c>
      <c r="H1447" s="131">
        <v>31.5</v>
      </c>
      <c r="I1447" s="131">
        <v>15</v>
      </c>
      <c r="J1447" s="143" t="s">
        <v>2277</v>
      </c>
      <c r="K1447" s="37"/>
      <c r="L1447" s="27">
        <v>6.0000000000000001E-3</v>
      </c>
      <c r="M1447" s="13">
        <v>100</v>
      </c>
      <c r="N1447" s="13">
        <v>240</v>
      </c>
      <c r="O1447" s="17">
        <v>2E-3</v>
      </c>
      <c r="P1447" s="37"/>
      <c r="Q1447" s="27">
        <v>6.0000000000000001E-3</v>
      </c>
      <c r="R1447" s="13">
        <v>1315</v>
      </c>
      <c r="S1447" s="13">
        <v>240</v>
      </c>
      <c r="T1447" s="133">
        <v>2.9999999999999997E-4</v>
      </c>
      <c r="U1447" s="27"/>
      <c r="V1447" s="8">
        <f>IF(AB1445="Latest Sag:",-(K1447*L1447+P1447*Q1447),-(K1447*L1447+P1447*Q1447)+U1447)</f>
        <v>0</v>
      </c>
      <c r="W1447" s="8">
        <f>IF(OR(AC1446="",AC1446=0),Z1446+V1447,IF(AB1445="Latest Sag:",AA1446+U1447+V1447,AC1446+V1447))</f>
        <v>-0.61509899999999995</v>
      </c>
      <c r="X1447" s="34"/>
      <c r="Y1447" s="53">
        <f>IF(OR(ISBLANK(X1447),X1445=VALUE(20)),,IF(W1445="Latest Z20:",ABS(X1445-X1447-K1444*L1444-P1444*Q1444+U1446+U1447),ABS(X1446-X1447-K1446*L1446-P1446*Q1446+U1447)))</f>
        <v>0</v>
      </c>
      <c r="Z1447" s="28">
        <v>-67.610057999999995</v>
      </c>
      <c r="AA1447" s="28">
        <v>-0.61715799999999998</v>
      </c>
      <c r="AB1447" s="28">
        <v>4.0923000000000001E-2</v>
      </c>
      <c r="AC1447" s="8">
        <f t="shared" ref="AC1447" si="3253">AB1447+AA1447</f>
        <v>-0.57623499999999994</v>
      </c>
      <c r="AD1447" s="35">
        <v>-0.63277300000000003</v>
      </c>
      <c r="AE1447" s="8">
        <f t="shared" ref="AE1447" si="3254">IF(AD1447="",0,IF(OR(AC1447="",AC1447=0),W1447-AD1447,AC1447-AD1447))</f>
        <v>5.6538000000000088E-2</v>
      </c>
      <c r="AF1447" s="58">
        <f t="shared" ref="AF1447" si="3255">IF(AA1447="",(Z1447-V1447)-Z1446,AC1447-W1447)</f>
        <v>3.886400000000001E-2</v>
      </c>
      <c r="AG1447" s="40">
        <v>-34467</v>
      </c>
      <c r="AH1447" s="73">
        <v>400</v>
      </c>
      <c r="AI1447" s="40">
        <v>1783</v>
      </c>
      <c r="AJ1447" s="73">
        <v>100</v>
      </c>
      <c r="AK1447" s="40">
        <v>14</v>
      </c>
      <c r="AL1447" s="73">
        <v>200</v>
      </c>
      <c r="AM1447" s="70"/>
      <c r="AN1447" s="74"/>
      <c r="AO1447" s="70"/>
      <c r="AP1447" s="63"/>
      <c r="AQ1447" s="63"/>
      <c r="AR1447" s="40"/>
      <c r="AS1447" s="40"/>
      <c r="AT1447" s="63"/>
      <c r="AU1447" s="63"/>
      <c r="AV1447" s="142"/>
      <c r="AW1447" s="71"/>
      <c r="AX1447" s="45"/>
      <c r="AY1447" s="45"/>
      <c r="AZ1447" s="46"/>
      <c r="BA1447" s="152"/>
      <c r="BB1447" s="47"/>
      <c r="BC1447" s="158">
        <v>42</v>
      </c>
      <c r="BD1447" s="158"/>
      <c r="BE1447" s="47"/>
      <c r="BF1447" s="56"/>
      <c r="BG1447" s="49"/>
      <c r="BH1447" s="50"/>
      <c r="BI1447" s="49"/>
      <c r="BJ1447" s="49"/>
      <c r="BK1447" s="49"/>
      <c r="BL1447" s="49"/>
      <c r="BM1447" s="49"/>
      <c r="BN1447" s="50"/>
      <c r="BO1447" s="49"/>
      <c r="BP1447" s="49"/>
      <c r="BQ1447" s="50"/>
      <c r="BR1447" s="9"/>
    </row>
    <row r="1448" spans="1:70" s="7" customFormat="1" x14ac:dyDescent="0.25">
      <c r="A1448" s="68" t="s">
        <v>2385</v>
      </c>
      <c r="B1448" s="67" t="s">
        <v>2057</v>
      </c>
      <c r="C1448" s="52">
        <v>44970.271898148145</v>
      </c>
      <c r="D1448" s="16">
        <f>(K1448*M1448+P1448*R1448)/(24*60*60)</f>
        <v>9.2592592592592587E-3</v>
      </c>
      <c r="E1448" s="26"/>
      <c r="F1448" s="14" t="s">
        <v>2273</v>
      </c>
      <c r="G1448" s="15">
        <v>0.112</v>
      </c>
      <c r="H1448" s="131">
        <v>31.5</v>
      </c>
      <c r="I1448" s="131">
        <v>15</v>
      </c>
      <c r="J1448" s="143" t="s">
        <v>2277</v>
      </c>
      <c r="K1448" s="27">
        <v>8</v>
      </c>
      <c r="L1448" s="27">
        <v>6.0000000000000001E-3</v>
      </c>
      <c r="M1448" s="13">
        <v>100</v>
      </c>
      <c r="N1448" s="13">
        <v>240</v>
      </c>
      <c r="O1448" s="17">
        <v>2E-3</v>
      </c>
      <c r="P1448" s="27">
        <v>0</v>
      </c>
      <c r="Q1448" s="27">
        <v>6.0000000000000001E-3</v>
      </c>
      <c r="R1448" s="13">
        <v>1315</v>
      </c>
      <c r="S1448" s="13">
        <v>240</v>
      </c>
      <c r="T1448" s="133">
        <v>2.9999999999999997E-4</v>
      </c>
      <c r="U1448" s="27">
        <v>4.7489000000000003E-2</v>
      </c>
      <c r="V1448" s="8">
        <f>IF(AB1446="Latest Sag:",-(K1448*L1448+P1448*Q1448),-(K1448*L1448+P1448*Q1448)+U1448)</f>
        <v>-4.8000000000000001E-2</v>
      </c>
      <c r="W1448" s="8">
        <f>IF(OR(AC1447="",AC1447=0),Z1447+V1448,IF(AB1446="Latest Sag:",AA1447+U1448+V1448,AC1447+V1448))</f>
        <v>-0.61766900000000002</v>
      </c>
      <c r="X1448" s="33">
        <v>-39.615049999999997</v>
      </c>
      <c r="Y1448" s="53">
        <f>IF(OR(ISBLANK(X1448),X1446=VALUE(20)),,IF(W1446="Latest Z20:",ABS(X1446-X1448-K1445*L1445-P1445*Q1445+U1447+U1448),ABS(X1447-X1448-K1447*L1447-P1447*Q1447+U1448)))</f>
        <v>0</v>
      </c>
      <c r="Z1448" s="28">
        <v>-67.609798999999995</v>
      </c>
      <c r="AA1448" s="28">
        <v>-0.61712999999999996</v>
      </c>
      <c r="AB1448" s="28">
        <v>2.3800000000000001E-4</v>
      </c>
      <c r="AC1448" s="8">
        <f t="shared" ref="AC1448" si="3256">AB1448+AA1448</f>
        <v>-0.616892</v>
      </c>
      <c r="AD1448" s="35">
        <v>-0.63277300000000003</v>
      </c>
      <c r="AE1448" s="8">
        <f t="shared" ref="AE1448" si="3257">IF(AD1448="",0,IF(OR(AC1448="",AC1448=0),W1448-AD1448,AC1448-AD1448))</f>
        <v>1.5881000000000034E-2</v>
      </c>
      <c r="AF1448" s="58">
        <f t="shared" ref="AF1448" si="3258">IF(AA1448="",(Z1448-V1448)-Z1447,AC1448-W1448)</f>
        <v>7.7700000000002767E-4</v>
      </c>
      <c r="AG1448" s="40">
        <v>-299</v>
      </c>
      <c r="AH1448" s="73">
        <v>400</v>
      </c>
      <c r="AI1448" s="40">
        <v>53</v>
      </c>
      <c r="AJ1448" s="73">
        <v>100</v>
      </c>
      <c r="AK1448" s="40">
        <v>15</v>
      </c>
      <c r="AL1448" s="73">
        <v>200</v>
      </c>
      <c r="AM1448" s="70"/>
      <c r="AN1448" s="74"/>
      <c r="AO1448" s="70"/>
      <c r="AP1448" s="63"/>
      <c r="AQ1448" s="63"/>
      <c r="AR1448" s="40"/>
      <c r="AS1448" s="40"/>
      <c r="AT1448" s="63"/>
      <c r="AU1448" s="63"/>
      <c r="AV1448" s="142"/>
      <c r="AW1448" s="71"/>
      <c r="AX1448" s="45"/>
      <c r="AY1448" s="45"/>
      <c r="AZ1448" s="46"/>
      <c r="BA1448" s="152"/>
      <c r="BB1448" s="47"/>
      <c r="BC1448" s="158">
        <v>42</v>
      </c>
      <c r="BD1448" s="158"/>
      <c r="BE1448" s="47"/>
      <c r="BF1448" s="56"/>
      <c r="BG1448" s="49"/>
      <c r="BH1448" s="50"/>
      <c r="BI1448" s="49"/>
      <c r="BJ1448" s="49"/>
      <c r="BK1448" s="49"/>
      <c r="BL1448" s="49"/>
      <c r="BM1448" s="49"/>
      <c r="BN1448" s="50"/>
      <c r="BO1448" s="49"/>
      <c r="BP1448" s="49"/>
      <c r="BQ1448" s="50"/>
      <c r="BR1448" s="9"/>
    </row>
    <row r="1449" spans="1:70" s="6" customFormat="1" x14ac:dyDescent="0.25">
      <c r="A1449" s="170" t="s">
        <v>1155</v>
      </c>
      <c r="B1449" s="136"/>
      <c r="C1449" s="137">
        <v>44970.290902777779</v>
      </c>
      <c r="D1449" s="146">
        <v>0.93</v>
      </c>
      <c r="E1449" s="139" t="s">
        <v>814</v>
      </c>
      <c r="F1449" s="165" t="s">
        <v>1416</v>
      </c>
      <c r="G1449" s="22"/>
      <c r="H1449" s="134"/>
      <c r="I1449" s="134"/>
      <c r="J1449" s="145"/>
      <c r="K1449" s="29"/>
      <c r="L1449" s="29"/>
      <c r="M1449" s="1"/>
      <c r="N1449" s="1"/>
      <c r="O1449" s="3"/>
      <c r="P1449" s="29"/>
      <c r="Q1449" s="29"/>
      <c r="R1449" s="1"/>
      <c r="S1449" s="1"/>
      <c r="T1449" s="147" t="s">
        <v>903</v>
      </c>
      <c r="U1449" s="32" t="s">
        <v>24</v>
      </c>
      <c r="V1449" s="24"/>
      <c r="W1449" s="25" t="s">
        <v>22</v>
      </c>
      <c r="X1449" s="30">
        <v>20</v>
      </c>
      <c r="Y1449" s="138"/>
      <c r="Z1449" s="30"/>
      <c r="AA1449" s="30"/>
      <c r="AB1449" s="36" t="s">
        <v>21</v>
      </c>
      <c r="AC1449" s="24">
        <f>$AC$1448</f>
        <v>-0.616892</v>
      </c>
      <c r="AD1449" s="30"/>
      <c r="AE1449" s="24"/>
      <c r="AF1449" s="24"/>
      <c r="AG1449" s="41"/>
      <c r="AH1449" s="41"/>
      <c r="AI1449" s="41"/>
      <c r="AJ1449" s="41"/>
      <c r="AK1449" s="41"/>
      <c r="AL1449" s="41"/>
      <c r="AM1449" s="41"/>
      <c r="AN1449" s="41"/>
      <c r="AO1449" s="41"/>
      <c r="AP1449" s="135"/>
      <c r="AQ1449" s="135"/>
      <c r="AR1449" s="41"/>
      <c r="AS1449" s="41"/>
      <c r="AT1449" s="135"/>
      <c r="AU1449" s="135"/>
      <c r="AV1449" s="29"/>
      <c r="AW1449" s="42"/>
      <c r="AX1449" s="42"/>
      <c r="AY1449" s="42"/>
      <c r="AZ1449" s="43"/>
      <c r="BA1449" s="151"/>
      <c r="BB1449" s="44"/>
      <c r="BC1449" s="157">
        <v>43</v>
      </c>
      <c r="BD1449" s="157"/>
      <c r="BE1449" s="44"/>
      <c r="BF1449" s="48"/>
      <c r="BG1449" s="48"/>
      <c r="BH1449" s="48"/>
      <c r="BI1449" s="48"/>
      <c r="BJ1449" s="48"/>
      <c r="BK1449" s="48"/>
      <c r="BL1449" s="48"/>
      <c r="BM1449" s="48"/>
      <c r="BN1449" s="48"/>
      <c r="BO1449" s="48"/>
      <c r="BP1449" s="48"/>
      <c r="BQ1449" s="48"/>
      <c r="BR1449" s="1"/>
    </row>
    <row r="1450" spans="1:70" s="7" customFormat="1" x14ac:dyDescent="0.25">
      <c r="A1450" s="68" t="s">
        <v>2386</v>
      </c>
      <c r="B1450" s="67" t="s">
        <v>2164</v>
      </c>
      <c r="C1450" s="52">
        <v>44970.290949074071</v>
      </c>
      <c r="D1450" s="16">
        <f>(K1450*M1450+P1450*R1450)/(24*60*60)</f>
        <v>0</v>
      </c>
      <c r="E1450" s="26"/>
      <c r="F1450" s="14" t="s">
        <v>2273</v>
      </c>
      <c r="G1450" s="15">
        <v>0.112</v>
      </c>
      <c r="H1450" s="131">
        <v>31.5</v>
      </c>
      <c r="I1450" s="131">
        <v>15</v>
      </c>
      <c r="J1450" s="143" t="s">
        <v>2277</v>
      </c>
      <c r="K1450" s="37"/>
      <c r="L1450" s="27">
        <v>6.0000000000000001E-3</v>
      </c>
      <c r="M1450" s="13">
        <v>100</v>
      </c>
      <c r="N1450" s="13">
        <v>240</v>
      </c>
      <c r="O1450" s="17">
        <v>2E-3</v>
      </c>
      <c r="P1450" s="37"/>
      <c r="Q1450" s="27">
        <v>6.0000000000000001E-3</v>
      </c>
      <c r="R1450" s="13">
        <v>1315</v>
      </c>
      <c r="S1450" s="13">
        <v>240</v>
      </c>
      <c r="T1450" s="133">
        <v>2.9999999999999997E-4</v>
      </c>
      <c r="U1450" s="27"/>
      <c r="V1450" s="8">
        <f>IF(AB1448="Latest Sag:",-(K1450*L1450+P1450*Q1450),-(K1450*L1450+P1450*Q1450)+U1450)</f>
        <v>0</v>
      </c>
      <c r="W1450" s="8">
        <f>IF(OR(AC1449="",AC1449=0),Z1449+V1450,IF(AB1448="Latest Sag:",AA1449+U1450+V1450,AC1449+V1450))</f>
        <v>-0.616892</v>
      </c>
      <c r="X1450" s="34"/>
      <c r="Y1450" s="53">
        <f>IF(OR(ISBLANK(X1450),X1448=VALUE(20)),,IF(W1448="Latest Z20:",ABS(X1448-X1450-K1447*L1447-P1447*Q1447+U1449+U1450),ABS(X1449-X1450-K1449*L1449-P1449*Q1449+U1450)))</f>
        <v>0</v>
      </c>
      <c r="Z1450" s="28">
        <v>-67.612505999999996</v>
      </c>
      <c r="AA1450" s="28">
        <v>-0.61754100000000001</v>
      </c>
      <c r="AB1450" s="28">
        <v>4.1821999999999998E-2</v>
      </c>
      <c r="AC1450" s="8">
        <f t="shared" ref="AC1450" si="3259">AB1450+AA1450</f>
        <v>-0.57571899999999998</v>
      </c>
      <c r="AD1450" s="35">
        <v>-0.63277300000000003</v>
      </c>
      <c r="AE1450" s="8">
        <f t="shared" ref="AE1450" si="3260">IF(AD1450="",0,IF(OR(AC1450="",AC1450=0),W1450-AD1450,AC1450-AD1450))</f>
        <v>5.7054000000000049E-2</v>
      </c>
      <c r="AF1450" s="58">
        <f t="shared" ref="AF1450" si="3261">IF(AA1450="",(Z1450-V1450)-Z1449,AC1450-W1450)</f>
        <v>4.1173000000000015E-2</v>
      </c>
      <c r="AG1450" s="40">
        <v>-34505</v>
      </c>
      <c r="AH1450" s="73">
        <v>400</v>
      </c>
      <c r="AI1450" s="40">
        <v>1018</v>
      </c>
      <c r="AJ1450" s="73">
        <v>100</v>
      </c>
      <c r="AK1450" s="40">
        <v>41</v>
      </c>
      <c r="AL1450" s="73">
        <v>200</v>
      </c>
      <c r="AM1450" s="70"/>
      <c r="AN1450" s="74"/>
      <c r="AO1450" s="70"/>
      <c r="AP1450" s="63"/>
      <c r="AQ1450" s="63"/>
      <c r="AR1450" s="40"/>
      <c r="AS1450" s="40"/>
      <c r="AT1450" s="63"/>
      <c r="AU1450" s="63"/>
      <c r="AV1450" s="142"/>
      <c r="AW1450" s="71"/>
      <c r="AX1450" s="45"/>
      <c r="AY1450" s="45"/>
      <c r="AZ1450" s="46"/>
      <c r="BA1450" s="152"/>
      <c r="BB1450" s="47"/>
      <c r="BC1450" s="158">
        <v>43</v>
      </c>
      <c r="BD1450" s="158"/>
      <c r="BE1450" s="47"/>
      <c r="BF1450" s="56"/>
      <c r="BG1450" s="49"/>
      <c r="BH1450" s="50"/>
      <c r="BI1450" s="49"/>
      <c r="BJ1450" s="49"/>
      <c r="BK1450" s="49"/>
      <c r="BL1450" s="49"/>
      <c r="BM1450" s="49"/>
      <c r="BN1450" s="50"/>
      <c r="BO1450" s="49"/>
      <c r="BP1450" s="49"/>
      <c r="BQ1450" s="50"/>
      <c r="BR1450" s="9"/>
    </row>
    <row r="1451" spans="1:70" s="7" customFormat="1" x14ac:dyDescent="0.25">
      <c r="A1451" s="68" t="s">
        <v>2387</v>
      </c>
      <c r="B1451" s="67" t="s">
        <v>2164</v>
      </c>
      <c r="C1451" s="52">
        <v>44970.311145833337</v>
      </c>
      <c r="D1451" s="16">
        <f>(K1451*M1451+P1451*R1451)/(24*60*60)</f>
        <v>9.2592592592592587E-3</v>
      </c>
      <c r="E1451" s="26"/>
      <c r="F1451" s="14" t="s">
        <v>2273</v>
      </c>
      <c r="G1451" s="15">
        <v>0.112</v>
      </c>
      <c r="H1451" s="131">
        <v>31.5</v>
      </c>
      <c r="I1451" s="131">
        <v>15</v>
      </c>
      <c r="J1451" s="143" t="s">
        <v>2277</v>
      </c>
      <c r="K1451" s="27">
        <v>8</v>
      </c>
      <c r="L1451" s="27">
        <v>6.0000000000000001E-3</v>
      </c>
      <c r="M1451" s="13">
        <v>100</v>
      </c>
      <c r="N1451" s="13">
        <v>240</v>
      </c>
      <c r="O1451" s="17">
        <v>2E-3</v>
      </c>
      <c r="P1451" s="27">
        <v>0</v>
      </c>
      <c r="Q1451" s="27">
        <v>6.0000000000000001E-3</v>
      </c>
      <c r="R1451" s="13">
        <v>1315</v>
      </c>
      <c r="S1451" s="13">
        <v>240</v>
      </c>
      <c r="T1451" s="133">
        <v>2.9999999999999997E-4</v>
      </c>
      <c r="U1451" s="27">
        <v>4.8738999999999998E-2</v>
      </c>
      <c r="V1451" s="8">
        <f>IF(AB1449="Latest Sag:",-(K1451*L1451+P1451*Q1451),-(K1451*L1451+P1451*Q1451)+U1451)</f>
        <v>-4.8000000000000001E-2</v>
      </c>
      <c r="W1451" s="8">
        <f>IF(OR(AC1450="",AC1450=0),Z1450+V1451,IF(AB1449="Latest Sag:",AA1450+U1451+V1451,AC1450+V1451))</f>
        <v>-0.61680200000000007</v>
      </c>
      <c r="X1451" s="33">
        <v>-39.616173000000003</v>
      </c>
      <c r="Y1451" s="53">
        <f>IF(OR(ISBLANK(X1451),X1449=VALUE(20)),,IF(W1449="Latest Z20:",ABS(X1449-X1451-K1448*L1448-P1448*Q1448+U1450+U1451),ABS(X1450-X1451-K1450*L1450-P1450*Q1450+U1451)))</f>
        <v>0</v>
      </c>
      <c r="Z1451" s="28">
        <v>-67.612269999999995</v>
      </c>
      <c r="AA1451" s="28">
        <v>-0.61749600000000004</v>
      </c>
      <c r="AB1451" s="28">
        <v>1.725E-3</v>
      </c>
      <c r="AC1451" s="8">
        <f t="shared" ref="AC1451" si="3262">AB1451+AA1451</f>
        <v>-0.61577100000000007</v>
      </c>
      <c r="AD1451" s="35">
        <v>-0.63277300000000003</v>
      </c>
      <c r="AE1451" s="8">
        <f t="shared" ref="AE1451" si="3263">IF(AD1451="",0,IF(OR(AC1451="",AC1451=0),W1451-AD1451,AC1451-AD1451))</f>
        <v>1.7001999999999962E-2</v>
      </c>
      <c r="AF1451" s="58">
        <f t="shared" ref="AF1451" si="3264">IF(AA1451="",(Z1451-V1451)-Z1450,AC1451-W1451)</f>
        <v>1.0310000000000041E-3</v>
      </c>
      <c r="AG1451" s="40">
        <v>-1393</v>
      </c>
      <c r="AH1451" s="73">
        <v>400</v>
      </c>
      <c r="AI1451" s="40">
        <v>56</v>
      </c>
      <c r="AJ1451" s="73">
        <v>100</v>
      </c>
      <c r="AK1451" s="40">
        <v>32</v>
      </c>
      <c r="AL1451" s="73">
        <v>200</v>
      </c>
      <c r="AM1451" s="70"/>
      <c r="AN1451" s="74"/>
      <c r="AO1451" s="70"/>
      <c r="AP1451" s="63"/>
      <c r="AQ1451" s="63"/>
      <c r="AR1451" s="40"/>
      <c r="AS1451" s="40"/>
      <c r="AT1451" s="63"/>
      <c r="AU1451" s="63"/>
      <c r="AV1451" s="142"/>
      <c r="AW1451" s="71"/>
      <c r="AX1451" s="45"/>
      <c r="AY1451" s="45"/>
      <c r="AZ1451" s="46"/>
      <c r="BA1451" s="152"/>
      <c r="BB1451" s="47"/>
      <c r="BC1451" s="158">
        <v>43</v>
      </c>
      <c r="BD1451" s="158"/>
      <c r="BE1451" s="47"/>
      <c r="BF1451" s="56"/>
      <c r="BG1451" s="49"/>
      <c r="BH1451" s="50"/>
      <c r="BI1451" s="49"/>
      <c r="BJ1451" s="49"/>
      <c r="BK1451" s="49"/>
      <c r="BL1451" s="49"/>
      <c r="BM1451" s="49"/>
      <c r="BN1451" s="50"/>
      <c r="BO1451" s="49"/>
      <c r="BP1451" s="49"/>
      <c r="BQ1451" s="50"/>
      <c r="BR1451" s="9"/>
    </row>
    <row r="1452" spans="1:70" s="6" customFormat="1" x14ac:dyDescent="0.25">
      <c r="A1452" s="170" t="s">
        <v>1155</v>
      </c>
      <c r="B1452" s="136"/>
      <c r="C1452" s="137">
        <v>44970.331296296295</v>
      </c>
      <c r="D1452" s="146">
        <v>0.97</v>
      </c>
      <c r="E1452" s="139" t="s">
        <v>814</v>
      </c>
      <c r="F1452" s="165" t="s">
        <v>1420</v>
      </c>
      <c r="G1452" s="22"/>
      <c r="H1452" s="134"/>
      <c r="I1452" s="134"/>
      <c r="J1452" s="145"/>
      <c r="K1452" s="29"/>
      <c r="L1452" s="29"/>
      <c r="M1452" s="1"/>
      <c r="N1452" s="1"/>
      <c r="O1452" s="3"/>
      <c r="P1452" s="29"/>
      <c r="Q1452" s="29"/>
      <c r="R1452" s="1"/>
      <c r="S1452" s="1"/>
      <c r="T1452" s="147" t="s">
        <v>903</v>
      </c>
      <c r="U1452" s="32" t="s">
        <v>24</v>
      </c>
      <c r="V1452" s="24"/>
      <c r="W1452" s="25" t="s">
        <v>22</v>
      </c>
      <c r="X1452" s="30">
        <v>20</v>
      </c>
      <c r="Y1452" s="138"/>
      <c r="Z1452" s="30"/>
      <c r="AA1452" s="30"/>
      <c r="AB1452" s="36" t="s">
        <v>21</v>
      </c>
      <c r="AC1452" s="24">
        <f>$AC$1451</f>
        <v>-0.61577100000000007</v>
      </c>
      <c r="AD1452" s="30"/>
      <c r="AE1452" s="24"/>
      <c r="AF1452" s="24"/>
      <c r="AG1452" s="41"/>
      <c r="AH1452" s="41"/>
      <c r="AI1452" s="41"/>
      <c r="AJ1452" s="41"/>
      <c r="AK1452" s="41"/>
      <c r="AL1452" s="41"/>
      <c r="AM1452" s="41"/>
      <c r="AN1452" s="41"/>
      <c r="AO1452" s="41"/>
      <c r="AP1452" s="135"/>
      <c r="AQ1452" s="135"/>
      <c r="AR1452" s="41"/>
      <c r="AS1452" s="41"/>
      <c r="AT1452" s="135"/>
      <c r="AU1452" s="135"/>
      <c r="AV1452" s="29"/>
      <c r="AW1452" s="42"/>
      <c r="AX1452" s="42"/>
      <c r="AY1452" s="42"/>
      <c r="AZ1452" s="43"/>
      <c r="BA1452" s="151"/>
      <c r="BB1452" s="44"/>
      <c r="BC1452" s="157">
        <v>44</v>
      </c>
      <c r="BD1452" s="157"/>
      <c r="BE1452" s="44"/>
      <c r="BF1452" s="48"/>
      <c r="BG1452" s="48"/>
      <c r="BH1452" s="48"/>
      <c r="BI1452" s="48"/>
      <c r="BJ1452" s="48"/>
      <c r="BK1452" s="48"/>
      <c r="BL1452" s="48"/>
      <c r="BM1452" s="48"/>
      <c r="BN1452" s="48"/>
      <c r="BO1452" s="48"/>
      <c r="BP1452" s="48"/>
      <c r="BQ1452" s="48"/>
      <c r="BR1452" s="1"/>
    </row>
    <row r="1453" spans="1:70" s="7" customFormat="1" x14ac:dyDescent="0.25">
      <c r="A1453" s="68" t="s">
        <v>2388</v>
      </c>
      <c r="B1453" s="67" t="s">
        <v>2057</v>
      </c>
      <c r="C1453" s="52">
        <v>44970.336712962962</v>
      </c>
      <c r="D1453" s="16">
        <f>(K1453*M1453+P1453*R1453)/(24*60*60)</f>
        <v>0</v>
      </c>
      <c r="E1453" s="26"/>
      <c r="F1453" s="14" t="s">
        <v>2273</v>
      </c>
      <c r="G1453" s="15">
        <v>0.112</v>
      </c>
      <c r="H1453" s="131">
        <v>31.5</v>
      </c>
      <c r="I1453" s="131">
        <v>15</v>
      </c>
      <c r="J1453" s="143" t="s">
        <v>2277</v>
      </c>
      <c r="K1453" s="37"/>
      <c r="L1453" s="27">
        <v>6.0000000000000001E-3</v>
      </c>
      <c r="M1453" s="13">
        <v>100</v>
      </c>
      <c r="N1453" s="13">
        <v>240</v>
      </c>
      <c r="O1453" s="17">
        <v>2E-3</v>
      </c>
      <c r="P1453" s="37"/>
      <c r="Q1453" s="27">
        <v>6.0000000000000001E-3</v>
      </c>
      <c r="R1453" s="13">
        <v>1315</v>
      </c>
      <c r="S1453" s="13">
        <v>240</v>
      </c>
      <c r="T1453" s="133">
        <v>2.9999999999999997E-4</v>
      </c>
      <c r="U1453" s="27"/>
      <c r="V1453" s="8">
        <f>IF(AB1451="Latest Sag:",-(K1453*L1453+P1453*Q1453),-(K1453*L1453+P1453*Q1453)+U1453)</f>
        <v>0</v>
      </c>
      <c r="W1453" s="8">
        <f>IF(OR(AC1452="",AC1452=0),Z1452+V1453,IF(AB1451="Latest Sag:",AA1452+U1453+V1453,AC1452+V1453))</f>
        <v>-0.61577100000000007</v>
      </c>
      <c r="X1453" s="34"/>
      <c r="Y1453" s="53">
        <f>IF(OR(ISBLANK(X1453),X1451=VALUE(20)),,IF(W1451="Latest Z20:",ABS(X1451-X1453-K1450*L1450-P1450*Q1450+U1452+U1453),ABS(X1452-X1453-K1452*L1452-P1452*Q1452+U1453)))</f>
        <v>0</v>
      </c>
      <c r="Z1453" s="28">
        <v>-67.611447999999996</v>
      </c>
      <c r="AA1453" s="28">
        <v>-0.61739599999999994</v>
      </c>
      <c r="AB1453" s="28">
        <v>4.2278000000000003E-2</v>
      </c>
      <c r="AC1453" s="8">
        <f t="shared" ref="AC1453" si="3265">AB1453+AA1453</f>
        <v>-0.57511799999999991</v>
      </c>
      <c r="AD1453" s="35">
        <v>-0.63277300000000003</v>
      </c>
      <c r="AE1453" s="8">
        <f t="shared" ref="AE1453" si="3266">IF(AD1453="",0,IF(OR(AC1453="",AC1453=0),W1453-AD1453,AC1453-AD1453))</f>
        <v>5.7655000000000123E-2</v>
      </c>
      <c r="AF1453" s="58">
        <f t="shared" ref="AF1453" si="3267">IF(AA1453="",(Z1453-V1453)-Z1452,AC1453-W1453)</f>
        <v>4.0653000000000161E-2</v>
      </c>
      <c r="AG1453" s="40">
        <v>-33658</v>
      </c>
      <c r="AH1453" s="73">
        <v>400</v>
      </c>
      <c r="AI1453" s="40">
        <v>1638</v>
      </c>
      <c r="AJ1453" s="73">
        <v>100</v>
      </c>
      <c r="AK1453" s="40">
        <v>20</v>
      </c>
      <c r="AL1453" s="73">
        <v>200</v>
      </c>
      <c r="AM1453" s="70"/>
      <c r="AN1453" s="74"/>
      <c r="AO1453" s="70"/>
      <c r="AP1453" s="63"/>
      <c r="AQ1453" s="63"/>
      <c r="AR1453" s="40"/>
      <c r="AS1453" s="40"/>
      <c r="AT1453" s="63"/>
      <c r="AU1453" s="63"/>
      <c r="AV1453" s="142"/>
      <c r="AW1453" s="71"/>
      <c r="AX1453" s="45"/>
      <c r="AY1453" s="45"/>
      <c r="AZ1453" s="46"/>
      <c r="BA1453" s="152"/>
      <c r="BB1453" s="47"/>
      <c r="BC1453" s="158">
        <v>44</v>
      </c>
      <c r="BD1453" s="158"/>
      <c r="BE1453" s="47"/>
      <c r="BF1453" s="56"/>
      <c r="BG1453" s="49"/>
      <c r="BH1453" s="50"/>
      <c r="BI1453" s="49"/>
      <c r="BJ1453" s="49"/>
      <c r="BK1453" s="49"/>
      <c r="BL1453" s="49"/>
      <c r="BM1453" s="49"/>
      <c r="BN1453" s="50"/>
      <c r="BO1453" s="49"/>
      <c r="BP1453" s="49"/>
      <c r="BQ1453" s="50"/>
      <c r="BR1453" s="9"/>
    </row>
    <row r="1454" spans="1:70" s="7" customFormat="1" x14ac:dyDescent="0.25">
      <c r="A1454" s="68" t="s">
        <v>2389</v>
      </c>
      <c r="B1454" s="67" t="s">
        <v>2057</v>
      </c>
      <c r="C1454" s="52">
        <v>44970.356574074074</v>
      </c>
      <c r="D1454" s="16">
        <f>(K1454*M1454+P1454*R1454)/(24*60*60)</f>
        <v>9.2592592592592587E-3</v>
      </c>
      <c r="E1454" s="26"/>
      <c r="F1454" s="14" t="s">
        <v>2273</v>
      </c>
      <c r="G1454" s="15">
        <v>0.112</v>
      </c>
      <c r="H1454" s="131">
        <v>31.5</v>
      </c>
      <c r="I1454" s="131">
        <v>15</v>
      </c>
      <c r="J1454" s="143" t="s">
        <v>2277</v>
      </c>
      <c r="K1454" s="27">
        <v>8</v>
      </c>
      <c r="L1454" s="27">
        <v>6.0000000000000001E-3</v>
      </c>
      <c r="M1454" s="13">
        <v>100</v>
      </c>
      <c r="N1454" s="13">
        <v>240</v>
      </c>
      <c r="O1454" s="17">
        <v>2E-3</v>
      </c>
      <c r="P1454" s="27">
        <v>0</v>
      </c>
      <c r="Q1454" s="27">
        <v>6.0000000000000001E-3</v>
      </c>
      <c r="R1454" s="13">
        <v>1315</v>
      </c>
      <c r="S1454" s="13">
        <v>240</v>
      </c>
      <c r="T1454" s="133">
        <v>2.9999999999999997E-4</v>
      </c>
      <c r="U1454" s="27">
        <v>4.8152E-2</v>
      </c>
      <c r="V1454" s="8">
        <f>IF(AB1452="Latest Sag:",-(K1454*L1454+P1454*Q1454),-(K1454*L1454+P1454*Q1454)+U1454)</f>
        <v>-4.8000000000000001E-2</v>
      </c>
      <c r="W1454" s="8">
        <f>IF(OR(AC1453="",AC1453=0),Z1453+V1454,IF(AB1452="Latest Sag:",AA1453+U1454+V1454,AC1453+V1454))</f>
        <v>-0.61724400000000001</v>
      </c>
      <c r="X1454" s="33">
        <v>-39.615687000000001</v>
      </c>
      <c r="Y1454" s="53">
        <f>IF(OR(ISBLANK(X1454),X1452=VALUE(20)),,IF(W1452="Latest Z20:",ABS(X1452-X1454-K1451*L1451-P1451*Q1451+U1453+U1454),ABS(X1453-X1454-K1453*L1453-P1453*Q1453+U1454)))</f>
        <v>0</v>
      </c>
      <c r="Z1454" s="28">
        <v>-67.611171999999996</v>
      </c>
      <c r="AA1454" s="28">
        <v>-0.61739900000000003</v>
      </c>
      <c r="AB1454" s="28">
        <v>1E-3</v>
      </c>
      <c r="AC1454" s="8">
        <f t="shared" ref="AC1454" si="3268">AB1454+AA1454</f>
        <v>-0.61639900000000003</v>
      </c>
      <c r="AD1454" s="35">
        <v>-0.63277300000000003</v>
      </c>
      <c r="AE1454" s="8">
        <f t="shared" ref="AE1454" si="3269">IF(AD1454="",0,IF(OR(AC1454="",AC1454=0),W1454-AD1454,AC1454-AD1454))</f>
        <v>1.6374E-2</v>
      </c>
      <c r="AF1454" s="58">
        <f t="shared" ref="AF1454" si="3270">IF(AA1454="",(Z1454-V1454)-Z1453,AC1454-W1454)</f>
        <v>8.4499999999998465E-4</v>
      </c>
      <c r="AG1454" s="40">
        <v>-1083</v>
      </c>
      <c r="AH1454" s="73">
        <v>400</v>
      </c>
      <c r="AI1454" s="40">
        <v>48</v>
      </c>
      <c r="AJ1454" s="73">
        <v>100</v>
      </c>
      <c r="AK1454" s="40">
        <v>28</v>
      </c>
      <c r="AL1454" s="73">
        <v>200</v>
      </c>
      <c r="AM1454" s="70"/>
      <c r="AN1454" s="74"/>
      <c r="AO1454" s="70"/>
      <c r="AP1454" s="63"/>
      <c r="AQ1454" s="63"/>
      <c r="AR1454" s="40"/>
      <c r="AS1454" s="40"/>
      <c r="AT1454" s="63"/>
      <c r="AU1454" s="63"/>
      <c r="AV1454" s="142"/>
      <c r="AW1454" s="71"/>
      <c r="AX1454" s="45"/>
      <c r="AY1454" s="45"/>
      <c r="AZ1454" s="46"/>
      <c r="BA1454" s="152"/>
      <c r="BB1454" s="47"/>
      <c r="BC1454" s="158">
        <v>44</v>
      </c>
      <c r="BD1454" s="158"/>
      <c r="BE1454" s="47"/>
      <c r="BF1454" s="56"/>
      <c r="BG1454" s="49"/>
      <c r="BH1454" s="50"/>
      <c r="BI1454" s="49"/>
      <c r="BJ1454" s="49"/>
      <c r="BK1454" s="49"/>
      <c r="BL1454" s="49"/>
      <c r="BM1454" s="49"/>
      <c r="BN1454" s="50"/>
      <c r="BO1454" s="49"/>
      <c r="BP1454" s="49"/>
      <c r="BQ1454" s="50"/>
      <c r="BR1454" s="9"/>
    </row>
    <row r="1455" spans="1:70" s="6" customFormat="1" x14ac:dyDescent="0.25">
      <c r="A1455" s="170" t="s">
        <v>1155</v>
      </c>
      <c r="B1455" s="136"/>
      <c r="C1455" s="137">
        <v>44970.387523148151</v>
      </c>
      <c r="D1455" s="146">
        <v>1.35</v>
      </c>
      <c r="E1455" s="139" t="s">
        <v>814</v>
      </c>
      <c r="F1455" s="165" t="s">
        <v>1424</v>
      </c>
      <c r="G1455" s="22"/>
      <c r="H1455" s="134"/>
      <c r="I1455" s="134"/>
      <c r="J1455" s="145"/>
      <c r="K1455" s="29"/>
      <c r="L1455" s="29"/>
      <c r="M1455" s="1"/>
      <c r="N1455" s="1"/>
      <c r="O1455" s="3"/>
      <c r="P1455" s="29"/>
      <c r="Q1455" s="29"/>
      <c r="R1455" s="1"/>
      <c r="S1455" s="1"/>
      <c r="T1455" s="147" t="s">
        <v>903</v>
      </c>
      <c r="U1455" s="32" t="s">
        <v>24</v>
      </c>
      <c r="V1455" s="24"/>
      <c r="W1455" s="25" t="s">
        <v>22</v>
      </c>
      <c r="X1455" s="30">
        <v>20</v>
      </c>
      <c r="Y1455" s="138"/>
      <c r="Z1455" s="30"/>
      <c r="AA1455" s="30"/>
      <c r="AB1455" s="36" t="s">
        <v>21</v>
      </c>
      <c r="AC1455" s="24">
        <f>$AC$1454</f>
        <v>-0.61639900000000003</v>
      </c>
      <c r="AD1455" s="30"/>
      <c r="AE1455" s="24"/>
      <c r="AF1455" s="24"/>
      <c r="AG1455" s="41"/>
      <c r="AH1455" s="41"/>
      <c r="AI1455" s="41"/>
      <c r="AJ1455" s="41"/>
      <c r="AK1455" s="41"/>
      <c r="AL1455" s="41"/>
      <c r="AM1455" s="41"/>
      <c r="AN1455" s="41"/>
      <c r="AO1455" s="41"/>
      <c r="AP1455" s="135"/>
      <c r="AQ1455" s="135"/>
      <c r="AR1455" s="41"/>
      <c r="AS1455" s="41"/>
      <c r="AT1455" s="135"/>
      <c r="AU1455" s="135"/>
      <c r="AV1455" s="29"/>
      <c r="AW1455" s="42"/>
      <c r="AX1455" s="42"/>
      <c r="AY1455" s="42"/>
      <c r="AZ1455" s="43"/>
      <c r="BA1455" s="151"/>
      <c r="BB1455" s="44"/>
      <c r="BC1455" s="157">
        <v>45</v>
      </c>
      <c r="BD1455" s="157"/>
      <c r="BE1455" s="44"/>
      <c r="BF1455" s="48"/>
      <c r="BG1455" s="48"/>
      <c r="BH1455" s="48"/>
      <c r="BI1455" s="48"/>
      <c r="BJ1455" s="48"/>
      <c r="BK1455" s="48"/>
      <c r="BL1455" s="48"/>
      <c r="BM1455" s="48"/>
      <c r="BN1455" s="48"/>
      <c r="BO1455" s="48"/>
      <c r="BP1455" s="48"/>
      <c r="BQ1455" s="48"/>
      <c r="BR1455" s="1"/>
    </row>
    <row r="1456" spans="1:70" s="7" customFormat="1" x14ac:dyDescent="0.25">
      <c r="A1456" s="68" t="s">
        <v>2390</v>
      </c>
      <c r="B1456" s="67" t="s">
        <v>2164</v>
      </c>
      <c r="C1456" s="52">
        <v>44970.38758101852</v>
      </c>
      <c r="D1456" s="16">
        <f>(K1456*M1456+P1456*R1456)/(24*60*60)</f>
        <v>0</v>
      </c>
      <c r="E1456" s="26"/>
      <c r="F1456" s="14" t="s">
        <v>2273</v>
      </c>
      <c r="G1456" s="15">
        <v>0.112</v>
      </c>
      <c r="H1456" s="131">
        <v>31.5</v>
      </c>
      <c r="I1456" s="131">
        <v>15</v>
      </c>
      <c r="J1456" s="143" t="s">
        <v>2277</v>
      </c>
      <c r="K1456" s="37"/>
      <c r="L1456" s="27">
        <v>6.0000000000000001E-3</v>
      </c>
      <c r="M1456" s="13">
        <v>100</v>
      </c>
      <c r="N1456" s="13">
        <v>240</v>
      </c>
      <c r="O1456" s="17">
        <v>2E-3</v>
      </c>
      <c r="P1456" s="37"/>
      <c r="Q1456" s="27">
        <v>6.0000000000000001E-3</v>
      </c>
      <c r="R1456" s="13">
        <v>1315</v>
      </c>
      <c r="S1456" s="13">
        <v>240</v>
      </c>
      <c r="T1456" s="133">
        <v>2.9999999999999997E-4</v>
      </c>
      <c r="U1456" s="27"/>
      <c r="V1456" s="8">
        <f>IF(AB1454="Latest Sag:",-(K1456*L1456+P1456*Q1456),-(K1456*L1456+P1456*Q1456)+U1456)</f>
        <v>0</v>
      </c>
      <c r="W1456" s="8">
        <f>IF(OR(AC1455="",AC1455=0),Z1455+V1456,IF(AB1454="Latest Sag:",AA1455+U1456+V1456,AC1455+V1456))</f>
        <v>-0.61639900000000003</v>
      </c>
      <c r="X1456" s="34"/>
      <c r="Y1456" s="53">
        <f>IF(OR(ISBLANK(X1456),X1454=VALUE(20)),,IF(W1454="Latest Z20:",ABS(X1454-X1456-K1453*L1453-P1453*Q1453+U1455+U1456),ABS(X1455-X1456-K1455*L1455-P1455*Q1455+U1456)))</f>
        <v>0</v>
      </c>
      <c r="Z1456" s="28">
        <v>-67.610433</v>
      </c>
      <c r="AA1456" s="28">
        <v>-0.61735300000000004</v>
      </c>
      <c r="AB1456" s="28">
        <v>4.1535000000000002E-2</v>
      </c>
      <c r="AC1456" s="8">
        <f t="shared" ref="AC1456" si="3271">AB1456+AA1456</f>
        <v>-0.57581800000000005</v>
      </c>
      <c r="AD1456" s="35">
        <v>-0.63277300000000003</v>
      </c>
      <c r="AE1456" s="8">
        <f t="shared" ref="AE1456" si="3272">IF(AD1456="",0,IF(OR(AC1456="",AC1456=0),W1456-AD1456,AC1456-AD1456))</f>
        <v>5.6954999999999978E-2</v>
      </c>
      <c r="AF1456" s="58">
        <f t="shared" ref="AF1456" si="3273">IF(AA1456="",(Z1456-V1456)-Z1455,AC1456-W1456)</f>
        <v>4.0580999999999978E-2</v>
      </c>
      <c r="AG1456" s="40">
        <v>-34514</v>
      </c>
      <c r="AH1456" s="73">
        <v>400</v>
      </c>
      <c r="AI1456" s="40">
        <v>1246</v>
      </c>
      <c r="AJ1456" s="73">
        <v>100</v>
      </c>
      <c r="AK1456" s="40">
        <v>12</v>
      </c>
      <c r="AL1456" s="73">
        <v>200</v>
      </c>
      <c r="AM1456" s="70"/>
      <c r="AN1456" s="74"/>
      <c r="AO1456" s="70"/>
      <c r="AP1456" s="63"/>
      <c r="AQ1456" s="63"/>
      <c r="AR1456" s="40"/>
      <c r="AS1456" s="40"/>
      <c r="AT1456" s="63"/>
      <c r="AU1456" s="63"/>
      <c r="AV1456" s="142"/>
      <c r="AW1456" s="71"/>
      <c r="AX1456" s="45"/>
      <c r="AY1456" s="45"/>
      <c r="AZ1456" s="46"/>
      <c r="BA1456" s="152"/>
      <c r="BB1456" s="47"/>
      <c r="BC1456" s="158">
        <v>45</v>
      </c>
      <c r="BD1456" s="158"/>
      <c r="BE1456" s="47"/>
      <c r="BF1456" s="56"/>
      <c r="BG1456" s="49"/>
      <c r="BH1456" s="50"/>
      <c r="BI1456" s="49"/>
      <c r="BJ1456" s="49"/>
      <c r="BK1456" s="49"/>
      <c r="BL1456" s="49"/>
      <c r="BM1456" s="49"/>
      <c r="BN1456" s="50"/>
      <c r="BO1456" s="49"/>
      <c r="BP1456" s="49"/>
      <c r="BQ1456" s="50"/>
      <c r="BR1456" s="9"/>
    </row>
    <row r="1457" spans="1:70" s="7" customFormat="1" x14ac:dyDescent="0.25">
      <c r="A1457" s="68" t="s">
        <v>2391</v>
      </c>
      <c r="B1457" s="67" t="s">
        <v>2164</v>
      </c>
      <c r="C1457" s="52">
        <v>44970.404050925928</v>
      </c>
      <c r="D1457" s="16">
        <f>(K1457*M1457+P1457*R1457)/(24*60*60)</f>
        <v>9.2592592592592587E-3</v>
      </c>
      <c r="E1457" s="26"/>
      <c r="F1457" s="14" t="s">
        <v>2273</v>
      </c>
      <c r="G1457" s="15">
        <v>0.112</v>
      </c>
      <c r="H1457" s="131">
        <v>31.5</v>
      </c>
      <c r="I1457" s="131">
        <v>15</v>
      </c>
      <c r="J1457" s="143" t="s">
        <v>2277</v>
      </c>
      <c r="K1457" s="27">
        <v>8</v>
      </c>
      <c r="L1457" s="27">
        <v>6.0000000000000001E-3</v>
      </c>
      <c r="M1457" s="13">
        <v>100</v>
      </c>
      <c r="N1457" s="13">
        <v>240</v>
      </c>
      <c r="O1457" s="17">
        <v>2E-3</v>
      </c>
      <c r="P1457" s="27">
        <v>0</v>
      </c>
      <c r="Q1457" s="27">
        <v>6.0000000000000001E-3</v>
      </c>
      <c r="R1457" s="13">
        <v>1315</v>
      </c>
      <c r="S1457" s="13">
        <v>240</v>
      </c>
      <c r="T1457" s="133">
        <v>2.9999999999999997E-4</v>
      </c>
      <c r="U1457" s="27">
        <v>4.8638000000000001E-2</v>
      </c>
      <c r="V1457" s="8">
        <f>IF(AB1455="Latest Sag:",-(K1457*L1457+P1457*Q1457),-(K1457*L1457+P1457*Q1457)+U1457)</f>
        <v>-4.8000000000000001E-2</v>
      </c>
      <c r="W1457" s="8">
        <f>IF(OR(AC1456="",AC1456=0),Z1456+V1457,IF(AB1455="Latest Sag:",AA1456+U1457+V1457,AC1456+V1457))</f>
        <v>-0.61671500000000012</v>
      </c>
      <c r="X1457" s="33">
        <v>-39.614564999999999</v>
      </c>
      <c r="Y1457" s="53">
        <f>IF(OR(ISBLANK(X1457),X1455=VALUE(20)),,IF(W1455="Latest Z20:",ABS(X1455-X1457-K1454*L1454-P1454*Q1454+U1456+U1457),ABS(X1456-X1457-K1456*L1456-P1456*Q1456+U1457)))</f>
        <v>0</v>
      </c>
      <c r="Z1457" s="28">
        <v>-67.610208999999998</v>
      </c>
      <c r="AA1457" s="28">
        <v>-0.61733899999999997</v>
      </c>
      <c r="AB1457" s="28">
        <v>1.194E-3</v>
      </c>
      <c r="AC1457" s="8">
        <f t="shared" ref="AC1457" si="3274">AB1457+AA1457</f>
        <v>-0.61614499999999994</v>
      </c>
      <c r="AD1457" s="35">
        <v>-0.63277300000000003</v>
      </c>
      <c r="AE1457" s="8">
        <f t="shared" ref="AE1457" si="3275">IF(AD1457="",0,IF(OR(AC1457="",AC1457=0),W1457-AD1457,AC1457-AD1457))</f>
        <v>1.6628000000000087E-2</v>
      </c>
      <c r="AF1457" s="58">
        <f t="shared" ref="AF1457" si="3276">IF(AA1457="",(Z1457-V1457)-Z1456,AC1457-W1457)</f>
        <v>5.7000000000018147E-4</v>
      </c>
      <c r="AG1457" s="40">
        <v>-1174</v>
      </c>
      <c r="AH1457" s="73">
        <v>400</v>
      </c>
      <c r="AI1457" s="40">
        <v>25</v>
      </c>
      <c r="AJ1457" s="73">
        <v>100</v>
      </c>
      <c r="AK1457" s="40">
        <v>11</v>
      </c>
      <c r="AL1457" s="73">
        <v>200</v>
      </c>
      <c r="AM1457" s="70"/>
      <c r="AN1457" s="74"/>
      <c r="AO1457" s="70"/>
      <c r="AP1457" s="63"/>
      <c r="AQ1457" s="63"/>
      <c r="AR1457" s="40"/>
      <c r="AS1457" s="40"/>
      <c r="AT1457" s="63"/>
      <c r="AU1457" s="63"/>
      <c r="AV1457" s="142"/>
      <c r="AW1457" s="71"/>
      <c r="AX1457" s="45"/>
      <c r="AY1457" s="45"/>
      <c r="AZ1457" s="46"/>
      <c r="BA1457" s="152"/>
      <c r="BB1457" s="47"/>
      <c r="BC1457" s="158">
        <v>45</v>
      </c>
      <c r="BD1457" s="158"/>
      <c r="BE1457" s="47"/>
      <c r="BF1457" s="56"/>
      <c r="BG1457" s="49"/>
      <c r="BH1457" s="50"/>
      <c r="BI1457" s="49"/>
      <c r="BJ1457" s="49"/>
      <c r="BK1457" s="49"/>
      <c r="BL1457" s="49"/>
      <c r="BM1457" s="49"/>
      <c r="BN1457" s="50"/>
      <c r="BO1457" s="49"/>
      <c r="BP1457" s="49"/>
      <c r="BQ1457" s="50"/>
      <c r="BR1457" s="9"/>
    </row>
    <row r="1458" spans="1:70" s="6" customFormat="1" x14ac:dyDescent="0.25">
      <c r="A1458" s="1" t="s">
        <v>25</v>
      </c>
      <c r="B1458" s="136"/>
      <c r="C1458" s="137">
        <v>44970.424340277779</v>
      </c>
      <c r="D1458" s="146">
        <v>0.88</v>
      </c>
      <c r="E1458" s="139" t="s">
        <v>814</v>
      </c>
      <c r="F1458" s="165" t="s">
        <v>1429</v>
      </c>
      <c r="G1458" s="22"/>
      <c r="H1458" s="134"/>
      <c r="I1458" s="134"/>
      <c r="J1458" s="145"/>
      <c r="K1458" s="29"/>
      <c r="L1458" s="29"/>
      <c r="M1458" s="1"/>
      <c r="N1458" s="1"/>
      <c r="O1458" s="3"/>
      <c r="P1458" s="29"/>
      <c r="Q1458" s="29"/>
      <c r="R1458" s="1"/>
      <c r="S1458" s="1"/>
      <c r="T1458" s="147" t="s">
        <v>903</v>
      </c>
      <c r="U1458" s="32" t="s">
        <v>24</v>
      </c>
      <c r="V1458" s="24"/>
      <c r="W1458" s="25" t="s">
        <v>22</v>
      </c>
      <c r="X1458" s="30">
        <v>20</v>
      </c>
      <c r="Y1458" s="138"/>
      <c r="Z1458" s="30"/>
      <c r="AA1458" s="30"/>
      <c r="AB1458" s="36" t="s">
        <v>21</v>
      </c>
      <c r="AC1458" s="24">
        <f>$AC$1457</f>
        <v>-0.61614499999999994</v>
      </c>
      <c r="AD1458" s="30"/>
      <c r="AE1458" s="24"/>
      <c r="AF1458" s="24"/>
      <c r="AG1458" s="41"/>
      <c r="AH1458" s="41"/>
      <c r="AI1458" s="41"/>
      <c r="AJ1458" s="41"/>
      <c r="AK1458" s="41"/>
      <c r="AL1458" s="41"/>
      <c r="AM1458" s="41"/>
      <c r="AN1458" s="41"/>
      <c r="AO1458" s="41"/>
      <c r="AP1458" s="135"/>
      <c r="AQ1458" s="135"/>
      <c r="AR1458" s="41"/>
      <c r="AS1458" s="41"/>
      <c r="AT1458" s="135"/>
      <c r="AU1458" s="135"/>
      <c r="AV1458" s="29"/>
      <c r="AW1458" s="42"/>
      <c r="AX1458" s="42"/>
      <c r="AY1458" s="42"/>
      <c r="AZ1458" s="43"/>
      <c r="BA1458" s="151"/>
      <c r="BB1458" s="44"/>
      <c r="BC1458" s="157">
        <v>46</v>
      </c>
      <c r="BD1458" s="157"/>
      <c r="BE1458" s="44"/>
      <c r="BF1458" s="48"/>
      <c r="BG1458" s="48"/>
      <c r="BH1458" s="48"/>
      <c r="BI1458" s="48"/>
      <c r="BJ1458" s="48"/>
      <c r="BK1458" s="48"/>
      <c r="BL1458" s="48"/>
      <c r="BM1458" s="48"/>
      <c r="BN1458" s="48"/>
      <c r="BO1458" s="48"/>
      <c r="BP1458" s="48"/>
      <c r="BQ1458" s="48"/>
      <c r="BR1458" s="1"/>
    </row>
    <row r="1459" spans="1:70" s="7" customFormat="1" x14ac:dyDescent="0.25">
      <c r="A1459" s="68" t="s">
        <v>2392</v>
      </c>
      <c r="B1459" s="67" t="s">
        <v>2057</v>
      </c>
      <c r="C1459" s="52">
        <v>44970.424629629626</v>
      </c>
      <c r="D1459" s="16">
        <f>(K1459*M1459+P1459*R1459)/(24*60*60)</f>
        <v>0</v>
      </c>
      <c r="E1459" s="26"/>
      <c r="F1459" s="14" t="s">
        <v>2273</v>
      </c>
      <c r="G1459" s="15">
        <v>0.112</v>
      </c>
      <c r="H1459" s="131">
        <v>31.5</v>
      </c>
      <c r="I1459" s="131">
        <v>15</v>
      </c>
      <c r="J1459" s="143" t="s">
        <v>2277</v>
      </c>
      <c r="K1459" s="37"/>
      <c r="L1459" s="27">
        <v>6.0000000000000001E-3</v>
      </c>
      <c r="M1459" s="13">
        <v>100</v>
      </c>
      <c r="N1459" s="13">
        <v>240</v>
      </c>
      <c r="O1459" s="17">
        <v>2E-3</v>
      </c>
      <c r="P1459" s="37"/>
      <c r="Q1459" s="27">
        <v>6.0000000000000001E-3</v>
      </c>
      <c r="R1459" s="13">
        <v>1315</v>
      </c>
      <c r="S1459" s="13">
        <v>240</v>
      </c>
      <c r="T1459" s="133">
        <v>2.9999999999999997E-4</v>
      </c>
      <c r="U1459" s="27"/>
      <c r="V1459" s="8">
        <f>IF(AB1457="Latest Sag:",-(K1459*L1459+P1459*Q1459),-(K1459*L1459+P1459*Q1459)+U1459)</f>
        <v>0</v>
      </c>
      <c r="W1459" s="8">
        <f>IF(OR(AC1458="",AC1458=0),Z1458+V1459,IF(AB1457="Latest Sag:",AA1458+U1459+V1459,AC1458+V1459))</f>
        <v>-0.61614499999999994</v>
      </c>
      <c r="X1459" s="34"/>
      <c r="Y1459" s="53">
        <f>IF(OR(ISBLANK(X1459),X1457=VALUE(20)),,IF(W1457="Latest Z20:",ABS(X1457-X1459-K1456*L1456-P1456*Q1456+U1458+U1459),ABS(X1458-X1459-K1458*L1458-P1458*Q1458+U1459)))</f>
        <v>0</v>
      </c>
      <c r="Z1459" s="28"/>
      <c r="AA1459" s="28"/>
      <c r="AB1459" s="28"/>
      <c r="AC1459" s="8">
        <f t="shared" ref="AC1459" si="3277">AB1459+AA1459</f>
        <v>0</v>
      </c>
      <c r="AD1459" s="35"/>
      <c r="AE1459" s="8">
        <f t="shared" ref="AE1459" si="3278">IF(AD1459="",0,IF(OR(AC1459="",AC1459=0),W1459-AD1459,AC1459-AD1459))</f>
        <v>0</v>
      </c>
      <c r="AF1459" s="58">
        <f t="shared" ref="AF1459" si="3279">IF(AA1459="",(Z1459-V1459)-Z1458,AC1459-W1459)</f>
        <v>0</v>
      </c>
      <c r="AG1459" s="40">
        <v>286</v>
      </c>
      <c r="AH1459" s="73">
        <v>400</v>
      </c>
      <c r="AI1459" s="40">
        <v>28</v>
      </c>
      <c r="AJ1459" s="73">
        <v>100</v>
      </c>
      <c r="AK1459" s="40">
        <v>17</v>
      </c>
      <c r="AL1459" s="73">
        <v>200</v>
      </c>
      <c r="AM1459" s="70"/>
      <c r="AN1459" s="74"/>
      <c r="AO1459" s="70"/>
      <c r="AP1459" s="63"/>
      <c r="AQ1459" s="63"/>
      <c r="AR1459" s="40"/>
      <c r="AS1459" s="40"/>
      <c r="AT1459" s="63"/>
      <c r="AU1459" s="63"/>
      <c r="AV1459" s="142"/>
      <c r="AW1459" s="71"/>
      <c r="AX1459" s="45"/>
      <c r="AY1459" s="45"/>
      <c r="AZ1459" s="46"/>
      <c r="BA1459" s="152"/>
      <c r="BB1459" s="47"/>
      <c r="BC1459" s="158">
        <v>46</v>
      </c>
      <c r="BD1459" s="158"/>
      <c r="BE1459" s="47"/>
      <c r="BF1459" s="56"/>
      <c r="BG1459" s="49"/>
      <c r="BH1459" s="50"/>
      <c r="BI1459" s="49"/>
      <c r="BJ1459" s="49"/>
      <c r="BK1459" s="49"/>
      <c r="BL1459" s="49"/>
      <c r="BM1459" s="49"/>
      <c r="BN1459" s="50"/>
      <c r="BO1459" s="49"/>
      <c r="BP1459" s="49"/>
      <c r="BQ1459" s="50"/>
      <c r="BR1459" s="9"/>
    </row>
    <row r="1460" spans="1:70" s="7" customFormat="1" x14ac:dyDescent="0.25">
      <c r="A1460" s="68" t="s">
        <v>2393</v>
      </c>
      <c r="B1460" s="67" t="s">
        <v>2057</v>
      </c>
      <c r="C1460" s="52">
        <v>44970.437650462962</v>
      </c>
      <c r="D1460" s="16">
        <f>(K1460*M1460+P1460*R1460)/(24*60*60)</f>
        <v>0</v>
      </c>
      <c r="E1460" s="26" t="s">
        <v>2394</v>
      </c>
      <c r="F1460" s="14" t="s">
        <v>2273</v>
      </c>
      <c r="G1460" s="15">
        <v>0.112</v>
      </c>
      <c r="H1460" s="131">
        <v>31.5</v>
      </c>
      <c r="I1460" s="131">
        <v>15</v>
      </c>
      <c r="J1460" s="143" t="s">
        <v>2277</v>
      </c>
      <c r="K1460" s="27"/>
      <c r="L1460" s="27">
        <v>6.0000000000000001E-3</v>
      </c>
      <c r="M1460" s="13">
        <v>100</v>
      </c>
      <c r="N1460" s="13">
        <v>240</v>
      </c>
      <c r="O1460" s="17">
        <v>2E-3</v>
      </c>
      <c r="P1460" s="27"/>
      <c r="Q1460" s="27">
        <v>6.0000000000000001E-3</v>
      </c>
      <c r="R1460" s="13">
        <v>1315</v>
      </c>
      <c r="S1460" s="13">
        <v>240</v>
      </c>
      <c r="T1460" s="133">
        <v>2.9999999999999997E-4</v>
      </c>
      <c r="U1460" s="27"/>
      <c r="V1460" s="8">
        <f>IF(AB1458="Latest Sag:",-(K1460*L1460+P1460*Q1460),-(K1460*L1460+P1460*Q1460)+U1460)</f>
        <v>0</v>
      </c>
      <c r="W1460" s="8">
        <f>IF(OR(AC1459="",AC1459=0),Z1459+V1460,IF(AB1458="Latest Sag:",AA1459+U1460+V1460,AC1459+V1460))</f>
        <v>0</v>
      </c>
      <c r="X1460" s="33"/>
      <c r="Y1460" s="53">
        <f>IF(OR(ISBLANK(X1460),X1458=VALUE(20)),,IF(W1458="Latest Z20:",ABS(X1458-X1460-K1457*L1457-P1457*Q1457+U1459+U1460),ABS(X1459-X1460-K1459*L1459-P1459*Q1459+U1460)))</f>
        <v>0</v>
      </c>
      <c r="Z1460" s="28"/>
      <c r="AA1460" s="28"/>
      <c r="AB1460" s="28"/>
      <c r="AC1460" s="8">
        <f t="shared" ref="AC1460" si="3280">AB1460+AA1460</f>
        <v>0</v>
      </c>
      <c r="AD1460" s="35"/>
      <c r="AE1460" s="8">
        <f t="shared" ref="AE1460" si="3281">IF(AD1460="",0,IF(OR(AC1460="",AC1460=0),W1460-AD1460,AC1460-AD1460))</f>
        <v>0</v>
      </c>
      <c r="AF1460" s="58">
        <f t="shared" ref="AF1460" si="3282">IF(AA1460="",(Z1460-V1460)-Z1459,AC1460-W1460)</f>
        <v>0</v>
      </c>
      <c r="AG1460" s="40">
        <v>204</v>
      </c>
      <c r="AH1460" s="73">
        <v>400</v>
      </c>
      <c r="AI1460" s="40">
        <v>14</v>
      </c>
      <c r="AJ1460" s="73">
        <v>100</v>
      </c>
      <c r="AK1460" s="40">
        <v>14</v>
      </c>
      <c r="AL1460" s="73">
        <v>200</v>
      </c>
      <c r="AM1460" s="70"/>
      <c r="AN1460" s="74"/>
      <c r="AO1460" s="70"/>
      <c r="AP1460" s="63"/>
      <c r="AQ1460" s="63"/>
      <c r="AR1460" s="40"/>
      <c r="AS1460" s="40"/>
      <c r="AT1460" s="63"/>
      <c r="AU1460" s="63"/>
      <c r="AV1460" s="142"/>
      <c r="AW1460" s="71"/>
      <c r="AX1460" s="45"/>
      <c r="AY1460" s="45"/>
      <c r="AZ1460" s="46"/>
      <c r="BA1460" s="152"/>
      <c r="BB1460" s="47"/>
      <c r="BC1460" s="158">
        <v>46</v>
      </c>
      <c r="BD1460" s="158"/>
      <c r="BE1460" s="47"/>
      <c r="BF1460" s="56"/>
      <c r="BG1460" s="49"/>
      <c r="BH1460" s="50"/>
      <c r="BI1460" s="49"/>
      <c r="BJ1460" s="49"/>
      <c r="BK1460" s="49"/>
      <c r="BL1460" s="49"/>
      <c r="BM1460" s="49"/>
      <c r="BN1460" s="50"/>
      <c r="BO1460" s="49"/>
      <c r="BP1460" s="49"/>
      <c r="BQ1460" s="50"/>
      <c r="BR1460" s="9"/>
    </row>
    <row r="1461" spans="1:70" s="6" customFormat="1" x14ac:dyDescent="0.25">
      <c r="A1461" s="1" t="s">
        <v>25</v>
      </c>
      <c r="B1461" s="136"/>
      <c r="C1461" s="137">
        <v>44970.441886574074</v>
      </c>
      <c r="D1461" s="146">
        <v>0.42</v>
      </c>
      <c r="E1461" s="139" t="s">
        <v>814</v>
      </c>
      <c r="F1461" s="165" t="s">
        <v>1429</v>
      </c>
      <c r="G1461" s="22"/>
      <c r="H1461" s="134"/>
      <c r="I1461" s="134"/>
      <c r="J1461" s="145"/>
      <c r="K1461" s="29"/>
      <c r="L1461" s="29"/>
      <c r="M1461" s="1"/>
      <c r="N1461" s="1"/>
      <c r="O1461" s="3"/>
      <c r="P1461" s="29"/>
      <c r="Q1461" s="29"/>
      <c r="R1461" s="1"/>
      <c r="S1461" s="1"/>
      <c r="T1461" s="147" t="s">
        <v>903</v>
      </c>
      <c r="U1461" s="32" t="s">
        <v>24</v>
      </c>
      <c r="V1461" s="24"/>
      <c r="W1461" s="25" t="s">
        <v>22</v>
      </c>
      <c r="X1461" s="30">
        <v>20</v>
      </c>
      <c r="Y1461" s="138"/>
      <c r="Z1461" s="30"/>
      <c r="AA1461" s="30"/>
      <c r="AB1461" s="36" t="s">
        <v>21</v>
      </c>
      <c r="AC1461" s="24">
        <f>$AC$1460</f>
        <v>0</v>
      </c>
      <c r="AD1461" s="30"/>
      <c r="AE1461" s="24"/>
      <c r="AF1461" s="24"/>
      <c r="AG1461" s="41"/>
      <c r="AH1461" s="41"/>
      <c r="AI1461" s="41"/>
      <c r="AJ1461" s="41"/>
      <c r="AK1461" s="41"/>
      <c r="AL1461" s="41"/>
      <c r="AM1461" s="41"/>
      <c r="AN1461" s="41"/>
      <c r="AO1461" s="41"/>
      <c r="AP1461" s="135"/>
      <c r="AQ1461" s="135"/>
      <c r="AR1461" s="41"/>
      <c r="AS1461" s="41"/>
      <c r="AT1461" s="135"/>
      <c r="AU1461" s="135"/>
      <c r="AV1461" s="29"/>
      <c r="AW1461" s="42"/>
      <c r="AX1461" s="42"/>
      <c r="AY1461" s="42"/>
      <c r="AZ1461" s="43"/>
      <c r="BA1461" s="151"/>
      <c r="BB1461" s="44"/>
      <c r="BC1461" s="157">
        <v>46</v>
      </c>
      <c r="BD1461" s="157"/>
      <c r="BE1461" s="44"/>
      <c r="BF1461" s="48"/>
      <c r="BG1461" s="48"/>
      <c r="BH1461" s="48"/>
      <c r="BI1461" s="48"/>
      <c r="BJ1461" s="48"/>
      <c r="BK1461" s="48"/>
      <c r="BL1461" s="48"/>
      <c r="BM1461" s="48"/>
      <c r="BN1461" s="48"/>
      <c r="BO1461" s="48"/>
      <c r="BP1461" s="48"/>
      <c r="BQ1461" s="48"/>
      <c r="BR1461" s="1"/>
    </row>
    <row r="1462" spans="1:70" s="7" customFormat="1" x14ac:dyDescent="0.25">
      <c r="A1462" s="68" t="s">
        <v>1112</v>
      </c>
      <c r="B1462" s="67" t="s">
        <v>2057</v>
      </c>
      <c r="C1462" s="52">
        <v>44970.456446759257</v>
      </c>
      <c r="D1462" s="16">
        <f>(K1462*M1462+P1462*R1462)/(24*60*60)</f>
        <v>0</v>
      </c>
      <c r="E1462" s="26"/>
      <c r="F1462" s="14" t="s">
        <v>2395</v>
      </c>
      <c r="G1462" s="15">
        <v>0.114</v>
      </c>
      <c r="H1462" s="131">
        <v>31.5</v>
      </c>
      <c r="I1462" s="131">
        <v>15</v>
      </c>
      <c r="J1462" s="143" t="s">
        <v>2396</v>
      </c>
      <c r="K1462" s="37"/>
      <c r="L1462" s="27">
        <v>6.0000000000000001E-3</v>
      </c>
      <c r="M1462" s="13">
        <v>57</v>
      </c>
      <c r="N1462" s="13">
        <v>240</v>
      </c>
      <c r="O1462" s="17">
        <v>2E-3</v>
      </c>
      <c r="P1462" s="37"/>
      <c r="Q1462" s="27">
        <v>6.0000000000000001E-3</v>
      </c>
      <c r="R1462" s="13">
        <v>1315</v>
      </c>
      <c r="S1462" s="13">
        <v>240</v>
      </c>
      <c r="T1462" s="133">
        <v>2.9999999999999997E-4</v>
      </c>
      <c r="U1462" s="27"/>
      <c r="V1462" s="8">
        <f>IF(AB1460="Latest Sag:",-(K1462*L1462+P1462*Q1462),-(K1462*L1462+P1462*Q1462)+U1462)</f>
        <v>0</v>
      </c>
      <c r="W1462" s="8">
        <f>IF(OR(AC1461="",AC1461=0),Z1461+V1462,IF(AB1460="Latest Sag:",AA1461+U1462+V1462,AC1461+V1462))</f>
        <v>0</v>
      </c>
      <c r="X1462" s="34"/>
      <c r="Y1462" s="53">
        <f>IF(OR(ISBLANK(X1462),X1460=VALUE(20)),,IF(W1460="Latest Z20:",ABS(X1460-X1462-K1459*L1459-P1459*Q1459+U1461+U1462),ABS(X1461-X1462-K1461*L1461-P1461*Q1461+U1462)))</f>
        <v>0</v>
      </c>
      <c r="Z1462" s="28">
        <v>-77.047197999999995</v>
      </c>
      <c r="AA1462" s="28"/>
      <c r="AB1462" s="28"/>
      <c r="AC1462" s="8">
        <f t="shared" ref="AC1462" si="3283">AB1462+AA1462</f>
        <v>0</v>
      </c>
      <c r="AD1462" s="35"/>
      <c r="AE1462" s="8">
        <f t="shared" ref="AE1462" si="3284">IF(AD1462="",0,IF(OR(AC1462="",AC1462=0),W1462-AD1462,AC1462-AD1462))</f>
        <v>0</v>
      </c>
      <c r="AF1462" s="58">
        <f t="shared" ref="AF1462" si="3285">IF(AA1462="",(Z1462-V1462)-Z1461,AC1462-W1462)</f>
        <v>-77.047197999999995</v>
      </c>
      <c r="AG1462" s="40">
        <v>162</v>
      </c>
      <c r="AH1462" s="73">
        <v>450</v>
      </c>
      <c r="AI1462" s="40"/>
      <c r="AJ1462" s="73"/>
      <c r="AK1462" s="40"/>
      <c r="AL1462" s="73"/>
      <c r="AM1462" s="70"/>
      <c r="AN1462" s="74"/>
      <c r="AO1462" s="70"/>
      <c r="AP1462" s="63"/>
      <c r="AQ1462" s="63"/>
      <c r="AR1462" s="40"/>
      <c r="AS1462" s="40"/>
      <c r="AT1462" s="63"/>
      <c r="AU1462" s="63"/>
      <c r="AV1462" s="142"/>
      <c r="AW1462" s="71">
        <v>1.4999999999999999E-2</v>
      </c>
      <c r="AX1462" s="45"/>
      <c r="AY1462" s="45"/>
      <c r="AZ1462" s="46"/>
      <c r="BA1462" s="152"/>
      <c r="BB1462" s="47"/>
      <c r="BC1462" s="158">
        <v>46</v>
      </c>
      <c r="BD1462" s="158"/>
      <c r="BE1462" s="47"/>
      <c r="BF1462" s="56"/>
      <c r="BG1462" s="49"/>
      <c r="BH1462" s="50"/>
      <c r="BI1462" s="49"/>
      <c r="BJ1462" s="49"/>
      <c r="BK1462" s="49"/>
      <c r="BL1462" s="49"/>
      <c r="BM1462" s="49"/>
      <c r="BN1462" s="50"/>
      <c r="BO1462" s="49"/>
      <c r="BP1462" s="49"/>
      <c r="BQ1462" s="50"/>
      <c r="BR1462" s="9"/>
    </row>
    <row r="1463" spans="1:70" s="7" customFormat="1" x14ac:dyDescent="0.25">
      <c r="A1463" s="68" t="s">
        <v>1116</v>
      </c>
      <c r="B1463" s="67" t="s">
        <v>2057</v>
      </c>
      <c r="C1463" s="52">
        <v>44970.477569444447</v>
      </c>
      <c r="D1463" s="16">
        <f>(K1463*M1463+P1463*R1463)/(24*60*60)</f>
        <v>1.9791666666666668E-3</v>
      </c>
      <c r="E1463" s="26"/>
      <c r="F1463" s="14" t="s">
        <v>2395</v>
      </c>
      <c r="G1463" s="15">
        <v>0.114</v>
      </c>
      <c r="H1463" s="131">
        <v>31.5</v>
      </c>
      <c r="I1463" s="131">
        <v>15</v>
      </c>
      <c r="J1463" s="143" t="s">
        <v>2396</v>
      </c>
      <c r="K1463" s="27">
        <v>3</v>
      </c>
      <c r="L1463" s="27">
        <v>6.0000000000000001E-3</v>
      </c>
      <c r="M1463" s="13">
        <v>57</v>
      </c>
      <c r="N1463" s="13">
        <v>240</v>
      </c>
      <c r="O1463" s="17">
        <v>2E-3</v>
      </c>
      <c r="P1463" s="27">
        <v>0</v>
      </c>
      <c r="Q1463" s="27">
        <v>6.0000000000000001E-3</v>
      </c>
      <c r="R1463" s="13">
        <v>1315</v>
      </c>
      <c r="S1463" s="13">
        <v>240</v>
      </c>
      <c r="T1463" s="133">
        <v>2.9999999999999997E-4</v>
      </c>
      <c r="U1463" s="27">
        <v>6.0000000000000001E-3</v>
      </c>
      <c r="V1463" s="8">
        <f>IF(AB1461="Latest Sag:",-(K1463*L1463+P1463*Q1463),-(K1463*L1463+P1463*Q1463)+U1463)</f>
        <v>-1.8000000000000002E-2</v>
      </c>
      <c r="W1463" s="8">
        <f>IF(OR(AC1462="",AC1462=0),Z1462+V1463,IF(AB1461="Latest Sag:",AA1462+U1463+V1463,AC1462+V1463))</f>
        <v>-77.065197999999995</v>
      </c>
      <c r="X1463" s="33">
        <v>-49.261400000000002</v>
      </c>
      <c r="Y1463" s="53">
        <f>IF(OR(ISBLANK(X1463),X1461=VALUE(20)),,IF(W1461="Latest Z20:",ABS(X1461-X1463-K1460*L1460-P1460*Q1460+U1462+U1463),ABS(X1462-X1463-K1462*L1462-P1462*Q1462+U1463)))</f>
        <v>0</v>
      </c>
      <c r="Z1463" s="28">
        <v>-77.134820000000005</v>
      </c>
      <c r="AA1463" s="28"/>
      <c r="AB1463" s="28"/>
      <c r="AC1463" s="8">
        <f t="shared" ref="AC1463" si="3286">AB1463+AA1463</f>
        <v>0</v>
      </c>
      <c r="AD1463" s="35"/>
      <c r="AE1463" s="8">
        <f t="shared" ref="AE1463" si="3287">IF(AD1463="",0,IF(OR(AC1463="",AC1463=0),W1463-AD1463,AC1463-AD1463))</f>
        <v>0</v>
      </c>
      <c r="AF1463" s="58">
        <f t="shared" ref="AF1463" si="3288">IF(AA1463="",(Z1463-V1463)-Z1462,AC1463-W1463)</f>
        <v>-6.9622000000009621E-2</v>
      </c>
      <c r="AG1463" s="40">
        <v>8043</v>
      </c>
      <c r="AH1463" s="73">
        <v>450</v>
      </c>
      <c r="AI1463" s="40"/>
      <c r="AJ1463" s="73"/>
      <c r="AK1463" s="40"/>
      <c r="AL1463" s="73"/>
      <c r="AM1463" s="70"/>
      <c r="AN1463" s="74"/>
      <c r="AO1463" s="70"/>
      <c r="AP1463" s="63"/>
      <c r="AQ1463" s="63"/>
      <c r="AR1463" s="40"/>
      <c r="AS1463" s="40"/>
      <c r="AT1463" s="63"/>
      <c r="AU1463" s="63"/>
      <c r="AV1463" s="142"/>
      <c r="AW1463" s="71">
        <v>-8.0000000000000002E-3</v>
      </c>
      <c r="AX1463" s="45">
        <v>-8.0000000000000002E-3</v>
      </c>
      <c r="AY1463" s="45"/>
      <c r="AZ1463" s="46"/>
      <c r="BA1463" s="152"/>
      <c r="BB1463" s="47"/>
      <c r="BC1463" s="158">
        <v>46</v>
      </c>
      <c r="BD1463" s="158"/>
      <c r="BE1463" s="47"/>
      <c r="BF1463" s="56"/>
      <c r="BG1463" s="49"/>
      <c r="BH1463" s="50"/>
      <c r="BI1463" s="49"/>
      <c r="BJ1463" s="49"/>
      <c r="BK1463" s="49"/>
      <c r="BL1463" s="49"/>
      <c r="BM1463" s="49"/>
      <c r="BN1463" s="50"/>
      <c r="BO1463" s="49"/>
      <c r="BP1463" s="49"/>
      <c r="BQ1463" s="50"/>
      <c r="BR1463" s="9"/>
    </row>
    <row r="1464" spans="1:70" s="7" customFormat="1" x14ac:dyDescent="0.25">
      <c r="A1464" s="68" t="s">
        <v>1250</v>
      </c>
      <c r="B1464" s="67" t="s">
        <v>2057</v>
      </c>
      <c r="C1464" s="52">
        <v>44970.479247685187</v>
      </c>
      <c r="D1464" s="16">
        <f>(K1464*M1464+P1464*R1464)/(24*60*60)</f>
        <v>1.9791666666666668E-3</v>
      </c>
      <c r="E1464" s="26"/>
      <c r="F1464" s="14" t="s">
        <v>2395</v>
      </c>
      <c r="G1464" s="15">
        <v>0.114</v>
      </c>
      <c r="H1464" s="131">
        <v>31.5</v>
      </c>
      <c r="I1464" s="131">
        <v>15</v>
      </c>
      <c r="J1464" s="143" t="s">
        <v>2396</v>
      </c>
      <c r="K1464" s="27">
        <v>3</v>
      </c>
      <c r="L1464" s="27">
        <v>6.0000000000000001E-3</v>
      </c>
      <c r="M1464" s="13">
        <v>57</v>
      </c>
      <c r="N1464" s="13">
        <v>240</v>
      </c>
      <c r="O1464" s="17">
        <v>2E-3</v>
      </c>
      <c r="P1464" s="27">
        <v>0</v>
      </c>
      <c r="Q1464" s="27">
        <v>6.0000000000000001E-3</v>
      </c>
      <c r="R1464" s="13">
        <v>1315</v>
      </c>
      <c r="S1464" s="13">
        <v>240</v>
      </c>
      <c r="T1464" s="133">
        <v>2.9999999999999997E-4</v>
      </c>
      <c r="U1464" s="27">
        <v>6.0000000000000001E-3</v>
      </c>
      <c r="V1464" s="8">
        <f>IF(AB1462="Latest Sag:",-(K1464*L1464+P1464*Q1464),-(K1464*L1464+P1464*Q1464)+U1464)</f>
        <v>-1.2000000000000002E-2</v>
      </c>
      <c r="W1464" s="8">
        <f>IF(OR(AC1463="",AC1463=0),Z1463+V1464,IF(AB1462="Latest Sag:",AA1463+U1464+V1464,AC1463+V1464))</f>
        <v>-77.146820000000005</v>
      </c>
      <c r="X1464" s="33">
        <v>-49.273440000000001</v>
      </c>
      <c r="Y1464" s="53">
        <f>IF(OR(ISBLANK(X1464),X1462=VALUE(20)),,IF(W1462="Latest Z20:",ABS(X1462-X1464-K1461*L1461-P1461*Q1461+U1463+U1464),ABS(X1463-X1464-K1463*L1463-P1463*Q1463+U1464)))</f>
        <v>3.9999999998938454E-5</v>
      </c>
      <c r="Z1464" s="28">
        <v>-77.148088999999999</v>
      </c>
      <c r="AA1464" s="28"/>
      <c r="AB1464" s="28"/>
      <c r="AC1464" s="8">
        <f t="shared" ref="AC1464" si="3289">AB1464+AA1464</f>
        <v>0</v>
      </c>
      <c r="AD1464" s="35"/>
      <c r="AE1464" s="8">
        <f t="shared" ref="AE1464" si="3290">IF(AD1464="",0,IF(OR(AC1464="",AC1464=0),W1464-AD1464,AC1464-AD1464))</f>
        <v>0</v>
      </c>
      <c r="AF1464" s="58">
        <f t="shared" ref="AF1464" si="3291">IF(AA1464="",(Z1464-V1464)-Z1463,AC1464-W1464)</f>
        <v>-1.2689999999935253E-3</v>
      </c>
      <c r="AG1464" s="40">
        <v>1926</v>
      </c>
      <c r="AH1464" s="73">
        <v>450</v>
      </c>
      <c r="AI1464" s="40"/>
      <c r="AJ1464" s="73"/>
      <c r="AK1464" s="40"/>
      <c r="AL1464" s="73"/>
      <c r="AM1464" s="70"/>
      <c r="AN1464" s="74"/>
      <c r="AO1464" s="70"/>
      <c r="AP1464" s="63"/>
      <c r="AQ1464" s="63"/>
      <c r="AR1464" s="40"/>
      <c r="AS1464" s="40"/>
      <c r="AT1464" s="63"/>
      <c r="AU1464" s="63"/>
      <c r="AV1464" s="142"/>
      <c r="AW1464" s="71">
        <v>-1E-3</v>
      </c>
      <c r="AX1464" s="45">
        <v>-2.1299999999999999E-3</v>
      </c>
      <c r="AY1464" s="45">
        <v>2.575E-3</v>
      </c>
      <c r="AZ1464" s="46"/>
      <c r="BA1464" s="152"/>
      <c r="BB1464" s="47"/>
      <c r="BC1464" s="158">
        <v>46</v>
      </c>
      <c r="BD1464" s="158"/>
      <c r="BE1464" s="47"/>
      <c r="BF1464" s="56"/>
      <c r="BG1464" s="49"/>
      <c r="BH1464" s="50"/>
      <c r="BI1464" s="49"/>
      <c r="BJ1464" s="49"/>
      <c r="BK1464" s="49"/>
      <c r="BL1464" s="49"/>
      <c r="BM1464" s="49"/>
      <c r="BN1464" s="50"/>
      <c r="BO1464" s="49"/>
      <c r="BP1464" s="49"/>
      <c r="BQ1464" s="50"/>
      <c r="BR1464" s="9"/>
    </row>
    <row r="1465" spans="1:70" s="7" customFormat="1" x14ac:dyDescent="0.25">
      <c r="A1465" s="68" t="s">
        <v>1254</v>
      </c>
      <c r="B1465" s="67" t="s">
        <v>2057</v>
      </c>
      <c r="C1465" s="52">
        <v>44970.488379629627</v>
      </c>
      <c r="D1465" s="16">
        <f>(K1465*M1465+P1465*R1465)/(24*60*60)</f>
        <v>1.9791666666666668E-3</v>
      </c>
      <c r="E1465" s="26" t="s">
        <v>2398</v>
      </c>
      <c r="F1465" s="14" t="s">
        <v>2395</v>
      </c>
      <c r="G1465" s="15">
        <v>0.114</v>
      </c>
      <c r="H1465" s="131">
        <v>31.5</v>
      </c>
      <c r="I1465" s="131">
        <v>15</v>
      </c>
      <c r="J1465" s="143" t="s">
        <v>2396</v>
      </c>
      <c r="K1465" s="27">
        <v>3</v>
      </c>
      <c r="L1465" s="27">
        <v>6.0000000000000001E-3</v>
      </c>
      <c r="M1465" s="13">
        <v>57</v>
      </c>
      <c r="N1465" s="13">
        <v>240</v>
      </c>
      <c r="O1465" s="17">
        <v>2E-3</v>
      </c>
      <c r="P1465" s="27">
        <v>0</v>
      </c>
      <c r="Q1465" s="27">
        <v>6.0000000000000001E-3</v>
      </c>
      <c r="R1465" s="13">
        <v>1315</v>
      </c>
      <c r="S1465" s="13">
        <v>240</v>
      </c>
      <c r="T1465" s="133">
        <v>2.9999999999999997E-4</v>
      </c>
      <c r="U1465" s="27">
        <v>1.2E-2</v>
      </c>
      <c r="V1465" s="8">
        <f>IF(AB1463="Latest Sag:",-(K1465*L1465+P1465*Q1465),-(K1465*L1465+P1465*Q1465)+U1465)</f>
        <v>-6.0000000000000019E-3</v>
      </c>
      <c r="W1465" s="8">
        <f>IF(OR(AC1464="",AC1464=0),Z1464+V1465,IF(AB1463="Latest Sag:",AA1464+U1465+V1465,AC1464+V1465))</f>
        <v>-77.154088999999999</v>
      </c>
      <c r="X1465" s="33">
        <v>-49.279442000000003</v>
      </c>
      <c r="Y1465" s="53">
        <f>IF(OR(ISBLANK(X1465),X1463=VALUE(20)),,IF(W1463="Latest Z20:",ABS(X1463-X1465-K1462*L1462-P1462*Q1462+U1464+U1465),ABS(X1464-X1465-K1464*L1464-P1464*Q1464+U1465)))</f>
        <v>2.0000000022814268E-6</v>
      </c>
      <c r="Z1465" s="28">
        <v>-77.154380000000003</v>
      </c>
      <c r="AA1465" s="28"/>
      <c r="AB1465" s="28"/>
      <c r="AC1465" s="8">
        <f t="shared" ref="AC1465" si="3292">AB1465+AA1465</f>
        <v>0</v>
      </c>
      <c r="AD1465" s="35"/>
      <c r="AE1465" s="8">
        <f t="shared" ref="AE1465" si="3293">IF(AD1465="",0,IF(OR(AC1465="",AC1465=0),W1465-AD1465,AC1465-AD1465))</f>
        <v>0</v>
      </c>
      <c r="AF1465" s="58">
        <f t="shared" ref="AF1465" si="3294">IF(AA1465="",(Z1465-V1465)-Z1464,AC1465-W1465)</f>
        <v>-2.9100000000426007E-4</v>
      </c>
      <c r="AG1465" s="40">
        <v>263</v>
      </c>
      <c r="AH1465" s="73">
        <v>450</v>
      </c>
      <c r="AI1465" s="40"/>
      <c r="AJ1465" s="73"/>
      <c r="AK1465" s="40"/>
      <c r="AL1465" s="73"/>
      <c r="AM1465" s="70"/>
      <c r="AN1465" s="74"/>
      <c r="AO1465" s="70"/>
      <c r="AP1465" s="63"/>
      <c r="AQ1465" s="63"/>
      <c r="AR1465" s="40"/>
      <c r="AS1465" s="40"/>
      <c r="AT1465" s="63"/>
      <c r="AU1465" s="63"/>
      <c r="AV1465" s="142"/>
      <c r="AW1465" s="71"/>
      <c r="AX1465" s="45"/>
      <c r="AY1465" s="45"/>
      <c r="AZ1465" s="46"/>
      <c r="BA1465" s="152"/>
      <c r="BB1465" s="47"/>
      <c r="BC1465" s="158">
        <v>46</v>
      </c>
      <c r="BD1465" s="158"/>
      <c r="BE1465" s="47"/>
      <c r="BF1465" s="56"/>
      <c r="BG1465" s="49"/>
      <c r="BH1465" s="50"/>
      <c r="BI1465" s="49"/>
      <c r="BJ1465" s="49"/>
      <c r="BK1465" s="49"/>
      <c r="BL1465" s="49"/>
      <c r="BM1465" s="49"/>
      <c r="BN1465" s="50"/>
      <c r="BO1465" s="49"/>
      <c r="BP1465" s="49"/>
      <c r="BQ1465" s="50"/>
      <c r="BR1465" s="9"/>
    </row>
    <row r="1466" spans="1:70" s="6" customFormat="1" x14ac:dyDescent="0.25">
      <c r="A1466" s="1" t="s">
        <v>25</v>
      </c>
      <c r="B1466" s="136"/>
      <c r="C1466" s="137">
        <v>44970.508321759262</v>
      </c>
      <c r="D1466" s="146">
        <v>1.59</v>
      </c>
      <c r="E1466" s="139" t="s">
        <v>814</v>
      </c>
      <c r="F1466" s="165" t="s">
        <v>1110</v>
      </c>
      <c r="G1466" s="22"/>
      <c r="H1466" s="134"/>
      <c r="I1466" s="134"/>
      <c r="J1466" s="145"/>
      <c r="K1466" s="29"/>
      <c r="L1466" s="29"/>
      <c r="M1466" s="1"/>
      <c r="N1466" s="1"/>
      <c r="O1466" s="3"/>
      <c r="P1466" s="29"/>
      <c r="Q1466" s="29"/>
      <c r="R1466" s="1"/>
      <c r="S1466" s="1"/>
      <c r="T1466" s="147" t="s">
        <v>903</v>
      </c>
      <c r="U1466" s="32" t="s">
        <v>24</v>
      </c>
      <c r="V1466" s="24"/>
      <c r="W1466" s="25" t="s">
        <v>22</v>
      </c>
      <c r="X1466" s="30">
        <v>20</v>
      </c>
      <c r="Y1466" s="138"/>
      <c r="Z1466" s="30"/>
      <c r="AA1466" s="30"/>
      <c r="AB1466" s="36" t="s">
        <v>21</v>
      </c>
      <c r="AC1466" s="24">
        <f>$AC$1465</f>
        <v>0</v>
      </c>
      <c r="AD1466" s="30"/>
      <c r="AE1466" s="24"/>
      <c r="AF1466" s="24"/>
      <c r="AG1466" s="41"/>
      <c r="AH1466" s="41"/>
      <c r="AI1466" s="41"/>
      <c r="AJ1466" s="41"/>
      <c r="AK1466" s="41"/>
      <c r="AL1466" s="41"/>
      <c r="AM1466" s="41"/>
      <c r="AN1466" s="41"/>
      <c r="AO1466" s="41"/>
      <c r="AP1466" s="135"/>
      <c r="AQ1466" s="135"/>
      <c r="AR1466" s="41"/>
      <c r="AS1466" s="41"/>
      <c r="AT1466" s="135"/>
      <c r="AU1466" s="135"/>
      <c r="AV1466" s="29"/>
      <c r="AW1466" s="42"/>
      <c r="AX1466" s="42"/>
      <c r="AY1466" s="42"/>
      <c r="AZ1466" s="43"/>
      <c r="BA1466" s="151"/>
      <c r="BB1466" s="44"/>
      <c r="BC1466" s="157">
        <v>0</v>
      </c>
      <c r="BD1466" s="157"/>
      <c r="BE1466" s="44"/>
      <c r="BF1466" s="48"/>
      <c r="BG1466" s="48"/>
      <c r="BH1466" s="48"/>
      <c r="BI1466" s="48"/>
      <c r="BJ1466" s="48"/>
      <c r="BK1466" s="48"/>
      <c r="BL1466" s="48"/>
      <c r="BM1466" s="48"/>
      <c r="BN1466" s="48"/>
      <c r="BO1466" s="48"/>
      <c r="BP1466" s="48"/>
      <c r="BQ1466" s="48"/>
      <c r="BR1466" s="1"/>
    </row>
    <row r="1467" spans="1:70" s="7" customFormat="1" x14ac:dyDescent="0.25">
      <c r="A1467" s="68" t="s">
        <v>2397</v>
      </c>
      <c r="B1467" s="67" t="s">
        <v>2057</v>
      </c>
      <c r="C1467" s="52">
        <v>44970.509039351855</v>
      </c>
      <c r="D1467" s="16">
        <f>(K1467*M1467+P1467*R1467)/(24*60*60)</f>
        <v>0</v>
      </c>
      <c r="E1467" s="26"/>
      <c r="F1467" s="14" t="s">
        <v>2395</v>
      </c>
      <c r="G1467" s="15">
        <v>0.114</v>
      </c>
      <c r="H1467" s="131">
        <v>31.5</v>
      </c>
      <c r="I1467" s="131">
        <v>15</v>
      </c>
      <c r="J1467" s="143" t="s">
        <v>2396</v>
      </c>
      <c r="K1467" s="37"/>
      <c r="L1467" s="27">
        <v>6.0000000000000001E-3</v>
      </c>
      <c r="M1467" s="13">
        <v>432</v>
      </c>
      <c r="N1467" s="13">
        <v>240</v>
      </c>
      <c r="O1467" s="17">
        <v>2E-3</v>
      </c>
      <c r="P1467" s="37"/>
      <c r="Q1467" s="27">
        <v>6.0000000000000001E-3</v>
      </c>
      <c r="R1467" s="13">
        <v>1315</v>
      </c>
      <c r="S1467" s="13">
        <v>240</v>
      </c>
      <c r="T1467" s="133">
        <v>2.9999999999999997E-4</v>
      </c>
      <c r="U1467" s="27"/>
      <c r="V1467" s="8">
        <f>IF(AB1465="Latest Sag:",-(K1467*L1467+P1467*Q1467),-(K1467*L1467+P1467*Q1467)+U1467)</f>
        <v>0</v>
      </c>
      <c r="W1467" s="8">
        <f>IF(OR(AC1466="",AC1466=0),Z1466+V1467,IF(AB1465="Latest Sag:",AA1466+U1467+V1467,AC1466+V1467))</f>
        <v>0</v>
      </c>
      <c r="X1467" s="34"/>
      <c r="Y1467" s="53">
        <f>IF(OR(ISBLANK(X1467),X1465=VALUE(20)),,IF(W1465="Latest Z20:",ABS(X1465-X1467-K1464*L1464-P1464*Q1464+U1466+U1467),ABS(X1466-X1467-K1466*L1466-P1466*Q1466+U1467)))</f>
        <v>0</v>
      </c>
      <c r="Z1467" s="28">
        <v>-75.695301000000001</v>
      </c>
      <c r="AA1467" s="28"/>
      <c r="AB1467" s="28"/>
      <c r="AC1467" s="8">
        <f t="shared" ref="AC1467" si="3295">AB1467+AA1467</f>
        <v>0</v>
      </c>
      <c r="AD1467" s="35"/>
      <c r="AE1467" s="8">
        <f t="shared" ref="AE1467" si="3296">IF(AD1467="",0,IF(OR(AC1467="",AC1467=0),W1467-AD1467,AC1467-AD1467))</f>
        <v>0</v>
      </c>
      <c r="AF1467" s="58">
        <f t="shared" ref="AF1467" si="3297">IF(AA1467="",(Z1467-V1467)-Z1466,AC1467-W1467)</f>
        <v>-75.695301000000001</v>
      </c>
      <c r="AG1467" s="40">
        <v>-261</v>
      </c>
      <c r="AH1467" s="73">
        <v>400</v>
      </c>
      <c r="AI1467" s="40">
        <v>46</v>
      </c>
      <c r="AJ1467" s="73">
        <v>100</v>
      </c>
      <c r="AK1467" s="40">
        <v>8</v>
      </c>
      <c r="AL1467" s="73">
        <v>200</v>
      </c>
      <c r="AM1467" s="70"/>
      <c r="AN1467" s="74"/>
      <c r="AO1467" s="70"/>
      <c r="AP1467" s="63"/>
      <c r="AQ1467" s="63"/>
      <c r="AR1467" s="40"/>
      <c r="AS1467" s="40"/>
      <c r="AT1467" s="63"/>
      <c r="AU1467" s="63"/>
      <c r="AV1467" s="142"/>
      <c r="AW1467" s="71"/>
      <c r="AX1467" s="45"/>
      <c r="AY1467" s="45"/>
      <c r="AZ1467" s="46"/>
      <c r="BA1467" s="152"/>
      <c r="BB1467" s="47"/>
      <c r="BC1467" s="158">
        <v>0</v>
      </c>
      <c r="BD1467" s="158"/>
      <c r="BE1467" s="47"/>
      <c r="BF1467" s="56"/>
      <c r="BG1467" s="49"/>
      <c r="BH1467" s="50"/>
      <c r="BI1467" s="49"/>
      <c r="BJ1467" s="49"/>
      <c r="BK1467" s="49"/>
      <c r="BL1467" s="49"/>
      <c r="BM1467" s="49"/>
      <c r="BN1467" s="50"/>
      <c r="BO1467" s="49"/>
      <c r="BP1467" s="49"/>
      <c r="BQ1467" s="50"/>
      <c r="BR1467" s="9"/>
    </row>
    <row r="1468" spans="1:70" s="7" customFormat="1" x14ac:dyDescent="0.25">
      <c r="A1468" s="68" t="s">
        <v>2399</v>
      </c>
      <c r="B1468" s="67" t="s">
        <v>2057</v>
      </c>
      <c r="C1468" s="52">
        <v>44970.544953703706</v>
      </c>
      <c r="D1468" s="16">
        <f>(K1468*M1468+P1468*R1468)/(24*60*60)</f>
        <v>1.4999999999999999E-2</v>
      </c>
      <c r="E1468" s="26"/>
      <c r="F1468" s="14" t="s">
        <v>2395</v>
      </c>
      <c r="G1468" s="15">
        <v>0.114</v>
      </c>
      <c r="H1468" s="131">
        <v>31.5</v>
      </c>
      <c r="I1468" s="131">
        <v>15</v>
      </c>
      <c r="J1468" s="143" t="s">
        <v>2396</v>
      </c>
      <c r="K1468" s="27">
        <v>3</v>
      </c>
      <c r="L1468" s="27">
        <v>2E-3</v>
      </c>
      <c r="M1468" s="13">
        <v>432</v>
      </c>
      <c r="N1468" s="13">
        <v>240</v>
      </c>
      <c r="O1468" s="17">
        <v>2E-3</v>
      </c>
      <c r="P1468" s="27">
        <v>0</v>
      </c>
      <c r="Q1468" s="27">
        <v>6.0000000000000001E-3</v>
      </c>
      <c r="R1468" s="13">
        <v>1315</v>
      </c>
      <c r="S1468" s="13">
        <v>240</v>
      </c>
      <c r="T1468" s="133">
        <v>2.9999999999999997E-4</v>
      </c>
      <c r="U1468" s="27">
        <v>2E-3</v>
      </c>
      <c r="V1468" s="8">
        <f>IF(AB1466="Latest Sag:",-(K1468*L1468+P1468*Q1468),-(K1468*L1468+P1468*Q1468)+U1468)</f>
        <v>-6.0000000000000001E-3</v>
      </c>
      <c r="W1468" s="8">
        <f>IF(OR(AC1467="",AC1467=0),Z1467+V1468,IF(AB1466="Latest Sag:",AA1467+U1468+V1468,AC1467+V1468))</f>
        <v>-75.701301000000001</v>
      </c>
      <c r="X1468" s="33">
        <v>-47.837612999999997</v>
      </c>
      <c r="Y1468" s="53">
        <f>IF(OR(ISBLANK(X1468),X1466=VALUE(20)),,IF(W1466="Latest Z20:",ABS(X1466-X1468-K1465*L1465-P1465*Q1465+U1467+U1468),ABS(X1467-X1468-K1467*L1467-P1467*Q1467+U1468)))</f>
        <v>0</v>
      </c>
      <c r="Z1468" s="28">
        <v>-75.700025999999994</v>
      </c>
      <c r="AA1468" s="28"/>
      <c r="AB1468" s="28"/>
      <c r="AC1468" s="8">
        <f t="shared" ref="AC1468" si="3298">AB1468+AA1468</f>
        <v>0</v>
      </c>
      <c r="AD1468" s="35"/>
      <c r="AE1468" s="8">
        <f t="shared" ref="AE1468" si="3299">IF(AD1468="",0,IF(OR(AC1468="",AC1468=0),W1468-AD1468,AC1468-AD1468))</f>
        <v>0</v>
      </c>
      <c r="AF1468" s="58">
        <f t="shared" ref="AF1468" si="3300">IF(AA1468="",(Z1468-V1468)-Z1467,AC1468-W1468)</f>
        <v>1.2750000000067985E-3</v>
      </c>
      <c r="AG1468" s="40">
        <v>879</v>
      </c>
      <c r="AH1468" s="73">
        <v>400</v>
      </c>
      <c r="AI1468" s="40">
        <v>24</v>
      </c>
      <c r="AJ1468" s="73">
        <v>100</v>
      </c>
      <c r="AK1468" s="40">
        <v>20</v>
      </c>
      <c r="AL1468" s="73">
        <v>200</v>
      </c>
      <c r="AM1468" s="70"/>
      <c r="AN1468" s="74"/>
      <c r="AO1468" s="70"/>
      <c r="AP1468" s="63"/>
      <c r="AQ1468" s="63"/>
      <c r="AR1468" s="40"/>
      <c r="AS1468" s="40"/>
      <c r="AT1468" s="63"/>
      <c r="AU1468" s="63"/>
      <c r="AV1468" s="142"/>
      <c r="AW1468" s="71"/>
      <c r="AX1468" s="45">
        <v>6.2E-4</v>
      </c>
      <c r="AY1468" s="45">
        <v>1.7179999999999999E-3</v>
      </c>
      <c r="AZ1468" s="46"/>
      <c r="BA1468" s="152"/>
      <c r="BB1468" s="47"/>
      <c r="BC1468" s="158">
        <v>0</v>
      </c>
      <c r="BD1468" s="158"/>
      <c r="BE1468" s="47"/>
      <c r="BF1468" s="56"/>
      <c r="BG1468" s="49"/>
      <c r="BH1468" s="50"/>
      <c r="BI1468" s="49"/>
      <c r="BJ1468" s="49"/>
      <c r="BK1468" s="49"/>
      <c r="BL1468" s="49"/>
      <c r="BM1468" s="49"/>
      <c r="BN1468" s="50"/>
      <c r="BO1468" s="49"/>
      <c r="BP1468" s="49"/>
      <c r="BQ1468" s="50"/>
      <c r="BR1468" s="9"/>
    </row>
    <row r="1469" spans="1:70" s="7" customFormat="1" x14ac:dyDescent="0.25">
      <c r="A1469" s="68" t="s">
        <v>2400</v>
      </c>
      <c r="B1469" s="67" t="s">
        <v>2057</v>
      </c>
      <c r="C1469" s="52">
        <v>44970.569849537038</v>
      </c>
      <c r="D1469" s="16">
        <f>(K1469*M1469+P1469*R1469)/(24*60*60)</f>
        <v>1.4999999999999999E-2</v>
      </c>
      <c r="E1469" s="26"/>
      <c r="F1469" s="14" t="s">
        <v>2395</v>
      </c>
      <c r="G1469" s="15">
        <v>0.114</v>
      </c>
      <c r="H1469" s="131">
        <v>31.5</v>
      </c>
      <c r="I1469" s="131">
        <v>15</v>
      </c>
      <c r="J1469" s="143" t="s">
        <v>2396</v>
      </c>
      <c r="K1469" s="27">
        <v>3</v>
      </c>
      <c r="L1469" s="27">
        <v>2E-3</v>
      </c>
      <c r="M1469" s="13">
        <v>432</v>
      </c>
      <c r="N1469" s="13">
        <v>240</v>
      </c>
      <c r="O1469" s="17">
        <v>2E-3</v>
      </c>
      <c r="P1469" s="27">
        <v>0</v>
      </c>
      <c r="Q1469" s="27">
        <v>6.0000000000000001E-3</v>
      </c>
      <c r="R1469" s="13">
        <v>1315</v>
      </c>
      <c r="S1469" s="13">
        <v>240</v>
      </c>
      <c r="T1469" s="133">
        <v>2.9999999999999997E-4</v>
      </c>
      <c r="U1469" s="27">
        <v>4.0000000000000001E-3</v>
      </c>
      <c r="V1469" s="8">
        <f>IF(AB1467="Latest Sag:",-(K1469*L1469+P1469*Q1469),-(K1469*L1469+P1469*Q1469)+U1469)</f>
        <v>-2E-3</v>
      </c>
      <c r="W1469" s="8">
        <f>IF(OR(AC1468="",AC1468=0),Z1468+V1469,IF(AB1467="Latest Sag:",AA1468+U1469+V1469,AC1468+V1469))</f>
        <v>-75.702025999999989</v>
      </c>
      <c r="X1469" s="33">
        <v>-47.839613999999997</v>
      </c>
      <c r="Y1469" s="53">
        <f>IF(OR(ISBLANK(X1469),X1467=VALUE(20)),,IF(W1467="Latest Z20:",ABS(X1467-X1469-K1466*L1466-P1466*Q1466+U1468+U1469),ABS(X1468-X1469-K1468*L1468-P1468*Q1468+U1469)))</f>
        <v>9.9999999991946809E-7</v>
      </c>
      <c r="Z1469" s="28">
        <v>-75.702010999999999</v>
      </c>
      <c r="AA1469" s="28"/>
      <c r="AB1469" s="28"/>
      <c r="AC1469" s="8">
        <f t="shared" ref="AC1469" si="3301">AB1469+AA1469</f>
        <v>0</v>
      </c>
      <c r="AD1469" s="35"/>
      <c r="AE1469" s="8">
        <f t="shared" ref="AE1469" si="3302">IF(AD1469="",0,IF(OR(AC1469="",AC1469=0),W1469-AD1469,AC1469-AD1469))</f>
        <v>0</v>
      </c>
      <c r="AF1469" s="58">
        <f t="shared" ref="AF1469" si="3303">IF(AA1469="",(Z1469-V1469)-Z1468,AC1469-W1469)</f>
        <v>1.499999999055035E-5</v>
      </c>
      <c r="AG1469" s="40">
        <v>-33</v>
      </c>
      <c r="AH1469" s="73">
        <v>400</v>
      </c>
      <c r="AI1469" s="40">
        <v>22</v>
      </c>
      <c r="AJ1469" s="73">
        <v>100</v>
      </c>
      <c r="AK1469" s="40">
        <v>19</v>
      </c>
      <c r="AL1469" s="73">
        <v>200</v>
      </c>
      <c r="AM1469" s="70"/>
      <c r="AN1469" s="74"/>
      <c r="AO1469" s="70"/>
      <c r="AP1469" s="63"/>
      <c r="AQ1469" s="63"/>
      <c r="AR1469" s="40"/>
      <c r="AS1469" s="40"/>
      <c r="AT1469" s="63"/>
      <c r="AU1469" s="63"/>
      <c r="AV1469" s="142"/>
      <c r="AW1469" s="71"/>
      <c r="AX1469" s="45"/>
      <c r="AY1469" s="45"/>
      <c r="AZ1469" s="46"/>
      <c r="BA1469" s="152"/>
      <c r="BB1469" s="47"/>
      <c r="BC1469" s="158">
        <v>0</v>
      </c>
      <c r="BD1469" s="158"/>
      <c r="BE1469" s="47"/>
      <c r="BF1469" s="56"/>
      <c r="BG1469" s="49"/>
      <c r="BH1469" s="50"/>
      <c r="BI1469" s="49"/>
      <c r="BJ1469" s="49"/>
      <c r="BK1469" s="49"/>
      <c r="BL1469" s="49"/>
      <c r="BM1469" s="49"/>
      <c r="BN1469" s="50"/>
      <c r="BO1469" s="49"/>
      <c r="BP1469" s="49"/>
      <c r="BQ1469" s="50"/>
      <c r="BR1469" s="9"/>
    </row>
    <row r="1470" spans="1:70" s="6" customFormat="1" x14ac:dyDescent="0.25">
      <c r="A1470" s="170" t="s">
        <v>1155</v>
      </c>
      <c r="B1470" s="136"/>
      <c r="C1470" s="137">
        <v>44970.592488425929</v>
      </c>
      <c r="D1470" s="146">
        <v>2.02</v>
      </c>
      <c r="E1470" s="139" t="s">
        <v>814</v>
      </c>
      <c r="F1470" s="165" t="s">
        <v>1110</v>
      </c>
      <c r="G1470" s="22"/>
      <c r="H1470" s="134"/>
      <c r="I1470" s="134"/>
      <c r="J1470" s="145"/>
      <c r="K1470" s="29"/>
      <c r="L1470" s="29"/>
      <c r="M1470" s="1"/>
      <c r="N1470" s="1"/>
      <c r="O1470" s="3"/>
      <c r="P1470" s="29"/>
      <c r="Q1470" s="29"/>
      <c r="R1470" s="1"/>
      <c r="S1470" s="1"/>
      <c r="T1470" s="147" t="s">
        <v>903</v>
      </c>
      <c r="U1470" s="32" t="s">
        <v>24</v>
      </c>
      <c r="V1470" s="24"/>
      <c r="W1470" s="25" t="s">
        <v>22</v>
      </c>
      <c r="X1470" s="30">
        <v>20</v>
      </c>
      <c r="Y1470" s="138"/>
      <c r="Z1470" s="30"/>
      <c r="AA1470" s="30"/>
      <c r="AB1470" s="36" t="s">
        <v>21</v>
      </c>
      <c r="AC1470" s="24">
        <f>$AC$1469</f>
        <v>0</v>
      </c>
      <c r="AD1470" s="30"/>
      <c r="AE1470" s="24"/>
      <c r="AF1470" s="24"/>
      <c r="AG1470" s="41"/>
      <c r="AH1470" s="41"/>
      <c r="AI1470" s="41"/>
      <c r="AJ1470" s="41"/>
      <c r="AK1470" s="41"/>
      <c r="AL1470" s="41"/>
      <c r="AM1470" s="41"/>
      <c r="AN1470" s="41"/>
      <c r="AO1470" s="41"/>
      <c r="AP1470" s="135"/>
      <c r="AQ1470" s="135"/>
      <c r="AR1470" s="41"/>
      <c r="AS1470" s="41"/>
      <c r="AT1470" s="135"/>
      <c r="AU1470" s="135"/>
      <c r="AV1470" s="29"/>
      <c r="AW1470" s="42"/>
      <c r="AX1470" s="42"/>
      <c r="AY1470" s="42"/>
      <c r="AZ1470" s="43"/>
      <c r="BA1470" s="151"/>
      <c r="BB1470" s="44"/>
      <c r="BC1470" s="157">
        <v>0</v>
      </c>
      <c r="BD1470" s="157"/>
      <c r="BE1470" s="44"/>
      <c r="BF1470" s="48"/>
      <c r="BG1470" s="48"/>
      <c r="BH1470" s="48"/>
      <c r="BI1470" s="48"/>
      <c r="BJ1470" s="48"/>
      <c r="BK1470" s="48"/>
      <c r="BL1470" s="48"/>
      <c r="BM1470" s="48"/>
      <c r="BN1470" s="48"/>
      <c r="BO1470" s="48"/>
      <c r="BP1470" s="48"/>
      <c r="BQ1470" s="48"/>
      <c r="BR1470" s="1"/>
    </row>
    <row r="1471" spans="1:70" s="7" customFormat="1" x14ac:dyDescent="0.25">
      <c r="A1471" s="68" t="s">
        <v>2401</v>
      </c>
      <c r="B1471" s="67" t="s">
        <v>2164</v>
      </c>
      <c r="C1471" s="52">
        <v>44970.604108796295</v>
      </c>
      <c r="D1471" s="16">
        <f>(K1471*M1471+P1471*R1471)/(24*60*60)</f>
        <v>0</v>
      </c>
      <c r="E1471" s="26"/>
      <c r="F1471" s="14" t="s">
        <v>2395</v>
      </c>
      <c r="G1471" s="15">
        <v>0.114</v>
      </c>
      <c r="H1471" s="131">
        <v>31.5</v>
      </c>
      <c r="I1471" s="131">
        <v>15</v>
      </c>
      <c r="J1471" s="143" t="s">
        <v>2396</v>
      </c>
      <c r="K1471" s="37"/>
      <c r="L1471" s="27">
        <v>2E-3</v>
      </c>
      <c r="M1471" s="13">
        <v>176</v>
      </c>
      <c r="N1471" s="13">
        <v>240</v>
      </c>
      <c r="O1471" s="17">
        <v>2E-3</v>
      </c>
      <c r="P1471" s="37"/>
      <c r="Q1471" s="27">
        <v>6.0000000000000001E-3</v>
      </c>
      <c r="R1471" s="13">
        <v>1315</v>
      </c>
      <c r="S1471" s="13">
        <v>240</v>
      </c>
      <c r="T1471" s="133">
        <v>2.9999999999999997E-4</v>
      </c>
      <c r="U1471" s="27"/>
      <c r="V1471" s="8">
        <f>IF(AB1469="Latest Sag:",-(K1471*L1471+P1471*Q1471),-(K1471*L1471+P1471*Q1471)+U1471)</f>
        <v>0</v>
      </c>
      <c r="W1471" s="8">
        <f>IF(OR(AC1470="",AC1470=0),Z1470+V1471,IF(AB1469="Latest Sag:",AA1470+U1471+V1471,AC1470+V1471))</f>
        <v>0</v>
      </c>
      <c r="X1471" s="34"/>
      <c r="Y1471" s="53">
        <f>IF(OR(ISBLANK(X1471),X1469=VALUE(20)),,IF(W1469="Latest Z20:",ABS(X1469-X1471-K1468*L1468-P1468*Q1468+U1470+U1471),ABS(X1470-X1471-K1470*L1470-P1470*Q1470+U1471)))</f>
        <v>0</v>
      </c>
      <c r="Z1471" s="28">
        <v>-67.610022000000001</v>
      </c>
      <c r="AA1471" s="28">
        <v>-0.61738300000000002</v>
      </c>
      <c r="AB1471" s="28">
        <v>-4.4299999999999998E-4</v>
      </c>
      <c r="AC1471" s="8">
        <f t="shared" ref="AC1471" si="3304">AB1471+AA1471</f>
        <v>-0.61782599999999999</v>
      </c>
      <c r="AD1471" s="35">
        <v>-0.63271464952359202</v>
      </c>
      <c r="AE1471" s="8">
        <f t="shared" ref="AE1471" si="3305">IF(AD1471="",0,IF(OR(AC1471="",AC1471=0),W1471-AD1471,AC1471-AD1471))</f>
        <v>1.4888649523592035E-2</v>
      </c>
      <c r="AF1471" s="58">
        <f t="shared" ref="AF1471" si="3306">IF(AA1471="",(Z1471-V1471)-Z1470,AC1471-W1471)</f>
        <v>-0.61782599999999999</v>
      </c>
      <c r="AG1471" s="40">
        <v>-1122</v>
      </c>
      <c r="AH1471" s="73">
        <v>400</v>
      </c>
      <c r="AI1471" s="40">
        <v>59</v>
      </c>
      <c r="AJ1471" s="73">
        <v>100</v>
      </c>
      <c r="AK1471" s="40">
        <v>13</v>
      </c>
      <c r="AL1471" s="73">
        <v>200</v>
      </c>
      <c r="AM1471" s="70"/>
      <c r="AN1471" s="74"/>
      <c r="AO1471" s="70"/>
      <c r="AP1471" s="63"/>
      <c r="AQ1471" s="63"/>
      <c r="AR1471" s="40"/>
      <c r="AS1471" s="40"/>
      <c r="AT1471" s="63"/>
      <c r="AU1471" s="63"/>
      <c r="AV1471" s="142"/>
      <c r="AW1471" s="71"/>
      <c r="AX1471" s="45"/>
      <c r="AY1471" s="45"/>
      <c r="AZ1471" s="46"/>
      <c r="BA1471" s="152"/>
      <c r="BB1471" s="47"/>
      <c r="BC1471" s="158">
        <v>0</v>
      </c>
      <c r="BD1471" s="158"/>
      <c r="BE1471" s="47"/>
      <c r="BF1471" s="56"/>
      <c r="BG1471" s="49"/>
      <c r="BH1471" s="50"/>
      <c r="BI1471" s="49"/>
      <c r="BJ1471" s="49"/>
      <c r="BK1471" s="49"/>
      <c r="BL1471" s="49"/>
      <c r="BM1471" s="49"/>
      <c r="BN1471" s="50"/>
      <c r="BO1471" s="49"/>
      <c r="BP1471" s="49"/>
      <c r="BQ1471" s="50"/>
      <c r="BR1471" s="9"/>
    </row>
    <row r="1472" spans="1:70" s="7" customFormat="1" x14ac:dyDescent="0.25">
      <c r="A1472" s="68" t="s">
        <v>2402</v>
      </c>
      <c r="B1472" s="67" t="s">
        <v>2164</v>
      </c>
      <c r="C1472" s="52">
        <v>44970.644259259258</v>
      </c>
      <c r="D1472" s="16">
        <f>(K1472*M1472+P1472*R1472)/(24*60*60)</f>
        <v>1.0185185185185186E-2</v>
      </c>
      <c r="E1472" s="26"/>
      <c r="F1472" s="14" t="s">
        <v>2395</v>
      </c>
      <c r="G1472" s="15">
        <v>0.114</v>
      </c>
      <c r="H1472" s="131">
        <v>31.5</v>
      </c>
      <c r="I1472" s="131">
        <v>15</v>
      </c>
      <c r="J1472" s="143" t="s">
        <v>2396</v>
      </c>
      <c r="K1472" s="27">
        <v>5</v>
      </c>
      <c r="L1472" s="27">
        <v>2E-3</v>
      </c>
      <c r="M1472" s="13">
        <v>176</v>
      </c>
      <c r="N1472" s="13">
        <v>240</v>
      </c>
      <c r="O1472" s="17">
        <v>2E-3</v>
      </c>
      <c r="P1472" s="27">
        <v>0</v>
      </c>
      <c r="Q1472" s="27">
        <v>6.0000000000000001E-3</v>
      </c>
      <c r="R1472" s="13">
        <v>1315</v>
      </c>
      <c r="S1472" s="13">
        <v>240</v>
      </c>
      <c r="T1472" s="133">
        <v>2.9999999999999997E-4</v>
      </c>
      <c r="U1472" s="27">
        <v>5.6680000000000003E-3</v>
      </c>
      <c r="V1472" s="8">
        <f>IF(AB1470="Latest Sag:",-(K1472*L1472+P1472*Q1472),-(K1472*L1472+P1472*Q1472)+U1472)</f>
        <v>-0.01</v>
      </c>
      <c r="W1472" s="8">
        <f>IF(OR(AC1471="",AC1471=0),Z1471+V1472,IF(AB1470="Latest Sag:",AA1471+U1472+V1472,AC1471+V1472))</f>
        <v>-0.62171500000000002</v>
      </c>
      <c r="X1472" s="33">
        <v>-39.748404999999998</v>
      </c>
      <c r="Y1472" s="53">
        <f>IF(OR(ISBLANK(X1472),X1470=VALUE(20)),,IF(W1470="Latest Z20:",ABS(X1470-X1472-K1469*L1469-P1469*Q1469+U1471+U1472),ABS(X1471-X1472-K1471*L1471-P1471*Q1471+U1472)))</f>
        <v>0</v>
      </c>
      <c r="Z1472" s="28">
        <v>-67.609973999999994</v>
      </c>
      <c r="AA1472" s="28">
        <v>-0.61738199999999999</v>
      </c>
      <c r="AB1472" s="28">
        <v>-3.875E-3</v>
      </c>
      <c r="AC1472" s="8">
        <f t="shared" ref="AC1472" si="3307">AB1472+AA1472</f>
        <v>-0.62125699999999995</v>
      </c>
      <c r="AD1472" s="35">
        <v>-0.63271464952359202</v>
      </c>
      <c r="AE1472" s="8">
        <f t="shared" ref="AE1472" si="3308">IF(AD1472="",0,IF(OR(AC1472="",AC1472=0),W1472-AD1472,AC1472-AD1472))</f>
        <v>1.1457649523592073E-2</v>
      </c>
      <c r="AF1472" s="58">
        <f t="shared" ref="AF1472" si="3309">IF(AA1472="",(Z1472-V1472)-Z1471,AC1472-W1472)</f>
        <v>4.5800000000006946E-4</v>
      </c>
      <c r="AG1472" s="40">
        <v>-743</v>
      </c>
      <c r="AH1472" s="73">
        <v>400</v>
      </c>
      <c r="AI1472" s="40">
        <v>24</v>
      </c>
      <c r="AJ1472" s="73">
        <v>100</v>
      </c>
      <c r="AK1472" s="40">
        <v>21</v>
      </c>
      <c r="AL1472" s="73">
        <v>200</v>
      </c>
      <c r="AM1472" s="70"/>
      <c r="AN1472" s="74"/>
      <c r="AO1472" s="70">
        <v>601</v>
      </c>
      <c r="AP1472" s="63"/>
      <c r="AQ1472" s="63"/>
      <c r="AR1472" s="40"/>
      <c r="AS1472" s="40"/>
      <c r="AT1472" s="63"/>
      <c r="AU1472" s="63"/>
      <c r="AV1472" s="142"/>
      <c r="AW1472" s="71"/>
      <c r="AX1472" s="45">
        <v>3.6299999999999999E-4</v>
      </c>
      <c r="AY1472" s="45"/>
      <c r="AZ1472" s="46"/>
      <c r="BA1472" s="152"/>
      <c r="BB1472" s="47"/>
      <c r="BC1472" s="158">
        <v>0</v>
      </c>
      <c r="BD1472" s="158"/>
      <c r="BE1472" s="47"/>
      <c r="BF1472" s="56"/>
      <c r="BG1472" s="49"/>
      <c r="BH1472" s="50"/>
      <c r="BI1472" s="49"/>
      <c r="BJ1472" s="49"/>
      <c r="BK1472" s="49"/>
      <c r="BL1472" s="49"/>
      <c r="BM1472" s="49"/>
      <c r="BN1472" s="50"/>
      <c r="BO1472" s="49"/>
      <c r="BP1472" s="49"/>
      <c r="BQ1472" s="50"/>
      <c r="BR1472" s="9"/>
    </row>
    <row r="1473" spans="1:70" s="7" customFormat="1" x14ac:dyDescent="0.25">
      <c r="A1473" s="68" t="s">
        <v>2401</v>
      </c>
      <c r="B1473" s="67" t="s">
        <v>2164</v>
      </c>
      <c r="C1473" s="52">
        <v>44970.678402777776</v>
      </c>
      <c r="D1473" s="16">
        <f>(K1473*M1473+P1473*R1473)/(24*60*60)</f>
        <v>8.1481481481481474E-3</v>
      </c>
      <c r="E1473" s="26"/>
      <c r="F1473" s="14" t="s">
        <v>2395</v>
      </c>
      <c r="G1473" s="15">
        <v>0.114</v>
      </c>
      <c r="H1473" s="131">
        <v>31.5</v>
      </c>
      <c r="I1473" s="131">
        <v>15</v>
      </c>
      <c r="J1473" s="143" t="s">
        <v>2396</v>
      </c>
      <c r="K1473" s="27">
        <v>4</v>
      </c>
      <c r="L1473" s="27">
        <v>2E-3</v>
      </c>
      <c r="M1473" s="13">
        <v>176</v>
      </c>
      <c r="N1473" s="13">
        <v>240</v>
      </c>
      <c r="O1473" s="17">
        <v>2E-3</v>
      </c>
      <c r="P1473" s="27">
        <v>0</v>
      </c>
      <c r="Q1473" s="27">
        <v>6.0000000000000001E-3</v>
      </c>
      <c r="R1473" s="13">
        <v>1315</v>
      </c>
      <c r="S1473" s="13">
        <v>240</v>
      </c>
      <c r="T1473" s="133">
        <v>2.9999999999999997E-4</v>
      </c>
      <c r="U1473" s="27">
        <v>1.5499999999999999E-3</v>
      </c>
      <c r="V1473" s="8">
        <f>IF(AB1471="Latest Sag:",-(K1473*L1473+P1473*Q1473),-(K1473*L1473+P1473*Q1473)+U1473)</f>
        <v>-6.45E-3</v>
      </c>
      <c r="W1473" s="8">
        <f>IF(OR(AC1472="",AC1472=0),Z1472+V1473,IF(AB1471="Latest Sag:",AA1472+U1473+V1473,AC1472+V1473))</f>
        <v>-0.6277069999999999</v>
      </c>
      <c r="X1473" s="33">
        <v>-39.756853999999997</v>
      </c>
      <c r="Y1473" s="53">
        <f>IF(OR(ISBLANK(X1473),X1471=VALUE(20)),,IF(W1471="Latest Z20:",ABS(X1471-X1473-K1470*L1470-P1470*Q1470+U1472+U1473),ABS(X1472-X1473-K1472*L1472-P1472*Q1472+U1473)))</f>
        <v>1.0000000011816963E-6</v>
      </c>
      <c r="Z1473" s="28">
        <v>-67.610168999999999</v>
      </c>
      <c r="AA1473" s="28">
        <v>-0.61737799999999998</v>
      </c>
      <c r="AB1473" s="28">
        <v>-1.0173E-2</v>
      </c>
      <c r="AC1473" s="8">
        <f t="shared" ref="AC1473" si="3310">AB1473+AA1473</f>
        <v>-0.62755099999999997</v>
      </c>
      <c r="AD1473" s="35">
        <v>-0.63271464952359202</v>
      </c>
      <c r="AE1473" s="8">
        <f t="shared" ref="AE1473" si="3311">IF(AD1473="",0,IF(OR(AC1473="",AC1473=0),W1473-AD1473,AC1473-AD1473))</f>
        <v>5.163649523592051E-3</v>
      </c>
      <c r="AF1473" s="58">
        <f t="shared" ref="AF1473" si="3312">IF(AA1473="",(Z1473-V1473)-Z1472,AC1473-W1473)</f>
        <v>1.5599999999993397E-4</v>
      </c>
      <c r="AG1473" s="40">
        <v>52</v>
      </c>
      <c r="AH1473" s="73">
        <v>400</v>
      </c>
      <c r="AI1473" s="40">
        <v>31</v>
      </c>
      <c r="AJ1473" s="73">
        <v>100</v>
      </c>
      <c r="AK1473" s="40">
        <v>16</v>
      </c>
      <c r="AL1473" s="73">
        <v>200</v>
      </c>
      <c r="AM1473" s="70"/>
      <c r="AN1473" s="74"/>
      <c r="AO1473" s="70">
        <v>48</v>
      </c>
      <c r="AP1473" s="63"/>
      <c r="AQ1473" s="63"/>
      <c r="AR1473" s="40"/>
      <c r="AS1473" s="40"/>
      <c r="AT1473" s="63"/>
      <c r="AU1473" s="63"/>
      <c r="AV1473" s="142"/>
      <c r="AW1473" s="71"/>
      <c r="AX1473" s="45"/>
      <c r="AY1473" s="45"/>
      <c r="AZ1473" s="46"/>
      <c r="BA1473" s="152"/>
      <c r="BB1473" s="47"/>
      <c r="BC1473" s="158">
        <v>0</v>
      </c>
      <c r="BD1473" s="158"/>
      <c r="BE1473" s="47"/>
      <c r="BF1473" s="56"/>
      <c r="BG1473" s="49"/>
      <c r="BH1473" s="50"/>
      <c r="BI1473" s="49"/>
      <c r="BJ1473" s="49"/>
      <c r="BK1473" s="49"/>
      <c r="BL1473" s="49"/>
      <c r="BM1473" s="49"/>
      <c r="BN1473" s="50"/>
      <c r="BO1473" s="49"/>
      <c r="BP1473" s="49"/>
      <c r="BQ1473" s="50"/>
      <c r="BR1473" s="9"/>
    </row>
    <row r="1474" spans="1:70" s="7" customFormat="1" x14ac:dyDescent="0.25">
      <c r="A1474" s="68" t="s">
        <v>2402</v>
      </c>
      <c r="B1474" s="67" t="s">
        <v>2164</v>
      </c>
      <c r="C1474" s="52">
        <v>44970.701307870368</v>
      </c>
      <c r="D1474" s="16">
        <f>(K1474*M1474+P1474*R1474)/(24*60*60)</f>
        <v>6.1111111111111114E-3</v>
      </c>
      <c r="E1474" s="26"/>
      <c r="F1474" s="14" t="s">
        <v>2395</v>
      </c>
      <c r="G1474" s="15">
        <v>0.114</v>
      </c>
      <c r="H1474" s="131">
        <v>31.5</v>
      </c>
      <c r="I1474" s="131">
        <v>15</v>
      </c>
      <c r="J1474" s="143" t="s">
        <v>2396</v>
      </c>
      <c r="K1474" s="27">
        <v>3</v>
      </c>
      <c r="L1474" s="27">
        <v>2E-3</v>
      </c>
      <c r="M1474" s="13">
        <v>176</v>
      </c>
      <c r="N1474" s="13">
        <v>240</v>
      </c>
      <c r="O1474" s="17">
        <v>2E-3</v>
      </c>
      <c r="P1474" s="27">
        <v>0</v>
      </c>
      <c r="Q1474" s="27">
        <v>6.0000000000000001E-3</v>
      </c>
      <c r="R1474" s="13">
        <v>1315</v>
      </c>
      <c r="S1474" s="13">
        <v>240</v>
      </c>
      <c r="T1474" s="133">
        <v>2.9999999999999997E-4</v>
      </c>
      <c r="U1474" s="27">
        <v>9.3400000000000004E-4</v>
      </c>
      <c r="V1474" s="8">
        <f>IF(AB1472="Latest Sag:",-(K1474*L1474+P1474*Q1474),-(K1474*L1474+P1474*Q1474)+U1474)</f>
        <v>-5.0660000000000002E-3</v>
      </c>
      <c r="W1474" s="8">
        <f>IF(OR(AC1473="",AC1473=0),Z1473+V1474,IF(AB1472="Latest Sag:",AA1473+U1474+V1474,AC1473+V1474))</f>
        <v>-0.63261699999999998</v>
      </c>
      <c r="X1474" s="33">
        <v>-39.763921000000003</v>
      </c>
      <c r="Y1474" s="53">
        <f>IF(OR(ISBLANK(X1474),X1472=VALUE(20)),,IF(W1472="Latest Z20:",ABS(X1472-X1474-K1471*L1471-P1471*Q1471+U1473+U1474),ABS(X1473-X1474-K1473*L1473-P1473*Q1473+U1474)))</f>
        <v>1.0000000063736152E-6</v>
      </c>
      <c r="Z1474" s="28">
        <v>-67.610274000000004</v>
      </c>
      <c r="AA1474" s="28">
        <v>-0.61737699999999995</v>
      </c>
      <c r="AB1474" s="28">
        <v>-1.5187000000000001E-2</v>
      </c>
      <c r="AC1474" s="8">
        <f t="shared" ref="AC1474" si="3313">AB1474+AA1474</f>
        <v>-0.6325639999999999</v>
      </c>
      <c r="AD1474" s="35">
        <v>-0.63271464952359202</v>
      </c>
      <c r="AE1474" s="8">
        <f t="shared" ref="AE1474" si="3314">IF(AD1474="",0,IF(OR(AC1474="",AC1474=0),W1474-AD1474,AC1474-AD1474))</f>
        <v>1.5064952359211681E-4</v>
      </c>
      <c r="AF1474" s="58">
        <f t="shared" ref="AF1474" si="3315">IF(AA1474="",(Z1474-V1474)-Z1473,AC1474-W1474)</f>
        <v>5.300000000008076E-5</v>
      </c>
      <c r="AG1474" s="40">
        <v>287</v>
      </c>
      <c r="AH1474" s="73">
        <v>400</v>
      </c>
      <c r="AI1474" s="40">
        <v>29</v>
      </c>
      <c r="AJ1474" s="73">
        <v>100</v>
      </c>
      <c r="AK1474" s="40">
        <v>20</v>
      </c>
      <c r="AL1474" s="73">
        <v>200</v>
      </c>
      <c r="AM1474" s="70"/>
      <c r="AN1474" s="74"/>
      <c r="AO1474" s="70">
        <v>31</v>
      </c>
      <c r="AP1474" s="63"/>
      <c r="AQ1474" s="63"/>
      <c r="AR1474" s="40"/>
      <c r="AS1474" s="40"/>
      <c r="AT1474" s="63"/>
      <c r="AU1474" s="63"/>
      <c r="AV1474" s="142"/>
      <c r="AW1474" s="71"/>
      <c r="AX1474" s="45"/>
      <c r="AY1474" s="45"/>
      <c r="AZ1474" s="46"/>
      <c r="BA1474" s="152"/>
      <c r="BB1474" s="47"/>
      <c r="BC1474" s="158">
        <v>0</v>
      </c>
      <c r="BD1474" s="158"/>
      <c r="BE1474" s="47"/>
      <c r="BF1474" s="56"/>
      <c r="BG1474" s="49"/>
      <c r="BH1474" s="50"/>
      <c r="BI1474" s="49"/>
      <c r="BJ1474" s="49"/>
      <c r="BK1474" s="49"/>
      <c r="BL1474" s="49"/>
      <c r="BM1474" s="49"/>
      <c r="BN1474" s="50"/>
      <c r="BO1474" s="49"/>
      <c r="BP1474" s="49"/>
      <c r="BQ1474" s="50"/>
      <c r="BR1474" s="9"/>
    </row>
    <row r="1475" spans="1:70" s="6" customFormat="1" x14ac:dyDescent="0.25">
      <c r="A1475" s="170" t="s">
        <v>1155</v>
      </c>
      <c r="B1475" s="136"/>
      <c r="C1475" s="137">
        <v>44970.739120370374</v>
      </c>
      <c r="D1475" s="146">
        <v>3.52</v>
      </c>
      <c r="E1475" s="139" t="s">
        <v>814</v>
      </c>
      <c r="F1475" s="165" t="s">
        <v>1157</v>
      </c>
      <c r="G1475" s="22"/>
      <c r="H1475" s="134"/>
      <c r="I1475" s="134"/>
      <c r="J1475" s="145"/>
      <c r="K1475" s="29"/>
      <c r="L1475" s="29"/>
      <c r="M1475" s="1"/>
      <c r="N1475" s="1"/>
      <c r="O1475" s="3"/>
      <c r="P1475" s="29"/>
      <c r="Q1475" s="29"/>
      <c r="R1475" s="1"/>
      <c r="S1475" s="1"/>
      <c r="T1475" s="147" t="s">
        <v>903</v>
      </c>
      <c r="U1475" s="32" t="s">
        <v>24</v>
      </c>
      <c r="V1475" s="24"/>
      <c r="W1475" s="25" t="s">
        <v>22</v>
      </c>
      <c r="X1475" s="30">
        <v>20</v>
      </c>
      <c r="Y1475" s="138"/>
      <c r="Z1475" s="30"/>
      <c r="AA1475" s="30"/>
      <c r="AB1475" s="36" t="s">
        <v>21</v>
      </c>
      <c r="AC1475" s="24">
        <f>$AC$1474</f>
        <v>-0.6325639999999999</v>
      </c>
      <c r="AD1475" s="30"/>
      <c r="AE1475" s="24"/>
      <c r="AF1475" s="24"/>
      <c r="AG1475" s="41"/>
      <c r="AH1475" s="41"/>
      <c r="AI1475" s="41"/>
      <c r="AJ1475" s="41"/>
      <c r="AK1475" s="41"/>
      <c r="AL1475" s="41"/>
      <c r="AM1475" s="41"/>
      <c r="AN1475" s="41"/>
      <c r="AO1475" s="41"/>
      <c r="AP1475" s="135"/>
      <c r="AQ1475" s="135"/>
      <c r="AR1475" s="41"/>
      <c r="AS1475" s="41"/>
      <c r="AT1475" s="135"/>
      <c r="AU1475" s="135"/>
      <c r="AV1475" s="29"/>
      <c r="AW1475" s="42"/>
      <c r="AX1475" s="42"/>
      <c r="AY1475" s="42"/>
      <c r="AZ1475" s="43"/>
      <c r="BA1475" s="151"/>
      <c r="BB1475" s="44"/>
      <c r="BC1475" s="157">
        <v>1</v>
      </c>
      <c r="BD1475" s="157"/>
      <c r="BE1475" s="44"/>
      <c r="BF1475" s="48"/>
      <c r="BG1475" s="48"/>
      <c r="BH1475" s="48"/>
      <c r="BI1475" s="48"/>
      <c r="BJ1475" s="48"/>
      <c r="BK1475" s="48"/>
      <c r="BL1475" s="48"/>
      <c r="BM1475" s="48"/>
      <c r="BN1475" s="48"/>
      <c r="BO1475" s="48"/>
      <c r="BP1475" s="48"/>
      <c r="BQ1475" s="48"/>
      <c r="BR1475" s="1"/>
    </row>
    <row r="1476" spans="1:70" s="7" customFormat="1" x14ac:dyDescent="0.25">
      <c r="A1476" s="68" t="s">
        <v>2403</v>
      </c>
      <c r="B1476" s="67" t="s">
        <v>1347</v>
      </c>
      <c r="C1476" s="52">
        <v>44970.885034722225</v>
      </c>
      <c r="D1476" s="16">
        <f>(K1476*M1476+P1476*R1476)/(24*60*60)</f>
        <v>0</v>
      </c>
      <c r="E1476" s="26"/>
      <c r="F1476" s="14" t="s">
        <v>2395</v>
      </c>
      <c r="G1476" s="15">
        <v>0.114</v>
      </c>
      <c r="H1476" s="131">
        <v>31.5</v>
      </c>
      <c r="I1476" s="131">
        <v>15</v>
      </c>
      <c r="J1476" s="143" t="s">
        <v>2396</v>
      </c>
      <c r="K1476" s="37"/>
      <c r="L1476" s="27">
        <v>2E-3</v>
      </c>
      <c r="M1476" s="13">
        <v>176</v>
      </c>
      <c r="N1476" s="13">
        <v>240</v>
      </c>
      <c r="O1476" s="17">
        <v>2E-3</v>
      </c>
      <c r="P1476" s="37"/>
      <c r="Q1476" s="27">
        <v>6.0000000000000001E-3</v>
      </c>
      <c r="R1476" s="13">
        <v>1315</v>
      </c>
      <c r="S1476" s="13">
        <v>240</v>
      </c>
      <c r="T1476" s="133">
        <v>2.9999999999999997E-4</v>
      </c>
      <c r="U1476" s="27"/>
      <c r="V1476" s="8">
        <f>IF(AB1474="Latest Sag:",-(K1476*L1476+P1476*Q1476),-(K1476*L1476+P1476*Q1476)+U1476)</f>
        <v>0</v>
      </c>
      <c r="W1476" s="8">
        <f>IF(OR(AC1475="",AC1475=0),Z1475+V1476,IF(AB1474="Latest Sag:",AA1475+U1476+V1476,AC1475+V1476))</f>
        <v>-0.6325639999999999</v>
      </c>
      <c r="X1476" s="34"/>
      <c r="Y1476" s="53">
        <f>IF(OR(ISBLANK(X1476),X1474=VALUE(20)),,IF(W1474="Latest Z20:",ABS(X1474-X1476-K1473*L1473-P1473*Q1473+U1475+U1476),ABS(X1475-X1476-K1475*L1475-P1475*Q1475+U1476)))</f>
        <v>0</v>
      </c>
      <c r="Z1476" s="28">
        <v>-67.618829000000005</v>
      </c>
      <c r="AA1476" s="28">
        <v>-0.61621000000000004</v>
      </c>
      <c r="AB1476" s="28">
        <v>-1.2290000000000001E-3</v>
      </c>
      <c r="AC1476" s="8">
        <f t="shared" ref="AC1476" si="3316">AB1476+AA1476</f>
        <v>-0.61743900000000007</v>
      </c>
      <c r="AD1476" s="35">
        <v>-0.63271079110269901</v>
      </c>
      <c r="AE1476" s="8">
        <f t="shared" ref="AE1476" si="3317">IF(AD1476="",0,IF(OR(AC1476="",AC1476=0),W1476-AD1476,AC1476-AD1476))</f>
        <v>1.5271791102698939E-2</v>
      </c>
      <c r="AF1476" s="58">
        <f t="shared" ref="AF1476" si="3318">IF(AA1476="",(Z1476-V1476)-Z1475,AC1476-W1476)</f>
        <v>1.5124999999999833E-2</v>
      </c>
      <c r="AG1476" s="40">
        <v>-775</v>
      </c>
      <c r="AH1476" s="73">
        <v>400</v>
      </c>
      <c r="AI1476" s="40">
        <v>41</v>
      </c>
      <c r="AJ1476" s="73">
        <v>100</v>
      </c>
      <c r="AK1476" s="40">
        <v>18</v>
      </c>
      <c r="AL1476" s="73">
        <v>200</v>
      </c>
      <c r="AM1476" s="70"/>
      <c r="AN1476" s="74"/>
      <c r="AO1476" s="70"/>
      <c r="AP1476" s="63"/>
      <c r="AQ1476" s="63"/>
      <c r="AR1476" s="40"/>
      <c r="AS1476" s="40"/>
      <c r="AT1476" s="63"/>
      <c r="AU1476" s="63"/>
      <c r="AV1476" s="142"/>
      <c r="AW1476" s="71"/>
      <c r="AX1476" s="45"/>
      <c r="AY1476" s="45"/>
      <c r="AZ1476" s="46"/>
      <c r="BA1476" s="152"/>
      <c r="BB1476" s="47"/>
      <c r="BC1476" s="158">
        <v>1</v>
      </c>
      <c r="BD1476" s="158"/>
      <c r="BE1476" s="47"/>
      <c r="BF1476" s="56"/>
      <c r="BG1476" s="49"/>
      <c r="BH1476" s="50"/>
      <c r="BI1476" s="49"/>
      <c r="BJ1476" s="49"/>
      <c r="BK1476" s="49"/>
      <c r="BL1476" s="49"/>
      <c r="BM1476" s="49"/>
      <c r="BN1476" s="50"/>
      <c r="BO1476" s="49"/>
      <c r="BP1476" s="49"/>
      <c r="BQ1476" s="50"/>
      <c r="BR1476" s="9"/>
    </row>
    <row r="1477" spans="1:70" s="7" customFormat="1" x14ac:dyDescent="0.25">
      <c r="A1477" s="68" t="s">
        <v>2404</v>
      </c>
      <c r="B1477" s="67" t="s">
        <v>1347</v>
      </c>
      <c r="C1477" s="52">
        <v>44970.910451388889</v>
      </c>
      <c r="D1477" s="16">
        <f>(K1477*M1477+P1477*R1477)/(24*60*60)</f>
        <v>8.1481481481481474E-3</v>
      </c>
      <c r="E1477" s="26"/>
      <c r="F1477" s="14" t="s">
        <v>2395</v>
      </c>
      <c r="G1477" s="15">
        <v>0.114</v>
      </c>
      <c r="H1477" s="131">
        <v>31.5</v>
      </c>
      <c r="I1477" s="131">
        <v>15</v>
      </c>
      <c r="J1477" s="143" t="s">
        <v>2396</v>
      </c>
      <c r="K1477" s="27">
        <v>4</v>
      </c>
      <c r="L1477" s="27">
        <v>2E-3</v>
      </c>
      <c r="M1477" s="13">
        <v>176</v>
      </c>
      <c r="N1477" s="13">
        <v>240</v>
      </c>
      <c r="O1477" s="17">
        <v>2E-3</v>
      </c>
      <c r="P1477" s="27">
        <v>0</v>
      </c>
      <c r="Q1477" s="27">
        <v>6.0000000000000001E-3</v>
      </c>
      <c r="R1477" s="13">
        <v>1315</v>
      </c>
      <c r="S1477" s="13">
        <v>240</v>
      </c>
      <c r="T1477" s="133">
        <v>2.9999999999999997E-4</v>
      </c>
      <c r="U1477" s="27">
        <v>2.6970000000000002E-3</v>
      </c>
      <c r="V1477" s="8">
        <f>IF(AB1475="Latest Sag:",-(K1477*L1477+P1477*Q1477),-(K1477*L1477+P1477*Q1477)+U1477)</f>
        <v>-8.0000000000000002E-3</v>
      </c>
      <c r="W1477" s="8">
        <f>IF(OR(AC1476="",AC1476=0),Z1476+V1477,IF(AB1475="Latest Sag:",AA1476+U1477+V1477,AC1476+V1477))</f>
        <v>-0.62151300000000009</v>
      </c>
      <c r="X1477" s="33">
        <v>-39.759917999999999</v>
      </c>
      <c r="Y1477" s="53">
        <f>IF(OR(ISBLANK(X1477),X1475=VALUE(20)),,IF(W1475="Latest Z20:",ABS(X1475-X1477-K1474*L1474-P1474*Q1474+U1476+U1477),ABS(X1476-X1477-K1476*L1476-P1476*Q1476+U1477)))</f>
        <v>0</v>
      </c>
      <c r="Z1477" s="28">
        <v>-67.618581000000006</v>
      </c>
      <c r="AA1477" s="28">
        <v>-0.61619000000000002</v>
      </c>
      <c r="AB1477" s="28">
        <v>-4.6340000000000001E-3</v>
      </c>
      <c r="AC1477" s="8">
        <f t="shared" ref="AC1477" si="3319">AB1477+AA1477</f>
        <v>-0.62082400000000004</v>
      </c>
      <c r="AD1477" s="35">
        <v>-0.63271079110269901</v>
      </c>
      <c r="AE1477" s="8">
        <f t="shared" ref="AE1477" si="3320">IF(AD1477="",0,IF(OR(AC1477="",AC1477=0),W1477-AD1477,AC1477-AD1477))</f>
        <v>1.1886791102698968E-2</v>
      </c>
      <c r="AF1477" s="58">
        <f t="shared" ref="AF1477" si="3321">IF(AA1477="",(Z1477-V1477)-Z1476,AC1477-W1477)</f>
        <v>6.8900000000005068E-4</v>
      </c>
      <c r="AG1477" s="40">
        <v>-62</v>
      </c>
      <c r="AH1477" s="73">
        <v>400</v>
      </c>
      <c r="AI1477" s="40">
        <v>17</v>
      </c>
      <c r="AJ1477" s="73">
        <v>100</v>
      </c>
      <c r="AK1477" s="40">
        <v>19</v>
      </c>
      <c r="AL1477" s="73">
        <v>200</v>
      </c>
      <c r="AM1477" s="70"/>
      <c r="AN1477" s="74"/>
      <c r="AO1477" s="70">
        <v>804</v>
      </c>
      <c r="AP1477" s="63"/>
      <c r="AQ1477" s="63"/>
      <c r="AR1477" s="40"/>
      <c r="AS1477" s="40"/>
      <c r="AT1477" s="63"/>
      <c r="AU1477" s="63"/>
      <c r="AV1477" s="142"/>
      <c r="AW1477" s="71"/>
      <c r="AX1477" s="45"/>
      <c r="AY1477" s="45"/>
      <c r="AZ1477" s="46"/>
      <c r="BA1477" s="152"/>
      <c r="BB1477" s="47"/>
      <c r="BC1477" s="158">
        <v>1</v>
      </c>
      <c r="BD1477" s="158">
        <v>9</v>
      </c>
      <c r="BE1477" s="47">
        <v>15.9</v>
      </c>
      <c r="BF1477" s="56"/>
      <c r="BG1477" s="49"/>
      <c r="BH1477" s="50"/>
      <c r="BI1477" s="49"/>
      <c r="BJ1477" s="49"/>
      <c r="BK1477" s="49"/>
      <c r="BL1477" s="49"/>
      <c r="BM1477" s="49"/>
      <c r="BN1477" s="50"/>
      <c r="BO1477" s="49"/>
      <c r="BP1477" s="49"/>
      <c r="BQ1477" s="50"/>
      <c r="BR1477" s="9"/>
    </row>
    <row r="1478" spans="1:70" s="7" customFormat="1" x14ac:dyDescent="0.25">
      <c r="A1478" s="68" t="s">
        <v>2405</v>
      </c>
      <c r="B1478" s="67" t="s">
        <v>1347</v>
      </c>
      <c r="C1478" s="52">
        <v>44970.932349537034</v>
      </c>
      <c r="D1478" s="16">
        <f>(K1478*M1478+P1478*R1478)/(24*60*60)</f>
        <v>8.1481481481481474E-3</v>
      </c>
      <c r="E1478" s="26"/>
      <c r="F1478" s="14" t="s">
        <v>2395</v>
      </c>
      <c r="G1478" s="15">
        <v>0.114</v>
      </c>
      <c r="H1478" s="131">
        <v>31.5</v>
      </c>
      <c r="I1478" s="131">
        <v>15</v>
      </c>
      <c r="J1478" s="143" t="s">
        <v>2396</v>
      </c>
      <c r="K1478" s="27">
        <v>4</v>
      </c>
      <c r="L1478" s="27">
        <v>2E-3</v>
      </c>
      <c r="M1478" s="13">
        <v>176</v>
      </c>
      <c r="N1478" s="13">
        <v>240</v>
      </c>
      <c r="O1478" s="17">
        <v>2E-3</v>
      </c>
      <c r="P1478" s="27">
        <v>0</v>
      </c>
      <c r="Q1478" s="27">
        <v>6.0000000000000001E-3</v>
      </c>
      <c r="R1478" s="13">
        <v>1315</v>
      </c>
      <c r="S1478" s="13">
        <v>240</v>
      </c>
      <c r="T1478" s="133">
        <v>2.9999999999999997E-4</v>
      </c>
      <c r="U1478" s="27">
        <v>1.1119999999999999E-3</v>
      </c>
      <c r="V1478" s="8">
        <f>IF(AB1476="Latest Sag:",-(K1478*L1478+P1478*Q1478),-(K1478*L1478+P1478*Q1478)+U1478)</f>
        <v>-6.888E-3</v>
      </c>
      <c r="W1478" s="8">
        <f>IF(OR(AC1477="",AC1477=0),Z1477+V1478,IF(AB1476="Latest Sag:",AA1477+U1478+V1478,AC1477+V1478))</f>
        <v>-0.62771200000000005</v>
      </c>
      <c r="X1478" s="33">
        <v>-39.766806000000003</v>
      </c>
      <c r="Y1478" s="53">
        <f>IF(OR(ISBLANK(X1478),X1476=VALUE(20)),,IF(W1476="Latest Z20:",ABS(X1476-X1478-K1475*L1475-P1475*Q1475+U1477+U1478),ABS(X1477-X1478-K1477*L1477-P1477*Q1477+U1478)))</f>
        <v>3.5577010087939342E-15</v>
      </c>
      <c r="Z1478" s="28">
        <v>-67.618504999999999</v>
      </c>
      <c r="AA1478" s="28">
        <v>-0.61618099999999998</v>
      </c>
      <c r="AB1478" s="28">
        <v>-1.1723000000000001E-2</v>
      </c>
      <c r="AC1478" s="8">
        <f t="shared" ref="AC1478" si="3322">AB1478+AA1478</f>
        <v>-0.62790400000000002</v>
      </c>
      <c r="AD1478" s="35">
        <v>-0.63271079110269901</v>
      </c>
      <c r="AE1478" s="8">
        <f t="shared" ref="AE1478" si="3323">IF(AD1478="",0,IF(OR(AC1478="",AC1478=0),W1478-AD1478,AC1478-AD1478))</f>
        <v>4.8067911026989929E-3</v>
      </c>
      <c r="AF1478" s="58">
        <f t="shared" ref="AF1478" si="3324">IF(AA1478="",(Z1478-V1478)-Z1477,AC1478-W1478)</f>
        <v>-1.9199999999996997E-4</v>
      </c>
      <c r="AG1478" s="40">
        <v>479</v>
      </c>
      <c r="AH1478" s="73">
        <v>400</v>
      </c>
      <c r="AI1478" s="40">
        <v>19</v>
      </c>
      <c r="AJ1478" s="73">
        <v>100</v>
      </c>
      <c r="AK1478" s="40">
        <v>22</v>
      </c>
      <c r="AL1478" s="73">
        <v>200</v>
      </c>
      <c r="AM1478" s="70"/>
      <c r="AN1478" s="74"/>
      <c r="AO1478" s="70">
        <v>88</v>
      </c>
      <c r="AP1478" s="63"/>
      <c r="AQ1478" s="63"/>
      <c r="AR1478" s="40"/>
      <c r="AS1478" s="40"/>
      <c r="AT1478" s="63"/>
      <c r="AU1478" s="63"/>
      <c r="AV1478" s="142"/>
      <c r="AW1478" s="71"/>
      <c r="AX1478" s="45">
        <v>-2.4699999999999999E-4</v>
      </c>
      <c r="AY1478" s="45"/>
      <c r="AZ1478" s="46"/>
      <c r="BA1478" s="152"/>
      <c r="BB1478" s="47"/>
      <c r="BC1478" s="158">
        <v>1</v>
      </c>
      <c r="BD1478" s="158">
        <v>6</v>
      </c>
      <c r="BE1478" s="47">
        <v>20.8</v>
      </c>
      <c r="BF1478" s="56"/>
      <c r="BG1478" s="49"/>
      <c r="BH1478" s="50"/>
      <c r="BI1478" s="49"/>
      <c r="BJ1478" s="49"/>
      <c r="BK1478" s="49"/>
      <c r="BL1478" s="49"/>
      <c r="BM1478" s="49"/>
      <c r="BN1478" s="50"/>
      <c r="BO1478" s="49"/>
      <c r="BP1478" s="49"/>
      <c r="BQ1478" s="50"/>
      <c r="BR1478" s="9"/>
    </row>
    <row r="1479" spans="1:70" s="7" customFormat="1" x14ac:dyDescent="0.25">
      <c r="A1479" s="68" t="s">
        <v>2406</v>
      </c>
      <c r="B1479" s="67" t="s">
        <v>1347</v>
      </c>
      <c r="C1479" s="52">
        <v>44970.958182870374</v>
      </c>
      <c r="D1479" s="16">
        <f>(K1479*M1479+P1479*R1479)/(24*60*60)</f>
        <v>6.1111111111111114E-3</v>
      </c>
      <c r="E1479" s="26" t="s">
        <v>2407</v>
      </c>
      <c r="F1479" s="14" t="s">
        <v>2395</v>
      </c>
      <c r="G1479" s="15">
        <v>0.114</v>
      </c>
      <c r="H1479" s="131">
        <v>31.5</v>
      </c>
      <c r="I1479" s="131">
        <v>15</v>
      </c>
      <c r="J1479" s="143" t="s">
        <v>2396</v>
      </c>
      <c r="K1479" s="27">
        <v>3</v>
      </c>
      <c r="L1479" s="27">
        <v>2E-3</v>
      </c>
      <c r="M1479" s="13">
        <v>176</v>
      </c>
      <c r="N1479" s="13">
        <v>240</v>
      </c>
      <c r="O1479" s="17">
        <v>2E-3</v>
      </c>
      <c r="P1479" s="27">
        <v>0</v>
      </c>
      <c r="Q1479" s="27">
        <v>6.0000000000000001E-3</v>
      </c>
      <c r="R1479" s="13">
        <v>1315</v>
      </c>
      <c r="S1479" s="13">
        <v>240</v>
      </c>
      <c r="T1479" s="133">
        <v>2.9999999999999997E-4</v>
      </c>
      <c r="U1479" s="27">
        <v>1.286E-3</v>
      </c>
      <c r="V1479" s="8">
        <f>IF(AB1477="Latest Sag:",-(K1479*L1479+P1479*Q1479),-(K1479*L1479+P1479*Q1479)+U1479)</f>
        <v>-4.7140000000000003E-3</v>
      </c>
      <c r="W1479" s="8">
        <f>IF(OR(AC1478="",AC1478=0),Z1478+V1479,IF(AB1477="Latest Sag:",AA1478+U1479+V1479,AC1478+V1479))</f>
        <v>-0.63261800000000001</v>
      </c>
      <c r="X1479" s="33">
        <v>-39.773519</v>
      </c>
      <c r="Y1479" s="53">
        <f>IF(OR(ISBLANK(X1479),X1477=VALUE(20)),,IF(W1477="Latest Z20:",ABS(X1477-X1479-K1476*L1476-P1476*Q1476+U1478+U1479),ABS(X1478-X1479-K1478*L1478-P1478*Q1478+U1479)))</f>
        <v>1.000000002251587E-6</v>
      </c>
      <c r="Z1479" s="28">
        <v>-67.618423000000007</v>
      </c>
      <c r="AA1479" s="28">
        <v>-0.61617200000000005</v>
      </c>
      <c r="AB1479" s="28">
        <v>-1.6514000000000001E-2</v>
      </c>
      <c r="AC1479" s="8">
        <f t="shared" ref="AC1479" si="3325">AB1479+AA1479</f>
        <v>-0.63268600000000008</v>
      </c>
      <c r="AD1479" s="35">
        <v>-0.63271079110269901</v>
      </c>
      <c r="AE1479" s="8">
        <f t="shared" ref="AE1479" si="3326">IF(AD1479="",0,IF(OR(AC1479="",AC1479=0),W1479-AD1479,AC1479-AD1479))</f>
        <v>2.4791102698928924E-5</v>
      </c>
      <c r="AF1479" s="58">
        <f t="shared" ref="AF1479" si="3327">IF(AA1479="",(Z1479-V1479)-Z1478,AC1479-W1479)</f>
        <v>-6.8000000000068006E-5</v>
      </c>
      <c r="AG1479" s="40">
        <v>-6</v>
      </c>
      <c r="AH1479" s="73">
        <v>400</v>
      </c>
      <c r="AI1479" s="40">
        <v>22</v>
      </c>
      <c r="AJ1479" s="73">
        <v>100</v>
      </c>
      <c r="AK1479" s="40">
        <v>17</v>
      </c>
      <c r="AL1479" s="73">
        <v>200</v>
      </c>
      <c r="AM1479" s="70"/>
      <c r="AN1479" s="74"/>
      <c r="AO1479" s="70">
        <v>54</v>
      </c>
      <c r="AP1479" s="63"/>
      <c r="AQ1479" s="63"/>
      <c r="AR1479" s="40"/>
      <c r="AS1479" s="40"/>
      <c r="AT1479" s="63"/>
      <c r="AU1479" s="63"/>
      <c r="AV1479" s="142"/>
      <c r="AW1479" s="71"/>
      <c r="AX1479" s="45"/>
      <c r="AY1479" s="45"/>
      <c r="AZ1479" s="46"/>
      <c r="BA1479" s="152"/>
      <c r="BB1479" s="47"/>
      <c r="BC1479" s="158">
        <v>1</v>
      </c>
      <c r="BD1479" s="158">
        <v>5</v>
      </c>
      <c r="BE1479" s="47">
        <v>25.8</v>
      </c>
      <c r="BF1479" s="56"/>
      <c r="BG1479" s="49"/>
      <c r="BH1479" s="50"/>
      <c r="BI1479" s="49"/>
      <c r="BJ1479" s="49"/>
      <c r="BK1479" s="49"/>
      <c r="BL1479" s="49"/>
      <c r="BM1479" s="49"/>
      <c r="BN1479" s="50"/>
      <c r="BO1479" s="49"/>
      <c r="BP1479" s="49"/>
      <c r="BQ1479" s="50"/>
      <c r="BR1479" s="9"/>
    </row>
    <row r="1480" spans="1:70" s="6" customFormat="1" x14ac:dyDescent="0.25">
      <c r="A1480" s="1" t="s">
        <v>25</v>
      </c>
      <c r="B1480" s="136"/>
      <c r="C1480" s="137">
        <v>44971.007106481484</v>
      </c>
      <c r="D1480" s="146">
        <v>6.43</v>
      </c>
      <c r="E1480" s="139" t="s">
        <v>814</v>
      </c>
      <c r="F1480" s="165" t="s">
        <v>1171</v>
      </c>
      <c r="G1480" s="22"/>
      <c r="H1480" s="134"/>
      <c r="I1480" s="134"/>
      <c r="J1480" s="145"/>
      <c r="K1480" s="29"/>
      <c r="L1480" s="29"/>
      <c r="M1480" s="1"/>
      <c r="N1480" s="1"/>
      <c r="O1480" s="3"/>
      <c r="P1480" s="29"/>
      <c r="Q1480" s="29"/>
      <c r="R1480" s="1"/>
      <c r="S1480" s="1"/>
      <c r="T1480" s="147" t="s">
        <v>903</v>
      </c>
      <c r="U1480" s="32" t="s">
        <v>24</v>
      </c>
      <c r="V1480" s="24"/>
      <c r="W1480" s="25" t="s">
        <v>22</v>
      </c>
      <c r="X1480" s="30">
        <v>20</v>
      </c>
      <c r="Y1480" s="138"/>
      <c r="Z1480" s="30"/>
      <c r="AA1480" s="30"/>
      <c r="AB1480" s="36" t="s">
        <v>21</v>
      </c>
      <c r="AC1480" s="24">
        <f>$AC$1479</f>
        <v>-0.63268600000000008</v>
      </c>
      <c r="AD1480" s="30"/>
      <c r="AE1480" s="24"/>
      <c r="AF1480" s="24"/>
      <c r="AG1480" s="41"/>
      <c r="AH1480" s="41"/>
      <c r="AI1480" s="41"/>
      <c r="AJ1480" s="41"/>
      <c r="AK1480" s="41"/>
      <c r="AL1480" s="41"/>
      <c r="AM1480" s="41"/>
      <c r="AN1480" s="41"/>
      <c r="AO1480" s="41"/>
      <c r="AP1480" s="135"/>
      <c r="AQ1480" s="135"/>
      <c r="AR1480" s="41"/>
      <c r="AS1480" s="41"/>
      <c r="AT1480" s="135"/>
      <c r="AU1480" s="135"/>
      <c r="AV1480" s="29"/>
      <c r="AW1480" s="42"/>
      <c r="AX1480" s="42"/>
      <c r="AY1480" s="42"/>
      <c r="AZ1480" s="43"/>
      <c r="BA1480" s="151"/>
      <c r="BB1480" s="44"/>
      <c r="BC1480" s="157">
        <v>2</v>
      </c>
      <c r="BD1480" s="157"/>
      <c r="BE1480" s="44"/>
      <c r="BF1480" s="48"/>
      <c r="BG1480" s="48"/>
      <c r="BH1480" s="48"/>
      <c r="BI1480" s="48"/>
      <c r="BJ1480" s="48"/>
      <c r="BK1480" s="48"/>
      <c r="BL1480" s="48"/>
      <c r="BM1480" s="48"/>
      <c r="BN1480" s="48"/>
      <c r="BO1480" s="48"/>
      <c r="BP1480" s="48"/>
      <c r="BQ1480" s="48"/>
      <c r="BR1480" s="1"/>
    </row>
    <row r="1481" spans="1:70" s="7" customFormat="1" x14ac:dyDescent="0.25">
      <c r="A1481" s="68" t="s">
        <v>1112</v>
      </c>
      <c r="B1481" s="67" t="s">
        <v>1910</v>
      </c>
      <c r="C1481" s="52">
        <v>44971.007187499999</v>
      </c>
      <c r="D1481" s="16">
        <f>(K1481*M1481+P1481*R1481)/(24*60*60)</f>
        <v>0</v>
      </c>
      <c r="E1481" s="26"/>
      <c r="F1481" s="14" t="s">
        <v>2395</v>
      </c>
      <c r="G1481" s="15">
        <v>0.108</v>
      </c>
      <c r="H1481" s="131">
        <v>31.5</v>
      </c>
      <c r="I1481" s="131">
        <v>15</v>
      </c>
      <c r="J1481" s="143" t="s">
        <v>2139</v>
      </c>
      <c r="K1481" s="37"/>
      <c r="L1481" s="27">
        <v>2E-3</v>
      </c>
      <c r="M1481" s="13">
        <v>176</v>
      </c>
      <c r="N1481" s="13">
        <v>240</v>
      </c>
      <c r="O1481" s="17">
        <v>2E-3</v>
      </c>
      <c r="P1481" s="37"/>
      <c r="Q1481" s="27">
        <v>6.0000000000000001E-3</v>
      </c>
      <c r="R1481" s="13">
        <v>1315</v>
      </c>
      <c r="S1481" s="13">
        <v>240</v>
      </c>
      <c r="T1481" s="133">
        <v>2.9999999999999997E-4</v>
      </c>
      <c r="U1481" s="27"/>
      <c r="V1481" s="8">
        <f>IF(AB1479="Latest Sag:",-(K1481*L1481+P1481*Q1481),-(K1481*L1481+P1481*Q1481)+U1481)</f>
        <v>0</v>
      </c>
      <c r="W1481" s="8">
        <f>IF(OR(AC1480="",AC1480=0),Z1480+V1481,IF(AB1479="Latest Sag:",AA1480+U1481+V1481,AC1480+V1481))</f>
        <v>-0.63268600000000008</v>
      </c>
      <c r="X1481" s="34"/>
      <c r="Y1481" s="53">
        <f>IF(OR(ISBLANK(X1481),X1479=VALUE(20)),,IF(W1479="Latest Z20:",ABS(X1479-X1481-K1478*L1478-P1478*Q1478+U1480+U1481),ABS(X1480-X1481-K1480*L1480-P1480*Q1480+U1481)))</f>
        <v>0</v>
      </c>
      <c r="Z1481" s="28"/>
      <c r="AA1481" s="28"/>
      <c r="AB1481" s="28"/>
      <c r="AC1481" s="8">
        <f t="shared" ref="AC1481" si="3328">AB1481+AA1481</f>
        <v>0</v>
      </c>
      <c r="AD1481" s="35"/>
      <c r="AE1481" s="8">
        <f t="shared" ref="AE1481" si="3329">IF(AD1481="",0,IF(OR(AC1481="",AC1481=0),W1481-AD1481,AC1481-AD1481))</f>
        <v>0</v>
      </c>
      <c r="AF1481" s="58">
        <f t="shared" ref="AF1481" si="3330">IF(AA1481="",(Z1481-V1481)-Z1480,AC1481-W1481)</f>
        <v>0</v>
      </c>
      <c r="AG1481" s="40"/>
      <c r="AH1481" s="73">
        <v>400</v>
      </c>
      <c r="AI1481" s="40"/>
      <c r="AJ1481" s="73">
        <v>100</v>
      </c>
      <c r="AK1481" s="40"/>
      <c r="AL1481" s="73">
        <v>200</v>
      </c>
      <c r="AM1481" s="70"/>
      <c r="AN1481" s="74"/>
      <c r="AO1481" s="70"/>
      <c r="AP1481" s="63"/>
      <c r="AQ1481" s="63"/>
      <c r="AR1481" s="40"/>
      <c r="AS1481" s="40"/>
      <c r="AT1481" s="63"/>
      <c r="AU1481" s="63"/>
      <c r="AV1481" s="142"/>
      <c r="AW1481" s="71">
        <v>0.02</v>
      </c>
      <c r="AX1481" s="45"/>
      <c r="AY1481" s="45"/>
      <c r="AZ1481" s="46"/>
      <c r="BA1481" s="152"/>
      <c r="BB1481" s="47"/>
      <c r="BC1481" s="158">
        <v>2</v>
      </c>
      <c r="BD1481" s="158"/>
      <c r="BE1481" s="47"/>
      <c r="BF1481" s="56"/>
      <c r="BG1481" s="49"/>
      <c r="BH1481" s="50"/>
      <c r="BI1481" s="49"/>
      <c r="BJ1481" s="49"/>
      <c r="BK1481" s="49"/>
      <c r="BL1481" s="49"/>
      <c r="BM1481" s="49"/>
      <c r="BN1481" s="50"/>
      <c r="BO1481" s="49"/>
      <c r="BP1481" s="49"/>
      <c r="BQ1481" s="50"/>
      <c r="BR1481" s="9"/>
    </row>
    <row r="1482" spans="1:70" s="7" customFormat="1" x14ac:dyDescent="0.25">
      <c r="A1482" s="68" t="s">
        <v>1116</v>
      </c>
      <c r="B1482" s="67" t="s">
        <v>1910</v>
      </c>
      <c r="C1482" s="52">
        <v>44971.030474537038</v>
      </c>
      <c r="D1482" s="16">
        <f>(K1482*M1482+P1482*R1482)/(24*60*60)</f>
        <v>6.1111111111111114E-3</v>
      </c>
      <c r="E1482" s="26"/>
      <c r="F1482" s="14" t="s">
        <v>2395</v>
      </c>
      <c r="G1482" s="15">
        <v>0.108</v>
      </c>
      <c r="H1482" s="131">
        <v>31.5</v>
      </c>
      <c r="I1482" s="131">
        <v>15</v>
      </c>
      <c r="J1482" s="143" t="s">
        <v>2139</v>
      </c>
      <c r="K1482" s="27">
        <v>3</v>
      </c>
      <c r="L1482" s="27">
        <v>6.0000000000000001E-3</v>
      </c>
      <c r="M1482" s="13">
        <v>176</v>
      </c>
      <c r="N1482" s="13">
        <v>240</v>
      </c>
      <c r="O1482" s="17">
        <v>2E-3</v>
      </c>
      <c r="P1482" s="27"/>
      <c r="Q1482" s="27">
        <v>6.0000000000000001E-3</v>
      </c>
      <c r="R1482" s="13">
        <v>1315</v>
      </c>
      <c r="S1482" s="13">
        <v>240</v>
      </c>
      <c r="T1482" s="133">
        <v>2.9999999999999997E-4</v>
      </c>
      <c r="U1482" s="27">
        <v>0.01</v>
      </c>
      <c r="V1482" s="8">
        <f>IF(AB1480="Latest Sag:",-(K1482*L1482+P1482*Q1482),-(K1482*L1482+P1482*Q1482)+U1482)</f>
        <v>-1.8000000000000002E-2</v>
      </c>
      <c r="W1482" s="8">
        <f>IF(OR(AC1481="",AC1481=0),Z1481+V1482,IF(AB1480="Latest Sag:",AA1481+U1482+V1482,AC1481+V1482))</f>
        <v>-1.8000000000000002E-2</v>
      </c>
      <c r="X1482" s="33">
        <v>-49.1541</v>
      </c>
      <c r="Y1482" s="53">
        <f>IF(OR(ISBLANK(X1482),X1480=VALUE(20)),,IF(W1480="Latest Z20:",ABS(X1480-X1482-K1479*L1479-P1479*Q1479+U1481+U1482),ABS(X1481-X1482-K1481*L1481-P1481*Q1481+U1482)))</f>
        <v>0</v>
      </c>
      <c r="Z1482" s="28">
        <v>-77.085938999999996</v>
      </c>
      <c r="AA1482" s="28"/>
      <c r="AB1482" s="28"/>
      <c r="AC1482" s="8">
        <f t="shared" ref="AC1482" si="3331">AB1482+AA1482</f>
        <v>0</v>
      </c>
      <c r="AD1482" s="35"/>
      <c r="AE1482" s="8">
        <f t="shared" ref="AE1482" si="3332">IF(AD1482="",0,IF(OR(AC1482="",AC1482=0),W1482-AD1482,AC1482-AD1482))</f>
        <v>0</v>
      </c>
      <c r="AF1482" s="58">
        <f t="shared" ref="AF1482" si="3333">IF(AA1482="",(Z1482-V1482)-Z1481,AC1482-W1482)</f>
        <v>-77.067938999999996</v>
      </c>
      <c r="AG1482" s="40">
        <v>3892</v>
      </c>
      <c r="AH1482" s="73">
        <v>400</v>
      </c>
      <c r="AI1482" s="40"/>
      <c r="AJ1482" s="73">
        <v>100</v>
      </c>
      <c r="AK1482" s="40"/>
      <c r="AL1482" s="73">
        <v>200</v>
      </c>
      <c r="AM1482" s="70"/>
      <c r="AN1482" s="74"/>
      <c r="AO1482" s="70"/>
      <c r="AP1482" s="63"/>
      <c r="AQ1482" s="63"/>
      <c r="AR1482" s="40"/>
      <c r="AS1482" s="40"/>
      <c r="AT1482" s="63"/>
      <c r="AU1482" s="63"/>
      <c r="AV1482" s="142"/>
      <c r="AW1482" s="71">
        <v>-1.7000000000000001E-2</v>
      </c>
      <c r="AX1482" s="45">
        <v>-4.457E-3</v>
      </c>
      <c r="AY1482" s="45">
        <v>3.9800000000000002E-4</v>
      </c>
      <c r="AZ1482" s="46"/>
      <c r="BA1482" s="152"/>
      <c r="BB1482" s="47"/>
      <c r="BC1482" s="158">
        <v>2</v>
      </c>
      <c r="BD1482" s="158"/>
      <c r="BE1482" s="47"/>
      <c r="BF1482" s="56"/>
      <c r="BG1482" s="49"/>
      <c r="BH1482" s="50"/>
      <c r="BI1482" s="49"/>
      <c r="BJ1482" s="49"/>
      <c r="BK1482" s="49"/>
      <c r="BL1482" s="49"/>
      <c r="BM1482" s="49"/>
      <c r="BN1482" s="50"/>
      <c r="BO1482" s="49"/>
      <c r="BP1482" s="49"/>
      <c r="BQ1482" s="50"/>
      <c r="BR1482" s="9"/>
    </row>
    <row r="1483" spans="1:70" s="7" customFormat="1" x14ac:dyDescent="0.25">
      <c r="A1483" s="68" t="s">
        <v>1250</v>
      </c>
      <c r="B1483" s="67" t="s">
        <v>1910</v>
      </c>
      <c r="C1483" s="52">
        <v>44971.042442129627</v>
      </c>
      <c r="D1483" s="16">
        <f>(K1483*M1483+P1483*R1483)/(24*60*60)</f>
        <v>6.1111111111111114E-3</v>
      </c>
      <c r="E1483" s="26">
        <v>-82.676573000000005</v>
      </c>
      <c r="F1483" s="14" t="s">
        <v>2395</v>
      </c>
      <c r="G1483" s="15">
        <v>0.108</v>
      </c>
      <c r="H1483" s="131">
        <v>31.5</v>
      </c>
      <c r="I1483" s="131">
        <v>15</v>
      </c>
      <c r="J1483" s="143" t="s">
        <v>2139</v>
      </c>
      <c r="K1483" s="27">
        <v>3</v>
      </c>
      <c r="L1483" s="27">
        <v>6.0000000000000001E-3</v>
      </c>
      <c r="M1483" s="13">
        <v>176</v>
      </c>
      <c r="N1483" s="13">
        <v>240</v>
      </c>
      <c r="O1483" s="17">
        <v>2E-3</v>
      </c>
      <c r="P1483" s="27"/>
      <c r="Q1483" s="27">
        <v>6.0000000000000001E-3</v>
      </c>
      <c r="R1483" s="13">
        <v>1315</v>
      </c>
      <c r="S1483" s="13">
        <v>240</v>
      </c>
      <c r="T1483" s="133">
        <v>2.9999999999999997E-4</v>
      </c>
      <c r="U1483" s="27">
        <v>0.01</v>
      </c>
      <c r="V1483" s="8">
        <f>IF(AB1481="Latest Sag:",-(K1483*L1483+P1483*Q1483),-(K1483*L1483+P1483*Q1483)+U1483)</f>
        <v>-8.0000000000000019E-3</v>
      </c>
      <c r="W1483" s="8">
        <f>IF(OR(AC1482="",AC1482=0),Z1482+V1483,IF(AB1481="Latest Sag:",AA1482+U1483+V1483,AC1482+V1483))</f>
        <v>-77.093938999999992</v>
      </c>
      <c r="X1483" s="33">
        <v>-49.162100000000002</v>
      </c>
      <c r="Y1483" s="53">
        <f>IF(OR(ISBLANK(X1483),X1481=VALUE(20)),,IF(W1481="Latest Z20:",ABS(X1481-X1483-K1480*L1480-P1480*Q1480+U1482+U1483),ABS(X1482-X1483-K1482*L1482-P1482*Q1482+U1483)))</f>
        <v>2.6697394295283061E-15</v>
      </c>
      <c r="Z1483" s="28">
        <v>-77.095140000000001</v>
      </c>
      <c r="AA1483" s="28"/>
      <c r="AB1483" s="28"/>
      <c r="AC1483" s="8">
        <f t="shared" ref="AC1483" si="3334">AB1483+AA1483</f>
        <v>0</v>
      </c>
      <c r="AD1483" s="35"/>
      <c r="AE1483" s="8">
        <f t="shared" ref="AE1483" si="3335">IF(AD1483="",0,IF(OR(AC1483="",AC1483=0),W1483-AD1483,AC1483-AD1483))</f>
        <v>0</v>
      </c>
      <c r="AF1483" s="58">
        <f t="shared" ref="AF1483" si="3336">IF(AA1483="",(Z1483-V1483)-Z1482,AC1483-W1483)</f>
        <v>-1.2010000000088894E-3</v>
      </c>
      <c r="AG1483" s="40">
        <v>292</v>
      </c>
      <c r="AH1483" s="73">
        <v>400</v>
      </c>
      <c r="AI1483" s="40"/>
      <c r="AJ1483" s="73">
        <v>100</v>
      </c>
      <c r="AK1483" s="40"/>
      <c r="AL1483" s="73">
        <v>200</v>
      </c>
      <c r="AM1483" s="70"/>
      <c r="AN1483" s="74"/>
      <c r="AO1483" s="70"/>
      <c r="AP1483" s="63"/>
      <c r="AQ1483" s="63"/>
      <c r="AR1483" s="40"/>
      <c r="AS1483" s="40"/>
      <c r="AT1483" s="63"/>
      <c r="AU1483" s="63"/>
      <c r="AV1483" s="142"/>
      <c r="AW1483" s="71"/>
      <c r="AX1483" s="45"/>
      <c r="AY1483" s="45"/>
      <c r="AZ1483" s="46"/>
      <c r="BA1483" s="152"/>
      <c r="BB1483" s="47"/>
      <c r="BC1483" s="158">
        <v>2</v>
      </c>
      <c r="BD1483" s="158"/>
      <c r="BE1483" s="47"/>
      <c r="BF1483" s="56"/>
      <c r="BG1483" s="49"/>
      <c r="BH1483" s="50"/>
      <c r="BI1483" s="49"/>
      <c r="BJ1483" s="49"/>
      <c r="BK1483" s="49"/>
      <c r="BL1483" s="49"/>
      <c r="BM1483" s="49"/>
      <c r="BN1483" s="50"/>
      <c r="BO1483" s="49"/>
      <c r="BP1483" s="49"/>
      <c r="BQ1483" s="50"/>
      <c r="BR1483" s="9"/>
    </row>
    <row r="1484" spans="1:70" s="6" customFormat="1" x14ac:dyDescent="0.25">
      <c r="A1484" s="170" t="s">
        <v>1155</v>
      </c>
      <c r="B1484" s="136"/>
      <c r="C1484" s="137">
        <v>44971.052083333336</v>
      </c>
      <c r="D1484" s="146">
        <v>1.08</v>
      </c>
      <c r="E1484" s="139" t="s">
        <v>814</v>
      </c>
      <c r="F1484" s="165" t="s">
        <v>1110</v>
      </c>
      <c r="G1484" s="22"/>
      <c r="H1484" s="134"/>
      <c r="I1484" s="134"/>
      <c r="J1484" s="145"/>
      <c r="K1484" s="29"/>
      <c r="L1484" s="29"/>
      <c r="M1484" s="1"/>
      <c r="N1484" s="1"/>
      <c r="O1484" s="3"/>
      <c r="P1484" s="29"/>
      <c r="Q1484" s="29"/>
      <c r="R1484" s="1"/>
      <c r="S1484" s="1"/>
      <c r="T1484" s="147" t="s">
        <v>903</v>
      </c>
      <c r="U1484" s="32" t="s">
        <v>24</v>
      </c>
      <c r="V1484" s="24"/>
      <c r="W1484" s="25" t="s">
        <v>22</v>
      </c>
      <c r="X1484" s="30">
        <v>20</v>
      </c>
      <c r="Y1484" s="138"/>
      <c r="Z1484" s="30"/>
      <c r="AA1484" s="30"/>
      <c r="AB1484" s="36" t="s">
        <v>21</v>
      </c>
      <c r="AC1484" s="24">
        <f>$AC$1483</f>
        <v>0</v>
      </c>
      <c r="AD1484" s="30"/>
      <c r="AE1484" s="24"/>
      <c r="AF1484" s="24"/>
      <c r="AG1484" s="41"/>
      <c r="AH1484" s="41"/>
      <c r="AI1484" s="41"/>
      <c r="AJ1484" s="41"/>
      <c r="AK1484" s="41"/>
      <c r="AL1484" s="41"/>
      <c r="AM1484" s="41"/>
      <c r="AN1484" s="41"/>
      <c r="AO1484" s="41"/>
      <c r="AP1484" s="135"/>
      <c r="AQ1484" s="135"/>
      <c r="AR1484" s="41"/>
      <c r="AS1484" s="41"/>
      <c r="AT1484" s="135"/>
      <c r="AU1484" s="135"/>
      <c r="AV1484" s="29"/>
      <c r="AW1484" s="42"/>
      <c r="AX1484" s="42"/>
      <c r="AY1484" s="42"/>
      <c r="AZ1484" s="43"/>
      <c r="BA1484" s="151"/>
      <c r="BB1484" s="44"/>
      <c r="BC1484" s="157">
        <v>0</v>
      </c>
      <c r="BD1484" s="157"/>
      <c r="BE1484" s="44"/>
      <c r="BF1484" s="48"/>
      <c r="BG1484" s="48"/>
      <c r="BH1484" s="48"/>
      <c r="BI1484" s="48"/>
      <c r="BJ1484" s="48"/>
      <c r="BK1484" s="48"/>
      <c r="BL1484" s="48"/>
      <c r="BM1484" s="48"/>
      <c r="BN1484" s="48"/>
      <c r="BO1484" s="48"/>
      <c r="BP1484" s="48"/>
      <c r="BQ1484" s="48"/>
      <c r="BR1484" s="1"/>
    </row>
    <row r="1485" spans="1:70" s="7" customFormat="1" x14ac:dyDescent="0.25">
      <c r="A1485" s="68" t="s">
        <v>2408</v>
      </c>
      <c r="B1485" s="67" t="s">
        <v>1910</v>
      </c>
      <c r="C1485" s="52">
        <v>44971.072384259256</v>
      </c>
      <c r="D1485" s="16">
        <f>(K1485*M1485+P1485*R1485)/(24*60*60)</f>
        <v>0</v>
      </c>
      <c r="E1485" s="26"/>
      <c r="F1485" s="14" t="s">
        <v>2395</v>
      </c>
      <c r="G1485" s="15">
        <v>0.108</v>
      </c>
      <c r="H1485" s="131">
        <v>31.5</v>
      </c>
      <c r="I1485" s="131">
        <v>15</v>
      </c>
      <c r="J1485" s="143" t="s">
        <v>2139</v>
      </c>
      <c r="K1485" s="37"/>
      <c r="L1485" s="27">
        <v>6.0000000000000001E-3</v>
      </c>
      <c r="M1485" s="13">
        <v>176</v>
      </c>
      <c r="N1485" s="13">
        <v>240</v>
      </c>
      <c r="O1485" s="17">
        <v>2E-3</v>
      </c>
      <c r="P1485" s="37"/>
      <c r="Q1485" s="27">
        <v>6.0000000000000001E-3</v>
      </c>
      <c r="R1485" s="13">
        <v>1315</v>
      </c>
      <c r="S1485" s="13">
        <v>240</v>
      </c>
      <c r="T1485" s="133">
        <v>2.9999999999999997E-4</v>
      </c>
      <c r="U1485" s="27"/>
      <c r="V1485" s="8">
        <f>IF(AB1483="Latest Sag:",-(K1485*L1485+P1485*Q1485),-(K1485*L1485+P1485*Q1485)+U1485)</f>
        <v>0</v>
      </c>
      <c r="W1485" s="8">
        <f>IF(OR(AC1484="",AC1484=0),Z1484+V1485,IF(AB1483="Latest Sag:",AA1484+U1485+V1485,AC1484+V1485))</f>
        <v>0</v>
      </c>
      <c r="X1485" s="34"/>
      <c r="Y1485" s="53">
        <f>IF(OR(ISBLANK(X1485),X1483=VALUE(20)),,IF(W1483="Latest Z20:",ABS(X1483-X1485-K1482*L1482-P1482*Q1482+U1484+U1485),ABS(X1484-X1485-K1484*L1484-P1484*Q1484+U1485)))</f>
        <v>0</v>
      </c>
      <c r="Z1485" s="28">
        <v>-67.617582999999996</v>
      </c>
      <c r="AA1485" s="28">
        <v>-0.61632200000000004</v>
      </c>
      <c r="AB1485" s="28">
        <v>-2.43E-4</v>
      </c>
      <c r="AC1485" s="8">
        <f t="shared" ref="AC1485" si="3337">AB1485+AA1485</f>
        <v>-0.61656500000000003</v>
      </c>
      <c r="AD1485" s="35">
        <v>-0.63285174624507501</v>
      </c>
      <c r="AE1485" s="8">
        <f t="shared" ref="AE1485" si="3338">IF(AD1485="",0,IF(OR(AC1485="",AC1485=0),W1485-AD1485,AC1485-AD1485))</f>
        <v>1.6286746245074979E-2</v>
      </c>
      <c r="AF1485" s="58">
        <f t="shared" ref="AF1485" si="3339">IF(AA1485="",(Z1485-V1485)-Z1484,AC1485-W1485)</f>
        <v>-0.61656500000000003</v>
      </c>
      <c r="AG1485" s="40">
        <v>-679</v>
      </c>
      <c r="AH1485" s="73">
        <v>400</v>
      </c>
      <c r="AI1485" s="40">
        <v>15</v>
      </c>
      <c r="AJ1485" s="73">
        <v>100</v>
      </c>
      <c r="AK1485" s="40">
        <v>32</v>
      </c>
      <c r="AL1485" s="73">
        <v>200</v>
      </c>
      <c r="AM1485" s="70"/>
      <c r="AN1485" s="74"/>
      <c r="AO1485" s="70"/>
      <c r="AP1485" s="63"/>
      <c r="AQ1485" s="63"/>
      <c r="AR1485" s="40"/>
      <c r="AS1485" s="40"/>
      <c r="AT1485" s="63"/>
      <c r="AU1485" s="63"/>
      <c r="AV1485" s="142"/>
      <c r="AW1485" s="71">
        <v>2.3709999999999998E-3</v>
      </c>
      <c r="AX1485" s="45"/>
      <c r="AY1485" s="45"/>
      <c r="AZ1485" s="46"/>
      <c r="BA1485" s="152"/>
      <c r="BB1485" s="47"/>
      <c r="BC1485" s="158">
        <v>0</v>
      </c>
      <c r="BD1485" s="158"/>
      <c r="BE1485" s="47"/>
      <c r="BF1485" s="56"/>
      <c r="BG1485" s="49"/>
      <c r="BH1485" s="50"/>
      <c r="BI1485" s="49"/>
      <c r="BJ1485" s="49"/>
      <c r="BK1485" s="49"/>
      <c r="BL1485" s="49"/>
      <c r="BM1485" s="49"/>
      <c r="BN1485" s="50"/>
      <c r="BO1485" s="49"/>
      <c r="BP1485" s="49"/>
      <c r="BQ1485" s="50"/>
      <c r="BR1485" s="9"/>
    </row>
    <row r="1486" spans="1:70" s="7" customFormat="1" x14ac:dyDescent="0.25">
      <c r="A1486" s="68" t="s">
        <v>2409</v>
      </c>
      <c r="B1486" s="67" t="s">
        <v>1910</v>
      </c>
      <c r="C1486" s="52">
        <v>44971.085729166669</v>
      </c>
      <c r="D1486" s="16">
        <f>(K1486*M1486+P1486*R1486)/(24*60*60)</f>
        <v>8.1481481481481474E-3</v>
      </c>
      <c r="E1486" s="26"/>
      <c r="F1486" s="14" t="s">
        <v>2395</v>
      </c>
      <c r="G1486" s="15">
        <v>0.108</v>
      </c>
      <c r="H1486" s="131">
        <v>31.5</v>
      </c>
      <c r="I1486" s="131">
        <v>15</v>
      </c>
      <c r="J1486" s="143" t="s">
        <v>2139</v>
      </c>
      <c r="K1486" s="27">
        <v>4</v>
      </c>
      <c r="L1486" s="27">
        <v>2E-3</v>
      </c>
      <c r="M1486" s="13">
        <v>176</v>
      </c>
      <c r="N1486" s="13">
        <v>240</v>
      </c>
      <c r="O1486" s="17">
        <v>2E-3</v>
      </c>
      <c r="P1486" s="27"/>
      <c r="Q1486" s="27">
        <v>6.0000000000000001E-3</v>
      </c>
      <c r="R1486" s="13">
        <v>1315</v>
      </c>
      <c r="S1486" s="13">
        <v>240</v>
      </c>
      <c r="T1486" s="133">
        <v>2.9999999999999997E-4</v>
      </c>
      <c r="U1486" s="27">
        <v>2.6589999999999999E-3</v>
      </c>
      <c r="V1486" s="8">
        <f>IF(AB1484="Latest Sag:",-(K1486*L1486+P1486*Q1486),-(K1486*L1486+P1486*Q1486)+U1486)</f>
        <v>-8.0000000000000002E-3</v>
      </c>
      <c r="W1486" s="8">
        <f>IF(OR(AC1485="",AC1485=0),Z1485+V1486,IF(AB1484="Latest Sag:",AA1485+U1486+V1486,AC1485+V1486))</f>
        <v>-0.62166300000000008</v>
      </c>
      <c r="X1486" s="33">
        <v>-39.7012</v>
      </c>
      <c r="Y1486" s="53">
        <f>IF(OR(ISBLANK(X1486),X1484=VALUE(20)),,IF(W1484="Latest Z20:",ABS(X1484-X1486-K1483*L1483-P1483*Q1483+U1485+U1486),ABS(X1485-X1486-K1485*L1485-P1485*Q1485+U1486)))</f>
        <v>0</v>
      </c>
      <c r="Z1486" s="28">
        <v>-67.617260999999999</v>
      </c>
      <c r="AA1486" s="28">
        <v>-0.61629699999999998</v>
      </c>
      <c r="AB1486" s="28">
        <v>-6.1809999999999999E-3</v>
      </c>
      <c r="AC1486" s="8">
        <f t="shared" ref="AC1486" si="3340">AB1486+AA1486</f>
        <v>-0.62247799999999998</v>
      </c>
      <c r="AD1486" s="35">
        <v>-0.63285174624507501</v>
      </c>
      <c r="AE1486" s="8">
        <f t="shared" ref="AE1486" si="3341">IF(AD1486="",0,IF(OR(AC1486="",AC1486=0),W1486-AD1486,AC1486-AD1486))</f>
        <v>1.0373746245075033E-2</v>
      </c>
      <c r="AF1486" s="58">
        <f t="shared" ref="AF1486" si="3342">IF(AA1486="",(Z1486-V1486)-Z1485,AC1486-W1486)</f>
        <v>-8.1499999999989914E-4</v>
      </c>
      <c r="AG1486" s="40">
        <v>944</v>
      </c>
      <c r="AH1486" s="73">
        <v>400</v>
      </c>
      <c r="AI1486" s="40">
        <v>18</v>
      </c>
      <c r="AJ1486" s="73">
        <v>100</v>
      </c>
      <c r="AK1486" s="40">
        <v>11</v>
      </c>
      <c r="AL1486" s="73">
        <v>200</v>
      </c>
      <c r="AM1486" s="70"/>
      <c r="AN1486" s="74"/>
      <c r="AO1486" s="70">
        <v>751</v>
      </c>
      <c r="AP1486" s="63"/>
      <c r="AQ1486" s="63"/>
      <c r="AR1486" s="40"/>
      <c r="AS1486" s="40"/>
      <c r="AT1486" s="63"/>
      <c r="AU1486" s="63"/>
      <c r="AV1486" s="142"/>
      <c r="AW1486" s="71"/>
      <c r="AX1486" s="45">
        <v>3.6200000000000002E-4</v>
      </c>
      <c r="AY1486" s="45">
        <v>1.377E-3</v>
      </c>
      <c r="AZ1486" s="46"/>
      <c r="BA1486" s="152"/>
      <c r="BB1486" s="47"/>
      <c r="BC1486" s="158">
        <v>0</v>
      </c>
      <c r="BD1486" s="158"/>
      <c r="BE1486" s="47"/>
      <c r="BF1486" s="56"/>
      <c r="BG1486" s="49"/>
      <c r="BH1486" s="50"/>
      <c r="BI1486" s="49"/>
      <c r="BJ1486" s="49"/>
      <c r="BK1486" s="49"/>
      <c r="BL1486" s="49"/>
      <c r="BM1486" s="49"/>
      <c r="BN1486" s="50"/>
      <c r="BO1486" s="49"/>
      <c r="BP1486" s="49"/>
      <c r="BQ1486" s="50"/>
      <c r="BR1486" s="9"/>
    </row>
    <row r="1487" spans="1:70" s="7" customFormat="1" x14ac:dyDescent="0.25">
      <c r="A1487" s="68" t="s">
        <v>2410</v>
      </c>
      <c r="B1487" s="67" t="s">
        <v>1910</v>
      </c>
      <c r="C1487" s="52">
        <v>44971.111342592594</v>
      </c>
      <c r="D1487" s="16">
        <f>(K1487*M1487+P1487*R1487)/(24*60*60)</f>
        <v>6.1111111111111114E-3</v>
      </c>
      <c r="E1487" s="26"/>
      <c r="F1487" s="14" t="s">
        <v>2395</v>
      </c>
      <c r="G1487" s="15">
        <v>0.108</v>
      </c>
      <c r="H1487" s="131">
        <v>31.5</v>
      </c>
      <c r="I1487" s="131">
        <v>15</v>
      </c>
      <c r="J1487" s="143" t="s">
        <v>2139</v>
      </c>
      <c r="K1487" s="27">
        <v>3</v>
      </c>
      <c r="L1487" s="27">
        <v>2E-3</v>
      </c>
      <c r="M1487" s="13">
        <v>176</v>
      </c>
      <c r="N1487" s="13">
        <v>240</v>
      </c>
      <c r="O1487" s="17">
        <v>2E-3</v>
      </c>
      <c r="P1487" s="27"/>
      <c r="Q1487" s="27">
        <v>6.0000000000000001E-3</v>
      </c>
      <c r="R1487" s="13">
        <v>1315</v>
      </c>
      <c r="S1487" s="13">
        <v>240</v>
      </c>
      <c r="T1487" s="133">
        <v>2.9999999999999997E-4</v>
      </c>
      <c r="U1487" s="27">
        <v>6.3599999999999996E-4</v>
      </c>
      <c r="V1487" s="8">
        <f>IF(AB1485="Latest Sag:",-(K1487*L1487+P1487*Q1487),-(K1487*L1487+P1487*Q1487)+U1487)</f>
        <v>-5.3639999999999998E-3</v>
      </c>
      <c r="W1487" s="8">
        <f>IF(OR(AC1486="",AC1486=0),Z1486+V1487,IF(AB1485="Latest Sag:",AA1486+U1487+V1487,AC1486+V1487))</f>
        <v>-0.62784200000000001</v>
      </c>
      <c r="X1487" s="33">
        <v>-39.708500000000001</v>
      </c>
      <c r="Y1487" s="53">
        <f>IF(OR(ISBLANK(X1487),X1485=VALUE(20)),,IF(W1485="Latest Z20:",ABS(X1485-X1487-K1484*L1484-P1484*Q1484+U1486+U1487),ABS(X1486-X1487-K1486*L1486-P1486*Q1486+U1487)))</f>
        <v>6.3999999999249878E-5</v>
      </c>
      <c r="Z1487" s="28">
        <v>-67.617400000000004</v>
      </c>
      <c r="AA1487" s="28">
        <v>-0.61630799999999997</v>
      </c>
      <c r="AB1487" s="28">
        <v>-1.1476E-2</v>
      </c>
      <c r="AC1487" s="8">
        <f t="shared" ref="AC1487" si="3343">AB1487+AA1487</f>
        <v>-0.62778400000000001</v>
      </c>
      <c r="AD1487" s="35">
        <v>-0.63285174624507501</v>
      </c>
      <c r="AE1487" s="8">
        <f t="shared" ref="AE1487" si="3344">IF(AD1487="",0,IF(OR(AC1487="",AC1487=0),W1487-AD1487,AC1487-AD1487))</f>
        <v>5.0677462450749999E-3</v>
      </c>
      <c r="AF1487" s="58">
        <f t="shared" ref="AF1487" si="3345">IF(AA1487="",(Z1487-V1487)-Z1486,AC1487-W1487)</f>
        <v>5.8000000000002494E-5</v>
      </c>
      <c r="AG1487" s="40">
        <v>287</v>
      </c>
      <c r="AH1487" s="73">
        <v>400</v>
      </c>
      <c r="AI1487" s="40">
        <v>27</v>
      </c>
      <c r="AJ1487" s="73">
        <v>100</v>
      </c>
      <c r="AK1487" s="40">
        <v>15</v>
      </c>
      <c r="AL1487" s="73">
        <v>200</v>
      </c>
      <c r="AM1487" s="70"/>
      <c r="AN1487" s="74"/>
      <c r="AO1487" s="70">
        <v>66</v>
      </c>
      <c r="AP1487" s="63"/>
      <c r="AQ1487" s="63"/>
      <c r="AR1487" s="40"/>
      <c r="AS1487" s="40"/>
      <c r="AT1487" s="63"/>
      <c r="AU1487" s="63"/>
      <c r="AV1487" s="142"/>
      <c r="AW1487" s="71"/>
      <c r="AX1487" s="45">
        <v>-1.55E-4</v>
      </c>
      <c r="AY1487" s="45"/>
      <c r="AZ1487" s="46"/>
      <c r="BA1487" s="152"/>
      <c r="BB1487" s="47"/>
      <c r="BC1487" s="158">
        <v>0</v>
      </c>
      <c r="BD1487" s="158"/>
      <c r="BE1487" s="47"/>
      <c r="BF1487" s="56"/>
      <c r="BG1487" s="49"/>
      <c r="BH1487" s="50"/>
      <c r="BI1487" s="49"/>
      <c r="BJ1487" s="49"/>
      <c r="BK1487" s="49"/>
      <c r="BL1487" s="49"/>
      <c r="BM1487" s="49"/>
      <c r="BN1487" s="50"/>
      <c r="BO1487" s="49"/>
      <c r="BP1487" s="49"/>
      <c r="BQ1487" s="50"/>
      <c r="BR1487" s="9"/>
    </row>
    <row r="1488" spans="1:70" s="7" customFormat="1" x14ac:dyDescent="0.25">
      <c r="A1488" s="68" t="s">
        <v>2411</v>
      </c>
      <c r="B1488" s="67" t="s">
        <v>1910</v>
      </c>
      <c r="C1488" s="52">
        <v>44971.132962962962</v>
      </c>
      <c r="D1488" s="16">
        <f>(K1488*M1488+P1488*R1488)/(24*60*60)</f>
        <v>6.1111111111111114E-3</v>
      </c>
      <c r="E1488" s="26"/>
      <c r="F1488" s="14" t="s">
        <v>2395</v>
      </c>
      <c r="G1488" s="15">
        <v>0.108</v>
      </c>
      <c r="H1488" s="131">
        <v>31.5</v>
      </c>
      <c r="I1488" s="131">
        <v>15</v>
      </c>
      <c r="J1488" s="143" t="s">
        <v>2139</v>
      </c>
      <c r="K1488" s="27">
        <v>3</v>
      </c>
      <c r="L1488" s="27">
        <v>2E-3</v>
      </c>
      <c r="M1488" s="13">
        <v>176</v>
      </c>
      <c r="N1488" s="13">
        <v>240</v>
      </c>
      <c r="O1488" s="17">
        <v>2E-3</v>
      </c>
      <c r="P1488" s="27">
        <v>0</v>
      </c>
      <c r="Q1488" s="27">
        <v>6.0000000000000001E-3</v>
      </c>
      <c r="R1488" s="13">
        <v>1315</v>
      </c>
      <c r="S1488" s="13">
        <v>240</v>
      </c>
      <c r="T1488" s="133">
        <v>2.9999999999999997E-4</v>
      </c>
      <c r="U1488" s="27">
        <v>1.0380000000000001E-3</v>
      </c>
      <c r="V1488" s="8">
        <f>IF(AB1486="Latest Sag:",-(K1488*L1488+P1488*Q1488),-(K1488*L1488+P1488*Q1488)+U1488)</f>
        <v>-4.9620000000000003E-3</v>
      </c>
      <c r="W1488" s="8">
        <f>IF(OR(AC1487="",AC1487=0),Z1487+V1488,IF(AB1486="Latest Sag:",AA1487+U1488+V1488,AC1487+V1488))</f>
        <v>-0.63274600000000003</v>
      </c>
      <c r="X1488" s="33">
        <v>-39.713543999999999</v>
      </c>
      <c r="Y1488" s="53">
        <f>IF(OR(ISBLANK(X1488),X1486=VALUE(20)),,IF(W1486="Latest Z20:",ABS(X1486-X1488-K1485*L1485-P1485*Q1485+U1487+U1488),ABS(X1487-X1488-K1487*L1487-P1487*Q1487+U1488)))</f>
        <v>8.1999999998049996E-5</v>
      </c>
      <c r="Z1488" s="28">
        <v>-67.617599999999996</v>
      </c>
      <c r="AA1488" s="28">
        <v>-0.61632299999999995</v>
      </c>
      <c r="AB1488" s="28">
        <v>-1.6441000000000001E-2</v>
      </c>
      <c r="AC1488" s="8">
        <f t="shared" ref="AC1488" si="3346">AB1488+AA1488</f>
        <v>-0.63276399999999999</v>
      </c>
      <c r="AD1488" s="35">
        <v>-0.63285174624507501</v>
      </c>
      <c r="AE1488" s="8">
        <f t="shared" ref="AE1488" si="3347">IF(AD1488="",0,IF(OR(AC1488="",AC1488=0),W1488-AD1488,AC1488-AD1488))</f>
        <v>8.7746245075015494E-5</v>
      </c>
      <c r="AF1488" s="58">
        <f t="shared" ref="AF1488" si="3348">IF(AA1488="",(Z1488-V1488)-Z1487,AC1488-W1488)</f>
        <v>-1.799999999996249E-5</v>
      </c>
      <c r="AG1488" s="40">
        <v>-76</v>
      </c>
      <c r="AH1488" s="73">
        <v>400</v>
      </c>
      <c r="AI1488" s="40">
        <v>20</v>
      </c>
      <c r="AJ1488" s="73">
        <v>100</v>
      </c>
      <c r="AK1488" s="40">
        <v>12</v>
      </c>
      <c r="AL1488" s="73">
        <v>200</v>
      </c>
      <c r="AM1488" s="70"/>
      <c r="AN1488" s="74"/>
      <c r="AO1488" s="70">
        <v>68</v>
      </c>
      <c r="AP1488" s="63"/>
      <c r="AQ1488" s="63"/>
      <c r="AR1488" s="40"/>
      <c r="AS1488" s="40"/>
      <c r="AT1488" s="63"/>
      <c r="AU1488" s="63"/>
      <c r="AV1488" s="142"/>
      <c r="AW1488" s="71"/>
      <c r="AX1488" s="45"/>
      <c r="AY1488" s="45"/>
      <c r="AZ1488" s="46"/>
      <c r="BA1488" s="152"/>
      <c r="BB1488" s="47"/>
      <c r="BC1488" s="158">
        <v>0</v>
      </c>
      <c r="BD1488" s="158">
        <v>6</v>
      </c>
      <c r="BE1488" s="47">
        <v>6.5</v>
      </c>
      <c r="BF1488" s="56"/>
      <c r="BG1488" s="49"/>
      <c r="BH1488" s="50"/>
      <c r="BI1488" s="49"/>
      <c r="BJ1488" s="49"/>
      <c r="BK1488" s="49"/>
      <c r="BL1488" s="49"/>
      <c r="BM1488" s="49"/>
      <c r="BN1488" s="50"/>
      <c r="BO1488" s="49"/>
      <c r="BP1488" s="49"/>
      <c r="BQ1488" s="50"/>
      <c r="BR1488" s="9"/>
    </row>
    <row r="1489" spans="1:70" s="6" customFormat="1" x14ac:dyDescent="0.25">
      <c r="A1489" s="170" t="s">
        <v>1155</v>
      </c>
      <c r="B1489" s="136"/>
      <c r="C1489" s="137">
        <v>44971.181828703702</v>
      </c>
      <c r="D1489" s="146">
        <v>3.11</v>
      </c>
      <c r="E1489" s="139" t="s">
        <v>814</v>
      </c>
      <c r="F1489" s="165" t="s">
        <v>1157</v>
      </c>
      <c r="G1489" s="22"/>
      <c r="H1489" s="134"/>
      <c r="I1489" s="134"/>
      <c r="J1489" s="145"/>
      <c r="K1489" s="29"/>
      <c r="L1489" s="29"/>
      <c r="M1489" s="1"/>
      <c r="N1489" s="1"/>
      <c r="O1489" s="3"/>
      <c r="P1489" s="29"/>
      <c r="Q1489" s="29"/>
      <c r="R1489" s="1"/>
      <c r="S1489" s="1"/>
      <c r="T1489" s="147" t="s">
        <v>903</v>
      </c>
      <c r="U1489" s="32" t="s">
        <v>24</v>
      </c>
      <c r="V1489" s="24"/>
      <c r="W1489" s="25" t="s">
        <v>22</v>
      </c>
      <c r="X1489" s="30">
        <v>20</v>
      </c>
      <c r="Y1489" s="138"/>
      <c r="Z1489" s="30"/>
      <c r="AA1489" s="30"/>
      <c r="AB1489" s="36" t="s">
        <v>21</v>
      </c>
      <c r="AC1489" s="24">
        <f>$AC$1488</f>
        <v>-0.63276399999999999</v>
      </c>
      <c r="AD1489" s="30"/>
      <c r="AE1489" s="24"/>
      <c r="AF1489" s="24"/>
      <c r="AG1489" s="41"/>
      <c r="AH1489" s="41"/>
      <c r="AI1489" s="41"/>
      <c r="AJ1489" s="41"/>
      <c r="AK1489" s="41"/>
      <c r="AL1489" s="41"/>
      <c r="AM1489" s="41"/>
      <c r="AN1489" s="41"/>
      <c r="AO1489" s="41"/>
      <c r="AP1489" s="135"/>
      <c r="AQ1489" s="135"/>
      <c r="AR1489" s="41"/>
      <c r="AS1489" s="41"/>
      <c r="AT1489" s="135"/>
      <c r="AU1489" s="135"/>
      <c r="AV1489" s="29"/>
      <c r="AW1489" s="42"/>
      <c r="AX1489" s="42"/>
      <c r="AY1489" s="42"/>
      <c r="AZ1489" s="43"/>
      <c r="BA1489" s="151"/>
      <c r="BB1489" s="44"/>
      <c r="BC1489" s="157">
        <v>1</v>
      </c>
      <c r="BD1489" s="157"/>
      <c r="BE1489" s="44"/>
      <c r="BF1489" s="48"/>
      <c r="BG1489" s="48"/>
      <c r="BH1489" s="48"/>
      <c r="BI1489" s="48"/>
      <c r="BJ1489" s="48"/>
      <c r="BK1489" s="48"/>
      <c r="BL1489" s="48"/>
      <c r="BM1489" s="48"/>
      <c r="BN1489" s="48"/>
      <c r="BO1489" s="48"/>
      <c r="BP1489" s="48"/>
      <c r="BQ1489" s="48"/>
      <c r="BR1489" s="1"/>
    </row>
    <row r="1490" spans="1:70" s="7" customFormat="1" x14ac:dyDescent="0.25">
      <c r="A1490" s="68" t="s">
        <v>2412</v>
      </c>
      <c r="B1490" s="67" t="s">
        <v>1347</v>
      </c>
      <c r="C1490" s="52">
        <v>44971.183009259257</v>
      </c>
      <c r="D1490" s="16">
        <f>(K1490*M1490+P1490*R1490)/(24*60*60)</f>
        <v>0</v>
      </c>
      <c r="E1490" s="26"/>
      <c r="F1490" s="14" t="s">
        <v>2395</v>
      </c>
      <c r="G1490" s="15">
        <v>0.108</v>
      </c>
      <c r="H1490" s="131">
        <v>31.5</v>
      </c>
      <c r="I1490" s="131">
        <v>15</v>
      </c>
      <c r="J1490" s="143" t="s">
        <v>2139</v>
      </c>
      <c r="K1490" s="37"/>
      <c r="L1490" s="27">
        <v>2E-3</v>
      </c>
      <c r="M1490" s="13">
        <v>176</v>
      </c>
      <c r="N1490" s="13">
        <v>240</v>
      </c>
      <c r="O1490" s="17">
        <v>2E-3</v>
      </c>
      <c r="P1490" s="37"/>
      <c r="Q1490" s="27">
        <v>6.0000000000000001E-3</v>
      </c>
      <c r="R1490" s="13">
        <v>1315</v>
      </c>
      <c r="S1490" s="13">
        <v>240</v>
      </c>
      <c r="T1490" s="133">
        <v>2.9999999999999997E-4</v>
      </c>
      <c r="U1490" s="27"/>
      <c r="V1490" s="8">
        <f>IF(AB1488="Latest Sag:",-(K1490*L1490+P1490*Q1490),-(K1490*L1490+P1490*Q1490)+U1490)</f>
        <v>0</v>
      </c>
      <c r="W1490" s="8">
        <f>IF(OR(AC1489="",AC1489=0),Z1489+V1490,IF(AB1488="Latest Sag:",AA1489+U1490+V1490,AC1489+V1490))</f>
        <v>-0.63276399999999999</v>
      </c>
      <c r="X1490" s="34"/>
      <c r="Y1490" s="53">
        <f>IF(OR(ISBLANK(X1490),X1488=VALUE(20)),,IF(W1488="Latest Z20:",ABS(X1488-X1490-K1487*L1487-P1487*Q1487+U1489+U1490),ABS(X1489-X1490-K1489*L1489-P1489*Q1489+U1490)))</f>
        <v>0</v>
      </c>
      <c r="Z1490" s="28">
        <v>-67.615561999999997</v>
      </c>
      <c r="AA1490" s="28">
        <v>-0.61628099999999997</v>
      </c>
      <c r="AB1490" s="28">
        <v>-1.1479999999999999E-3</v>
      </c>
      <c r="AC1490" s="8">
        <f t="shared" ref="AC1490" si="3349">AB1490+AA1490</f>
        <v>-0.61742900000000001</v>
      </c>
      <c r="AD1490" s="35">
        <v>-0.63281085968342599</v>
      </c>
      <c r="AE1490" s="8">
        <f t="shared" ref="AE1490" si="3350">IF(AD1490="",0,IF(OR(AC1490="",AC1490=0),W1490-AD1490,AC1490-AD1490))</f>
        <v>1.538185968342598E-2</v>
      </c>
      <c r="AF1490" s="58">
        <f t="shared" ref="AF1490" si="3351">IF(AA1490="",(Z1490-V1490)-Z1489,AC1490-W1490)</f>
        <v>1.5334999999999988E-2</v>
      </c>
      <c r="AG1490" s="40">
        <v>-1323</v>
      </c>
      <c r="AH1490" s="73">
        <v>400</v>
      </c>
      <c r="AI1490" s="40">
        <v>19</v>
      </c>
      <c r="AJ1490" s="73">
        <v>100</v>
      </c>
      <c r="AK1490" s="40">
        <v>23</v>
      </c>
      <c r="AL1490" s="73">
        <v>200</v>
      </c>
      <c r="AM1490" s="70"/>
      <c r="AN1490" s="74"/>
      <c r="AO1490" s="70"/>
      <c r="AP1490" s="63"/>
      <c r="AQ1490" s="63"/>
      <c r="AR1490" s="40"/>
      <c r="AS1490" s="40"/>
      <c r="AT1490" s="63"/>
      <c r="AU1490" s="63"/>
      <c r="AV1490" s="142"/>
      <c r="AW1490" s="71"/>
      <c r="AX1490" s="45"/>
      <c r="AY1490" s="45"/>
      <c r="AZ1490" s="46"/>
      <c r="BA1490" s="152"/>
      <c r="BB1490" s="47"/>
      <c r="BC1490" s="158">
        <v>1</v>
      </c>
      <c r="BD1490" s="158"/>
      <c r="BE1490" s="47"/>
      <c r="BF1490" s="56"/>
      <c r="BG1490" s="49"/>
      <c r="BH1490" s="50"/>
      <c r="BI1490" s="49"/>
      <c r="BJ1490" s="49"/>
      <c r="BK1490" s="49"/>
      <c r="BL1490" s="49"/>
      <c r="BM1490" s="49"/>
      <c r="BN1490" s="50"/>
      <c r="BO1490" s="49"/>
      <c r="BP1490" s="49"/>
      <c r="BQ1490" s="50"/>
      <c r="BR1490" s="9"/>
    </row>
    <row r="1491" spans="1:70" s="7" customFormat="1" x14ac:dyDescent="0.25">
      <c r="A1491" s="68" t="s">
        <v>2413</v>
      </c>
      <c r="B1491" s="67" t="s">
        <v>1347</v>
      </c>
      <c r="C1491" s="52">
        <v>44971.230254629627</v>
      </c>
      <c r="D1491" s="16">
        <f>(K1491*M1491+P1491*R1491)/(24*60*60)</f>
        <v>8.1481481481481474E-3</v>
      </c>
      <c r="E1491" s="26"/>
      <c r="F1491" s="14" t="s">
        <v>2395</v>
      </c>
      <c r="G1491" s="15">
        <v>0.108</v>
      </c>
      <c r="H1491" s="131">
        <v>31.5</v>
      </c>
      <c r="I1491" s="131">
        <v>15</v>
      </c>
      <c r="J1491" s="143" t="s">
        <v>2139</v>
      </c>
      <c r="K1491" s="27">
        <v>4</v>
      </c>
      <c r="L1491" s="27">
        <v>2E-3</v>
      </c>
      <c r="M1491" s="13">
        <v>176</v>
      </c>
      <c r="N1491" s="13">
        <v>240</v>
      </c>
      <c r="O1491" s="17">
        <v>2E-3</v>
      </c>
      <c r="P1491" s="27">
        <v>0</v>
      </c>
      <c r="Q1491" s="27">
        <v>6.0000000000000001E-3</v>
      </c>
      <c r="R1491" s="13">
        <v>1315</v>
      </c>
      <c r="S1491" s="13">
        <v>240</v>
      </c>
      <c r="T1491" s="133">
        <v>2.9999999999999997E-4</v>
      </c>
      <c r="U1491" s="27">
        <v>2.5999999999999999E-3</v>
      </c>
      <c r="V1491" s="8">
        <f>IF(AB1489="Latest Sag:",-(K1491*L1491+P1491*Q1491),-(K1491*L1491+P1491*Q1491)+U1491)</f>
        <v>-8.0000000000000002E-3</v>
      </c>
      <c r="W1491" s="8">
        <f>IF(OR(AC1490="",AC1490=0),Z1490+V1491,IF(AB1489="Latest Sag:",AA1490+U1491+V1491,AC1490+V1491))</f>
        <v>-0.62168099999999993</v>
      </c>
      <c r="X1491" s="33">
        <v>-39.698965000000001</v>
      </c>
      <c r="Y1491" s="53">
        <f>IF(OR(ISBLANK(X1491),X1489=VALUE(20)),,IF(W1489="Latest Z20:",ABS(X1489-X1491-K1488*L1488-P1488*Q1488+U1490+U1491),ABS(X1490-X1491-K1490*L1490-P1490*Q1490+U1491)))</f>
        <v>0</v>
      </c>
      <c r="Z1491" s="28">
        <v>-67.615498000000002</v>
      </c>
      <c r="AA1491" s="28">
        <v>-0.61630099999999999</v>
      </c>
      <c r="AB1491" s="28">
        <v>-5.7120000000000001E-3</v>
      </c>
      <c r="AC1491" s="8">
        <f t="shared" ref="AC1491" si="3352">AB1491+AA1491</f>
        <v>-0.62201300000000004</v>
      </c>
      <c r="AD1491" s="35">
        <v>-0.63281085968342599</v>
      </c>
      <c r="AE1491" s="8">
        <f t="shared" ref="AE1491" si="3353">IF(AD1491="",0,IF(OR(AC1491="",AC1491=0),W1491-AD1491,AC1491-AD1491))</f>
        <v>1.0797859683425948E-2</v>
      </c>
      <c r="AF1491" s="58">
        <f t="shared" ref="AF1491" si="3354">IF(AA1491="",(Z1491-V1491)-Z1490,AC1491-W1491)</f>
        <v>-3.3200000000010998E-4</v>
      </c>
      <c r="AG1491" s="40">
        <v>-54</v>
      </c>
      <c r="AH1491" s="73">
        <v>400</v>
      </c>
      <c r="AI1491" s="40">
        <v>16</v>
      </c>
      <c r="AJ1491" s="73">
        <v>100</v>
      </c>
      <c r="AK1491" s="40">
        <v>24</v>
      </c>
      <c r="AL1491" s="73">
        <v>200</v>
      </c>
      <c r="AM1491" s="70"/>
      <c r="AN1491" s="74"/>
      <c r="AO1491" s="70">
        <v>282</v>
      </c>
      <c r="AP1491" s="63"/>
      <c r="AQ1491" s="63"/>
      <c r="AR1491" s="40"/>
      <c r="AS1491" s="40"/>
      <c r="AT1491" s="63"/>
      <c r="AU1491" s="63"/>
      <c r="AV1491" s="142"/>
      <c r="AW1491" s="71"/>
      <c r="AX1491" s="45"/>
      <c r="AY1491" s="45"/>
      <c r="AZ1491" s="46"/>
      <c r="BA1491" s="152"/>
      <c r="BB1491" s="47"/>
      <c r="BC1491" s="158">
        <v>1</v>
      </c>
      <c r="BD1491" s="158"/>
      <c r="BE1491" s="47"/>
      <c r="BF1491" s="56"/>
      <c r="BG1491" s="49"/>
      <c r="BH1491" s="50"/>
      <c r="BI1491" s="49"/>
      <c r="BJ1491" s="49"/>
      <c r="BK1491" s="49"/>
      <c r="BL1491" s="49"/>
      <c r="BM1491" s="49"/>
      <c r="BN1491" s="50"/>
      <c r="BO1491" s="49"/>
      <c r="BP1491" s="49"/>
      <c r="BQ1491" s="50"/>
      <c r="BR1491" s="9"/>
    </row>
    <row r="1492" spans="1:70" s="7" customFormat="1" x14ac:dyDescent="0.25">
      <c r="A1492" s="68" t="s">
        <v>2414</v>
      </c>
      <c r="B1492" s="67" t="s">
        <v>2164</v>
      </c>
      <c r="C1492" s="52">
        <v>44971.252546296295</v>
      </c>
      <c r="D1492" s="16">
        <f>(K1492*M1492+P1492*R1492)/(24*60*60)</f>
        <v>6.1111111111111114E-3</v>
      </c>
      <c r="E1492" s="26"/>
      <c r="F1492" s="14" t="s">
        <v>2395</v>
      </c>
      <c r="G1492" s="15">
        <v>0.108</v>
      </c>
      <c r="H1492" s="131">
        <v>31.5</v>
      </c>
      <c r="I1492" s="131">
        <v>15</v>
      </c>
      <c r="J1492" s="143" t="s">
        <v>2139</v>
      </c>
      <c r="K1492" s="27">
        <v>3</v>
      </c>
      <c r="L1492" s="27">
        <v>2E-3</v>
      </c>
      <c r="M1492" s="13">
        <v>176</v>
      </c>
      <c r="N1492" s="13">
        <v>240</v>
      </c>
      <c r="O1492" s="17">
        <v>2E-3</v>
      </c>
      <c r="P1492" s="27">
        <v>0</v>
      </c>
      <c r="Q1492" s="27">
        <v>6.0000000000000001E-3</v>
      </c>
      <c r="R1492" s="13">
        <v>1315</v>
      </c>
      <c r="S1492" s="13">
        <v>240</v>
      </c>
      <c r="T1492" s="133">
        <v>2.9999999999999997E-4</v>
      </c>
      <c r="U1492" s="27">
        <v>1.9900000000000001E-4</v>
      </c>
      <c r="V1492" s="8">
        <f>IF(AB1490="Latest Sag:",-(K1492*L1492+P1492*Q1492),-(K1492*L1492+P1492*Q1492)+U1492)</f>
        <v>-5.8009999999999997E-3</v>
      </c>
      <c r="W1492" s="8">
        <f>IF(OR(AC1491="",AC1491=0),Z1491+V1492,IF(AB1490="Latest Sag:",AA1491+U1492+V1492,AC1491+V1492))</f>
        <v>-0.62781399999999998</v>
      </c>
      <c r="X1492" s="33">
        <v>-39.706766000000002</v>
      </c>
      <c r="Y1492" s="53">
        <f>IF(OR(ISBLANK(X1492),X1490=VALUE(20)),,IF(W1490="Latest Z20:",ABS(X1490-X1492-K1489*L1489-P1489*Q1489+U1491+U1492),ABS(X1491-X1492-K1491*L1491-P1491*Q1491+U1492)))</f>
        <v>6.1284527799743138E-16</v>
      </c>
      <c r="Z1492" s="28">
        <v>-67.615630999999993</v>
      </c>
      <c r="AA1492" s="28">
        <v>-0.61629699999999998</v>
      </c>
      <c r="AB1492" s="28">
        <v>-1.1474E-2</v>
      </c>
      <c r="AC1492" s="8">
        <f t="shared" ref="AC1492" si="3355">AB1492+AA1492</f>
        <v>-0.62777099999999997</v>
      </c>
      <c r="AD1492" s="35">
        <v>-0.63281085968342599</v>
      </c>
      <c r="AE1492" s="8">
        <f t="shared" ref="AE1492" si="3356">IF(AD1492="",0,IF(OR(AC1492="",AC1492=0),W1492-AD1492,AC1492-AD1492))</f>
        <v>5.0398596834260179E-3</v>
      </c>
      <c r="AF1492" s="58">
        <f t="shared" ref="AF1492" si="3357">IF(AA1492="",(Z1492-V1492)-Z1491,AC1492-W1492)</f>
        <v>4.3000000000015248E-5</v>
      </c>
      <c r="AG1492" s="40">
        <v>42</v>
      </c>
      <c r="AH1492" s="73">
        <v>400</v>
      </c>
      <c r="AI1492" s="40">
        <v>26</v>
      </c>
      <c r="AJ1492" s="73">
        <v>100</v>
      </c>
      <c r="AK1492" s="40">
        <v>29</v>
      </c>
      <c r="AL1492" s="73">
        <v>200</v>
      </c>
      <c r="AM1492" s="70"/>
      <c r="AN1492" s="74"/>
      <c r="AO1492" s="70">
        <v>99</v>
      </c>
      <c r="AP1492" s="63"/>
      <c r="AQ1492" s="63"/>
      <c r="AR1492" s="40"/>
      <c r="AS1492" s="40"/>
      <c r="AT1492" s="63"/>
      <c r="AU1492" s="63"/>
      <c r="AV1492" s="142"/>
      <c r="AW1492" s="71"/>
      <c r="AX1492" s="45"/>
      <c r="AY1492" s="45"/>
      <c r="AZ1492" s="46"/>
      <c r="BA1492" s="152"/>
      <c r="BB1492" s="47"/>
      <c r="BC1492" s="158">
        <v>1</v>
      </c>
      <c r="BD1492" s="158"/>
      <c r="BE1492" s="47"/>
      <c r="BF1492" s="56"/>
      <c r="BG1492" s="49"/>
      <c r="BH1492" s="50"/>
      <c r="BI1492" s="49"/>
      <c r="BJ1492" s="49"/>
      <c r="BK1492" s="49"/>
      <c r="BL1492" s="49"/>
      <c r="BM1492" s="49"/>
      <c r="BN1492" s="50"/>
      <c r="BO1492" s="49"/>
      <c r="BP1492" s="49"/>
      <c r="BQ1492" s="50"/>
      <c r="BR1492" s="9"/>
    </row>
    <row r="1493" spans="1:70" s="7" customFormat="1" x14ac:dyDescent="0.25">
      <c r="A1493" s="68" t="s">
        <v>2415</v>
      </c>
      <c r="B1493" s="67" t="s">
        <v>2164</v>
      </c>
      <c r="C1493" s="52">
        <v>44971.269687499997</v>
      </c>
      <c r="D1493" s="16">
        <f>(K1493*M1493+P1493*R1493)/(24*60*60)</f>
        <v>6.1111111111111114E-3</v>
      </c>
      <c r="E1493" s="26"/>
      <c r="F1493" s="14" t="s">
        <v>2395</v>
      </c>
      <c r="G1493" s="15">
        <v>0.108</v>
      </c>
      <c r="H1493" s="131">
        <v>31.5</v>
      </c>
      <c r="I1493" s="131">
        <v>15</v>
      </c>
      <c r="J1493" s="143" t="s">
        <v>2139</v>
      </c>
      <c r="K1493" s="27">
        <v>3</v>
      </c>
      <c r="L1493" s="27">
        <v>2E-3</v>
      </c>
      <c r="M1493" s="13">
        <v>176</v>
      </c>
      <c r="N1493" s="13">
        <v>240</v>
      </c>
      <c r="O1493" s="17">
        <v>2E-3</v>
      </c>
      <c r="P1493" s="27">
        <v>0</v>
      </c>
      <c r="Q1493" s="27">
        <v>6.0000000000000001E-3</v>
      </c>
      <c r="R1493" s="13">
        <v>1315</v>
      </c>
      <c r="S1493" s="13">
        <v>240</v>
      </c>
      <c r="T1493" s="133">
        <v>2.9999999999999997E-4</v>
      </c>
      <c r="U1493" s="27">
        <v>1.057E-3</v>
      </c>
      <c r="V1493" s="8">
        <f>IF(AB1491="Latest Sag:",-(K1493*L1493+P1493*Q1493),-(K1493*L1493+P1493*Q1493)+U1493)</f>
        <v>-4.9430000000000003E-3</v>
      </c>
      <c r="W1493" s="8">
        <f>IF(OR(AC1492="",AC1492=0),Z1492+V1493,IF(AB1491="Latest Sag:",AA1492+U1493+V1493,AC1492+V1493))</f>
        <v>-0.632714</v>
      </c>
      <c r="X1493" s="33">
        <v>-39.711709999999997</v>
      </c>
      <c r="Y1493" s="53">
        <f>IF(OR(ISBLANK(X1493),X1491=VALUE(20)),,IF(W1491="Latest Z20:",ABS(X1491-X1493-K1490*L1490-P1490*Q1490+U1492+U1493),ABS(X1492-X1493-K1492*L1492-P1492*Q1492+U1493)))</f>
        <v>9.9999999473025965E-7</v>
      </c>
      <c r="Z1493" s="28">
        <v>-67.615690000000001</v>
      </c>
      <c r="AA1493" s="28">
        <v>-0.61628099999999997</v>
      </c>
      <c r="AB1493" s="28">
        <v>-1.6369000000000002E-2</v>
      </c>
      <c r="AC1493" s="8">
        <f t="shared" ref="AC1493" si="3358">AB1493+AA1493</f>
        <v>-0.63264999999999993</v>
      </c>
      <c r="AD1493" s="35">
        <v>-0.63281085968342599</v>
      </c>
      <c r="AE1493" s="8">
        <f t="shared" ref="AE1493" si="3359">IF(AD1493="",0,IF(OR(AC1493="",AC1493=0),W1493-AD1493,AC1493-AD1493))</f>
        <v>1.6085968342605117E-4</v>
      </c>
      <c r="AF1493" s="58">
        <f t="shared" ref="AF1493" si="3360">IF(AA1493="",(Z1493-V1493)-Z1492,AC1493-W1493)</f>
        <v>6.4000000000064006E-5</v>
      </c>
      <c r="AG1493" s="40">
        <v>188</v>
      </c>
      <c r="AH1493" s="73">
        <v>400</v>
      </c>
      <c r="AI1493" s="40">
        <v>24</v>
      </c>
      <c r="AJ1493" s="73">
        <v>100</v>
      </c>
      <c r="AK1493" s="40">
        <v>12</v>
      </c>
      <c r="AL1493" s="73">
        <v>200</v>
      </c>
      <c r="AM1493" s="70"/>
      <c r="AN1493" s="74"/>
      <c r="AO1493" s="70">
        <v>134</v>
      </c>
      <c r="AP1493" s="63"/>
      <c r="AQ1493" s="63"/>
      <c r="AR1493" s="40"/>
      <c r="AS1493" s="40"/>
      <c r="AT1493" s="63"/>
      <c r="AU1493" s="63"/>
      <c r="AV1493" s="142"/>
      <c r="AW1493" s="71"/>
      <c r="AX1493" s="45"/>
      <c r="AY1493" s="45"/>
      <c r="AZ1493" s="46"/>
      <c r="BA1493" s="152"/>
      <c r="BB1493" s="47"/>
      <c r="BC1493" s="158">
        <v>1</v>
      </c>
      <c r="BD1493" s="158">
        <v>5</v>
      </c>
      <c r="BE1493" s="47">
        <v>11.2</v>
      </c>
      <c r="BF1493" s="56"/>
      <c r="BG1493" s="49"/>
      <c r="BH1493" s="50"/>
      <c r="BI1493" s="49"/>
      <c r="BJ1493" s="49"/>
      <c r="BK1493" s="49"/>
      <c r="BL1493" s="49"/>
      <c r="BM1493" s="49"/>
      <c r="BN1493" s="50"/>
      <c r="BO1493" s="49"/>
      <c r="BP1493" s="49"/>
      <c r="BQ1493" s="50"/>
      <c r="BR1493" s="9"/>
    </row>
    <row r="1494" spans="1:70" s="6" customFormat="1" x14ac:dyDescent="0.25">
      <c r="A1494" s="170" t="s">
        <v>1155</v>
      </c>
      <c r="B1494" s="136"/>
      <c r="C1494" s="137">
        <v>44971.323981481481</v>
      </c>
      <c r="D1494" s="146">
        <v>3.41</v>
      </c>
      <c r="E1494" s="139" t="s">
        <v>814</v>
      </c>
      <c r="F1494" s="165" t="s">
        <v>1171</v>
      </c>
      <c r="G1494" s="22"/>
      <c r="H1494" s="134"/>
      <c r="I1494" s="134"/>
      <c r="J1494" s="145"/>
      <c r="K1494" s="29"/>
      <c r="L1494" s="29"/>
      <c r="M1494" s="1"/>
      <c r="N1494" s="1"/>
      <c r="O1494" s="3"/>
      <c r="P1494" s="29"/>
      <c r="Q1494" s="29"/>
      <c r="R1494" s="1"/>
      <c r="S1494" s="1"/>
      <c r="T1494" s="147" t="s">
        <v>903</v>
      </c>
      <c r="U1494" s="32" t="s">
        <v>24</v>
      </c>
      <c r="V1494" s="24"/>
      <c r="W1494" s="25" t="s">
        <v>22</v>
      </c>
      <c r="X1494" s="30">
        <v>20</v>
      </c>
      <c r="Y1494" s="138"/>
      <c r="Z1494" s="30"/>
      <c r="AA1494" s="30"/>
      <c r="AB1494" s="36" t="s">
        <v>21</v>
      </c>
      <c r="AC1494" s="24">
        <f>$AC$1493</f>
        <v>-0.63264999999999993</v>
      </c>
      <c r="AD1494" s="30"/>
      <c r="AE1494" s="24"/>
      <c r="AF1494" s="24"/>
      <c r="AG1494" s="41"/>
      <c r="AH1494" s="41"/>
      <c r="AI1494" s="41"/>
      <c r="AJ1494" s="41"/>
      <c r="AK1494" s="41"/>
      <c r="AL1494" s="41"/>
      <c r="AM1494" s="41"/>
      <c r="AN1494" s="41"/>
      <c r="AO1494" s="41"/>
      <c r="AP1494" s="135"/>
      <c r="AQ1494" s="135"/>
      <c r="AR1494" s="41"/>
      <c r="AS1494" s="41"/>
      <c r="AT1494" s="135"/>
      <c r="AU1494" s="135"/>
      <c r="AV1494" s="29"/>
      <c r="AW1494" s="42"/>
      <c r="AX1494" s="42"/>
      <c r="AY1494" s="42"/>
      <c r="AZ1494" s="43"/>
      <c r="BA1494" s="151"/>
      <c r="BB1494" s="44"/>
      <c r="BC1494" s="157">
        <v>2</v>
      </c>
      <c r="BD1494" s="157"/>
      <c r="BE1494" s="44"/>
      <c r="BF1494" s="48"/>
      <c r="BG1494" s="48"/>
      <c r="BH1494" s="48"/>
      <c r="BI1494" s="48"/>
      <c r="BJ1494" s="48"/>
      <c r="BK1494" s="48"/>
      <c r="BL1494" s="48"/>
      <c r="BM1494" s="48"/>
      <c r="BN1494" s="48"/>
      <c r="BO1494" s="48"/>
      <c r="BP1494" s="48"/>
      <c r="BQ1494" s="48"/>
      <c r="BR1494" s="1"/>
    </row>
    <row r="1495" spans="1:70" s="7" customFormat="1" x14ac:dyDescent="0.25">
      <c r="A1495" s="68" t="s">
        <v>2416</v>
      </c>
      <c r="B1495" s="67" t="s">
        <v>2164</v>
      </c>
      <c r="C1495" s="52">
        <v>44971.324050925927</v>
      </c>
      <c r="D1495" s="16">
        <f>(K1495*M1495+P1495*R1495)/(24*60*60)</f>
        <v>0</v>
      </c>
      <c r="E1495" s="26"/>
      <c r="F1495" s="14" t="s">
        <v>2395</v>
      </c>
      <c r="G1495" s="15">
        <v>0.108</v>
      </c>
      <c r="H1495" s="131">
        <v>31.5</v>
      </c>
      <c r="I1495" s="131">
        <v>15</v>
      </c>
      <c r="J1495" s="143" t="s">
        <v>2139</v>
      </c>
      <c r="K1495" s="37"/>
      <c r="L1495" s="27">
        <v>2E-3</v>
      </c>
      <c r="M1495" s="13">
        <v>176</v>
      </c>
      <c r="N1495" s="13">
        <v>240</v>
      </c>
      <c r="O1495" s="17">
        <v>2E-3</v>
      </c>
      <c r="P1495" s="37"/>
      <c r="Q1495" s="27">
        <v>2E-3</v>
      </c>
      <c r="R1495" s="13">
        <v>529</v>
      </c>
      <c r="S1495" s="13">
        <v>240</v>
      </c>
      <c r="T1495" s="133">
        <v>2.9999999999999997E-4</v>
      </c>
      <c r="U1495" s="27"/>
      <c r="V1495" s="8">
        <f>IF(AB1493="Latest Sag:",-(K1495*L1495+P1495*Q1495),-(K1495*L1495+P1495*Q1495)+U1495)</f>
        <v>0</v>
      </c>
      <c r="W1495" s="8">
        <f>IF(OR(AC1494="",AC1494=0),Z1494+V1495,IF(AB1493="Latest Sag:",AA1494+U1495+V1495,AC1494+V1495))</f>
        <v>-0.63264999999999993</v>
      </c>
      <c r="X1495" s="34"/>
      <c r="Y1495" s="53">
        <f>IF(OR(ISBLANK(X1495),X1493=VALUE(20)),,IF(W1493="Latest Z20:",ABS(X1493-X1495-K1492*L1492-P1492*Q1492+U1494+U1495),ABS(X1494-X1495-K1494*L1494-P1494*Q1494+U1495)))</f>
        <v>0</v>
      </c>
      <c r="Z1495" s="28">
        <v>-67.618585999999993</v>
      </c>
      <c r="AA1495" s="28">
        <v>-0.61631199999999997</v>
      </c>
      <c r="AB1495" s="28">
        <v>3.0200000000000002E-4</v>
      </c>
      <c r="AC1495" s="8">
        <f t="shared" ref="AC1495" si="3361">AB1495+AA1495</f>
        <v>-0.61600999999999995</v>
      </c>
      <c r="AD1495" s="35">
        <v>-0.63272086440818098</v>
      </c>
      <c r="AE1495" s="8">
        <f t="shared" ref="AE1495" si="3362">IF(AD1495="",0,IF(OR(AC1495="",AC1495=0),W1495-AD1495,AC1495-AD1495))</f>
        <v>1.6710864408181036E-2</v>
      </c>
      <c r="AF1495" s="58">
        <f t="shared" ref="AF1495" si="3363">IF(AA1495="",(Z1495-V1495)-Z1494,AC1495-W1495)</f>
        <v>1.6639999999999988E-2</v>
      </c>
      <c r="AG1495" s="40">
        <v>110</v>
      </c>
      <c r="AH1495" s="73">
        <v>400</v>
      </c>
      <c r="AI1495" s="40">
        <v>13</v>
      </c>
      <c r="AJ1495" s="73">
        <v>100</v>
      </c>
      <c r="AK1495" s="40">
        <v>42</v>
      </c>
      <c r="AL1495" s="73">
        <v>200</v>
      </c>
      <c r="AM1495" s="70"/>
      <c r="AN1495" s="74"/>
      <c r="AO1495" s="70"/>
      <c r="AP1495" s="63"/>
      <c r="AQ1495" s="63"/>
      <c r="AR1495" s="40"/>
      <c r="AS1495" s="40"/>
      <c r="AT1495" s="63"/>
      <c r="AU1495" s="63"/>
      <c r="AV1495" s="142"/>
      <c r="AW1495" s="71"/>
      <c r="AX1495" s="45"/>
      <c r="AY1495" s="45"/>
      <c r="AZ1495" s="46"/>
      <c r="BA1495" s="152"/>
      <c r="BB1495" s="47"/>
      <c r="BC1495" s="158">
        <v>2</v>
      </c>
      <c r="BD1495" s="158"/>
      <c r="BE1495" s="47"/>
      <c r="BF1495" s="56"/>
      <c r="BG1495" s="49"/>
      <c r="BH1495" s="50"/>
      <c r="BI1495" s="49"/>
      <c r="BJ1495" s="49"/>
      <c r="BK1495" s="49"/>
      <c r="BL1495" s="49"/>
      <c r="BM1495" s="49"/>
      <c r="BN1495" s="50"/>
      <c r="BO1495" s="49"/>
      <c r="BP1495" s="49"/>
      <c r="BQ1495" s="50"/>
      <c r="BR1495" s="9"/>
    </row>
    <row r="1496" spans="1:70" s="7" customFormat="1" x14ac:dyDescent="0.25">
      <c r="A1496" s="68" t="s">
        <v>2417</v>
      </c>
      <c r="B1496" s="67" t="s">
        <v>2164</v>
      </c>
      <c r="C1496" s="52">
        <v>44971.355752314812</v>
      </c>
      <c r="D1496" s="16">
        <f>(K1496*M1496+P1496*R1496)/(24*60*60)</f>
        <v>8.1481481481481474E-3</v>
      </c>
      <c r="E1496" s="26"/>
      <c r="F1496" s="14" t="s">
        <v>2395</v>
      </c>
      <c r="G1496" s="15">
        <v>0.108</v>
      </c>
      <c r="H1496" s="131">
        <v>31.5</v>
      </c>
      <c r="I1496" s="131">
        <v>15</v>
      </c>
      <c r="J1496" s="143" t="s">
        <v>2139</v>
      </c>
      <c r="K1496" s="27">
        <v>4</v>
      </c>
      <c r="L1496" s="27">
        <v>2E-3</v>
      </c>
      <c r="M1496" s="13">
        <v>176</v>
      </c>
      <c r="N1496" s="13">
        <v>240</v>
      </c>
      <c r="O1496" s="17">
        <v>2E-3</v>
      </c>
      <c r="P1496" s="27">
        <v>0</v>
      </c>
      <c r="Q1496" s="27">
        <v>2E-3</v>
      </c>
      <c r="R1496" s="13">
        <v>529</v>
      </c>
      <c r="S1496" s="13">
        <v>240</v>
      </c>
      <c r="T1496" s="133">
        <v>2.9999999999999997E-4</v>
      </c>
      <c r="U1496" s="27">
        <v>2.9099999999999998E-3</v>
      </c>
      <c r="V1496" s="8">
        <f>IF(AB1494="Latest Sag:",-(K1496*L1496+P1496*Q1496),-(K1496*L1496+P1496*Q1496)+U1496)</f>
        <v>-8.0000000000000002E-3</v>
      </c>
      <c r="W1496" s="8">
        <f>IF(OR(AC1495="",AC1495=0),Z1495+V1496,IF(AB1494="Latest Sag:",AA1495+U1496+V1496,AC1495+V1496))</f>
        <v>-0.62140200000000001</v>
      </c>
      <c r="X1496" s="33">
        <v>-39.701219999999999</v>
      </c>
      <c r="Y1496" s="53">
        <f>IF(OR(ISBLANK(X1496),X1494=VALUE(20)),,IF(W1494="Latest Z20:",ABS(X1494-X1496-K1493*L1493-P1493*Q1493+U1495+U1496),ABS(X1495-X1496-K1495*L1495-P1495*Q1495+U1496)))</f>
        <v>0</v>
      </c>
      <c r="Z1496" s="28">
        <v>-67.618656000000001</v>
      </c>
      <c r="AA1496" s="28">
        <v>-0.61631599999999997</v>
      </c>
      <c r="AB1496" s="28">
        <v>-4.7840000000000001E-3</v>
      </c>
      <c r="AC1496" s="8">
        <f t="shared" ref="AC1496" si="3364">AB1496+AA1496</f>
        <v>-0.62109999999999999</v>
      </c>
      <c r="AD1496" s="35">
        <v>-0.63272086440818098</v>
      </c>
      <c r="AE1496" s="8">
        <f t="shared" ref="AE1496" si="3365">IF(AD1496="",0,IF(OR(AC1496="",AC1496=0),W1496-AD1496,AC1496-AD1496))</f>
        <v>1.1620864408180998E-2</v>
      </c>
      <c r="AF1496" s="58">
        <f t="shared" ref="AF1496" si="3366">IF(AA1496="",(Z1496-V1496)-Z1495,AC1496-W1496)</f>
        <v>3.0200000000002447E-4</v>
      </c>
      <c r="AG1496" s="40">
        <v>-58</v>
      </c>
      <c r="AH1496" s="73">
        <v>400</v>
      </c>
      <c r="AI1496" s="40">
        <v>22</v>
      </c>
      <c r="AJ1496" s="73">
        <v>100</v>
      </c>
      <c r="AK1496" s="40">
        <v>46</v>
      </c>
      <c r="AL1496" s="73">
        <v>200</v>
      </c>
      <c r="AM1496" s="70"/>
      <c r="AN1496" s="74"/>
      <c r="AO1496" s="70">
        <v>275</v>
      </c>
      <c r="AP1496" s="63"/>
      <c r="AQ1496" s="63"/>
      <c r="AR1496" s="40"/>
      <c r="AS1496" s="40"/>
      <c r="AT1496" s="63"/>
      <c r="AU1496" s="63"/>
      <c r="AV1496" s="142"/>
      <c r="AW1496" s="71"/>
      <c r="AX1496" s="45"/>
      <c r="AY1496" s="45"/>
      <c r="AZ1496" s="46"/>
      <c r="BA1496" s="152"/>
      <c r="BB1496" s="47"/>
      <c r="BC1496" s="158">
        <v>2</v>
      </c>
      <c r="BD1496" s="158"/>
      <c r="BE1496" s="47"/>
      <c r="BF1496" s="56"/>
      <c r="BG1496" s="49"/>
      <c r="BH1496" s="50"/>
      <c r="BI1496" s="49"/>
      <c r="BJ1496" s="49"/>
      <c r="BK1496" s="49"/>
      <c r="BL1496" s="49"/>
      <c r="BM1496" s="49"/>
      <c r="BN1496" s="50"/>
      <c r="BO1496" s="49"/>
      <c r="BP1496" s="49"/>
      <c r="BQ1496" s="50"/>
      <c r="BR1496" s="9"/>
    </row>
    <row r="1497" spans="1:70" s="7" customFormat="1" x14ac:dyDescent="0.25">
      <c r="A1497" s="68" t="s">
        <v>2418</v>
      </c>
      <c r="B1497" s="67" t="s">
        <v>2164</v>
      </c>
      <c r="C1497" s="52">
        <v>44971.376469907409</v>
      </c>
      <c r="D1497" s="16">
        <f>(K1497*M1497+P1497*R1497)/(24*60*60)</f>
        <v>8.1481481481481474E-3</v>
      </c>
      <c r="E1497" s="26"/>
      <c r="F1497" s="14" t="s">
        <v>2395</v>
      </c>
      <c r="G1497" s="15">
        <v>0.108</v>
      </c>
      <c r="H1497" s="131">
        <v>31.5</v>
      </c>
      <c r="I1497" s="131">
        <v>15</v>
      </c>
      <c r="J1497" s="143" t="s">
        <v>2139</v>
      </c>
      <c r="K1497" s="27">
        <v>4</v>
      </c>
      <c r="L1497" s="27">
        <v>2E-3</v>
      </c>
      <c r="M1497" s="13">
        <v>176</v>
      </c>
      <c r="N1497" s="13">
        <v>240</v>
      </c>
      <c r="O1497" s="17">
        <v>2E-3</v>
      </c>
      <c r="P1497" s="27">
        <v>0</v>
      </c>
      <c r="Q1497" s="27">
        <v>2E-3</v>
      </c>
      <c r="R1497" s="13">
        <v>529</v>
      </c>
      <c r="S1497" s="13">
        <v>240</v>
      </c>
      <c r="T1497" s="133">
        <v>2.9999999999999997E-4</v>
      </c>
      <c r="U1497" s="27">
        <v>1.371E-3</v>
      </c>
      <c r="V1497" s="8">
        <f>IF(AB1495="Latest Sag:",-(K1497*L1497+P1497*Q1497),-(K1497*L1497+P1497*Q1497)+U1497)</f>
        <v>-6.6290000000000003E-3</v>
      </c>
      <c r="W1497" s="8">
        <f>IF(OR(AC1496="",AC1496=0),Z1496+V1497,IF(AB1495="Latest Sag:",AA1496+U1497+V1497,AC1496+V1497))</f>
        <v>-0.62772899999999998</v>
      </c>
      <c r="X1497" s="33">
        <v>-39.707850000000001</v>
      </c>
      <c r="Y1497" s="53">
        <f>IF(OR(ISBLANK(X1497),X1495=VALUE(20)),,IF(W1495="Latest Z20:",ABS(X1495-X1497-K1494*L1494-P1494*Q1494+U1496+U1497),ABS(X1496-X1497-K1496*L1496-P1496*Q1496+U1497)))</f>
        <v>1.000000001245881E-6</v>
      </c>
      <c r="Z1497" s="28">
        <v>-67.618832999999995</v>
      </c>
      <c r="AA1497" s="28">
        <v>-0.61630700000000005</v>
      </c>
      <c r="AB1497" s="28">
        <v>-1.1322E-2</v>
      </c>
      <c r="AC1497" s="8">
        <f t="shared" ref="AC1497" si="3367">AB1497+AA1497</f>
        <v>-0.6276290000000001</v>
      </c>
      <c r="AD1497" s="35">
        <v>-0.63272086440818098</v>
      </c>
      <c r="AE1497" s="8">
        <f t="shared" ref="AE1497" si="3368">IF(AD1497="",0,IF(OR(AC1497="",AC1497=0),W1497-AD1497,AC1497-AD1497))</f>
        <v>5.0918644081808795E-3</v>
      </c>
      <c r="AF1497" s="58">
        <f t="shared" ref="AF1497" si="3369">IF(AA1497="",(Z1497-V1497)-Z1496,AC1497-W1497)</f>
        <v>9.9999999999877964E-5</v>
      </c>
      <c r="AG1497" s="40">
        <v>259</v>
      </c>
      <c r="AH1497" s="73">
        <v>400</v>
      </c>
      <c r="AI1497" s="40">
        <v>21</v>
      </c>
      <c r="AJ1497" s="73">
        <v>100</v>
      </c>
      <c r="AK1497" s="40">
        <v>32</v>
      </c>
      <c r="AL1497" s="73">
        <v>200</v>
      </c>
      <c r="AM1497" s="70"/>
      <c r="AN1497" s="74"/>
      <c r="AO1497" s="70">
        <v>82</v>
      </c>
      <c r="AP1497" s="63"/>
      <c r="AQ1497" s="63"/>
      <c r="AR1497" s="40"/>
      <c r="AS1497" s="40"/>
      <c r="AT1497" s="63"/>
      <c r="AU1497" s="63"/>
      <c r="AV1497" s="142"/>
      <c r="AW1497" s="71"/>
      <c r="AX1497" s="45">
        <v>-1.37E-4</v>
      </c>
      <c r="AY1497" s="45"/>
      <c r="AZ1497" s="46"/>
      <c r="BA1497" s="152"/>
      <c r="BB1497" s="47"/>
      <c r="BC1497" s="158">
        <v>2</v>
      </c>
      <c r="BD1497" s="158"/>
      <c r="BE1497" s="47"/>
      <c r="BF1497" s="56"/>
      <c r="BG1497" s="49"/>
      <c r="BH1497" s="50"/>
      <c r="BI1497" s="49"/>
      <c r="BJ1497" s="49"/>
      <c r="BK1497" s="49"/>
      <c r="BL1497" s="49"/>
      <c r="BM1497" s="49"/>
      <c r="BN1497" s="50"/>
      <c r="BO1497" s="49"/>
      <c r="BP1497" s="49"/>
      <c r="BQ1497" s="50"/>
      <c r="BR1497" s="9"/>
    </row>
    <row r="1498" spans="1:70" s="7" customFormat="1" x14ac:dyDescent="0.25">
      <c r="A1498" s="68" t="s">
        <v>2419</v>
      </c>
      <c r="B1498" s="67" t="s">
        <v>2164</v>
      </c>
      <c r="C1498" s="52">
        <v>44971.397349537037</v>
      </c>
      <c r="D1498" s="16">
        <f>(K1498*M1498+P1498*R1498)/(24*60*60)</f>
        <v>1.2233796296296296E-2</v>
      </c>
      <c r="E1498" s="26"/>
      <c r="F1498" s="14" t="s">
        <v>2395</v>
      </c>
      <c r="G1498" s="15">
        <v>0.108</v>
      </c>
      <c r="H1498" s="131">
        <v>31.5</v>
      </c>
      <c r="I1498" s="131">
        <v>15</v>
      </c>
      <c r="J1498" s="143" t="s">
        <v>2139</v>
      </c>
      <c r="K1498" s="27">
        <v>3</v>
      </c>
      <c r="L1498" s="27">
        <v>2E-3</v>
      </c>
      <c r="M1498" s="13">
        <v>176</v>
      </c>
      <c r="N1498" s="13">
        <v>240</v>
      </c>
      <c r="O1498" s="17">
        <v>2E-3</v>
      </c>
      <c r="P1498" s="27">
        <v>1</v>
      </c>
      <c r="Q1498" s="27">
        <v>2E-3</v>
      </c>
      <c r="R1498" s="13">
        <v>529</v>
      </c>
      <c r="S1498" s="13">
        <v>240</v>
      </c>
      <c r="T1498" s="133">
        <v>2.9999999999999997E-4</v>
      </c>
      <c r="U1498" s="27">
        <v>2.98E-3</v>
      </c>
      <c r="V1498" s="8">
        <f>IF(AB1496="Latest Sag:",-(K1498*L1498+P1498*Q1498),-(K1498*L1498+P1498*Q1498)+U1498)</f>
        <v>-5.0200000000000002E-3</v>
      </c>
      <c r="W1498" s="8">
        <f>IF(OR(AC1497="",AC1497=0),Z1497+V1498,IF(AB1496="Latest Sag:",AA1497+U1498+V1498,AC1497+V1498))</f>
        <v>-0.63264900000000013</v>
      </c>
      <c r="X1498" s="33">
        <v>-39.712870000000002</v>
      </c>
      <c r="Y1498" s="53">
        <f>IF(OR(ISBLANK(X1498),X1496=VALUE(20)),,IF(W1496="Latest Z20:",ABS(X1496-X1498-K1495*L1495-P1495*Q1495+U1497+U1498),ABS(X1497-X1498-K1497*L1497-P1497*Q1497+U1498)))</f>
        <v>1.8006429680639258E-15</v>
      </c>
      <c r="Z1498" s="28">
        <v>-67.618817000000007</v>
      </c>
      <c r="AA1498" s="28">
        <v>-0.61634199999999995</v>
      </c>
      <c r="AB1498" s="28">
        <v>-1.6361000000000001E-2</v>
      </c>
      <c r="AC1498" s="8">
        <f t="shared" ref="AC1498" si="3370">AB1498+AA1498</f>
        <v>-0.6327029999999999</v>
      </c>
      <c r="AD1498" s="35">
        <v>-0.63272086440818098</v>
      </c>
      <c r="AE1498" s="8">
        <f t="shared" ref="AE1498" si="3371">IF(AD1498="",0,IF(OR(AC1498="",AC1498=0),W1498-AD1498,AC1498-AD1498))</f>
        <v>1.7864408181078595E-5</v>
      </c>
      <c r="AF1498" s="58">
        <f t="shared" ref="AF1498" si="3372">IF(AA1498="",(Z1498-V1498)-Z1497,AC1498-W1498)</f>
        <v>-5.3999999999776449E-5</v>
      </c>
      <c r="AG1498" s="40">
        <v>-54</v>
      </c>
      <c r="AH1498" s="73">
        <v>400</v>
      </c>
      <c r="AI1498" s="40">
        <v>20</v>
      </c>
      <c r="AJ1498" s="73">
        <v>100</v>
      </c>
      <c r="AK1498" s="40">
        <v>16</v>
      </c>
      <c r="AL1498" s="73">
        <v>200</v>
      </c>
      <c r="AM1498" s="70"/>
      <c r="AN1498" s="74"/>
      <c r="AO1498" s="70">
        <v>138</v>
      </c>
      <c r="AP1498" s="63"/>
      <c r="AQ1498" s="63"/>
      <c r="AR1498" s="40"/>
      <c r="AS1498" s="40"/>
      <c r="AT1498" s="63"/>
      <c r="AU1498" s="63"/>
      <c r="AV1498" s="142"/>
      <c r="AW1498" s="71"/>
      <c r="AX1498" s="45"/>
      <c r="AY1498" s="45"/>
      <c r="AZ1498" s="46"/>
      <c r="BA1498" s="152"/>
      <c r="BB1498" s="47"/>
      <c r="BC1498" s="158">
        <v>2</v>
      </c>
      <c r="BD1498" s="158">
        <v>5</v>
      </c>
      <c r="BE1498" s="47">
        <v>7.7</v>
      </c>
      <c r="BF1498" s="56"/>
      <c r="BG1498" s="49"/>
      <c r="BH1498" s="50"/>
      <c r="BI1498" s="49"/>
      <c r="BJ1498" s="49"/>
      <c r="BK1498" s="49"/>
      <c r="BL1498" s="49"/>
      <c r="BM1498" s="49"/>
      <c r="BN1498" s="50"/>
      <c r="BO1498" s="49"/>
      <c r="BP1498" s="49"/>
      <c r="BQ1498" s="50"/>
      <c r="BR1498" s="9"/>
    </row>
    <row r="1499" spans="1:70" s="6" customFormat="1" x14ac:dyDescent="0.25">
      <c r="A1499" s="170" t="s">
        <v>1155</v>
      </c>
      <c r="B1499" s="136"/>
      <c r="C1499" s="137">
        <v>44971.453692129631</v>
      </c>
      <c r="D1499" s="146">
        <v>3.11</v>
      </c>
      <c r="E1499" s="139" t="s">
        <v>814</v>
      </c>
      <c r="F1499" s="165" t="s">
        <v>1175</v>
      </c>
      <c r="G1499" s="22"/>
      <c r="H1499" s="134"/>
      <c r="I1499" s="134"/>
      <c r="J1499" s="145"/>
      <c r="K1499" s="29"/>
      <c r="L1499" s="29"/>
      <c r="M1499" s="1"/>
      <c r="N1499" s="1"/>
      <c r="O1499" s="3"/>
      <c r="P1499" s="29"/>
      <c r="Q1499" s="29"/>
      <c r="R1499" s="1"/>
      <c r="S1499" s="1"/>
      <c r="T1499" s="147" t="s">
        <v>903</v>
      </c>
      <c r="U1499" s="32" t="s">
        <v>24</v>
      </c>
      <c r="V1499" s="24"/>
      <c r="W1499" s="25" t="s">
        <v>22</v>
      </c>
      <c r="X1499" s="30">
        <v>20</v>
      </c>
      <c r="Y1499" s="138"/>
      <c r="Z1499" s="30"/>
      <c r="AA1499" s="30"/>
      <c r="AB1499" s="36" t="s">
        <v>21</v>
      </c>
      <c r="AC1499" s="24">
        <f>$AC$1498</f>
        <v>-0.6327029999999999</v>
      </c>
      <c r="AD1499" s="30"/>
      <c r="AE1499" s="24"/>
      <c r="AF1499" s="24"/>
      <c r="AG1499" s="41"/>
      <c r="AH1499" s="41"/>
      <c r="AI1499" s="41"/>
      <c r="AJ1499" s="41"/>
      <c r="AK1499" s="41"/>
      <c r="AL1499" s="41"/>
      <c r="AM1499" s="41"/>
      <c r="AN1499" s="41"/>
      <c r="AO1499" s="41"/>
      <c r="AP1499" s="135"/>
      <c r="AQ1499" s="135"/>
      <c r="AR1499" s="41"/>
      <c r="AS1499" s="41"/>
      <c r="AT1499" s="135"/>
      <c r="AU1499" s="135"/>
      <c r="AV1499" s="29"/>
      <c r="AW1499" s="42"/>
      <c r="AX1499" s="42"/>
      <c r="AY1499" s="42"/>
      <c r="AZ1499" s="43"/>
      <c r="BA1499" s="151"/>
      <c r="BB1499" s="44"/>
      <c r="BC1499" s="157">
        <v>3</v>
      </c>
      <c r="BD1499" s="157"/>
      <c r="BE1499" s="44"/>
      <c r="BF1499" s="48"/>
      <c r="BG1499" s="48"/>
      <c r="BH1499" s="48"/>
      <c r="BI1499" s="48"/>
      <c r="BJ1499" s="48"/>
      <c r="BK1499" s="48"/>
      <c r="BL1499" s="48"/>
      <c r="BM1499" s="48"/>
      <c r="BN1499" s="48"/>
      <c r="BO1499" s="48"/>
      <c r="BP1499" s="48"/>
      <c r="BQ1499" s="48"/>
      <c r="BR1499" s="1"/>
    </row>
    <row r="1500" spans="1:70" s="7" customFormat="1" x14ac:dyDescent="0.25">
      <c r="A1500" s="68" t="s">
        <v>2420</v>
      </c>
      <c r="B1500" s="67" t="s">
        <v>2057</v>
      </c>
      <c r="C1500" s="52">
        <v>44971.471689814818</v>
      </c>
      <c r="D1500" s="16">
        <f>(K1500*M1500+P1500*R1500)/(24*60*60)</f>
        <v>0</v>
      </c>
      <c r="E1500" s="26"/>
      <c r="F1500" s="14" t="s">
        <v>2395</v>
      </c>
      <c r="G1500" s="15">
        <v>0.108</v>
      </c>
      <c r="H1500" s="131">
        <v>31.5</v>
      </c>
      <c r="I1500" s="131">
        <v>15</v>
      </c>
      <c r="J1500" s="143" t="s">
        <v>2139</v>
      </c>
      <c r="K1500" s="37"/>
      <c r="L1500" s="27">
        <v>2E-3</v>
      </c>
      <c r="M1500" s="13">
        <v>176</v>
      </c>
      <c r="N1500" s="13">
        <v>240</v>
      </c>
      <c r="O1500" s="17">
        <v>2E-3</v>
      </c>
      <c r="P1500" s="37"/>
      <c r="Q1500" s="27">
        <v>2E-3</v>
      </c>
      <c r="R1500" s="13">
        <v>529</v>
      </c>
      <c r="S1500" s="13">
        <v>240</v>
      </c>
      <c r="T1500" s="133">
        <v>2.9999999999999997E-4</v>
      </c>
      <c r="U1500" s="27"/>
      <c r="V1500" s="8">
        <f>IF(AB1498="Latest Sag:",-(K1500*L1500+P1500*Q1500),-(K1500*L1500+P1500*Q1500)+U1500)</f>
        <v>0</v>
      </c>
      <c r="W1500" s="8">
        <f>IF(OR(AC1499="",AC1499=0),Z1499+V1500,IF(AB1498="Latest Sag:",AA1499+U1500+V1500,AC1499+V1500))</f>
        <v>-0.6327029999999999</v>
      </c>
      <c r="X1500" s="34"/>
      <c r="Y1500" s="53">
        <f>IF(OR(ISBLANK(X1500),X1498=VALUE(20)),,IF(W1498="Latest Z20:",ABS(X1498-X1500-K1497*L1497-P1497*Q1497+U1499+U1500),ABS(X1499-X1500-K1499*L1499-P1499*Q1499+U1500)))</f>
        <v>0</v>
      </c>
      <c r="Z1500" s="28">
        <v>-67.618302</v>
      </c>
      <c r="AA1500" s="28">
        <v>-0.61630600000000002</v>
      </c>
      <c r="AB1500" s="28">
        <v>-1.3079999999999999E-3</v>
      </c>
      <c r="AC1500" s="8">
        <f t="shared" ref="AC1500" si="3373">AB1500+AA1500</f>
        <v>-0.617614</v>
      </c>
      <c r="AD1500" s="35">
        <v>-0.63274179903465899</v>
      </c>
      <c r="AE1500" s="8">
        <f t="shared" ref="AE1500" si="3374">IF(AD1500="",0,IF(OR(AC1500="",AC1500=0),W1500-AD1500,AC1500-AD1500))</f>
        <v>1.5127799034658995E-2</v>
      </c>
      <c r="AF1500" s="58">
        <f t="shared" ref="AF1500" si="3375">IF(AA1500="",(Z1500-V1500)-Z1499,AC1500-W1500)</f>
        <v>1.5088999999999908E-2</v>
      </c>
      <c r="AG1500" s="40">
        <v>-731</v>
      </c>
      <c r="AH1500" s="73">
        <v>400</v>
      </c>
      <c r="AI1500" s="40">
        <v>18</v>
      </c>
      <c r="AJ1500" s="73">
        <v>100</v>
      </c>
      <c r="AK1500" s="40">
        <v>24</v>
      </c>
      <c r="AL1500" s="73">
        <v>200</v>
      </c>
      <c r="AM1500" s="70"/>
      <c r="AN1500" s="74"/>
      <c r="AO1500" s="70"/>
      <c r="AP1500" s="63"/>
      <c r="AQ1500" s="63"/>
      <c r="AR1500" s="40"/>
      <c r="AS1500" s="40"/>
      <c r="AT1500" s="63"/>
      <c r="AU1500" s="63"/>
      <c r="AV1500" s="142"/>
      <c r="AW1500" s="71"/>
      <c r="AX1500" s="45"/>
      <c r="AY1500" s="45"/>
      <c r="AZ1500" s="46"/>
      <c r="BA1500" s="152"/>
      <c r="BB1500" s="47"/>
      <c r="BC1500" s="158">
        <v>3</v>
      </c>
      <c r="BD1500" s="158"/>
      <c r="BE1500" s="47"/>
      <c r="BF1500" s="56"/>
      <c r="BG1500" s="49"/>
      <c r="BH1500" s="50"/>
      <c r="BI1500" s="49"/>
      <c r="BJ1500" s="49"/>
      <c r="BK1500" s="49"/>
      <c r="BL1500" s="49"/>
      <c r="BM1500" s="49"/>
      <c r="BN1500" s="50"/>
      <c r="BO1500" s="49"/>
      <c r="BP1500" s="49"/>
      <c r="BQ1500" s="50"/>
      <c r="BR1500" s="9"/>
    </row>
    <row r="1501" spans="1:70" s="7" customFormat="1" x14ac:dyDescent="0.25">
      <c r="A1501" s="68" t="s">
        <v>2421</v>
      </c>
      <c r="B1501" s="67" t="s">
        <v>2057</v>
      </c>
      <c r="C1501" s="52">
        <v>44971.474872685183</v>
      </c>
      <c r="D1501" s="16">
        <f>(K1501*M1501+P1501*R1501)/(24*60*60)</f>
        <v>8.1481481481481474E-3</v>
      </c>
      <c r="E1501" s="26"/>
      <c r="F1501" s="14" t="s">
        <v>2395</v>
      </c>
      <c r="G1501" s="15">
        <v>0.108</v>
      </c>
      <c r="H1501" s="131">
        <v>31.5</v>
      </c>
      <c r="I1501" s="131">
        <v>15</v>
      </c>
      <c r="J1501" s="143" t="s">
        <v>2139</v>
      </c>
      <c r="K1501" s="27">
        <v>4</v>
      </c>
      <c r="L1501" s="27">
        <v>2E-3</v>
      </c>
      <c r="M1501" s="13">
        <v>176</v>
      </c>
      <c r="N1501" s="13">
        <v>240</v>
      </c>
      <c r="O1501" s="17">
        <v>2E-3</v>
      </c>
      <c r="P1501" s="27">
        <v>0</v>
      </c>
      <c r="Q1501" s="27">
        <v>2E-3</v>
      </c>
      <c r="R1501" s="13">
        <v>529</v>
      </c>
      <c r="S1501" s="13">
        <v>240</v>
      </c>
      <c r="T1501" s="133">
        <v>2.9999999999999997E-4</v>
      </c>
      <c r="U1501" s="27">
        <v>2E-3</v>
      </c>
      <c r="V1501" s="8">
        <f>IF(AB1499="Latest Sag:",-(K1501*L1501+P1501*Q1501),-(K1501*L1501+P1501*Q1501)+U1501)</f>
        <v>-8.0000000000000002E-3</v>
      </c>
      <c r="W1501" s="8">
        <f>IF(OR(AC1500="",AC1500=0),Z1500+V1501,IF(AB1499="Latest Sag:",AA1500+U1501+V1501,AC1500+V1501))</f>
        <v>-0.62230600000000003</v>
      </c>
      <c r="X1501" s="33">
        <v>-39.702516000000003</v>
      </c>
      <c r="Y1501" s="53">
        <f>IF(OR(ISBLANK(X1501),X1499=VALUE(20)),,IF(W1499="Latest Z20:",ABS(X1499-X1501-K1498*L1498-P1498*Q1498+U1500+U1501),ABS(X1500-X1501-K1500*L1500-P1500*Q1500+U1501)))</f>
        <v>0</v>
      </c>
      <c r="Z1501" s="28">
        <v>-67.618274</v>
      </c>
      <c r="AA1501" s="28">
        <v>-0.61628499999999997</v>
      </c>
      <c r="AB1501" s="28">
        <v>-6.4339999999999996E-3</v>
      </c>
      <c r="AC1501" s="8">
        <f t="shared" ref="AC1501" si="3376">AB1501+AA1501</f>
        <v>-0.62271900000000002</v>
      </c>
      <c r="AD1501" s="35">
        <v>-0.63274179903465899</v>
      </c>
      <c r="AE1501" s="8">
        <f t="shared" ref="AE1501" si="3377">IF(AD1501="",0,IF(OR(AC1501="",AC1501=0),W1501-AD1501,AC1501-AD1501))</f>
        <v>1.0022799034658969E-2</v>
      </c>
      <c r="AF1501" s="58">
        <f t="shared" ref="AF1501" si="3378">IF(AA1501="",(Z1501-V1501)-Z1500,AC1501-W1501)</f>
        <v>-4.129999999999967E-4</v>
      </c>
      <c r="AG1501" s="40">
        <v>-215</v>
      </c>
      <c r="AH1501" s="73">
        <v>400</v>
      </c>
      <c r="AI1501" s="40">
        <v>18</v>
      </c>
      <c r="AJ1501" s="73">
        <v>100</v>
      </c>
      <c r="AK1501" s="40">
        <v>30</v>
      </c>
      <c r="AL1501" s="73">
        <v>200</v>
      </c>
      <c r="AM1501" s="70"/>
      <c r="AN1501" s="74"/>
      <c r="AO1501" s="70">
        <v>342</v>
      </c>
      <c r="AP1501" s="63"/>
      <c r="AQ1501" s="63"/>
      <c r="AR1501" s="40"/>
      <c r="AS1501" s="40"/>
      <c r="AT1501" s="63"/>
      <c r="AU1501" s="63"/>
      <c r="AV1501" s="142"/>
      <c r="AW1501" s="71"/>
      <c r="AX1501" s="45"/>
      <c r="AY1501" s="45"/>
      <c r="AZ1501" s="46"/>
      <c r="BA1501" s="152"/>
      <c r="BB1501" s="47"/>
      <c r="BC1501" s="158">
        <v>3</v>
      </c>
      <c r="BD1501" s="158"/>
      <c r="BE1501" s="47"/>
      <c r="BF1501" s="56"/>
      <c r="BG1501" s="49"/>
      <c r="BH1501" s="50"/>
      <c r="BI1501" s="49"/>
      <c r="BJ1501" s="49"/>
      <c r="BK1501" s="49"/>
      <c r="BL1501" s="49"/>
      <c r="BM1501" s="49"/>
      <c r="BN1501" s="50"/>
      <c r="BO1501" s="49"/>
      <c r="BP1501" s="49"/>
      <c r="BQ1501" s="50"/>
      <c r="BR1501" s="9"/>
    </row>
    <row r="1502" spans="1:70" s="7" customFormat="1" x14ac:dyDescent="0.25">
      <c r="A1502" s="68" t="s">
        <v>2422</v>
      </c>
      <c r="B1502" s="67" t="s">
        <v>2057</v>
      </c>
      <c r="C1502" s="52">
        <v>44971.495949074073</v>
      </c>
      <c r="D1502" s="16">
        <f>(K1502*M1502+P1502*R1502)/(24*60*60)</f>
        <v>6.1111111111111114E-3</v>
      </c>
      <c r="E1502" s="26"/>
      <c r="F1502" s="14" t="s">
        <v>2395</v>
      </c>
      <c r="G1502" s="15">
        <v>0.108</v>
      </c>
      <c r="H1502" s="131">
        <v>31.5</v>
      </c>
      <c r="I1502" s="131">
        <v>15</v>
      </c>
      <c r="J1502" s="143" t="s">
        <v>2139</v>
      </c>
      <c r="K1502" s="27">
        <v>3</v>
      </c>
      <c r="L1502" s="27">
        <v>2E-3</v>
      </c>
      <c r="M1502" s="13">
        <v>176</v>
      </c>
      <c r="N1502" s="13">
        <v>240</v>
      </c>
      <c r="O1502" s="17">
        <v>2E-3</v>
      </c>
      <c r="P1502" s="27">
        <v>0</v>
      </c>
      <c r="Q1502" s="27">
        <v>2E-3</v>
      </c>
      <c r="R1502" s="13">
        <v>529</v>
      </c>
      <c r="S1502" s="13">
        <v>240</v>
      </c>
      <c r="T1502" s="133">
        <v>2.9999999999999997E-4</v>
      </c>
      <c r="U1502" s="27">
        <v>9.8799999999999995E-4</v>
      </c>
      <c r="V1502" s="8">
        <f>IF(AB1500="Latest Sag:",-(K1502*L1502+P1502*Q1502),-(K1502*L1502+P1502*Q1502)+U1502)</f>
        <v>-5.012E-3</v>
      </c>
      <c r="W1502" s="8">
        <f>IF(OR(AC1501="",AC1501=0),Z1501+V1502,IF(AB1500="Latest Sag:",AA1501+U1502+V1502,AC1501+V1502))</f>
        <v>-0.62773100000000004</v>
      </c>
      <c r="X1502" s="33">
        <v>-39.709527000000001</v>
      </c>
      <c r="Y1502" s="53">
        <f>IF(OR(ISBLANK(X1502),X1500=VALUE(20)),,IF(W1500="Latest Z20:",ABS(X1500-X1502-K1499*L1499-P1499*Q1499+U1501+U1502),ABS(X1501-X1502-K1501*L1501-P1501*Q1501+U1502)))</f>
        <v>1.0000000014540478E-6</v>
      </c>
      <c r="Z1502" s="28">
        <v>-67.618453000000002</v>
      </c>
      <c r="AA1502" s="28">
        <v>-0.61630099999999999</v>
      </c>
      <c r="AB1502" s="28">
        <v>-1.1242E-2</v>
      </c>
      <c r="AC1502" s="8">
        <f t="shared" ref="AC1502" si="3379">AB1502+AA1502</f>
        <v>-0.62754299999999996</v>
      </c>
      <c r="AD1502" s="35">
        <v>-0.63274179903465899</v>
      </c>
      <c r="AE1502" s="8">
        <f t="shared" ref="AE1502" si="3380">IF(AD1502="",0,IF(OR(AC1502="",AC1502=0),W1502-AD1502,AC1502-AD1502))</f>
        <v>5.1987990346590296E-3</v>
      </c>
      <c r="AF1502" s="58">
        <f t="shared" ref="AF1502" si="3381">IF(AA1502="",(Z1502-V1502)-Z1501,AC1502-W1502)</f>
        <v>1.8800000000007699E-4</v>
      </c>
      <c r="AG1502" s="40">
        <v>118</v>
      </c>
      <c r="AH1502" s="73">
        <v>400</v>
      </c>
      <c r="AI1502" s="40">
        <v>20</v>
      </c>
      <c r="AJ1502" s="73">
        <v>100</v>
      </c>
      <c r="AK1502" s="40">
        <v>32</v>
      </c>
      <c r="AL1502" s="73">
        <v>200</v>
      </c>
      <c r="AM1502" s="70"/>
      <c r="AN1502" s="74"/>
      <c r="AO1502" s="70">
        <v>64</v>
      </c>
      <c r="AP1502" s="63"/>
      <c r="AQ1502" s="63"/>
      <c r="AR1502" s="40"/>
      <c r="AS1502" s="40"/>
      <c r="AT1502" s="63"/>
      <c r="AU1502" s="63"/>
      <c r="AV1502" s="142"/>
      <c r="AW1502" s="71"/>
      <c r="AX1502" s="45">
        <v>-2.0000000000000002E-5</v>
      </c>
      <c r="AY1502" s="45"/>
      <c r="AZ1502" s="46"/>
      <c r="BA1502" s="152"/>
      <c r="BB1502" s="47"/>
      <c r="BC1502" s="158">
        <v>3</v>
      </c>
      <c r="BD1502" s="158"/>
      <c r="BE1502" s="47"/>
      <c r="BF1502" s="56"/>
      <c r="BG1502" s="49"/>
      <c r="BH1502" s="50"/>
      <c r="BI1502" s="49"/>
      <c r="BJ1502" s="49"/>
      <c r="BK1502" s="49"/>
      <c r="BL1502" s="49"/>
      <c r="BM1502" s="49"/>
      <c r="BN1502" s="50"/>
      <c r="BO1502" s="49"/>
      <c r="BP1502" s="49"/>
      <c r="BQ1502" s="50"/>
      <c r="BR1502" s="9"/>
    </row>
    <row r="1503" spans="1:70" s="7" customFormat="1" x14ac:dyDescent="0.25">
      <c r="A1503" s="68" t="s">
        <v>2423</v>
      </c>
      <c r="B1503" s="67" t="s">
        <v>2057</v>
      </c>
      <c r="C1503" s="52">
        <v>44971.514097222222</v>
      </c>
      <c r="D1503" s="16">
        <f>(K1503*M1503+P1503*R1503)/(24*60*60)</f>
        <v>1.2233796296296296E-2</v>
      </c>
      <c r="E1503" s="26"/>
      <c r="F1503" s="14" t="s">
        <v>2395</v>
      </c>
      <c r="G1503" s="15">
        <v>0.108</v>
      </c>
      <c r="H1503" s="131">
        <v>31.5</v>
      </c>
      <c r="I1503" s="131">
        <v>15</v>
      </c>
      <c r="J1503" s="143" t="s">
        <v>2139</v>
      </c>
      <c r="K1503" s="27">
        <v>3</v>
      </c>
      <c r="L1503" s="27">
        <v>2E-3</v>
      </c>
      <c r="M1503" s="13">
        <v>176</v>
      </c>
      <c r="N1503" s="13">
        <v>240</v>
      </c>
      <c r="O1503" s="17">
        <v>2E-3</v>
      </c>
      <c r="P1503" s="27">
        <v>1</v>
      </c>
      <c r="Q1503" s="27">
        <v>2E-3</v>
      </c>
      <c r="R1503" s="13">
        <v>529</v>
      </c>
      <c r="S1503" s="13">
        <v>240</v>
      </c>
      <c r="T1503" s="133">
        <v>2.9999999999999997E-4</v>
      </c>
      <c r="U1503" s="27">
        <v>2.8839999999999998E-3</v>
      </c>
      <c r="V1503" s="8">
        <f>IF(AB1501="Latest Sag:",-(K1503*L1503+P1503*Q1503),-(K1503*L1503+P1503*Q1503)+U1503)</f>
        <v>-5.1160000000000008E-3</v>
      </c>
      <c r="W1503" s="8">
        <f>IF(OR(AC1502="",AC1502=0),Z1502+V1503,IF(AB1501="Latest Sag:",AA1502+U1503+V1503,AC1502+V1503))</f>
        <v>-0.63265899999999997</v>
      </c>
      <c r="X1503" s="33">
        <v>-39.712645000000002</v>
      </c>
      <c r="Y1503" s="53">
        <f>IF(OR(ISBLANK(X1503),X1501=VALUE(20)),,IF(W1501="Latest Z20:",ABS(X1501-X1503-K1500*L1500-P1500*Q1500+U1502+U1503),ABS(X1502-X1503-K1502*L1502-P1502*Q1502+U1503)))</f>
        <v>2.0000000006199954E-6</v>
      </c>
      <c r="Z1503" s="28">
        <v>-67.618503000000004</v>
      </c>
      <c r="AA1503" s="28">
        <v>-0.61630399999999996</v>
      </c>
      <c r="AB1503" s="28">
        <v>-1.6480999999999999E-2</v>
      </c>
      <c r="AC1503" s="8">
        <f t="shared" ref="AC1503" si="3382">AB1503+AA1503</f>
        <v>-0.63278499999999993</v>
      </c>
      <c r="AD1503" s="35">
        <v>-0.63274179903465899</v>
      </c>
      <c r="AE1503" s="8">
        <f t="shared" ref="AE1503" si="3383">IF(AD1503="",0,IF(OR(AC1503="",AC1503=0),W1503-AD1503,AC1503-AD1503))</f>
        <v>-4.3200965340939312E-5</v>
      </c>
      <c r="AF1503" s="58">
        <f t="shared" ref="AF1503" si="3384">IF(AA1503="",(Z1503-V1503)-Z1502,AC1503-W1503)</f>
        <v>-1.2599999999995948E-4</v>
      </c>
      <c r="AG1503" s="40">
        <v>99</v>
      </c>
      <c r="AH1503" s="73">
        <v>400</v>
      </c>
      <c r="AI1503" s="40">
        <v>14</v>
      </c>
      <c r="AJ1503" s="73">
        <v>100</v>
      </c>
      <c r="AK1503" s="40">
        <v>11</v>
      </c>
      <c r="AL1503" s="73">
        <v>200</v>
      </c>
      <c r="AM1503" s="70"/>
      <c r="AN1503" s="74"/>
      <c r="AO1503" s="70">
        <v>139</v>
      </c>
      <c r="AP1503" s="63"/>
      <c r="AQ1503" s="63"/>
      <c r="AR1503" s="40"/>
      <c r="AS1503" s="40"/>
      <c r="AT1503" s="63"/>
      <c r="AU1503" s="63"/>
      <c r="AV1503" s="142"/>
      <c r="AW1503" s="71"/>
      <c r="AX1503" s="45"/>
      <c r="AY1503" s="45"/>
      <c r="AZ1503" s="46"/>
      <c r="BA1503" s="152"/>
      <c r="BB1503" s="47"/>
      <c r="BC1503" s="158">
        <v>3</v>
      </c>
      <c r="BD1503" s="158">
        <v>5</v>
      </c>
      <c r="BE1503" s="47">
        <v>7.5</v>
      </c>
      <c r="BF1503" s="56"/>
      <c r="BG1503" s="49"/>
      <c r="BH1503" s="50"/>
      <c r="BI1503" s="49"/>
      <c r="BJ1503" s="49"/>
      <c r="BK1503" s="49"/>
      <c r="BL1503" s="49"/>
      <c r="BM1503" s="49"/>
      <c r="BN1503" s="50"/>
      <c r="BO1503" s="49"/>
      <c r="BP1503" s="49"/>
      <c r="BQ1503" s="50"/>
      <c r="BR1503" s="9"/>
    </row>
    <row r="1504" spans="1:70" s="6" customFormat="1" x14ac:dyDescent="0.25">
      <c r="A1504" s="170" t="s">
        <v>1155</v>
      </c>
      <c r="B1504" s="136"/>
      <c r="C1504" s="137">
        <v>44971.551157407404</v>
      </c>
      <c r="D1504" s="146">
        <v>2.34</v>
      </c>
      <c r="E1504" s="139" t="s">
        <v>814</v>
      </c>
      <c r="F1504" s="165" t="s">
        <v>1179</v>
      </c>
      <c r="G1504" s="22"/>
      <c r="H1504" s="134"/>
      <c r="I1504" s="134"/>
      <c r="J1504" s="145"/>
      <c r="K1504" s="29"/>
      <c r="L1504" s="29"/>
      <c r="M1504" s="1"/>
      <c r="N1504" s="1"/>
      <c r="O1504" s="3"/>
      <c r="P1504" s="29"/>
      <c r="Q1504" s="29"/>
      <c r="R1504" s="1"/>
      <c r="S1504" s="1"/>
      <c r="T1504" s="147" t="s">
        <v>903</v>
      </c>
      <c r="U1504" s="32" t="s">
        <v>24</v>
      </c>
      <c r="V1504" s="24"/>
      <c r="W1504" s="25" t="s">
        <v>22</v>
      </c>
      <c r="X1504" s="30">
        <v>20</v>
      </c>
      <c r="Y1504" s="138"/>
      <c r="Z1504" s="30"/>
      <c r="AA1504" s="30"/>
      <c r="AB1504" s="36" t="s">
        <v>21</v>
      </c>
      <c r="AC1504" s="24">
        <f>$AC$1503</f>
        <v>-0.63278499999999993</v>
      </c>
      <c r="AD1504" s="30"/>
      <c r="AE1504" s="24"/>
      <c r="AF1504" s="24"/>
      <c r="AG1504" s="41"/>
      <c r="AH1504" s="41"/>
      <c r="AI1504" s="41"/>
      <c r="AJ1504" s="41"/>
      <c r="AK1504" s="41"/>
      <c r="AL1504" s="41"/>
      <c r="AM1504" s="41"/>
      <c r="AN1504" s="41"/>
      <c r="AO1504" s="41"/>
      <c r="AP1504" s="135"/>
      <c r="AQ1504" s="135"/>
      <c r="AR1504" s="41"/>
      <c r="AS1504" s="41"/>
      <c r="AT1504" s="135"/>
      <c r="AU1504" s="135"/>
      <c r="AV1504" s="29"/>
      <c r="AW1504" s="42"/>
      <c r="AX1504" s="42"/>
      <c r="AY1504" s="42"/>
      <c r="AZ1504" s="43"/>
      <c r="BA1504" s="151"/>
      <c r="BB1504" s="44"/>
      <c r="BC1504" s="157">
        <v>4</v>
      </c>
      <c r="BD1504" s="157"/>
      <c r="BE1504" s="44"/>
      <c r="BF1504" s="48"/>
      <c r="BG1504" s="48"/>
      <c r="BH1504" s="48"/>
      <c r="BI1504" s="48"/>
      <c r="BJ1504" s="48"/>
      <c r="BK1504" s="48"/>
      <c r="BL1504" s="48"/>
      <c r="BM1504" s="48"/>
      <c r="BN1504" s="48"/>
      <c r="BO1504" s="48"/>
      <c r="BP1504" s="48"/>
      <c r="BQ1504" s="48"/>
      <c r="BR1504" s="1"/>
    </row>
    <row r="1505" spans="1:70" s="7" customFormat="1" x14ac:dyDescent="0.25">
      <c r="A1505" s="68" t="s">
        <v>2424</v>
      </c>
      <c r="B1505" s="67" t="s">
        <v>2164</v>
      </c>
      <c r="C1505" s="52">
        <v>44971.567407407405</v>
      </c>
      <c r="D1505" s="16">
        <f>(K1505*M1505+P1505*R1505)/(24*60*60)</f>
        <v>0</v>
      </c>
      <c r="E1505" s="26"/>
      <c r="F1505" s="14" t="s">
        <v>2395</v>
      </c>
      <c r="G1505" s="15">
        <v>0.108</v>
      </c>
      <c r="H1505" s="131">
        <v>31.5</v>
      </c>
      <c r="I1505" s="131">
        <v>15</v>
      </c>
      <c r="J1505" s="143" t="s">
        <v>2139</v>
      </c>
      <c r="K1505" s="37"/>
      <c r="L1505" s="27">
        <v>2E-3</v>
      </c>
      <c r="M1505" s="13">
        <v>176</v>
      </c>
      <c r="N1505" s="13">
        <v>240</v>
      </c>
      <c r="O1505" s="17">
        <v>2E-3</v>
      </c>
      <c r="P1505" s="37"/>
      <c r="Q1505" s="27">
        <v>2E-3</v>
      </c>
      <c r="R1505" s="13">
        <v>529</v>
      </c>
      <c r="S1505" s="13">
        <v>240</v>
      </c>
      <c r="T1505" s="133">
        <v>2.9999999999999997E-4</v>
      </c>
      <c r="U1505" s="27"/>
      <c r="V1505" s="8">
        <f>IF(AB1503="Latest Sag:",-(K1505*L1505+P1505*Q1505),-(K1505*L1505+P1505*Q1505)+U1505)</f>
        <v>0</v>
      </c>
      <c r="W1505" s="8">
        <f>IF(OR(AC1504="",AC1504=0),Z1504+V1505,IF(AB1503="Latest Sag:",AA1504+U1505+V1505,AC1504+V1505))</f>
        <v>-0.63278499999999993</v>
      </c>
      <c r="X1505" s="34"/>
      <c r="Y1505" s="53">
        <f>IF(OR(ISBLANK(X1505),X1503=VALUE(20)),,IF(W1503="Latest Z20:",ABS(X1503-X1505-K1502*L1502-P1502*Q1502+U1504+U1505),ABS(X1504-X1505-K1504*L1504-P1504*Q1504+U1505)))</f>
        <v>0</v>
      </c>
      <c r="Z1505" s="28">
        <v>-67.616827000000001</v>
      </c>
      <c r="AA1505" s="28">
        <v>-0.61621499999999996</v>
      </c>
      <c r="AB1505" s="28">
        <v>-5.8999999999999998E-5</v>
      </c>
      <c r="AC1505" s="8">
        <f t="shared" ref="AC1505" si="3385">AB1505+AA1505</f>
        <v>-0.61627399999999999</v>
      </c>
      <c r="AD1505" s="35">
        <v>-0.63265892939576696</v>
      </c>
      <c r="AE1505" s="8">
        <f t="shared" ref="AE1505" si="3386">IF(AD1505="",0,IF(OR(AC1505="",AC1505=0),W1505-AD1505,AC1505-AD1505))</f>
        <v>1.6384929395766967E-2</v>
      </c>
      <c r="AF1505" s="58">
        <f t="shared" ref="AF1505" si="3387">IF(AA1505="",(Z1505-V1505)-Z1504,AC1505-W1505)</f>
        <v>1.6510999999999942E-2</v>
      </c>
      <c r="AG1505" s="40">
        <v>-68</v>
      </c>
      <c r="AH1505" s="73">
        <v>400</v>
      </c>
      <c r="AI1505" s="40">
        <v>23</v>
      </c>
      <c r="AJ1505" s="73">
        <v>100</v>
      </c>
      <c r="AK1505" s="40">
        <v>15</v>
      </c>
      <c r="AL1505" s="73">
        <v>200</v>
      </c>
      <c r="AM1505" s="70"/>
      <c r="AN1505" s="74"/>
      <c r="AO1505" s="70"/>
      <c r="AP1505" s="63"/>
      <c r="AQ1505" s="63"/>
      <c r="AR1505" s="40"/>
      <c r="AS1505" s="40"/>
      <c r="AT1505" s="63"/>
      <c r="AU1505" s="63"/>
      <c r="AV1505" s="142"/>
      <c r="AW1505" s="71"/>
      <c r="AX1505" s="45"/>
      <c r="AY1505" s="45"/>
      <c r="AZ1505" s="46"/>
      <c r="BA1505" s="152"/>
      <c r="BB1505" s="47"/>
      <c r="BC1505" s="158">
        <v>4</v>
      </c>
      <c r="BD1505" s="158"/>
      <c r="BE1505" s="47"/>
      <c r="BF1505" s="56"/>
      <c r="BG1505" s="49"/>
      <c r="BH1505" s="50"/>
      <c r="BI1505" s="49"/>
      <c r="BJ1505" s="49"/>
      <c r="BK1505" s="49"/>
      <c r="BL1505" s="49"/>
      <c r="BM1505" s="49"/>
      <c r="BN1505" s="50"/>
      <c r="BO1505" s="49"/>
      <c r="BP1505" s="49"/>
      <c r="BQ1505" s="50"/>
      <c r="BR1505" s="9"/>
    </row>
    <row r="1506" spans="1:70" s="7" customFormat="1" x14ac:dyDescent="0.25">
      <c r="A1506" s="68" t="s">
        <v>2425</v>
      </c>
      <c r="B1506" s="67" t="s">
        <v>2164</v>
      </c>
      <c r="C1506" s="52">
        <v>44971.595486111109</v>
      </c>
      <c r="D1506" s="16">
        <f>(K1506*M1506+P1506*R1506)/(24*60*60)</f>
        <v>8.1481481481481474E-3</v>
      </c>
      <c r="E1506" s="26"/>
      <c r="F1506" s="14" t="s">
        <v>2395</v>
      </c>
      <c r="G1506" s="15">
        <v>0.108</v>
      </c>
      <c r="H1506" s="131">
        <v>31.5</v>
      </c>
      <c r="I1506" s="131">
        <v>15</v>
      </c>
      <c r="J1506" s="143" t="s">
        <v>2139</v>
      </c>
      <c r="K1506" s="27">
        <v>4</v>
      </c>
      <c r="L1506" s="27">
        <v>2E-3</v>
      </c>
      <c r="M1506" s="13">
        <v>176</v>
      </c>
      <c r="N1506" s="13">
        <v>240</v>
      </c>
      <c r="O1506" s="17">
        <v>2E-3</v>
      </c>
      <c r="P1506" s="27">
        <v>0</v>
      </c>
      <c r="Q1506" s="27">
        <v>2E-3</v>
      </c>
      <c r="R1506" s="13">
        <v>529</v>
      </c>
      <c r="S1506" s="13">
        <v>240</v>
      </c>
      <c r="T1506" s="133">
        <v>2.9999999999999997E-4</v>
      </c>
      <c r="U1506" s="27">
        <v>2.647E-3</v>
      </c>
      <c r="V1506" s="8">
        <f>IF(AB1504="Latest Sag:",-(K1506*L1506+P1506*Q1506),-(K1506*L1506+P1506*Q1506)+U1506)</f>
        <v>-8.0000000000000002E-3</v>
      </c>
      <c r="W1506" s="8">
        <f>IF(OR(AC1505="",AC1505=0),Z1505+V1506,IF(AB1504="Latest Sag:",AA1505+U1506+V1506,AC1505+V1506))</f>
        <v>-0.62156800000000001</v>
      </c>
      <c r="X1506" s="33">
        <v>-39.700353</v>
      </c>
      <c r="Y1506" s="53">
        <f>IF(OR(ISBLANK(X1506),X1504=VALUE(20)),,IF(W1504="Latest Z20:",ABS(X1504-X1506-K1503*L1503-P1503*Q1503+U1505+U1506),ABS(X1505-X1506-K1505*L1505-P1505*Q1505+U1506)))</f>
        <v>0</v>
      </c>
      <c r="Z1506" s="28">
        <v>-67.616782000000001</v>
      </c>
      <c r="AA1506" s="28">
        <v>-0.61623799999999995</v>
      </c>
      <c r="AB1506" s="28">
        <v>-5.7140000000000003E-3</v>
      </c>
      <c r="AC1506" s="8">
        <f t="shared" ref="AC1506" si="3388">AB1506+AA1506</f>
        <v>-0.62195199999999995</v>
      </c>
      <c r="AD1506" s="35">
        <v>-0.63265892939576696</v>
      </c>
      <c r="AE1506" s="8">
        <f t="shared" ref="AE1506" si="3389">IF(AD1506="",0,IF(OR(AC1506="",AC1506=0),W1506-AD1506,AC1506-AD1506))</f>
        <v>1.0706929395767006E-2</v>
      </c>
      <c r="AF1506" s="58">
        <f t="shared" ref="AF1506" si="3390">IF(AA1506="",(Z1506-V1506)-Z1505,AC1506-W1506)</f>
        <v>-3.8399999999993994E-4</v>
      </c>
      <c r="AG1506" s="40">
        <v>-69</v>
      </c>
      <c r="AH1506" s="73">
        <v>400</v>
      </c>
      <c r="AI1506" s="40">
        <v>24</v>
      </c>
      <c r="AJ1506" s="73">
        <v>100</v>
      </c>
      <c r="AK1506" s="40">
        <v>30</v>
      </c>
      <c r="AL1506" s="73">
        <v>200</v>
      </c>
      <c r="AM1506" s="70"/>
      <c r="AN1506" s="74"/>
      <c r="AO1506" s="70">
        <v>514</v>
      </c>
      <c r="AP1506" s="63"/>
      <c r="AQ1506" s="63"/>
      <c r="AR1506" s="40"/>
      <c r="AS1506" s="40"/>
      <c r="AT1506" s="63"/>
      <c r="AU1506" s="63"/>
      <c r="AV1506" s="142"/>
      <c r="AW1506" s="71"/>
      <c r="AX1506" s="45"/>
      <c r="AY1506" s="45"/>
      <c r="AZ1506" s="46"/>
      <c r="BA1506" s="152"/>
      <c r="BB1506" s="47"/>
      <c r="BC1506" s="158">
        <v>4</v>
      </c>
      <c r="BD1506" s="158"/>
      <c r="BE1506" s="47"/>
      <c r="BF1506" s="56"/>
      <c r="BG1506" s="49"/>
      <c r="BH1506" s="50"/>
      <c r="BI1506" s="49"/>
      <c r="BJ1506" s="49"/>
      <c r="BK1506" s="49"/>
      <c r="BL1506" s="49"/>
      <c r="BM1506" s="49"/>
      <c r="BN1506" s="50"/>
      <c r="BO1506" s="49"/>
      <c r="BP1506" s="49"/>
      <c r="BQ1506" s="50"/>
      <c r="BR1506" s="9"/>
    </row>
    <row r="1507" spans="1:70" s="7" customFormat="1" x14ac:dyDescent="0.25">
      <c r="A1507" s="68" t="s">
        <v>2426</v>
      </c>
      <c r="B1507" s="67" t="s">
        <v>2164</v>
      </c>
      <c r="C1507" s="52">
        <v>44971.622083333335</v>
      </c>
      <c r="D1507" s="16">
        <f>(K1507*M1507+P1507*R1507)/(24*60*60)</f>
        <v>6.1111111111111114E-3</v>
      </c>
      <c r="E1507" s="26"/>
      <c r="F1507" s="14" t="s">
        <v>2395</v>
      </c>
      <c r="G1507" s="15">
        <v>0.108</v>
      </c>
      <c r="H1507" s="131">
        <v>31.5</v>
      </c>
      <c r="I1507" s="131">
        <v>15</v>
      </c>
      <c r="J1507" s="143" t="s">
        <v>2139</v>
      </c>
      <c r="K1507" s="27">
        <v>3</v>
      </c>
      <c r="L1507" s="27">
        <v>2E-3</v>
      </c>
      <c r="M1507" s="13">
        <v>176</v>
      </c>
      <c r="N1507" s="13">
        <v>240</v>
      </c>
      <c r="O1507" s="17">
        <v>2E-3</v>
      </c>
      <c r="P1507" s="27">
        <v>0</v>
      </c>
      <c r="Q1507" s="27">
        <v>2E-3</v>
      </c>
      <c r="R1507" s="13">
        <v>529</v>
      </c>
      <c r="S1507" s="13">
        <v>240</v>
      </c>
      <c r="T1507" s="133">
        <v>2.9999999999999997E-4</v>
      </c>
      <c r="U1507" s="27">
        <v>2.99E-4</v>
      </c>
      <c r="V1507" s="8">
        <f>IF(AB1505="Latest Sag:",-(K1507*L1507+P1507*Q1507),-(K1507*L1507+P1507*Q1507)+U1507)</f>
        <v>-5.7010000000000003E-3</v>
      </c>
      <c r="W1507" s="8">
        <f>IF(OR(AC1506="",AC1506=0),Z1506+V1507,IF(AB1505="Latest Sag:",AA1506+U1507+V1507,AC1506+V1507))</f>
        <v>-0.62765299999999991</v>
      </c>
      <c r="X1507" s="33">
        <v>-39.708052000000002</v>
      </c>
      <c r="Y1507" s="53">
        <f>IF(OR(ISBLANK(X1507),X1505=VALUE(20)),,IF(W1505="Latest Z20:",ABS(X1505-X1507-K1504*L1504-P1504*Q1504+U1506+U1507),ABS(X1506-X1507-K1506*L1506-P1506*Q1506+U1507)))</f>
        <v>1.9999999976573046E-6</v>
      </c>
      <c r="Z1507" s="28">
        <v>-67.616929999999996</v>
      </c>
      <c r="AA1507" s="28">
        <v>-0.61622299999999997</v>
      </c>
      <c r="AB1507" s="28">
        <v>-1.1254999999999999E-2</v>
      </c>
      <c r="AC1507" s="8">
        <f t="shared" ref="AC1507" si="3391">AB1507+AA1507</f>
        <v>-0.62747799999999998</v>
      </c>
      <c r="AD1507" s="35">
        <v>-0.63265892939576696</v>
      </c>
      <c r="AE1507" s="8">
        <f t="shared" ref="AE1507" si="3392">IF(AD1507="",0,IF(OR(AC1507="",AC1507=0),W1507-AD1507,AC1507-AD1507))</f>
        <v>5.1809293957669755E-3</v>
      </c>
      <c r="AF1507" s="58">
        <f t="shared" ref="AF1507" si="3393">IF(AA1507="",(Z1507-V1507)-Z1506,AC1507-W1507)</f>
        <v>1.7499999999992522E-4</v>
      </c>
      <c r="AG1507" s="40">
        <v>-156</v>
      </c>
      <c r="AH1507" s="73">
        <v>400</v>
      </c>
      <c r="AI1507" s="40">
        <v>28</v>
      </c>
      <c r="AJ1507" s="73">
        <v>100</v>
      </c>
      <c r="AK1507" s="40">
        <v>30</v>
      </c>
      <c r="AL1507" s="73">
        <v>200</v>
      </c>
      <c r="AM1507" s="70"/>
      <c r="AN1507" s="74"/>
      <c r="AO1507" s="70">
        <v>82</v>
      </c>
      <c r="AP1507" s="63"/>
      <c r="AQ1507" s="63"/>
      <c r="AR1507" s="40"/>
      <c r="AS1507" s="40"/>
      <c r="AT1507" s="63"/>
      <c r="AU1507" s="63"/>
      <c r="AV1507" s="142"/>
      <c r="AW1507" s="71"/>
      <c r="AX1507" s="45"/>
      <c r="AY1507" s="45"/>
      <c r="AZ1507" s="46"/>
      <c r="BA1507" s="152"/>
      <c r="BB1507" s="47"/>
      <c r="BC1507" s="158">
        <v>4</v>
      </c>
      <c r="BD1507" s="158"/>
      <c r="BE1507" s="47"/>
      <c r="BF1507" s="56"/>
      <c r="BG1507" s="49"/>
      <c r="BH1507" s="50"/>
      <c r="BI1507" s="49"/>
      <c r="BJ1507" s="49"/>
      <c r="BK1507" s="49"/>
      <c r="BL1507" s="49"/>
      <c r="BM1507" s="49"/>
      <c r="BN1507" s="50"/>
      <c r="BO1507" s="49"/>
      <c r="BP1507" s="49"/>
      <c r="BQ1507" s="50"/>
      <c r="BR1507" s="9"/>
    </row>
    <row r="1508" spans="1:70" s="7" customFormat="1" x14ac:dyDescent="0.25">
      <c r="A1508" s="68" t="s">
        <v>2427</v>
      </c>
      <c r="B1508" s="67" t="s">
        <v>2164</v>
      </c>
      <c r="C1508" s="52">
        <v>44971.642696759256</v>
      </c>
      <c r="D1508" s="16">
        <f>(K1508*M1508+P1508*R1508)/(24*60*60)</f>
        <v>1.2233796296296296E-2</v>
      </c>
      <c r="E1508" s="26"/>
      <c r="F1508" s="14" t="s">
        <v>2395</v>
      </c>
      <c r="G1508" s="15">
        <v>0.108</v>
      </c>
      <c r="H1508" s="131">
        <v>31.5</v>
      </c>
      <c r="I1508" s="131">
        <v>15</v>
      </c>
      <c r="J1508" s="143" t="s">
        <v>2139</v>
      </c>
      <c r="K1508" s="27">
        <v>3</v>
      </c>
      <c r="L1508" s="27">
        <v>2E-3</v>
      </c>
      <c r="M1508" s="13">
        <v>176</v>
      </c>
      <c r="N1508" s="13">
        <v>240</v>
      </c>
      <c r="O1508" s="17">
        <v>2E-3</v>
      </c>
      <c r="P1508" s="27">
        <v>1</v>
      </c>
      <c r="Q1508" s="27">
        <v>2E-3</v>
      </c>
      <c r="R1508" s="13">
        <v>529</v>
      </c>
      <c r="S1508" s="13">
        <v>240</v>
      </c>
      <c r="T1508" s="133">
        <v>2.9999999999999997E-4</v>
      </c>
      <c r="U1508" s="27">
        <v>2.908E-3</v>
      </c>
      <c r="V1508" s="8">
        <f>IF(AB1506="Latest Sag:",-(K1508*L1508+P1508*Q1508),-(K1508*L1508+P1508*Q1508)+U1508)</f>
        <v>-5.0920000000000002E-3</v>
      </c>
      <c r="W1508" s="8">
        <f>IF(OR(AC1507="",AC1507=0),Z1507+V1508,IF(AB1506="Latest Sag:",AA1507+U1508+V1508,AC1507+V1508))</f>
        <v>-0.63256999999999997</v>
      </c>
      <c r="X1508" s="33">
        <v>-39.711145000000002</v>
      </c>
      <c r="Y1508" s="53">
        <f>IF(OR(ISBLANK(X1508),X1506=VALUE(20)),,IF(W1506="Latest Z20:",ABS(X1506-X1508-K1505*L1505-P1505*Q1505+U1507+U1508),ABS(X1507-X1508-K1507*L1507-P1507*Q1507+U1508)))</f>
        <v>9.9999999979023119E-7</v>
      </c>
      <c r="Z1508" s="28">
        <v>-67.616899000000004</v>
      </c>
      <c r="AA1508" s="28">
        <v>-0.61623600000000001</v>
      </c>
      <c r="AB1508" s="28">
        <v>-1.6437E-2</v>
      </c>
      <c r="AC1508" s="8">
        <f t="shared" ref="AC1508" si="3394">AB1508+AA1508</f>
        <v>-0.63267300000000004</v>
      </c>
      <c r="AD1508" s="35">
        <v>-0.63265892939576696</v>
      </c>
      <c r="AE1508" s="8">
        <f t="shared" ref="AE1508" si="3395">IF(AD1508="",0,IF(OR(AC1508="",AC1508=0),W1508-AD1508,AC1508-AD1508))</f>
        <v>-1.4070604233085149E-5</v>
      </c>
      <c r="AF1508" s="58">
        <f t="shared" ref="AF1508" si="3396">IF(AA1508="",(Z1508-V1508)-Z1507,AC1508-W1508)</f>
        <v>-1.0300000000007525E-4</v>
      </c>
      <c r="AG1508" s="40">
        <v>196</v>
      </c>
      <c r="AH1508" s="73">
        <v>400</v>
      </c>
      <c r="AI1508" s="40">
        <v>24</v>
      </c>
      <c r="AJ1508" s="73">
        <v>100</v>
      </c>
      <c r="AK1508" s="40">
        <v>36</v>
      </c>
      <c r="AL1508" s="73">
        <v>200</v>
      </c>
      <c r="AM1508" s="70"/>
      <c r="AN1508" s="74"/>
      <c r="AO1508" s="70">
        <v>236</v>
      </c>
      <c r="AP1508" s="63"/>
      <c r="AQ1508" s="63"/>
      <c r="AR1508" s="40"/>
      <c r="AS1508" s="40"/>
      <c r="AT1508" s="63"/>
      <c r="AU1508" s="63"/>
      <c r="AV1508" s="142"/>
      <c r="AW1508" s="71"/>
      <c r="AX1508" s="45"/>
      <c r="AY1508" s="45"/>
      <c r="AZ1508" s="46"/>
      <c r="BA1508" s="152"/>
      <c r="BB1508" s="47"/>
      <c r="BC1508" s="158">
        <v>4</v>
      </c>
      <c r="BD1508" s="158">
        <v>5</v>
      </c>
      <c r="BE1508" s="47">
        <v>9.6</v>
      </c>
      <c r="BF1508" s="56"/>
      <c r="BG1508" s="49"/>
      <c r="BH1508" s="50"/>
      <c r="BI1508" s="49"/>
      <c r="BJ1508" s="49"/>
      <c r="BK1508" s="49"/>
      <c r="BL1508" s="49"/>
      <c r="BM1508" s="49"/>
      <c r="BN1508" s="50"/>
      <c r="BO1508" s="49"/>
      <c r="BP1508" s="49"/>
      <c r="BQ1508" s="50"/>
      <c r="BR1508" s="9"/>
    </row>
    <row r="1509" spans="1:70" s="6" customFormat="1" x14ac:dyDescent="0.25">
      <c r="A1509" s="170" t="s">
        <v>1155</v>
      </c>
      <c r="B1509" s="136"/>
      <c r="C1509" s="137">
        <v>44971.682569444441</v>
      </c>
      <c r="D1509" s="146">
        <v>3.15</v>
      </c>
      <c r="E1509" s="139" t="s">
        <v>814</v>
      </c>
      <c r="F1509" s="165" t="s">
        <v>1185</v>
      </c>
      <c r="G1509" s="22"/>
      <c r="H1509" s="134"/>
      <c r="I1509" s="134"/>
      <c r="J1509" s="145"/>
      <c r="K1509" s="29"/>
      <c r="L1509" s="29"/>
      <c r="M1509" s="1"/>
      <c r="N1509" s="1"/>
      <c r="O1509" s="3"/>
      <c r="P1509" s="29"/>
      <c r="Q1509" s="29"/>
      <c r="R1509" s="1"/>
      <c r="S1509" s="1"/>
      <c r="T1509" s="147" t="s">
        <v>903</v>
      </c>
      <c r="U1509" s="32" t="s">
        <v>24</v>
      </c>
      <c r="V1509" s="24"/>
      <c r="W1509" s="25" t="s">
        <v>22</v>
      </c>
      <c r="X1509" s="30">
        <v>20</v>
      </c>
      <c r="Y1509" s="138"/>
      <c r="Z1509" s="30"/>
      <c r="AA1509" s="30"/>
      <c r="AB1509" s="36" t="s">
        <v>21</v>
      </c>
      <c r="AC1509" s="24">
        <f>$AC$1508</f>
        <v>-0.63267300000000004</v>
      </c>
      <c r="AD1509" s="30"/>
      <c r="AE1509" s="24"/>
      <c r="AF1509" s="24"/>
      <c r="AG1509" s="41"/>
      <c r="AH1509" s="41"/>
      <c r="AI1509" s="41"/>
      <c r="AJ1509" s="41"/>
      <c r="AK1509" s="41"/>
      <c r="AL1509" s="41"/>
      <c r="AM1509" s="41"/>
      <c r="AN1509" s="41"/>
      <c r="AO1509" s="41"/>
      <c r="AP1509" s="135"/>
      <c r="AQ1509" s="135"/>
      <c r="AR1509" s="41"/>
      <c r="AS1509" s="41"/>
      <c r="AT1509" s="135"/>
      <c r="AU1509" s="135"/>
      <c r="AV1509" s="29"/>
      <c r="AW1509" s="42"/>
      <c r="AX1509" s="42"/>
      <c r="AY1509" s="42"/>
      <c r="AZ1509" s="43"/>
      <c r="BA1509" s="151"/>
      <c r="BB1509" s="44"/>
      <c r="BC1509" s="157">
        <v>5</v>
      </c>
      <c r="BD1509" s="157"/>
      <c r="BE1509" s="44"/>
      <c r="BF1509" s="48"/>
      <c r="BG1509" s="48"/>
      <c r="BH1509" s="48"/>
      <c r="BI1509" s="48"/>
      <c r="BJ1509" s="48"/>
      <c r="BK1509" s="48"/>
      <c r="BL1509" s="48"/>
      <c r="BM1509" s="48"/>
      <c r="BN1509" s="48"/>
      <c r="BO1509" s="48"/>
      <c r="BP1509" s="48"/>
      <c r="BQ1509" s="48"/>
      <c r="BR1509" s="1"/>
    </row>
    <row r="1510" spans="1:70" s="7" customFormat="1" x14ac:dyDescent="0.25">
      <c r="A1510" s="68" t="s">
        <v>2428</v>
      </c>
      <c r="B1510" s="67" t="s">
        <v>2057</v>
      </c>
      <c r="C1510" s="52">
        <v>44971.682673611111</v>
      </c>
      <c r="D1510" s="16">
        <f>(K1510*M1510+P1510*R1510)/(24*60*60)</f>
        <v>0</v>
      </c>
      <c r="E1510" s="26" t="s">
        <v>2430</v>
      </c>
      <c r="F1510" s="14" t="s">
        <v>2395</v>
      </c>
      <c r="G1510" s="15">
        <v>0.108</v>
      </c>
      <c r="H1510" s="131">
        <v>31.5</v>
      </c>
      <c r="I1510" s="131">
        <v>15</v>
      </c>
      <c r="J1510" s="143" t="s">
        <v>2139</v>
      </c>
      <c r="K1510" s="37"/>
      <c r="L1510" s="27">
        <v>2E-3</v>
      </c>
      <c r="M1510" s="13">
        <v>176</v>
      </c>
      <c r="N1510" s="13">
        <v>240</v>
      </c>
      <c r="O1510" s="17">
        <v>2E-3</v>
      </c>
      <c r="P1510" s="37"/>
      <c r="Q1510" s="27">
        <v>2E-3</v>
      </c>
      <c r="R1510" s="13">
        <v>529</v>
      </c>
      <c r="S1510" s="13">
        <v>240</v>
      </c>
      <c r="T1510" s="133">
        <v>2.9999999999999997E-4</v>
      </c>
      <c r="U1510" s="27"/>
      <c r="V1510" s="8">
        <f>IF(AB1508="Latest Sag:",-(K1510*L1510+P1510*Q1510),-(K1510*L1510+P1510*Q1510)+U1510)</f>
        <v>0</v>
      </c>
      <c r="W1510" s="8">
        <f>IF(OR(AC1509="",AC1509=0),Z1509+V1510,IF(AB1508="Latest Sag:",AA1509+U1510+V1510,AC1509+V1510))</f>
        <v>-0.63267300000000004</v>
      </c>
      <c r="X1510" s="34"/>
      <c r="Y1510" s="53">
        <f>IF(OR(ISBLANK(X1510),X1508=VALUE(20)),,IF(W1508="Latest Z20:",ABS(X1508-X1510-K1507*L1507-P1507*Q1507+U1509+U1510),ABS(X1509-X1510-K1509*L1509-P1509*Q1509+U1510)))</f>
        <v>0</v>
      </c>
      <c r="Z1510" s="28">
        <v>-67.615786999999997</v>
      </c>
      <c r="AA1510" s="28">
        <v>-0.616309</v>
      </c>
      <c r="AB1510" s="28">
        <v>-1.225E-3</v>
      </c>
      <c r="AC1510" s="8">
        <f t="shared" ref="AC1510" si="3397">AB1510+AA1510</f>
        <v>-0.61753400000000003</v>
      </c>
      <c r="AD1510" s="35">
        <v>-0.63271141153615695</v>
      </c>
      <c r="AE1510" s="8">
        <f t="shared" ref="AE1510" si="3398">IF(AD1510="",0,IF(OR(AC1510="",AC1510=0),W1510-AD1510,AC1510-AD1510))</f>
        <v>1.5177411536156926E-2</v>
      </c>
      <c r="AF1510" s="58">
        <f t="shared" ref="AF1510" si="3399">IF(AA1510="",(Z1510-V1510)-Z1509,AC1510-W1510)</f>
        <v>1.5139000000000014E-2</v>
      </c>
      <c r="AG1510" s="40">
        <v>-889</v>
      </c>
      <c r="AH1510" s="73">
        <v>400</v>
      </c>
      <c r="AI1510" s="40">
        <v>21</v>
      </c>
      <c r="AJ1510" s="73">
        <v>100</v>
      </c>
      <c r="AK1510" s="40">
        <v>31</v>
      </c>
      <c r="AL1510" s="73">
        <v>200</v>
      </c>
      <c r="AM1510" s="70"/>
      <c r="AN1510" s="74"/>
      <c r="AO1510" s="70"/>
      <c r="AP1510" s="63"/>
      <c r="AQ1510" s="63"/>
      <c r="AR1510" s="40"/>
      <c r="AS1510" s="40"/>
      <c r="AT1510" s="63"/>
      <c r="AU1510" s="63"/>
      <c r="AV1510" s="142"/>
      <c r="AW1510" s="71"/>
      <c r="AX1510" s="45"/>
      <c r="AY1510" s="45"/>
      <c r="AZ1510" s="46"/>
      <c r="BA1510" s="152"/>
      <c r="BB1510" s="47"/>
      <c r="BC1510" s="158">
        <v>5</v>
      </c>
      <c r="BD1510" s="158"/>
      <c r="BE1510" s="47"/>
      <c r="BF1510" s="56"/>
      <c r="BG1510" s="49"/>
      <c r="BH1510" s="50"/>
      <c r="BI1510" s="49"/>
      <c r="BJ1510" s="49"/>
      <c r="BK1510" s="49"/>
      <c r="BL1510" s="49"/>
      <c r="BM1510" s="49"/>
      <c r="BN1510" s="50"/>
      <c r="BO1510" s="49"/>
      <c r="BP1510" s="49"/>
      <c r="BQ1510" s="50"/>
      <c r="BR1510" s="9"/>
    </row>
    <row r="1511" spans="1:70" s="7" customFormat="1" x14ac:dyDescent="0.25">
      <c r="A1511" s="68" t="s">
        <v>2429</v>
      </c>
      <c r="B1511" s="67" t="s">
        <v>2057</v>
      </c>
      <c r="C1511" s="52">
        <v>44971.715509259258</v>
      </c>
      <c r="D1511" s="16">
        <f>(K1511*M1511+P1511*R1511)/(24*60*60)</f>
        <v>8.1481481481481474E-3</v>
      </c>
      <c r="E1511" s="26"/>
      <c r="F1511" s="14" t="s">
        <v>2395</v>
      </c>
      <c r="G1511" s="15">
        <v>0.108</v>
      </c>
      <c r="H1511" s="131">
        <v>31.5</v>
      </c>
      <c r="I1511" s="131">
        <v>15</v>
      </c>
      <c r="J1511" s="143" t="s">
        <v>2139</v>
      </c>
      <c r="K1511" s="27">
        <v>4</v>
      </c>
      <c r="L1511" s="27">
        <v>2E-3</v>
      </c>
      <c r="M1511" s="13">
        <v>176</v>
      </c>
      <c r="N1511" s="13">
        <v>240</v>
      </c>
      <c r="O1511" s="17">
        <v>2E-3</v>
      </c>
      <c r="P1511" s="27">
        <v>0</v>
      </c>
      <c r="Q1511" s="27">
        <v>2E-3</v>
      </c>
      <c r="R1511" s="13">
        <v>529</v>
      </c>
      <c r="S1511" s="13">
        <v>240</v>
      </c>
      <c r="T1511" s="133">
        <v>2.9999999999999997E-4</v>
      </c>
      <c r="U1511" s="27">
        <v>2E-3</v>
      </c>
      <c r="V1511" s="8">
        <f>IF(AB1509="Latest Sag:",-(K1511*L1511+P1511*Q1511),-(K1511*L1511+P1511*Q1511)+U1511)</f>
        <v>-8.0000000000000002E-3</v>
      </c>
      <c r="W1511" s="8">
        <f>IF(OR(AC1510="",AC1510=0),Z1510+V1511,IF(AB1509="Latest Sag:",AA1510+U1511+V1511,AC1510+V1511))</f>
        <v>-0.622309</v>
      </c>
      <c r="X1511" s="33">
        <v>-39.699914999999997</v>
      </c>
      <c r="Y1511" s="53">
        <f>IF(OR(ISBLANK(X1511),X1509=VALUE(20)),,IF(W1509="Latest Z20:",ABS(X1509-X1511-K1508*L1508-P1508*Q1508+U1510+U1511),ABS(X1510-X1511-K1510*L1510-P1510*Q1510+U1511)))</f>
        <v>0</v>
      </c>
      <c r="Z1511" s="28">
        <v>-67.615729999999999</v>
      </c>
      <c r="AA1511" s="28">
        <v>-0.61630700000000005</v>
      </c>
      <c r="AB1511" s="28">
        <v>-6.2789999999999999E-3</v>
      </c>
      <c r="AC1511" s="8">
        <f t="shared" ref="AC1511" si="3400">AB1511+AA1511</f>
        <v>-0.62258600000000008</v>
      </c>
      <c r="AD1511" s="35">
        <v>-0.63271141153615695</v>
      </c>
      <c r="AE1511" s="8">
        <f t="shared" ref="AE1511" si="3401">IF(AD1511="",0,IF(OR(AC1511="",AC1511=0),W1511-AD1511,AC1511-AD1511))</f>
        <v>1.012541153615687E-2</v>
      </c>
      <c r="AF1511" s="58">
        <f t="shared" ref="AF1511" si="3402">IF(AA1511="",(Z1511-V1511)-Z1510,AC1511-W1511)</f>
        <v>-2.7700000000008274E-4</v>
      </c>
      <c r="AG1511" s="40">
        <v>-166</v>
      </c>
      <c r="AH1511" s="73">
        <v>400</v>
      </c>
      <c r="AI1511" s="40">
        <v>22</v>
      </c>
      <c r="AJ1511" s="73">
        <v>100</v>
      </c>
      <c r="AK1511" s="40">
        <v>24</v>
      </c>
      <c r="AL1511" s="73">
        <v>200</v>
      </c>
      <c r="AM1511" s="70"/>
      <c r="AN1511" s="74"/>
      <c r="AO1511" s="70">
        <v>389</v>
      </c>
      <c r="AP1511" s="63"/>
      <c r="AQ1511" s="63"/>
      <c r="AR1511" s="40"/>
      <c r="AS1511" s="40"/>
      <c r="AT1511" s="63"/>
      <c r="AU1511" s="63"/>
      <c r="AV1511" s="142"/>
      <c r="AW1511" s="71"/>
      <c r="AX1511" s="45"/>
      <c r="AY1511" s="45"/>
      <c r="AZ1511" s="46"/>
      <c r="BA1511" s="152"/>
      <c r="BB1511" s="47"/>
      <c r="BC1511" s="158">
        <v>5</v>
      </c>
      <c r="BD1511" s="158"/>
      <c r="BE1511" s="47"/>
      <c r="BF1511" s="56"/>
      <c r="BG1511" s="49"/>
      <c r="BH1511" s="50"/>
      <c r="BI1511" s="49"/>
      <c r="BJ1511" s="49"/>
      <c r="BK1511" s="49"/>
      <c r="BL1511" s="49"/>
      <c r="BM1511" s="49"/>
      <c r="BN1511" s="50"/>
      <c r="BO1511" s="49"/>
      <c r="BP1511" s="49"/>
      <c r="BQ1511" s="50"/>
      <c r="BR1511" s="9"/>
    </row>
    <row r="1512" spans="1:70" s="7" customFormat="1" x14ac:dyDescent="0.25">
      <c r="A1512" s="68" t="s">
        <v>2431</v>
      </c>
      <c r="B1512" s="67" t="s">
        <v>2436</v>
      </c>
      <c r="C1512" s="52">
        <v>44971.736168981479</v>
      </c>
      <c r="D1512" s="16">
        <f>(K1512*M1512+P1512*R1512)/(24*60*60)</f>
        <v>6.1111111111111114E-3</v>
      </c>
      <c r="E1512" s="26"/>
      <c r="F1512" s="14" t="s">
        <v>2395</v>
      </c>
      <c r="G1512" s="15">
        <v>0.108</v>
      </c>
      <c r="H1512" s="131">
        <v>31.5</v>
      </c>
      <c r="I1512" s="131">
        <v>15</v>
      </c>
      <c r="J1512" s="143" t="s">
        <v>2139</v>
      </c>
      <c r="K1512" s="27">
        <v>3</v>
      </c>
      <c r="L1512" s="27">
        <v>2E-3</v>
      </c>
      <c r="M1512" s="13">
        <v>176</v>
      </c>
      <c r="N1512" s="13">
        <v>240</v>
      </c>
      <c r="O1512" s="17">
        <v>2E-3</v>
      </c>
      <c r="P1512" s="27">
        <v>0</v>
      </c>
      <c r="Q1512" s="27">
        <v>2E-3</v>
      </c>
      <c r="R1512" s="13">
        <v>529</v>
      </c>
      <c r="S1512" s="13">
        <v>240</v>
      </c>
      <c r="T1512" s="133">
        <v>2.9999999999999997E-4</v>
      </c>
      <c r="U1512" s="27">
        <v>8.8699999999999998E-4</v>
      </c>
      <c r="V1512" s="8">
        <f>IF(AB1510="Latest Sag:",-(K1512*L1512+P1512*Q1512),-(K1512*L1512+P1512*Q1512)+U1512)</f>
        <v>-5.1130000000000004E-3</v>
      </c>
      <c r="W1512" s="8">
        <f>IF(OR(AC1511="",AC1511=0),Z1511+V1512,IF(AB1510="Latest Sag:",AA1511+U1512+V1512,AC1511+V1512))</f>
        <v>-0.62769900000000012</v>
      </c>
      <c r="X1512" s="33">
        <v>-39.707030000000003</v>
      </c>
      <c r="Y1512" s="53">
        <f>IF(OR(ISBLANK(X1512),X1510=VALUE(20)),,IF(W1510="Latest Z20:",ABS(X1510-X1512-K1509*L1509-P1509*Q1509+U1511+U1512),ABS(X1511-X1512-K1511*L1511-P1511*Q1511+U1512)))</f>
        <v>2.000000005977472E-6</v>
      </c>
      <c r="Z1512" s="28">
        <v>-67.615851000000006</v>
      </c>
      <c r="AA1512" s="28">
        <v>-0.61628499999999997</v>
      </c>
      <c r="AB1512" s="28">
        <v>-1.133E-2</v>
      </c>
      <c r="AC1512" s="8">
        <f t="shared" ref="AC1512" si="3403">AB1512+AA1512</f>
        <v>-0.62761499999999992</v>
      </c>
      <c r="AD1512" s="35">
        <v>-0.63271141153615695</v>
      </c>
      <c r="AE1512" s="8">
        <f t="shared" ref="AE1512" si="3404">IF(AD1512="",0,IF(OR(AC1512="",AC1512=0),W1512-AD1512,AC1512-AD1512))</f>
        <v>5.0964115361570306E-3</v>
      </c>
      <c r="AF1512" s="58">
        <f t="shared" ref="AF1512" si="3405">IF(AA1512="",(Z1512-V1512)-Z1511,AC1512-W1512)</f>
        <v>8.400000000019503E-5</v>
      </c>
      <c r="AG1512" s="40">
        <v>-14</v>
      </c>
      <c r="AH1512" s="73">
        <v>400</v>
      </c>
      <c r="AI1512" s="40">
        <v>26</v>
      </c>
      <c r="AJ1512" s="73">
        <v>100</v>
      </c>
      <c r="AK1512" s="40">
        <v>28</v>
      </c>
      <c r="AL1512" s="73">
        <v>200</v>
      </c>
      <c r="AM1512" s="70"/>
      <c r="AN1512" s="74"/>
      <c r="AO1512" s="70">
        <v>44</v>
      </c>
      <c r="AP1512" s="63"/>
      <c r="AQ1512" s="63"/>
      <c r="AR1512" s="40"/>
      <c r="AS1512" s="40"/>
      <c r="AT1512" s="63"/>
      <c r="AU1512" s="63"/>
      <c r="AV1512" s="142"/>
      <c r="AW1512" s="71"/>
      <c r="AX1512" s="45"/>
      <c r="AY1512" s="45"/>
      <c r="AZ1512" s="46"/>
      <c r="BA1512" s="152"/>
      <c r="BB1512" s="47"/>
      <c r="BC1512" s="158">
        <v>5</v>
      </c>
      <c r="BD1512" s="158"/>
      <c r="BE1512" s="47"/>
      <c r="BF1512" s="56"/>
      <c r="BG1512" s="49"/>
      <c r="BH1512" s="50"/>
      <c r="BI1512" s="49"/>
      <c r="BJ1512" s="49"/>
      <c r="BK1512" s="49"/>
      <c r="BL1512" s="49"/>
      <c r="BM1512" s="49"/>
      <c r="BN1512" s="50"/>
      <c r="BO1512" s="49"/>
      <c r="BP1512" s="49"/>
      <c r="BQ1512" s="50"/>
      <c r="BR1512" s="9"/>
    </row>
    <row r="1513" spans="1:70" s="7" customFormat="1" x14ac:dyDescent="0.25">
      <c r="A1513" s="68" t="s">
        <v>2432</v>
      </c>
      <c r="B1513" s="67" t="s">
        <v>1347</v>
      </c>
      <c r="C1513" s="52">
        <v>44971.754571759258</v>
      </c>
      <c r="D1513" s="16">
        <f>(K1513*M1513+P1513*R1513)/(24*60*60)</f>
        <v>1.2233796296296296E-2</v>
      </c>
      <c r="E1513" s="26"/>
      <c r="F1513" s="14" t="s">
        <v>2395</v>
      </c>
      <c r="G1513" s="15">
        <v>0.108</v>
      </c>
      <c r="H1513" s="131">
        <v>31.5</v>
      </c>
      <c r="I1513" s="131">
        <v>15</v>
      </c>
      <c r="J1513" s="143" t="s">
        <v>2139</v>
      </c>
      <c r="K1513" s="27">
        <v>3</v>
      </c>
      <c r="L1513" s="27">
        <v>2E-3</v>
      </c>
      <c r="M1513" s="13">
        <v>176</v>
      </c>
      <c r="N1513" s="13">
        <v>240</v>
      </c>
      <c r="O1513" s="17">
        <v>2E-3</v>
      </c>
      <c r="P1513" s="27">
        <v>1</v>
      </c>
      <c r="Q1513" s="27">
        <v>2E-3</v>
      </c>
      <c r="R1513" s="13">
        <v>529</v>
      </c>
      <c r="S1513" s="13">
        <v>240</v>
      </c>
      <c r="T1513" s="133">
        <v>2.9999999999999997E-4</v>
      </c>
      <c r="U1513" s="27">
        <v>3.0010000000000002E-3</v>
      </c>
      <c r="V1513" s="8">
        <f>IF(AB1511="Latest Sag:",-(K1513*L1513+P1513*Q1513),-(K1513*L1513+P1513*Q1513)+U1513)</f>
        <v>-4.999E-3</v>
      </c>
      <c r="W1513" s="8">
        <f>IF(OR(AC1512="",AC1512=0),Z1512+V1513,IF(AB1511="Latest Sag:",AA1512+U1513+V1513,AC1512+V1513))</f>
        <v>-0.6326139999999999</v>
      </c>
      <c r="X1513" s="33">
        <v>-39.710026999999997</v>
      </c>
      <c r="Y1513" s="53">
        <f>IF(OR(ISBLANK(X1513),X1511=VALUE(20)),,IF(W1511="Latest Z20:",ABS(X1511-X1513-K1510*L1510-P1510*Q1510+U1512+U1513),ABS(X1512-X1513-K1512*L1512-P1512*Q1512+U1513)))</f>
        <v>2.0000000065228257E-6</v>
      </c>
      <c r="Z1513" s="28">
        <v>-67.615611000000001</v>
      </c>
      <c r="AA1513" s="28">
        <v>-0.61629400000000001</v>
      </c>
      <c r="AB1513" s="28">
        <v>-1.6504000000000001E-2</v>
      </c>
      <c r="AC1513" s="8">
        <f t="shared" ref="AC1513" si="3406">AB1513+AA1513</f>
        <v>-0.63279799999999997</v>
      </c>
      <c r="AD1513" s="35">
        <v>-0.63271141153615695</v>
      </c>
      <c r="AE1513" s="8">
        <f t="shared" ref="AE1513" si="3407">IF(AD1513="",0,IF(OR(AC1513="",AC1513=0),W1513-AD1513,AC1513-AD1513))</f>
        <v>-8.6588463843018104E-5</v>
      </c>
      <c r="AF1513" s="58">
        <f t="shared" ref="AF1513" si="3408">IF(AA1513="",(Z1513-V1513)-Z1512,AC1513-W1513)</f>
        <v>-1.8400000000007299E-4</v>
      </c>
      <c r="AG1513" s="40">
        <v>328</v>
      </c>
      <c r="AH1513" s="73">
        <v>400</v>
      </c>
      <c r="AI1513" s="40">
        <v>25</v>
      </c>
      <c r="AJ1513" s="73">
        <v>100</v>
      </c>
      <c r="AK1513" s="40">
        <v>11</v>
      </c>
      <c r="AL1513" s="73">
        <v>200</v>
      </c>
      <c r="AM1513" s="70"/>
      <c r="AN1513" s="74"/>
      <c r="AO1513" s="70">
        <v>170</v>
      </c>
      <c r="AP1513" s="63"/>
      <c r="AQ1513" s="63"/>
      <c r="AR1513" s="40"/>
      <c r="AS1513" s="40"/>
      <c r="AT1513" s="63"/>
      <c r="AU1513" s="63"/>
      <c r="AV1513" s="142"/>
      <c r="AW1513" s="71"/>
      <c r="AX1513" s="45"/>
      <c r="AY1513" s="45"/>
      <c r="AZ1513" s="46"/>
      <c r="BA1513" s="152"/>
      <c r="BB1513" s="47"/>
      <c r="BC1513" s="158">
        <v>5</v>
      </c>
      <c r="BD1513" s="158">
        <v>5</v>
      </c>
      <c r="BE1513" s="47">
        <v>11.6</v>
      </c>
      <c r="BF1513" s="56"/>
      <c r="BG1513" s="49"/>
      <c r="BH1513" s="50"/>
      <c r="BI1513" s="49"/>
      <c r="BJ1513" s="49"/>
      <c r="BK1513" s="49"/>
      <c r="BL1513" s="49"/>
      <c r="BM1513" s="49"/>
      <c r="BN1513" s="50"/>
      <c r="BO1513" s="49"/>
      <c r="BP1513" s="49"/>
      <c r="BQ1513" s="50"/>
      <c r="BR1513" s="9"/>
    </row>
    <row r="1514" spans="1:70" s="6" customFormat="1" x14ac:dyDescent="0.25">
      <c r="A1514" s="170" t="s">
        <v>1155</v>
      </c>
      <c r="B1514" s="136"/>
      <c r="C1514" s="137">
        <v>44971.806759259256</v>
      </c>
      <c r="D1514" s="146">
        <v>2.98</v>
      </c>
      <c r="E1514" s="139" t="s">
        <v>814</v>
      </c>
      <c r="F1514" s="165" t="s">
        <v>1191</v>
      </c>
      <c r="G1514" s="22"/>
      <c r="H1514" s="134"/>
      <c r="I1514" s="134"/>
      <c r="J1514" s="145"/>
      <c r="K1514" s="29"/>
      <c r="L1514" s="29"/>
      <c r="M1514" s="1"/>
      <c r="N1514" s="1"/>
      <c r="O1514" s="3"/>
      <c r="P1514" s="29"/>
      <c r="Q1514" s="29"/>
      <c r="R1514" s="1"/>
      <c r="S1514" s="1"/>
      <c r="T1514" s="147" t="s">
        <v>903</v>
      </c>
      <c r="U1514" s="32" t="s">
        <v>24</v>
      </c>
      <c r="V1514" s="24"/>
      <c r="W1514" s="25" t="s">
        <v>22</v>
      </c>
      <c r="X1514" s="30">
        <v>20</v>
      </c>
      <c r="Y1514" s="138"/>
      <c r="Z1514" s="30"/>
      <c r="AA1514" s="30"/>
      <c r="AB1514" s="36" t="s">
        <v>21</v>
      </c>
      <c r="AC1514" s="24">
        <f>$AC$1513</f>
        <v>-0.63279799999999997</v>
      </c>
      <c r="AD1514" s="30"/>
      <c r="AE1514" s="24"/>
      <c r="AF1514" s="24"/>
      <c r="AG1514" s="41"/>
      <c r="AH1514" s="41"/>
      <c r="AI1514" s="41"/>
      <c r="AJ1514" s="41"/>
      <c r="AK1514" s="41"/>
      <c r="AL1514" s="41"/>
      <c r="AM1514" s="41"/>
      <c r="AN1514" s="41"/>
      <c r="AO1514" s="41"/>
      <c r="AP1514" s="135"/>
      <c r="AQ1514" s="135"/>
      <c r="AR1514" s="41"/>
      <c r="AS1514" s="41"/>
      <c r="AT1514" s="135"/>
      <c r="AU1514" s="135"/>
      <c r="AV1514" s="29"/>
      <c r="AW1514" s="42"/>
      <c r="AX1514" s="42"/>
      <c r="AY1514" s="42"/>
      <c r="AZ1514" s="43"/>
      <c r="BA1514" s="151"/>
      <c r="BB1514" s="44"/>
      <c r="BC1514" s="157">
        <v>6</v>
      </c>
      <c r="BD1514" s="157"/>
      <c r="BE1514" s="44"/>
      <c r="BF1514" s="48"/>
      <c r="BG1514" s="48"/>
      <c r="BH1514" s="48"/>
      <c r="BI1514" s="48"/>
      <c r="BJ1514" s="48"/>
      <c r="BK1514" s="48"/>
      <c r="BL1514" s="48"/>
      <c r="BM1514" s="48"/>
      <c r="BN1514" s="48"/>
      <c r="BO1514" s="48"/>
      <c r="BP1514" s="48"/>
      <c r="BQ1514" s="48"/>
      <c r="BR1514" s="1"/>
    </row>
    <row r="1515" spans="1:70" s="7" customFormat="1" x14ac:dyDescent="0.25">
      <c r="A1515" s="68" t="s">
        <v>2433</v>
      </c>
      <c r="B1515" s="67" t="s">
        <v>1347</v>
      </c>
      <c r="C1515" s="52">
        <v>44971.817650462966</v>
      </c>
      <c r="D1515" s="16">
        <f>(K1515*M1515+P1515*R1515)/(24*60*60)</f>
        <v>0</v>
      </c>
      <c r="E1515" s="26"/>
      <c r="F1515" s="14" t="s">
        <v>2395</v>
      </c>
      <c r="G1515" s="15">
        <v>0.108</v>
      </c>
      <c r="H1515" s="131">
        <v>31.5</v>
      </c>
      <c r="I1515" s="131">
        <v>15</v>
      </c>
      <c r="J1515" s="143" t="s">
        <v>2139</v>
      </c>
      <c r="K1515" s="37"/>
      <c r="L1515" s="27">
        <v>2E-3</v>
      </c>
      <c r="M1515" s="13">
        <v>176</v>
      </c>
      <c r="N1515" s="13">
        <v>240</v>
      </c>
      <c r="O1515" s="17">
        <v>2E-3</v>
      </c>
      <c r="P1515" s="37"/>
      <c r="Q1515" s="27">
        <v>2E-3</v>
      </c>
      <c r="R1515" s="13">
        <v>529</v>
      </c>
      <c r="S1515" s="13">
        <v>240</v>
      </c>
      <c r="T1515" s="133">
        <v>2.9999999999999997E-4</v>
      </c>
      <c r="U1515" s="27"/>
      <c r="V1515" s="8">
        <f>IF(AB1513="Latest Sag:",-(K1515*L1515+P1515*Q1515),-(K1515*L1515+P1515*Q1515)+U1515)</f>
        <v>0</v>
      </c>
      <c r="W1515" s="8">
        <f>IF(OR(AC1514="",AC1514=0),Z1514+V1515,IF(AB1513="Latest Sag:",AA1514+U1515+V1515,AC1514+V1515))</f>
        <v>-0.63279799999999997</v>
      </c>
      <c r="X1515" s="34"/>
      <c r="Y1515" s="53">
        <f>IF(OR(ISBLANK(X1515),X1513=VALUE(20)),,IF(W1513="Latest Z20:",ABS(X1513-X1515-K1512*L1512-P1512*Q1512+U1514+U1515),ABS(X1514-X1515-K1514*L1514-P1514*Q1514+U1515)))</f>
        <v>0</v>
      </c>
      <c r="Z1515" s="28">
        <v>-67.619881000000007</v>
      </c>
      <c r="AA1515" s="28">
        <v>-0.61647600000000002</v>
      </c>
      <c r="AB1515" s="28">
        <v>-7.7700000000000002E-4</v>
      </c>
      <c r="AC1515" s="8">
        <f t="shared" ref="AC1515" si="3409">AB1515+AA1515</f>
        <v>-0.61725300000000005</v>
      </c>
      <c r="AD1515" s="35">
        <v>-0.63254550583922498</v>
      </c>
      <c r="AE1515" s="8">
        <f t="shared" ref="AE1515" si="3410">IF(AD1515="",0,IF(OR(AC1515="",AC1515=0),W1515-AD1515,AC1515-AD1515))</f>
        <v>1.5292505839224924E-2</v>
      </c>
      <c r="AF1515" s="58">
        <f t="shared" ref="AF1515" si="3411">IF(AA1515="",(Z1515-V1515)-Z1514,AC1515-W1515)</f>
        <v>1.554499999999992E-2</v>
      </c>
      <c r="AG1515" s="40">
        <v>58</v>
      </c>
      <c r="AH1515" s="73">
        <v>400</v>
      </c>
      <c r="AI1515" s="40">
        <v>49</v>
      </c>
      <c r="AJ1515" s="73">
        <v>100</v>
      </c>
      <c r="AK1515" s="40">
        <v>18</v>
      </c>
      <c r="AL1515" s="73">
        <v>200</v>
      </c>
      <c r="AM1515" s="70"/>
      <c r="AN1515" s="74"/>
      <c r="AO1515" s="70"/>
      <c r="AP1515" s="63"/>
      <c r="AQ1515" s="63"/>
      <c r="AR1515" s="40"/>
      <c r="AS1515" s="40"/>
      <c r="AT1515" s="63"/>
      <c r="AU1515" s="63"/>
      <c r="AV1515" s="142"/>
      <c r="AW1515" s="71"/>
      <c r="AX1515" s="45"/>
      <c r="AY1515" s="45"/>
      <c r="AZ1515" s="46"/>
      <c r="BA1515" s="152"/>
      <c r="BB1515" s="47"/>
      <c r="BC1515" s="158">
        <v>6</v>
      </c>
      <c r="BD1515" s="158"/>
      <c r="BE1515" s="47"/>
      <c r="BF1515" s="56"/>
      <c r="BG1515" s="49"/>
      <c r="BH1515" s="50"/>
      <c r="BI1515" s="49"/>
      <c r="BJ1515" s="49"/>
      <c r="BK1515" s="49"/>
      <c r="BL1515" s="49"/>
      <c r="BM1515" s="49"/>
      <c r="BN1515" s="50"/>
      <c r="BO1515" s="49"/>
      <c r="BP1515" s="49"/>
      <c r="BQ1515" s="50"/>
      <c r="BR1515" s="9"/>
    </row>
    <row r="1516" spans="1:70" s="7" customFormat="1" x14ac:dyDescent="0.25">
      <c r="A1516" s="68" t="s">
        <v>2434</v>
      </c>
      <c r="B1516" s="67" t="s">
        <v>1347</v>
      </c>
      <c r="C1516" s="52">
        <v>44971.838379629633</v>
      </c>
      <c r="D1516" s="16">
        <f>(K1516*M1516+P1516*R1516)/(24*60*60)</f>
        <v>8.1481481481481474E-3</v>
      </c>
      <c r="E1516" s="26"/>
      <c r="F1516" s="14" t="s">
        <v>2395</v>
      </c>
      <c r="G1516" s="15">
        <v>0.108</v>
      </c>
      <c r="H1516" s="131">
        <v>31.5</v>
      </c>
      <c r="I1516" s="131">
        <v>15</v>
      </c>
      <c r="J1516" s="143" t="s">
        <v>2139</v>
      </c>
      <c r="K1516" s="27">
        <v>4</v>
      </c>
      <c r="L1516" s="27">
        <v>2E-3</v>
      </c>
      <c r="M1516" s="13">
        <v>176</v>
      </c>
      <c r="N1516" s="13">
        <v>240</v>
      </c>
      <c r="O1516" s="17">
        <v>2E-3</v>
      </c>
      <c r="P1516" s="27">
        <v>0</v>
      </c>
      <c r="Q1516" s="27">
        <v>2E-3</v>
      </c>
      <c r="R1516" s="13">
        <v>529</v>
      </c>
      <c r="S1516" s="13">
        <v>240</v>
      </c>
      <c r="T1516" s="133">
        <v>2.9999999999999997E-4</v>
      </c>
      <c r="U1516" s="27">
        <v>3.2190000000000001E-3</v>
      </c>
      <c r="V1516" s="8">
        <f>IF(AB1514="Latest Sag:",-(K1516*L1516+P1516*Q1516),-(K1516*L1516+P1516*Q1516)+U1516)</f>
        <v>-8.0000000000000002E-3</v>
      </c>
      <c r="W1516" s="8">
        <f>IF(OR(AC1515="",AC1515=0),Z1515+V1516,IF(AB1514="Latest Sag:",AA1515+U1516+V1516,AC1515+V1516))</f>
        <v>-0.62125700000000006</v>
      </c>
      <c r="X1516" s="33">
        <v>-39.702900999999997</v>
      </c>
      <c r="Y1516" s="53">
        <f>IF(OR(ISBLANK(X1516),X1514=VALUE(20)),,IF(W1514="Latest Z20:",ABS(X1514-X1516-K1513*L1513-P1513*Q1513+U1515+U1516),ABS(X1515-X1516-K1515*L1515-P1515*Q1515+U1516)))</f>
        <v>0</v>
      </c>
      <c r="Z1516" s="28">
        <v>-67.620018000000002</v>
      </c>
      <c r="AA1516" s="28">
        <v>-0.61648099999999995</v>
      </c>
      <c r="AB1516" s="28">
        <v>-4.9379999999999997E-3</v>
      </c>
      <c r="AC1516" s="8">
        <f t="shared" ref="AC1516" si="3412">AB1516+AA1516</f>
        <v>-0.62141899999999994</v>
      </c>
      <c r="AD1516" s="35">
        <v>-0.63254550583922498</v>
      </c>
      <c r="AE1516" s="8">
        <f t="shared" ref="AE1516" si="3413">IF(AD1516="",0,IF(OR(AC1516="",AC1516=0),W1516-AD1516,AC1516-AD1516))</f>
        <v>1.1126505839225032E-2</v>
      </c>
      <c r="AF1516" s="58">
        <f t="shared" ref="AF1516" si="3414">IF(AA1516="",(Z1516-V1516)-Z1515,AC1516-W1516)</f>
        <v>-1.6199999999988446E-4</v>
      </c>
      <c r="AG1516" s="40">
        <v>-302</v>
      </c>
      <c r="AH1516" s="73">
        <v>400</v>
      </c>
      <c r="AI1516" s="40">
        <v>27</v>
      </c>
      <c r="AJ1516" s="73">
        <v>100</v>
      </c>
      <c r="AK1516" s="40">
        <v>30</v>
      </c>
      <c r="AL1516" s="73">
        <v>200</v>
      </c>
      <c r="AM1516" s="70"/>
      <c r="AN1516" s="74"/>
      <c r="AO1516" s="70">
        <v>258</v>
      </c>
      <c r="AP1516" s="63"/>
      <c r="AQ1516" s="63"/>
      <c r="AR1516" s="40"/>
      <c r="AS1516" s="40"/>
      <c r="AT1516" s="63"/>
      <c r="AU1516" s="63"/>
      <c r="AV1516" s="142"/>
      <c r="AW1516" s="71"/>
      <c r="AX1516" s="45"/>
      <c r="AY1516" s="45"/>
      <c r="AZ1516" s="46"/>
      <c r="BA1516" s="152"/>
      <c r="BB1516" s="47"/>
      <c r="BC1516" s="158">
        <v>6</v>
      </c>
      <c r="BD1516" s="158"/>
      <c r="BE1516" s="47"/>
      <c r="BF1516" s="56"/>
      <c r="BG1516" s="49"/>
      <c r="BH1516" s="50"/>
      <c r="BI1516" s="49"/>
      <c r="BJ1516" s="49"/>
      <c r="BK1516" s="49"/>
      <c r="BL1516" s="49"/>
      <c r="BM1516" s="49"/>
      <c r="BN1516" s="50"/>
      <c r="BO1516" s="49"/>
      <c r="BP1516" s="49"/>
      <c r="BQ1516" s="50"/>
      <c r="BR1516" s="9"/>
    </row>
    <row r="1517" spans="1:70" s="7" customFormat="1" x14ac:dyDescent="0.25">
      <c r="A1517" s="68" t="s">
        <v>2435</v>
      </c>
      <c r="B1517" s="67" t="s">
        <v>1347</v>
      </c>
      <c r="C1517" s="52">
        <v>44971.860659722224</v>
      </c>
      <c r="D1517" s="16">
        <f>(K1517*M1517+P1517*R1517)/(24*60*60)</f>
        <v>8.1481481481481474E-3</v>
      </c>
      <c r="E1517" s="26"/>
      <c r="F1517" s="14" t="s">
        <v>2395</v>
      </c>
      <c r="G1517" s="15">
        <v>0.108</v>
      </c>
      <c r="H1517" s="131">
        <v>31.5</v>
      </c>
      <c r="I1517" s="131">
        <v>15</v>
      </c>
      <c r="J1517" s="143" t="s">
        <v>2139</v>
      </c>
      <c r="K1517" s="27">
        <v>4</v>
      </c>
      <c r="L1517" s="27">
        <v>2E-3</v>
      </c>
      <c r="M1517" s="13">
        <v>176</v>
      </c>
      <c r="N1517" s="13">
        <v>240</v>
      </c>
      <c r="O1517" s="17">
        <v>2E-3</v>
      </c>
      <c r="P1517" s="27">
        <v>0</v>
      </c>
      <c r="Q1517" s="27">
        <v>2E-3</v>
      </c>
      <c r="R1517" s="13">
        <v>529</v>
      </c>
      <c r="S1517" s="13">
        <v>240</v>
      </c>
      <c r="T1517" s="133">
        <v>2.9999999999999997E-4</v>
      </c>
      <c r="U1517" s="27">
        <v>1.874E-3</v>
      </c>
      <c r="V1517" s="8">
        <f>IF(AB1515="Latest Sag:",-(K1517*L1517+P1517*Q1517),-(K1517*L1517+P1517*Q1517)+U1517)</f>
        <v>-6.1260000000000004E-3</v>
      </c>
      <c r="W1517" s="8">
        <f>IF(OR(AC1516="",AC1516=0),Z1516+V1517,IF(AB1515="Latest Sag:",AA1516+U1517+V1517,AC1516+V1517))</f>
        <v>-0.62754499999999991</v>
      </c>
      <c r="X1517" s="33">
        <v>-39.709028000000004</v>
      </c>
      <c r="Y1517" s="53">
        <f>IF(OR(ISBLANK(X1517),X1515=VALUE(20)),,IF(W1515="Latest Z20:",ABS(X1515-X1517-K1514*L1514-P1514*Q1514+U1516+U1517),ABS(X1516-X1517-K1516*L1516-P1516*Q1516+U1517)))</f>
        <v>1.0000000064327042E-6</v>
      </c>
      <c r="Z1517" s="28">
        <v>-67.620097999999999</v>
      </c>
      <c r="AA1517" s="28">
        <v>-0.61651</v>
      </c>
      <c r="AB1517" s="28">
        <v>-1.0847000000000001E-2</v>
      </c>
      <c r="AC1517" s="8">
        <f t="shared" ref="AC1517" si="3415">AB1517+AA1517</f>
        <v>-0.62735700000000005</v>
      </c>
      <c r="AD1517" s="35">
        <v>-0.63254550583922498</v>
      </c>
      <c r="AE1517" s="8">
        <f t="shared" ref="AE1517" si="3416">IF(AD1517="",0,IF(OR(AC1517="",AC1517=0),W1517-AD1517,AC1517-AD1517))</f>
        <v>5.1885058392249217E-3</v>
      </c>
      <c r="AF1517" s="58">
        <f t="shared" ref="AF1517" si="3417">IF(AA1517="",(Z1517-V1517)-Z1516,AC1517-W1517)</f>
        <v>1.8799999999985495E-4</v>
      </c>
      <c r="AG1517" s="40">
        <v>-125</v>
      </c>
      <c r="AH1517" s="73">
        <v>400</v>
      </c>
      <c r="AI1517" s="40">
        <v>14</v>
      </c>
      <c r="AJ1517" s="73">
        <v>100</v>
      </c>
      <c r="AK1517" s="40">
        <v>24</v>
      </c>
      <c r="AL1517" s="73">
        <v>200</v>
      </c>
      <c r="AM1517" s="70"/>
      <c r="AN1517" s="74"/>
      <c r="AO1517" s="70">
        <v>64</v>
      </c>
      <c r="AP1517" s="63"/>
      <c r="AQ1517" s="63"/>
      <c r="AR1517" s="40"/>
      <c r="AS1517" s="40"/>
      <c r="AT1517" s="63"/>
      <c r="AU1517" s="63"/>
      <c r="AV1517" s="142"/>
      <c r="AW1517" s="71"/>
      <c r="AX1517" s="45">
        <v>5.5999999999999999E-5</v>
      </c>
      <c r="AY1517" s="45"/>
      <c r="AZ1517" s="46"/>
      <c r="BA1517" s="152"/>
      <c r="BB1517" s="47"/>
      <c r="BC1517" s="158">
        <v>6</v>
      </c>
      <c r="BD1517" s="158"/>
      <c r="BE1517" s="47"/>
      <c r="BF1517" s="56"/>
      <c r="BG1517" s="49"/>
      <c r="BH1517" s="50"/>
      <c r="BI1517" s="49"/>
      <c r="BJ1517" s="49"/>
      <c r="BK1517" s="49"/>
      <c r="BL1517" s="49"/>
      <c r="BM1517" s="49"/>
      <c r="BN1517" s="50"/>
      <c r="BO1517" s="49"/>
      <c r="BP1517" s="49"/>
      <c r="BQ1517" s="50"/>
      <c r="BR1517" s="9"/>
    </row>
    <row r="1518" spans="1:70" s="7" customFormat="1" x14ac:dyDescent="0.25">
      <c r="A1518" s="68" t="s">
        <v>2437</v>
      </c>
      <c r="B1518" s="67" t="s">
        <v>1347</v>
      </c>
      <c r="C1518" s="52">
        <v>44971.88181712963</v>
      </c>
      <c r="D1518" s="16">
        <f>(K1518*M1518+P1518*R1518)/(24*60*60)</f>
        <v>1.2233796296296296E-2</v>
      </c>
      <c r="E1518" s="26"/>
      <c r="F1518" s="14" t="s">
        <v>2395</v>
      </c>
      <c r="G1518" s="15">
        <v>0.108</v>
      </c>
      <c r="H1518" s="131">
        <v>31.5</v>
      </c>
      <c r="I1518" s="131">
        <v>15</v>
      </c>
      <c r="J1518" s="143" t="s">
        <v>2139</v>
      </c>
      <c r="K1518" s="27">
        <v>3</v>
      </c>
      <c r="L1518" s="27">
        <v>2E-3</v>
      </c>
      <c r="M1518" s="13">
        <v>176</v>
      </c>
      <c r="N1518" s="13">
        <v>240</v>
      </c>
      <c r="O1518" s="17">
        <v>2E-3</v>
      </c>
      <c r="P1518" s="27">
        <v>1</v>
      </c>
      <c r="Q1518" s="27">
        <v>2E-3</v>
      </c>
      <c r="R1518" s="13">
        <v>529</v>
      </c>
      <c r="S1518" s="13">
        <v>240</v>
      </c>
      <c r="T1518" s="133">
        <v>2.9999999999999997E-4</v>
      </c>
      <c r="U1518" s="27">
        <v>2.9150000000000001E-3</v>
      </c>
      <c r="V1518" s="8">
        <f>IF(AB1516="Latest Sag:",-(K1518*L1518+P1518*Q1518),-(K1518*L1518+P1518*Q1518)+U1518)</f>
        <v>-5.0850000000000001E-3</v>
      </c>
      <c r="W1518" s="8">
        <f>IF(OR(AC1517="",AC1517=0),Z1517+V1518,IF(AB1516="Latest Sag:",AA1517+U1518+V1518,AC1517+V1518))</f>
        <v>-0.63244200000000006</v>
      </c>
      <c r="X1518" s="33">
        <v>-39.714111000000003</v>
      </c>
      <c r="Y1518" s="53">
        <f>IF(OR(ISBLANK(X1518),X1516=VALUE(20)),,IF(W1516="Latest Z20:",ABS(X1516-X1518-K1515*L1515-P1515*Q1515+U1517+U1518),ABS(X1517-X1518-K1517*L1517-P1517*Q1517+U1518)))</f>
        <v>2.0000000009396182E-6</v>
      </c>
      <c r="Z1518" s="28">
        <v>-67.620170000000002</v>
      </c>
      <c r="AA1518" s="28">
        <v>-0.61648099999999995</v>
      </c>
      <c r="AB1518" s="28">
        <v>-1.5854E-2</v>
      </c>
      <c r="AC1518" s="8">
        <f t="shared" ref="AC1518" si="3418">AB1518+AA1518</f>
        <v>-0.63233499999999998</v>
      </c>
      <c r="AD1518" s="35">
        <v>-0.63254550583922498</v>
      </c>
      <c r="AE1518" s="8">
        <f t="shared" ref="AE1518" si="3419">IF(AD1518="",0,IF(OR(AC1518="",AC1518=0),W1518-AD1518,AC1518-AD1518))</f>
        <v>2.1050583922499477E-4</v>
      </c>
      <c r="AF1518" s="58">
        <f t="shared" ref="AF1518" si="3420">IF(AA1518="",(Z1518-V1518)-Z1517,AC1518-W1518)</f>
        <v>1.0700000000007925E-4</v>
      </c>
      <c r="AG1518" s="40">
        <v>362</v>
      </c>
      <c r="AH1518" s="73">
        <v>400</v>
      </c>
      <c r="AI1518" s="40">
        <v>13</v>
      </c>
      <c r="AJ1518" s="73">
        <v>100</v>
      </c>
      <c r="AK1518" s="40">
        <v>25</v>
      </c>
      <c r="AL1518" s="73">
        <v>200</v>
      </c>
      <c r="AM1518" s="70"/>
      <c r="AN1518" s="74"/>
      <c r="AO1518" s="70">
        <v>122</v>
      </c>
      <c r="AP1518" s="63"/>
      <c r="AQ1518" s="63"/>
      <c r="AR1518" s="40"/>
      <c r="AS1518" s="40"/>
      <c r="AT1518" s="63"/>
      <c r="AU1518" s="63"/>
      <c r="AV1518" s="142"/>
      <c r="AW1518" s="71"/>
      <c r="AX1518" s="45"/>
      <c r="AY1518" s="45"/>
      <c r="AZ1518" s="46"/>
      <c r="BA1518" s="152"/>
      <c r="BB1518" s="47"/>
      <c r="BC1518" s="158">
        <v>6</v>
      </c>
      <c r="BD1518" s="158">
        <v>5</v>
      </c>
      <c r="BE1518" s="47">
        <v>10.8</v>
      </c>
      <c r="BF1518" s="56"/>
      <c r="BG1518" s="49"/>
      <c r="BH1518" s="50"/>
      <c r="BI1518" s="49"/>
      <c r="BJ1518" s="49"/>
      <c r="BK1518" s="49"/>
      <c r="BL1518" s="49"/>
      <c r="BM1518" s="49"/>
      <c r="BN1518" s="50"/>
      <c r="BO1518" s="49"/>
      <c r="BP1518" s="49"/>
      <c r="BQ1518" s="50"/>
      <c r="BR1518" s="9"/>
    </row>
    <row r="1519" spans="1:70" s="6" customFormat="1" x14ac:dyDescent="0.25">
      <c r="A1519" s="170" t="s">
        <v>1155</v>
      </c>
      <c r="B1519" s="136"/>
      <c r="C1519" s="137">
        <v>44971.939560185187</v>
      </c>
      <c r="D1519" s="146">
        <v>3.19</v>
      </c>
      <c r="E1519" s="139" t="s">
        <v>814</v>
      </c>
      <c r="F1519" s="165" t="s">
        <v>1195</v>
      </c>
      <c r="G1519" s="22"/>
      <c r="H1519" s="134"/>
      <c r="I1519" s="134"/>
      <c r="J1519" s="145"/>
      <c r="K1519" s="29"/>
      <c r="L1519" s="29"/>
      <c r="M1519" s="1"/>
      <c r="N1519" s="1"/>
      <c r="O1519" s="3"/>
      <c r="P1519" s="29"/>
      <c r="Q1519" s="29"/>
      <c r="R1519" s="1"/>
      <c r="S1519" s="1"/>
      <c r="T1519" s="147" t="s">
        <v>903</v>
      </c>
      <c r="U1519" s="32" t="s">
        <v>24</v>
      </c>
      <c r="V1519" s="24"/>
      <c r="W1519" s="25" t="s">
        <v>22</v>
      </c>
      <c r="X1519" s="30">
        <v>20</v>
      </c>
      <c r="Y1519" s="138"/>
      <c r="Z1519" s="30"/>
      <c r="AA1519" s="30"/>
      <c r="AB1519" s="36" t="s">
        <v>21</v>
      </c>
      <c r="AC1519" s="24">
        <f>$AC$1518</f>
        <v>-0.63233499999999998</v>
      </c>
      <c r="AD1519" s="30"/>
      <c r="AE1519" s="24"/>
      <c r="AF1519" s="24"/>
      <c r="AG1519" s="41"/>
      <c r="AH1519" s="41"/>
      <c r="AI1519" s="41"/>
      <c r="AJ1519" s="41"/>
      <c r="AK1519" s="41"/>
      <c r="AL1519" s="41"/>
      <c r="AM1519" s="41"/>
      <c r="AN1519" s="41"/>
      <c r="AO1519" s="41"/>
      <c r="AP1519" s="135"/>
      <c r="AQ1519" s="135"/>
      <c r="AR1519" s="41"/>
      <c r="AS1519" s="41"/>
      <c r="AT1519" s="135"/>
      <c r="AU1519" s="135"/>
      <c r="AV1519" s="29"/>
      <c r="AW1519" s="42"/>
      <c r="AX1519" s="42"/>
      <c r="AY1519" s="42"/>
      <c r="AZ1519" s="43"/>
      <c r="BA1519" s="151"/>
      <c r="BB1519" s="44"/>
      <c r="BC1519" s="157">
        <v>7</v>
      </c>
      <c r="BD1519" s="157"/>
      <c r="BE1519" s="44"/>
      <c r="BF1519" s="48"/>
      <c r="BG1519" s="48"/>
      <c r="BH1519" s="48"/>
      <c r="BI1519" s="48"/>
      <c r="BJ1519" s="48"/>
      <c r="BK1519" s="48"/>
      <c r="BL1519" s="48"/>
      <c r="BM1519" s="48"/>
      <c r="BN1519" s="48"/>
      <c r="BO1519" s="48"/>
      <c r="BP1519" s="48"/>
      <c r="BQ1519" s="48"/>
      <c r="BR1519" s="1"/>
    </row>
    <row r="1520" spans="1:70" s="7" customFormat="1" x14ac:dyDescent="0.25">
      <c r="A1520" s="68" t="s">
        <v>2438</v>
      </c>
      <c r="B1520" s="67" t="s">
        <v>2439</v>
      </c>
      <c r="C1520" s="52">
        <v>44971.939629629633</v>
      </c>
      <c r="D1520" s="16">
        <f>(K1520*M1520+P1520*R1520)/(24*60*60)</f>
        <v>0</v>
      </c>
      <c r="E1520" s="26"/>
      <c r="F1520" s="14" t="s">
        <v>2395</v>
      </c>
      <c r="G1520" s="15">
        <v>0.108</v>
      </c>
      <c r="H1520" s="131">
        <v>31.5</v>
      </c>
      <c r="I1520" s="131">
        <v>15</v>
      </c>
      <c r="J1520" s="143" t="s">
        <v>2139</v>
      </c>
      <c r="K1520" s="37"/>
      <c r="L1520" s="27">
        <v>2E-3</v>
      </c>
      <c r="M1520" s="13">
        <v>176</v>
      </c>
      <c r="N1520" s="13">
        <v>240</v>
      </c>
      <c r="O1520" s="17">
        <v>2E-3</v>
      </c>
      <c r="P1520" s="37"/>
      <c r="Q1520" s="27">
        <v>2E-3</v>
      </c>
      <c r="R1520" s="13">
        <v>529</v>
      </c>
      <c r="S1520" s="13">
        <v>240</v>
      </c>
      <c r="T1520" s="133">
        <v>2.9999999999999997E-4</v>
      </c>
      <c r="U1520" s="27"/>
      <c r="V1520" s="8">
        <f>IF(AB1518="Latest Sag:",-(K1520*L1520+P1520*Q1520),-(K1520*L1520+P1520*Q1520)+U1520)</f>
        <v>0</v>
      </c>
      <c r="W1520" s="8">
        <f>IF(OR(AC1519="",AC1519=0),Z1519+V1520,IF(AB1518="Latest Sag:",AA1519+U1520+V1520,AC1519+V1520))</f>
        <v>-0.63233499999999998</v>
      </c>
      <c r="X1520" s="34"/>
      <c r="Y1520" s="53">
        <f>IF(OR(ISBLANK(X1520),X1518=VALUE(20)),,IF(W1518="Latest Z20:",ABS(X1518-X1520-K1517*L1517-P1517*Q1517+U1519+U1520),ABS(X1519-X1520-K1519*L1519-P1519*Q1519+U1520)))</f>
        <v>0</v>
      </c>
      <c r="Z1520" s="28">
        <v>-67.621503000000004</v>
      </c>
      <c r="AA1520" s="28">
        <v>-0.61640799999999996</v>
      </c>
      <c r="AB1520" s="28">
        <v>-1.1299999999999999E-3</v>
      </c>
      <c r="AC1520" s="8">
        <f t="shared" ref="AC1520" si="3421">AB1520+AA1520</f>
        <v>-0.61753799999999992</v>
      </c>
      <c r="AD1520" s="35">
        <v>-0.63261966668493896</v>
      </c>
      <c r="AE1520" s="8">
        <f t="shared" ref="AE1520" si="3422">IF(AD1520="",0,IF(OR(AC1520="",AC1520=0),W1520-AD1520,AC1520-AD1520))</f>
        <v>1.5081666684939043E-2</v>
      </c>
      <c r="AF1520" s="58">
        <f t="shared" ref="AF1520" si="3423">IF(AA1520="",(Z1520-V1520)-Z1519,AC1520-W1520)</f>
        <v>1.479700000000006E-2</v>
      </c>
      <c r="AG1520" s="40">
        <v>-1265</v>
      </c>
      <c r="AH1520" s="73">
        <v>400</v>
      </c>
      <c r="AI1520" s="40">
        <v>38</v>
      </c>
      <c r="AJ1520" s="73">
        <v>100</v>
      </c>
      <c r="AK1520" s="40">
        <v>14</v>
      </c>
      <c r="AL1520" s="73">
        <v>200</v>
      </c>
      <c r="AM1520" s="70"/>
      <c r="AN1520" s="74"/>
      <c r="AO1520" s="70"/>
      <c r="AP1520" s="63"/>
      <c r="AQ1520" s="63"/>
      <c r="AR1520" s="40"/>
      <c r="AS1520" s="40"/>
      <c r="AT1520" s="63"/>
      <c r="AU1520" s="63"/>
      <c r="AV1520" s="142"/>
      <c r="AW1520" s="71"/>
      <c r="AX1520" s="45"/>
      <c r="AY1520" s="45"/>
      <c r="AZ1520" s="46"/>
      <c r="BA1520" s="152"/>
      <c r="BB1520" s="47"/>
      <c r="BC1520" s="158">
        <v>7</v>
      </c>
      <c r="BD1520" s="158"/>
      <c r="BE1520" s="47"/>
      <c r="BF1520" s="56"/>
      <c r="BG1520" s="49"/>
      <c r="BH1520" s="50"/>
      <c r="BI1520" s="49"/>
      <c r="BJ1520" s="49"/>
      <c r="BK1520" s="49"/>
      <c r="BL1520" s="49"/>
      <c r="BM1520" s="49"/>
      <c r="BN1520" s="50"/>
      <c r="BO1520" s="49"/>
      <c r="BP1520" s="49"/>
      <c r="BQ1520" s="50"/>
      <c r="BR1520" s="9"/>
    </row>
    <row r="1521" spans="1:70" s="7" customFormat="1" x14ac:dyDescent="0.25">
      <c r="A1521" s="68" t="s">
        <v>2440</v>
      </c>
      <c r="B1521" s="67" t="s">
        <v>2439</v>
      </c>
      <c r="C1521" s="52">
        <v>44971.96266203704</v>
      </c>
      <c r="D1521" s="16">
        <f>(K1521*M1521+P1521*R1521)/(24*60*60)</f>
        <v>8.1481481481481474E-3</v>
      </c>
      <c r="E1521" s="26"/>
      <c r="F1521" s="14" t="s">
        <v>2395</v>
      </c>
      <c r="G1521" s="15">
        <v>0.108</v>
      </c>
      <c r="H1521" s="131">
        <v>31.5</v>
      </c>
      <c r="I1521" s="131">
        <v>15</v>
      </c>
      <c r="J1521" s="143" t="s">
        <v>2139</v>
      </c>
      <c r="K1521" s="27">
        <v>4</v>
      </c>
      <c r="L1521" s="27">
        <v>2E-3</v>
      </c>
      <c r="M1521" s="13">
        <v>176</v>
      </c>
      <c r="N1521" s="13">
        <v>240</v>
      </c>
      <c r="O1521" s="17">
        <v>2E-3</v>
      </c>
      <c r="P1521" s="27">
        <v>0</v>
      </c>
      <c r="Q1521" s="27">
        <v>2E-3</v>
      </c>
      <c r="R1521" s="13">
        <v>529</v>
      </c>
      <c r="S1521" s="13">
        <v>240</v>
      </c>
      <c r="T1521" s="133">
        <v>2.9999999999999997E-4</v>
      </c>
      <c r="U1521" s="27">
        <v>3.1419999999999998E-3</v>
      </c>
      <c r="V1521" s="8">
        <f>IF(AB1519="Latest Sag:",-(K1521*L1521+P1521*Q1521),-(K1521*L1521+P1521*Q1521)+U1521)</f>
        <v>-8.0000000000000002E-3</v>
      </c>
      <c r="W1521" s="8">
        <f>IF(OR(AC1520="",AC1520=0),Z1520+V1521,IF(AB1519="Latest Sag:",AA1520+U1521+V1521,AC1520+V1521))</f>
        <v>-0.62126599999999998</v>
      </c>
      <c r="X1521" s="33">
        <v>-39.704903999999999</v>
      </c>
      <c r="Y1521" s="53">
        <f>IF(OR(ISBLANK(X1521),X1519=VALUE(20)),,IF(W1519="Latest Z20:",ABS(X1519-X1521-K1518*L1518-P1518*Q1518+U1520+U1521),ABS(X1520-X1521-K1520*L1520-P1520*Q1520+U1521)))</f>
        <v>0</v>
      </c>
      <c r="Z1521" s="28">
        <v>-67.621634999999998</v>
      </c>
      <c r="AA1521" s="28">
        <v>-0.61638599999999999</v>
      </c>
      <c r="AB1521" s="28">
        <v>-5.0540000000000003E-3</v>
      </c>
      <c r="AC1521" s="8">
        <f t="shared" ref="AC1521" si="3424">AB1521+AA1521</f>
        <v>-0.62143999999999999</v>
      </c>
      <c r="AD1521" s="35">
        <v>-0.63261966668493896</v>
      </c>
      <c r="AE1521" s="8">
        <f t="shared" ref="AE1521" si="3425">IF(AD1521="",0,IF(OR(AC1521="",AC1521=0),W1521-AD1521,AC1521-AD1521))</f>
        <v>1.1179666684938971E-2</v>
      </c>
      <c r="AF1521" s="58">
        <f t="shared" ref="AF1521" si="3426">IF(AA1521="",(Z1521-V1521)-Z1520,AC1521-W1521)</f>
        <v>-1.7400000000000748E-4</v>
      </c>
      <c r="AG1521" s="40">
        <v>415</v>
      </c>
      <c r="AH1521" s="73">
        <v>400</v>
      </c>
      <c r="AI1521" s="40">
        <v>32</v>
      </c>
      <c r="AJ1521" s="73">
        <v>100</v>
      </c>
      <c r="AK1521" s="40">
        <v>32</v>
      </c>
      <c r="AL1521" s="73">
        <v>200</v>
      </c>
      <c r="AM1521" s="70"/>
      <c r="AN1521" s="74"/>
      <c r="AO1521" s="70">
        <v>262</v>
      </c>
      <c r="AP1521" s="63"/>
      <c r="AQ1521" s="63"/>
      <c r="AR1521" s="40"/>
      <c r="AS1521" s="40"/>
      <c r="AT1521" s="63"/>
      <c r="AU1521" s="63"/>
      <c r="AV1521" s="142"/>
      <c r="AW1521" s="71"/>
      <c r="AX1521" s="45"/>
      <c r="AY1521" s="45"/>
      <c r="AZ1521" s="46"/>
      <c r="BA1521" s="152"/>
      <c r="BB1521" s="47"/>
      <c r="BC1521" s="158">
        <v>7</v>
      </c>
      <c r="BD1521" s="158"/>
      <c r="BE1521" s="47"/>
      <c r="BF1521" s="56"/>
      <c r="BG1521" s="49"/>
      <c r="BH1521" s="50"/>
      <c r="BI1521" s="49"/>
      <c r="BJ1521" s="49"/>
      <c r="BK1521" s="49"/>
      <c r="BL1521" s="49"/>
      <c r="BM1521" s="49"/>
      <c r="BN1521" s="50"/>
      <c r="BO1521" s="49"/>
      <c r="BP1521" s="49"/>
      <c r="BQ1521" s="50"/>
      <c r="BR1521" s="9"/>
    </row>
    <row r="1522" spans="1:70" s="7" customFormat="1" x14ac:dyDescent="0.25">
      <c r="A1522" s="68" t="s">
        <v>2441</v>
      </c>
      <c r="B1522" s="67" t="s">
        <v>2439</v>
      </c>
      <c r="C1522" s="52">
        <v>44971.98641203704</v>
      </c>
      <c r="D1522" s="16">
        <f>(K1522*M1522+P1522*R1522)/(24*60*60)</f>
        <v>8.1481481481481474E-3</v>
      </c>
      <c r="E1522" s="26"/>
      <c r="F1522" s="14" t="s">
        <v>2395</v>
      </c>
      <c r="G1522" s="15">
        <v>0.108</v>
      </c>
      <c r="H1522" s="131">
        <v>31.5</v>
      </c>
      <c r="I1522" s="131">
        <v>15</v>
      </c>
      <c r="J1522" s="143" t="s">
        <v>2139</v>
      </c>
      <c r="K1522" s="27">
        <v>4</v>
      </c>
      <c r="L1522" s="27">
        <v>2E-3</v>
      </c>
      <c r="M1522" s="13">
        <v>176</v>
      </c>
      <c r="N1522" s="13">
        <v>240</v>
      </c>
      <c r="O1522" s="17">
        <v>2E-3</v>
      </c>
      <c r="P1522" s="27">
        <v>0</v>
      </c>
      <c r="Q1522" s="27">
        <v>2E-3</v>
      </c>
      <c r="R1522" s="13">
        <v>529</v>
      </c>
      <c r="S1522" s="13">
        <v>240</v>
      </c>
      <c r="T1522" s="133">
        <v>2.9999999999999997E-4</v>
      </c>
      <c r="U1522" s="27">
        <v>1.8420000000000001E-3</v>
      </c>
      <c r="V1522" s="8">
        <f>IF(AB1520="Latest Sag:",-(K1522*L1522+P1522*Q1522),-(K1522*L1522+P1522*Q1522)+U1522)</f>
        <v>-6.1580000000000003E-3</v>
      </c>
      <c r="W1522" s="8">
        <f>IF(OR(AC1521="",AC1521=0),Z1521+V1522,IF(AB1520="Latest Sag:",AA1521+U1522+V1522,AC1521+V1522))</f>
        <v>-0.62759799999999999</v>
      </c>
      <c r="X1522" s="33">
        <v>-39.711061999999998</v>
      </c>
      <c r="Y1522" s="53">
        <f>IF(OR(ISBLANK(X1522),X1520=VALUE(20)),,IF(W1520="Latest Z20:",ABS(X1520-X1522-K1519*L1519-P1519*Q1519+U1521+U1522),ABS(X1521-X1522-K1521*L1521-P1521*Q1521+U1522)))</f>
        <v>7.8040872375506609E-16</v>
      </c>
      <c r="Z1522" s="28">
        <v>-67.621797000000001</v>
      </c>
      <c r="AA1522" s="28">
        <v>-0.61641900000000005</v>
      </c>
      <c r="AB1522" s="28">
        <v>-1.1011999999999999E-2</v>
      </c>
      <c r="AC1522" s="8">
        <f t="shared" ref="AC1522" si="3427">AB1522+AA1522</f>
        <v>-0.62743100000000007</v>
      </c>
      <c r="AD1522" s="35">
        <v>-0.63261966668493896</v>
      </c>
      <c r="AE1522" s="8">
        <f t="shared" ref="AE1522" si="3428">IF(AD1522="",0,IF(OR(AC1522="",AC1522=0),W1522-AD1522,AC1522-AD1522))</f>
        <v>5.1886666849388918E-3</v>
      </c>
      <c r="AF1522" s="58">
        <f t="shared" ref="AF1522" si="3429">IF(AA1522="",(Z1522-V1522)-Z1521,AC1522-W1522)</f>
        <v>1.6699999999991721E-4</v>
      </c>
      <c r="AG1522" s="40">
        <v>669</v>
      </c>
      <c r="AH1522" s="73">
        <v>400</v>
      </c>
      <c r="AI1522" s="40">
        <v>26</v>
      </c>
      <c r="AJ1522" s="73">
        <v>100</v>
      </c>
      <c r="AK1522" s="40">
        <v>30</v>
      </c>
      <c r="AL1522" s="73">
        <v>200</v>
      </c>
      <c r="AM1522" s="70"/>
      <c r="AN1522" s="74"/>
      <c r="AO1522" s="70">
        <v>39</v>
      </c>
      <c r="AP1522" s="63"/>
      <c r="AQ1522" s="63"/>
      <c r="AR1522" s="40"/>
      <c r="AS1522" s="40"/>
      <c r="AT1522" s="63"/>
      <c r="AU1522" s="63"/>
      <c r="AV1522" s="142"/>
      <c r="AW1522" s="71"/>
      <c r="AX1522" s="45">
        <v>-1.0989999999999999E-3</v>
      </c>
      <c r="AY1522" s="45">
        <v>-1.243E-3</v>
      </c>
      <c r="AZ1522" s="46"/>
      <c r="BA1522" s="152"/>
      <c r="BB1522" s="47"/>
      <c r="BC1522" s="158">
        <v>7</v>
      </c>
      <c r="BD1522" s="158"/>
      <c r="BE1522" s="47"/>
      <c r="BF1522" s="56"/>
      <c r="BG1522" s="49"/>
      <c r="BH1522" s="50"/>
      <c r="BI1522" s="49"/>
      <c r="BJ1522" s="49"/>
      <c r="BK1522" s="49"/>
      <c r="BL1522" s="49"/>
      <c r="BM1522" s="49"/>
      <c r="BN1522" s="50"/>
      <c r="BO1522" s="49"/>
      <c r="BP1522" s="49"/>
      <c r="BQ1522" s="50"/>
      <c r="BR1522" s="9"/>
    </row>
    <row r="1523" spans="1:70" s="7" customFormat="1" x14ac:dyDescent="0.25">
      <c r="A1523" s="68" t="s">
        <v>2442</v>
      </c>
      <c r="B1523" s="67" t="s">
        <v>2439</v>
      </c>
      <c r="C1523" s="52">
        <v>44972.009618055556</v>
      </c>
      <c r="D1523" s="16">
        <f>(K1523*M1523+P1523*R1523)/(24*60*60)</f>
        <v>1.2233796296296296E-2</v>
      </c>
      <c r="E1523" s="26"/>
      <c r="F1523" s="14" t="s">
        <v>2395</v>
      </c>
      <c r="G1523" s="15">
        <v>0.108</v>
      </c>
      <c r="H1523" s="131">
        <v>31.5</v>
      </c>
      <c r="I1523" s="131">
        <v>15</v>
      </c>
      <c r="J1523" s="143" t="s">
        <v>2139</v>
      </c>
      <c r="K1523" s="27">
        <v>3</v>
      </c>
      <c r="L1523" s="27">
        <v>2E-3</v>
      </c>
      <c r="M1523" s="13">
        <v>176</v>
      </c>
      <c r="N1523" s="13">
        <v>240</v>
      </c>
      <c r="O1523" s="17">
        <v>2E-3</v>
      </c>
      <c r="P1523" s="27">
        <v>1</v>
      </c>
      <c r="Q1523" s="27">
        <v>2E-3</v>
      </c>
      <c r="R1523" s="13">
        <v>529</v>
      </c>
      <c r="S1523" s="13">
        <v>240</v>
      </c>
      <c r="T1523" s="133">
        <v>2.9999999999999997E-4</v>
      </c>
      <c r="U1523" s="27">
        <v>2.875E-3</v>
      </c>
      <c r="V1523" s="8">
        <f>IF(AB1521="Latest Sag:",-(K1523*L1523+P1523*Q1523),-(K1523*L1523+P1523*Q1523)+U1523)</f>
        <v>-5.1250000000000002E-3</v>
      </c>
      <c r="W1523" s="8">
        <f>IF(OR(AC1522="",AC1522=0),Z1522+V1523,IF(AB1521="Latest Sag:",AA1522+U1523+V1523,AC1522+V1523))</f>
        <v>-0.63255600000000012</v>
      </c>
      <c r="X1523" s="33">
        <v>-39.716186999999998</v>
      </c>
      <c r="Y1523" s="53">
        <f>IF(OR(ISBLANK(X1523),X1521=VALUE(20)),,IF(W1521="Latest Z20:",ABS(X1521-X1523-K1520*L1520-P1520*Q1520+U1522+U1523),ABS(X1522-X1523-K1522*L1522-P1522*Q1522+U1523)))</f>
        <v>3.9811903773667723E-16</v>
      </c>
      <c r="Z1523" s="28">
        <v>-67.622077000000004</v>
      </c>
      <c r="AA1523" s="28">
        <v>-0.61643400000000004</v>
      </c>
      <c r="AB1523" s="28">
        <v>-1.6213000000000002E-2</v>
      </c>
      <c r="AC1523" s="8">
        <f t="shared" ref="AC1523" si="3430">AB1523+AA1523</f>
        <v>-0.63264700000000007</v>
      </c>
      <c r="AD1523" s="35">
        <v>-0.63261966668493896</v>
      </c>
      <c r="AE1523" s="8">
        <f t="shared" ref="AE1523" si="3431">IF(AD1523="",0,IF(OR(AC1523="",AC1523=0),W1523-AD1523,AC1523-AD1523))</f>
        <v>-2.7333315061106589E-5</v>
      </c>
      <c r="AF1523" s="58">
        <f t="shared" ref="AF1523" si="3432">IF(AA1523="",(Z1523-V1523)-Z1522,AC1523-W1523)</f>
        <v>-9.099999999995223E-5</v>
      </c>
      <c r="AG1523" s="40">
        <v>-20</v>
      </c>
      <c r="AH1523" s="73">
        <v>400</v>
      </c>
      <c r="AI1523" s="40">
        <v>18</v>
      </c>
      <c r="AJ1523" s="73">
        <v>100</v>
      </c>
      <c r="AK1523" s="40">
        <v>4</v>
      </c>
      <c r="AL1523" s="73">
        <v>200</v>
      </c>
      <c r="AM1523" s="70"/>
      <c r="AN1523" s="74"/>
      <c r="AO1523" s="70">
        <v>72</v>
      </c>
      <c r="AP1523" s="63"/>
      <c r="AQ1523" s="63"/>
      <c r="AR1523" s="40"/>
      <c r="AS1523" s="40"/>
      <c r="AT1523" s="63"/>
      <c r="AU1523" s="63"/>
      <c r="AV1523" s="142"/>
      <c r="AW1523" s="71"/>
      <c r="AX1523" s="45"/>
      <c r="AY1523" s="45"/>
      <c r="AZ1523" s="46"/>
      <c r="BA1523" s="152"/>
      <c r="BB1523" s="47"/>
      <c r="BC1523" s="158">
        <v>7</v>
      </c>
      <c r="BD1523" s="158">
        <v>5</v>
      </c>
      <c r="BE1523" s="47">
        <v>20.5</v>
      </c>
      <c r="BF1523" s="56"/>
      <c r="BG1523" s="49"/>
      <c r="BH1523" s="50"/>
      <c r="BI1523" s="49"/>
      <c r="BJ1523" s="49"/>
      <c r="BK1523" s="49"/>
      <c r="BL1523" s="49"/>
      <c r="BM1523" s="49"/>
      <c r="BN1523" s="50"/>
      <c r="BO1523" s="49"/>
      <c r="BP1523" s="49"/>
      <c r="BQ1523" s="50"/>
      <c r="BR1523" s="9"/>
    </row>
    <row r="1524" spans="1:70" s="6" customFormat="1" x14ac:dyDescent="0.25">
      <c r="A1524" s="1" t="s">
        <v>25</v>
      </c>
      <c r="B1524" s="136"/>
      <c r="C1524" s="137">
        <v>44972.08084490741</v>
      </c>
      <c r="D1524" s="146">
        <v>3.39</v>
      </c>
      <c r="E1524" s="139" t="s">
        <v>814</v>
      </c>
      <c r="F1524" s="165" t="s">
        <v>1199</v>
      </c>
      <c r="G1524" s="22"/>
      <c r="H1524" s="134"/>
      <c r="I1524" s="134"/>
      <c r="J1524" s="145"/>
      <c r="K1524" s="29"/>
      <c r="L1524" s="29"/>
      <c r="M1524" s="1"/>
      <c r="N1524" s="1"/>
      <c r="O1524" s="3"/>
      <c r="P1524" s="29"/>
      <c r="Q1524" s="29"/>
      <c r="R1524" s="1"/>
      <c r="S1524" s="1"/>
      <c r="T1524" s="147" t="s">
        <v>903</v>
      </c>
      <c r="U1524" s="32" t="s">
        <v>24</v>
      </c>
      <c r="V1524" s="24"/>
      <c r="W1524" s="25" t="s">
        <v>22</v>
      </c>
      <c r="X1524" s="30">
        <v>20</v>
      </c>
      <c r="Y1524" s="138"/>
      <c r="Z1524" s="30"/>
      <c r="AA1524" s="30"/>
      <c r="AB1524" s="36" t="s">
        <v>21</v>
      </c>
      <c r="AC1524" s="24">
        <f>$AC$1523</f>
        <v>-0.63264700000000007</v>
      </c>
      <c r="AD1524" s="30"/>
      <c r="AE1524" s="24"/>
      <c r="AF1524" s="24"/>
      <c r="AG1524" s="41"/>
      <c r="AH1524" s="41"/>
      <c r="AI1524" s="41"/>
      <c r="AJ1524" s="41"/>
      <c r="AK1524" s="41"/>
      <c r="AL1524" s="41"/>
      <c r="AM1524" s="41"/>
      <c r="AN1524" s="41"/>
      <c r="AO1524" s="41"/>
      <c r="AP1524" s="135"/>
      <c r="AQ1524" s="135"/>
      <c r="AR1524" s="41"/>
      <c r="AS1524" s="41"/>
      <c r="AT1524" s="135"/>
      <c r="AU1524" s="135"/>
      <c r="AV1524" s="29"/>
      <c r="AW1524" s="42"/>
      <c r="AX1524" s="42"/>
      <c r="AY1524" s="42"/>
      <c r="AZ1524" s="43"/>
      <c r="BA1524" s="151"/>
      <c r="BB1524" s="44"/>
      <c r="BC1524" s="157">
        <v>8</v>
      </c>
      <c r="BD1524" s="157"/>
      <c r="BE1524" s="44"/>
      <c r="BF1524" s="48"/>
      <c r="BG1524" s="48"/>
      <c r="BH1524" s="48"/>
      <c r="BI1524" s="48"/>
      <c r="BJ1524" s="48"/>
      <c r="BK1524" s="48"/>
      <c r="BL1524" s="48"/>
      <c r="BM1524" s="48"/>
      <c r="BN1524" s="48"/>
      <c r="BO1524" s="48"/>
      <c r="BP1524" s="48"/>
      <c r="BQ1524" s="48"/>
      <c r="BR1524" s="1"/>
    </row>
    <row r="1525" spans="1:70" s="7" customFormat="1" x14ac:dyDescent="0.25">
      <c r="A1525" s="68" t="s">
        <v>1112</v>
      </c>
      <c r="B1525" s="67" t="s">
        <v>2439</v>
      </c>
      <c r="C1525" s="52">
        <v>44972.081006944441</v>
      </c>
      <c r="D1525" s="16">
        <f>(K1525*M1525+P1525*R1525)/(24*60*60)</f>
        <v>0</v>
      </c>
      <c r="E1525" s="26" t="s">
        <v>2444</v>
      </c>
      <c r="F1525" s="14" t="s">
        <v>2443</v>
      </c>
      <c r="G1525" s="15">
        <v>0.107</v>
      </c>
      <c r="H1525" s="131">
        <v>31.5</v>
      </c>
      <c r="I1525" s="131">
        <v>15</v>
      </c>
      <c r="J1525" s="143" t="s">
        <v>1161</v>
      </c>
      <c r="K1525" s="37"/>
      <c r="L1525" s="27">
        <v>2E-3</v>
      </c>
      <c r="M1525" s="13">
        <v>176</v>
      </c>
      <c r="N1525" s="13">
        <v>240</v>
      </c>
      <c r="O1525" s="17">
        <v>2E-3</v>
      </c>
      <c r="P1525" s="37"/>
      <c r="Q1525" s="27">
        <v>2E-3</v>
      </c>
      <c r="R1525" s="13">
        <v>529</v>
      </c>
      <c r="S1525" s="13">
        <v>240</v>
      </c>
      <c r="T1525" s="133">
        <v>2.9999999999999997E-4</v>
      </c>
      <c r="U1525" s="27"/>
      <c r="V1525" s="8">
        <f>IF(AB1523="Latest Sag:",-(K1525*L1525+P1525*Q1525),-(K1525*L1525+P1525*Q1525)+U1525)</f>
        <v>0</v>
      </c>
      <c r="W1525" s="8">
        <f>IF(OR(AC1524="",AC1524=0),Z1524+V1525,IF(AB1523="Latest Sag:",AA1524+U1525+V1525,AC1524+V1525))</f>
        <v>-0.63264700000000007</v>
      </c>
      <c r="X1525" s="34"/>
      <c r="Y1525" s="53">
        <f>IF(OR(ISBLANK(X1525),X1523=VALUE(20)),,IF(W1523="Latest Z20:",ABS(X1523-X1525-K1522*L1522-P1522*Q1522+U1524+U1525),ABS(X1524-X1525-K1524*L1524-P1524*Q1524+U1525)))</f>
        <v>0</v>
      </c>
      <c r="Z1525" s="28"/>
      <c r="AA1525" s="28"/>
      <c r="AB1525" s="28"/>
      <c r="AC1525" s="8">
        <f t="shared" ref="AC1525" si="3433">AB1525+AA1525</f>
        <v>0</v>
      </c>
      <c r="AD1525" s="35"/>
      <c r="AE1525" s="8">
        <f t="shared" ref="AE1525" si="3434">IF(AD1525="",0,IF(OR(AC1525="",AC1525=0),W1525-AD1525,AC1525-AD1525))</f>
        <v>0</v>
      </c>
      <c r="AF1525" s="58">
        <f t="shared" ref="AF1525" si="3435">IF(AA1525="",(Z1525-V1525)-Z1524,AC1525-W1525)</f>
        <v>0</v>
      </c>
      <c r="AG1525" s="40"/>
      <c r="AH1525" s="73">
        <v>350</v>
      </c>
      <c r="AI1525" s="40"/>
      <c r="AJ1525" s="73"/>
      <c r="AK1525" s="40"/>
      <c r="AL1525" s="73"/>
      <c r="AM1525" s="70"/>
      <c r="AN1525" s="74"/>
      <c r="AO1525" s="70"/>
      <c r="AP1525" s="63"/>
      <c r="AQ1525" s="63"/>
      <c r="AR1525" s="40"/>
      <c r="AS1525" s="40"/>
      <c r="AT1525" s="63"/>
      <c r="AU1525" s="63"/>
      <c r="AV1525" s="142"/>
      <c r="AW1525" s="71">
        <v>0.02</v>
      </c>
      <c r="AX1525" s="45"/>
      <c r="AY1525" s="45"/>
      <c r="AZ1525" s="46"/>
      <c r="BA1525" s="152"/>
      <c r="BB1525" s="47"/>
      <c r="BC1525" s="158">
        <v>8</v>
      </c>
      <c r="BD1525" s="158"/>
      <c r="BE1525" s="47"/>
      <c r="BF1525" s="56"/>
      <c r="BG1525" s="49"/>
      <c r="BH1525" s="50"/>
      <c r="BI1525" s="49"/>
      <c r="BJ1525" s="49"/>
      <c r="BK1525" s="49"/>
      <c r="BL1525" s="49"/>
      <c r="BM1525" s="49"/>
      <c r="BN1525" s="50"/>
      <c r="BO1525" s="49"/>
      <c r="BP1525" s="49"/>
      <c r="BQ1525" s="50"/>
      <c r="BR1525" s="9"/>
    </row>
    <row r="1526" spans="1:70" s="7" customFormat="1" x14ac:dyDescent="0.25">
      <c r="A1526" s="68" t="s">
        <v>1116</v>
      </c>
      <c r="B1526" s="67" t="s">
        <v>2439</v>
      </c>
      <c r="C1526" s="52">
        <v>44972.118287037039</v>
      </c>
      <c r="D1526" s="16">
        <f>(K1526*M1526+P1526*R1526)/(24*60*60)</f>
        <v>6.1111111111111114E-3</v>
      </c>
      <c r="E1526" s="26"/>
      <c r="F1526" s="14" t="s">
        <v>2443</v>
      </c>
      <c r="G1526" s="15">
        <v>0.107</v>
      </c>
      <c r="H1526" s="131">
        <v>31.5</v>
      </c>
      <c r="I1526" s="131">
        <v>15</v>
      </c>
      <c r="J1526" s="143" t="s">
        <v>1161</v>
      </c>
      <c r="K1526" s="27">
        <v>3</v>
      </c>
      <c r="L1526" s="27">
        <v>6.0000000000000001E-3</v>
      </c>
      <c r="M1526" s="13">
        <v>176</v>
      </c>
      <c r="N1526" s="13">
        <v>240</v>
      </c>
      <c r="O1526" s="17">
        <v>2E-3</v>
      </c>
      <c r="P1526" s="27">
        <v>0</v>
      </c>
      <c r="Q1526" s="27">
        <v>2E-3</v>
      </c>
      <c r="R1526" s="13">
        <v>529</v>
      </c>
      <c r="S1526" s="13">
        <v>240</v>
      </c>
      <c r="T1526" s="133">
        <v>2.9999999999999997E-4</v>
      </c>
      <c r="U1526" s="27">
        <v>0.01</v>
      </c>
      <c r="V1526" s="8">
        <f>IF(AB1524="Latest Sag:",-(K1526*L1526+P1526*Q1526),-(K1526*L1526+P1526*Q1526)+U1526)</f>
        <v>-1.8000000000000002E-2</v>
      </c>
      <c r="W1526" s="8">
        <f>IF(OR(AC1525="",AC1525=0),Z1525+V1526,IF(AB1524="Latest Sag:",AA1525+U1526+V1526,AC1525+V1526))</f>
        <v>-1.8000000000000002E-2</v>
      </c>
      <c r="X1526" s="33">
        <v>-49.725597999999998</v>
      </c>
      <c r="Y1526" s="53">
        <f>IF(OR(ISBLANK(X1526),X1524=VALUE(20)),,IF(W1524="Latest Z20:",ABS(X1524-X1526-K1523*L1523-P1523*Q1523+U1525+U1526),ABS(X1525-X1526-K1525*L1525-P1525*Q1525+U1526)))</f>
        <v>0</v>
      </c>
      <c r="Z1526" s="28">
        <v>-77.179895000000002</v>
      </c>
      <c r="AA1526" s="28"/>
      <c r="AB1526" s="28"/>
      <c r="AC1526" s="8">
        <f t="shared" ref="AC1526" si="3436">AB1526+AA1526</f>
        <v>0</v>
      </c>
      <c r="AD1526" s="35"/>
      <c r="AE1526" s="8">
        <f t="shared" ref="AE1526" si="3437">IF(AD1526="",0,IF(OR(AC1526="",AC1526=0),W1526-AD1526,AC1526-AD1526))</f>
        <v>0</v>
      </c>
      <c r="AF1526" s="58">
        <f t="shared" ref="AF1526" si="3438">IF(AA1526="",(Z1526-V1526)-Z1525,AC1526-W1526)</f>
        <v>-77.161895000000001</v>
      </c>
      <c r="AG1526" s="40">
        <v>2808</v>
      </c>
      <c r="AH1526" s="73">
        <v>350</v>
      </c>
      <c r="AI1526" s="40"/>
      <c r="AJ1526" s="73"/>
      <c r="AK1526" s="40"/>
      <c r="AL1526" s="73"/>
      <c r="AM1526" s="70"/>
      <c r="AN1526" s="74"/>
      <c r="AO1526" s="70"/>
      <c r="AP1526" s="63"/>
      <c r="AQ1526" s="63"/>
      <c r="AR1526" s="40"/>
      <c r="AS1526" s="40"/>
      <c r="AT1526" s="63"/>
      <c r="AU1526" s="63"/>
      <c r="AV1526" s="142"/>
      <c r="AW1526" s="71">
        <v>-6.0000000000000001E-3</v>
      </c>
      <c r="AX1526" s="45">
        <v>-5.4380000000000001E-3</v>
      </c>
      <c r="AY1526" s="45">
        <v>-5.4089999999999997E-3</v>
      </c>
      <c r="AZ1526" s="46"/>
      <c r="BA1526" s="152"/>
      <c r="BB1526" s="47"/>
      <c r="BC1526" s="158">
        <v>8</v>
      </c>
      <c r="BD1526" s="158"/>
      <c r="BE1526" s="47"/>
      <c r="BF1526" s="56"/>
      <c r="BG1526" s="49"/>
      <c r="BH1526" s="50"/>
      <c r="BI1526" s="49"/>
      <c r="BJ1526" s="49"/>
      <c r="BK1526" s="49"/>
      <c r="BL1526" s="49"/>
      <c r="BM1526" s="49"/>
      <c r="BN1526" s="50"/>
      <c r="BO1526" s="49"/>
      <c r="BP1526" s="49"/>
      <c r="BQ1526" s="50"/>
      <c r="BR1526" s="9"/>
    </row>
    <row r="1527" spans="1:70" s="7" customFormat="1" x14ac:dyDescent="0.25">
      <c r="A1527" s="68" t="s">
        <v>1250</v>
      </c>
      <c r="B1527" s="67" t="s">
        <v>2439</v>
      </c>
      <c r="C1527" s="52">
        <v>44972.136712962965</v>
      </c>
      <c r="D1527" s="16">
        <f>(K1527*M1527+P1527*R1527)/(24*60*60)</f>
        <v>6.1111111111111114E-3</v>
      </c>
      <c r="E1527" s="26"/>
      <c r="F1527" s="14" t="s">
        <v>2443</v>
      </c>
      <c r="G1527" s="15">
        <v>0.107</v>
      </c>
      <c r="H1527" s="131">
        <v>31.5</v>
      </c>
      <c r="I1527" s="131">
        <v>15</v>
      </c>
      <c r="J1527" s="143" t="s">
        <v>1161</v>
      </c>
      <c r="K1527" s="27">
        <v>3</v>
      </c>
      <c r="L1527" s="27">
        <v>6.0000000000000001E-3</v>
      </c>
      <c r="M1527" s="13">
        <v>176</v>
      </c>
      <c r="N1527" s="13">
        <v>240</v>
      </c>
      <c r="O1527" s="17">
        <v>2E-3</v>
      </c>
      <c r="P1527" s="27">
        <v>0</v>
      </c>
      <c r="Q1527" s="27">
        <v>2E-3</v>
      </c>
      <c r="R1527" s="13">
        <v>529</v>
      </c>
      <c r="S1527" s="13">
        <v>240</v>
      </c>
      <c r="T1527" s="133">
        <v>2.9999999999999997E-4</v>
      </c>
      <c r="U1527" s="27">
        <v>0.01</v>
      </c>
      <c r="V1527" s="8">
        <f>IF(AB1525="Latest Sag:",-(K1527*L1527+P1527*Q1527),-(K1527*L1527+P1527*Q1527)+U1527)</f>
        <v>-8.0000000000000019E-3</v>
      </c>
      <c r="W1527" s="8">
        <f>IF(OR(AC1526="",AC1526=0),Z1526+V1527,IF(AB1525="Latest Sag:",AA1526+U1527+V1527,AC1526+V1527))</f>
        <v>-77.187894999999997</v>
      </c>
      <c r="X1527" s="33">
        <v>-49.733597000000003</v>
      </c>
      <c r="Y1527" s="53">
        <f>IF(OR(ISBLANK(X1527),X1525=VALUE(20)),,IF(W1525="Latest Z20:",ABS(X1525-X1527-K1524*L1524-P1524*Q1524+U1526+U1527),ABS(X1526-X1527-K1526*L1526-P1526*Q1526+U1527)))</f>
        <v>9.9999999480550328E-7</v>
      </c>
      <c r="Z1527" s="28">
        <v>-77.186843999999994</v>
      </c>
      <c r="AA1527" s="28"/>
      <c r="AB1527" s="28"/>
      <c r="AC1527" s="8">
        <f t="shared" ref="AC1527" si="3439">AB1527+AA1527</f>
        <v>0</v>
      </c>
      <c r="AD1527" s="35"/>
      <c r="AE1527" s="8">
        <f t="shared" ref="AE1527" si="3440">IF(AD1527="",0,IF(OR(AC1527="",AC1527=0),W1527-AD1527,AC1527-AD1527))</f>
        <v>0</v>
      </c>
      <c r="AF1527" s="58">
        <f t="shared" ref="AF1527" si="3441">IF(AA1527="",(Z1527-V1527)-Z1526,AC1527-W1527)</f>
        <v>1.0510000000039099E-3</v>
      </c>
      <c r="AG1527" s="40">
        <v>1309</v>
      </c>
      <c r="AH1527" s="73">
        <v>350</v>
      </c>
      <c r="AI1527" s="40"/>
      <c r="AJ1527" s="73"/>
      <c r="AK1527" s="40"/>
      <c r="AL1527" s="73"/>
      <c r="AM1527" s="70"/>
      <c r="AN1527" s="74"/>
      <c r="AO1527" s="70"/>
      <c r="AP1527" s="63"/>
      <c r="AQ1527" s="63"/>
      <c r="AR1527" s="40"/>
      <c r="AS1527" s="40"/>
      <c r="AT1527" s="63"/>
      <c r="AU1527" s="63"/>
      <c r="AV1527" s="142"/>
      <c r="AW1527" s="71">
        <v>0.01</v>
      </c>
      <c r="AX1527" s="45"/>
      <c r="AY1527" s="45"/>
      <c r="AZ1527" s="46"/>
      <c r="BA1527" s="152"/>
      <c r="BB1527" s="47"/>
      <c r="BC1527" s="158">
        <v>8</v>
      </c>
      <c r="BD1527" s="158"/>
      <c r="BE1527" s="47"/>
      <c r="BF1527" s="56"/>
      <c r="BG1527" s="49"/>
      <c r="BH1527" s="50"/>
      <c r="BI1527" s="49"/>
      <c r="BJ1527" s="49"/>
      <c r="BK1527" s="49"/>
      <c r="BL1527" s="49"/>
      <c r="BM1527" s="49"/>
      <c r="BN1527" s="50"/>
      <c r="BO1527" s="49"/>
      <c r="BP1527" s="49"/>
      <c r="BQ1527" s="50"/>
      <c r="BR1527" s="9"/>
    </row>
    <row r="1528" spans="1:70" s="7" customFormat="1" x14ac:dyDescent="0.25">
      <c r="A1528" s="68" t="s">
        <v>1254</v>
      </c>
      <c r="B1528" s="67" t="s">
        <v>2439</v>
      </c>
      <c r="C1528" s="52">
        <v>44972.15315972222</v>
      </c>
      <c r="D1528" s="16">
        <f>(K1528*M1528+P1528*R1528)/(24*60*60)</f>
        <v>6.1111111111111114E-3</v>
      </c>
      <c r="E1528" s="26" t="s">
        <v>2445</v>
      </c>
      <c r="F1528" s="14" t="s">
        <v>2443</v>
      </c>
      <c r="G1528" s="15">
        <v>0.107</v>
      </c>
      <c r="H1528" s="131">
        <v>31.5</v>
      </c>
      <c r="I1528" s="131">
        <v>15</v>
      </c>
      <c r="J1528" s="143" t="s">
        <v>1161</v>
      </c>
      <c r="K1528" s="27">
        <v>3</v>
      </c>
      <c r="L1528" s="27">
        <v>6.0000000000000001E-3</v>
      </c>
      <c r="M1528" s="13">
        <v>176</v>
      </c>
      <c r="N1528" s="13">
        <v>240</v>
      </c>
      <c r="O1528" s="17">
        <v>2E-3</v>
      </c>
      <c r="P1528" s="27">
        <v>0</v>
      </c>
      <c r="Q1528" s="27">
        <v>2E-3</v>
      </c>
      <c r="R1528" s="13">
        <v>529</v>
      </c>
      <c r="S1528" s="13">
        <v>240</v>
      </c>
      <c r="T1528" s="133">
        <v>2.9999999999999997E-4</v>
      </c>
      <c r="U1528" s="27">
        <v>0.01</v>
      </c>
      <c r="V1528" s="8">
        <f>IF(AB1526="Latest Sag:",-(K1528*L1528+P1528*Q1528),-(K1528*L1528+P1528*Q1528)+U1528)</f>
        <v>-8.0000000000000019E-3</v>
      </c>
      <c r="W1528" s="8">
        <f>IF(OR(AC1527="",AC1527=0),Z1527+V1528,IF(AB1526="Latest Sag:",AA1527+U1528+V1528,AC1527+V1528))</f>
        <v>-77.194843999999989</v>
      </c>
      <c r="X1528" s="33">
        <v>-49.741598000000003</v>
      </c>
      <c r="Y1528" s="53">
        <f>IF(OR(ISBLANK(X1528),X1526=VALUE(20)),,IF(W1526="Latest Z20:",ABS(X1526-X1528-K1525*L1525-P1525*Q1525+U1527+U1528),ABS(X1527-X1528-K1527*L1527-P1527*Q1527+U1528)))</f>
        <v>1.0000000001449821E-6</v>
      </c>
      <c r="Z1528" s="28">
        <v>-77.196236999999996</v>
      </c>
      <c r="AA1528" s="28"/>
      <c r="AB1528" s="28"/>
      <c r="AC1528" s="8">
        <f t="shared" ref="AC1528" si="3442">AB1528+AA1528</f>
        <v>0</v>
      </c>
      <c r="AD1528" s="35"/>
      <c r="AE1528" s="8">
        <f t="shared" ref="AE1528" si="3443">IF(AD1528="",0,IF(OR(AC1528="",AC1528=0),W1528-AD1528,AC1528-AD1528))</f>
        <v>0</v>
      </c>
      <c r="AF1528" s="58">
        <f t="shared" ref="AF1528" si="3444">IF(AA1528="",(Z1528-V1528)-Z1527,AC1528-W1528)</f>
        <v>-1.3930000000073051E-3</v>
      </c>
      <c r="AG1528" s="40">
        <v>242</v>
      </c>
      <c r="AH1528" s="73">
        <v>350</v>
      </c>
      <c r="AI1528" s="40"/>
      <c r="AJ1528" s="73"/>
      <c r="AK1528" s="40"/>
      <c r="AL1528" s="73"/>
      <c r="AM1528" s="70"/>
      <c r="AN1528" s="74"/>
      <c r="AO1528" s="70"/>
      <c r="AP1528" s="63"/>
      <c r="AQ1528" s="63"/>
      <c r="AR1528" s="40"/>
      <c r="AS1528" s="40"/>
      <c r="AT1528" s="63"/>
      <c r="AU1528" s="63"/>
      <c r="AV1528" s="142"/>
      <c r="AW1528" s="71"/>
      <c r="AX1528" s="45"/>
      <c r="AY1528" s="45"/>
      <c r="AZ1528" s="46"/>
      <c r="BA1528" s="152"/>
      <c r="BB1528" s="47"/>
      <c r="BC1528" s="158">
        <v>8</v>
      </c>
      <c r="BD1528" s="158"/>
      <c r="BE1528" s="47"/>
      <c r="BF1528" s="56"/>
      <c r="BG1528" s="49"/>
      <c r="BH1528" s="50"/>
      <c r="BI1528" s="49"/>
      <c r="BJ1528" s="49"/>
      <c r="BK1528" s="49"/>
      <c r="BL1528" s="49"/>
      <c r="BM1528" s="49"/>
      <c r="BN1528" s="50"/>
      <c r="BO1528" s="49"/>
      <c r="BP1528" s="49"/>
      <c r="BQ1528" s="50"/>
      <c r="BR1528" s="9"/>
    </row>
    <row r="1529" spans="1:70" s="6" customFormat="1" x14ac:dyDescent="0.25">
      <c r="A1529" s="170" t="s">
        <v>1155</v>
      </c>
      <c r="B1529" s="136"/>
      <c r="C1529" s="137">
        <v>44972.161365740743</v>
      </c>
      <c r="D1529" s="146">
        <v>1.93</v>
      </c>
      <c r="E1529" s="139" t="s">
        <v>814</v>
      </c>
      <c r="F1529" s="165" t="s">
        <v>1110</v>
      </c>
      <c r="G1529" s="22"/>
      <c r="H1529" s="134"/>
      <c r="I1529" s="134"/>
      <c r="J1529" s="145"/>
      <c r="K1529" s="29"/>
      <c r="L1529" s="29"/>
      <c r="M1529" s="1"/>
      <c r="N1529" s="1"/>
      <c r="O1529" s="3"/>
      <c r="P1529" s="29"/>
      <c r="Q1529" s="29"/>
      <c r="R1529" s="1"/>
      <c r="S1529" s="1"/>
      <c r="T1529" s="147" t="s">
        <v>903</v>
      </c>
      <c r="U1529" s="32" t="s">
        <v>24</v>
      </c>
      <c r="V1529" s="24"/>
      <c r="W1529" s="25" t="s">
        <v>22</v>
      </c>
      <c r="X1529" s="30">
        <v>20</v>
      </c>
      <c r="Y1529" s="138"/>
      <c r="Z1529" s="30"/>
      <c r="AA1529" s="30"/>
      <c r="AB1529" s="36" t="s">
        <v>21</v>
      </c>
      <c r="AC1529" s="24">
        <f>$AC$1528</f>
        <v>0</v>
      </c>
      <c r="AD1529" s="30"/>
      <c r="AE1529" s="24"/>
      <c r="AF1529" s="24"/>
      <c r="AG1529" s="41"/>
      <c r="AH1529" s="41"/>
      <c r="AI1529" s="41"/>
      <c r="AJ1529" s="41"/>
      <c r="AK1529" s="41"/>
      <c r="AL1529" s="41"/>
      <c r="AM1529" s="41"/>
      <c r="AN1529" s="41"/>
      <c r="AO1529" s="41"/>
      <c r="AP1529" s="135"/>
      <c r="AQ1529" s="135"/>
      <c r="AR1529" s="41"/>
      <c r="AS1529" s="41"/>
      <c r="AT1529" s="135"/>
      <c r="AU1529" s="135"/>
      <c r="AV1529" s="29"/>
      <c r="AW1529" s="42"/>
      <c r="AX1529" s="42"/>
      <c r="AY1529" s="42"/>
      <c r="AZ1529" s="43"/>
      <c r="BA1529" s="151"/>
      <c r="BB1529" s="44"/>
      <c r="BC1529" s="157">
        <v>0</v>
      </c>
      <c r="BD1529" s="157"/>
      <c r="BE1529" s="44"/>
      <c r="BF1529" s="48"/>
      <c r="BG1529" s="48"/>
      <c r="BH1529" s="48"/>
      <c r="BI1529" s="48"/>
      <c r="BJ1529" s="48"/>
      <c r="BK1529" s="48"/>
      <c r="BL1529" s="48"/>
      <c r="BM1529" s="48"/>
      <c r="BN1529" s="48"/>
      <c r="BO1529" s="48"/>
      <c r="BP1529" s="48"/>
      <c r="BQ1529" s="48"/>
      <c r="BR1529" s="1"/>
    </row>
    <row r="1530" spans="1:70" s="7" customFormat="1" x14ac:dyDescent="0.25">
      <c r="A1530" s="68" t="s">
        <v>2446</v>
      </c>
      <c r="B1530" s="67" t="s">
        <v>1347</v>
      </c>
      <c r="C1530" s="52">
        <v>44972.169525462959</v>
      </c>
      <c r="D1530" s="16">
        <f>(K1530*M1530+P1530*R1530)/(24*60*60)</f>
        <v>0</v>
      </c>
      <c r="E1530" s="26" t="s">
        <v>2448</v>
      </c>
      <c r="F1530" s="14" t="s">
        <v>2443</v>
      </c>
      <c r="G1530" s="15">
        <v>0.107</v>
      </c>
      <c r="H1530" s="131">
        <v>31.5</v>
      </c>
      <c r="I1530" s="131">
        <v>15</v>
      </c>
      <c r="J1530" s="143" t="s">
        <v>1161</v>
      </c>
      <c r="K1530" s="37"/>
      <c r="L1530" s="27">
        <v>2E-3</v>
      </c>
      <c r="M1530" s="13">
        <v>176</v>
      </c>
      <c r="N1530" s="13">
        <v>240</v>
      </c>
      <c r="O1530" s="17">
        <v>2E-3</v>
      </c>
      <c r="P1530" s="37"/>
      <c r="Q1530" s="27">
        <v>2E-3</v>
      </c>
      <c r="R1530" s="13">
        <v>529</v>
      </c>
      <c r="S1530" s="13">
        <v>240</v>
      </c>
      <c r="T1530" s="133">
        <v>2.9999999999999997E-4</v>
      </c>
      <c r="U1530" s="27"/>
      <c r="V1530" s="8">
        <f>IF(AB1528="Latest Sag:",-(K1530*L1530+P1530*Q1530),-(K1530*L1530+P1530*Q1530)+U1530)</f>
        <v>0</v>
      </c>
      <c r="W1530" s="8">
        <f>IF(OR(AC1529="",AC1529=0),Z1529+V1530,IF(AB1528="Latest Sag:",AA1529+U1530+V1530,AC1529+V1530))</f>
        <v>0</v>
      </c>
      <c r="X1530" s="34"/>
      <c r="Y1530" s="53">
        <f>IF(OR(ISBLANK(X1530),X1528=VALUE(20)),,IF(W1528="Latest Z20:",ABS(X1528-X1530-K1527*L1527-P1527*Q1527+U1529+U1530),ABS(X1529-X1530-K1529*L1529-P1529*Q1529+U1530)))</f>
        <v>0</v>
      </c>
      <c r="Z1530" s="28">
        <v>-67.619044000000002</v>
      </c>
      <c r="AA1530" s="28">
        <v>-0.61648199999999997</v>
      </c>
      <c r="AB1530" s="28">
        <v>-6.96E-4</v>
      </c>
      <c r="AC1530" s="8">
        <f t="shared" ref="AC1530" si="3445">AB1530+AA1530</f>
        <v>-0.617178</v>
      </c>
      <c r="AD1530" s="35">
        <v>-0.63275985333826801</v>
      </c>
      <c r="AE1530" s="8">
        <f t="shared" ref="AE1530" si="3446">IF(AD1530="",0,IF(OR(AC1530="",AC1530=0),W1530-AD1530,AC1530-AD1530))</f>
        <v>1.5581853338268004E-2</v>
      </c>
      <c r="AF1530" s="58">
        <f t="shared" ref="AF1530" si="3447">IF(AA1530="",(Z1530-V1530)-Z1529,AC1530-W1530)</f>
        <v>-0.617178</v>
      </c>
      <c r="AG1530" s="40">
        <v>-875</v>
      </c>
      <c r="AH1530" s="73">
        <v>400</v>
      </c>
      <c r="AI1530" s="40">
        <v>25</v>
      </c>
      <c r="AJ1530" s="73">
        <v>100</v>
      </c>
      <c r="AK1530" s="40">
        <v>10</v>
      </c>
      <c r="AL1530" s="73">
        <v>200</v>
      </c>
      <c r="AM1530" s="70"/>
      <c r="AN1530" s="74"/>
      <c r="AO1530" s="70"/>
      <c r="AP1530" s="63"/>
      <c r="AQ1530" s="63"/>
      <c r="AR1530" s="40"/>
      <c r="AS1530" s="40"/>
      <c r="AT1530" s="63"/>
      <c r="AU1530" s="63"/>
      <c r="AV1530" s="142"/>
      <c r="AW1530" s="71">
        <v>2.725E-3</v>
      </c>
      <c r="AX1530" s="45"/>
      <c r="AY1530" s="45"/>
      <c r="AZ1530" s="46"/>
      <c r="BA1530" s="152"/>
      <c r="BB1530" s="47"/>
      <c r="BC1530" s="158">
        <v>0</v>
      </c>
      <c r="BD1530" s="158"/>
      <c r="BE1530" s="47"/>
      <c r="BF1530" s="56"/>
      <c r="BG1530" s="49"/>
      <c r="BH1530" s="50"/>
      <c r="BI1530" s="49"/>
      <c r="BJ1530" s="49"/>
      <c r="BK1530" s="49"/>
      <c r="BL1530" s="49"/>
      <c r="BM1530" s="49"/>
      <c r="BN1530" s="50"/>
      <c r="BO1530" s="49"/>
      <c r="BP1530" s="49"/>
      <c r="BQ1530" s="50"/>
      <c r="BR1530" s="9"/>
    </row>
    <row r="1531" spans="1:70" s="7" customFormat="1" x14ac:dyDescent="0.25">
      <c r="A1531" s="68" t="s">
        <v>2447</v>
      </c>
      <c r="B1531" s="67" t="s">
        <v>1347</v>
      </c>
      <c r="C1531" s="52">
        <v>44972.20994212963</v>
      </c>
      <c r="D1531" s="16">
        <f>(K1531*M1531+P1531*R1531)/(24*60*60)</f>
        <v>8.1481481481481474E-3</v>
      </c>
      <c r="E1531" s="26"/>
      <c r="F1531" s="14" t="s">
        <v>2443</v>
      </c>
      <c r="G1531" s="15">
        <v>0.107</v>
      </c>
      <c r="H1531" s="131">
        <v>31.5</v>
      </c>
      <c r="I1531" s="131">
        <v>15</v>
      </c>
      <c r="J1531" s="143" t="s">
        <v>1161</v>
      </c>
      <c r="K1531" s="27">
        <v>4</v>
      </c>
      <c r="L1531" s="27">
        <v>2E-3</v>
      </c>
      <c r="M1531" s="13">
        <v>176</v>
      </c>
      <c r="N1531" s="13">
        <v>240</v>
      </c>
      <c r="O1531" s="17">
        <v>2E-3</v>
      </c>
      <c r="P1531" s="27">
        <v>0</v>
      </c>
      <c r="Q1531" s="27">
        <v>2E-3</v>
      </c>
      <c r="R1531" s="13">
        <v>529</v>
      </c>
      <c r="S1531" s="13">
        <v>240</v>
      </c>
      <c r="T1531" s="133">
        <v>2.9999999999999997E-4</v>
      </c>
      <c r="U1531" s="27">
        <v>3.0469999999999998E-3</v>
      </c>
      <c r="V1531" s="8">
        <f>IF(AB1529="Latest Sag:",-(K1531*L1531+P1531*Q1531),-(K1531*L1531+P1531*Q1531)+U1531)</f>
        <v>-8.0000000000000002E-3</v>
      </c>
      <c r="W1531" s="8">
        <f>IF(OR(AC1530="",AC1530=0),Z1530+V1531,IF(AB1529="Latest Sag:",AA1530+U1531+V1531,AC1530+V1531))</f>
        <v>-0.62143499999999996</v>
      </c>
      <c r="X1531" s="33">
        <v>-40.178001999999999</v>
      </c>
      <c r="Y1531" s="53">
        <f>IF(OR(ISBLANK(X1531),X1529=VALUE(20)),,IF(W1529="Latest Z20:",ABS(X1529-X1531-K1528*L1528-P1528*Q1528+U1530+U1531),ABS(X1530-X1531-K1530*L1530-P1530*Q1530+U1531)))</f>
        <v>0</v>
      </c>
      <c r="Z1531" s="28">
        <v>-67.618757000000002</v>
      </c>
      <c r="AA1531" s="28">
        <v>-0.61647700000000005</v>
      </c>
      <c r="AB1531" s="28">
        <v>-2.7889999999999998E-3</v>
      </c>
      <c r="AC1531" s="8">
        <f t="shared" ref="AC1531" si="3448">AB1531+AA1531</f>
        <v>-0.61926600000000009</v>
      </c>
      <c r="AD1531" s="35">
        <v>-0.63275985333826801</v>
      </c>
      <c r="AE1531" s="8">
        <f t="shared" ref="AE1531" si="3449">IF(AD1531="",0,IF(OR(AC1531="",AC1531=0),W1531-AD1531,AC1531-AD1531))</f>
        <v>1.3493853338267914E-2</v>
      </c>
      <c r="AF1531" s="58">
        <f t="shared" ref="AF1531" si="3450">IF(AA1531="",(Z1531-V1531)-Z1530,AC1531-W1531)</f>
        <v>2.1689999999998655E-3</v>
      </c>
      <c r="AG1531" s="40">
        <v>887</v>
      </c>
      <c r="AH1531" s="73">
        <v>400</v>
      </c>
      <c r="AI1531" s="40">
        <v>16</v>
      </c>
      <c r="AJ1531" s="73">
        <v>100</v>
      </c>
      <c r="AK1531" s="40">
        <v>50</v>
      </c>
      <c r="AL1531" s="73">
        <v>200</v>
      </c>
      <c r="AM1531" s="70"/>
      <c r="AN1531" s="74"/>
      <c r="AO1531" s="70">
        <v>619</v>
      </c>
      <c r="AP1531" s="63"/>
      <c r="AQ1531" s="63"/>
      <c r="AR1531" s="40"/>
      <c r="AS1531" s="40"/>
      <c r="AT1531" s="63"/>
      <c r="AU1531" s="63"/>
      <c r="AV1531" s="142"/>
      <c r="AW1531" s="71"/>
      <c r="AX1531" s="45">
        <v>-4.4299999999999998E-4</v>
      </c>
      <c r="AY1531" s="45"/>
      <c r="AZ1531" s="46"/>
      <c r="BA1531" s="152"/>
      <c r="BB1531" s="47"/>
      <c r="BC1531" s="158">
        <v>0</v>
      </c>
      <c r="BD1531" s="158"/>
      <c r="BE1531" s="47"/>
      <c r="BF1531" s="56"/>
      <c r="BG1531" s="49"/>
      <c r="BH1531" s="50"/>
      <c r="BI1531" s="49"/>
      <c r="BJ1531" s="49"/>
      <c r="BK1531" s="49"/>
      <c r="BL1531" s="49"/>
      <c r="BM1531" s="49"/>
      <c r="BN1531" s="50"/>
      <c r="BO1531" s="49"/>
      <c r="BP1531" s="49"/>
      <c r="BQ1531" s="50"/>
      <c r="BR1531" s="9"/>
    </row>
    <row r="1532" spans="1:70" s="7" customFormat="1" x14ac:dyDescent="0.25">
      <c r="A1532" s="68" t="s">
        <v>2449</v>
      </c>
      <c r="B1532" s="67" t="s">
        <v>2450</v>
      </c>
      <c r="C1532" s="52">
        <v>44972.236701388887</v>
      </c>
      <c r="D1532" s="16">
        <f>(K1532*M1532+P1532*R1532)/(24*60*60)</f>
        <v>6.1111111111111114E-3</v>
      </c>
      <c r="E1532" s="26"/>
      <c r="F1532" s="14" t="s">
        <v>2443</v>
      </c>
      <c r="G1532" s="15">
        <v>0.107</v>
      </c>
      <c r="H1532" s="131">
        <v>31.5</v>
      </c>
      <c r="I1532" s="131">
        <v>15</v>
      </c>
      <c r="J1532" s="143" t="s">
        <v>1161</v>
      </c>
      <c r="K1532" s="27">
        <v>3</v>
      </c>
      <c r="L1532" s="27">
        <v>2E-3</v>
      </c>
      <c r="M1532" s="13">
        <v>176</v>
      </c>
      <c r="N1532" s="13">
        <v>240</v>
      </c>
      <c r="O1532" s="17">
        <v>2E-3</v>
      </c>
      <c r="P1532" s="27">
        <v>0</v>
      </c>
      <c r="Q1532" s="27">
        <v>2E-3</v>
      </c>
      <c r="R1532" s="13">
        <v>529</v>
      </c>
      <c r="S1532" s="13">
        <v>240</v>
      </c>
      <c r="T1532" s="133">
        <v>2.9999999999999997E-4</v>
      </c>
      <c r="U1532" s="27">
        <v>2.5309999999999998E-3</v>
      </c>
      <c r="V1532" s="8">
        <f>IF(AB1530="Latest Sag:",-(K1532*L1532+P1532*Q1532),-(K1532*L1532+P1532*Q1532)+U1532)</f>
        <v>-3.4690000000000003E-3</v>
      </c>
      <c r="W1532" s="8">
        <f>IF(OR(AC1531="",AC1531=0),Z1531+V1532,IF(AB1530="Latest Sag:",AA1531+U1532+V1532,AC1531+V1532))</f>
        <v>-0.62273500000000015</v>
      </c>
      <c r="X1532" s="33">
        <v>-40.183470999999997</v>
      </c>
      <c r="Y1532" s="53">
        <f>IF(OR(ISBLANK(X1532),X1530=VALUE(20)),,IF(W1530="Latest Z20:",ABS(X1530-X1532-K1529*L1529-P1529*Q1529+U1531+U1532),ABS(X1531-X1532-K1531*L1531-P1531*Q1531+U1532)))</f>
        <v>2.052611552949557E-15</v>
      </c>
      <c r="Z1532" s="28">
        <v>-67.618815999999995</v>
      </c>
      <c r="AA1532" s="28">
        <v>-0.61648499999999995</v>
      </c>
      <c r="AB1532" s="28">
        <v>-6.2230000000000002E-3</v>
      </c>
      <c r="AC1532" s="8">
        <f t="shared" ref="AC1532" si="3451">AB1532+AA1532</f>
        <v>-0.62270799999999993</v>
      </c>
      <c r="AD1532" s="35">
        <v>-0.63275985333826801</v>
      </c>
      <c r="AE1532" s="8">
        <f t="shared" ref="AE1532" si="3452">IF(AD1532="",0,IF(OR(AC1532="",AC1532=0),W1532-AD1532,AC1532-AD1532))</f>
        <v>1.005185333826808E-2</v>
      </c>
      <c r="AF1532" s="58">
        <f t="shared" ref="AF1532" si="3453">IF(AA1532="",(Z1532-V1532)-Z1531,AC1532-W1532)</f>
        <v>2.7000000000221291E-5</v>
      </c>
      <c r="AG1532" s="40">
        <v>569</v>
      </c>
      <c r="AH1532" s="73">
        <v>400</v>
      </c>
      <c r="AI1532" s="40">
        <v>17</v>
      </c>
      <c r="AJ1532" s="73">
        <v>100</v>
      </c>
      <c r="AK1532" s="40">
        <v>35</v>
      </c>
      <c r="AL1532" s="73">
        <v>200</v>
      </c>
      <c r="AM1532" s="70"/>
      <c r="AN1532" s="74"/>
      <c r="AO1532" s="70">
        <v>49</v>
      </c>
      <c r="AP1532" s="63"/>
      <c r="AQ1532" s="63"/>
      <c r="AR1532" s="40"/>
      <c r="AS1532" s="40"/>
      <c r="AT1532" s="63"/>
      <c r="AU1532" s="63"/>
      <c r="AV1532" s="142"/>
      <c r="AW1532" s="71"/>
      <c r="AX1532" s="45">
        <v>6.7699999999999998E-4</v>
      </c>
      <c r="AY1532" s="45">
        <v>1.5709999999999999E-3</v>
      </c>
      <c r="AZ1532" s="46"/>
      <c r="BA1532" s="152"/>
      <c r="BB1532" s="47"/>
      <c r="BC1532" s="158">
        <v>0</v>
      </c>
      <c r="BD1532" s="158"/>
      <c r="BE1532" s="47"/>
      <c r="BF1532" s="56"/>
      <c r="BG1532" s="49"/>
      <c r="BH1532" s="50"/>
      <c r="BI1532" s="49"/>
      <c r="BJ1532" s="49"/>
      <c r="BK1532" s="49"/>
      <c r="BL1532" s="49"/>
      <c r="BM1532" s="49"/>
      <c r="BN1532" s="50"/>
      <c r="BO1532" s="49"/>
      <c r="BP1532" s="49"/>
      <c r="BQ1532" s="50"/>
      <c r="BR1532" s="9"/>
    </row>
    <row r="1533" spans="1:70" s="7" customFormat="1" x14ac:dyDescent="0.25">
      <c r="A1533" s="68" t="s">
        <v>2451</v>
      </c>
      <c r="B1533" s="67" t="s">
        <v>2285</v>
      </c>
      <c r="C1533" s="52">
        <v>44972.262511574074</v>
      </c>
      <c r="D1533" s="16">
        <f>(K1533*M1533+P1533*R1533)/(24*60*60)</f>
        <v>6.1111111111111114E-3</v>
      </c>
      <c r="E1533" s="26"/>
      <c r="F1533" s="14" t="s">
        <v>2443</v>
      </c>
      <c r="G1533" s="15">
        <v>0.107</v>
      </c>
      <c r="H1533" s="131">
        <v>31.5</v>
      </c>
      <c r="I1533" s="131">
        <v>15</v>
      </c>
      <c r="J1533" s="143" t="s">
        <v>1161</v>
      </c>
      <c r="K1533" s="27">
        <v>3</v>
      </c>
      <c r="L1533" s="27">
        <v>2E-3</v>
      </c>
      <c r="M1533" s="13">
        <v>176</v>
      </c>
      <c r="N1533" s="13">
        <v>240</v>
      </c>
      <c r="O1533" s="17">
        <v>2E-3</v>
      </c>
      <c r="P1533" s="27">
        <v>0</v>
      </c>
      <c r="Q1533" s="27">
        <v>2E-3</v>
      </c>
      <c r="R1533" s="13">
        <v>529</v>
      </c>
      <c r="S1533" s="13">
        <v>240</v>
      </c>
      <c r="T1533" s="133">
        <v>2.9999999999999997E-4</v>
      </c>
      <c r="U1533" s="27">
        <v>9.19E-4</v>
      </c>
      <c r="V1533" s="8">
        <f>IF(AB1531="Latest Sag:",-(K1533*L1533+P1533*Q1533),-(K1533*L1533+P1533*Q1533)+U1533)</f>
        <v>-5.0810000000000004E-3</v>
      </c>
      <c r="W1533" s="8">
        <f>IF(OR(AC1532="",AC1532=0),Z1532+V1533,IF(AB1531="Latest Sag:",AA1532+U1533+V1533,AC1532+V1533))</f>
        <v>-0.62778899999999993</v>
      </c>
      <c r="X1533" s="33">
        <v>-40.188555000000001</v>
      </c>
      <c r="Y1533" s="53">
        <f>IF(OR(ISBLANK(X1533),X1531=VALUE(20)),,IF(W1531="Latest Z20:",ABS(X1531-X1533-K1530*L1530-P1530*Q1530+U1532+U1533),ABS(X1532-X1533-K1532*L1532-P1532*Q1532+U1533)))</f>
        <v>3.0000000036410407E-6</v>
      </c>
      <c r="Z1533" s="28">
        <v>-67.618799999999993</v>
      </c>
      <c r="AA1533" s="28">
        <v>-0.61650199999999999</v>
      </c>
      <c r="AB1533" s="28">
        <v>-1.1355000000000001E-2</v>
      </c>
      <c r="AC1533" s="8">
        <f t="shared" ref="AC1533" si="3454">AB1533+AA1533</f>
        <v>-0.627857</v>
      </c>
      <c r="AD1533" s="35">
        <v>-0.63275985333826801</v>
      </c>
      <c r="AE1533" s="8">
        <f t="shared" ref="AE1533" si="3455">IF(AD1533="",0,IF(OR(AC1533="",AC1533=0),W1533-AD1533,AC1533-AD1533))</f>
        <v>4.9028533382680095E-3</v>
      </c>
      <c r="AF1533" s="58">
        <f t="shared" ref="AF1533" si="3456">IF(AA1533="",(Z1533-V1533)-Z1532,AC1533-W1533)</f>
        <v>-6.8000000000068006E-5</v>
      </c>
      <c r="AG1533" s="40">
        <v>-179</v>
      </c>
      <c r="AH1533" s="73">
        <v>400</v>
      </c>
      <c r="AI1533" s="40">
        <v>13</v>
      </c>
      <c r="AJ1533" s="73">
        <v>100</v>
      </c>
      <c r="AK1533" s="40">
        <v>25</v>
      </c>
      <c r="AL1533" s="73">
        <v>200</v>
      </c>
      <c r="AM1533" s="70"/>
      <c r="AN1533" s="74"/>
      <c r="AO1533" s="70">
        <v>31</v>
      </c>
      <c r="AP1533" s="63"/>
      <c r="AQ1533" s="63"/>
      <c r="AR1533" s="40"/>
      <c r="AS1533" s="40"/>
      <c r="AT1533" s="63"/>
      <c r="AU1533" s="63"/>
      <c r="AV1533" s="142"/>
      <c r="AW1533" s="71"/>
      <c r="AX1533" s="45">
        <v>8.8999999999999995E-5</v>
      </c>
      <c r="AY1533" s="45"/>
      <c r="AZ1533" s="46"/>
      <c r="BA1533" s="152"/>
      <c r="BB1533" s="47"/>
      <c r="BC1533" s="158">
        <v>0</v>
      </c>
      <c r="BD1533" s="158"/>
      <c r="BE1533" s="47"/>
      <c r="BF1533" s="56"/>
      <c r="BG1533" s="49"/>
      <c r="BH1533" s="50"/>
      <c r="BI1533" s="49"/>
      <c r="BJ1533" s="49"/>
      <c r="BK1533" s="49"/>
      <c r="BL1533" s="49"/>
      <c r="BM1533" s="49"/>
      <c r="BN1533" s="50"/>
      <c r="BO1533" s="49"/>
      <c r="BP1533" s="49"/>
      <c r="BQ1533" s="50"/>
      <c r="BR1533" s="9"/>
    </row>
    <row r="1534" spans="1:70" s="7" customFormat="1" x14ac:dyDescent="0.25">
      <c r="A1534" s="68" t="s">
        <v>2452</v>
      </c>
      <c r="B1534" s="67" t="s">
        <v>2285</v>
      </c>
      <c r="C1534" s="52">
        <v>44972.281851851854</v>
      </c>
      <c r="D1534" s="16">
        <f>(K1534*M1534+P1534*R1534)/(24*60*60)</f>
        <v>1.2233796296296296E-2</v>
      </c>
      <c r="E1534" s="26" t="s">
        <v>2453</v>
      </c>
      <c r="F1534" s="14" t="s">
        <v>2443</v>
      </c>
      <c r="G1534" s="15">
        <v>0.107</v>
      </c>
      <c r="H1534" s="131">
        <v>31.5</v>
      </c>
      <c r="I1534" s="131">
        <v>15</v>
      </c>
      <c r="J1534" s="143" t="s">
        <v>1161</v>
      </c>
      <c r="K1534" s="27">
        <v>3</v>
      </c>
      <c r="L1534" s="27">
        <v>2E-3</v>
      </c>
      <c r="M1534" s="13">
        <v>176</v>
      </c>
      <c r="N1534" s="13">
        <v>240</v>
      </c>
      <c r="O1534" s="17">
        <v>2E-3</v>
      </c>
      <c r="P1534" s="27">
        <v>1</v>
      </c>
      <c r="Q1534" s="27">
        <v>2E-3</v>
      </c>
      <c r="R1534" s="13">
        <v>529</v>
      </c>
      <c r="S1534" s="13">
        <v>240</v>
      </c>
      <c r="T1534" s="133">
        <v>2.9999999999999997E-4</v>
      </c>
      <c r="U1534" s="27">
        <v>3.176E-3</v>
      </c>
      <c r="V1534" s="8">
        <f>IF(AB1532="Latest Sag:",-(K1534*L1534+P1534*Q1534),-(K1534*L1534+P1534*Q1534)+U1534)</f>
        <v>-4.8240000000000002E-3</v>
      </c>
      <c r="W1534" s="8">
        <f>IF(OR(AC1533="",AC1533=0),Z1533+V1534,IF(AB1532="Latest Sag:",AA1533+U1534+V1534,AC1533+V1534))</f>
        <v>-0.63268100000000005</v>
      </c>
      <c r="X1534" s="33">
        <v>-40.191378</v>
      </c>
      <c r="Y1534" s="53">
        <f>IF(OR(ISBLANK(X1534),X1532=VALUE(20)),,IF(W1532="Latest Z20:",ABS(X1532-X1534-K1531*L1531-P1531*Q1531+U1533+U1534),ABS(X1533-X1534-K1533*L1533-P1533*Q1533+U1534)))</f>
        <v>1.0000000006463172E-6</v>
      </c>
      <c r="Z1534" s="28">
        <v>-67.618611999999999</v>
      </c>
      <c r="AA1534" s="28">
        <v>-0.61648800000000004</v>
      </c>
      <c r="AB1534" s="28">
        <v>-1.6348000000000001E-2</v>
      </c>
      <c r="AC1534" s="8">
        <f t="shared" ref="AC1534" si="3457">AB1534+AA1534</f>
        <v>-0.63283600000000007</v>
      </c>
      <c r="AD1534" s="35">
        <v>-0.63275985333826801</v>
      </c>
      <c r="AE1534" s="8">
        <f t="shared" ref="AE1534" si="3458">IF(AD1534="",0,IF(OR(AC1534="",AC1534=0),W1534-AD1534,AC1534-AD1534))</f>
        <v>-7.6146661732057197E-5</v>
      </c>
      <c r="AF1534" s="58">
        <f t="shared" ref="AF1534" si="3459">IF(AA1534="",(Z1534-V1534)-Z1533,AC1534-W1534)</f>
        <v>-1.5500000000001624E-4</v>
      </c>
      <c r="AG1534" s="40">
        <v>-253</v>
      </c>
      <c r="AH1534" s="73">
        <v>400</v>
      </c>
      <c r="AI1534" s="40">
        <v>15</v>
      </c>
      <c r="AJ1534" s="73">
        <v>100</v>
      </c>
      <c r="AK1534" s="40">
        <v>10</v>
      </c>
      <c r="AL1534" s="73">
        <v>200</v>
      </c>
      <c r="AM1534" s="70"/>
      <c r="AN1534" s="74"/>
      <c r="AO1534" s="70">
        <v>123</v>
      </c>
      <c r="AP1534" s="63"/>
      <c r="AQ1534" s="63"/>
      <c r="AR1534" s="40"/>
      <c r="AS1534" s="40"/>
      <c r="AT1534" s="63"/>
      <c r="AU1534" s="63"/>
      <c r="AV1534" s="142"/>
      <c r="AW1534" s="71"/>
      <c r="AX1534" s="45"/>
      <c r="AY1534" s="45"/>
      <c r="AZ1534" s="46"/>
      <c r="BA1534" s="152"/>
      <c r="BB1534" s="47"/>
      <c r="BC1534" s="158">
        <v>0</v>
      </c>
      <c r="BD1534" s="158">
        <v>4</v>
      </c>
      <c r="BE1534" s="47">
        <v>6.2</v>
      </c>
      <c r="BF1534" s="56"/>
      <c r="BG1534" s="49"/>
      <c r="BH1534" s="50"/>
      <c r="BI1534" s="49"/>
      <c r="BJ1534" s="49"/>
      <c r="BK1534" s="49"/>
      <c r="BL1534" s="49"/>
      <c r="BM1534" s="49"/>
      <c r="BN1534" s="50"/>
      <c r="BO1534" s="49"/>
      <c r="BP1534" s="49"/>
      <c r="BQ1534" s="50"/>
      <c r="BR1534" s="9"/>
    </row>
    <row r="1535" spans="1:70" s="6" customFormat="1" x14ac:dyDescent="0.25">
      <c r="A1535" s="170" t="s">
        <v>1155</v>
      </c>
      <c r="B1535" s="136"/>
      <c r="C1535" s="137">
        <v>44972.341006944444</v>
      </c>
      <c r="D1535" s="146">
        <v>4.3099999999999996</v>
      </c>
      <c r="E1535" s="139" t="s">
        <v>814</v>
      </c>
      <c r="F1535" s="165" t="s">
        <v>1157</v>
      </c>
      <c r="G1535" s="22"/>
      <c r="H1535" s="134"/>
      <c r="I1535" s="134"/>
      <c r="J1535" s="145"/>
      <c r="K1535" s="29"/>
      <c r="L1535" s="29"/>
      <c r="M1535" s="1"/>
      <c r="N1535" s="1"/>
      <c r="O1535" s="3"/>
      <c r="P1535" s="29"/>
      <c r="Q1535" s="29"/>
      <c r="R1535" s="1"/>
      <c r="S1535" s="1"/>
      <c r="T1535" s="147" t="s">
        <v>903</v>
      </c>
      <c r="U1535" s="32" t="s">
        <v>24</v>
      </c>
      <c r="V1535" s="24"/>
      <c r="W1535" s="25" t="s">
        <v>22</v>
      </c>
      <c r="X1535" s="30">
        <v>20</v>
      </c>
      <c r="Y1535" s="138"/>
      <c r="Z1535" s="30"/>
      <c r="AA1535" s="30"/>
      <c r="AB1535" s="36" t="s">
        <v>21</v>
      </c>
      <c r="AC1535" s="24">
        <f>$AC$1534</f>
        <v>-0.63283600000000007</v>
      </c>
      <c r="AD1535" s="30"/>
      <c r="AE1535" s="24"/>
      <c r="AF1535" s="24"/>
      <c r="AG1535" s="41"/>
      <c r="AH1535" s="41"/>
      <c r="AI1535" s="41"/>
      <c r="AJ1535" s="41"/>
      <c r="AK1535" s="41"/>
      <c r="AL1535" s="41"/>
      <c r="AM1535" s="41"/>
      <c r="AN1535" s="41"/>
      <c r="AO1535" s="41"/>
      <c r="AP1535" s="135"/>
      <c r="AQ1535" s="135"/>
      <c r="AR1535" s="41"/>
      <c r="AS1535" s="41"/>
      <c r="AT1535" s="135"/>
      <c r="AU1535" s="135"/>
      <c r="AV1535" s="29"/>
      <c r="AW1535" s="42"/>
      <c r="AX1535" s="42"/>
      <c r="AY1535" s="42"/>
      <c r="AZ1535" s="43"/>
      <c r="BA1535" s="151"/>
      <c r="BB1535" s="44"/>
      <c r="BC1535" s="157">
        <v>1</v>
      </c>
      <c r="BD1535" s="157"/>
      <c r="BE1535" s="44"/>
      <c r="BF1535" s="48"/>
      <c r="BG1535" s="48"/>
      <c r="BH1535" s="48"/>
      <c r="BI1535" s="48"/>
      <c r="BJ1535" s="48"/>
      <c r="BK1535" s="48"/>
      <c r="BL1535" s="48"/>
      <c r="BM1535" s="48"/>
      <c r="BN1535" s="48"/>
      <c r="BO1535" s="48"/>
      <c r="BP1535" s="48"/>
      <c r="BQ1535" s="48"/>
      <c r="BR1535" s="1"/>
    </row>
    <row r="1536" spans="1:70" s="7" customFormat="1" x14ac:dyDescent="0.25">
      <c r="A1536" s="68" t="s">
        <v>2454</v>
      </c>
      <c r="B1536" s="67" t="s">
        <v>2285</v>
      </c>
      <c r="C1536" s="52">
        <v>44972.493668981479</v>
      </c>
      <c r="D1536" s="16">
        <f>(K1536*M1536+P1536*R1536)/(24*60*60)</f>
        <v>0</v>
      </c>
      <c r="E1536" s="26"/>
      <c r="F1536" s="14" t="s">
        <v>2443</v>
      </c>
      <c r="G1536" s="15">
        <v>0.107</v>
      </c>
      <c r="H1536" s="131">
        <v>31.5</v>
      </c>
      <c r="I1536" s="131">
        <v>15</v>
      </c>
      <c r="J1536" s="143" t="s">
        <v>1161</v>
      </c>
      <c r="K1536" s="37"/>
      <c r="L1536" s="27">
        <v>2E-3</v>
      </c>
      <c r="M1536" s="13">
        <v>176</v>
      </c>
      <c r="N1536" s="13">
        <v>240</v>
      </c>
      <c r="O1536" s="17">
        <v>2E-3</v>
      </c>
      <c r="P1536" s="37"/>
      <c r="Q1536" s="27">
        <v>2E-3</v>
      </c>
      <c r="R1536" s="13">
        <v>529</v>
      </c>
      <c r="S1536" s="13">
        <v>240</v>
      </c>
      <c r="T1536" s="133">
        <v>2.9999999999999997E-4</v>
      </c>
      <c r="U1536" s="27"/>
      <c r="V1536" s="8">
        <f>IF(AB1534="Latest Sag:",-(K1536*L1536+P1536*Q1536),-(K1536*L1536+P1536*Q1536)+U1536)</f>
        <v>0</v>
      </c>
      <c r="W1536" s="8">
        <f>IF(OR(AC1535="",AC1535=0),Z1535+V1536,IF(AB1534="Latest Sag:",AA1535+U1536+V1536,AC1535+V1536))</f>
        <v>-0.63283600000000007</v>
      </c>
      <c r="X1536" s="34"/>
      <c r="Y1536" s="53">
        <f>IF(OR(ISBLANK(X1536),X1534=VALUE(20)),,IF(W1534="Latest Z20:",ABS(X1534-X1536-K1533*L1533-P1533*Q1533+U1535+U1536),ABS(X1535-X1536-K1535*L1535-P1535*Q1535+U1536)))</f>
        <v>0</v>
      </c>
      <c r="Z1536" s="28">
        <v>-67.620052999999999</v>
      </c>
      <c r="AA1536" s="28">
        <v>-0.61638099999999996</v>
      </c>
      <c r="AB1536" s="28">
        <v>9.2299999999999999E-4</v>
      </c>
      <c r="AC1536" s="8">
        <f t="shared" ref="AC1536" si="3460">AB1536+AA1536</f>
        <v>-0.61545799999999995</v>
      </c>
      <c r="AD1536" s="35">
        <v>-0.63270596935179801</v>
      </c>
      <c r="AE1536" s="8">
        <f t="shared" ref="AE1536" si="3461">IF(AD1536="",0,IF(OR(AC1536="",AC1536=0),W1536-AD1536,AC1536-AD1536))</f>
        <v>1.7247969351798065E-2</v>
      </c>
      <c r="AF1536" s="58">
        <f t="shared" ref="AF1536" si="3462">IF(AA1536="",(Z1536-V1536)-Z1535,AC1536-W1536)</f>
        <v>1.7378000000000116E-2</v>
      </c>
      <c r="AG1536" s="40">
        <v>-1402</v>
      </c>
      <c r="AH1536" s="73">
        <v>400</v>
      </c>
      <c r="AI1536" s="40">
        <v>43</v>
      </c>
      <c r="AJ1536" s="73">
        <v>100</v>
      </c>
      <c r="AK1536" s="40">
        <v>28</v>
      </c>
      <c r="AL1536" s="73">
        <v>200</v>
      </c>
      <c r="AM1536" s="70"/>
      <c r="AN1536" s="74"/>
      <c r="AO1536" s="70"/>
      <c r="AP1536" s="63"/>
      <c r="AQ1536" s="63"/>
      <c r="AR1536" s="40"/>
      <c r="AS1536" s="40"/>
      <c r="AT1536" s="63"/>
      <c r="AU1536" s="63"/>
      <c r="AV1536" s="142"/>
      <c r="AW1536" s="71"/>
      <c r="AX1536" s="45"/>
      <c r="AY1536" s="45"/>
      <c r="AZ1536" s="46"/>
      <c r="BA1536" s="152"/>
      <c r="BB1536" s="47"/>
      <c r="BC1536" s="158">
        <v>1</v>
      </c>
      <c r="BD1536" s="158"/>
      <c r="BE1536" s="47"/>
      <c r="BF1536" s="56"/>
      <c r="BG1536" s="49"/>
      <c r="BH1536" s="50"/>
      <c r="BI1536" s="49"/>
      <c r="BJ1536" s="49"/>
      <c r="BK1536" s="49"/>
      <c r="BL1536" s="49"/>
      <c r="BM1536" s="49"/>
      <c r="BN1536" s="50"/>
      <c r="BO1536" s="49"/>
      <c r="BP1536" s="49"/>
      <c r="BQ1536" s="50"/>
      <c r="BR1536" s="9"/>
    </row>
    <row r="1537" spans="1:70" s="7" customFormat="1" x14ac:dyDescent="0.25">
      <c r="A1537" s="68" t="s">
        <v>2455</v>
      </c>
      <c r="B1537" s="67" t="s">
        <v>2285</v>
      </c>
      <c r="C1537" s="52">
        <v>44972.519965277781</v>
      </c>
      <c r="D1537" s="16">
        <f>(K1537*M1537+P1537*R1537)/(24*60*60)</f>
        <v>8.1481481481481474E-3</v>
      </c>
      <c r="E1537" s="26"/>
      <c r="F1537" s="14" t="s">
        <v>2443</v>
      </c>
      <c r="G1537" s="15">
        <v>0.107</v>
      </c>
      <c r="H1537" s="131">
        <v>31.5</v>
      </c>
      <c r="I1537" s="131">
        <v>15</v>
      </c>
      <c r="J1537" s="143" t="s">
        <v>1161</v>
      </c>
      <c r="K1537" s="27">
        <v>4</v>
      </c>
      <c r="L1537" s="27">
        <v>2E-3</v>
      </c>
      <c r="M1537" s="13">
        <v>176</v>
      </c>
      <c r="N1537" s="13">
        <v>240</v>
      </c>
      <c r="O1537" s="17">
        <v>2E-3</v>
      </c>
      <c r="P1537" s="27">
        <v>0</v>
      </c>
      <c r="Q1537" s="27">
        <v>2E-3</v>
      </c>
      <c r="R1537" s="13">
        <v>529</v>
      </c>
      <c r="S1537" s="13">
        <v>240</v>
      </c>
      <c r="T1537" s="133">
        <v>2.9999999999999997E-4</v>
      </c>
      <c r="U1537" s="27">
        <v>2.9870000000000001E-3</v>
      </c>
      <c r="V1537" s="8">
        <f>IF(AB1535="Latest Sag:",-(K1537*L1537+P1537*Q1537),-(K1537*L1537+P1537*Q1537)+U1537)</f>
        <v>-8.0000000000000002E-3</v>
      </c>
      <c r="W1537" s="8">
        <f>IF(OR(AC1536="",AC1536=0),Z1536+V1537,IF(AB1535="Latest Sag:",AA1536+U1537+V1537,AC1536+V1537))</f>
        <v>-0.621394</v>
      </c>
      <c r="X1537" s="33">
        <v>-40.180999999999997</v>
      </c>
      <c r="Y1537" s="53">
        <f>IF(OR(ISBLANK(X1537),X1535=VALUE(20)),,IF(W1535="Latest Z20:",ABS(X1535-X1537-K1534*L1534-P1534*Q1534+U1536+U1537),ABS(X1536-X1537-K1536*L1536-P1536*Q1536+U1537)))</f>
        <v>0</v>
      </c>
      <c r="Z1537" s="28">
        <v>-67.619833</v>
      </c>
      <c r="AA1537" s="28">
        <v>-0.61635899999999999</v>
      </c>
      <c r="AB1537" s="28">
        <v>-4.6750000000000003E-3</v>
      </c>
      <c r="AC1537" s="8">
        <f t="shared" ref="AC1537" si="3463">AB1537+AA1537</f>
        <v>-0.62103399999999997</v>
      </c>
      <c r="AD1537" s="35">
        <v>-0.63270596935179801</v>
      </c>
      <c r="AE1537" s="8">
        <f t="shared" ref="AE1537" si="3464">IF(AD1537="",0,IF(OR(AC1537="",AC1537=0),W1537-AD1537,AC1537-AD1537))</f>
        <v>1.1671969351798039E-2</v>
      </c>
      <c r="AF1537" s="58">
        <f t="shared" ref="AF1537" si="3465">IF(AA1537="",(Z1537-V1537)-Z1536,AC1537-W1537)</f>
        <v>3.6000000000002697E-4</v>
      </c>
      <c r="AG1537" s="40">
        <v>-175</v>
      </c>
      <c r="AH1537" s="73">
        <v>400</v>
      </c>
      <c r="AI1537" s="40">
        <v>24</v>
      </c>
      <c r="AJ1537" s="73">
        <v>100</v>
      </c>
      <c r="AK1537" s="40">
        <v>31</v>
      </c>
      <c r="AL1537" s="73">
        <v>200</v>
      </c>
      <c r="AM1537" s="70"/>
      <c r="AN1537" s="74"/>
      <c r="AO1537" s="70">
        <v>167</v>
      </c>
      <c r="AP1537" s="63"/>
      <c r="AQ1537" s="63"/>
      <c r="AR1537" s="40"/>
      <c r="AS1537" s="40"/>
      <c r="AT1537" s="63"/>
      <c r="AU1537" s="63"/>
      <c r="AV1537" s="142"/>
      <c r="AW1537" s="71"/>
      <c r="AX1537" s="45"/>
      <c r="AY1537" s="45"/>
      <c r="AZ1537" s="46"/>
      <c r="BA1537" s="152"/>
      <c r="BB1537" s="47"/>
      <c r="BC1537" s="158">
        <v>1</v>
      </c>
      <c r="BD1537" s="158"/>
      <c r="BE1537" s="47"/>
      <c r="BF1537" s="56"/>
      <c r="BG1537" s="49"/>
      <c r="BH1537" s="50"/>
      <c r="BI1537" s="49"/>
      <c r="BJ1537" s="49"/>
      <c r="BK1537" s="49"/>
      <c r="BL1537" s="49"/>
      <c r="BM1537" s="49"/>
      <c r="BN1537" s="50"/>
      <c r="BO1537" s="49"/>
      <c r="BP1537" s="49"/>
      <c r="BQ1537" s="50"/>
      <c r="BR1537" s="9"/>
    </row>
    <row r="1538" spans="1:70" s="7" customFormat="1" x14ac:dyDescent="0.25">
      <c r="A1538" s="68" t="s">
        <v>2456</v>
      </c>
      <c r="B1538" s="67" t="s">
        <v>2285</v>
      </c>
      <c r="C1538" s="52">
        <v>44972.540937500002</v>
      </c>
      <c r="D1538" s="16">
        <f>(K1538*M1538+P1538*R1538)/(24*60*60)</f>
        <v>8.1481481481481474E-3</v>
      </c>
      <c r="E1538" s="26"/>
      <c r="F1538" s="14" t="s">
        <v>2443</v>
      </c>
      <c r="G1538" s="15">
        <v>0.107</v>
      </c>
      <c r="H1538" s="131">
        <v>31.5</v>
      </c>
      <c r="I1538" s="131">
        <v>15</v>
      </c>
      <c r="J1538" s="143" t="s">
        <v>1161</v>
      </c>
      <c r="K1538" s="27">
        <v>4</v>
      </c>
      <c r="L1538" s="27">
        <v>2E-3</v>
      </c>
      <c r="M1538" s="13">
        <v>176</v>
      </c>
      <c r="N1538" s="13">
        <v>240</v>
      </c>
      <c r="O1538" s="17">
        <v>2E-3</v>
      </c>
      <c r="P1538" s="27">
        <v>0</v>
      </c>
      <c r="Q1538" s="27">
        <v>2E-3</v>
      </c>
      <c r="R1538" s="13">
        <v>529</v>
      </c>
      <c r="S1538" s="13">
        <v>240</v>
      </c>
      <c r="T1538" s="133">
        <v>2.9999999999999997E-4</v>
      </c>
      <c r="U1538" s="27">
        <v>1.3179999999999999E-3</v>
      </c>
      <c r="V1538" s="8">
        <f>IF(AB1536="Latest Sag:",-(K1538*L1538+P1538*Q1538),-(K1538*L1538+P1538*Q1538)+U1538)</f>
        <v>-6.6820000000000004E-3</v>
      </c>
      <c r="W1538" s="8">
        <f>IF(OR(AC1537="",AC1537=0),Z1537+V1538,IF(AB1536="Latest Sag:",AA1537+U1538+V1538,AC1537+V1538))</f>
        <v>-0.62771599999999994</v>
      </c>
      <c r="X1538" s="33">
        <v>-40.187683999999997</v>
      </c>
      <c r="Y1538" s="53">
        <f>IF(OR(ISBLANK(X1538),X1536=VALUE(20)),,IF(W1536="Latest Z20:",ABS(X1536-X1538-K1535*L1535-P1535*Q1535+U1537+U1538),ABS(X1537-X1538-K1537*L1537-P1537*Q1537+U1538)))</f>
        <v>1.9999999999120114E-6</v>
      </c>
      <c r="Z1538" s="28">
        <v>-67.619979000000001</v>
      </c>
      <c r="AA1538" s="28">
        <v>-0.61638199999999999</v>
      </c>
      <c r="AB1538" s="28">
        <v>-1.1528999999999999E-2</v>
      </c>
      <c r="AC1538" s="8">
        <f t="shared" ref="AC1538" si="3466">AB1538+AA1538</f>
        <v>-0.627911</v>
      </c>
      <c r="AD1538" s="35">
        <v>-0.63270596935179801</v>
      </c>
      <c r="AE1538" s="8">
        <f t="shared" ref="AE1538" si="3467">IF(AD1538="",0,IF(OR(AC1538="",AC1538=0),W1538-AD1538,AC1538-AD1538))</f>
        <v>4.7949693517980174E-3</v>
      </c>
      <c r="AF1538" s="58">
        <f t="shared" ref="AF1538" si="3468">IF(AA1538="",(Z1538-V1538)-Z1537,AC1538-W1538)</f>
        <v>-1.9500000000005624E-4</v>
      </c>
      <c r="AG1538" s="40">
        <v>-349</v>
      </c>
      <c r="AH1538" s="73">
        <v>400</v>
      </c>
      <c r="AI1538" s="40">
        <v>25</v>
      </c>
      <c r="AJ1538" s="73">
        <v>100</v>
      </c>
      <c r="AK1538" s="40">
        <v>25</v>
      </c>
      <c r="AL1538" s="73">
        <v>200</v>
      </c>
      <c r="AM1538" s="70"/>
      <c r="AN1538" s="74"/>
      <c r="AO1538" s="70">
        <v>47</v>
      </c>
      <c r="AP1538" s="63"/>
      <c r="AQ1538" s="63"/>
      <c r="AR1538" s="40"/>
      <c r="AS1538" s="40"/>
      <c r="AT1538" s="63"/>
      <c r="AU1538" s="63"/>
      <c r="AV1538" s="142"/>
      <c r="AW1538" s="71"/>
      <c r="AX1538" s="45">
        <v>1.73E-4</v>
      </c>
      <c r="AY1538" s="45"/>
      <c r="AZ1538" s="46"/>
      <c r="BA1538" s="152"/>
      <c r="BB1538" s="47"/>
      <c r="BC1538" s="158">
        <v>1</v>
      </c>
      <c r="BD1538" s="158"/>
      <c r="BE1538" s="47"/>
      <c r="BF1538" s="56"/>
      <c r="BG1538" s="49"/>
      <c r="BH1538" s="50"/>
      <c r="BI1538" s="49"/>
      <c r="BJ1538" s="49"/>
      <c r="BK1538" s="49"/>
      <c r="BL1538" s="49"/>
      <c r="BM1538" s="49"/>
      <c r="BN1538" s="50"/>
      <c r="BO1538" s="49"/>
      <c r="BP1538" s="49"/>
      <c r="BQ1538" s="50"/>
      <c r="BR1538" s="9"/>
    </row>
    <row r="1539" spans="1:70" s="7" customFormat="1" x14ac:dyDescent="0.25">
      <c r="A1539" s="68" t="s">
        <v>2457</v>
      </c>
      <c r="B1539" s="67" t="s">
        <v>2285</v>
      </c>
      <c r="C1539" s="52">
        <v>44972.566458333335</v>
      </c>
      <c r="D1539" s="16">
        <f>(K1539*M1539+P1539*R1539)/(24*60*60)</f>
        <v>1.2233796296296296E-2</v>
      </c>
      <c r="E1539" s="26"/>
      <c r="F1539" s="14" t="s">
        <v>2443</v>
      </c>
      <c r="G1539" s="15">
        <v>0.107</v>
      </c>
      <c r="H1539" s="131">
        <v>31.5</v>
      </c>
      <c r="I1539" s="131">
        <v>15</v>
      </c>
      <c r="J1539" s="143" t="s">
        <v>1161</v>
      </c>
      <c r="K1539" s="27">
        <v>3</v>
      </c>
      <c r="L1539" s="27">
        <v>2E-3</v>
      </c>
      <c r="M1539" s="13">
        <v>176</v>
      </c>
      <c r="N1539" s="13">
        <v>240</v>
      </c>
      <c r="O1539" s="17">
        <v>2E-3</v>
      </c>
      <c r="P1539" s="27">
        <v>1</v>
      </c>
      <c r="Q1539" s="27">
        <v>2E-3</v>
      </c>
      <c r="R1539" s="13">
        <v>529</v>
      </c>
      <c r="S1539" s="13">
        <v>240</v>
      </c>
      <c r="T1539" s="133">
        <v>2.9999999999999997E-4</v>
      </c>
      <c r="U1539" s="27">
        <v>3.3119999999999998E-3</v>
      </c>
      <c r="V1539" s="8">
        <f>IF(AB1537="Latest Sag:",-(K1539*L1539+P1539*Q1539),-(K1539*L1539+P1539*Q1539)+U1539)</f>
        <v>-4.6880000000000003E-3</v>
      </c>
      <c r="W1539" s="8">
        <f>IF(OR(AC1538="",AC1538=0),Z1538+V1539,IF(AB1537="Latest Sag:",AA1538+U1539+V1539,AC1538+V1539))</f>
        <v>-0.63259900000000002</v>
      </c>
      <c r="X1539" s="33">
        <v>-40.192368999999999</v>
      </c>
      <c r="Y1539" s="53">
        <f>IF(OR(ISBLANK(X1539),X1537=VALUE(20)),,IF(W1537="Latest Z20:",ABS(X1537-X1539-K1536*L1536-P1536*Q1536+U1538+U1539),ABS(X1538-X1539-K1538*L1538-P1538*Q1538+U1539)))</f>
        <v>2.9999999979516898E-6</v>
      </c>
      <c r="Z1539" s="28">
        <v>-67.619715999999997</v>
      </c>
      <c r="AA1539" s="28">
        <v>-0.61636800000000003</v>
      </c>
      <c r="AB1539" s="28">
        <v>-1.6315E-2</v>
      </c>
      <c r="AC1539" s="8">
        <f t="shared" ref="AC1539" si="3469">AB1539+AA1539</f>
        <v>-0.632683</v>
      </c>
      <c r="AD1539" s="35">
        <v>-0.63270596935179801</v>
      </c>
      <c r="AE1539" s="8">
        <f t="shared" ref="AE1539" si="3470">IF(AD1539="",0,IF(OR(AC1539="",AC1539=0),W1539-AD1539,AC1539-AD1539))</f>
        <v>2.2969351798018955E-5</v>
      </c>
      <c r="AF1539" s="58">
        <f t="shared" ref="AF1539" si="3471">IF(AA1539="",(Z1539-V1539)-Z1538,AC1539-W1539)</f>
        <v>-8.3999999999972985E-5</v>
      </c>
      <c r="AG1539" s="40">
        <v>15</v>
      </c>
      <c r="AH1539" s="73">
        <v>400</v>
      </c>
      <c r="AI1539" s="40">
        <v>24</v>
      </c>
      <c r="AJ1539" s="73">
        <v>100</v>
      </c>
      <c r="AK1539" s="40">
        <v>24</v>
      </c>
      <c r="AL1539" s="73">
        <v>200</v>
      </c>
      <c r="AM1539" s="70"/>
      <c r="AN1539" s="74"/>
      <c r="AO1539" s="70">
        <v>161</v>
      </c>
      <c r="AP1539" s="63"/>
      <c r="AQ1539" s="63"/>
      <c r="AR1539" s="40"/>
      <c r="AS1539" s="40"/>
      <c r="AT1539" s="63"/>
      <c r="AU1539" s="63"/>
      <c r="AV1539" s="142"/>
      <c r="AW1539" s="71"/>
      <c r="AX1539" s="45"/>
      <c r="AY1539" s="45"/>
      <c r="AZ1539" s="46"/>
      <c r="BA1539" s="152"/>
      <c r="BB1539" s="47"/>
      <c r="BC1539" s="158">
        <v>1</v>
      </c>
      <c r="BD1539" s="158">
        <v>4</v>
      </c>
      <c r="BE1539" s="47">
        <v>5.4</v>
      </c>
      <c r="BF1539" s="56"/>
      <c r="BG1539" s="49"/>
      <c r="BH1539" s="50"/>
      <c r="BI1539" s="49"/>
      <c r="BJ1539" s="49"/>
      <c r="BK1539" s="49"/>
      <c r="BL1539" s="49"/>
      <c r="BM1539" s="49"/>
      <c r="BN1539" s="50"/>
      <c r="BO1539" s="49"/>
      <c r="BP1539" s="49"/>
      <c r="BQ1539" s="50"/>
      <c r="BR1539" s="9"/>
    </row>
    <row r="1540" spans="1:70" s="6" customFormat="1" x14ac:dyDescent="0.25">
      <c r="A1540" s="170" t="s">
        <v>1155</v>
      </c>
      <c r="B1540" s="136"/>
      <c r="C1540" s="137">
        <v>44972.609537037039</v>
      </c>
      <c r="D1540" s="146">
        <v>6.44</v>
      </c>
      <c r="E1540" s="139" t="s">
        <v>814</v>
      </c>
      <c r="F1540" s="165" t="s">
        <v>1171</v>
      </c>
      <c r="G1540" s="22"/>
      <c r="H1540" s="134"/>
      <c r="I1540" s="134"/>
      <c r="J1540" s="145"/>
      <c r="K1540" s="29"/>
      <c r="L1540" s="29"/>
      <c r="M1540" s="1"/>
      <c r="N1540" s="1"/>
      <c r="O1540" s="3"/>
      <c r="P1540" s="29"/>
      <c r="Q1540" s="29"/>
      <c r="R1540" s="1"/>
      <c r="S1540" s="1"/>
      <c r="T1540" s="147" t="s">
        <v>903</v>
      </c>
      <c r="U1540" s="32" t="s">
        <v>24</v>
      </c>
      <c r="V1540" s="24"/>
      <c r="W1540" s="25" t="s">
        <v>22</v>
      </c>
      <c r="X1540" s="30">
        <v>20</v>
      </c>
      <c r="Y1540" s="138"/>
      <c r="Z1540" s="30"/>
      <c r="AA1540" s="30"/>
      <c r="AB1540" s="36" t="s">
        <v>21</v>
      </c>
      <c r="AC1540" s="24">
        <f>$AC$1539</f>
        <v>-0.632683</v>
      </c>
      <c r="AD1540" s="30"/>
      <c r="AE1540" s="24"/>
      <c r="AF1540" s="24"/>
      <c r="AG1540" s="41"/>
      <c r="AH1540" s="41"/>
      <c r="AI1540" s="41"/>
      <c r="AJ1540" s="41"/>
      <c r="AK1540" s="41"/>
      <c r="AL1540" s="41"/>
      <c r="AM1540" s="41"/>
      <c r="AN1540" s="41"/>
      <c r="AO1540" s="41"/>
      <c r="AP1540" s="135"/>
      <c r="AQ1540" s="135"/>
      <c r="AR1540" s="41"/>
      <c r="AS1540" s="41"/>
      <c r="AT1540" s="135"/>
      <c r="AU1540" s="135"/>
      <c r="AV1540" s="29"/>
      <c r="AW1540" s="42"/>
      <c r="AX1540" s="42"/>
      <c r="AY1540" s="42"/>
      <c r="AZ1540" s="43"/>
      <c r="BA1540" s="151"/>
      <c r="BB1540" s="44"/>
      <c r="BC1540" s="157">
        <v>2</v>
      </c>
      <c r="BD1540" s="157"/>
      <c r="BE1540" s="44"/>
      <c r="BF1540" s="48"/>
      <c r="BG1540" s="48"/>
      <c r="BH1540" s="48"/>
      <c r="BI1540" s="48"/>
      <c r="BJ1540" s="48"/>
      <c r="BK1540" s="48"/>
      <c r="BL1540" s="48"/>
      <c r="BM1540" s="48"/>
      <c r="BN1540" s="48"/>
      <c r="BO1540" s="48"/>
      <c r="BP1540" s="48"/>
      <c r="BQ1540" s="48"/>
      <c r="BR1540" s="1"/>
    </row>
    <row r="1541" spans="1:70" s="7" customFormat="1" x14ac:dyDescent="0.25">
      <c r="A1541" s="68" t="s">
        <v>2458</v>
      </c>
      <c r="B1541" s="67" t="s">
        <v>1318</v>
      </c>
      <c r="C1541" s="52">
        <v>44972.614027777781</v>
      </c>
      <c r="D1541" s="16">
        <f>(K1541*M1541+P1541*R1541)/(24*60*60)</f>
        <v>0</v>
      </c>
      <c r="E1541" s="26" t="s">
        <v>2460</v>
      </c>
      <c r="F1541" s="14" t="s">
        <v>2443</v>
      </c>
      <c r="G1541" s="15">
        <v>0.107</v>
      </c>
      <c r="H1541" s="131">
        <v>31.5</v>
      </c>
      <c r="I1541" s="131">
        <v>15</v>
      </c>
      <c r="J1541" s="143" t="s">
        <v>1161</v>
      </c>
      <c r="K1541" s="37"/>
      <c r="L1541" s="27">
        <v>2E-3</v>
      </c>
      <c r="M1541" s="13">
        <v>176</v>
      </c>
      <c r="N1541" s="13">
        <v>240</v>
      </c>
      <c r="O1541" s="17">
        <v>2E-3</v>
      </c>
      <c r="P1541" s="37"/>
      <c r="Q1541" s="27">
        <v>2E-3</v>
      </c>
      <c r="R1541" s="13">
        <v>529</v>
      </c>
      <c r="S1541" s="13">
        <v>240</v>
      </c>
      <c r="T1541" s="133">
        <v>2.9999999999999997E-4</v>
      </c>
      <c r="U1541" s="27"/>
      <c r="V1541" s="8">
        <f>IF(AB1539="Latest Sag:",-(K1541*L1541+P1541*Q1541),-(K1541*L1541+P1541*Q1541)+U1541)</f>
        <v>0</v>
      </c>
      <c r="W1541" s="8">
        <f>IF(OR(AC1540="",AC1540=0),Z1540+V1541,IF(AB1539="Latest Sag:",AA1540+U1541+V1541,AC1540+V1541))</f>
        <v>-0.632683</v>
      </c>
      <c r="X1541" s="34"/>
      <c r="Y1541" s="53">
        <f>IF(OR(ISBLANK(X1541),X1539=VALUE(20)),,IF(W1539="Latest Z20:",ABS(X1539-X1541-K1538*L1538-P1538*Q1538+U1540+U1541),ABS(X1540-X1541-K1540*L1540-P1540*Q1540+U1541)))</f>
        <v>0</v>
      </c>
      <c r="Z1541" s="28">
        <v>-67.617441999999997</v>
      </c>
      <c r="AA1541" s="28">
        <v>-0.61642200000000003</v>
      </c>
      <c r="AB1541" s="28">
        <v>5.7799999999999995E-4</v>
      </c>
      <c r="AC1541" s="8">
        <f t="shared" ref="AC1541" si="3472">AB1541+AA1541</f>
        <v>-0.61584400000000006</v>
      </c>
      <c r="AD1541" s="35">
        <v>-0.63274035150061803</v>
      </c>
      <c r="AE1541" s="8">
        <f t="shared" ref="AE1541" si="3473">IF(AD1541="",0,IF(OR(AC1541="",AC1541=0),W1541-AD1541,AC1541-AD1541))</f>
        <v>1.6896351500617968E-2</v>
      </c>
      <c r="AF1541" s="58">
        <f t="shared" ref="AF1541" si="3474">IF(AA1541="",(Z1541-V1541)-Z1540,AC1541-W1541)</f>
        <v>1.6838999999999937E-2</v>
      </c>
      <c r="AG1541" s="40">
        <v>-452</v>
      </c>
      <c r="AH1541" s="73">
        <v>400</v>
      </c>
      <c r="AI1541" s="40">
        <v>35</v>
      </c>
      <c r="AJ1541" s="73">
        <v>100</v>
      </c>
      <c r="AK1541" s="40">
        <v>16</v>
      </c>
      <c r="AL1541" s="73">
        <v>200</v>
      </c>
      <c r="AM1541" s="70"/>
      <c r="AN1541" s="74"/>
      <c r="AO1541" s="70"/>
      <c r="AP1541" s="63"/>
      <c r="AQ1541" s="63"/>
      <c r="AR1541" s="40"/>
      <c r="AS1541" s="40"/>
      <c r="AT1541" s="63"/>
      <c r="AU1541" s="63"/>
      <c r="AV1541" s="142"/>
      <c r="AW1541" s="71"/>
      <c r="AX1541" s="45"/>
      <c r="AY1541" s="45"/>
      <c r="AZ1541" s="46"/>
      <c r="BA1541" s="152"/>
      <c r="BB1541" s="47"/>
      <c r="BC1541" s="158">
        <v>2</v>
      </c>
      <c r="BD1541" s="158"/>
      <c r="BE1541" s="47"/>
      <c r="BF1541" s="56"/>
      <c r="BG1541" s="49"/>
      <c r="BH1541" s="50"/>
      <c r="BI1541" s="49"/>
      <c r="BJ1541" s="49"/>
      <c r="BK1541" s="49"/>
      <c r="BL1541" s="49"/>
      <c r="BM1541" s="49"/>
      <c r="BN1541" s="50"/>
      <c r="BO1541" s="49"/>
      <c r="BP1541" s="49"/>
      <c r="BQ1541" s="50"/>
      <c r="BR1541" s="9"/>
    </row>
    <row r="1542" spans="1:70" s="7" customFormat="1" x14ac:dyDescent="0.25">
      <c r="A1542" s="68" t="s">
        <v>2459</v>
      </c>
      <c r="B1542" s="67" t="s">
        <v>1318</v>
      </c>
      <c r="C1542" s="52">
        <v>44972.640381944446</v>
      </c>
      <c r="D1542" s="16">
        <f>(K1542*M1542+P1542*R1542)/(24*60*60)</f>
        <v>8.1481481481481474E-3</v>
      </c>
      <c r="E1542" s="26"/>
      <c r="F1542" s="14" t="s">
        <v>2443</v>
      </c>
      <c r="G1542" s="15">
        <v>0.107</v>
      </c>
      <c r="H1542" s="131">
        <v>31.5</v>
      </c>
      <c r="I1542" s="131">
        <v>15</v>
      </c>
      <c r="J1542" s="143" t="s">
        <v>1161</v>
      </c>
      <c r="K1542" s="27">
        <v>4</v>
      </c>
      <c r="L1542" s="27">
        <v>2E-3</v>
      </c>
      <c r="M1542" s="13">
        <v>176</v>
      </c>
      <c r="N1542" s="13">
        <v>240</v>
      </c>
      <c r="O1542" s="17">
        <v>2E-3</v>
      </c>
      <c r="P1542" s="27">
        <v>0</v>
      </c>
      <c r="Q1542" s="27">
        <v>2E-3</v>
      </c>
      <c r="R1542" s="13">
        <v>529</v>
      </c>
      <c r="S1542" s="13">
        <v>240</v>
      </c>
      <c r="T1542" s="133">
        <v>2.9999999999999997E-4</v>
      </c>
      <c r="U1542" s="27">
        <v>3.0179999999999998E-3</v>
      </c>
      <c r="V1542" s="8">
        <f>IF(AB1540="Latest Sag:",-(K1542*L1542+P1542*Q1542),-(K1542*L1542+P1542*Q1542)+U1542)</f>
        <v>-8.0000000000000002E-3</v>
      </c>
      <c r="W1542" s="8">
        <f>IF(OR(AC1541="",AC1541=0),Z1541+V1542,IF(AB1540="Latest Sag:",AA1541+U1542+V1542,AC1541+V1542))</f>
        <v>-0.62140400000000007</v>
      </c>
      <c r="X1542" s="33">
        <v>-40.178369000000004</v>
      </c>
      <c r="Y1542" s="53">
        <f>IF(OR(ISBLANK(X1542),X1540=VALUE(20)),,IF(W1540="Latest Z20:",ABS(X1540-X1542-K1539*L1539-P1539*Q1539+U1541+U1542),ABS(X1541-X1542-K1541*L1541-P1541*Q1541+U1542)))</f>
        <v>0</v>
      </c>
      <c r="Z1542" s="28">
        <v>-67.617699999999999</v>
      </c>
      <c r="AA1542" s="28">
        <v>-0.61642600000000003</v>
      </c>
      <c r="AB1542" s="28">
        <v>-4.267E-3</v>
      </c>
      <c r="AC1542" s="8">
        <f t="shared" ref="AC1542" si="3475">AB1542+AA1542</f>
        <v>-0.62069300000000005</v>
      </c>
      <c r="AD1542" s="35">
        <v>-0.63274035150061803</v>
      </c>
      <c r="AE1542" s="8">
        <f t="shared" ref="AE1542" si="3476">IF(AD1542="",0,IF(OR(AC1542="",AC1542=0),W1542-AD1542,AC1542-AD1542))</f>
        <v>1.2047351500617975E-2</v>
      </c>
      <c r="AF1542" s="58">
        <f t="shared" ref="AF1542" si="3477">IF(AA1542="",(Z1542-V1542)-Z1541,AC1542-W1542)</f>
        <v>7.1100000000001717E-4</v>
      </c>
      <c r="AG1542" s="40">
        <v>-591</v>
      </c>
      <c r="AH1542" s="73">
        <v>400</v>
      </c>
      <c r="AI1542" s="40">
        <v>17</v>
      </c>
      <c r="AJ1542" s="73">
        <v>100</v>
      </c>
      <c r="AK1542" s="40">
        <v>23</v>
      </c>
      <c r="AL1542" s="73">
        <v>200</v>
      </c>
      <c r="AM1542" s="70"/>
      <c r="AN1542" s="74"/>
      <c r="AO1542" s="70">
        <v>276</v>
      </c>
      <c r="AP1542" s="63"/>
      <c r="AQ1542" s="63"/>
      <c r="AR1542" s="40"/>
      <c r="AS1542" s="40"/>
      <c r="AT1542" s="63"/>
      <c r="AU1542" s="63"/>
      <c r="AV1542" s="142"/>
      <c r="AW1542" s="71"/>
      <c r="AX1542" s="45"/>
      <c r="AY1542" s="45">
        <v>-4.5600000000000003E-4</v>
      </c>
      <c r="AZ1542" s="46"/>
      <c r="BA1542" s="152"/>
      <c r="BB1542" s="47"/>
      <c r="BC1542" s="158">
        <v>2</v>
      </c>
      <c r="BD1542" s="158"/>
      <c r="BE1542" s="47"/>
      <c r="BF1542" s="56"/>
      <c r="BG1542" s="49"/>
      <c r="BH1542" s="50"/>
      <c r="BI1542" s="49"/>
      <c r="BJ1542" s="49"/>
      <c r="BK1542" s="49"/>
      <c r="BL1542" s="49"/>
      <c r="BM1542" s="49"/>
      <c r="BN1542" s="50"/>
      <c r="BO1542" s="49"/>
      <c r="BP1542" s="49"/>
      <c r="BQ1542" s="50"/>
      <c r="BR1542" s="9"/>
    </row>
    <row r="1543" spans="1:70" s="7" customFormat="1" x14ac:dyDescent="0.25">
      <c r="A1543" s="68" t="s">
        <v>2461</v>
      </c>
      <c r="B1543" s="67" t="s">
        <v>1318</v>
      </c>
      <c r="C1543" s="52">
        <v>44972.666979166665</v>
      </c>
      <c r="D1543" s="16">
        <f>(K1543*M1543+P1543*R1543)/(24*60*60)</f>
        <v>6.1111111111111114E-3</v>
      </c>
      <c r="E1543" s="26" t="s">
        <v>2485</v>
      </c>
      <c r="F1543" s="14" t="s">
        <v>2443</v>
      </c>
      <c r="G1543" s="15">
        <v>0.107</v>
      </c>
      <c r="H1543" s="131">
        <v>31.5</v>
      </c>
      <c r="I1543" s="131">
        <v>15</v>
      </c>
      <c r="J1543" s="143" t="s">
        <v>1161</v>
      </c>
      <c r="K1543" s="27">
        <v>3</v>
      </c>
      <c r="L1543" s="27">
        <v>2E-3</v>
      </c>
      <c r="M1543" s="13">
        <v>176</v>
      </c>
      <c r="N1543" s="13">
        <v>240</v>
      </c>
      <c r="O1543" s="17">
        <v>2E-3</v>
      </c>
      <c r="P1543" s="27">
        <v>0</v>
      </c>
      <c r="Q1543" s="27">
        <v>2E-3</v>
      </c>
      <c r="R1543" s="13">
        <v>529</v>
      </c>
      <c r="S1543" s="13">
        <v>240</v>
      </c>
      <c r="T1543" s="133">
        <v>2.9999999999999997E-4</v>
      </c>
      <c r="U1543" s="27">
        <v>0</v>
      </c>
      <c r="V1543" s="8">
        <f>IF(AB1541="Latest Sag:",-(K1543*L1543+P1543*Q1543),-(K1543*L1543+P1543*Q1543)+U1543)</f>
        <v>-6.0000000000000001E-3</v>
      </c>
      <c r="W1543" s="8">
        <f>IF(OR(AC1542="",AC1542=0),Z1542+V1543,IF(AB1541="Latest Sag:",AA1542+U1543+V1543,AC1542+V1543))</f>
        <v>-0.62669300000000006</v>
      </c>
      <c r="X1543" s="33">
        <v>-40.186368999999999</v>
      </c>
      <c r="Y1543" s="53">
        <f>IF(OR(ISBLANK(X1543),X1541=VALUE(20)),,IF(W1541="Latest Z20:",ABS(X1541-X1543-K1540*L1540-P1540*Q1540+U1542+U1543),ABS(X1542-X1543-K1542*L1542-P1542*Q1542+U1543)))</f>
        <v>4.4339532045967189E-15</v>
      </c>
      <c r="Z1543" s="28">
        <v>-67.617949999999993</v>
      </c>
      <c r="AA1543" s="28">
        <v>-0.61641199999999996</v>
      </c>
      <c r="AB1543" s="28">
        <v>-1.0022E-2</v>
      </c>
      <c r="AC1543" s="8">
        <f t="shared" ref="AC1543" si="3478">AB1543+AA1543</f>
        <v>-0.62643399999999994</v>
      </c>
      <c r="AD1543" s="35">
        <v>-0.63274035150061803</v>
      </c>
      <c r="AE1543" s="8">
        <f t="shared" ref="AE1543" si="3479">IF(AD1543="",0,IF(OR(AC1543="",AC1543=0),W1543-AD1543,AC1543-AD1543))</f>
        <v>6.3063515006180904E-3</v>
      </c>
      <c r="AF1543" s="58">
        <f t="shared" ref="AF1543" si="3480">IF(AA1543="",(Z1543-V1543)-Z1542,AC1543-W1543)</f>
        <v>2.5900000000012025E-4</v>
      </c>
      <c r="AG1543" s="40">
        <v>414</v>
      </c>
      <c r="AH1543" s="73">
        <v>400</v>
      </c>
      <c r="AI1543" s="40">
        <v>16</v>
      </c>
      <c r="AJ1543" s="73">
        <v>100</v>
      </c>
      <c r="AK1543" s="40">
        <v>26</v>
      </c>
      <c r="AL1543" s="73">
        <v>200</v>
      </c>
      <c r="AM1543" s="70"/>
      <c r="AN1543" s="74"/>
      <c r="AO1543" s="70">
        <v>56</v>
      </c>
      <c r="AP1543" s="63"/>
      <c r="AQ1543" s="63"/>
      <c r="AR1543" s="40"/>
      <c r="AS1543" s="40"/>
      <c r="AT1543" s="63"/>
      <c r="AU1543" s="63"/>
      <c r="AV1543" s="142"/>
      <c r="AW1543" s="71"/>
      <c r="AX1543" s="45">
        <v>-2.1000000000000001E-4</v>
      </c>
      <c r="AY1543" s="45"/>
      <c r="AZ1543" s="46"/>
      <c r="BA1543" s="152"/>
      <c r="BB1543" s="47"/>
      <c r="BC1543" s="158">
        <v>2</v>
      </c>
      <c r="BD1543" s="158">
        <v>8</v>
      </c>
      <c r="BE1543" s="47">
        <v>4.0999999999999996</v>
      </c>
      <c r="BF1543" s="56"/>
      <c r="BG1543" s="49"/>
      <c r="BH1543" s="50"/>
      <c r="BI1543" s="49"/>
      <c r="BJ1543" s="49"/>
      <c r="BK1543" s="49"/>
      <c r="BL1543" s="49"/>
      <c r="BM1543" s="49"/>
      <c r="BN1543" s="50"/>
      <c r="BO1543" s="49"/>
      <c r="BP1543" s="49"/>
      <c r="BQ1543" s="50"/>
      <c r="BR1543" s="9"/>
    </row>
    <row r="1544" spans="1:70" s="7" customFormat="1" x14ac:dyDescent="0.25">
      <c r="A1544" s="68" t="s">
        <v>2462</v>
      </c>
      <c r="B1544" s="67" t="s">
        <v>1318</v>
      </c>
      <c r="C1544" s="52">
        <v>44972.688518518517</v>
      </c>
      <c r="D1544" s="16">
        <f>(K1544*M1544+P1544*R1544)/(24*60*60)</f>
        <v>1.2233796296296296E-2</v>
      </c>
      <c r="E1544" s="26" t="s">
        <v>2463</v>
      </c>
      <c r="F1544" s="14" t="s">
        <v>2443</v>
      </c>
      <c r="G1544" s="15">
        <v>0.107</v>
      </c>
      <c r="H1544" s="131">
        <v>31.5</v>
      </c>
      <c r="I1544" s="131">
        <v>15</v>
      </c>
      <c r="J1544" s="143" t="s">
        <v>1161</v>
      </c>
      <c r="K1544" s="27">
        <v>3</v>
      </c>
      <c r="L1544" s="27">
        <v>2E-3</v>
      </c>
      <c r="M1544" s="13">
        <v>176</v>
      </c>
      <c r="N1544" s="13">
        <v>240</v>
      </c>
      <c r="O1544" s="17">
        <v>2E-3</v>
      </c>
      <c r="P1544" s="27">
        <v>1</v>
      </c>
      <c r="Q1544" s="27">
        <v>2E-3</v>
      </c>
      <c r="R1544" s="13">
        <v>529</v>
      </c>
      <c r="S1544" s="13">
        <v>240</v>
      </c>
      <c r="T1544" s="133">
        <v>2.9999999999999997E-4</v>
      </c>
      <c r="U1544" s="27">
        <v>1.6999999999999999E-3</v>
      </c>
      <c r="V1544" s="8">
        <f>IF(AB1542="Latest Sag:",-(K1544*L1544+P1544*Q1544),-(K1544*L1544+P1544*Q1544)+U1544)</f>
        <v>-6.3E-3</v>
      </c>
      <c r="W1544" s="8">
        <f>IF(OR(AC1543="",AC1543=0),Z1543+V1544,IF(AB1542="Latest Sag:",AA1543+U1544+V1544,AC1543+V1544))</f>
        <v>-0.63273399999999991</v>
      </c>
      <c r="X1544" s="33">
        <v>-40.190668000000002</v>
      </c>
      <c r="Y1544" s="53">
        <f>IF(OR(ISBLANK(X1544),X1542=VALUE(20)),,IF(W1542="Latest Z20:",ABS(X1542-X1544-K1541*L1541-P1541*Q1541+U1543+U1544),ABS(X1543-X1544-K1543*L1543-P1543*Q1543+U1544)))</f>
        <v>9.9999999683881603E-7</v>
      </c>
      <c r="Z1544" s="28">
        <v>-67.617784999999998</v>
      </c>
      <c r="AA1544" s="28">
        <v>-0.61642699999999995</v>
      </c>
      <c r="AB1544" s="28">
        <v>-1.6466000000000001E-2</v>
      </c>
      <c r="AC1544" s="8">
        <f t="shared" ref="AC1544" si="3481">AB1544+AA1544</f>
        <v>-0.63289299999999993</v>
      </c>
      <c r="AD1544" s="35">
        <v>-0.63274035150061803</v>
      </c>
      <c r="AE1544" s="8">
        <f t="shared" ref="AE1544" si="3482">IF(AD1544="",0,IF(OR(AC1544="",AC1544=0),W1544-AD1544,AC1544-AD1544))</f>
        <v>-1.5264849938190217E-4</v>
      </c>
      <c r="AF1544" s="58">
        <f t="shared" ref="AF1544" si="3483">IF(AA1544="",(Z1544-V1544)-Z1543,AC1544-W1544)</f>
        <v>-1.5900000000002024E-4</v>
      </c>
      <c r="AG1544" s="40">
        <v>249</v>
      </c>
      <c r="AH1544" s="73">
        <v>400</v>
      </c>
      <c r="AI1544" s="40">
        <v>19</v>
      </c>
      <c r="AJ1544" s="73">
        <v>100</v>
      </c>
      <c r="AK1544" s="40">
        <v>21</v>
      </c>
      <c r="AL1544" s="73">
        <v>200</v>
      </c>
      <c r="AM1544" s="70"/>
      <c r="AN1544" s="74"/>
      <c r="AO1544" s="70">
        <v>213</v>
      </c>
      <c r="AP1544" s="63"/>
      <c r="AQ1544" s="63"/>
      <c r="AR1544" s="40"/>
      <c r="AS1544" s="40"/>
      <c r="AT1544" s="63"/>
      <c r="AU1544" s="63"/>
      <c r="AV1544" s="142"/>
      <c r="AW1544" s="71"/>
      <c r="AX1544" s="45"/>
      <c r="AY1544" s="45"/>
      <c r="AZ1544" s="46"/>
      <c r="BA1544" s="152"/>
      <c r="BB1544" s="47"/>
      <c r="BC1544" s="158">
        <v>2</v>
      </c>
      <c r="BD1544" s="158">
        <v>9</v>
      </c>
      <c r="BE1544" s="47">
        <v>4.5999999999999996</v>
      </c>
      <c r="BF1544" s="56"/>
      <c r="BG1544" s="49"/>
      <c r="BH1544" s="50"/>
      <c r="BI1544" s="49"/>
      <c r="BJ1544" s="49"/>
      <c r="BK1544" s="49"/>
      <c r="BL1544" s="49"/>
      <c r="BM1544" s="49"/>
      <c r="BN1544" s="50"/>
      <c r="BO1544" s="49"/>
      <c r="BP1544" s="49"/>
      <c r="BQ1544" s="50"/>
      <c r="BR1544" s="9"/>
    </row>
    <row r="1545" spans="1:70" s="6" customFormat="1" x14ac:dyDescent="0.25">
      <c r="A1545" s="170" t="s">
        <v>1155</v>
      </c>
      <c r="B1545" s="136"/>
      <c r="C1545" s="137">
        <v>44972.732800925929</v>
      </c>
      <c r="D1545" s="146">
        <v>2.96</v>
      </c>
      <c r="E1545" s="139" t="s">
        <v>814</v>
      </c>
      <c r="F1545" s="165" t="s">
        <v>1175</v>
      </c>
      <c r="G1545" s="22"/>
      <c r="H1545" s="134"/>
      <c r="I1545" s="134"/>
      <c r="J1545" s="145"/>
      <c r="K1545" s="29"/>
      <c r="L1545" s="29"/>
      <c r="M1545" s="1"/>
      <c r="N1545" s="1"/>
      <c r="O1545" s="3"/>
      <c r="P1545" s="29"/>
      <c r="Q1545" s="29"/>
      <c r="R1545" s="1"/>
      <c r="S1545" s="1"/>
      <c r="T1545" s="147" t="s">
        <v>903</v>
      </c>
      <c r="U1545" s="32" t="s">
        <v>24</v>
      </c>
      <c r="V1545" s="24"/>
      <c r="W1545" s="25" t="s">
        <v>22</v>
      </c>
      <c r="X1545" s="30">
        <v>20</v>
      </c>
      <c r="Y1545" s="138"/>
      <c r="Z1545" s="30"/>
      <c r="AA1545" s="30"/>
      <c r="AB1545" s="36" t="s">
        <v>21</v>
      </c>
      <c r="AC1545" s="24">
        <f>$AC$1544</f>
        <v>-0.63289299999999993</v>
      </c>
      <c r="AD1545" s="30"/>
      <c r="AE1545" s="24"/>
      <c r="AF1545" s="24"/>
      <c r="AG1545" s="41"/>
      <c r="AH1545" s="41"/>
      <c r="AI1545" s="41"/>
      <c r="AJ1545" s="41"/>
      <c r="AK1545" s="41"/>
      <c r="AL1545" s="41"/>
      <c r="AM1545" s="41"/>
      <c r="AN1545" s="41"/>
      <c r="AO1545" s="41"/>
      <c r="AP1545" s="135"/>
      <c r="AQ1545" s="135"/>
      <c r="AR1545" s="41"/>
      <c r="AS1545" s="41"/>
      <c r="AT1545" s="135"/>
      <c r="AU1545" s="135"/>
      <c r="AV1545" s="29"/>
      <c r="AW1545" s="42"/>
      <c r="AX1545" s="42"/>
      <c r="AY1545" s="42"/>
      <c r="AZ1545" s="43"/>
      <c r="BA1545" s="151"/>
      <c r="BB1545" s="44"/>
      <c r="BC1545" s="157">
        <v>3</v>
      </c>
      <c r="BD1545" s="157"/>
      <c r="BE1545" s="44"/>
      <c r="BF1545" s="48"/>
      <c r="BG1545" s="48"/>
      <c r="BH1545" s="48"/>
      <c r="BI1545" s="48"/>
      <c r="BJ1545" s="48"/>
      <c r="BK1545" s="48"/>
      <c r="BL1545" s="48"/>
      <c r="BM1545" s="48"/>
      <c r="BN1545" s="48"/>
      <c r="BO1545" s="48"/>
      <c r="BP1545" s="48"/>
      <c r="BQ1545" s="48"/>
      <c r="BR1545" s="1"/>
    </row>
    <row r="1546" spans="1:70" s="7" customFormat="1" x14ac:dyDescent="0.25">
      <c r="A1546" s="68" t="s">
        <v>2464</v>
      </c>
      <c r="B1546" s="67" t="s">
        <v>1470</v>
      </c>
      <c r="C1546" s="52">
        <v>44972.738032407404</v>
      </c>
      <c r="D1546" s="16">
        <f>(K1546*M1546+P1546*R1546)/(24*60*60)</f>
        <v>0</v>
      </c>
      <c r="E1546" s="26" t="s">
        <v>1472</v>
      </c>
      <c r="F1546" s="14" t="s">
        <v>2443</v>
      </c>
      <c r="G1546" s="15">
        <v>0.107</v>
      </c>
      <c r="H1546" s="131">
        <v>31.5</v>
      </c>
      <c r="I1546" s="131">
        <v>15</v>
      </c>
      <c r="J1546" s="143" t="s">
        <v>1161</v>
      </c>
      <c r="K1546" s="37"/>
      <c r="L1546" s="27">
        <v>2E-3</v>
      </c>
      <c r="M1546" s="13">
        <v>176</v>
      </c>
      <c r="N1546" s="13">
        <v>240</v>
      </c>
      <c r="O1546" s="17">
        <v>2E-3</v>
      </c>
      <c r="P1546" s="37"/>
      <c r="Q1546" s="27">
        <v>2E-3</v>
      </c>
      <c r="R1546" s="13">
        <v>529</v>
      </c>
      <c r="S1546" s="13">
        <v>240</v>
      </c>
      <c r="T1546" s="133">
        <v>2.9999999999999997E-4</v>
      </c>
      <c r="U1546" s="27"/>
      <c r="V1546" s="8">
        <f>IF(AB1544="Latest Sag:",-(K1546*L1546+P1546*Q1546),-(K1546*L1546+P1546*Q1546)+U1546)</f>
        <v>0</v>
      </c>
      <c r="W1546" s="8">
        <f>IF(OR(AC1545="",AC1545=0),Z1545+V1546,IF(AB1544="Latest Sag:",AA1545+U1546+V1546,AC1545+V1546))</f>
        <v>-0.63289299999999993</v>
      </c>
      <c r="X1546" s="34"/>
      <c r="Y1546" s="53">
        <f>IF(OR(ISBLANK(X1546),X1544=VALUE(20)),,IF(W1544="Latest Z20:",ABS(X1544-X1546-K1543*L1543-P1543*Q1543+U1545+U1546),ABS(X1545-X1546-K1545*L1545-P1545*Q1545+U1546)))</f>
        <v>0</v>
      </c>
      <c r="Z1546" s="28">
        <v>-67.616477000000003</v>
      </c>
      <c r="AA1546" s="28">
        <v>-0.61643599999999998</v>
      </c>
      <c r="AB1546" s="28">
        <v>-1.0839999999999999E-3</v>
      </c>
      <c r="AC1546" s="8">
        <f t="shared" ref="AC1546" si="3484">AB1546+AA1546</f>
        <v>-0.61751999999999996</v>
      </c>
      <c r="AD1546" s="35">
        <v>-0.63277345613001101</v>
      </c>
      <c r="AE1546" s="8">
        <f t="shared" ref="AE1546" si="3485">IF(AD1546="",0,IF(OR(AC1546="",AC1546=0),W1546-AD1546,AC1546-AD1546))</f>
        <v>1.5253456130011056E-2</v>
      </c>
      <c r="AF1546" s="58">
        <f t="shared" ref="AF1546" si="3486">IF(AA1546="",(Z1546-V1546)-Z1545,AC1546-W1546)</f>
        <v>1.537299999999997E-2</v>
      </c>
      <c r="AG1546" s="40">
        <v>-643</v>
      </c>
      <c r="AH1546" s="73">
        <v>400</v>
      </c>
      <c r="AI1546" s="40">
        <v>43</v>
      </c>
      <c r="AJ1546" s="73">
        <v>100</v>
      </c>
      <c r="AK1546" s="40">
        <v>13</v>
      </c>
      <c r="AL1546" s="73">
        <v>200</v>
      </c>
      <c r="AM1546" s="70"/>
      <c r="AN1546" s="74"/>
      <c r="AO1546" s="70"/>
      <c r="AP1546" s="63"/>
      <c r="AQ1546" s="63"/>
      <c r="AR1546" s="40"/>
      <c r="AS1546" s="40"/>
      <c r="AT1546" s="63"/>
      <c r="AU1546" s="63"/>
      <c r="AV1546" s="142"/>
      <c r="AW1546" s="71"/>
      <c r="AX1546" s="45"/>
      <c r="AY1546" s="45"/>
      <c r="AZ1546" s="46"/>
      <c r="BA1546" s="152"/>
      <c r="BB1546" s="47"/>
      <c r="BC1546" s="158">
        <v>3</v>
      </c>
      <c r="BD1546" s="158"/>
      <c r="BE1546" s="47"/>
      <c r="BF1546" s="56"/>
      <c r="BG1546" s="49"/>
      <c r="BH1546" s="50"/>
      <c r="BI1546" s="49"/>
      <c r="BJ1546" s="49"/>
      <c r="BK1546" s="49"/>
      <c r="BL1546" s="49"/>
      <c r="BM1546" s="49"/>
      <c r="BN1546" s="50"/>
      <c r="BO1546" s="49"/>
      <c r="BP1546" s="49"/>
      <c r="BQ1546" s="50"/>
      <c r="BR1546" s="9"/>
    </row>
    <row r="1547" spans="1:70" s="7" customFormat="1" x14ac:dyDescent="0.25">
      <c r="A1547" s="68" t="s">
        <v>2465</v>
      </c>
      <c r="B1547" s="67" t="s">
        <v>1156</v>
      </c>
      <c r="C1547" s="52">
        <v>44972.785428240742</v>
      </c>
      <c r="D1547" s="16">
        <f>(K1547*M1547+P1547*R1547)/(24*60*60)</f>
        <v>8.1481481481481474E-3</v>
      </c>
      <c r="E1547" s="26"/>
      <c r="F1547" s="14" t="s">
        <v>2443</v>
      </c>
      <c r="G1547" s="15">
        <v>0.107</v>
      </c>
      <c r="H1547" s="131">
        <v>31.5</v>
      </c>
      <c r="I1547" s="131">
        <v>15</v>
      </c>
      <c r="J1547" s="143" t="s">
        <v>1161</v>
      </c>
      <c r="K1547" s="27">
        <v>4</v>
      </c>
      <c r="L1547" s="27">
        <v>2E-3</v>
      </c>
      <c r="M1547" s="13">
        <v>176</v>
      </c>
      <c r="N1547" s="13">
        <v>240</v>
      </c>
      <c r="O1547" s="17">
        <v>2E-3</v>
      </c>
      <c r="P1547" s="27">
        <v>0</v>
      </c>
      <c r="Q1547" s="27">
        <v>2E-3</v>
      </c>
      <c r="R1547" s="13">
        <v>529</v>
      </c>
      <c r="S1547" s="13">
        <v>240</v>
      </c>
      <c r="T1547" s="133">
        <v>2.9999999999999997E-4</v>
      </c>
      <c r="U1547" s="27">
        <v>2.9940000000000001E-3</v>
      </c>
      <c r="V1547" s="8">
        <f>IF(AB1545="Latest Sag:",-(K1547*L1547+P1547*Q1547),-(K1547*L1547+P1547*Q1547)+U1547)</f>
        <v>-8.0000000000000002E-3</v>
      </c>
      <c r="W1547" s="8">
        <f>IF(OR(AC1546="",AC1546=0),Z1546+V1547,IF(AB1545="Latest Sag:",AA1546+U1547+V1547,AC1546+V1547))</f>
        <v>-0.62144199999999994</v>
      </c>
      <c r="X1547" s="33">
        <v>-40.177495</v>
      </c>
      <c r="Y1547" s="53">
        <f>IF(OR(ISBLANK(X1547),X1545=VALUE(20)),,IF(W1545="Latest Z20:",ABS(X1545-X1547-K1544*L1544-P1544*Q1544+U1546+U1547),ABS(X1546-X1547-K1546*L1546-P1546*Q1546+U1547)))</f>
        <v>0</v>
      </c>
      <c r="Z1547" s="28">
        <v>-67.616264000000001</v>
      </c>
      <c r="AA1547" s="28">
        <v>-0.61642300000000005</v>
      </c>
      <c r="AB1547" s="28">
        <v>-4.0330000000000001E-3</v>
      </c>
      <c r="AC1547" s="8">
        <f t="shared" ref="AC1547" si="3487">AB1547+AA1547</f>
        <v>-0.62045600000000001</v>
      </c>
      <c r="AD1547" s="35">
        <v>-0.63277345613001101</v>
      </c>
      <c r="AE1547" s="8">
        <f t="shared" ref="AE1547" si="3488">IF(AD1547="",0,IF(OR(AC1547="",AC1547=0),W1547-AD1547,AC1547-AD1547))</f>
        <v>1.2317456130011006E-2</v>
      </c>
      <c r="AF1547" s="58">
        <f t="shared" ref="AF1547" si="3489">IF(AA1547="",(Z1547-V1547)-Z1546,AC1547-W1547)</f>
        <v>9.8599999999993138E-4</v>
      </c>
      <c r="AG1547" s="40">
        <v>-894</v>
      </c>
      <c r="AH1547" s="73">
        <v>400</v>
      </c>
      <c r="AI1547" s="40">
        <v>13</v>
      </c>
      <c r="AJ1547" s="73">
        <v>100</v>
      </c>
      <c r="AK1547" s="40">
        <v>16</v>
      </c>
      <c r="AL1547" s="73">
        <v>200</v>
      </c>
      <c r="AM1547" s="70"/>
      <c r="AN1547" s="74"/>
      <c r="AO1547" s="70">
        <v>90</v>
      </c>
      <c r="AP1547" s="63"/>
      <c r="AQ1547" s="63"/>
      <c r="AR1547" s="40"/>
      <c r="AS1547" s="40"/>
      <c r="AT1547" s="63"/>
      <c r="AU1547" s="63"/>
      <c r="AV1547" s="142"/>
      <c r="AW1547" s="71"/>
      <c r="AX1547" s="45">
        <v>4.4299999999999998E-4</v>
      </c>
      <c r="AY1547" s="45"/>
      <c r="AZ1547" s="46"/>
      <c r="BA1547" s="152"/>
      <c r="BB1547" s="47"/>
      <c r="BC1547" s="158">
        <v>3</v>
      </c>
      <c r="BD1547" s="158"/>
      <c r="BE1547" s="47"/>
      <c r="BF1547" s="56"/>
      <c r="BG1547" s="49"/>
      <c r="BH1547" s="50"/>
      <c r="BI1547" s="49"/>
      <c r="BJ1547" s="49"/>
      <c r="BK1547" s="49"/>
      <c r="BL1547" s="49"/>
      <c r="BM1547" s="49"/>
      <c r="BN1547" s="50"/>
      <c r="BO1547" s="49"/>
      <c r="BP1547" s="49"/>
      <c r="BQ1547" s="50"/>
      <c r="BR1547" s="9"/>
    </row>
    <row r="1548" spans="1:70" s="7" customFormat="1" x14ac:dyDescent="0.25">
      <c r="A1548" s="68" t="s">
        <v>2466</v>
      </c>
      <c r="B1548" s="67" t="s">
        <v>1156</v>
      </c>
      <c r="C1548" s="52">
        <v>44972.82708333333</v>
      </c>
      <c r="D1548" s="16">
        <f>(K1548*M1548+P1548*R1548)/(24*60*60)</f>
        <v>6.1111111111111114E-3</v>
      </c>
      <c r="E1548" s="26"/>
      <c r="F1548" s="14" t="s">
        <v>2443</v>
      </c>
      <c r="G1548" s="15">
        <v>0.107</v>
      </c>
      <c r="H1548" s="131">
        <v>31.5</v>
      </c>
      <c r="I1548" s="131">
        <v>15</v>
      </c>
      <c r="J1548" s="143" t="s">
        <v>1161</v>
      </c>
      <c r="K1548" s="27">
        <v>3</v>
      </c>
      <c r="L1548" s="27">
        <v>2E-3</v>
      </c>
      <c r="M1548" s="13">
        <v>176</v>
      </c>
      <c r="N1548" s="13">
        <v>240</v>
      </c>
      <c r="O1548" s="17">
        <v>2E-3</v>
      </c>
      <c r="P1548" s="27">
        <v>0</v>
      </c>
      <c r="Q1548" s="27">
        <v>2E-3</v>
      </c>
      <c r="R1548" s="13">
        <v>529</v>
      </c>
      <c r="S1548" s="13">
        <v>240</v>
      </c>
      <c r="T1548" s="133">
        <v>2.9999999999999997E-4</v>
      </c>
      <c r="U1548" s="27">
        <v>3.7039999999999998E-3</v>
      </c>
      <c r="V1548" s="8">
        <f>IF(AB1546="Latest Sag:",-(K1548*L1548+P1548*Q1548),-(K1548*L1548+P1548*Q1548)+U1548)</f>
        <v>-2.2960000000000003E-3</v>
      </c>
      <c r="W1548" s="8">
        <f>IF(OR(AC1547="",AC1547=0),Z1547+V1548,IF(AB1546="Latest Sag:",AA1547+U1548+V1548,AC1547+V1548))</f>
        <v>-0.62275199999999997</v>
      </c>
      <c r="X1548" s="33">
        <v>-40.181789999999999</v>
      </c>
      <c r="Y1548" s="53">
        <f>IF(OR(ISBLANK(X1548),X1546=VALUE(20)),,IF(W1546="Latest Z20:",ABS(X1546-X1548-K1545*L1545-P1545*Q1545+U1547+U1548),ABS(X1547-X1548-K1547*L1547-P1547*Q1547+U1548)))</f>
        <v>1.0000000009507612E-6</v>
      </c>
      <c r="Z1548" s="28">
        <v>-67.616405999999998</v>
      </c>
      <c r="AA1548" s="28">
        <v>-0.61642799999999998</v>
      </c>
      <c r="AB1548" s="28">
        <v>-6.2740000000000001E-3</v>
      </c>
      <c r="AC1548" s="8">
        <f t="shared" ref="AC1548" si="3490">AB1548+AA1548</f>
        <v>-0.62270199999999998</v>
      </c>
      <c r="AD1548" s="35">
        <v>-0.63277345613001101</v>
      </c>
      <c r="AE1548" s="8">
        <f t="shared" ref="AE1548" si="3491">IF(AD1548="",0,IF(OR(AC1548="",AC1548=0),W1548-AD1548,AC1548-AD1548))</f>
        <v>1.0071456130011036E-2</v>
      </c>
      <c r="AF1548" s="58">
        <f t="shared" ref="AF1548" si="3492">IF(AA1548="",(Z1548-V1548)-Z1547,AC1548-W1548)</f>
        <v>4.9999999999994493E-5</v>
      </c>
      <c r="AG1548" s="40">
        <v>-54</v>
      </c>
      <c r="AH1548" s="73">
        <v>400</v>
      </c>
      <c r="AI1548" s="40">
        <v>9</v>
      </c>
      <c r="AJ1548" s="73">
        <v>100</v>
      </c>
      <c r="AK1548" s="40">
        <v>23</v>
      </c>
      <c r="AL1548" s="73">
        <v>200</v>
      </c>
      <c r="AM1548" s="70"/>
      <c r="AN1548" s="74"/>
      <c r="AO1548" s="70">
        <v>9</v>
      </c>
      <c r="AP1548" s="63"/>
      <c r="AQ1548" s="63"/>
      <c r="AR1548" s="40"/>
      <c r="AS1548" s="40"/>
      <c r="AT1548" s="63"/>
      <c r="AU1548" s="63"/>
      <c r="AV1548" s="142"/>
      <c r="AW1548" s="71"/>
      <c r="AX1548" s="45"/>
      <c r="AY1548" s="45"/>
      <c r="AZ1548" s="46"/>
      <c r="BA1548" s="152"/>
      <c r="BB1548" s="47"/>
      <c r="BC1548" s="158">
        <v>3</v>
      </c>
      <c r="BD1548" s="158"/>
      <c r="BE1548" s="47"/>
      <c r="BF1548" s="56"/>
      <c r="BG1548" s="49"/>
      <c r="BH1548" s="50"/>
      <c r="BI1548" s="49"/>
      <c r="BJ1548" s="49"/>
      <c r="BK1548" s="49"/>
      <c r="BL1548" s="49"/>
      <c r="BM1548" s="49"/>
      <c r="BN1548" s="50"/>
      <c r="BO1548" s="49"/>
      <c r="BP1548" s="49"/>
      <c r="BQ1548" s="50"/>
      <c r="BR1548" s="9"/>
    </row>
    <row r="1549" spans="1:70" s="7" customFormat="1" x14ac:dyDescent="0.25">
      <c r="A1549" s="68" t="s">
        <v>2467</v>
      </c>
      <c r="B1549" s="67" t="s">
        <v>1156</v>
      </c>
      <c r="C1549" s="52">
        <v>44972.832465277781</v>
      </c>
      <c r="D1549" s="16">
        <f>(K1549*M1549+P1549*R1549)/(24*60*60)</f>
        <v>6.1111111111111114E-3</v>
      </c>
      <c r="E1549" s="26"/>
      <c r="F1549" s="14" t="s">
        <v>2443</v>
      </c>
      <c r="G1549" s="15">
        <v>0.107</v>
      </c>
      <c r="H1549" s="131">
        <v>31.5</v>
      </c>
      <c r="I1549" s="131">
        <v>15</v>
      </c>
      <c r="J1549" s="143" t="s">
        <v>1161</v>
      </c>
      <c r="K1549" s="27">
        <v>3</v>
      </c>
      <c r="L1549" s="27">
        <v>2E-3</v>
      </c>
      <c r="M1549" s="13">
        <v>176</v>
      </c>
      <c r="N1549" s="13">
        <v>240</v>
      </c>
      <c r="O1549" s="17">
        <v>2E-3</v>
      </c>
      <c r="P1549" s="27">
        <v>0</v>
      </c>
      <c r="Q1549" s="27">
        <v>2E-3</v>
      </c>
      <c r="R1549" s="13">
        <v>529</v>
      </c>
      <c r="S1549" s="13">
        <v>240</v>
      </c>
      <c r="T1549" s="133">
        <v>2.9999999999999997E-4</v>
      </c>
      <c r="U1549" s="27">
        <v>9.6100000000000005E-4</v>
      </c>
      <c r="V1549" s="8">
        <f>IF(AB1547="Latest Sag:",-(K1549*L1549+P1549*Q1549),-(K1549*L1549+P1549*Q1549)+U1549)</f>
        <v>-5.0390000000000001E-3</v>
      </c>
      <c r="W1549" s="8">
        <f>IF(OR(AC1548="",AC1548=0),Z1548+V1549,IF(AB1547="Latest Sag:",AA1548+U1549+V1549,AC1548+V1549))</f>
        <v>-0.62774099999999999</v>
      </c>
      <c r="X1549" s="33">
        <v>-40.18683</v>
      </c>
      <c r="Y1549" s="53">
        <f>IF(OR(ISBLANK(X1549),X1547=VALUE(20)),,IF(W1547="Latest Z20:",ABS(X1547-X1549-K1546*L1546-P1546*Q1546+U1548+U1549),ABS(X1548-X1549-K1548*L1548-P1548*Q1548+U1549)))</f>
        <v>1.0000000010435689E-6</v>
      </c>
      <c r="Z1549" s="28">
        <v>-67.616428999999997</v>
      </c>
      <c r="AA1549" s="28">
        <v>-0.61642399999999997</v>
      </c>
      <c r="AB1549" s="28">
        <v>-1.1254E-2</v>
      </c>
      <c r="AC1549" s="8">
        <f t="shared" ref="AC1549" si="3493">AB1549+AA1549</f>
        <v>-0.62767799999999996</v>
      </c>
      <c r="AD1549" s="35">
        <v>-0.63277345613001101</v>
      </c>
      <c r="AE1549" s="8">
        <f t="shared" ref="AE1549" si="3494">IF(AD1549="",0,IF(OR(AC1549="",AC1549=0),W1549-AD1549,AC1549-AD1549))</f>
        <v>5.0954561300110557E-3</v>
      </c>
      <c r="AF1549" s="58">
        <f t="shared" ref="AF1549" si="3495">IF(AA1549="",(Z1549-V1549)-Z1548,AC1549-W1549)</f>
        <v>6.300000000003525E-5</v>
      </c>
      <c r="AG1549" s="40">
        <v>283</v>
      </c>
      <c r="AH1549" s="73">
        <v>400</v>
      </c>
      <c r="AI1549" s="40">
        <v>14</v>
      </c>
      <c r="AJ1549" s="73">
        <v>100</v>
      </c>
      <c r="AK1549" s="40">
        <v>9</v>
      </c>
      <c r="AL1549" s="73">
        <v>200</v>
      </c>
      <c r="AM1549" s="70"/>
      <c r="AN1549" s="74"/>
      <c r="AO1549" s="70">
        <v>41</v>
      </c>
      <c r="AP1549" s="63"/>
      <c r="AQ1549" s="63"/>
      <c r="AR1549" s="40"/>
      <c r="AS1549" s="40"/>
      <c r="AT1549" s="63"/>
      <c r="AU1549" s="63"/>
      <c r="AV1549" s="142"/>
      <c r="AW1549" s="71"/>
      <c r="AX1549" s="45">
        <v>-1.4899999999999999E-4</v>
      </c>
      <c r="AY1549" s="45"/>
      <c r="AZ1549" s="46"/>
      <c r="BA1549" s="152"/>
      <c r="BB1549" s="47"/>
      <c r="BC1549" s="158">
        <v>3</v>
      </c>
      <c r="BD1549" s="158"/>
      <c r="BE1549" s="47"/>
      <c r="BF1549" s="56"/>
      <c r="BG1549" s="49"/>
      <c r="BH1549" s="50"/>
      <c r="BI1549" s="49"/>
      <c r="BJ1549" s="49"/>
      <c r="BK1549" s="49"/>
      <c r="BL1549" s="49"/>
      <c r="BM1549" s="49"/>
      <c r="BN1549" s="50"/>
      <c r="BO1549" s="49"/>
      <c r="BP1549" s="49"/>
      <c r="BQ1549" s="50"/>
      <c r="BR1549" s="9"/>
    </row>
    <row r="1550" spans="1:70" s="7" customFormat="1" x14ac:dyDescent="0.25">
      <c r="A1550" s="68" t="s">
        <v>2468</v>
      </c>
      <c r="B1550" s="67" t="s">
        <v>1156</v>
      </c>
      <c r="C1550" s="52">
        <v>44972.852407407408</v>
      </c>
      <c r="D1550" s="16">
        <f>(K1550*M1550+P1550*R1550)/(24*60*60)</f>
        <v>1.2233796296296296E-2</v>
      </c>
      <c r="E1550" s="26"/>
      <c r="F1550" s="14" t="s">
        <v>2443</v>
      </c>
      <c r="G1550" s="15">
        <v>0.107</v>
      </c>
      <c r="H1550" s="131">
        <v>31.5</v>
      </c>
      <c r="I1550" s="131">
        <v>15</v>
      </c>
      <c r="J1550" s="143" t="s">
        <v>1161</v>
      </c>
      <c r="K1550" s="27">
        <v>3</v>
      </c>
      <c r="L1550" s="27">
        <v>2E-3</v>
      </c>
      <c r="M1550" s="13">
        <v>176</v>
      </c>
      <c r="N1550" s="13">
        <v>240</v>
      </c>
      <c r="O1550" s="17">
        <v>2E-3</v>
      </c>
      <c r="P1550" s="27">
        <v>1</v>
      </c>
      <c r="Q1550" s="27">
        <v>2E-3</v>
      </c>
      <c r="R1550" s="13">
        <v>529</v>
      </c>
      <c r="S1550" s="13">
        <v>240</v>
      </c>
      <c r="T1550" s="133">
        <v>2.9999999999999997E-4</v>
      </c>
      <c r="U1550" s="27">
        <v>3.006E-3</v>
      </c>
      <c r="V1550" s="8">
        <f>IF(AB1548="Latest Sag:",-(K1550*L1550+P1550*Q1550),-(K1550*L1550+P1550*Q1550)+U1550)</f>
        <v>-4.9940000000000002E-3</v>
      </c>
      <c r="W1550" s="8">
        <f>IF(OR(AC1549="",AC1549=0),Z1549+V1550,IF(AB1548="Latest Sag:",AA1549+U1550+V1550,AC1549+V1550))</f>
        <v>-0.63267200000000001</v>
      </c>
      <c r="X1550" s="33">
        <v>-40.189830000000001</v>
      </c>
      <c r="Y1550" s="53">
        <f>IF(OR(ISBLANK(X1550),X1548=VALUE(20)),,IF(W1548="Latest Z20:",ABS(X1548-X1550-K1547*L1547-P1547*Q1547+U1549+U1550),ABS(X1549-X1550-K1549*L1549-P1549*Q1549+U1550)))</f>
        <v>6.0000000001135534E-6</v>
      </c>
      <c r="Z1550" s="28">
        <v>-67.616355999999996</v>
      </c>
      <c r="AA1550" s="28">
        <v>-0.616429</v>
      </c>
      <c r="AB1550" s="28">
        <v>-1.6404999999999999E-2</v>
      </c>
      <c r="AC1550" s="8">
        <f t="shared" ref="AC1550" si="3496">AB1550+AA1550</f>
        <v>-0.63283400000000001</v>
      </c>
      <c r="AD1550" s="35">
        <v>-0.63277345613001101</v>
      </c>
      <c r="AE1550" s="8">
        <f t="shared" ref="AE1550" si="3497">IF(AD1550="",0,IF(OR(AC1550="",AC1550=0),W1550-AD1550,AC1550-AD1550))</f>
        <v>-6.0543869988993748E-5</v>
      </c>
      <c r="AF1550" s="58">
        <f t="shared" ref="AF1550" si="3498">IF(AA1550="",(Z1550-V1550)-Z1549,AC1550-W1550)</f>
        <v>-1.6199999999999548E-4</v>
      </c>
      <c r="AG1550" s="40">
        <v>-86</v>
      </c>
      <c r="AH1550" s="73">
        <v>400</v>
      </c>
      <c r="AI1550" s="40">
        <v>35</v>
      </c>
      <c r="AJ1550" s="73">
        <v>100</v>
      </c>
      <c r="AK1550" s="40">
        <v>17</v>
      </c>
      <c r="AL1550" s="73">
        <v>200</v>
      </c>
      <c r="AM1550" s="70"/>
      <c r="AN1550" s="74"/>
      <c r="AO1550" s="70">
        <v>64</v>
      </c>
      <c r="AP1550" s="63"/>
      <c r="AQ1550" s="63"/>
      <c r="AR1550" s="40"/>
      <c r="AS1550" s="40"/>
      <c r="AT1550" s="63"/>
      <c r="AU1550" s="63"/>
      <c r="AV1550" s="142"/>
      <c r="AW1550" s="71"/>
      <c r="AX1550" s="45"/>
      <c r="AY1550" s="45"/>
      <c r="AZ1550" s="46"/>
      <c r="BA1550" s="152"/>
      <c r="BB1550" s="47"/>
      <c r="BC1550" s="158">
        <v>3</v>
      </c>
      <c r="BD1550" s="158">
        <v>4</v>
      </c>
      <c r="BE1550" s="47">
        <v>6.1</v>
      </c>
      <c r="BF1550" s="56"/>
      <c r="BG1550" s="49"/>
      <c r="BH1550" s="50"/>
      <c r="BI1550" s="49"/>
      <c r="BJ1550" s="49"/>
      <c r="BK1550" s="49"/>
      <c r="BL1550" s="49"/>
      <c r="BM1550" s="49"/>
      <c r="BN1550" s="50"/>
      <c r="BO1550" s="49"/>
      <c r="BP1550" s="49"/>
      <c r="BQ1550" s="50"/>
      <c r="BR1550" s="9"/>
    </row>
    <row r="1551" spans="1:70" s="6" customFormat="1" x14ac:dyDescent="0.25">
      <c r="A1551" s="170" t="s">
        <v>1155</v>
      </c>
      <c r="B1551" s="136"/>
      <c r="C1551" s="137">
        <v>44972.911712962959</v>
      </c>
      <c r="D1551" s="146">
        <v>4.29</v>
      </c>
      <c r="E1551" s="139" t="s">
        <v>814</v>
      </c>
      <c r="F1551" s="165" t="s">
        <v>1179</v>
      </c>
      <c r="G1551" s="22"/>
      <c r="H1551" s="134"/>
      <c r="I1551" s="134"/>
      <c r="J1551" s="145"/>
      <c r="K1551" s="29"/>
      <c r="L1551" s="29"/>
      <c r="M1551" s="1"/>
      <c r="N1551" s="1"/>
      <c r="O1551" s="3"/>
      <c r="P1551" s="29"/>
      <c r="Q1551" s="29"/>
      <c r="R1551" s="1"/>
      <c r="S1551" s="1"/>
      <c r="T1551" s="147" t="s">
        <v>903</v>
      </c>
      <c r="U1551" s="32" t="s">
        <v>24</v>
      </c>
      <c r="V1551" s="24"/>
      <c r="W1551" s="25" t="s">
        <v>22</v>
      </c>
      <c r="X1551" s="30">
        <v>20</v>
      </c>
      <c r="Y1551" s="138"/>
      <c r="Z1551" s="30"/>
      <c r="AA1551" s="30"/>
      <c r="AB1551" s="36" t="s">
        <v>21</v>
      </c>
      <c r="AC1551" s="24">
        <f>$AC$1550</f>
        <v>-0.63283400000000001</v>
      </c>
      <c r="AD1551" s="30"/>
      <c r="AE1551" s="24"/>
      <c r="AF1551" s="24"/>
      <c r="AG1551" s="41"/>
      <c r="AH1551" s="41"/>
      <c r="AI1551" s="41"/>
      <c r="AJ1551" s="41"/>
      <c r="AK1551" s="41"/>
      <c r="AL1551" s="41"/>
      <c r="AM1551" s="41"/>
      <c r="AN1551" s="41"/>
      <c r="AO1551" s="41"/>
      <c r="AP1551" s="135"/>
      <c r="AQ1551" s="135"/>
      <c r="AR1551" s="41"/>
      <c r="AS1551" s="41"/>
      <c r="AT1551" s="135"/>
      <c r="AU1551" s="135"/>
      <c r="AV1551" s="29"/>
      <c r="AW1551" s="42"/>
      <c r="AX1551" s="42"/>
      <c r="AY1551" s="42"/>
      <c r="AZ1551" s="43"/>
      <c r="BA1551" s="151"/>
      <c r="BB1551" s="44"/>
      <c r="BC1551" s="157">
        <v>4</v>
      </c>
      <c r="BD1551" s="157"/>
      <c r="BE1551" s="44"/>
      <c r="BF1551" s="48"/>
      <c r="BG1551" s="48"/>
      <c r="BH1551" s="48"/>
      <c r="BI1551" s="48"/>
      <c r="BJ1551" s="48"/>
      <c r="BK1551" s="48"/>
      <c r="BL1551" s="48"/>
      <c r="BM1551" s="48"/>
      <c r="BN1551" s="48"/>
      <c r="BO1551" s="48"/>
      <c r="BP1551" s="48"/>
      <c r="BQ1551" s="48"/>
      <c r="BR1551" s="1"/>
    </row>
    <row r="1552" spans="1:70" s="7" customFormat="1" x14ac:dyDescent="0.25">
      <c r="A1552" s="68" t="s">
        <v>2469</v>
      </c>
      <c r="B1552" s="67" t="s">
        <v>2255</v>
      </c>
      <c r="C1552" s="52">
        <v>44972.911805555559</v>
      </c>
      <c r="D1552" s="16">
        <f>(K1552*M1552+P1552*R1552)/(24*60*60)</f>
        <v>0</v>
      </c>
      <c r="E1552" s="26"/>
      <c r="F1552" s="14" t="s">
        <v>2443</v>
      </c>
      <c r="G1552" s="15">
        <v>0.107</v>
      </c>
      <c r="H1552" s="131">
        <v>31.5</v>
      </c>
      <c r="I1552" s="131">
        <v>15</v>
      </c>
      <c r="J1552" s="143" t="s">
        <v>1161</v>
      </c>
      <c r="K1552" s="37"/>
      <c r="L1552" s="27">
        <v>2E-3</v>
      </c>
      <c r="M1552" s="13">
        <v>176</v>
      </c>
      <c r="N1552" s="13">
        <v>240</v>
      </c>
      <c r="O1552" s="17">
        <v>2E-3</v>
      </c>
      <c r="P1552" s="37"/>
      <c r="Q1552" s="27">
        <v>2E-3</v>
      </c>
      <c r="R1552" s="13">
        <v>529</v>
      </c>
      <c r="S1552" s="13">
        <v>240</v>
      </c>
      <c r="T1552" s="133">
        <v>2.9999999999999997E-4</v>
      </c>
      <c r="U1552" s="27"/>
      <c r="V1552" s="8">
        <f>IF(AB1550="Latest Sag:",-(K1552*L1552+P1552*Q1552),-(K1552*L1552+P1552*Q1552)+U1552)</f>
        <v>0</v>
      </c>
      <c r="W1552" s="8">
        <f>IF(OR(AC1551="",AC1551=0),Z1551+V1552,IF(AB1550="Latest Sag:",AA1551+U1552+V1552,AC1551+V1552))</f>
        <v>-0.63283400000000001</v>
      </c>
      <c r="X1552" s="34"/>
      <c r="Y1552" s="53">
        <f>IF(OR(ISBLANK(X1552),X1550=VALUE(20)),,IF(W1550="Latest Z20:",ABS(X1550-X1552-K1549*L1549-P1549*Q1549+U1551+U1552),ABS(X1551-X1552-K1551*L1551-P1551*Q1551+U1552)))</f>
        <v>0</v>
      </c>
      <c r="Z1552" s="28">
        <v>-67.615153000000007</v>
      </c>
      <c r="AA1552" s="28">
        <v>-0.61647300000000005</v>
      </c>
      <c r="AB1552" s="28">
        <v>-1.0740000000000001E-3</v>
      </c>
      <c r="AC1552" s="8">
        <f t="shared" ref="AC1552" si="3499">AB1552+AA1552</f>
        <v>-0.61754700000000007</v>
      </c>
      <c r="AD1552" s="35">
        <v>-0.63282880050145596</v>
      </c>
      <c r="AE1552" s="8">
        <f t="shared" ref="AE1552" si="3500">IF(AD1552="",0,IF(OR(AC1552="",AC1552=0),W1552-AD1552,AC1552-AD1552))</f>
        <v>1.5281800501455889E-2</v>
      </c>
      <c r="AF1552" s="58">
        <f t="shared" ref="AF1552" si="3501">IF(AA1552="",(Z1552-V1552)-Z1551,AC1552-W1552)</f>
        <v>1.528699999999994E-2</v>
      </c>
      <c r="AG1552" s="40">
        <v>-1402</v>
      </c>
      <c r="AH1552" s="73">
        <v>400</v>
      </c>
      <c r="AI1552" s="40">
        <v>27</v>
      </c>
      <c r="AJ1552" s="73">
        <v>100</v>
      </c>
      <c r="AK1552" s="40">
        <v>22</v>
      </c>
      <c r="AL1552" s="73">
        <v>200</v>
      </c>
      <c r="AM1552" s="70"/>
      <c r="AN1552" s="74"/>
      <c r="AO1552" s="70"/>
      <c r="AP1552" s="63"/>
      <c r="AQ1552" s="63"/>
      <c r="AR1552" s="40"/>
      <c r="AS1552" s="40"/>
      <c r="AT1552" s="63"/>
      <c r="AU1552" s="63"/>
      <c r="AV1552" s="142"/>
      <c r="AW1552" s="71"/>
      <c r="AX1552" s="45"/>
      <c r="AY1552" s="45"/>
      <c r="AZ1552" s="46"/>
      <c r="BA1552" s="152"/>
      <c r="BB1552" s="47"/>
      <c r="BC1552" s="158">
        <v>4</v>
      </c>
      <c r="BD1552" s="158"/>
      <c r="BE1552" s="47"/>
      <c r="BF1552" s="56"/>
      <c r="BG1552" s="49"/>
      <c r="BH1552" s="50"/>
      <c r="BI1552" s="49"/>
      <c r="BJ1552" s="49"/>
      <c r="BK1552" s="49"/>
      <c r="BL1552" s="49"/>
      <c r="BM1552" s="49"/>
      <c r="BN1552" s="50"/>
      <c r="BO1552" s="49"/>
      <c r="BP1552" s="49"/>
      <c r="BQ1552" s="50"/>
      <c r="BR1552" s="9"/>
    </row>
    <row r="1553" spans="1:70" s="7" customFormat="1" x14ac:dyDescent="0.25">
      <c r="A1553" s="68" t="s">
        <v>2470</v>
      </c>
      <c r="B1553" s="67" t="s">
        <v>2255</v>
      </c>
      <c r="C1553" s="52">
        <v>44972.936296296299</v>
      </c>
      <c r="D1553" s="16">
        <f>(K1553*M1553+P1553*R1553)/(24*60*60)</f>
        <v>8.1481481481481474E-3</v>
      </c>
      <c r="E1553" s="26"/>
      <c r="F1553" s="14" t="s">
        <v>2443</v>
      </c>
      <c r="G1553" s="15">
        <v>0.107</v>
      </c>
      <c r="H1553" s="131">
        <v>31.5</v>
      </c>
      <c r="I1553" s="131">
        <v>15</v>
      </c>
      <c r="J1553" s="143" t="s">
        <v>1161</v>
      </c>
      <c r="K1553" s="27">
        <v>4</v>
      </c>
      <c r="L1553" s="27">
        <v>2E-3</v>
      </c>
      <c r="M1553" s="13">
        <v>176</v>
      </c>
      <c r="N1553" s="13">
        <v>240</v>
      </c>
      <c r="O1553" s="17">
        <v>2E-3</v>
      </c>
      <c r="P1553" s="27">
        <v>0</v>
      </c>
      <c r="Q1553" s="27">
        <v>2E-3</v>
      </c>
      <c r="R1553" s="13">
        <v>529</v>
      </c>
      <c r="S1553" s="13">
        <v>240</v>
      </c>
      <c r="T1553" s="133">
        <v>2.9999999999999997E-4</v>
      </c>
      <c r="U1553" s="27">
        <v>2.9269999999999999E-3</v>
      </c>
      <c r="V1553" s="8">
        <f>IF(AB1551="Latest Sag:",-(K1553*L1553+P1553*Q1553),-(K1553*L1553+P1553*Q1553)+U1553)</f>
        <v>-8.0000000000000002E-3</v>
      </c>
      <c r="W1553" s="8">
        <f>IF(OR(AC1552="",AC1552=0),Z1552+V1553,IF(AB1551="Latest Sag:",AA1552+U1553+V1553,AC1552+V1553))</f>
        <v>-0.62154600000000004</v>
      </c>
      <c r="X1553" s="33">
        <v>-40.176009999999998</v>
      </c>
      <c r="Y1553" s="53">
        <f>IF(OR(ISBLANK(X1553),X1551=VALUE(20)),,IF(W1551="Latest Z20:",ABS(X1551-X1553-K1550*L1550-P1550*Q1550+U1552+U1553),ABS(X1552-X1553-K1552*L1552-P1552*Q1552+U1553)))</f>
        <v>0</v>
      </c>
      <c r="Z1553" s="28">
        <v>-67.615267000000003</v>
      </c>
      <c r="AA1553" s="28">
        <v>-0.61649500000000002</v>
      </c>
      <c r="AB1553" s="28">
        <v>-3.539E-3</v>
      </c>
      <c r="AC1553" s="8">
        <f t="shared" ref="AC1553" si="3502">AB1553+AA1553</f>
        <v>-0.62003399999999997</v>
      </c>
      <c r="AD1553" s="35">
        <v>-0.63282880050145596</v>
      </c>
      <c r="AE1553" s="8">
        <f t="shared" ref="AE1553" si="3503">IF(AD1553="",0,IF(OR(AC1553="",AC1553=0),W1553-AD1553,AC1553-AD1553))</f>
        <v>1.2794800501455983E-2</v>
      </c>
      <c r="AF1553" s="58">
        <f t="shared" ref="AF1553" si="3504">IF(AA1553="",(Z1553-V1553)-Z1552,AC1553-W1553)</f>
        <v>1.5120000000000688E-3</v>
      </c>
      <c r="AG1553" s="40">
        <v>-140</v>
      </c>
      <c r="AH1553" s="73">
        <v>400</v>
      </c>
      <c r="AI1553" s="40">
        <v>17</v>
      </c>
      <c r="AJ1553" s="73">
        <v>100</v>
      </c>
      <c r="AK1553" s="40">
        <v>18</v>
      </c>
      <c r="AL1553" s="73">
        <v>200</v>
      </c>
      <c r="AM1553" s="70"/>
      <c r="AN1553" s="74"/>
      <c r="AO1553" s="70">
        <v>70</v>
      </c>
      <c r="AP1553" s="63"/>
      <c r="AQ1553" s="63"/>
      <c r="AR1553" s="40"/>
      <c r="AS1553" s="40"/>
      <c r="AT1553" s="63"/>
      <c r="AU1553" s="63"/>
      <c r="AV1553" s="142"/>
      <c r="AW1553" s="71"/>
      <c r="AX1553" s="45"/>
      <c r="AY1553" s="45"/>
      <c r="AZ1553" s="46"/>
      <c r="BA1553" s="152"/>
      <c r="BB1553" s="47"/>
      <c r="BC1553" s="158">
        <v>4</v>
      </c>
      <c r="BD1553" s="158"/>
      <c r="BE1553" s="47"/>
      <c r="BF1553" s="56"/>
      <c r="BG1553" s="49"/>
      <c r="BH1553" s="50"/>
      <c r="BI1553" s="49"/>
      <c r="BJ1553" s="49"/>
      <c r="BK1553" s="49"/>
      <c r="BL1553" s="49"/>
      <c r="BM1553" s="49"/>
      <c r="BN1553" s="50"/>
      <c r="BO1553" s="49"/>
      <c r="BP1553" s="49"/>
      <c r="BQ1553" s="50"/>
      <c r="BR1553" s="9"/>
    </row>
    <row r="1554" spans="1:70" s="7" customFormat="1" x14ac:dyDescent="0.25">
      <c r="A1554" s="68" t="s">
        <v>2471</v>
      </c>
      <c r="B1554" s="67" t="s">
        <v>2255</v>
      </c>
      <c r="C1554" s="52">
        <v>44972.963379629633</v>
      </c>
      <c r="D1554" s="16">
        <f>(K1554*M1554+P1554*R1554)/(24*60*60)</f>
        <v>6.1111111111111114E-3</v>
      </c>
      <c r="E1554" s="26"/>
      <c r="F1554" s="14" t="s">
        <v>2443</v>
      </c>
      <c r="G1554" s="15">
        <v>0.107</v>
      </c>
      <c r="H1554" s="131">
        <v>31.5</v>
      </c>
      <c r="I1554" s="131">
        <v>15</v>
      </c>
      <c r="J1554" s="143" t="s">
        <v>1161</v>
      </c>
      <c r="K1554" s="27">
        <v>3</v>
      </c>
      <c r="L1554" s="27">
        <v>2E-3</v>
      </c>
      <c r="M1554" s="13">
        <v>176</v>
      </c>
      <c r="N1554" s="13">
        <v>240</v>
      </c>
      <c r="O1554" s="17">
        <v>2E-3</v>
      </c>
      <c r="P1554" s="27">
        <v>0</v>
      </c>
      <c r="Q1554" s="27">
        <v>2E-3</v>
      </c>
      <c r="R1554" s="13">
        <v>529</v>
      </c>
      <c r="S1554" s="13">
        <v>240</v>
      </c>
      <c r="T1554" s="133">
        <v>2.9999999999999997E-4</v>
      </c>
      <c r="U1554" s="27">
        <v>3.2399999999999998E-3</v>
      </c>
      <c r="V1554" s="8">
        <f>IF(AB1552="Latest Sag:",-(K1554*L1554+P1554*Q1554),-(K1554*L1554+P1554*Q1554)+U1554)</f>
        <v>-2.7600000000000003E-3</v>
      </c>
      <c r="W1554" s="8">
        <f>IF(OR(AC1553="",AC1553=0),Z1553+V1554,IF(AB1552="Latest Sag:",AA1553+U1554+V1554,AC1553+V1554))</f>
        <v>-0.62279399999999996</v>
      </c>
      <c r="X1554" s="33">
        <v>-40.180770000000003</v>
      </c>
      <c r="Y1554" s="53">
        <f>IF(OR(ISBLANK(X1554),X1552=VALUE(20)),,IF(W1552="Latest Z20:",ABS(X1552-X1554-K1551*L1551-P1551*Q1551+U1553+U1554),ABS(X1553-X1554-K1553*L1553-P1553*Q1553+U1554)))</f>
        <v>4.5380366131553274E-15</v>
      </c>
      <c r="Z1554" s="28">
        <v>-67.615407000000005</v>
      </c>
      <c r="AA1554" s="28">
        <v>-0.61646999999999996</v>
      </c>
      <c r="AB1554" s="28">
        <v>-6.2319999999999997E-3</v>
      </c>
      <c r="AC1554" s="8">
        <f t="shared" ref="AC1554" si="3505">AB1554+AA1554</f>
        <v>-0.62270199999999998</v>
      </c>
      <c r="AD1554" s="35">
        <v>-0.63282880050145596</v>
      </c>
      <c r="AE1554" s="8">
        <f t="shared" ref="AE1554" si="3506">IF(AD1554="",0,IF(OR(AC1554="",AC1554=0),W1554-AD1554,AC1554-AD1554))</f>
        <v>1.0126800501455979E-2</v>
      </c>
      <c r="AF1554" s="58">
        <f t="shared" ref="AF1554" si="3507">IF(AA1554="",(Z1554-V1554)-Z1553,AC1554-W1554)</f>
        <v>9.1999999999980986E-5</v>
      </c>
      <c r="AG1554" s="40">
        <v>-205</v>
      </c>
      <c r="AH1554" s="73">
        <v>400</v>
      </c>
      <c r="AI1554" s="40">
        <v>17</v>
      </c>
      <c r="AJ1554" s="73">
        <v>100</v>
      </c>
      <c r="AK1554" s="40">
        <v>13</v>
      </c>
      <c r="AL1554" s="73">
        <v>200</v>
      </c>
      <c r="AM1554" s="70"/>
      <c r="AN1554" s="74"/>
      <c r="AO1554" s="70">
        <v>57</v>
      </c>
      <c r="AP1554" s="63"/>
      <c r="AQ1554" s="63"/>
      <c r="AR1554" s="40"/>
      <c r="AS1554" s="40"/>
      <c r="AT1554" s="63"/>
      <c r="AU1554" s="63"/>
      <c r="AV1554" s="142"/>
      <c r="AW1554" s="71"/>
      <c r="AX1554" s="45"/>
      <c r="AY1554" s="45"/>
      <c r="AZ1554" s="46"/>
      <c r="BA1554" s="152"/>
      <c r="BB1554" s="47"/>
      <c r="BC1554" s="158">
        <v>4</v>
      </c>
      <c r="BD1554" s="158"/>
      <c r="BE1554" s="47"/>
      <c r="BF1554" s="56"/>
      <c r="BG1554" s="49"/>
      <c r="BH1554" s="50"/>
      <c r="BI1554" s="49"/>
      <c r="BJ1554" s="49"/>
      <c r="BK1554" s="49"/>
      <c r="BL1554" s="49"/>
      <c r="BM1554" s="49"/>
      <c r="BN1554" s="50"/>
      <c r="BO1554" s="49"/>
      <c r="BP1554" s="49"/>
      <c r="BQ1554" s="50"/>
      <c r="BR1554" s="9"/>
    </row>
    <row r="1555" spans="1:70" s="7" customFormat="1" x14ac:dyDescent="0.25">
      <c r="A1555" s="68" t="s">
        <v>2472</v>
      </c>
      <c r="B1555" s="67" t="s">
        <v>2255</v>
      </c>
      <c r="C1555" s="52">
        <v>44972.982349537036</v>
      </c>
      <c r="D1555" s="16">
        <f>(K1555*M1555+P1555*R1555)/(24*60*60)</f>
        <v>6.1111111111111114E-3</v>
      </c>
      <c r="E1555" s="26"/>
      <c r="F1555" s="14" t="s">
        <v>2443</v>
      </c>
      <c r="G1555" s="15">
        <v>0.107</v>
      </c>
      <c r="H1555" s="131">
        <v>31.5</v>
      </c>
      <c r="I1555" s="131">
        <v>15</v>
      </c>
      <c r="J1555" s="143" t="s">
        <v>1161</v>
      </c>
      <c r="K1555" s="27">
        <v>3</v>
      </c>
      <c r="L1555" s="27">
        <v>2E-3</v>
      </c>
      <c r="M1555" s="13">
        <v>176</v>
      </c>
      <c r="N1555" s="13">
        <v>240</v>
      </c>
      <c r="O1555" s="17">
        <v>2E-3</v>
      </c>
      <c r="P1555" s="27">
        <v>0</v>
      </c>
      <c r="Q1555" s="27">
        <v>2E-3</v>
      </c>
      <c r="R1555" s="13">
        <v>529</v>
      </c>
      <c r="S1555" s="13">
        <v>240</v>
      </c>
      <c r="T1555" s="133">
        <v>2.9999999999999997E-4</v>
      </c>
      <c r="U1555" s="27">
        <v>8.8699999999999998E-4</v>
      </c>
      <c r="V1555" s="8">
        <f>IF(AB1553="Latest Sag:",-(K1555*L1555+P1555*Q1555),-(K1555*L1555+P1555*Q1555)+U1555)</f>
        <v>-5.1130000000000004E-3</v>
      </c>
      <c r="W1555" s="8">
        <f>IF(OR(AC1554="",AC1554=0),Z1554+V1555,IF(AB1553="Latest Sag:",AA1554+U1555+V1555,AC1554+V1555))</f>
        <v>-0.62781500000000001</v>
      </c>
      <c r="X1555" s="33">
        <v>-40.185879999999997</v>
      </c>
      <c r="Y1555" s="53">
        <f>IF(OR(ISBLANK(X1555),X1553=VALUE(20)),,IF(W1553="Latest Z20:",ABS(X1553-X1555-K1552*L1552-P1552*Q1552+U1554+U1555),ABS(X1554-X1555-K1554*L1554-P1554*Q1554+U1555)))</f>
        <v>3.000000005159249E-6</v>
      </c>
      <c r="Z1555" s="28">
        <v>-67.615448000000001</v>
      </c>
      <c r="AA1555" s="28">
        <v>-0.61647600000000002</v>
      </c>
      <c r="AB1555" s="28">
        <v>-1.1332E-2</v>
      </c>
      <c r="AC1555" s="8">
        <f t="shared" ref="AC1555" si="3508">AB1555+AA1555</f>
        <v>-0.62780800000000003</v>
      </c>
      <c r="AD1555" s="35">
        <v>-0.63282880050145596</v>
      </c>
      <c r="AE1555" s="8">
        <f t="shared" ref="AE1555" si="3509">IF(AD1555="",0,IF(OR(AC1555="",AC1555=0),W1555-AD1555,AC1555-AD1555))</f>
        <v>5.0208005014559243E-3</v>
      </c>
      <c r="AF1555" s="58">
        <f t="shared" ref="AF1555" si="3510">IF(AA1555="",(Z1555-V1555)-Z1554,AC1555-W1555)</f>
        <v>6.999999999979245E-6</v>
      </c>
      <c r="AG1555" s="40">
        <v>-36</v>
      </c>
      <c r="AH1555" s="73">
        <v>400</v>
      </c>
      <c r="AI1555" s="40">
        <v>11</v>
      </c>
      <c r="AJ1555" s="73">
        <v>100</v>
      </c>
      <c r="AK1555" s="40">
        <v>18</v>
      </c>
      <c r="AL1555" s="73">
        <v>200</v>
      </c>
      <c r="AM1555" s="70"/>
      <c r="AN1555" s="74"/>
      <c r="AO1555" s="70">
        <v>65</v>
      </c>
      <c r="AP1555" s="63"/>
      <c r="AQ1555" s="63"/>
      <c r="AR1555" s="40"/>
      <c r="AS1555" s="40"/>
      <c r="AT1555" s="63"/>
      <c r="AU1555" s="63"/>
      <c r="AV1555" s="142"/>
      <c r="AW1555" s="71"/>
      <c r="AX1555" s="45"/>
      <c r="AY1555" s="45"/>
      <c r="AZ1555" s="46"/>
      <c r="BA1555" s="152"/>
      <c r="BB1555" s="47"/>
      <c r="BC1555" s="158">
        <v>4</v>
      </c>
      <c r="BD1555" s="158"/>
      <c r="BE1555" s="47"/>
      <c r="BF1555" s="56"/>
      <c r="BG1555" s="49"/>
      <c r="BH1555" s="50"/>
      <c r="BI1555" s="49"/>
      <c r="BJ1555" s="49"/>
      <c r="BK1555" s="49"/>
      <c r="BL1555" s="49"/>
      <c r="BM1555" s="49"/>
      <c r="BN1555" s="50"/>
      <c r="BO1555" s="49"/>
      <c r="BP1555" s="49"/>
      <c r="BQ1555" s="50"/>
      <c r="BR1555" s="9"/>
    </row>
    <row r="1556" spans="1:70" s="7" customFormat="1" x14ac:dyDescent="0.25">
      <c r="A1556" s="68" t="s">
        <v>2473</v>
      </c>
      <c r="B1556" s="67" t="s">
        <v>2255</v>
      </c>
      <c r="C1556" s="52">
        <v>44973.000821759262</v>
      </c>
      <c r="D1556" s="16">
        <f>(K1556*M1556+P1556*R1556)/(24*60*60)</f>
        <v>1.2233796296296296E-2</v>
      </c>
      <c r="E1556" s="26"/>
      <c r="F1556" s="14" t="s">
        <v>2443</v>
      </c>
      <c r="G1556" s="15">
        <v>0.107</v>
      </c>
      <c r="H1556" s="131">
        <v>31.5</v>
      </c>
      <c r="I1556" s="131">
        <v>15</v>
      </c>
      <c r="J1556" s="143" t="s">
        <v>1161</v>
      </c>
      <c r="K1556" s="27">
        <v>3</v>
      </c>
      <c r="L1556" s="27">
        <v>2E-3</v>
      </c>
      <c r="M1556" s="13">
        <v>176</v>
      </c>
      <c r="N1556" s="13">
        <v>240</v>
      </c>
      <c r="O1556" s="17">
        <v>2E-3</v>
      </c>
      <c r="P1556" s="27">
        <v>1</v>
      </c>
      <c r="Q1556" s="27">
        <v>2E-3</v>
      </c>
      <c r="R1556" s="13">
        <v>529</v>
      </c>
      <c r="S1556" s="13">
        <v>240</v>
      </c>
      <c r="T1556" s="133">
        <v>2.9999999999999997E-4</v>
      </c>
      <c r="U1556" s="27">
        <v>3.0709999999999999E-3</v>
      </c>
      <c r="V1556" s="8">
        <f>IF(AB1554="Latest Sag:",-(K1556*L1556+P1556*Q1556),-(K1556*L1556+P1556*Q1556)+U1556)</f>
        <v>-4.9290000000000002E-3</v>
      </c>
      <c r="W1556" s="8">
        <f>IF(OR(AC1555="",AC1555=0),Z1555+V1556,IF(AB1554="Latest Sag:",AA1555+U1556+V1556,AC1555+V1556))</f>
        <v>-0.63273699999999999</v>
      </c>
      <c r="X1556" s="33">
        <v>-40.188809999999997</v>
      </c>
      <c r="Y1556" s="53">
        <f>IF(OR(ISBLANK(X1556),X1554=VALUE(20)),,IF(W1554="Latest Z20:",ABS(X1554-X1556-K1553*L1553-P1553*Q1553+U1555+U1556),ABS(X1555-X1556-K1555*L1555-P1555*Q1555+U1556)))</f>
        <v>9.9999999921083355E-7</v>
      </c>
      <c r="Z1556" s="28">
        <v>-67.615401000000006</v>
      </c>
      <c r="AA1556" s="28">
        <v>-0.61649299999999996</v>
      </c>
      <c r="AB1556" s="28">
        <v>-1.6348000000000001E-2</v>
      </c>
      <c r="AC1556" s="8">
        <f t="shared" ref="AC1556" si="3511">AB1556+AA1556</f>
        <v>-0.63284099999999999</v>
      </c>
      <c r="AD1556" s="35">
        <v>-0.63282880050145596</v>
      </c>
      <c r="AE1556" s="8">
        <f t="shared" ref="AE1556" si="3512">IF(AD1556="",0,IF(OR(AC1556="",AC1556=0),W1556-AD1556,AC1556-AD1556))</f>
        <v>-1.2199498544029908E-5</v>
      </c>
      <c r="AF1556" s="58">
        <f t="shared" ref="AF1556" si="3513">IF(AA1556="",(Z1556-V1556)-Z1555,AC1556-W1556)</f>
        <v>-1.0399999999999299E-4</v>
      </c>
      <c r="AG1556" s="40">
        <v>191</v>
      </c>
      <c r="AH1556" s="73">
        <v>400</v>
      </c>
      <c r="AI1556" s="40">
        <v>21</v>
      </c>
      <c r="AJ1556" s="73">
        <v>100</v>
      </c>
      <c r="AK1556" s="40">
        <v>18</v>
      </c>
      <c r="AL1556" s="73">
        <v>200</v>
      </c>
      <c r="AM1556" s="70"/>
      <c r="AN1556" s="74"/>
      <c r="AO1556" s="70">
        <v>144</v>
      </c>
      <c r="AP1556" s="63"/>
      <c r="AQ1556" s="63"/>
      <c r="AR1556" s="40"/>
      <c r="AS1556" s="40"/>
      <c r="AT1556" s="63"/>
      <c r="AU1556" s="63"/>
      <c r="AV1556" s="142"/>
      <c r="AW1556" s="71"/>
      <c r="AX1556" s="45"/>
      <c r="AY1556" s="45"/>
      <c r="AZ1556" s="46"/>
      <c r="BA1556" s="152"/>
      <c r="BB1556" s="47"/>
      <c r="BC1556" s="158">
        <v>4</v>
      </c>
      <c r="BD1556" s="158">
        <v>4</v>
      </c>
      <c r="BE1556" s="47">
        <v>6.8</v>
      </c>
      <c r="BF1556" s="56"/>
      <c r="BG1556" s="49"/>
      <c r="BH1556" s="50"/>
      <c r="BI1556" s="49"/>
      <c r="BJ1556" s="49"/>
      <c r="BK1556" s="49"/>
      <c r="BL1556" s="49"/>
      <c r="BM1556" s="49"/>
      <c r="BN1556" s="50"/>
      <c r="BO1556" s="49"/>
      <c r="BP1556" s="49"/>
      <c r="BQ1556" s="50"/>
      <c r="BR1556" s="9"/>
    </row>
    <row r="1557" spans="1:70" s="6" customFormat="1" x14ac:dyDescent="0.25">
      <c r="A1557" s="170" t="s">
        <v>1155</v>
      </c>
      <c r="B1557" s="136"/>
      <c r="C1557" s="137">
        <v>44973.060358796298</v>
      </c>
      <c r="D1557" s="146">
        <v>3.57</v>
      </c>
      <c r="E1557" s="139" t="s">
        <v>814</v>
      </c>
      <c r="F1557" s="165" t="s">
        <v>1185</v>
      </c>
      <c r="G1557" s="22"/>
      <c r="H1557" s="134"/>
      <c r="I1557" s="134"/>
      <c r="J1557" s="145"/>
      <c r="K1557" s="29"/>
      <c r="L1557" s="29"/>
      <c r="M1557" s="1"/>
      <c r="N1557" s="1"/>
      <c r="O1557" s="3"/>
      <c r="P1557" s="29"/>
      <c r="Q1557" s="29"/>
      <c r="R1557" s="1"/>
      <c r="S1557" s="1"/>
      <c r="T1557" s="147" t="s">
        <v>903</v>
      </c>
      <c r="U1557" s="32" t="s">
        <v>24</v>
      </c>
      <c r="V1557" s="24"/>
      <c r="W1557" s="25" t="s">
        <v>22</v>
      </c>
      <c r="X1557" s="30">
        <v>20</v>
      </c>
      <c r="Y1557" s="138"/>
      <c r="Z1557" s="30"/>
      <c r="AA1557" s="30"/>
      <c r="AB1557" s="36" t="s">
        <v>21</v>
      </c>
      <c r="AC1557" s="24">
        <f>$AC$1556</f>
        <v>-0.63284099999999999</v>
      </c>
      <c r="AD1557" s="30"/>
      <c r="AE1557" s="24"/>
      <c r="AF1557" s="24"/>
      <c r="AG1557" s="41"/>
      <c r="AH1557" s="41"/>
      <c r="AI1557" s="41"/>
      <c r="AJ1557" s="41"/>
      <c r="AK1557" s="41"/>
      <c r="AL1557" s="41"/>
      <c r="AM1557" s="41"/>
      <c r="AN1557" s="41"/>
      <c r="AO1557" s="41"/>
      <c r="AP1557" s="135"/>
      <c r="AQ1557" s="135"/>
      <c r="AR1557" s="41"/>
      <c r="AS1557" s="41"/>
      <c r="AT1557" s="135"/>
      <c r="AU1557" s="135"/>
      <c r="AV1557" s="29"/>
      <c r="AW1557" s="42"/>
      <c r="AX1557" s="42"/>
      <c r="AY1557" s="42"/>
      <c r="AZ1557" s="43"/>
      <c r="BA1557" s="151"/>
      <c r="BB1557" s="44"/>
      <c r="BC1557" s="157">
        <v>5</v>
      </c>
      <c r="BD1557" s="157"/>
      <c r="BE1557" s="44"/>
      <c r="BF1557" s="48"/>
      <c r="BG1557" s="48"/>
      <c r="BH1557" s="48"/>
      <c r="BI1557" s="48"/>
      <c r="BJ1557" s="48"/>
      <c r="BK1557" s="48"/>
      <c r="BL1557" s="48"/>
      <c r="BM1557" s="48"/>
      <c r="BN1557" s="48"/>
      <c r="BO1557" s="48"/>
      <c r="BP1557" s="48"/>
      <c r="BQ1557" s="48"/>
      <c r="BR1557" s="1"/>
    </row>
    <row r="1558" spans="1:70" s="7" customFormat="1" x14ac:dyDescent="0.25">
      <c r="A1558" s="68" t="s">
        <v>2474</v>
      </c>
      <c r="B1558" s="67" t="s">
        <v>1156</v>
      </c>
      <c r="C1558" s="52">
        <v>44973.060428240744</v>
      </c>
      <c r="D1558" s="16">
        <f>(K1558*M1558+P1558*R1558)/(24*60*60)</f>
        <v>0</v>
      </c>
      <c r="E1558" s="26"/>
      <c r="F1558" s="14" t="s">
        <v>2443</v>
      </c>
      <c r="G1558" s="15">
        <v>0.107</v>
      </c>
      <c r="H1558" s="131">
        <v>31.5</v>
      </c>
      <c r="I1558" s="131">
        <v>15</v>
      </c>
      <c r="J1558" s="143" t="s">
        <v>1161</v>
      </c>
      <c r="K1558" s="37"/>
      <c r="L1558" s="27">
        <v>2E-3</v>
      </c>
      <c r="M1558" s="13">
        <v>176</v>
      </c>
      <c r="N1558" s="13">
        <v>240</v>
      </c>
      <c r="O1558" s="17">
        <v>2E-3</v>
      </c>
      <c r="P1558" s="37"/>
      <c r="Q1558" s="27">
        <v>2E-3</v>
      </c>
      <c r="R1558" s="13">
        <v>529</v>
      </c>
      <c r="S1558" s="13">
        <v>240</v>
      </c>
      <c r="T1558" s="133">
        <v>2.9999999999999997E-4</v>
      </c>
      <c r="U1558" s="27"/>
      <c r="V1558" s="8">
        <f>IF(AB1556="Latest Sag:",-(K1558*L1558+P1558*Q1558),-(K1558*L1558+P1558*Q1558)+U1558)</f>
        <v>0</v>
      </c>
      <c r="W1558" s="8">
        <f>IF(OR(AC1557="",AC1557=0),Z1557+V1558,IF(AB1556="Latest Sag:",AA1557+U1558+V1558,AC1557+V1558))</f>
        <v>-0.63284099999999999</v>
      </c>
      <c r="X1558" s="34"/>
      <c r="Y1558" s="53">
        <f>IF(OR(ISBLANK(X1558),X1556=VALUE(20)),,IF(W1556="Latest Z20:",ABS(X1556-X1558-K1555*L1555-P1555*Q1555+U1557+U1558),ABS(X1557-X1558-K1557*L1557-P1557*Q1557+U1558)))</f>
        <v>0</v>
      </c>
      <c r="Z1558" s="28">
        <v>-67.613359000000003</v>
      </c>
      <c r="AA1558" s="28">
        <v>-0.61660999999999999</v>
      </c>
      <c r="AB1558" s="28">
        <v>-1.1180000000000001E-3</v>
      </c>
      <c r="AC1558" s="8">
        <f t="shared" ref="AC1558" si="3514">AB1558+AA1558</f>
        <v>-0.61772799999999994</v>
      </c>
      <c r="AD1558" s="35">
        <v>-0.632924694078422</v>
      </c>
      <c r="AE1558" s="8">
        <f t="shared" ref="AE1558" si="3515">IF(AD1558="",0,IF(OR(AC1558="",AC1558=0),W1558-AD1558,AC1558-AD1558))</f>
        <v>1.5196694078422057E-2</v>
      </c>
      <c r="AF1558" s="58">
        <f t="shared" ref="AF1558" si="3516">IF(AA1558="",(Z1558-V1558)-Z1557,AC1558-W1558)</f>
        <v>1.5113000000000043E-2</v>
      </c>
      <c r="AG1558" s="40">
        <v>-1969</v>
      </c>
      <c r="AH1558" s="73">
        <v>400</v>
      </c>
      <c r="AI1558" s="40">
        <v>84</v>
      </c>
      <c r="AJ1558" s="73">
        <v>100</v>
      </c>
      <c r="AK1558" s="40">
        <v>22</v>
      </c>
      <c r="AL1558" s="73">
        <v>200</v>
      </c>
      <c r="AM1558" s="70"/>
      <c r="AN1558" s="74"/>
      <c r="AO1558" s="70"/>
      <c r="AP1558" s="63"/>
      <c r="AQ1558" s="63"/>
      <c r="AR1558" s="40"/>
      <c r="AS1558" s="40"/>
      <c r="AT1558" s="63"/>
      <c r="AU1558" s="63"/>
      <c r="AV1558" s="142"/>
      <c r="AW1558" s="71"/>
      <c r="AX1558" s="45">
        <v>-1.03E-4</v>
      </c>
      <c r="AY1558" s="45"/>
      <c r="AZ1558" s="46"/>
      <c r="BA1558" s="152"/>
      <c r="BB1558" s="47"/>
      <c r="BC1558" s="158">
        <v>5</v>
      </c>
      <c r="BD1558" s="158"/>
      <c r="BE1558" s="47"/>
      <c r="BF1558" s="56"/>
      <c r="BG1558" s="49"/>
      <c r="BH1558" s="50"/>
      <c r="BI1558" s="49"/>
      <c r="BJ1558" s="49"/>
      <c r="BK1558" s="49"/>
      <c r="BL1558" s="49"/>
      <c r="BM1558" s="49"/>
      <c r="BN1558" s="50"/>
      <c r="BO1558" s="49"/>
      <c r="BP1558" s="49"/>
      <c r="BQ1558" s="50"/>
      <c r="BR1558" s="9"/>
    </row>
    <row r="1559" spans="1:70" s="7" customFormat="1" x14ac:dyDescent="0.25">
      <c r="A1559" s="68" t="s">
        <v>2475</v>
      </c>
      <c r="B1559" s="67" t="s">
        <v>1156</v>
      </c>
      <c r="C1559" s="52">
        <v>44973.090775462966</v>
      </c>
      <c r="D1559" s="16">
        <f>(K1559*M1559+P1559*R1559)/(24*60*60)</f>
        <v>1.0185185185185186E-2</v>
      </c>
      <c r="E1559" s="26"/>
      <c r="F1559" s="14" t="s">
        <v>2443</v>
      </c>
      <c r="G1559" s="15">
        <v>0.107</v>
      </c>
      <c r="H1559" s="131">
        <v>31.5</v>
      </c>
      <c r="I1559" s="131">
        <v>15</v>
      </c>
      <c r="J1559" s="143" t="s">
        <v>1161</v>
      </c>
      <c r="K1559" s="27">
        <v>5</v>
      </c>
      <c r="L1559" s="27">
        <v>2E-3</v>
      </c>
      <c r="M1559" s="13">
        <v>176</v>
      </c>
      <c r="N1559" s="13">
        <v>240</v>
      </c>
      <c r="O1559" s="17">
        <v>2E-3</v>
      </c>
      <c r="P1559" s="27">
        <v>0</v>
      </c>
      <c r="Q1559" s="27">
        <v>2E-3</v>
      </c>
      <c r="R1559" s="13">
        <v>529</v>
      </c>
      <c r="S1559" s="13">
        <v>240</v>
      </c>
      <c r="T1559" s="133">
        <v>2.9999999999999997E-4</v>
      </c>
      <c r="U1559" s="27">
        <v>4.9919999999999999E-3</v>
      </c>
      <c r="V1559" s="8">
        <f>IF(AB1557="Latest Sag:",-(K1559*L1559+P1559*Q1559),-(K1559*L1559+P1559*Q1559)+U1559)</f>
        <v>-0.01</v>
      </c>
      <c r="W1559" s="8">
        <f>IF(OR(AC1558="",AC1558=0),Z1558+V1559,IF(AB1557="Latest Sag:",AA1558+U1559+V1559,AC1558+V1559))</f>
        <v>-0.621618</v>
      </c>
      <c r="X1559" s="33">
        <v>-40.172049999999999</v>
      </c>
      <c r="Y1559" s="53">
        <f>IF(OR(ISBLANK(X1559),X1557=VALUE(20)),,IF(W1557="Latest Z20:",ABS(X1557-X1559-K1556*L1556-P1556*Q1556+U1558+U1559),ABS(X1558-X1559-K1558*L1558-P1558*Q1558+U1559)))</f>
        <v>0</v>
      </c>
      <c r="Z1559" s="28">
        <v>-67.613304999999997</v>
      </c>
      <c r="AA1559" s="28">
        <v>-0.61660599999999999</v>
      </c>
      <c r="AB1559" s="28">
        <v>-3.3540000000000002E-3</v>
      </c>
      <c r="AC1559" s="8">
        <f t="shared" ref="AC1559" si="3517">AB1559+AA1559</f>
        <v>-0.61995999999999996</v>
      </c>
      <c r="AD1559" s="35">
        <v>-0.632924694078422</v>
      </c>
      <c r="AE1559" s="8">
        <f t="shared" ref="AE1559" si="3518">IF(AD1559="",0,IF(OR(AC1559="",AC1559=0),W1559-AD1559,AC1559-AD1559))</f>
        <v>1.2964694078422045E-2</v>
      </c>
      <c r="AF1559" s="58">
        <f t="shared" ref="AF1559" si="3519">IF(AA1559="",(Z1559-V1559)-Z1558,AC1559-W1559)</f>
        <v>1.6580000000000483E-3</v>
      </c>
      <c r="AG1559" s="40">
        <v>-507</v>
      </c>
      <c r="AH1559" s="73">
        <v>400</v>
      </c>
      <c r="AI1559" s="40">
        <v>26</v>
      </c>
      <c r="AJ1559" s="73">
        <v>100</v>
      </c>
      <c r="AK1559" s="40">
        <v>26</v>
      </c>
      <c r="AL1559" s="73">
        <v>200</v>
      </c>
      <c r="AM1559" s="70"/>
      <c r="AN1559" s="74"/>
      <c r="AO1559" s="70">
        <v>72</v>
      </c>
      <c r="AP1559" s="63"/>
      <c r="AQ1559" s="63"/>
      <c r="AR1559" s="40"/>
      <c r="AS1559" s="40"/>
      <c r="AT1559" s="63"/>
      <c r="AU1559" s="63"/>
      <c r="AV1559" s="142"/>
      <c r="AW1559" s="71"/>
      <c r="AX1559" s="45"/>
      <c r="AY1559" s="45"/>
      <c r="AZ1559" s="46"/>
      <c r="BA1559" s="152"/>
      <c r="BB1559" s="47"/>
      <c r="BC1559" s="158">
        <v>5</v>
      </c>
      <c r="BD1559" s="158"/>
      <c r="BE1559" s="47"/>
      <c r="BF1559" s="56"/>
      <c r="BG1559" s="49"/>
      <c r="BH1559" s="50"/>
      <c r="BI1559" s="49"/>
      <c r="BJ1559" s="49"/>
      <c r="BK1559" s="49"/>
      <c r="BL1559" s="49"/>
      <c r="BM1559" s="49"/>
      <c r="BN1559" s="50"/>
      <c r="BO1559" s="49"/>
      <c r="BP1559" s="49"/>
      <c r="BQ1559" s="50"/>
      <c r="BR1559" s="9"/>
    </row>
    <row r="1560" spans="1:70" s="7" customFormat="1" x14ac:dyDescent="0.25">
      <c r="A1560" s="68" t="s">
        <v>2476</v>
      </c>
      <c r="B1560" s="67" t="s">
        <v>1156</v>
      </c>
      <c r="C1560" s="52">
        <v>44973.115127314813</v>
      </c>
      <c r="D1560" s="16">
        <f>(K1560*M1560+P1560*R1560)/(24*60*60)</f>
        <v>6.1111111111111114E-3</v>
      </c>
      <c r="E1560" s="26"/>
      <c r="F1560" s="14" t="s">
        <v>2443</v>
      </c>
      <c r="G1560" s="15">
        <v>0.107</v>
      </c>
      <c r="H1560" s="131">
        <v>31.5</v>
      </c>
      <c r="I1560" s="131">
        <v>15</v>
      </c>
      <c r="J1560" s="143" t="s">
        <v>1161</v>
      </c>
      <c r="K1560" s="27">
        <v>3</v>
      </c>
      <c r="L1560" s="27">
        <v>2E-3</v>
      </c>
      <c r="M1560" s="13">
        <v>176</v>
      </c>
      <c r="N1560" s="13">
        <v>240</v>
      </c>
      <c r="O1560" s="17">
        <v>2E-3</v>
      </c>
      <c r="P1560" s="27">
        <v>0</v>
      </c>
      <c r="Q1560" s="27">
        <v>2E-3</v>
      </c>
      <c r="R1560" s="13">
        <v>529</v>
      </c>
      <c r="S1560" s="13">
        <v>240</v>
      </c>
      <c r="T1560" s="133">
        <v>2.9999999999999997E-4</v>
      </c>
      <c r="U1560" s="27">
        <v>3.065E-3</v>
      </c>
      <c r="V1560" s="8">
        <f>IF(AB1558="Latest Sag:",-(K1560*L1560+P1560*Q1560),-(K1560*L1560+P1560*Q1560)+U1560)</f>
        <v>-2.9350000000000001E-3</v>
      </c>
      <c r="W1560" s="8">
        <f>IF(OR(AC1559="",AC1559=0),Z1559+V1560,IF(AB1558="Latest Sag:",AA1559+U1560+V1560,AC1559+V1560))</f>
        <v>-0.62289499999999998</v>
      </c>
      <c r="X1560" s="33">
        <v>-40.178980000000003</v>
      </c>
      <c r="Y1560" s="53">
        <f>IF(OR(ISBLANK(X1560),X1558=VALUE(20)),,IF(W1558="Latest Z20:",ABS(X1558-X1560-K1557*L1557-P1557*Q1557+U1559+U1560),ABS(X1559-X1560-K1559*L1559-P1559*Q1559+U1560)))</f>
        <v>4.9999999959006447E-6</v>
      </c>
      <c r="Z1560" s="28">
        <v>-67.613505000000004</v>
      </c>
      <c r="AA1560" s="28">
        <v>-0.61662499999999998</v>
      </c>
      <c r="AB1560" s="28">
        <v>-6.3049999999999998E-3</v>
      </c>
      <c r="AC1560" s="8">
        <f t="shared" ref="AC1560" si="3520">AB1560+AA1560</f>
        <v>-0.62292999999999998</v>
      </c>
      <c r="AD1560" s="35">
        <v>-0.632924694078422</v>
      </c>
      <c r="AE1560" s="8">
        <f t="shared" ref="AE1560" si="3521">IF(AD1560="",0,IF(OR(AC1560="",AC1560=0),W1560-AD1560,AC1560-AD1560))</f>
        <v>9.9946940784220173E-3</v>
      </c>
      <c r="AF1560" s="58">
        <f t="shared" ref="AF1560" si="3522">IF(AA1560="",(Z1560-V1560)-Z1559,AC1560-W1560)</f>
        <v>-3.5000000000007248E-5</v>
      </c>
      <c r="AG1560" s="40">
        <v>-179</v>
      </c>
      <c r="AH1560" s="73">
        <v>400</v>
      </c>
      <c r="AI1560" s="40">
        <v>29</v>
      </c>
      <c r="AJ1560" s="73">
        <v>100</v>
      </c>
      <c r="AK1560" s="40">
        <v>30</v>
      </c>
      <c r="AL1560" s="73">
        <v>200</v>
      </c>
      <c r="AM1560" s="70"/>
      <c r="AN1560" s="74"/>
      <c r="AO1560" s="70">
        <v>85</v>
      </c>
      <c r="AP1560" s="63"/>
      <c r="AQ1560" s="63"/>
      <c r="AR1560" s="40"/>
      <c r="AS1560" s="40"/>
      <c r="AT1560" s="63"/>
      <c r="AU1560" s="63"/>
      <c r="AV1560" s="142"/>
      <c r="AW1560" s="71"/>
      <c r="AX1560" s="45"/>
      <c r="AY1560" s="45"/>
      <c r="AZ1560" s="46"/>
      <c r="BA1560" s="152"/>
      <c r="BB1560" s="47"/>
      <c r="BC1560" s="158">
        <v>5</v>
      </c>
      <c r="BD1560" s="158"/>
      <c r="BE1560" s="47"/>
      <c r="BF1560" s="56"/>
      <c r="BG1560" s="49"/>
      <c r="BH1560" s="50"/>
      <c r="BI1560" s="49"/>
      <c r="BJ1560" s="49"/>
      <c r="BK1560" s="49"/>
      <c r="BL1560" s="49"/>
      <c r="BM1560" s="49"/>
      <c r="BN1560" s="50"/>
      <c r="BO1560" s="49"/>
      <c r="BP1560" s="49"/>
      <c r="BQ1560" s="50"/>
      <c r="BR1560" s="9"/>
    </row>
    <row r="1561" spans="1:70" s="7" customFormat="1" x14ac:dyDescent="0.25">
      <c r="A1561" s="68" t="s">
        <v>2477</v>
      </c>
      <c r="B1561" s="67" t="s">
        <v>1156</v>
      </c>
      <c r="C1561" s="52">
        <v>44973.135555555556</v>
      </c>
      <c r="D1561" s="16">
        <f>(K1561*M1561+P1561*R1561)/(24*60*60)</f>
        <v>6.1111111111111114E-3</v>
      </c>
      <c r="E1561" s="26"/>
      <c r="F1561" s="14" t="s">
        <v>2443</v>
      </c>
      <c r="G1561" s="15">
        <v>0.107</v>
      </c>
      <c r="H1561" s="131">
        <v>31.5</v>
      </c>
      <c r="I1561" s="131">
        <v>15</v>
      </c>
      <c r="J1561" s="143" t="s">
        <v>1161</v>
      </c>
      <c r="K1561" s="27">
        <v>3</v>
      </c>
      <c r="L1561" s="27">
        <v>2E-3</v>
      </c>
      <c r="M1561" s="13">
        <v>176</v>
      </c>
      <c r="N1561" s="13">
        <v>240</v>
      </c>
      <c r="O1561" s="17">
        <v>2E-3</v>
      </c>
      <c r="P1561" s="27">
        <v>0</v>
      </c>
      <c r="Q1561" s="27">
        <v>2E-3</v>
      </c>
      <c r="R1561" s="13">
        <v>529</v>
      </c>
      <c r="S1561" s="13">
        <v>240</v>
      </c>
      <c r="T1561" s="133">
        <v>2.9999999999999997E-4</v>
      </c>
      <c r="U1561" s="27">
        <v>1.016E-3</v>
      </c>
      <c r="V1561" s="8">
        <f>IF(AB1559="Latest Sag:",-(K1561*L1561+P1561*Q1561),-(K1561*L1561+P1561*Q1561)+U1561)</f>
        <v>-4.9840000000000006E-3</v>
      </c>
      <c r="W1561" s="8">
        <f>IF(OR(AC1560="",AC1560=0),Z1560+V1561,IF(AB1559="Latest Sag:",AA1560+U1561+V1561,AC1560+V1561))</f>
        <v>-0.62791399999999997</v>
      </c>
      <c r="X1561" s="33">
        <v>-40.183970000000002</v>
      </c>
      <c r="Y1561" s="53">
        <f>IF(OR(ISBLANK(X1561),X1559=VALUE(20)),,IF(W1559="Latest Z20:",ABS(X1559-X1561-K1558*L1558-P1558*Q1558+U1560+U1561),ABS(X1560-X1561-K1560*L1560-P1560*Q1560+U1561)))</f>
        <v>5.9999999993836685E-6</v>
      </c>
      <c r="Z1561" s="28">
        <v>-67.613470000000007</v>
      </c>
      <c r="AA1561" s="28">
        <v>-0.61663400000000002</v>
      </c>
      <c r="AB1561" s="28">
        <v>-1.1269E-2</v>
      </c>
      <c r="AC1561" s="8">
        <f t="shared" ref="AC1561" si="3523">AB1561+AA1561</f>
        <v>-0.62790299999999999</v>
      </c>
      <c r="AD1561" s="35">
        <v>-0.632924694078422</v>
      </c>
      <c r="AE1561" s="8">
        <f t="shared" ref="AE1561" si="3524">IF(AD1561="",0,IF(OR(AC1561="",AC1561=0),W1561-AD1561,AC1561-AD1561))</f>
        <v>5.0216940784220121E-3</v>
      </c>
      <c r="AF1561" s="58">
        <f t="shared" ref="AF1561" si="3525">IF(AA1561="",(Z1561-V1561)-Z1560,AC1561-W1561)</f>
        <v>1.0999999999983245E-5</v>
      </c>
      <c r="AG1561" s="40">
        <v>-125</v>
      </c>
      <c r="AH1561" s="73">
        <v>400</v>
      </c>
      <c r="AI1561" s="40">
        <v>34</v>
      </c>
      <c r="AJ1561" s="73">
        <v>100</v>
      </c>
      <c r="AK1561" s="40">
        <v>14</v>
      </c>
      <c r="AL1561" s="73">
        <v>200</v>
      </c>
      <c r="AM1561" s="70"/>
      <c r="AN1561" s="74"/>
      <c r="AO1561" s="70">
        <v>110</v>
      </c>
      <c r="AP1561" s="63"/>
      <c r="AQ1561" s="63"/>
      <c r="AR1561" s="40"/>
      <c r="AS1561" s="40"/>
      <c r="AT1561" s="63"/>
      <c r="AU1561" s="63"/>
      <c r="AV1561" s="142"/>
      <c r="AW1561" s="71"/>
      <c r="AX1561" s="45"/>
      <c r="AY1561" s="45"/>
      <c r="AZ1561" s="46"/>
      <c r="BA1561" s="152"/>
      <c r="BB1561" s="47"/>
      <c r="BC1561" s="158">
        <v>5</v>
      </c>
      <c r="BD1561" s="158"/>
      <c r="BE1561" s="47"/>
      <c r="BF1561" s="56"/>
      <c r="BG1561" s="49"/>
      <c r="BH1561" s="50"/>
      <c r="BI1561" s="49"/>
      <c r="BJ1561" s="49"/>
      <c r="BK1561" s="49"/>
      <c r="BL1561" s="49"/>
      <c r="BM1561" s="49"/>
      <c r="BN1561" s="50"/>
      <c r="BO1561" s="49"/>
      <c r="BP1561" s="49"/>
      <c r="BQ1561" s="50"/>
      <c r="BR1561" s="9"/>
    </row>
    <row r="1562" spans="1:70" s="7" customFormat="1" x14ac:dyDescent="0.25">
      <c r="A1562" s="68" t="s">
        <v>2478</v>
      </c>
      <c r="B1562" s="67" t="s">
        <v>1156</v>
      </c>
      <c r="C1562" s="52">
        <v>44973.155787037038</v>
      </c>
      <c r="D1562" s="16">
        <f>(K1562*M1562+P1562*R1562)/(24*60*60)</f>
        <v>1.2233796296296296E-2</v>
      </c>
      <c r="E1562" s="26"/>
      <c r="F1562" s="14" t="s">
        <v>2443</v>
      </c>
      <c r="G1562" s="15">
        <v>0.107</v>
      </c>
      <c r="H1562" s="131">
        <v>31.5</v>
      </c>
      <c r="I1562" s="131">
        <v>15</v>
      </c>
      <c r="J1562" s="143" t="s">
        <v>1161</v>
      </c>
      <c r="K1562" s="27">
        <v>3</v>
      </c>
      <c r="L1562" s="27">
        <v>2E-3</v>
      </c>
      <c r="M1562" s="13">
        <v>176</v>
      </c>
      <c r="N1562" s="13">
        <v>240</v>
      </c>
      <c r="O1562" s="17">
        <v>2E-3</v>
      </c>
      <c r="P1562" s="27">
        <v>1</v>
      </c>
      <c r="Q1562" s="27">
        <v>2E-3</v>
      </c>
      <c r="R1562" s="13">
        <v>529</v>
      </c>
      <c r="S1562" s="13">
        <v>240</v>
      </c>
      <c r="T1562" s="133">
        <v>2.9999999999999997E-4</v>
      </c>
      <c r="U1562" s="27">
        <v>3.0969999999999999E-3</v>
      </c>
      <c r="V1562" s="8">
        <f>IF(AB1560="Latest Sag:",-(K1562*L1562+P1562*Q1562),-(K1562*L1562+P1562*Q1562)+U1562)</f>
        <v>-4.9030000000000002E-3</v>
      </c>
      <c r="W1562" s="8">
        <f>IF(OR(AC1561="",AC1561=0),Z1561+V1562,IF(AB1560="Latest Sag:",AA1561+U1562+V1562,AC1561+V1562))</f>
        <v>-0.63280599999999998</v>
      </c>
      <c r="X1562" s="33">
        <v>-40.186869999999999</v>
      </c>
      <c r="Y1562" s="53">
        <f>IF(OR(ISBLANK(X1562),X1560=VALUE(20)),,IF(W1560="Latest Z20:",ABS(X1560-X1562-K1559*L1559-P1559*Q1559+U1561+U1562),ABS(X1561-X1562-K1561*L1561-P1561*Q1561+U1562)))</f>
        <v>3.0000000032061672E-6</v>
      </c>
      <c r="Z1562" s="28">
        <v>-67.613360999999998</v>
      </c>
      <c r="AA1562" s="28">
        <v>-0.61663400000000002</v>
      </c>
      <c r="AB1562" s="28">
        <v>-1.6310000000000002E-2</v>
      </c>
      <c r="AC1562" s="8">
        <f t="shared" ref="AC1562" si="3526">AB1562+AA1562</f>
        <v>-0.63294400000000006</v>
      </c>
      <c r="AD1562" s="35">
        <v>-0.632924694078422</v>
      </c>
      <c r="AE1562" s="8">
        <f t="shared" ref="AE1562" si="3527">IF(AD1562="",0,IF(OR(AC1562="",AC1562=0),W1562-AD1562,AC1562-AD1562))</f>
        <v>-1.9305921578061103E-5</v>
      </c>
      <c r="AF1562" s="58">
        <f t="shared" ref="AF1562" si="3528">IF(AA1562="",(Z1562-V1562)-Z1561,AC1562-W1562)</f>
        <v>-1.380000000000825E-4</v>
      </c>
      <c r="AG1562" s="40">
        <v>-129</v>
      </c>
      <c r="AH1562" s="73">
        <v>400</v>
      </c>
      <c r="AI1562" s="40">
        <v>22</v>
      </c>
      <c r="AJ1562" s="73">
        <v>100</v>
      </c>
      <c r="AK1562" s="40">
        <v>32</v>
      </c>
      <c r="AL1562" s="73">
        <v>200</v>
      </c>
      <c r="AM1562" s="70"/>
      <c r="AN1562" s="74"/>
      <c r="AO1562" s="70">
        <v>73</v>
      </c>
      <c r="AP1562" s="63"/>
      <c r="AQ1562" s="63"/>
      <c r="AR1562" s="40"/>
      <c r="AS1562" s="40"/>
      <c r="AT1562" s="63"/>
      <c r="AU1562" s="63"/>
      <c r="AV1562" s="142"/>
      <c r="AW1562" s="71"/>
      <c r="AX1562" s="45"/>
      <c r="AY1562" s="45"/>
      <c r="AZ1562" s="46"/>
      <c r="BA1562" s="152"/>
      <c r="BB1562" s="47"/>
      <c r="BC1562" s="158">
        <v>5</v>
      </c>
      <c r="BD1562" s="158">
        <v>4</v>
      </c>
      <c r="BE1562" s="47">
        <v>6.9</v>
      </c>
      <c r="BF1562" s="56"/>
      <c r="BG1562" s="49"/>
      <c r="BH1562" s="50"/>
      <c r="BI1562" s="49"/>
      <c r="BJ1562" s="49"/>
      <c r="BK1562" s="49"/>
      <c r="BL1562" s="49"/>
      <c r="BM1562" s="49"/>
      <c r="BN1562" s="50"/>
      <c r="BO1562" s="49"/>
      <c r="BP1562" s="49"/>
      <c r="BQ1562" s="50"/>
      <c r="BR1562" s="9"/>
    </row>
    <row r="1563" spans="1:70" s="6" customFormat="1" x14ac:dyDescent="0.25">
      <c r="A1563" s="170" t="s">
        <v>1155</v>
      </c>
      <c r="B1563" s="136"/>
      <c r="C1563" s="137">
        <v>44973.203564814816</v>
      </c>
      <c r="D1563" s="146">
        <v>3.44</v>
      </c>
      <c r="E1563" s="139" t="s">
        <v>814</v>
      </c>
      <c r="F1563" s="165" t="s">
        <v>1191</v>
      </c>
      <c r="G1563" s="22"/>
      <c r="H1563" s="134"/>
      <c r="I1563" s="134"/>
      <c r="J1563" s="145"/>
      <c r="K1563" s="29"/>
      <c r="L1563" s="29"/>
      <c r="M1563" s="1"/>
      <c r="N1563" s="1"/>
      <c r="O1563" s="3"/>
      <c r="P1563" s="29"/>
      <c r="Q1563" s="29"/>
      <c r="R1563" s="1"/>
      <c r="S1563" s="1"/>
      <c r="T1563" s="147" t="s">
        <v>903</v>
      </c>
      <c r="U1563" s="32" t="s">
        <v>24</v>
      </c>
      <c r="V1563" s="24"/>
      <c r="W1563" s="25" t="s">
        <v>22</v>
      </c>
      <c r="X1563" s="30">
        <v>20</v>
      </c>
      <c r="Y1563" s="138"/>
      <c r="Z1563" s="30"/>
      <c r="AA1563" s="30"/>
      <c r="AB1563" s="36" t="s">
        <v>21</v>
      </c>
      <c r="AC1563" s="24">
        <f>$AC$1562</f>
        <v>-0.63294400000000006</v>
      </c>
      <c r="AD1563" s="30"/>
      <c r="AE1563" s="24"/>
      <c r="AF1563" s="24"/>
      <c r="AG1563" s="41"/>
      <c r="AH1563" s="41"/>
      <c r="AI1563" s="41"/>
      <c r="AJ1563" s="41"/>
      <c r="AK1563" s="41"/>
      <c r="AL1563" s="41"/>
      <c r="AM1563" s="41"/>
      <c r="AN1563" s="41"/>
      <c r="AO1563" s="41"/>
      <c r="AP1563" s="135"/>
      <c r="AQ1563" s="135"/>
      <c r="AR1563" s="41"/>
      <c r="AS1563" s="41"/>
      <c r="AT1563" s="135"/>
      <c r="AU1563" s="135"/>
      <c r="AV1563" s="29"/>
      <c r="AW1563" s="42"/>
      <c r="AX1563" s="42"/>
      <c r="AY1563" s="42"/>
      <c r="AZ1563" s="43"/>
      <c r="BA1563" s="151"/>
      <c r="BB1563" s="44"/>
      <c r="BC1563" s="157">
        <v>6</v>
      </c>
      <c r="BD1563" s="157"/>
      <c r="BE1563" s="44"/>
      <c r="BF1563" s="48"/>
      <c r="BG1563" s="48"/>
      <c r="BH1563" s="48"/>
      <c r="BI1563" s="48"/>
      <c r="BJ1563" s="48"/>
      <c r="BK1563" s="48"/>
      <c r="BL1563" s="48"/>
      <c r="BM1563" s="48"/>
      <c r="BN1563" s="48"/>
      <c r="BO1563" s="48"/>
      <c r="BP1563" s="48"/>
      <c r="BQ1563" s="48"/>
      <c r="BR1563" s="1"/>
    </row>
    <row r="1564" spans="1:70" s="7" customFormat="1" x14ac:dyDescent="0.25">
      <c r="A1564" s="68" t="s">
        <v>2479</v>
      </c>
      <c r="B1564" s="67" t="s">
        <v>2255</v>
      </c>
      <c r="C1564" s="52">
        <v>44973.203680555554</v>
      </c>
      <c r="D1564" s="16">
        <f t="shared" ref="D1564:D1569" si="3529">(K1564*M1564+P1564*R1564)/(24*60*60)</f>
        <v>0</v>
      </c>
      <c r="E1564" s="26"/>
      <c r="F1564" s="14" t="s">
        <v>2443</v>
      </c>
      <c r="G1564" s="15">
        <v>0.107</v>
      </c>
      <c r="H1564" s="131">
        <v>31.5</v>
      </c>
      <c r="I1564" s="131">
        <v>15</v>
      </c>
      <c r="J1564" s="143" t="s">
        <v>1161</v>
      </c>
      <c r="K1564" s="37"/>
      <c r="L1564" s="27">
        <v>2E-3</v>
      </c>
      <c r="M1564" s="13">
        <v>176</v>
      </c>
      <c r="N1564" s="13">
        <v>240</v>
      </c>
      <c r="O1564" s="17">
        <v>2E-3</v>
      </c>
      <c r="P1564" s="37"/>
      <c r="Q1564" s="27">
        <v>2E-3</v>
      </c>
      <c r="R1564" s="13">
        <v>529</v>
      </c>
      <c r="S1564" s="13">
        <v>240</v>
      </c>
      <c r="T1564" s="133">
        <v>2.9999999999999997E-4</v>
      </c>
      <c r="U1564" s="27"/>
      <c r="V1564" s="8">
        <f t="shared" ref="V1564:V1569" si="3530">IF(AB1562="Latest Sag:",-(K1564*L1564+P1564*Q1564),-(K1564*L1564+P1564*Q1564)+U1564)</f>
        <v>0</v>
      </c>
      <c r="W1564" s="8">
        <f t="shared" ref="W1564:W1569" si="3531">IF(OR(AC1563="",AC1563=0),Z1563+V1564,IF(AB1562="Latest Sag:",AA1563+U1564+V1564,AC1563+V1564))</f>
        <v>-0.63294400000000006</v>
      </c>
      <c r="X1564" s="34"/>
      <c r="Y1564" s="53">
        <f t="shared" ref="Y1564:Y1569" si="3532">IF(OR(ISBLANK(X1564),X1562=VALUE(20)),,IF(W1562="Latest Z20:",ABS(X1562-X1564-K1561*L1561-P1561*Q1561+U1563+U1564),ABS(X1563-X1564-K1563*L1563-P1563*Q1563+U1564)))</f>
        <v>0</v>
      </c>
      <c r="Z1564" s="28">
        <v>-67.612786</v>
      </c>
      <c r="AA1564" s="28">
        <v>-0.61674499999999999</v>
      </c>
      <c r="AB1564" s="28">
        <v>-9.5500000000000001E-4</v>
      </c>
      <c r="AC1564" s="8">
        <f t="shared" ref="AC1564" si="3533">AB1564+AA1564</f>
        <v>-0.61770000000000003</v>
      </c>
      <c r="AD1564" s="35">
        <v>-0.63294813562475905</v>
      </c>
      <c r="AE1564" s="8">
        <f t="shared" ref="AE1564" si="3534">IF(AD1564="",0,IF(OR(AC1564="",AC1564=0),W1564-AD1564,AC1564-AD1564))</f>
        <v>1.5248135624759018E-2</v>
      </c>
      <c r="AF1564" s="58">
        <f t="shared" ref="AF1564" si="3535">IF(AA1564="",(Z1564-V1564)-Z1563,AC1564-W1564)</f>
        <v>1.5244000000000035E-2</v>
      </c>
      <c r="AG1564" s="40">
        <v>1283</v>
      </c>
      <c r="AH1564" s="73">
        <v>400</v>
      </c>
      <c r="AI1564" s="40">
        <v>140</v>
      </c>
      <c r="AJ1564" s="73">
        <v>100</v>
      </c>
      <c r="AK1564" s="40">
        <v>20</v>
      </c>
      <c r="AL1564" s="73">
        <v>200</v>
      </c>
      <c r="AM1564" s="70"/>
      <c r="AN1564" s="74"/>
      <c r="AO1564" s="70"/>
      <c r="AP1564" s="63"/>
      <c r="AQ1564" s="63"/>
      <c r="AR1564" s="40"/>
      <c r="AS1564" s="40"/>
      <c r="AT1564" s="63"/>
      <c r="AU1564" s="63"/>
      <c r="AV1564" s="142"/>
      <c r="AW1564" s="71"/>
      <c r="AX1564" s="45"/>
      <c r="AY1564" s="45"/>
      <c r="AZ1564" s="46"/>
      <c r="BA1564" s="152"/>
      <c r="BB1564" s="47"/>
      <c r="BC1564" s="158">
        <v>6</v>
      </c>
      <c r="BD1564" s="158"/>
      <c r="BE1564" s="47"/>
      <c r="BF1564" s="56"/>
      <c r="BG1564" s="49"/>
      <c r="BH1564" s="50"/>
      <c r="BI1564" s="49"/>
      <c r="BJ1564" s="49"/>
      <c r="BK1564" s="49"/>
      <c r="BL1564" s="49"/>
      <c r="BM1564" s="49"/>
      <c r="BN1564" s="50"/>
      <c r="BO1564" s="49"/>
      <c r="BP1564" s="49"/>
      <c r="BQ1564" s="50"/>
      <c r="BR1564" s="9"/>
    </row>
    <row r="1565" spans="1:70" s="7" customFormat="1" x14ac:dyDescent="0.25">
      <c r="A1565" s="68" t="s">
        <v>2480</v>
      </c>
      <c r="B1565" s="67" t="s">
        <v>2481</v>
      </c>
      <c r="C1565" s="52">
        <v>44973.234768518516</v>
      </c>
      <c r="D1565" s="16">
        <f t="shared" si="3529"/>
        <v>8.1481481481481474E-3</v>
      </c>
      <c r="E1565" s="26"/>
      <c r="F1565" s="14" t="s">
        <v>2443</v>
      </c>
      <c r="G1565" s="15">
        <v>0.107</v>
      </c>
      <c r="H1565" s="131">
        <v>31.5</v>
      </c>
      <c r="I1565" s="131">
        <v>15</v>
      </c>
      <c r="J1565" s="143" t="s">
        <v>1161</v>
      </c>
      <c r="K1565" s="27">
        <v>4</v>
      </c>
      <c r="L1565" s="27">
        <v>2E-3</v>
      </c>
      <c r="M1565" s="13">
        <v>176</v>
      </c>
      <c r="N1565" s="13">
        <v>240</v>
      </c>
      <c r="O1565" s="17">
        <v>2E-3</v>
      </c>
      <c r="P1565" s="27">
        <v>0</v>
      </c>
      <c r="Q1565" s="27">
        <v>2E-3</v>
      </c>
      <c r="R1565" s="13">
        <v>529</v>
      </c>
      <c r="S1565" s="13">
        <v>240</v>
      </c>
      <c r="T1565" s="133">
        <v>2.9999999999999997E-4</v>
      </c>
      <c r="U1565" s="27">
        <v>3.101E-3</v>
      </c>
      <c r="V1565" s="8">
        <f t="shared" si="3530"/>
        <v>-8.0000000000000002E-3</v>
      </c>
      <c r="W1565" s="8">
        <f t="shared" si="3531"/>
        <v>-0.62164399999999997</v>
      </c>
      <c r="X1565" s="33">
        <v>-40.173900000000003</v>
      </c>
      <c r="Y1565" s="53">
        <f t="shared" si="3532"/>
        <v>0</v>
      </c>
      <c r="Z1565" s="28">
        <v>-67.612857000000005</v>
      </c>
      <c r="AA1565" s="28">
        <v>-0.61675400000000002</v>
      </c>
      <c r="AB1565" s="28">
        <v>-3.7859999999999999E-3</v>
      </c>
      <c r="AC1565" s="8">
        <f t="shared" ref="AC1565" si="3536">AB1565+AA1565</f>
        <v>-0.62053999999999998</v>
      </c>
      <c r="AD1565" s="35">
        <v>-0.63294813562475905</v>
      </c>
      <c r="AE1565" s="8">
        <f t="shared" ref="AE1565" si="3537">IF(AD1565="",0,IF(OR(AC1565="",AC1565=0),W1565-AD1565,AC1565-AD1565))</f>
        <v>1.2408135624759065E-2</v>
      </c>
      <c r="AF1565" s="58">
        <f t="shared" ref="AF1565" si="3538">IF(AA1565="",(Z1565-V1565)-Z1564,AC1565-W1565)</f>
        <v>1.1039999999999939E-3</v>
      </c>
      <c r="AG1565" s="40">
        <v>-164</v>
      </c>
      <c r="AH1565" s="73">
        <v>400</v>
      </c>
      <c r="AI1565" s="40">
        <v>30</v>
      </c>
      <c r="AJ1565" s="73">
        <v>100</v>
      </c>
      <c r="AK1565" s="40">
        <v>11</v>
      </c>
      <c r="AL1565" s="73">
        <v>200</v>
      </c>
      <c r="AM1565" s="70"/>
      <c r="AN1565" s="74"/>
      <c r="AO1565" s="70">
        <v>113</v>
      </c>
      <c r="AP1565" s="63"/>
      <c r="AQ1565" s="63"/>
      <c r="AR1565" s="40"/>
      <c r="AS1565" s="40"/>
      <c r="AT1565" s="63"/>
      <c r="AU1565" s="63"/>
      <c r="AV1565" s="142"/>
      <c r="AW1565" s="71"/>
      <c r="AX1565" s="45"/>
      <c r="AY1565" s="45"/>
      <c r="AZ1565" s="46"/>
      <c r="BA1565" s="152"/>
      <c r="BB1565" s="47"/>
      <c r="BC1565" s="158">
        <v>6</v>
      </c>
      <c r="BD1565" s="158"/>
      <c r="BE1565" s="47"/>
      <c r="BF1565" s="56"/>
      <c r="BG1565" s="49"/>
      <c r="BH1565" s="50"/>
      <c r="BI1565" s="49"/>
      <c r="BJ1565" s="49"/>
      <c r="BK1565" s="49"/>
      <c r="BL1565" s="49"/>
      <c r="BM1565" s="49"/>
      <c r="BN1565" s="50"/>
      <c r="BO1565" s="49"/>
      <c r="BP1565" s="49"/>
      <c r="BQ1565" s="50"/>
      <c r="BR1565" s="9"/>
    </row>
    <row r="1566" spans="1:70" s="7" customFormat="1" x14ac:dyDescent="0.25">
      <c r="A1566" s="68" t="s">
        <v>2482</v>
      </c>
      <c r="B1566" s="67" t="s">
        <v>2285</v>
      </c>
      <c r="C1566" s="52">
        <v>44973.256481481483</v>
      </c>
      <c r="D1566" s="16">
        <f t="shared" si="3529"/>
        <v>6.1111111111111114E-3</v>
      </c>
      <c r="E1566" s="26"/>
      <c r="F1566" s="14" t="s">
        <v>2443</v>
      </c>
      <c r="G1566" s="15">
        <v>0.107</v>
      </c>
      <c r="H1566" s="131">
        <v>31.5</v>
      </c>
      <c r="I1566" s="131">
        <v>15</v>
      </c>
      <c r="J1566" s="143" t="s">
        <v>1161</v>
      </c>
      <c r="K1566" s="27">
        <v>3</v>
      </c>
      <c r="L1566" s="27">
        <v>2E-3</v>
      </c>
      <c r="M1566" s="13">
        <v>176</v>
      </c>
      <c r="N1566" s="13">
        <v>240</v>
      </c>
      <c r="O1566" s="17">
        <v>2E-3</v>
      </c>
      <c r="P1566" s="27">
        <v>0</v>
      </c>
      <c r="Q1566" s="27">
        <v>2E-3</v>
      </c>
      <c r="R1566" s="13">
        <v>529</v>
      </c>
      <c r="S1566" s="13">
        <v>240</v>
      </c>
      <c r="T1566" s="133">
        <v>2.9999999999999997E-4</v>
      </c>
      <c r="U1566" s="27">
        <v>3.607E-3</v>
      </c>
      <c r="V1566" s="8">
        <f t="shared" si="3530"/>
        <v>-2.3930000000000002E-3</v>
      </c>
      <c r="W1566" s="8">
        <f t="shared" si="3531"/>
        <v>-0.62293299999999996</v>
      </c>
      <c r="X1566" s="33">
        <v>-40.178300999999998</v>
      </c>
      <c r="Y1566" s="53">
        <f t="shared" si="3532"/>
        <v>7.999999994325914E-6</v>
      </c>
      <c r="Z1566" s="28">
        <v>-67.612885000000006</v>
      </c>
      <c r="AA1566" s="28">
        <v>-0.61677899999999997</v>
      </c>
      <c r="AB1566" s="28">
        <v>-6.0569999999999999E-3</v>
      </c>
      <c r="AC1566" s="8">
        <f t="shared" ref="AC1566" si="3539">AB1566+AA1566</f>
        <v>-0.62283599999999995</v>
      </c>
      <c r="AD1566" s="35">
        <v>-0.63294813562475905</v>
      </c>
      <c r="AE1566" s="8">
        <f t="shared" ref="AE1566" si="3540">IF(AD1566="",0,IF(OR(AC1566="",AC1566=0),W1566-AD1566,AC1566-AD1566))</f>
        <v>1.01121356247591E-2</v>
      </c>
      <c r="AF1566" s="58">
        <f t="shared" ref="AF1566" si="3541">IF(AA1566="",(Z1566-V1566)-Z1565,AC1566-W1566)</f>
        <v>9.7000000000013742E-5</v>
      </c>
      <c r="AG1566" s="40">
        <v>-312</v>
      </c>
      <c r="AH1566" s="73">
        <v>400</v>
      </c>
      <c r="AI1566" s="40">
        <v>32</v>
      </c>
      <c r="AJ1566" s="73">
        <v>100</v>
      </c>
      <c r="AK1566" s="40">
        <v>19</v>
      </c>
      <c r="AL1566" s="73">
        <v>200</v>
      </c>
      <c r="AM1566" s="70"/>
      <c r="AN1566" s="74"/>
      <c r="AO1566" s="70">
        <v>93</v>
      </c>
      <c r="AP1566" s="63"/>
      <c r="AQ1566" s="63"/>
      <c r="AR1566" s="40"/>
      <c r="AS1566" s="40"/>
      <c r="AT1566" s="63"/>
      <c r="AU1566" s="63"/>
      <c r="AV1566" s="142"/>
      <c r="AW1566" s="71"/>
      <c r="AX1566" s="45">
        <v>1.47E-4</v>
      </c>
      <c r="AY1566" s="45"/>
      <c r="AZ1566" s="46"/>
      <c r="BA1566" s="152"/>
      <c r="BB1566" s="47"/>
      <c r="BC1566" s="158">
        <v>6</v>
      </c>
      <c r="BD1566" s="158"/>
      <c r="BE1566" s="47"/>
      <c r="BF1566" s="56"/>
      <c r="BG1566" s="49"/>
      <c r="BH1566" s="50"/>
      <c r="BI1566" s="49"/>
      <c r="BJ1566" s="49"/>
      <c r="BK1566" s="49"/>
      <c r="BL1566" s="49"/>
      <c r="BM1566" s="49"/>
      <c r="BN1566" s="50"/>
      <c r="BO1566" s="49"/>
      <c r="BP1566" s="49"/>
      <c r="BQ1566" s="50"/>
      <c r="BR1566" s="9"/>
    </row>
    <row r="1567" spans="1:70" s="7" customFormat="1" x14ac:dyDescent="0.25">
      <c r="A1567" s="68" t="s">
        <v>2483</v>
      </c>
      <c r="B1567" s="67" t="s">
        <v>2285</v>
      </c>
      <c r="C1567" s="52">
        <v>44973.27511574074</v>
      </c>
      <c r="D1567" s="16">
        <f t="shared" si="3529"/>
        <v>6.1111111111111114E-3</v>
      </c>
      <c r="E1567" s="26"/>
      <c r="F1567" s="14" t="s">
        <v>2443</v>
      </c>
      <c r="G1567" s="15">
        <v>0.107</v>
      </c>
      <c r="H1567" s="131">
        <v>31.5</v>
      </c>
      <c r="I1567" s="131">
        <v>15</v>
      </c>
      <c r="J1567" s="143" t="s">
        <v>1161</v>
      </c>
      <c r="K1567" s="27">
        <v>3</v>
      </c>
      <c r="L1567" s="27">
        <v>2E-3</v>
      </c>
      <c r="M1567" s="13">
        <v>176</v>
      </c>
      <c r="N1567" s="13">
        <v>240</v>
      </c>
      <c r="O1567" s="17">
        <v>2E-3</v>
      </c>
      <c r="P1567" s="27">
        <v>0</v>
      </c>
      <c r="Q1567" s="27">
        <v>2E-3</v>
      </c>
      <c r="R1567" s="13">
        <v>529</v>
      </c>
      <c r="S1567" s="13">
        <v>240</v>
      </c>
      <c r="T1567" s="133">
        <v>2.9999999999999997E-4</v>
      </c>
      <c r="U1567" s="27">
        <v>8.8599999999999996E-4</v>
      </c>
      <c r="V1567" s="8">
        <f t="shared" si="3530"/>
        <v>-5.1140000000000005E-3</v>
      </c>
      <c r="W1567" s="8">
        <f t="shared" si="3531"/>
        <v>-0.6279499999999999</v>
      </c>
      <c r="X1567" s="33">
        <v>-40.183413999999999</v>
      </c>
      <c r="Y1567" s="53">
        <f t="shared" si="3532"/>
        <v>9.9999999852269043E-7</v>
      </c>
      <c r="Z1567" s="28">
        <v>-67.612973999999994</v>
      </c>
      <c r="AA1567" s="28">
        <v>-0.61677899999999997</v>
      </c>
      <c r="AB1567" s="28">
        <v>-1.1133000000000001E-2</v>
      </c>
      <c r="AC1567" s="8">
        <f t="shared" ref="AC1567" si="3542">AB1567+AA1567</f>
        <v>-0.62791199999999991</v>
      </c>
      <c r="AD1567" s="35">
        <v>-0.63294813562475905</v>
      </c>
      <c r="AE1567" s="8">
        <f t="shared" ref="AE1567" si="3543">IF(AD1567="",0,IF(OR(AC1567="",AC1567=0),W1567-AD1567,AC1567-AD1567))</f>
        <v>5.0361356247591305E-3</v>
      </c>
      <c r="AF1567" s="58">
        <f t="shared" ref="AF1567" si="3544">IF(AA1567="",(Z1567-V1567)-Z1566,AC1567-W1567)</f>
        <v>3.7999999999982492E-5</v>
      </c>
      <c r="AG1567" s="40">
        <v>-20</v>
      </c>
      <c r="AH1567" s="73">
        <v>400</v>
      </c>
      <c r="AI1567" s="40">
        <v>25</v>
      </c>
      <c r="AJ1567" s="73">
        <v>100</v>
      </c>
      <c r="AK1567" s="40">
        <v>12</v>
      </c>
      <c r="AL1567" s="73">
        <v>200</v>
      </c>
      <c r="AM1567" s="70"/>
      <c r="AN1567" s="74"/>
      <c r="AO1567" s="70">
        <v>17</v>
      </c>
      <c r="AP1567" s="63"/>
      <c r="AQ1567" s="63"/>
      <c r="AR1567" s="40"/>
      <c r="AS1567" s="40"/>
      <c r="AT1567" s="63"/>
      <c r="AU1567" s="63"/>
      <c r="AV1567" s="142"/>
      <c r="AW1567" s="71"/>
      <c r="AX1567" s="45"/>
      <c r="AY1567" s="45"/>
      <c r="AZ1567" s="46"/>
      <c r="BA1567" s="152"/>
      <c r="BB1567" s="47"/>
      <c r="BC1567" s="158">
        <v>6</v>
      </c>
      <c r="BD1567" s="158"/>
      <c r="BE1567" s="47"/>
      <c r="BF1567" s="56"/>
      <c r="BG1567" s="49"/>
      <c r="BH1567" s="50"/>
      <c r="BI1567" s="49"/>
      <c r="BJ1567" s="49"/>
      <c r="BK1567" s="49"/>
      <c r="BL1567" s="49"/>
      <c r="BM1567" s="49"/>
      <c r="BN1567" s="50"/>
      <c r="BO1567" s="49"/>
      <c r="BP1567" s="49"/>
      <c r="BQ1567" s="50"/>
      <c r="BR1567" s="9"/>
    </row>
    <row r="1568" spans="1:70" s="7" customFormat="1" x14ac:dyDescent="0.25">
      <c r="A1568" s="68" t="s">
        <v>2484</v>
      </c>
      <c r="B1568" s="67" t="s">
        <v>1318</v>
      </c>
      <c r="C1568" s="52">
        <v>44973.297650462962</v>
      </c>
      <c r="D1568" s="16">
        <f t="shared" si="3529"/>
        <v>1.2233796296296296E-2</v>
      </c>
      <c r="E1568" s="26" t="s">
        <v>2514</v>
      </c>
      <c r="F1568" s="14" t="s">
        <v>2443</v>
      </c>
      <c r="G1568" s="15">
        <v>0.107</v>
      </c>
      <c r="H1568" s="131">
        <v>31.5</v>
      </c>
      <c r="I1568" s="131">
        <v>15</v>
      </c>
      <c r="J1568" s="143" t="s">
        <v>1161</v>
      </c>
      <c r="K1568" s="27">
        <v>3</v>
      </c>
      <c r="L1568" s="27">
        <v>2E-3</v>
      </c>
      <c r="M1568" s="13">
        <v>176</v>
      </c>
      <c r="N1568" s="13">
        <v>240</v>
      </c>
      <c r="O1568" s="17">
        <v>2E-3</v>
      </c>
      <c r="P1568" s="27">
        <v>1</v>
      </c>
      <c r="Q1568" s="27">
        <v>2E-3</v>
      </c>
      <c r="R1568" s="13">
        <v>529</v>
      </c>
      <c r="S1568" s="13">
        <v>240</v>
      </c>
      <c r="T1568" s="133">
        <v>2.9999999999999997E-4</v>
      </c>
      <c r="U1568" s="27">
        <v>3.0790000000000001E-3</v>
      </c>
      <c r="V1568" s="8">
        <f t="shared" si="3530"/>
        <v>-4.921E-3</v>
      </c>
      <c r="W1568" s="8">
        <f t="shared" si="3531"/>
        <v>-0.63283299999999987</v>
      </c>
      <c r="X1568" s="33">
        <v>-40.186334000000002</v>
      </c>
      <c r="Y1568" s="53">
        <f t="shared" si="3532"/>
        <v>9.9999999685768115E-7</v>
      </c>
      <c r="Z1568" s="28">
        <v>-67.612866999999994</v>
      </c>
      <c r="AA1568" s="28">
        <v>-0.61286700000000005</v>
      </c>
      <c r="AB1568" s="28">
        <v>-1.6347E-2</v>
      </c>
      <c r="AC1568" s="8">
        <f t="shared" ref="AC1568" si="3545">AB1568+AA1568</f>
        <v>-0.62921400000000005</v>
      </c>
      <c r="AD1568" s="35">
        <v>-0.63294813562475905</v>
      </c>
      <c r="AE1568" s="8">
        <f t="shared" ref="AE1568" si="3546">IF(AD1568="",0,IF(OR(AC1568="",AC1568=0),W1568-AD1568,AC1568-AD1568))</f>
        <v>3.7341356247589941E-3</v>
      </c>
      <c r="AF1568" s="58">
        <f t="shared" ref="AF1568" si="3547">IF(AA1568="",(Z1568-V1568)-Z1567,AC1568-W1568)</f>
        <v>3.6189999999998168E-3</v>
      </c>
      <c r="AG1568" s="40">
        <v>119</v>
      </c>
      <c r="AH1568" s="73">
        <v>400</v>
      </c>
      <c r="AI1568" s="40">
        <v>17</v>
      </c>
      <c r="AJ1568" s="73">
        <v>100</v>
      </c>
      <c r="AK1568" s="40">
        <v>15</v>
      </c>
      <c r="AL1568" s="73">
        <v>200</v>
      </c>
      <c r="AM1568" s="70"/>
      <c r="AN1568" s="74"/>
      <c r="AO1568" s="70">
        <v>145</v>
      </c>
      <c r="AP1568" s="63"/>
      <c r="AQ1568" s="63"/>
      <c r="AR1568" s="40"/>
      <c r="AS1568" s="40"/>
      <c r="AT1568" s="63"/>
      <c r="AU1568" s="63"/>
      <c r="AV1568" s="142"/>
      <c r="AW1568" s="71"/>
      <c r="AX1568" s="45"/>
      <c r="AY1568" s="45">
        <v>1.17E-4</v>
      </c>
      <c r="AZ1568" s="46"/>
      <c r="BA1568" s="152"/>
      <c r="BB1568" s="47"/>
      <c r="BC1568" s="158">
        <v>6</v>
      </c>
      <c r="BD1568" s="158">
        <v>8</v>
      </c>
      <c r="BE1568" s="47">
        <v>5.2</v>
      </c>
      <c r="BF1568" s="56"/>
      <c r="BG1568" s="49"/>
      <c r="BH1568" s="50"/>
      <c r="BI1568" s="49"/>
      <c r="BJ1568" s="49"/>
      <c r="BK1568" s="49"/>
      <c r="BL1568" s="49"/>
      <c r="BM1568" s="49"/>
      <c r="BN1568" s="50"/>
      <c r="BO1568" s="49"/>
      <c r="BP1568" s="49"/>
      <c r="BQ1568" s="50"/>
      <c r="BR1568" s="9"/>
    </row>
    <row r="1569" spans="1:70" s="7" customFormat="1" x14ac:dyDescent="0.25">
      <c r="A1569" s="68" t="s">
        <v>2486</v>
      </c>
      <c r="B1569" s="67" t="s">
        <v>1318</v>
      </c>
      <c r="C1569" s="52">
        <v>44973.326574074075</v>
      </c>
      <c r="D1569" s="16">
        <f t="shared" si="3529"/>
        <v>8.1597222222222227E-3</v>
      </c>
      <c r="E1569" s="26" t="s">
        <v>2513</v>
      </c>
      <c r="F1569" s="14" t="s">
        <v>2443</v>
      </c>
      <c r="G1569" s="15">
        <v>0.107</v>
      </c>
      <c r="H1569" s="131">
        <v>31.5</v>
      </c>
      <c r="I1569" s="131">
        <v>15</v>
      </c>
      <c r="J1569" s="143" t="s">
        <v>1161</v>
      </c>
      <c r="K1569" s="27">
        <v>1</v>
      </c>
      <c r="L1569" s="27">
        <v>2E-3</v>
      </c>
      <c r="M1569" s="13">
        <v>176</v>
      </c>
      <c r="N1569" s="13">
        <v>240</v>
      </c>
      <c r="O1569" s="17">
        <v>2E-3</v>
      </c>
      <c r="P1569" s="27">
        <v>1</v>
      </c>
      <c r="Q1569" s="27">
        <v>2E-3</v>
      </c>
      <c r="R1569" s="13">
        <v>529</v>
      </c>
      <c r="S1569" s="13">
        <v>240</v>
      </c>
      <c r="T1569" s="133">
        <v>2.9999999999999997E-4</v>
      </c>
      <c r="U1569" s="27">
        <v>4.0000000000000002E-4</v>
      </c>
      <c r="V1569" s="8">
        <f t="shared" si="3530"/>
        <v>-3.5999999999999999E-3</v>
      </c>
      <c r="W1569" s="8">
        <f t="shared" si="3531"/>
        <v>-0.6328140000000001</v>
      </c>
      <c r="X1569" s="33">
        <v>-40.193936000000001</v>
      </c>
      <c r="Y1569" s="53">
        <f t="shared" si="3532"/>
        <v>1.9999999985542108E-6</v>
      </c>
      <c r="Z1569" s="28">
        <v>-67.613634000000005</v>
      </c>
      <c r="AA1569" s="28">
        <v>-0.61679200000000001</v>
      </c>
      <c r="AB1569" s="28">
        <v>-1.9859000000000002E-2</v>
      </c>
      <c r="AC1569" s="8">
        <f t="shared" ref="AC1569" si="3548">AB1569+AA1569</f>
        <v>-0.63665099999999997</v>
      </c>
      <c r="AD1569" s="35">
        <v>-0.63294813562475905</v>
      </c>
      <c r="AE1569" s="8">
        <f t="shared" ref="AE1569" si="3549">IF(AD1569="",0,IF(OR(AC1569="",AC1569=0),W1569-AD1569,AC1569-AD1569))</f>
        <v>-3.7028643752409218E-3</v>
      </c>
      <c r="AF1569" s="58">
        <f t="shared" ref="AF1569" si="3550">IF(AA1569="",(Z1569-V1569)-Z1568,AC1569-W1569)</f>
        <v>-3.8369999999998683E-3</v>
      </c>
      <c r="AG1569" s="40">
        <v>103</v>
      </c>
      <c r="AH1569" s="73">
        <v>400</v>
      </c>
      <c r="AI1569" s="40">
        <v>15</v>
      </c>
      <c r="AJ1569" s="73">
        <v>100</v>
      </c>
      <c r="AK1569" s="40">
        <v>25</v>
      </c>
      <c r="AL1569" s="73">
        <v>200</v>
      </c>
      <c r="AM1569" s="70"/>
      <c r="AN1569" s="74"/>
      <c r="AO1569" s="70">
        <v>66</v>
      </c>
      <c r="AP1569" s="63"/>
      <c r="AQ1569" s="63"/>
      <c r="AR1569" s="40"/>
      <c r="AS1569" s="40"/>
      <c r="AT1569" s="63"/>
      <c r="AU1569" s="63"/>
      <c r="AV1569" s="142"/>
      <c r="AW1569" s="71"/>
      <c r="AX1569" s="45"/>
      <c r="AY1569" s="45"/>
      <c r="AZ1569" s="46"/>
      <c r="BA1569" s="152"/>
      <c r="BB1569" s="47"/>
      <c r="BC1569" s="158">
        <v>6</v>
      </c>
      <c r="BD1569" s="158">
        <v>4</v>
      </c>
      <c r="BE1569" s="47">
        <v>5.5</v>
      </c>
      <c r="BF1569" s="56"/>
      <c r="BG1569" s="49"/>
      <c r="BH1569" s="50"/>
      <c r="BI1569" s="49"/>
      <c r="BJ1569" s="49"/>
      <c r="BK1569" s="49"/>
      <c r="BL1569" s="49"/>
      <c r="BM1569" s="49"/>
      <c r="BN1569" s="50"/>
      <c r="BO1569" s="49"/>
      <c r="BP1569" s="49"/>
      <c r="BQ1569" s="50"/>
      <c r="BR1569" s="9"/>
    </row>
    <row r="1570" spans="1:70" s="6" customFormat="1" x14ac:dyDescent="0.25">
      <c r="A1570" s="170" t="s">
        <v>1155</v>
      </c>
      <c r="B1570" s="136"/>
      <c r="C1570" s="137">
        <v>44973.384027777778</v>
      </c>
      <c r="D1570" s="146">
        <v>4.33</v>
      </c>
      <c r="E1570" s="139" t="s">
        <v>814</v>
      </c>
      <c r="F1570" s="165" t="s">
        <v>1195</v>
      </c>
      <c r="G1570" s="22"/>
      <c r="H1570" s="134"/>
      <c r="I1570" s="134"/>
      <c r="J1570" s="145"/>
      <c r="K1570" s="29"/>
      <c r="L1570" s="29"/>
      <c r="M1570" s="1"/>
      <c r="N1570" s="1"/>
      <c r="O1570" s="3"/>
      <c r="P1570" s="29"/>
      <c r="Q1570" s="29"/>
      <c r="R1570" s="1"/>
      <c r="S1570" s="1"/>
      <c r="T1570" s="147" t="s">
        <v>903</v>
      </c>
      <c r="U1570" s="32" t="s">
        <v>24</v>
      </c>
      <c r="V1570" s="24"/>
      <c r="W1570" s="25" t="s">
        <v>22</v>
      </c>
      <c r="X1570" s="30">
        <v>20</v>
      </c>
      <c r="Y1570" s="138"/>
      <c r="Z1570" s="30"/>
      <c r="AA1570" s="30"/>
      <c r="AB1570" s="36" t="s">
        <v>21</v>
      </c>
      <c r="AC1570" s="24">
        <f>$AC$1569</f>
        <v>-0.63665099999999997</v>
      </c>
      <c r="AD1570" s="30"/>
      <c r="AE1570" s="24"/>
      <c r="AF1570" s="24"/>
      <c r="AG1570" s="41"/>
      <c r="AH1570" s="41"/>
      <c r="AI1570" s="41"/>
      <c r="AJ1570" s="41"/>
      <c r="AK1570" s="41"/>
      <c r="AL1570" s="41"/>
      <c r="AM1570" s="41"/>
      <c r="AN1570" s="41"/>
      <c r="AO1570" s="41"/>
      <c r="AP1570" s="135"/>
      <c r="AQ1570" s="135"/>
      <c r="AR1570" s="41"/>
      <c r="AS1570" s="41"/>
      <c r="AT1570" s="135"/>
      <c r="AU1570" s="135"/>
      <c r="AV1570" s="29"/>
      <c r="AW1570" s="42"/>
      <c r="AX1570" s="42"/>
      <c r="AY1570" s="42"/>
      <c r="AZ1570" s="43"/>
      <c r="BA1570" s="151"/>
      <c r="BB1570" s="44"/>
      <c r="BC1570" s="157">
        <v>7</v>
      </c>
      <c r="BD1570" s="157"/>
      <c r="BE1570" s="44"/>
      <c r="BF1570" s="48"/>
      <c r="BG1570" s="48"/>
      <c r="BH1570" s="48"/>
      <c r="BI1570" s="48"/>
      <c r="BJ1570" s="48"/>
      <c r="BK1570" s="48"/>
      <c r="BL1570" s="48"/>
      <c r="BM1570" s="48"/>
      <c r="BN1570" s="48"/>
      <c r="BO1570" s="48"/>
      <c r="BP1570" s="48"/>
      <c r="BQ1570" s="48"/>
      <c r="BR1570" s="1"/>
    </row>
    <row r="1571" spans="1:70" s="7" customFormat="1" x14ac:dyDescent="0.25">
      <c r="A1571" s="68" t="s">
        <v>2487</v>
      </c>
      <c r="B1571" s="67" t="s">
        <v>1318</v>
      </c>
      <c r="C1571" s="52">
        <v>44973.389120370368</v>
      </c>
      <c r="D1571" s="16">
        <f>(K1571*M1571+P1571*R1571)/(24*60*60)</f>
        <v>0</v>
      </c>
      <c r="E1571" s="26" t="s">
        <v>2488</v>
      </c>
      <c r="F1571" s="14" t="s">
        <v>2443</v>
      </c>
      <c r="G1571" s="15">
        <v>0.107</v>
      </c>
      <c r="H1571" s="131">
        <v>31.5</v>
      </c>
      <c r="I1571" s="131">
        <v>15</v>
      </c>
      <c r="J1571" s="143" t="s">
        <v>1161</v>
      </c>
      <c r="K1571" s="37"/>
      <c r="L1571" s="27">
        <v>2E-3</v>
      </c>
      <c r="M1571" s="13">
        <v>176</v>
      </c>
      <c r="N1571" s="13">
        <v>240</v>
      </c>
      <c r="O1571" s="17">
        <v>2E-3</v>
      </c>
      <c r="P1571" s="37"/>
      <c r="Q1571" s="27">
        <v>2E-3</v>
      </c>
      <c r="R1571" s="13">
        <v>529</v>
      </c>
      <c r="S1571" s="13">
        <v>240</v>
      </c>
      <c r="T1571" s="133">
        <v>2.9999999999999997E-4</v>
      </c>
      <c r="U1571" s="27"/>
      <c r="V1571" s="8">
        <f>IF(AB1569="Latest Sag:",-(K1571*L1571+P1571*Q1571),-(K1571*L1571+P1571*Q1571)+U1571)</f>
        <v>0</v>
      </c>
      <c r="W1571" s="8">
        <f>IF(OR(AC1570="",AC1570=0),Z1570+V1571,IF(AB1569="Latest Sag:",AA1570+U1571+V1571,AC1570+V1571))</f>
        <v>-0.63665099999999997</v>
      </c>
      <c r="X1571" s="34"/>
      <c r="Y1571" s="53">
        <f>IF(OR(ISBLANK(X1571),X1569=VALUE(20)),,IF(W1569="Latest Z20:",ABS(X1569-X1571-K1568*L1568-P1568*Q1568+U1570+U1571),ABS(X1570-X1571-K1570*L1570-P1570*Q1570+U1571)))</f>
        <v>0</v>
      </c>
      <c r="Z1571" s="28">
        <v>-67.622229000000004</v>
      </c>
      <c r="AA1571" s="28">
        <v>-0.61671500000000001</v>
      </c>
      <c r="AB1571" s="28">
        <v>-1.0380000000000001E-3</v>
      </c>
      <c r="AC1571" s="8">
        <f t="shared" ref="AC1571" si="3551">AB1571+AA1571</f>
        <v>-0.617753</v>
      </c>
      <c r="AD1571" s="35">
        <v>-0.632572400326744</v>
      </c>
      <c r="AE1571" s="8">
        <f t="shared" ref="AE1571" si="3552">IF(AD1571="",0,IF(OR(AC1571="",AC1571=0),W1571-AD1571,AC1571-AD1571))</f>
        <v>1.4819400326744003E-2</v>
      </c>
      <c r="AF1571" s="58">
        <f t="shared" ref="AF1571" si="3553">IF(AA1571="",(Z1571-V1571)-Z1570,AC1571-W1571)</f>
        <v>1.889799999999997E-2</v>
      </c>
      <c r="AG1571" s="40">
        <v>532</v>
      </c>
      <c r="AH1571" s="73">
        <v>400</v>
      </c>
      <c r="AI1571" s="40">
        <v>141</v>
      </c>
      <c r="AJ1571" s="73">
        <v>100</v>
      </c>
      <c r="AK1571" s="40">
        <v>13</v>
      </c>
      <c r="AL1571" s="73">
        <v>200</v>
      </c>
      <c r="AM1571" s="70"/>
      <c r="AN1571" s="74"/>
      <c r="AO1571" s="70"/>
      <c r="AP1571" s="63"/>
      <c r="AQ1571" s="63"/>
      <c r="AR1571" s="40"/>
      <c r="AS1571" s="40"/>
      <c r="AT1571" s="63"/>
      <c r="AU1571" s="63"/>
      <c r="AV1571" s="142"/>
      <c r="AW1571" s="71"/>
      <c r="AX1571" s="45"/>
      <c r="AY1571" s="45"/>
      <c r="AZ1571" s="46"/>
      <c r="BA1571" s="152"/>
      <c r="BB1571" s="47"/>
      <c r="BC1571" s="158">
        <v>7</v>
      </c>
      <c r="BD1571" s="158"/>
      <c r="BE1571" s="47"/>
      <c r="BF1571" s="56"/>
      <c r="BG1571" s="49"/>
      <c r="BH1571" s="50"/>
      <c r="BI1571" s="49"/>
      <c r="BJ1571" s="49"/>
      <c r="BK1571" s="49"/>
      <c r="BL1571" s="49"/>
      <c r="BM1571" s="49"/>
      <c r="BN1571" s="50"/>
      <c r="BO1571" s="49"/>
      <c r="BP1571" s="49"/>
      <c r="BQ1571" s="50"/>
      <c r="BR1571" s="9"/>
    </row>
    <row r="1572" spans="1:70" s="7" customFormat="1" x14ac:dyDescent="0.25">
      <c r="A1572" s="68" t="s">
        <v>2489</v>
      </c>
      <c r="B1572" s="67" t="s">
        <v>1318</v>
      </c>
      <c r="C1572" s="52">
        <v>44973.427060185182</v>
      </c>
      <c r="D1572" s="16">
        <f>(K1572*M1572+P1572*R1572)/(24*60*60)</f>
        <v>8.1481481481481474E-3</v>
      </c>
      <c r="E1572" s="26" t="s">
        <v>2491</v>
      </c>
      <c r="F1572" s="14" t="s">
        <v>2443</v>
      </c>
      <c r="G1572" s="15">
        <v>0.107</v>
      </c>
      <c r="H1572" s="131">
        <v>31.5</v>
      </c>
      <c r="I1572" s="131">
        <v>15</v>
      </c>
      <c r="J1572" s="143" t="s">
        <v>1161</v>
      </c>
      <c r="K1572" s="27">
        <v>4</v>
      </c>
      <c r="L1572" s="27">
        <v>2E-3</v>
      </c>
      <c r="M1572" s="13">
        <v>176</v>
      </c>
      <c r="N1572" s="13">
        <v>240</v>
      </c>
      <c r="O1572" s="17">
        <v>2E-3</v>
      </c>
      <c r="P1572" s="27">
        <v>0</v>
      </c>
      <c r="Q1572" s="27">
        <v>2E-3</v>
      </c>
      <c r="R1572" s="13">
        <v>529</v>
      </c>
      <c r="S1572" s="13">
        <v>240</v>
      </c>
      <c r="T1572" s="133">
        <v>2.9999999999999997E-4</v>
      </c>
      <c r="U1572" s="27">
        <v>3.385E-3</v>
      </c>
      <c r="V1572" s="8">
        <f>IF(AB1570="Latest Sag:",-(K1572*L1572+P1572*Q1572),-(K1572*L1572+P1572*Q1572)+U1572)</f>
        <v>-8.0000000000000002E-3</v>
      </c>
      <c r="W1572" s="8">
        <f>IF(OR(AC1571="",AC1571=0),Z1571+V1572,IF(AB1570="Latest Sag:",AA1571+U1572+V1572,AC1571+V1572))</f>
        <v>-0.62133000000000005</v>
      </c>
      <c r="X1572" s="33">
        <v>-40.181823000000001</v>
      </c>
      <c r="Y1572" s="53">
        <f>IF(OR(ISBLANK(X1572),X1570=VALUE(20)),,IF(W1570="Latest Z20:",ABS(X1570-X1572-K1569*L1569-P1569*Q1569+U1571+U1572),ABS(X1571-X1572-K1571*L1571-P1571*Q1571+U1572)))</f>
        <v>0</v>
      </c>
      <c r="Z1572" s="28">
        <v>-67.622568999999999</v>
      </c>
      <c r="AA1572" s="28">
        <v>-0.61664600000000003</v>
      </c>
      <c r="AB1572" s="28">
        <v>-2.4239999999999999E-3</v>
      </c>
      <c r="AC1572" s="8">
        <f t="shared" ref="AC1572" si="3554">AB1572+AA1572</f>
        <v>-0.61907000000000001</v>
      </c>
      <c r="AD1572" s="35">
        <v>-0.632572400326744</v>
      </c>
      <c r="AE1572" s="8">
        <f t="shared" ref="AE1572" si="3555">IF(AD1572="",0,IF(OR(AC1572="",AC1572=0),W1572-AD1572,AC1572-AD1572))</f>
        <v>1.3502400326743991E-2</v>
      </c>
      <c r="AF1572" s="58">
        <f t="shared" ref="AF1572" si="3556">IF(AA1572="",(Z1572-V1572)-Z1571,AC1572-W1572)</f>
        <v>2.2600000000000398E-3</v>
      </c>
      <c r="AG1572" s="40">
        <v>-437</v>
      </c>
      <c r="AH1572" s="73">
        <v>400</v>
      </c>
      <c r="AI1572" s="40">
        <v>25</v>
      </c>
      <c r="AJ1572" s="73">
        <v>100</v>
      </c>
      <c r="AK1572" s="40">
        <v>18</v>
      </c>
      <c r="AL1572" s="73">
        <v>200</v>
      </c>
      <c r="AM1572" s="70"/>
      <c r="AN1572" s="74"/>
      <c r="AO1572" s="70">
        <v>337</v>
      </c>
      <c r="AP1572" s="63"/>
      <c r="AQ1572" s="63"/>
      <c r="AR1572" s="40"/>
      <c r="AS1572" s="40"/>
      <c r="AT1572" s="63"/>
      <c r="AU1572" s="63"/>
      <c r="AV1572" s="142"/>
      <c r="AW1572" s="71"/>
      <c r="AX1572" s="45"/>
      <c r="AY1572" s="45"/>
      <c r="AZ1572" s="46"/>
      <c r="BA1572" s="152"/>
      <c r="BB1572" s="47"/>
      <c r="BC1572" s="158">
        <v>7</v>
      </c>
      <c r="BD1572" s="158"/>
      <c r="BE1572" s="47"/>
      <c r="BF1572" s="56"/>
      <c r="BG1572" s="49"/>
      <c r="BH1572" s="50"/>
      <c r="BI1572" s="49"/>
      <c r="BJ1572" s="49"/>
      <c r="BK1572" s="49"/>
      <c r="BL1572" s="49"/>
      <c r="BM1572" s="49"/>
      <c r="BN1572" s="50"/>
      <c r="BO1572" s="49"/>
      <c r="BP1572" s="49"/>
      <c r="BQ1572" s="50"/>
      <c r="BR1572" s="9"/>
    </row>
    <row r="1573" spans="1:70" s="7" customFormat="1" x14ac:dyDescent="0.25">
      <c r="A1573" s="68" t="s">
        <v>2490</v>
      </c>
      <c r="B1573" s="67" t="s">
        <v>1318</v>
      </c>
      <c r="C1573" s="52">
        <v>44973.450046296297</v>
      </c>
      <c r="D1573" s="16">
        <f>(K1573*M1573+P1573*R1573)/(24*60*60)</f>
        <v>6.1111111111111114E-3</v>
      </c>
      <c r="E1573" s="26" t="s">
        <v>2493</v>
      </c>
      <c r="F1573" s="14" t="s">
        <v>2443</v>
      </c>
      <c r="G1573" s="15">
        <v>0.107</v>
      </c>
      <c r="H1573" s="131">
        <v>31.5</v>
      </c>
      <c r="I1573" s="131">
        <v>15</v>
      </c>
      <c r="J1573" s="143" t="s">
        <v>1161</v>
      </c>
      <c r="K1573" s="27">
        <v>3</v>
      </c>
      <c r="L1573" s="27">
        <v>2E-3</v>
      </c>
      <c r="M1573" s="13">
        <v>176</v>
      </c>
      <c r="N1573" s="13">
        <v>240</v>
      </c>
      <c r="O1573" s="17">
        <v>2E-3</v>
      </c>
      <c r="P1573" s="27">
        <v>0</v>
      </c>
      <c r="Q1573" s="27">
        <v>2E-3</v>
      </c>
      <c r="R1573" s="13">
        <v>529</v>
      </c>
      <c r="S1573" s="13">
        <v>240</v>
      </c>
      <c r="T1573" s="133">
        <v>2.9999999999999997E-4</v>
      </c>
      <c r="U1573" s="27">
        <v>2.5019999999999999E-3</v>
      </c>
      <c r="V1573" s="8">
        <f>IF(AB1571="Latest Sag:",-(K1573*L1573+P1573*Q1573),-(K1573*L1573+P1573*Q1573)+U1573)</f>
        <v>-3.4980000000000002E-3</v>
      </c>
      <c r="W1573" s="8">
        <f>IF(OR(AC1572="",AC1572=0),Z1572+V1573,IF(AB1571="Latest Sag:",AA1572+U1573+V1573,AC1572+V1573))</f>
        <v>-0.62256800000000001</v>
      </c>
      <c r="X1573" s="33">
        <v>-40.18732</v>
      </c>
      <c r="Y1573" s="53">
        <f>IF(OR(ISBLANK(X1573),X1571=VALUE(20)),,IF(W1571="Latest Z20:",ABS(X1571-X1573-K1570*L1570-P1570*Q1570+U1572+U1573),ABS(X1572-X1573-K1572*L1572-P1572*Q1572+U1573)))</f>
        <v>1.0000000016914881E-6</v>
      </c>
      <c r="Z1573" s="28">
        <v>-67.622898000000006</v>
      </c>
      <c r="AA1573" s="28">
        <v>-0.616645</v>
      </c>
      <c r="AB1573" s="28">
        <v>-5.6569999999999997E-3</v>
      </c>
      <c r="AC1573" s="8">
        <f t="shared" ref="AC1573" si="3557">AB1573+AA1573</f>
        <v>-0.62230200000000002</v>
      </c>
      <c r="AD1573" s="35">
        <v>-0.632572400326744</v>
      </c>
      <c r="AE1573" s="8">
        <f t="shared" ref="AE1573" si="3558">IF(AD1573="",0,IF(OR(AC1573="",AC1573=0),W1573-AD1573,AC1573-AD1573))</f>
        <v>1.0270400326743978E-2</v>
      </c>
      <c r="AF1573" s="58">
        <f t="shared" ref="AF1573" si="3559">IF(AA1573="",(Z1573-V1573)-Z1572,AC1573-W1573)</f>
        <v>2.6599999999998847E-4</v>
      </c>
      <c r="AG1573" s="40">
        <v>-299</v>
      </c>
      <c r="AH1573" s="73">
        <v>400</v>
      </c>
      <c r="AI1573" s="40">
        <v>12</v>
      </c>
      <c r="AJ1573" s="73">
        <v>100</v>
      </c>
      <c r="AK1573" s="40">
        <v>21</v>
      </c>
      <c r="AL1573" s="73">
        <v>200</v>
      </c>
      <c r="AM1573" s="70"/>
      <c r="AN1573" s="74"/>
      <c r="AO1573" s="70">
        <v>162</v>
      </c>
      <c r="AP1573" s="63"/>
      <c r="AQ1573" s="63"/>
      <c r="AR1573" s="40"/>
      <c r="AS1573" s="40"/>
      <c r="AT1573" s="63"/>
      <c r="AU1573" s="63"/>
      <c r="AV1573" s="142"/>
      <c r="AW1573" s="71"/>
      <c r="AX1573" s="45"/>
      <c r="AY1573" s="45"/>
      <c r="AZ1573" s="46"/>
      <c r="BA1573" s="152"/>
      <c r="BB1573" s="47"/>
      <c r="BC1573" s="158">
        <v>7</v>
      </c>
      <c r="BD1573" s="158"/>
      <c r="BE1573" s="47"/>
      <c r="BF1573" s="56"/>
      <c r="BG1573" s="49"/>
      <c r="BH1573" s="50"/>
      <c r="BI1573" s="49"/>
      <c r="BJ1573" s="49"/>
      <c r="BK1573" s="49"/>
      <c r="BL1573" s="49"/>
      <c r="BM1573" s="49"/>
      <c r="BN1573" s="50"/>
      <c r="BO1573" s="49"/>
      <c r="BP1573" s="49"/>
      <c r="BQ1573" s="50"/>
      <c r="BR1573" s="9"/>
    </row>
    <row r="1574" spans="1:70" s="7" customFormat="1" x14ac:dyDescent="0.25">
      <c r="A1574" s="68" t="s">
        <v>2492</v>
      </c>
      <c r="B1574" s="67" t="s">
        <v>1318</v>
      </c>
      <c r="C1574" s="52">
        <v>44973.470046296294</v>
      </c>
      <c r="D1574" s="16">
        <f>(K1574*M1574+P1574*R1574)/(24*60*60)</f>
        <v>6.1111111111111114E-3</v>
      </c>
      <c r="E1574" s="26"/>
      <c r="F1574" s="14" t="s">
        <v>2443</v>
      </c>
      <c r="G1574" s="15">
        <v>0.107</v>
      </c>
      <c r="H1574" s="131">
        <v>31.5</v>
      </c>
      <c r="I1574" s="131">
        <v>15</v>
      </c>
      <c r="J1574" s="143" t="s">
        <v>1161</v>
      </c>
      <c r="K1574" s="27">
        <v>3</v>
      </c>
      <c r="L1574" s="27">
        <v>2E-3</v>
      </c>
      <c r="M1574" s="13">
        <v>176</v>
      </c>
      <c r="N1574" s="13">
        <v>240</v>
      </c>
      <c r="O1574" s="17">
        <v>2E-3</v>
      </c>
      <c r="P1574" s="27">
        <v>0</v>
      </c>
      <c r="Q1574" s="27">
        <v>2E-3</v>
      </c>
      <c r="R1574" s="13">
        <v>529</v>
      </c>
      <c r="S1574" s="13">
        <v>240</v>
      </c>
      <c r="T1574" s="133">
        <v>2.9999999999999997E-4</v>
      </c>
      <c r="U1574" s="27">
        <v>7.4299999999999995E-4</v>
      </c>
      <c r="V1574" s="8">
        <f>IF(AB1572="Latest Sag:",-(K1574*L1574+P1574*Q1574),-(K1574*L1574+P1574*Q1574)+U1574)</f>
        <v>-5.2570000000000004E-3</v>
      </c>
      <c r="W1574" s="8">
        <f>IF(OR(AC1573="",AC1573=0),Z1573+V1574,IF(AB1572="Latest Sag:",AA1573+U1574+V1574,AC1573+V1574))</f>
        <v>-0.62755899999999998</v>
      </c>
      <c r="X1574" s="33">
        <v>-40.192577999999997</v>
      </c>
      <c r="Y1574" s="53">
        <f>IF(OR(ISBLANK(X1574),X1572=VALUE(20)),,IF(W1572="Latest Z20:",ABS(X1572-X1574-K1571*L1571-P1571*Q1571+U1573+U1574),ABS(X1573-X1574-K1573*L1573-P1573*Q1573+U1574)))</f>
        <v>9.9999999776429101E-7</v>
      </c>
      <c r="Z1574" s="28">
        <v>-67.622974999999997</v>
      </c>
      <c r="AA1574" s="28">
        <v>-0.61664300000000005</v>
      </c>
      <c r="AB1574" s="28">
        <v>-1.0836E-2</v>
      </c>
      <c r="AC1574" s="8">
        <f t="shared" ref="AC1574" si="3560">AB1574+AA1574</f>
        <v>-0.62747900000000001</v>
      </c>
      <c r="AD1574" s="35">
        <v>-0.632572400326744</v>
      </c>
      <c r="AE1574" s="8">
        <f t="shared" ref="AE1574" si="3561">IF(AD1574="",0,IF(OR(AC1574="",AC1574=0),W1574-AD1574,AC1574-AD1574))</f>
        <v>5.0934003267439909E-3</v>
      </c>
      <c r="AF1574" s="58">
        <f t="shared" ref="AF1574" si="3562">IF(AA1574="",(Z1574-V1574)-Z1573,AC1574-W1574)</f>
        <v>7.9999999999968985E-5</v>
      </c>
      <c r="AG1574" s="40">
        <v>83</v>
      </c>
      <c r="AH1574" s="73">
        <v>400</v>
      </c>
      <c r="AI1574" s="40">
        <v>25</v>
      </c>
      <c r="AJ1574" s="73">
        <v>100</v>
      </c>
      <c r="AK1574" s="40">
        <v>14</v>
      </c>
      <c r="AL1574" s="73">
        <v>200</v>
      </c>
      <c r="AM1574" s="70"/>
      <c r="AN1574" s="74"/>
      <c r="AO1574" s="70">
        <v>45</v>
      </c>
      <c r="AP1574" s="63"/>
      <c r="AQ1574" s="63"/>
      <c r="AR1574" s="40"/>
      <c r="AS1574" s="40"/>
      <c r="AT1574" s="63"/>
      <c r="AU1574" s="63"/>
      <c r="AV1574" s="142"/>
      <c r="AW1574" s="71"/>
      <c r="AX1574" s="45"/>
      <c r="AY1574" s="45"/>
      <c r="AZ1574" s="46"/>
      <c r="BA1574" s="152"/>
      <c r="BB1574" s="47"/>
      <c r="BC1574" s="158">
        <v>7</v>
      </c>
      <c r="BD1574" s="158"/>
      <c r="BE1574" s="47"/>
      <c r="BF1574" s="56"/>
      <c r="BG1574" s="49"/>
      <c r="BH1574" s="50"/>
      <c r="BI1574" s="49"/>
      <c r="BJ1574" s="49"/>
      <c r="BK1574" s="49"/>
      <c r="BL1574" s="49"/>
      <c r="BM1574" s="49"/>
      <c r="BN1574" s="50"/>
      <c r="BO1574" s="49"/>
      <c r="BP1574" s="49"/>
      <c r="BQ1574" s="50"/>
      <c r="BR1574" s="9"/>
    </row>
    <row r="1575" spans="1:70" s="7" customFormat="1" x14ac:dyDescent="0.25">
      <c r="A1575" s="68" t="s">
        <v>2494</v>
      </c>
      <c r="B1575" s="67" t="s">
        <v>1318</v>
      </c>
      <c r="C1575" s="52">
        <v>44973.488668981481</v>
      </c>
      <c r="D1575" s="16">
        <f>(K1575*M1575+P1575*R1575)/(24*60*60)</f>
        <v>1.2233796296296296E-2</v>
      </c>
      <c r="E1575" s="26" t="s">
        <v>2495</v>
      </c>
      <c r="F1575" s="14" t="s">
        <v>2443</v>
      </c>
      <c r="G1575" s="15">
        <v>0.107</v>
      </c>
      <c r="H1575" s="131">
        <v>31.5</v>
      </c>
      <c r="I1575" s="131">
        <v>15</v>
      </c>
      <c r="J1575" s="143" t="s">
        <v>1161</v>
      </c>
      <c r="K1575" s="27">
        <v>3</v>
      </c>
      <c r="L1575" s="27">
        <v>2E-3</v>
      </c>
      <c r="M1575" s="13">
        <v>176</v>
      </c>
      <c r="N1575" s="13">
        <v>240</v>
      </c>
      <c r="O1575" s="17">
        <v>2E-3</v>
      </c>
      <c r="P1575" s="27">
        <v>1</v>
      </c>
      <c r="Q1575" s="27">
        <v>2E-3</v>
      </c>
      <c r="R1575" s="13">
        <v>529</v>
      </c>
      <c r="S1575" s="13">
        <v>240</v>
      </c>
      <c r="T1575" s="133">
        <v>2.9999999999999997E-4</v>
      </c>
      <c r="U1575" s="27">
        <v>3.009E-3</v>
      </c>
      <c r="V1575" s="8">
        <f>IF(AB1573="Latest Sag:",-(K1575*L1575+P1575*Q1575),-(K1575*L1575+P1575*Q1575)+U1575)</f>
        <v>-4.9910000000000006E-3</v>
      </c>
      <c r="W1575" s="8">
        <f>IF(OR(AC1574="",AC1574=0),Z1574+V1575,IF(AB1573="Latest Sag:",AA1574+U1575+V1575,AC1574+V1575))</f>
        <v>-0.63246999999999998</v>
      </c>
      <c r="X1575" s="33">
        <v>-40.195568999999999</v>
      </c>
      <c r="Y1575" s="53">
        <f>IF(OR(ISBLANK(X1575),X1573=VALUE(20)),,IF(W1573="Latest Z20:",ABS(X1573-X1575-K1572*L1572-P1572*Q1572+U1574+U1575),ABS(X1574-X1575-K1574*L1574-P1574*Q1574+U1575)))</f>
        <v>1.5200514458246772E-15</v>
      </c>
      <c r="Z1575" s="28">
        <v>-67.622472999999999</v>
      </c>
      <c r="AA1575" s="28">
        <v>-0.61664699999999995</v>
      </c>
      <c r="AB1575" s="28">
        <v>-1.6104E-2</v>
      </c>
      <c r="AC1575" s="8">
        <f t="shared" ref="AC1575" si="3563">AB1575+AA1575</f>
        <v>-0.63275099999999995</v>
      </c>
      <c r="AD1575" s="35">
        <v>-0.632572400326744</v>
      </c>
      <c r="AE1575" s="8">
        <f t="shared" ref="AE1575" si="3564">IF(AD1575="",0,IF(OR(AC1575="",AC1575=0),W1575-AD1575,AC1575-AD1575))</f>
        <v>-1.785996732559525E-4</v>
      </c>
      <c r="AF1575" s="58">
        <f t="shared" ref="AF1575" si="3565">IF(AA1575="",(Z1575-V1575)-Z1574,AC1575-W1575)</f>
        <v>-2.8099999999997571E-4</v>
      </c>
      <c r="AG1575" s="40">
        <v>241</v>
      </c>
      <c r="AH1575" s="73">
        <v>400</v>
      </c>
      <c r="AI1575" s="40">
        <v>24</v>
      </c>
      <c r="AJ1575" s="73">
        <v>100</v>
      </c>
      <c r="AK1575" s="40">
        <v>22</v>
      </c>
      <c r="AL1575" s="73">
        <v>200</v>
      </c>
      <c r="AM1575" s="70"/>
      <c r="AN1575" s="74"/>
      <c r="AO1575" s="70">
        <v>125</v>
      </c>
      <c r="AP1575" s="63"/>
      <c r="AQ1575" s="63"/>
      <c r="AR1575" s="40"/>
      <c r="AS1575" s="40"/>
      <c r="AT1575" s="63"/>
      <c r="AU1575" s="63"/>
      <c r="AV1575" s="142"/>
      <c r="AW1575" s="71"/>
      <c r="AX1575" s="45"/>
      <c r="AY1575" s="45"/>
      <c r="AZ1575" s="46"/>
      <c r="BA1575" s="152"/>
      <c r="BB1575" s="47"/>
      <c r="BC1575" s="158">
        <v>7</v>
      </c>
      <c r="BD1575" s="158">
        <v>5</v>
      </c>
      <c r="BE1575" s="47">
        <v>10.7</v>
      </c>
      <c r="BF1575" s="56"/>
      <c r="BG1575" s="49"/>
      <c r="BH1575" s="50"/>
      <c r="BI1575" s="49"/>
      <c r="BJ1575" s="49"/>
      <c r="BK1575" s="49"/>
      <c r="BL1575" s="49"/>
      <c r="BM1575" s="49"/>
      <c r="BN1575" s="50"/>
      <c r="BO1575" s="49"/>
      <c r="BP1575" s="49"/>
      <c r="BQ1575" s="50"/>
      <c r="BR1575" s="9"/>
    </row>
    <row r="1576" spans="1:70" s="6" customFormat="1" x14ac:dyDescent="0.25">
      <c r="A1576" s="170" t="s">
        <v>1155</v>
      </c>
      <c r="B1576" s="136"/>
      <c r="C1576" s="137">
        <v>44973.532604166663</v>
      </c>
      <c r="D1576" s="146">
        <v>3.57</v>
      </c>
      <c r="E1576" s="139" t="s">
        <v>814</v>
      </c>
      <c r="F1576" s="165" t="s">
        <v>1199</v>
      </c>
      <c r="G1576" s="22"/>
      <c r="H1576" s="134"/>
      <c r="I1576" s="134"/>
      <c r="J1576" s="145"/>
      <c r="K1576" s="29"/>
      <c r="L1576" s="29"/>
      <c r="M1576" s="1"/>
      <c r="N1576" s="1"/>
      <c r="O1576" s="3"/>
      <c r="P1576" s="29"/>
      <c r="Q1576" s="29"/>
      <c r="R1576" s="1"/>
      <c r="S1576" s="1"/>
      <c r="T1576" s="147" t="s">
        <v>903</v>
      </c>
      <c r="U1576" s="32" t="s">
        <v>24</v>
      </c>
      <c r="V1576" s="24"/>
      <c r="W1576" s="25" t="s">
        <v>22</v>
      </c>
      <c r="X1576" s="30">
        <v>20</v>
      </c>
      <c r="Y1576" s="138"/>
      <c r="Z1576" s="30"/>
      <c r="AA1576" s="30"/>
      <c r="AB1576" s="36" t="s">
        <v>21</v>
      </c>
      <c r="AC1576" s="24">
        <f>$AC$1575</f>
        <v>-0.63275099999999995</v>
      </c>
      <c r="AD1576" s="30"/>
      <c r="AE1576" s="24"/>
      <c r="AF1576" s="24"/>
      <c r="AG1576" s="41"/>
      <c r="AH1576" s="41"/>
      <c r="AI1576" s="41"/>
      <c r="AJ1576" s="41"/>
      <c r="AK1576" s="41"/>
      <c r="AL1576" s="41"/>
      <c r="AM1576" s="41"/>
      <c r="AN1576" s="41"/>
      <c r="AO1576" s="41"/>
      <c r="AP1576" s="135"/>
      <c r="AQ1576" s="135"/>
      <c r="AR1576" s="41"/>
      <c r="AS1576" s="41"/>
      <c r="AT1576" s="135"/>
      <c r="AU1576" s="135"/>
      <c r="AV1576" s="29"/>
      <c r="AW1576" s="42"/>
      <c r="AX1576" s="42"/>
      <c r="AY1576" s="42"/>
      <c r="AZ1576" s="43"/>
      <c r="BA1576" s="151"/>
      <c r="BB1576" s="44"/>
      <c r="BC1576" s="157">
        <v>8</v>
      </c>
      <c r="BD1576" s="157"/>
      <c r="BE1576" s="44"/>
      <c r="BF1576" s="48"/>
      <c r="BG1576" s="48"/>
      <c r="BH1576" s="48"/>
      <c r="BI1576" s="48"/>
      <c r="BJ1576" s="48"/>
      <c r="BK1576" s="48"/>
      <c r="BL1576" s="48"/>
      <c r="BM1576" s="48"/>
      <c r="BN1576" s="48"/>
      <c r="BO1576" s="48"/>
      <c r="BP1576" s="48"/>
      <c r="BQ1576" s="48"/>
      <c r="BR1576" s="1"/>
    </row>
    <row r="1577" spans="1:70" s="7" customFormat="1" x14ac:dyDescent="0.25">
      <c r="A1577" s="68" t="s">
        <v>2496</v>
      </c>
      <c r="B1577" s="67" t="s">
        <v>1318</v>
      </c>
      <c r="C1577" s="52">
        <v>44973.539618055554</v>
      </c>
      <c r="D1577" s="16">
        <f>(K1577*M1577+P1577*R1577)/(24*60*60)</f>
        <v>0</v>
      </c>
      <c r="E1577" s="26" t="s">
        <v>2498</v>
      </c>
      <c r="F1577" s="14" t="s">
        <v>2443</v>
      </c>
      <c r="G1577" s="15">
        <v>0.107</v>
      </c>
      <c r="H1577" s="131">
        <v>31.5</v>
      </c>
      <c r="I1577" s="131">
        <v>15</v>
      </c>
      <c r="J1577" s="143" t="s">
        <v>1161</v>
      </c>
      <c r="K1577" s="37"/>
      <c r="L1577" s="27">
        <v>2E-3</v>
      </c>
      <c r="M1577" s="13">
        <v>176</v>
      </c>
      <c r="N1577" s="13">
        <v>240</v>
      </c>
      <c r="O1577" s="17">
        <v>2E-3</v>
      </c>
      <c r="P1577" s="37"/>
      <c r="Q1577" s="27">
        <v>2E-3</v>
      </c>
      <c r="R1577" s="13">
        <v>529</v>
      </c>
      <c r="S1577" s="13">
        <v>240</v>
      </c>
      <c r="T1577" s="133">
        <v>2.9999999999999997E-4</v>
      </c>
      <c r="U1577" s="27"/>
      <c r="V1577" s="8">
        <f>IF(AB1575="Latest Sag:",-(K1577*L1577+P1577*Q1577),-(K1577*L1577+P1577*Q1577)+U1577)</f>
        <v>0</v>
      </c>
      <c r="W1577" s="8">
        <f>IF(OR(AC1576="",AC1576=0),Z1576+V1577,IF(AB1575="Latest Sag:",AA1576+U1577+V1577,AC1576+V1577))</f>
        <v>-0.63275099999999995</v>
      </c>
      <c r="X1577" s="34"/>
      <c r="Y1577" s="53">
        <f>IF(OR(ISBLANK(X1577),X1575=VALUE(20)),,IF(W1575="Latest Z20:",ABS(X1575-X1577-K1574*L1574-P1574*Q1574+U1576+U1577),ABS(X1576-X1577-K1576*L1576-P1576*Q1576+U1577)))</f>
        <v>0</v>
      </c>
      <c r="Z1577" s="28">
        <v>-67.620746999999994</v>
      </c>
      <c r="AA1577" s="28">
        <v>-0.61650700000000003</v>
      </c>
      <c r="AB1577" s="28">
        <v>-1.224E-3</v>
      </c>
      <c r="AC1577" s="8">
        <f t="shared" ref="AC1577" si="3566">AB1577+AA1577</f>
        <v>-0.61773100000000003</v>
      </c>
      <c r="AD1577" s="35">
        <v>-0.63264371469464997</v>
      </c>
      <c r="AE1577" s="8">
        <f t="shared" ref="AE1577" si="3567">IF(AD1577="",0,IF(OR(AC1577="",AC1577=0),W1577-AD1577,AC1577-AD1577))</f>
        <v>1.4912714694649942E-2</v>
      </c>
      <c r="AF1577" s="58">
        <f t="shared" ref="AF1577" si="3568">IF(AA1577="",(Z1577-V1577)-Z1576,AC1577-W1577)</f>
        <v>1.5019999999999922E-2</v>
      </c>
      <c r="AG1577" s="40">
        <v>1009</v>
      </c>
      <c r="AH1577" s="73">
        <v>400</v>
      </c>
      <c r="AI1577" s="40">
        <v>138</v>
      </c>
      <c r="AJ1577" s="73">
        <v>100</v>
      </c>
      <c r="AK1577" s="40">
        <v>16</v>
      </c>
      <c r="AL1577" s="73">
        <v>200</v>
      </c>
      <c r="AM1577" s="70"/>
      <c r="AN1577" s="74"/>
      <c r="AO1577" s="70"/>
      <c r="AP1577" s="63"/>
      <c r="AQ1577" s="63"/>
      <c r="AR1577" s="40"/>
      <c r="AS1577" s="40"/>
      <c r="AT1577" s="63"/>
      <c r="AU1577" s="63"/>
      <c r="AV1577" s="142"/>
      <c r="AW1577" s="71"/>
      <c r="AX1577" s="45"/>
      <c r="AY1577" s="45"/>
      <c r="AZ1577" s="46"/>
      <c r="BA1577" s="152"/>
      <c r="BB1577" s="47"/>
      <c r="BC1577" s="158">
        <v>8</v>
      </c>
      <c r="BD1577" s="158"/>
      <c r="BE1577" s="47"/>
      <c r="BF1577" s="56"/>
      <c r="BG1577" s="49"/>
      <c r="BH1577" s="50"/>
      <c r="BI1577" s="49"/>
      <c r="BJ1577" s="49"/>
      <c r="BK1577" s="49"/>
      <c r="BL1577" s="49"/>
      <c r="BM1577" s="49"/>
      <c r="BN1577" s="50"/>
      <c r="BO1577" s="49"/>
      <c r="BP1577" s="49"/>
      <c r="BQ1577" s="50"/>
      <c r="BR1577" s="9"/>
    </row>
    <row r="1578" spans="1:70" s="7" customFormat="1" x14ac:dyDescent="0.25">
      <c r="A1578" s="68" t="s">
        <v>2497</v>
      </c>
      <c r="B1578" s="67" t="s">
        <v>1318</v>
      </c>
      <c r="C1578" s="52">
        <v>44973.570428240739</v>
      </c>
      <c r="D1578" s="16">
        <f>(K1578*M1578+P1578*R1578)/(24*60*60)</f>
        <v>8.1481481481481474E-3</v>
      </c>
      <c r="E1578" s="26" t="s">
        <v>2500</v>
      </c>
      <c r="F1578" s="14" t="s">
        <v>2443</v>
      </c>
      <c r="G1578" s="15">
        <v>0.107</v>
      </c>
      <c r="H1578" s="131">
        <v>31.5</v>
      </c>
      <c r="I1578" s="131">
        <v>15</v>
      </c>
      <c r="J1578" s="143" t="s">
        <v>1161</v>
      </c>
      <c r="K1578" s="27">
        <v>4</v>
      </c>
      <c r="L1578" s="27">
        <v>2E-3</v>
      </c>
      <c r="M1578" s="13">
        <v>176</v>
      </c>
      <c r="N1578" s="13">
        <v>240</v>
      </c>
      <c r="O1578" s="17">
        <v>2E-3</v>
      </c>
      <c r="P1578" s="27">
        <v>0</v>
      </c>
      <c r="Q1578" s="27">
        <v>2E-3</v>
      </c>
      <c r="R1578" s="13">
        <v>529</v>
      </c>
      <c r="S1578" s="13">
        <v>240</v>
      </c>
      <c r="T1578" s="133">
        <v>2.9999999999999997E-4</v>
      </c>
      <c r="U1578" s="27">
        <v>3.2439999999999999E-3</v>
      </c>
      <c r="V1578" s="8">
        <f>IF(AB1576="Latest Sag:",-(K1578*L1578+P1578*Q1578),-(K1578*L1578+P1578*Q1578)+U1578)</f>
        <v>-8.0000000000000002E-3</v>
      </c>
      <c r="W1578" s="8">
        <f>IF(OR(AC1577="",AC1577=0),Z1577+V1578,IF(AB1576="Latest Sag:",AA1577+U1578+V1578,AC1577+V1578))</f>
        <v>-0.62126300000000001</v>
      </c>
      <c r="X1578" s="33">
        <v>-40.181007999999999</v>
      </c>
      <c r="Y1578" s="53">
        <f>IF(OR(ISBLANK(X1578),X1576=VALUE(20)),,IF(W1576="Latest Z20:",ABS(X1576-X1578-K1575*L1575-P1575*Q1575+U1577+U1578),ABS(X1577-X1578-K1577*L1577-P1577*Q1577+U1578)))</f>
        <v>0</v>
      </c>
      <c r="Z1578" s="28">
        <v>-67.620999999999995</v>
      </c>
      <c r="AA1578" s="28">
        <v>-0.61653199999999997</v>
      </c>
      <c r="AB1578" s="28">
        <v>-3.0010000000000002E-3</v>
      </c>
      <c r="AC1578" s="8">
        <f t="shared" ref="AC1578" si="3569">AB1578+AA1578</f>
        <v>-0.619533</v>
      </c>
      <c r="AD1578" s="35">
        <v>-0.63264371469464997</v>
      </c>
      <c r="AE1578" s="8">
        <f t="shared" ref="AE1578" si="3570">IF(AD1578="",0,IF(OR(AC1578="",AC1578=0),W1578-AD1578,AC1578-AD1578))</f>
        <v>1.3110714694649972E-2</v>
      </c>
      <c r="AF1578" s="58">
        <f t="shared" ref="AF1578" si="3571">IF(AA1578="",(Z1578-V1578)-Z1577,AC1578-W1578)</f>
        <v>1.7300000000000093E-3</v>
      </c>
      <c r="AG1578" s="40">
        <v>-269</v>
      </c>
      <c r="AH1578" s="73">
        <v>400</v>
      </c>
      <c r="AI1578" s="40">
        <v>19</v>
      </c>
      <c r="AJ1578" s="73">
        <v>100</v>
      </c>
      <c r="AK1578" s="40">
        <v>10</v>
      </c>
      <c r="AL1578" s="73">
        <v>200</v>
      </c>
      <c r="AM1578" s="70"/>
      <c r="AN1578" s="74"/>
      <c r="AO1578" s="70">
        <v>100</v>
      </c>
      <c r="AP1578" s="63"/>
      <c r="AQ1578" s="63"/>
      <c r="AR1578" s="40"/>
      <c r="AS1578" s="40"/>
      <c r="AT1578" s="63"/>
      <c r="AU1578" s="63"/>
      <c r="AV1578" s="142"/>
      <c r="AW1578" s="71"/>
      <c r="AX1578" s="45"/>
      <c r="AY1578" s="45"/>
      <c r="AZ1578" s="46"/>
      <c r="BA1578" s="152"/>
      <c r="BB1578" s="47"/>
      <c r="BC1578" s="158">
        <v>8</v>
      </c>
      <c r="BD1578" s="158"/>
      <c r="BE1578" s="47"/>
      <c r="BF1578" s="56"/>
      <c r="BG1578" s="49"/>
      <c r="BH1578" s="50"/>
      <c r="BI1578" s="49"/>
      <c r="BJ1578" s="49"/>
      <c r="BK1578" s="49"/>
      <c r="BL1578" s="49"/>
      <c r="BM1578" s="49"/>
      <c r="BN1578" s="50"/>
      <c r="BO1578" s="49"/>
      <c r="BP1578" s="49"/>
      <c r="BQ1578" s="50"/>
      <c r="BR1578" s="9"/>
    </row>
    <row r="1579" spans="1:70" s="7" customFormat="1" x14ac:dyDescent="0.25">
      <c r="A1579" s="68" t="s">
        <v>2499</v>
      </c>
      <c r="B1579" s="67" t="s">
        <v>1318</v>
      </c>
      <c r="C1579" s="52">
        <v>44973.590821759259</v>
      </c>
      <c r="D1579" s="16">
        <f>(K1579*M1579+P1579*R1579)/(24*60*60)</f>
        <v>6.1111111111111114E-3</v>
      </c>
      <c r="E1579" s="26" t="s">
        <v>2502</v>
      </c>
      <c r="F1579" s="14" t="s">
        <v>2443</v>
      </c>
      <c r="G1579" s="15">
        <v>0.107</v>
      </c>
      <c r="H1579" s="131">
        <v>31.5</v>
      </c>
      <c r="I1579" s="131">
        <v>15</v>
      </c>
      <c r="J1579" s="143" t="s">
        <v>1161</v>
      </c>
      <c r="K1579" s="27">
        <v>3</v>
      </c>
      <c r="L1579" s="27">
        <v>2E-3</v>
      </c>
      <c r="M1579" s="13">
        <v>176</v>
      </c>
      <c r="N1579" s="13">
        <v>240</v>
      </c>
      <c r="O1579" s="17">
        <v>2E-3</v>
      </c>
      <c r="P1579" s="27">
        <v>0</v>
      </c>
      <c r="Q1579" s="27">
        <v>2E-3</v>
      </c>
      <c r="R1579" s="13">
        <v>529</v>
      </c>
      <c r="S1579" s="13">
        <v>240</v>
      </c>
      <c r="T1579" s="133">
        <v>2.9999999999999997E-4</v>
      </c>
      <c r="U1579" s="27">
        <v>2.892E-3</v>
      </c>
      <c r="V1579" s="8">
        <f>IF(AB1577="Latest Sag:",-(K1579*L1579+P1579*Q1579),-(K1579*L1579+P1579*Q1579)+U1579)</f>
        <v>-3.1080000000000001E-3</v>
      </c>
      <c r="W1579" s="8">
        <f>IF(OR(AC1578="",AC1578=0),Z1578+V1579,IF(AB1577="Latest Sag:",AA1578+U1579+V1579,AC1578+V1579))</f>
        <v>-0.622641</v>
      </c>
      <c r="X1579" s="33">
        <v>-40.186115000000001</v>
      </c>
      <c r="Y1579" s="53">
        <f>IF(OR(ISBLANK(X1579),X1577=VALUE(20)),,IF(W1577="Latest Z20:",ABS(X1577-X1579-K1576*L1576-P1576*Q1576+U1578+U1579),ABS(X1578-X1579-K1578*L1578-P1578*Q1578+U1579)))</f>
        <v>9.9999999758496397E-7</v>
      </c>
      <c r="Z1579" s="28">
        <v>-67.621260000000007</v>
      </c>
      <c r="AA1579" s="28">
        <v>-0.61653800000000003</v>
      </c>
      <c r="AB1579" s="28">
        <v>-5.8910000000000004E-3</v>
      </c>
      <c r="AC1579" s="8">
        <f t="shared" ref="AC1579" si="3572">AB1579+AA1579</f>
        <v>-0.62242900000000001</v>
      </c>
      <c r="AD1579" s="35">
        <v>-0.63264371469464997</v>
      </c>
      <c r="AE1579" s="8">
        <f t="shared" ref="AE1579" si="3573">IF(AD1579="",0,IF(OR(AC1579="",AC1579=0),W1579-AD1579,AC1579-AD1579))</f>
        <v>1.0214714694649962E-2</v>
      </c>
      <c r="AF1579" s="58">
        <f t="shared" ref="AF1579" si="3574">IF(AA1579="",(Z1579-V1579)-Z1578,AC1579-W1579)</f>
        <v>2.1199999999998997E-4</v>
      </c>
      <c r="AG1579" s="40">
        <v>-7</v>
      </c>
      <c r="AH1579" s="73">
        <v>400</v>
      </c>
      <c r="AI1579" s="40">
        <v>9</v>
      </c>
      <c r="AJ1579" s="73">
        <v>100</v>
      </c>
      <c r="AK1579" s="40">
        <v>32</v>
      </c>
      <c r="AL1579" s="73">
        <v>200</v>
      </c>
      <c r="AM1579" s="70"/>
      <c r="AN1579" s="74"/>
      <c r="AO1579" s="70">
        <v>56</v>
      </c>
      <c r="AP1579" s="63"/>
      <c r="AQ1579" s="63"/>
      <c r="AR1579" s="40"/>
      <c r="AS1579" s="40"/>
      <c r="AT1579" s="63"/>
      <c r="AU1579" s="63"/>
      <c r="AV1579" s="142"/>
      <c r="AW1579" s="71"/>
      <c r="AX1579" s="45"/>
      <c r="AY1579" s="45"/>
      <c r="AZ1579" s="46"/>
      <c r="BA1579" s="152"/>
      <c r="BB1579" s="47"/>
      <c r="BC1579" s="158">
        <v>8</v>
      </c>
      <c r="BD1579" s="158"/>
      <c r="BE1579" s="47"/>
      <c r="BF1579" s="56"/>
      <c r="BG1579" s="49"/>
      <c r="BH1579" s="50"/>
      <c r="BI1579" s="49"/>
      <c r="BJ1579" s="49"/>
      <c r="BK1579" s="49"/>
      <c r="BL1579" s="49"/>
      <c r="BM1579" s="49"/>
      <c r="BN1579" s="50"/>
      <c r="BO1579" s="49"/>
      <c r="BP1579" s="49"/>
      <c r="BQ1579" s="50"/>
      <c r="BR1579" s="9"/>
    </row>
    <row r="1580" spans="1:70" s="7" customFormat="1" x14ac:dyDescent="0.25">
      <c r="A1580" s="68" t="s">
        <v>2501</v>
      </c>
      <c r="B1580" s="67" t="s">
        <v>1318</v>
      </c>
      <c r="C1580" s="52">
        <v>44973.609756944446</v>
      </c>
      <c r="D1580" s="16">
        <f>(K1580*M1580+P1580*R1580)/(24*60*60)</f>
        <v>6.1111111111111114E-3</v>
      </c>
      <c r="E1580" s="26" t="s">
        <v>2504</v>
      </c>
      <c r="F1580" s="14" t="s">
        <v>2443</v>
      </c>
      <c r="G1580" s="15">
        <v>0.107</v>
      </c>
      <c r="H1580" s="131">
        <v>31.5</v>
      </c>
      <c r="I1580" s="131">
        <v>15</v>
      </c>
      <c r="J1580" s="143" t="s">
        <v>1161</v>
      </c>
      <c r="K1580" s="27">
        <v>3</v>
      </c>
      <c r="L1580" s="27">
        <v>2E-3</v>
      </c>
      <c r="M1580" s="13">
        <v>176</v>
      </c>
      <c r="N1580" s="13">
        <v>240</v>
      </c>
      <c r="O1580" s="17">
        <v>2E-3</v>
      </c>
      <c r="P1580" s="27">
        <v>0</v>
      </c>
      <c r="Q1580" s="27">
        <v>2E-3</v>
      </c>
      <c r="R1580" s="13">
        <v>529</v>
      </c>
      <c r="S1580" s="13">
        <v>240</v>
      </c>
      <c r="T1580" s="133">
        <v>2.9999999999999997E-4</v>
      </c>
      <c r="U1580" s="27">
        <v>8.1800000000000004E-4</v>
      </c>
      <c r="V1580" s="8">
        <f>IF(AB1578="Latest Sag:",-(K1580*L1580+P1580*Q1580),-(K1580*L1580+P1580*Q1580)+U1580)</f>
        <v>-5.182E-3</v>
      </c>
      <c r="W1580" s="8">
        <f>IF(OR(AC1579="",AC1579=0),Z1579+V1580,IF(AB1578="Latest Sag:",AA1579+U1580+V1580,AC1579+V1580))</f>
        <v>-0.62761100000000003</v>
      </c>
      <c r="X1580" s="33">
        <v>-40.191298000000003</v>
      </c>
      <c r="Y1580" s="53">
        <f>IF(OR(ISBLANK(X1580),X1578=VALUE(20)),,IF(W1578="Latest Z20:",ABS(X1578-X1580-K1577*L1577-P1577*Q1577+U1579+U1580),ABS(X1579-X1580-K1579*L1579-P1579*Q1579+U1580)))</f>
        <v>1.0000000023800649E-6</v>
      </c>
      <c r="Z1580" s="28">
        <v>-67.621250000000003</v>
      </c>
      <c r="AA1580" s="28">
        <v>-0.61654900000000001</v>
      </c>
      <c r="AB1580" s="28">
        <v>-1.1096999999999999E-2</v>
      </c>
      <c r="AC1580" s="8">
        <f t="shared" ref="AC1580" si="3575">AB1580+AA1580</f>
        <v>-0.62764600000000004</v>
      </c>
      <c r="AD1580" s="35">
        <v>-0.63264371469464997</v>
      </c>
      <c r="AE1580" s="8">
        <f t="shared" ref="AE1580" si="3576">IF(AD1580="",0,IF(OR(AC1580="",AC1580=0),W1580-AD1580,AC1580-AD1580))</f>
        <v>4.9977146946499351E-3</v>
      </c>
      <c r="AF1580" s="58">
        <f t="shared" ref="AF1580" si="3577">IF(AA1580="",(Z1580-V1580)-Z1579,AC1580-W1580)</f>
        <v>-3.5000000000007248E-5</v>
      </c>
      <c r="AG1580" s="40">
        <v>-104</v>
      </c>
      <c r="AH1580" s="73">
        <v>400</v>
      </c>
      <c r="AI1580" s="40">
        <v>30</v>
      </c>
      <c r="AJ1580" s="73">
        <v>100</v>
      </c>
      <c r="AK1580" s="40">
        <v>21</v>
      </c>
      <c r="AL1580" s="73">
        <v>200</v>
      </c>
      <c r="AM1580" s="70"/>
      <c r="AN1580" s="74"/>
      <c r="AO1580" s="70">
        <v>64</v>
      </c>
      <c r="AP1580" s="63"/>
      <c r="AQ1580" s="63"/>
      <c r="AR1580" s="40"/>
      <c r="AS1580" s="40"/>
      <c r="AT1580" s="63"/>
      <c r="AU1580" s="63"/>
      <c r="AV1580" s="142"/>
      <c r="AW1580" s="71"/>
      <c r="AX1580" s="45"/>
      <c r="AY1580" s="45"/>
      <c r="AZ1580" s="46" t="s">
        <v>1625</v>
      </c>
      <c r="BA1580" s="152"/>
      <c r="BB1580" s="47"/>
      <c r="BC1580" s="158">
        <v>8</v>
      </c>
      <c r="BD1580" s="158">
        <v>0</v>
      </c>
      <c r="BE1580" s="47">
        <v>5.8</v>
      </c>
      <c r="BF1580" s="56"/>
      <c r="BG1580" s="49"/>
      <c r="BH1580" s="50"/>
      <c r="BI1580" s="49"/>
      <c r="BJ1580" s="49"/>
      <c r="BK1580" s="49"/>
      <c r="BL1580" s="49"/>
      <c r="BM1580" s="49"/>
      <c r="BN1580" s="50"/>
      <c r="BO1580" s="49"/>
      <c r="BP1580" s="49"/>
      <c r="BQ1580" s="50"/>
      <c r="BR1580" s="9"/>
    </row>
    <row r="1581" spans="1:70" s="7" customFormat="1" x14ac:dyDescent="0.25">
      <c r="A1581" s="68" t="s">
        <v>2503</v>
      </c>
      <c r="B1581" s="67" t="s">
        <v>1318</v>
      </c>
      <c r="C1581" s="52">
        <v>44973.630682870367</v>
      </c>
      <c r="D1581" s="16">
        <f>(K1581*M1581+P1581*R1581)/(24*60*60)</f>
        <v>1.2233796296296296E-2</v>
      </c>
      <c r="E1581" s="26" t="s">
        <v>2510</v>
      </c>
      <c r="F1581" s="14" t="s">
        <v>2443</v>
      </c>
      <c r="G1581" s="15">
        <v>0.107</v>
      </c>
      <c r="H1581" s="131">
        <v>31.5</v>
      </c>
      <c r="I1581" s="131">
        <v>15</v>
      </c>
      <c r="J1581" s="143" t="s">
        <v>1161</v>
      </c>
      <c r="K1581" s="27">
        <v>3</v>
      </c>
      <c r="L1581" s="27">
        <v>2E-3</v>
      </c>
      <c r="M1581" s="13">
        <v>176</v>
      </c>
      <c r="N1581" s="13">
        <v>240</v>
      </c>
      <c r="O1581" s="17">
        <v>2E-3</v>
      </c>
      <c r="P1581" s="27">
        <v>1</v>
      </c>
      <c r="Q1581" s="27">
        <v>2E-3</v>
      </c>
      <c r="R1581" s="13">
        <v>529</v>
      </c>
      <c r="S1581" s="13">
        <v>240</v>
      </c>
      <c r="T1581" s="133">
        <v>2.9999999999999997E-4</v>
      </c>
      <c r="U1581" s="27">
        <v>3.0000000000000001E-3</v>
      </c>
      <c r="V1581" s="8">
        <f>IF(AB1579="Latest Sag:",-(K1581*L1581+P1581*Q1581),-(K1581*L1581+P1581*Q1581)+U1581)</f>
        <v>-5.0000000000000001E-3</v>
      </c>
      <c r="W1581" s="8">
        <f>IF(OR(AC1580="",AC1580=0),Z1580+V1581,IF(AB1579="Latest Sag:",AA1580+U1581+V1581,AC1580+V1581))</f>
        <v>-0.63264600000000004</v>
      </c>
      <c r="X1581" s="33">
        <v>-40.194298000000003</v>
      </c>
      <c r="Y1581" s="53">
        <f>IF(OR(ISBLANK(X1581),X1579=VALUE(20)),,IF(W1579="Latest Z20:",ABS(X1579-X1581-K1578*L1578-P1578*Q1578+U1580+U1581),ABS(X1580-X1581-K1580*L1580-P1580*Q1580+U1581)))</f>
        <v>1.1362438767648086E-16</v>
      </c>
      <c r="Z1581" s="28">
        <v>-67.621036000000004</v>
      </c>
      <c r="AA1581" s="28">
        <v>-0.61655199999999999</v>
      </c>
      <c r="AB1581" s="28">
        <v>-1.6174000000000001E-2</v>
      </c>
      <c r="AC1581" s="8">
        <f t="shared" ref="AC1581" si="3578">AB1581+AA1581</f>
        <v>-0.63272600000000001</v>
      </c>
      <c r="AD1581" s="35">
        <v>-0.63264371469464997</v>
      </c>
      <c r="AE1581" s="8">
        <f t="shared" ref="AE1581" si="3579">IF(AD1581="",0,IF(OR(AC1581="",AC1581=0),W1581-AD1581,AC1581-AD1581))</f>
        <v>-8.2285305350038307E-5</v>
      </c>
      <c r="AF1581" s="58">
        <f t="shared" ref="AF1581" si="3580">IF(AA1581="",(Z1581-V1581)-Z1580,AC1581-W1581)</f>
        <v>-7.9999999999968985E-5</v>
      </c>
      <c r="AG1581" s="40">
        <v>199</v>
      </c>
      <c r="AH1581" s="73">
        <v>400</v>
      </c>
      <c r="AI1581" s="40">
        <v>27</v>
      </c>
      <c r="AJ1581" s="73">
        <v>100</v>
      </c>
      <c r="AK1581" s="40">
        <v>36</v>
      </c>
      <c r="AL1581" s="73">
        <v>200</v>
      </c>
      <c r="AM1581" s="70"/>
      <c r="AN1581" s="74"/>
      <c r="AO1581" s="70">
        <v>60</v>
      </c>
      <c r="AP1581" s="63"/>
      <c r="AQ1581" s="63"/>
      <c r="AR1581" s="40"/>
      <c r="AS1581" s="40"/>
      <c r="AT1581" s="63"/>
      <c r="AU1581" s="63"/>
      <c r="AV1581" s="142"/>
      <c r="AW1581" s="71"/>
      <c r="AX1581" s="45"/>
      <c r="AY1581" s="45"/>
      <c r="AZ1581" s="46" t="s">
        <v>2509</v>
      </c>
      <c r="BA1581" s="152"/>
      <c r="BB1581" s="47"/>
      <c r="BC1581" s="158">
        <v>8</v>
      </c>
      <c r="BD1581" s="158">
        <v>9</v>
      </c>
      <c r="BE1581" s="47">
        <v>9</v>
      </c>
      <c r="BF1581" s="56"/>
      <c r="BG1581" s="49"/>
      <c r="BH1581" s="50"/>
      <c r="BI1581" s="49"/>
      <c r="BJ1581" s="49"/>
      <c r="BK1581" s="49"/>
      <c r="BL1581" s="49"/>
      <c r="BM1581" s="49"/>
      <c r="BN1581" s="50"/>
      <c r="BO1581" s="49"/>
      <c r="BP1581" s="49"/>
      <c r="BQ1581" s="50"/>
      <c r="BR1581" s="9"/>
    </row>
    <row r="1582" spans="1:70" s="6" customFormat="1" x14ac:dyDescent="0.25">
      <c r="A1582" s="170" t="s">
        <v>1155</v>
      </c>
      <c r="B1582" s="136"/>
      <c r="C1582" s="137">
        <v>44973.670671296299</v>
      </c>
      <c r="D1582" s="146">
        <v>3.31</v>
      </c>
      <c r="E1582" s="139" t="s">
        <v>814</v>
      </c>
      <c r="F1582" s="165" t="s">
        <v>1203</v>
      </c>
      <c r="G1582" s="22"/>
      <c r="H1582" s="134"/>
      <c r="I1582" s="134"/>
      <c r="J1582" s="145"/>
      <c r="K1582" s="29"/>
      <c r="L1582" s="29"/>
      <c r="M1582" s="1"/>
      <c r="N1582" s="1"/>
      <c r="O1582" s="3"/>
      <c r="P1582" s="29"/>
      <c r="Q1582" s="29"/>
      <c r="R1582" s="1"/>
      <c r="S1582" s="1"/>
      <c r="T1582" s="147" t="s">
        <v>903</v>
      </c>
      <c r="U1582" s="32" t="s">
        <v>24</v>
      </c>
      <c r="V1582" s="24"/>
      <c r="W1582" s="25" t="s">
        <v>22</v>
      </c>
      <c r="X1582" s="30">
        <v>20</v>
      </c>
      <c r="Y1582" s="138"/>
      <c r="Z1582" s="30"/>
      <c r="AA1582" s="30"/>
      <c r="AB1582" s="36" t="s">
        <v>21</v>
      </c>
      <c r="AC1582" s="24">
        <f>$AC$1581</f>
        <v>-0.63272600000000001</v>
      </c>
      <c r="AD1582" s="30"/>
      <c r="AE1582" s="24"/>
      <c r="AF1582" s="24"/>
      <c r="AG1582" s="41"/>
      <c r="AH1582" s="41"/>
      <c r="AI1582" s="41"/>
      <c r="AJ1582" s="41"/>
      <c r="AK1582" s="41"/>
      <c r="AL1582" s="41"/>
      <c r="AM1582" s="41"/>
      <c r="AN1582" s="41"/>
      <c r="AO1582" s="41"/>
      <c r="AP1582" s="135"/>
      <c r="AQ1582" s="135"/>
      <c r="AR1582" s="41"/>
      <c r="AS1582" s="41"/>
      <c r="AT1582" s="135"/>
      <c r="AU1582" s="135"/>
      <c r="AV1582" s="29"/>
      <c r="AW1582" s="42"/>
      <c r="AX1582" s="42"/>
      <c r="AY1582" s="42"/>
      <c r="AZ1582" s="43"/>
      <c r="BA1582" s="151"/>
      <c r="BB1582" s="44"/>
      <c r="BC1582" s="157">
        <v>9</v>
      </c>
      <c r="BD1582" s="157"/>
      <c r="BE1582" s="44"/>
      <c r="BF1582" s="48"/>
      <c r="BG1582" s="48"/>
      <c r="BH1582" s="48"/>
      <c r="BI1582" s="48"/>
      <c r="BJ1582" s="48"/>
      <c r="BK1582" s="48"/>
      <c r="BL1582" s="48"/>
      <c r="BM1582" s="48"/>
      <c r="BN1582" s="48"/>
      <c r="BO1582" s="48"/>
      <c r="BP1582" s="48"/>
      <c r="BQ1582" s="48"/>
      <c r="BR1582" s="1"/>
    </row>
    <row r="1583" spans="1:70" s="7" customFormat="1" x14ac:dyDescent="0.25">
      <c r="A1583" s="68" t="s">
        <v>2505</v>
      </c>
      <c r="B1583" s="67" t="s">
        <v>1318</v>
      </c>
      <c r="C1583" s="52">
        <v>44973.674664351849</v>
      </c>
      <c r="D1583" s="16">
        <f>(K1583*M1583+P1583*R1583)/(24*60*60)</f>
        <v>0</v>
      </c>
      <c r="E1583" s="26" t="s">
        <v>2507</v>
      </c>
      <c r="F1583" s="14" t="s">
        <v>2443</v>
      </c>
      <c r="G1583" s="15">
        <v>0.107</v>
      </c>
      <c r="H1583" s="131">
        <v>31.5</v>
      </c>
      <c r="I1583" s="131">
        <v>15</v>
      </c>
      <c r="J1583" s="143" t="s">
        <v>1161</v>
      </c>
      <c r="K1583" s="37"/>
      <c r="L1583" s="27">
        <v>2E-3</v>
      </c>
      <c r="M1583" s="13">
        <v>176</v>
      </c>
      <c r="N1583" s="13">
        <v>240</v>
      </c>
      <c r="O1583" s="17">
        <v>2E-3</v>
      </c>
      <c r="P1583" s="37"/>
      <c r="Q1583" s="27">
        <v>2E-3</v>
      </c>
      <c r="R1583" s="13">
        <v>529</v>
      </c>
      <c r="S1583" s="13">
        <v>240</v>
      </c>
      <c r="T1583" s="133">
        <v>2.9999999999999997E-4</v>
      </c>
      <c r="U1583" s="27"/>
      <c r="V1583" s="8">
        <f>IF(AB1581="Latest Sag:",-(K1583*L1583+P1583*Q1583),-(K1583*L1583+P1583*Q1583)+U1583)</f>
        <v>0</v>
      </c>
      <c r="W1583" s="8">
        <f>IF(OR(AC1582="",AC1582=0),Z1582+V1583,IF(AB1581="Latest Sag:",AA1582+U1583+V1583,AC1582+V1583))</f>
        <v>-0.63272600000000001</v>
      </c>
      <c r="X1583" s="34"/>
      <c r="Y1583" s="53">
        <f>IF(OR(ISBLANK(X1583),X1581=VALUE(20)),,IF(W1581="Latest Z20:",ABS(X1581-X1583-K1580*L1580-P1580*Q1580+U1582+U1583),ABS(X1582-X1583-K1582*L1582-P1582*Q1582+U1583)))</f>
        <v>0</v>
      </c>
      <c r="Z1583" s="28">
        <v>-67.620168000000007</v>
      </c>
      <c r="AA1583" s="28">
        <v>-0.61650799999999994</v>
      </c>
      <c r="AB1583" s="28">
        <v>-1.15E-3</v>
      </c>
      <c r="AC1583" s="8">
        <f t="shared" ref="AC1583" si="3581">AB1583+AA1583</f>
        <v>-0.61765799999999993</v>
      </c>
      <c r="AD1583" s="35">
        <v>-0.63268443529804896</v>
      </c>
      <c r="AE1583" s="8">
        <f t="shared" ref="AE1583" si="3582">IF(AD1583="",0,IF(OR(AC1583="",AC1583=0),W1583-AD1583,AC1583-AD1583))</f>
        <v>1.5026435298049035E-2</v>
      </c>
      <c r="AF1583" s="58">
        <f t="shared" ref="AF1583" si="3583">IF(AA1583="",(Z1583-V1583)-Z1582,AC1583-W1583)</f>
        <v>1.5068000000000081E-2</v>
      </c>
      <c r="AG1583" s="40">
        <v>1346</v>
      </c>
      <c r="AH1583" s="73">
        <v>400</v>
      </c>
      <c r="AI1583" s="40">
        <v>77</v>
      </c>
      <c r="AJ1583" s="73">
        <v>100</v>
      </c>
      <c r="AK1583" s="40">
        <v>19</v>
      </c>
      <c r="AL1583" s="73">
        <v>200</v>
      </c>
      <c r="AM1583" s="70"/>
      <c r="AN1583" s="74"/>
      <c r="AO1583" s="70"/>
      <c r="AP1583" s="63"/>
      <c r="AQ1583" s="63"/>
      <c r="AR1583" s="40"/>
      <c r="AS1583" s="40"/>
      <c r="AT1583" s="63"/>
      <c r="AU1583" s="63"/>
      <c r="AV1583" s="142"/>
      <c r="AW1583" s="71"/>
      <c r="AX1583" s="45"/>
      <c r="AY1583" s="45"/>
      <c r="AZ1583" s="46"/>
      <c r="BA1583" s="152"/>
      <c r="BB1583" s="47"/>
      <c r="BC1583" s="158">
        <v>9</v>
      </c>
      <c r="BD1583" s="158"/>
      <c r="BE1583" s="47"/>
      <c r="BF1583" s="56"/>
      <c r="BG1583" s="49"/>
      <c r="BH1583" s="50"/>
      <c r="BI1583" s="49"/>
      <c r="BJ1583" s="49"/>
      <c r="BK1583" s="49"/>
      <c r="BL1583" s="49"/>
      <c r="BM1583" s="49"/>
      <c r="BN1583" s="50"/>
      <c r="BO1583" s="49"/>
      <c r="BP1583" s="49"/>
      <c r="BQ1583" s="50"/>
      <c r="BR1583" s="9"/>
    </row>
    <row r="1584" spans="1:70" s="7" customFormat="1" x14ac:dyDescent="0.25">
      <c r="A1584" s="68" t="s">
        <v>2506</v>
      </c>
      <c r="B1584" s="67" t="s">
        <v>1318</v>
      </c>
      <c r="C1584" s="52">
        <v>44973.701666666668</v>
      </c>
      <c r="D1584" s="16">
        <f>(K1584*M1584+P1584*R1584)/(24*60*60)</f>
        <v>8.1481481481481474E-3</v>
      </c>
      <c r="E1584" s="26" t="s">
        <v>2511</v>
      </c>
      <c r="F1584" s="14" t="s">
        <v>2443</v>
      </c>
      <c r="G1584" s="15">
        <v>0.107</v>
      </c>
      <c r="H1584" s="131">
        <v>31.5</v>
      </c>
      <c r="I1584" s="131">
        <v>15</v>
      </c>
      <c r="J1584" s="143" t="s">
        <v>1161</v>
      </c>
      <c r="K1584" s="27">
        <v>4</v>
      </c>
      <c r="L1584" s="27">
        <v>2E-3</v>
      </c>
      <c r="M1584" s="13">
        <v>176</v>
      </c>
      <c r="N1584" s="13">
        <v>240</v>
      </c>
      <c r="O1584" s="17">
        <v>2E-3</v>
      </c>
      <c r="P1584" s="27">
        <v>0</v>
      </c>
      <c r="Q1584" s="27">
        <v>2E-3</v>
      </c>
      <c r="R1584" s="13">
        <v>529</v>
      </c>
      <c r="S1584" s="13">
        <v>240</v>
      </c>
      <c r="T1584" s="133">
        <v>2.9999999999999997E-4</v>
      </c>
      <c r="U1584" s="27">
        <v>4.7999999999999996E-3</v>
      </c>
      <c r="V1584" s="8">
        <f>IF(AB1582="Latest Sag:",-(K1584*L1584+P1584*Q1584),-(K1584*L1584+P1584*Q1584)+U1584)</f>
        <v>-8.0000000000000002E-3</v>
      </c>
      <c r="W1584" s="8">
        <f>IF(OR(AC1583="",AC1583=0),Z1583+V1584,IF(AB1582="Latest Sag:",AA1583+U1584+V1584,AC1583+V1584))</f>
        <v>-0.61970799999999993</v>
      </c>
      <c r="X1584" s="33">
        <v>-40.178736000000001</v>
      </c>
      <c r="Y1584" s="53">
        <f>IF(OR(ISBLANK(X1584),X1582=VALUE(20)),,IF(W1582="Latest Z20:",ABS(X1582-X1584-K1581*L1581-P1581*Q1581+U1583+U1584),ABS(X1583-X1584-K1583*L1583-P1583*Q1583+U1584)))</f>
        <v>0</v>
      </c>
      <c r="Z1584" s="28">
        <v>-67.620380999999995</v>
      </c>
      <c r="AA1584" s="28">
        <v>-0.61649699999999996</v>
      </c>
      <c r="AB1584" s="28">
        <v>-1.3270000000000001E-3</v>
      </c>
      <c r="AC1584" s="8">
        <f t="shared" ref="AC1584" si="3584">AB1584+AA1584</f>
        <v>-0.61782399999999993</v>
      </c>
      <c r="AD1584" s="35">
        <v>-0.63268443529804896</v>
      </c>
      <c r="AE1584" s="8">
        <f t="shared" ref="AE1584" si="3585">IF(AD1584="",0,IF(OR(AC1584="",AC1584=0),W1584-AD1584,AC1584-AD1584))</f>
        <v>1.4860435298049035E-2</v>
      </c>
      <c r="AF1584" s="58">
        <f t="shared" ref="AF1584" si="3586">IF(AA1584="",(Z1584-V1584)-Z1583,AC1584-W1584)</f>
        <v>1.8839999999999968E-3</v>
      </c>
      <c r="AG1584" s="40">
        <v>952</v>
      </c>
      <c r="AH1584" s="73">
        <v>400</v>
      </c>
      <c r="AI1584" s="40">
        <v>84</v>
      </c>
      <c r="AJ1584" s="73">
        <v>100</v>
      </c>
      <c r="AK1584" s="40">
        <v>11</v>
      </c>
      <c r="AL1584" s="73">
        <v>200</v>
      </c>
      <c r="AM1584" s="70"/>
      <c r="AN1584" s="74"/>
      <c r="AO1584" s="70">
        <v>270</v>
      </c>
      <c r="AP1584" s="63"/>
      <c r="AQ1584" s="63"/>
      <c r="AR1584" s="40"/>
      <c r="AS1584" s="40"/>
      <c r="AT1584" s="63"/>
      <c r="AU1584" s="63"/>
      <c r="AV1584" s="142"/>
      <c r="AW1584" s="71"/>
      <c r="AX1584" s="45"/>
      <c r="AY1584" s="45"/>
      <c r="AZ1584" s="46"/>
      <c r="BA1584" s="152"/>
      <c r="BB1584" s="47"/>
      <c r="BC1584" s="158">
        <v>9</v>
      </c>
      <c r="BD1584" s="158"/>
      <c r="BE1584" s="47"/>
      <c r="BF1584" s="56"/>
      <c r="BG1584" s="49"/>
      <c r="BH1584" s="50"/>
      <c r="BI1584" s="49"/>
      <c r="BJ1584" s="49"/>
      <c r="BK1584" s="49"/>
      <c r="BL1584" s="49"/>
      <c r="BM1584" s="49"/>
      <c r="BN1584" s="50"/>
      <c r="BO1584" s="49"/>
      <c r="BP1584" s="49"/>
      <c r="BQ1584" s="50"/>
      <c r="BR1584" s="9"/>
    </row>
    <row r="1585" spans="1:70" s="7" customFormat="1" x14ac:dyDescent="0.25">
      <c r="A1585" s="68" t="s">
        <v>2512</v>
      </c>
      <c r="B1585" s="67" t="s">
        <v>2515</v>
      </c>
      <c r="C1585" s="52">
        <v>44973.726307870369</v>
      </c>
      <c r="D1585" s="16">
        <f>(K1585*M1585+P1585*R1585)/(24*60*60)</f>
        <v>6.1111111111111114E-3</v>
      </c>
      <c r="E1585" s="26"/>
      <c r="F1585" s="14" t="s">
        <v>2443</v>
      </c>
      <c r="G1585" s="15">
        <v>0.107</v>
      </c>
      <c r="H1585" s="131">
        <v>31.5</v>
      </c>
      <c r="I1585" s="131">
        <v>15</v>
      </c>
      <c r="J1585" s="143" t="s">
        <v>1161</v>
      </c>
      <c r="K1585" s="27">
        <v>3</v>
      </c>
      <c r="L1585" s="27">
        <v>2E-3</v>
      </c>
      <c r="M1585" s="13">
        <v>176</v>
      </c>
      <c r="N1585" s="13">
        <v>240</v>
      </c>
      <c r="O1585" s="17">
        <v>2E-3</v>
      </c>
      <c r="P1585" s="27">
        <v>0</v>
      </c>
      <c r="Q1585" s="27">
        <v>2E-3</v>
      </c>
      <c r="R1585" s="13">
        <v>529</v>
      </c>
      <c r="S1585" s="13">
        <v>240</v>
      </c>
      <c r="T1585" s="133">
        <v>2.9999999999999997E-4</v>
      </c>
      <c r="U1585" s="27">
        <v>1.1410000000000001E-3</v>
      </c>
      <c r="V1585" s="8">
        <f>IF(AB1583="Latest Sag:",-(K1585*L1585+P1585*Q1585),-(K1585*L1585+P1585*Q1585)+U1585)</f>
        <v>-4.8590000000000005E-3</v>
      </c>
      <c r="W1585" s="8">
        <f>IF(OR(AC1584="",AC1584=0),Z1584+V1585,IF(AB1583="Latest Sag:",AA1584+U1585+V1585,AC1584+V1585))</f>
        <v>-0.62268299999999988</v>
      </c>
      <c r="X1585" s="33">
        <v>-40.185594999999999</v>
      </c>
      <c r="Y1585" s="53">
        <f>IF(OR(ISBLANK(X1585),X1583=VALUE(20)),,IF(W1583="Latest Z20:",ABS(X1583-X1585-K1582*L1582-P1582*Q1582+U1584+U1585),ABS(X1584-X1585-K1584*L1584-P1584*Q1584+U1585)))</f>
        <v>1.3838756529604979E-15</v>
      </c>
      <c r="Z1585" s="28">
        <v>-67.620683</v>
      </c>
      <c r="AA1585" s="28">
        <v>-0.61649200000000004</v>
      </c>
      <c r="AB1585" s="28">
        <v>-5.9919999999999999E-3</v>
      </c>
      <c r="AC1585" s="8">
        <f t="shared" ref="AC1585" si="3587">AB1585+AA1585</f>
        <v>-0.62248400000000004</v>
      </c>
      <c r="AD1585" s="35">
        <v>-0.63268443529804896</v>
      </c>
      <c r="AE1585" s="8">
        <f t="shared" ref="AE1585" si="3588">IF(AD1585="",0,IF(OR(AC1585="",AC1585=0),W1585-AD1585,AC1585-AD1585))</f>
        <v>1.0200435298048927E-2</v>
      </c>
      <c r="AF1585" s="58">
        <f t="shared" ref="AF1585" si="3589">IF(AA1585="",(Z1585-V1585)-Z1584,AC1585-W1585)</f>
        <v>1.989999999998382E-4</v>
      </c>
      <c r="AG1585" s="40">
        <v>-39</v>
      </c>
      <c r="AH1585" s="73">
        <v>400</v>
      </c>
      <c r="AI1585" s="40">
        <v>26</v>
      </c>
      <c r="AJ1585" s="73">
        <v>100</v>
      </c>
      <c r="AK1585" s="40">
        <v>15</v>
      </c>
      <c r="AL1585" s="73">
        <v>200</v>
      </c>
      <c r="AM1585" s="70"/>
      <c r="AN1585" s="74"/>
      <c r="AO1585" s="70">
        <v>103</v>
      </c>
      <c r="AP1585" s="63"/>
      <c r="AQ1585" s="63"/>
      <c r="AR1585" s="40"/>
      <c r="AS1585" s="40"/>
      <c r="AT1585" s="63"/>
      <c r="AU1585" s="63"/>
      <c r="AV1585" s="142"/>
      <c r="AW1585" s="71"/>
      <c r="AX1585" s="45"/>
      <c r="AY1585" s="45"/>
      <c r="AZ1585" s="46"/>
      <c r="BA1585" s="152"/>
      <c r="BB1585" s="47"/>
      <c r="BC1585" s="158">
        <v>9</v>
      </c>
      <c r="BD1585" s="158"/>
      <c r="BE1585" s="47"/>
      <c r="BF1585" s="56"/>
      <c r="BG1585" s="49"/>
      <c r="BH1585" s="50"/>
      <c r="BI1585" s="49"/>
      <c r="BJ1585" s="49"/>
      <c r="BK1585" s="49"/>
      <c r="BL1585" s="49"/>
      <c r="BM1585" s="49"/>
      <c r="BN1585" s="50"/>
      <c r="BO1585" s="49"/>
      <c r="BP1585" s="49"/>
      <c r="BQ1585" s="50"/>
      <c r="BR1585" s="9"/>
    </row>
    <row r="1586" spans="1:70" s="7" customFormat="1" x14ac:dyDescent="0.25">
      <c r="A1586" s="68" t="s">
        <v>2516</v>
      </c>
      <c r="B1586" s="67" t="s">
        <v>2517</v>
      </c>
      <c r="C1586" s="52">
        <v>44973.756284722222</v>
      </c>
      <c r="D1586" s="16">
        <f>(K1586*M1586+P1586*R1586)/(24*60*60)</f>
        <v>6.1111111111111114E-3</v>
      </c>
      <c r="E1586" s="26" t="s">
        <v>2519</v>
      </c>
      <c r="F1586" s="14" t="s">
        <v>2443</v>
      </c>
      <c r="G1586" s="15">
        <v>0.107</v>
      </c>
      <c r="H1586" s="131">
        <v>31.5</v>
      </c>
      <c r="I1586" s="131">
        <v>15</v>
      </c>
      <c r="J1586" s="143" t="s">
        <v>1161</v>
      </c>
      <c r="K1586" s="27">
        <v>3</v>
      </c>
      <c r="L1586" s="27">
        <v>2E-3</v>
      </c>
      <c r="M1586" s="13">
        <v>176</v>
      </c>
      <c r="N1586" s="13">
        <v>240</v>
      </c>
      <c r="O1586" s="17">
        <v>2E-3</v>
      </c>
      <c r="P1586" s="27">
        <v>0</v>
      </c>
      <c r="Q1586" s="27">
        <v>2E-3</v>
      </c>
      <c r="R1586" s="13">
        <v>529</v>
      </c>
      <c r="S1586" s="13">
        <v>240</v>
      </c>
      <c r="T1586" s="133">
        <v>2.9999999999999997E-4</v>
      </c>
      <c r="U1586" s="27">
        <v>8.0400000000000003E-4</v>
      </c>
      <c r="V1586" s="8">
        <f>IF(AB1584="Latest Sag:",-(K1586*L1586+P1586*Q1586),-(K1586*L1586+P1586*Q1586)+U1586)</f>
        <v>-5.1960000000000001E-3</v>
      </c>
      <c r="W1586" s="8">
        <f>IF(OR(AC1585="",AC1585=0),Z1585+V1586,IF(AB1584="Latest Sag:",AA1585+U1586+V1586,AC1585+V1586))</f>
        <v>-0.62768000000000002</v>
      </c>
      <c r="X1586" s="33">
        <v>-40.19079</v>
      </c>
      <c r="Y1586" s="53">
        <f>IF(OR(ISBLANK(X1586),X1584=VALUE(20)),,IF(W1584="Latest Z20:",ABS(X1584-X1586-K1583*L1583-P1583*Q1583+U1585+U1586),ABS(X1585-X1586-K1585*L1585-P1585*Q1585+U1586)))</f>
        <v>9.999999994953282E-7</v>
      </c>
      <c r="Z1586" s="28">
        <v>-67.620627999999996</v>
      </c>
      <c r="AA1586" s="28">
        <v>-0.61652099999999999</v>
      </c>
      <c r="AB1586" s="28">
        <v>-1.1113E-2</v>
      </c>
      <c r="AC1586" s="8">
        <f t="shared" ref="AC1586" si="3590">AB1586+AA1586</f>
        <v>-0.62763400000000003</v>
      </c>
      <c r="AD1586" s="35">
        <v>-0.63268443529804896</v>
      </c>
      <c r="AE1586" s="8">
        <f t="shared" ref="AE1586" si="3591">IF(AD1586="",0,IF(OR(AC1586="",AC1586=0),W1586-AD1586,AC1586-AD1586))</f>
        <v>5.0504352980489386E-3</v>
      </c>
      <c r="AF1586" s="58">
        <f t="shared" ref="AF1586" si="3592">IF(AA1586="",(Z1586-V1586)-Z1585,AC1586-W1586)</f>
        <v>4.5999999999990493E-5</v>
      </c>
      <c r="AG1586" s="40">
        <v>28</v>
      </c>
      <c r="AH1586" s="73">
        <v>400</v>
      </c>
      <c r="AI1586" s="40">
        <v>25</v>
      </c>
      <c r="AJ1586" s="73">
        <v>100</v>
      </c>
      <c r="AK1586" s="40">
        <v>34</v>
      </c>
      <c r="AL1586" s="73">
        <v>200</v>
      </c>
      <c r="AM1586" s="70"/>
      <c r="AN1586" s="74"/>
      <c r="AO1586" s="70">
        <v>40</v>
      </c>
      <c r="AP1586" s="63"/>
      <c r="AQ1586" s="63"/>
      <c r="AR1586" s="40"/>
      <c r="AS1586" s="40"/>
      <c r="AT1586" s="63"/>
      <c r="AU1586" s="63"/>
      <c r="AV1586" s="142"/>
      <c r="AW1586" s="71"/>
      <c r="AX1586" s="45">
        <v>-2.1999999999999999E-5</v>
      </c>
      <c r="AY1586" s="45"/>
      <c r="AZ1586" s="46"/>
      <c r="BA1586" s="152"/>
      <c r="BB1586" s="47"/>
      <c r="BC1586" s="158">
        <v>9</v>
      </c>
      <c r="BD1586" s="158">
        <v>5</v>
      </c>
      <c r="BE1586" s="47">
        <v>6.5</v>
      </c>
      <c r="BF1586" s="56"/>
      <c r="BG1586" s="49"/>
      <c r="BH1586" s="50"/>
      <c r="BI1586" s="49"/>
      <c r="BJ1586" s="49"/>
      <c r="BK1586" s="49"/>
      <c r="BL1586" s="49"/>
      <c r="BM1586" s="49"/>
      <c r="BN1586" s="50"/>
      <c r="BO1586" s="49"/>
      <c r="BP1586" s="49"/>
      <c r="BQ1586" s="50"/>
      <c r="BR1586" s="9"/>
    </row>
    <row r="1587" spans="1:70" s="7" customFormat="1" x14ac:dyDescent="0.25">
      <c r="A1587" s="68" t="s">
        <v>2518</v>
      </c>
      <c r="B1587" s="67" t="s">
        <v>1156</v>
      </c>
      <c r="C1587" s="52">
        <v>44973.796550925923</v>
      </c>
      <c r="D1587" s="16">
        <f>(K1587*M1587+P1587*R1587)/(24*60*60)</f>
        <v>1.2233796296296296E-2</v>
      </c>
      <c r="E1587" s="26"/>
      <c r="F1587" s="14" t="s">
        <v>2443</v>
      </c>
      <c r="G1587" s="15">
        <v>0.107</v>
      </c>
      <c r="H1587" s="131">
        <v>31.5</v>
      </c>
      <c r="I1587" s="131">
        <v>15</v>
      </c>
      <c r="J1587" s="143" t="s">
        <v>1161</v>
      </c>
      <c r="K1587" s="27">
        <v>3</v>
      </c>
      <c r="L1587" s="27">
        <v>2E-3</v>
      </c>
      <c r="M1587" s="13">
        <v>176</v>
      </c>
      <c r="N1587" s="13">
        <v>240</v>
      </c>
      <c r="O1587" s="17">
        <v>2E-3</v>
      </c>
      <c r="P1587" s="27">
        <v>1</v>
      </c>
      <c r="Q1587" s="27">
        <v>2E-3</v>
      </c>
      <c r="R1587" s="13">
        <v>529</v>
      </c>
      <c r="S1587" s="13">
        <v>240</v>
      </c>
      <c r="T1587" s="133">
        <v>2.9999999999999997E-4</v>
      </c>
      <c r="U1587" s="27">
        <v>3.0839999999999999E-3</v>
      </c>
      <c r="V1587" s="8">
        <f>IF(AB1585="Latest Sag:",-(K1587*L1587+P1587*Q1587),-(K1587*L1587+P1587*Q1587)+U1587)</f>
        <v>-4.9160000000000002E-3</v>
      </c>
      <c r="W1587" s="8">
        <f>IF(OR(AC1586="",AC1586=0),Z1586+V1587,IF(AB1585="Latest Sag:",AA1586+U1587+V1587,AC1586+V1587))</f>
        <v>-0.63255000000000006</v>
      </c>
      <c r="X1587" s="33">
        <v>-40.193705999999999</v>
      </c>
      <c r="Y1587" s="53">
        <f>IF(OR(ISBLANK(X1587),X1585=VALUE(20)),,IF(W1585="Latest Z20:",ABS(X1585-X1587-K1584*L1584-P1584*Q1584+U1586+U1587),ABS(X1586-X1587-K1586*L1586-P1586*Q1586+U1587)))</f>
        <v>9.6971042307103517E-16</v>
      </c>
      <c r="Z1587" s="28">
        <v>-67.620296999999994</v>
      </c>
      <c r="AA1587" s="28">
        <v>-0.61651</v>
      </c>
      <c r="AB1587" s="28">
        <v>-1.6427000000000001E-2</v>
      </c>
      <c r="AC1587" s="8">
        <f t="shared" ref="AC1587" si="3593">AB1587+AA1587</f>
        <v>-0.63293699999999997</v>
      </c>
      <c r="AD1587" s="35">
        <v>-0.63268443529804896</v>
      </c>
      <c r="AE1587" s="8">
        <f t="shared" ref="AE1587" si="3594">IF(AD1587="",0,IF(OR(AC1587="",AC1587=0),W1587-AD1587,AC1587-AD1587))</f>
        <v>-2.52564701951008E-4</v>
      </c>
      <c r="AF1587" s="58">
        <f t="shared" ref="AF1587" si="3595">IF(AA1587="",(Z1587-V1587)-Z1586,AC1587-W1587)</f>
        <v>-3.8699999999991519E-4</v>
      </c>
      <c r="AG1587" s="40">
        <v>-26</v>
      </c>
      <c r="AH1587" s="73">
        <v>400</v>
      </c>
      <c r="AI1587" s="40">
        <v>12</v>
      </c>
      <c r="AJ1587" s="73">
        <v>100</v>
      </c>
      <c r="AK1587" s="40">
        <v>26</v>
      </c>
      <c r="AL1587" s="73">
        <v>200</v>
      </c>
      <c r="AM1587" s="70"/>
      <c r="AN1587" s="74"/>
      <c r="AO1587" s="70">
        <v>118</v>
      </c>
      <c r="AP1587" s="63"/>
      <c r="AQ1587" s="63"/>
      <c r="AR1587" s="40"/>
      <c r="AS1587" s="40"/>
      <c r="AT1587" s="63"/>
      <c r="AU1587" s="63"/>
      <c r="AV1587" s="142"/>
      <c r="AW1587" s="71"/>
      <c r="AX1587" s="45"/>
      <c r="AY1587" s="45"/>
      <c r="AZ1587" s="46"/>
      <c r="BA1587" s="152"/>
      <c r="BB1587" s="47"/>
      <c r="BC1587" s="158">
        <v>9</v>
      </c>
      <c r="BD1587" s="158">
        <v>4</v>
      </c>
      <c r="BE1587" s="47">
        <v>6.5</v>
      </c>
      <c r="BF1587" s="56"/>
      <c r="BG1587" s="49"/>
      <c r="BH1587" s="50"/>
      <c r="BI1587" s="49"/>
      <c r="BJ1587" s="49"/>
      <c r="BK1587" s="49"/>
      <c r="BL1587" s="49"/>
      <c r="BM1587" s="49"/>
      <c r="BN1587" s="50"/>
      <c r="BO1587" s="49"/>
      <c r="BP1587" s="49"/>
      <c r="BQ1587" s="50"/>
      <c r="BR1587" s="9"/>
    </row>
    <row r="1588" spans="1:70" s="6" customFormat="1" x14ac:dyDescent="0.25">
      <c r="A1588" s="170" t="s">
        <v>1155</v>
      </c>
      <c r="B1588" s="136"/>
      <c r="C1588" s="137">
        <v>44973.856712962966</v>
      </c>
      <c r="D1588" s="146">
        <v>4.47</v>
      </c>
      <c r="E1588" s="139" t="s">
        <v>814</v>
      </c>
      <c r="F1588" s="165" t="s">
        <v>1209</v>
      </c>
      <c r="G1588" s="22"/>
      <c r="H1588" s="134"/>
      <c r="I1588" s="134"/>
      <c r="J1588" s="145"/>
      <c r="K1588" s="29"/>
      <c r="L1588" s="29"/>
      <c r="M1588" s="1"/>
      <c r="N1588" s="1"/>
      <c r="O1588" s="3"/>
      <c r="P1588" s="29"/>
      <c r="Q1588" s="29"/>
      <c r="R1588" s="1"/>
      <c r="S1588" s="1"/>
      <c r="T1588" s="147" t="s">
        <v>903</v>
      </c>
      <c r="U1588" s="32" t="s">
        <v>24</v>
      </c>
      <c r="V1588" s="24"/>
      <c r="W1588" s="25" t="s">
        <v>22</v>
      </c>
      <c r="X1588" s="30">
        <v>20</v>
      </c>
      <c r="Y1588" s="138"/>
      <c r="Z1588" s="30"/>
      <c r="AA1588" s="30"/>
      <c r="AB1588" s="36" t="s">
        <v>21</v>
      </c>
      <c r="AC1588" s="24">
        <f>$AC$1587</f>
        <v>-0.63293699999999997</v>
      </c>
      <c r="AD1588" s="30"/>
      <c r="AE1588" s="24"/>
      <c r="AF1588" s="24"/>
      <c r="AG1588" s="41"/>
      <c r="AH1588" s="41"/>
      <c r="AI1588" s="41"/>
      <c r="AJ1588" s="41"/>
      <c r="AK1588" s="41"/>
      <c r="AL1588" s="41"/>
      <c r="AM1588" s="41"/>
      <c r="AN1588" s="41"/>
      <c r="AO1588" s="41"/>
      <c r="AP1588" s="135"/>
      <c r="AQ1588" s="135"/>
      <c r="AR1588" s="41"/>
      <c r="AS1588" s="41"/>
      <c r="AT1588" s="135"/>
      <c r="AU1588" s="135"/>
      <c r="AV1588" s="29"/>
      <c r="AW1588" s="42"/>
      <c r="AX1588" s="42"/>
      <c r="AY1588" s="42"/>
      <c r="AZ1588" s="43"/>
      <c r="BA1588" s="151"/>
      <c r="BB1588" s="44"/>
      <c r="BC1588" s="157">
        <v>10</v>
      </c>
      <c r="BD1588" s="157"/>
      <c r="BE1588" s="44"/>
      <c r="BF1588" s="48"/>
      <c r="BG1588" s="48"/>
      <c r="BH1588" s="48"/>
      <c r="BI1588" s="48"/>
      <c r="BJ1588" s="48"/>
      <c r="BK1588" s="48"/>
      <c r="BL1588" s="48"/>
      <c r="BM1588" s="48"/>
      <c r="BN1588" s="48"/>
      <c r="BO1588" s="48"/>
      <c r="BP1588" s="48"/>
      <c r="BQ1588" s="48"/>
      <c r="BR1588" s="1"/>
    </row>
    <row r="1589" spans="1:70" s="7" customFormat="1" x14ac:dyDescent="0.25">
      <c r="A1589" s="68" t="s">
        <v>2520</v>
      </c>
      <c r="B1589" s="67" t="s">
        <v>1156</v>
      </c>
      <c r="C1589" s="52">
        <v>44973.856770833336</v>
      </c>
      <c r="D1589" s="16">
        <f>(K1589*M1589+P1589*R1589)/(24*60*60)</f>
        <v>0</v>
      </c>
      <c r="E1589" s="26" t="s">
        <v>1472</v>
      </c>
      <c r="F1589" s="14" t="s">
        <v>2443</v>
      </c>
      <c r="G1589" s="15">
        <v>0.107</v>
      </c>
      <c r="H1589" s="131">
        <v>31.5</v>
      </c>
      <c r="I1589" s="131">
        <v>15</v>
      </c>
      <c r="J1589" s="143" t="s">
        <v>1161</v>
      </c>
      <c r="K1589" s="37"/>
      <c r="L1589" s="27">
        <v>2E-3</v>
      </c>
      <c r="M1589" s="13">
        <v>176</v>
      </c>
      <c r="N1589" s="13">
        <v>240</v>
      </c>
      <c r="O1589" s="17">
        <v>2E-3</v>
      </c>
      <c r="P1589" s="37"/>
      <c r="Q1589" s="27">
        <v>2E-3</v>
      </c>
      <c r="R1589" s="13">
        <v>529</v>
      </c>
      <c r="S1589" s="13">
        <v>240</v>
      </c>
      <c r="T1589" s="133">
        <v>2.9999999999999997E-4</v>
      </c>
      <c r="U1589" s="27"/>
      <c r="V1589" s="8">
        <f>IF(AB1587="Latest Sag:",-(K1589*L1589+P1589*Q1589),-(K1589*L1589+P1589*Q1589)+U1589)</f>
        <v>0</v>
      </c>
      <c r="W1589" s="8">
        <f>IF(OR(AC1588="",AC1588=0),Z1588+V1589,IF(AB1587="Latest Sag:",AA1588+U1589+V1589,AC1588+V1589))</f>
        <v>-0.63293699999999997</v>
      </c>
      <c r="X1589" s="34"/>
      <c r="Y1589" s="53">
        <f>IF(OR(ISBLANK(X1589),X1587=VALUE(20)),,IF(W1587="Latest Z20:",ABS(X1587-X1589-K1586*L1586-P1586*Q1586+U1588+U1589),ABS(X1588-X1589-K1588*L1588-P1588*Q1588+U1589)))</f>
        <v>0</v>
      </c>
      <c r="Z1589" s="28">
        <v>-67.619332999999997</v>
      </c>
      <c r="AA1589" s="28">
        <v>-0.61652600000000002</v>
      </c>
      <c r="AB1589" s="28">
        <v>-1.031E-3</v>
      </c>
      <c r="AC1589" s="8">
        <f t="shared" ref="AC1589" si="3596">AB1589+AA1589</f>
        <v>-0.61755700000000002</v>
      </c>
      <c r="AD1589" s="35">
        <v>-0.63280274829522398</v>
      </c>
      <c r="AE1589" s="8">
        <f t="shared" ref="AE1589" si="3597">IF(AD1589="",0,IF(OR(AC1589="",AC1589=0),W1589-AD1589,AC1589-AD1589))</f>
        <v>1.524574829522396E-2</v>
      </c>
      <c r="AF1589" s="58">
        <f t="shared" ref="AF1589" si="3598">IF(AA1589="",(Z1589-V1589)-Z1588,AC1589-W1589)</f>
        <v>1.5379999999999949E-2</v>
      </c>
      <c r="AG1589" s="40">
        <v>-615</v>
      </c>
      <c r="AH1589" s="73">
        <v>400</v>
      </c>
      <c r="AI1589" s="40">
        <v>51</v>
      </c>
      <c r="AJ1589" s="73">
        <v>100</v>
      </c>
      <c r="AK1589" s="40">
        <v>25</v>
      </c>
      <c r="AL1589" s="73">
        <v>200</v>
      </c>
      <c r="AM1589" s="70"/>
      <c r="AN1589" s="74"/>
      <c r="AO1589" s="70"/>
      <c r="AP1589" s="63"/>
      <c r="AQ1589" s="63"/>
      <c r="AR1589" s="40"/>
      <c r="AS1589" s="40"/>
      <c r="AT1589" s="63"/>
      <c r="AU1589" s="63"/>
      <c r="AV1589" s="142"/>
      <c r="AW1589" s="71"/>
      <c r="AX1589" s="45"/>
      <c r="AY1589" s="45"/>
      <c r="AZ1589" s="46"/>
      <c r="BA1589" s="152"/>
      <c r="BB1589" s="47"/>
      <c r="BC1589" s="158">
        <v>10</v>
      </c>
      <c r="BD1589" s="158"/>
      <c r="BE1589" s="47"/>
      <c r="BF1589" s="56"/>
      <c r="BG1589" s="49"/>
      <c r="BH1589" s="50"/>
      <c r="BI1589" s="49"/>
      <c r="BJ1589" s="49"/>
      <c r="BK1589" s="49"/>
      <c r="BL1589" s="49"/>
      <c r="BM1589" s="49"/>
      <c r="BN1589" s="50"/>
      <c r="BO1589" s="49"/>
      <c r="BP1589" s="49"/>
      <c r="BQ1589" s="50"/>
      <c r="BR1589" s="9"/>
    </row>
    <row r="1590" spans="1:70" s="7" customFormat="1" x14ac:dyDescent="0.25">
      <c r="A1590" s="68" t="s">
        <v>2521</v>
      </c>
      <c r="B1590" s="67" t="s">
        <v>1156</v>
      </c>
      <c r="C1590" s="52">
        <v>44973.88658564815</v>
      </c>
      <c r="D1590" s="16">
        <f>(K1590*M1590+P1590*R1590)/(24*60*60)</f>
        <v>8.1481481481481474E-3</v>
      </c>
      <c r="E1590" s="26"/>
      <c r="F1590" s="14" t="s">
        <v>2443</v>
      </c>
      <c r="G1590" s="15">
        <v>0.107</v>
      </c>
      <c r="H1590" s="131">
        <v>31.5</v>
      </c>
      <c r="I1590" s="131">
        <v>15</v>
      </c>
      <c r="J1590" s="143" t="s">
        <v>1161</v>
      </c>
      <c r="K1590" s="27">
        <v>4</v>
      </c>
      <c r="L1590" s="27">
        <v>2E-3</v>
      </c>
      <c r="M1590" s="13">
        <v>176</v>
      </c>
      <c r="N1590" s="13">
        <v>240</v>
      </c>
      <c r="O1590" s="17">
        <v>2E-3</v>
      </c>
      <c r="P1590" s="27">
        <v>0</v>
      </c>
      <c r="Q1590" s="27">
        <v>2E-3</v>
      </c>
      <c r="R1590" s="13">
        <v>529</v>
      </c>
      <c r="S1590" s="13">
        <v>240</v>
      </c>
      <c r="T1590" s="133">
        <v>2.9999999999999997E-4</v>
      </c>
      <c r="U1590" s="27">
        <v>3.16E-3</v>
      </c>
      <c r="V1590" s="8">
        <f>IF(AB1588="Latest Sag:",-(K1590*L1590+P1590*Q1590),-(K1590*L1590+P1590*Q1590)+U1590)</f>
        <v>-8.0000000000000002E-3</v>
      </c>
      <c r="W1590" s="8">
        <f>IF(OR(AC1589="",AC1589=0),Z1589+V1590,IF(AB1588="Latest Sag:",AA1589+U1590+V1590,AC1589+V1590))</f>
        <v>-0.62136599999999997</v>
      </c>
      <c r="X1590" s="33">
        <v>-40.180900000000001</v>
      </c>
      <c r="Y1590" s="53">
        <f>IF(OR(ISBLANK(X1590),X1588=VALUE(20)),,IF(W1588="Latest Z20:",ABS(X1588-X1590-K1587*L1587-P1587*Q1587+U1589+U1590),ABS(X1589-X1590-K1589*L1589-P1589*Q1589+U1590)))</f>
        <v>0</v>
      </c>
      <c r="Z1590" s="28">
        <v>-67.619506000000001</v>
      </c>
      <c r="AA1590" s="28">
        <v>-0.61652399999999996</v>
      </c>
      <c r="AB1590" s="28">
        <v>-3.3990000000000001E-3</v>
      </c>
      <c r="AC1590" s="8">
        <f t="shared" ref="AC1590" si="3599">AB1590+AA1590</f>
        <v>-0.619923</v>
      </c>
      <c r="AD1590" s="35">
        <v>-0.63280274829522398</v>
      </c>
      <c r="AE1590" s="8">
        <f t="shared" ref="AE1590" si="3600">IF(AD1590="",0,IF(OR(AC1590="",AC1590=0),W1590-AD1590,AC1590-AD1590))</f>
        <v>1.2879748295223981E-2</v>
      </c>
      <c r="AF1590" s="58">
        <f t="shared" ref="AF1590" si="3601">IF(AA1590="",(Z1590-V1590)-Z1589,AC1590-W1590)</f>
        <v>1.4429999999999721E-3</v>
      </c>
      <c r="AG1590" s="40">
        <v>2287</v>
      </c>
      <c r="AH1590" s="73">
        <v>400</v>
      </c>
      <c r="AI1590" s="40">
        <v>9</v>
      </c>
      <c r="AJ1590" s="73">
        <v>100</v>
      </c>
      <c r="AK1590" s="40">
        <v>15</v>
      </c>
      <c r="AL1590" s="73">
        <v>200</v>
      </c>
      <c r="AM1590" s="70"/>
      <c r="AN1590" s="74"/>
      <c r="AO1590" s="70">
        <v>252</v>
      </c>
      <c r="AP1590" s="63"/>
      <c r="AQ1590" s="63"/>
      <c r="AR1590" s="40"/>
      <c r="AS1590" s="40"/>
      <c r="AT1590" s="63"/>
      <c r="AU1590" s="63"/>
      <c r="AV1590" s="142"/>
      <c r="AW1590" s="71"/>
      <c r="AX1590" s="45">
        <v>-1.145E-3</v>
      </c>
      <c r="AY1590" s="45"/>
      <c r="AZ1590" s="46"/>
      <c r="BA1590" s="152"/>
      <c r="BB1590" s="47"/>
      <c r="BC1590" s="158">
        <v>10</v>
      </c>
      <c r="BD1590" s="158"/>
      <c r="BE1590" s="47"/>
      <c r="BF1590" s="56"/>
      <c r="BG1590" s="49"/>
      <c r="BH1590" s="50"/>
      <c r="BI1590" s="49"/>
      <c r="BJ1590" s="49"/>
      <c r="BK1590" s="49"/>
      <c r="BL1590" s="49"/>
      <c r="BM1590" s="49"/>
      <c r="BN1590" s="50"/>
      <c r="BO1590" s="49"/>
      <c r="BP1590" s="49"/>
      <c r="BQ1590" s="50"/>
      <c r="BR1590" s="9"/>
    </row>
    <row r="1591" spans="1:70" s="7" customFormat="1" x14ac:dyDescent="0.25">
      <c r="A1591" s="68" t="s">
        <v>2522</v>
      </c>
      <c r="B1591" s="67" t="s">
        <v>1156</v>
      </c>
      <c r="C1591" s="52">
        <v>44973.912210648145</v>
      </c>
      <c r="D1591" s="16">
        <f>(K1591*M1591+P1591*R1591)/(24*60*60)</f>
        <v>6.1111111111111114E-3</v>
      </c>
      <c r="E1591" s="26"/>
      <c r="F1591" s="14" t="s">
        <v>2443</v>
      </c>
      <c r="G1591" s="15">
        <v>0.107</v>
      </c>
      <c r="H1591" s="131">
        <v>31.5</v>
      </c>
      <c r="I1591" s="131">
        <v>15</v>
      </c>
      <c r="J1591" s="143" t="s">
        <v>1161</v>
      </c>
      <c r="K1591" s="27">
        <v>3</v>
      </c>
      <c r="L1591" s="27">
        <v>2E-3</v>
      </c>
      <c r="M1591" s="13">
        <v>176</v>
      </c>
      <c r="N1591" s="13">
        <v>240</v>
      </c>
      <c r="O1591" s="17">
        <v>2E-3</v>
      </c>
      <c r="P1591" s="27">
        <v>0</v>
      </c>
      <c r="Q1591" s="27">
        <v>2E-3</v>
      </c>
      <c r="R1591" s="13">
        <v>529</v>
      </c>
      <c r="S1591" s="13">
        <v>240</v>
      </c>
      <c r="T1591" s="133">
        <v>2.9999999999999997E-4</v>
      </c>
      <c r="U1591" s="27">
        <v>3.1080000000000001E-3</v>
      </c>
      <c r="V1591" s="8">
        <f>IF(AB1589="Latest Sag:",-(K1591*L1591+P1591*Q1591),-(K1591*L1591+P1591*Q1591)+U1591)</f>
        <v>-2.892E-3</v>
      </c>
      <c r="W1591" s="8">
        <f>IF(OR(AC1590="",AC1590=0),Z1590+V1591,IF(AB1589="Latest Sag:",AA1590+U1591+V1591,AC1590+V1591))</f>
        <v>-0.62281500000000001</v>
      </c>
      <c r="X1591" s="33">
        <v>-40.185789999999997</v>
      </c>
      <c r="Y1591" s="53">
        <f>IF(OR(ISBLANK(X1591),X1589=VALUE(20)),,IF(W1589="Latest Z20:",ABS(X1589-X1591-K1588*L1588-P1588*Q1588+U1590+U1591),ABS(X1590-X1591-K1590*L1590-P1590*Q1590+U1591)))</f>
        <v>2.0000000039359193E-6</v>
      </c>
      <c r="Z1591" s="28">
        <v>-67.619851999999995</v>
      </c>
      <c r="AA1591" s="28">
        <v>-0.61653100000000005</v>
      </c>
      <c r="AB1591" s="28">
        <v>-6.2030000000000002E-3</v>
      </c>
      <c r="AC1591" s="8">
        <f t="shared" ref="AC1591" si="3602">AB1591+AA1591</f>
        <v>-0.62273400000000001</v>
      </c>
      <c r="AD1591" s="35">
        <v>-0.63280274829522398</v>
      </c>
      <c r="AE1591" s="8">
        <f t="shared" ref="AE1591" si="3603">IF(AD1591="",0,IF(OR(AC1591="",AC1591=0),W1591-AD1591,AC1591-AD1591))</f>
        <v>1.0068748295223973E-2</v>
      </c>
      <c r="AF1591" s="58">
        <f t="shared" ref="AF1591" si="3604">IF(AA1591="",(Z1591-V1591)-Z1590,AC1591-W1591)</f>
        <v>8.099999999999774E-5</v>
      </c>
      <c r="AG1591" s="40">
        <v>302</v>
      </c>
      <c r="AH1591" s="73">
        <v>400</v>
      </c>
      <c r="AI1591" s="40">
        <v>27</v>
      </c>
      <c r="AJ1591" s="73">
        <v>100</v>
      </c>
      <c r="AK1591" s="40">
        <v>15</v>
      </c>
      <c r="AL1591" s="73">
        <v>200</v>
      </c>
      <c r="AM1591" s="70"/>
      <c r="AN1591" s="74"/>
      <c r="AO1591" s="70">
        <v>17</v>
      </c>
      <c r="AP1591" s="63"/>
      <c r="AQ1591" s="63"/>
      <c r="AR1591" s="40"/>
      <c r="AS1591" s="40"/>
      <c r="AT1591" s="63"/>
      <c r="AU1591" s="63"/>
      <c r="AV1591" s="142"/>
      <c r="AW1591" s="71"/>
      <c r="AX1591" s="45">
        <v>-1.56E-4</v>
      </c>
      <c r="AY1591" s="45"/>
      <c r="AZ1591" s="46"/>
      <c r="BA1591" s="152"/>
      <c r="BB1591" s="47"/>
      <c r="BC1591" s="158">
        <v>10</v>
      </c>
      <c r="BD1591" s="158"/>
      <c r="BE1591" s="47"/>
      <c r="BF1591" s="56"/>
      <c r="BG1591" s="49"/>
      <c r="BH1591" s="50"/>
      <c r="BI1591" s="49"/>
      <c r="BJ1591" s="49"/>
      <c r="BK1591" s="49"/>
      <c r="BL1591" s="49"/>
      <c r="BM1591" s="49"/>
      <c r="BN1591" s="50"/>
      <c r="BO1591" s="49"/>
      <c r="BP1591" s="49"/>
      <c r="BQ1591" s="50"/>
      <c r="BR1591" s="9"/>
    </row>
    <row r="1592" spans="1:70" s="7" customFormat="1" x14ac:dyDescent="0.25">
      <c r="A1592" s="68" t="s">
        <v>2523</v>
      </c>
      <c r="B1592" s="67" t="s">
        <v>1156</v>
      </c>
      <c r="C1592" s="52">
        <v>44973.933645833335</v>
      </c>
      <c r="D1592" s="16">
        <f>(K1592*M1592+P1592*R1592)/(24*60*60)</f>
        <v>6.1111111111111114E-3</v>
      </c>
      <c r="E1592" s="26"/>
      <c r="F1592" s="14" t="s">
        <v>2443</v>
      </c>
      <c r="G1592" s="15">
        <v>0.107</v>
      </c>
      <c r="H1592" s="131">
        <v>31.5</v>
      </c>
      <c r="I1592" s="131">
        <v>15</v>
      </c>
      <c r="J1592" s="143" t="s">
        <v>1161</v>
      </c>
      <c r="K1592" s="27">
        <v>3</v>
      </c>
      <c r="L1592" s="27">
        <v>2E-3</v>
      </c>
      <c r="M1592" s="13">
        <v>176</v>
      </c>
      <c r="N1592" s="13">
        <v>240</v>
      </c>
      <c r="O1592" s="17">
        <v>2E-3</v>
      </c>
      <c r="P1592" s="27">
        <v>0</v>
      </c>
      <c r="Q1592" s="27">
        <v>2E-3</v>
      </c>
      <c r="R1592" s="13">
        <v>529</v>
      </c>
      <c r="S1592" s="13">
        <v>240</v>
      </c>
      <c r="T1592" s="133">
        <v>2.9999999999999997E-4</v>
      </c>
      <c r="U1592" s="27">
        <v>9.5200000000000005E-4</v>
      </c>
      <c r="V1592" s="8">
        <f>IF(AB1590="Latest Sag:",-(K1592*L1592+P1592*Q1592),-(K1592*L1592+P1592*Q1592)+U1592)</f>
        <v>-5.0480000000000004E-3</v>
      </c>
      <c r="W1592" s="8">
        <f>IF(OR(AC1591="",AC1591=0),Z1591+V1592,IF(AB1590="Latest Sag:",AA1591+U1592+V1592,AC1591+V1592))</f>
        <v>-0.62778200000000006</v>
      </c>
      <c r="X1592" s="33">
        <v>-40.190840000000001</v>
      </c>
      <c r="Y1592" s="53">
        <f>IF(OR(ISBLANK(X1592),X1590=VALUE(20)),,IF(W1590="Latest Z20:",ABS(X1590-X1592-K1589*L1589-P1589*Q1589+U1591+U1592),ABS(X1591-X1592-K1591*L1591-P1591*Q1591+U1592)))</f>
        <v>2.0000000042177035E-6</v>
      </c>
      <c r="Z1592" s="28">
        <v>-67.619820000000004</v>
      </c>
      <c r="AA1592" s="28">
        <v>-0.61652600000000002</v>
      </c>
      <c r="AB1592" s="28">
        <v>-1.1235999999999999E-2</v>
      </c>
      <c r="AC1592" s="8">
        <f t="shared" ref="AC1592" si="3605">AB1592+AA1592</f>
        <v>-0.62776200000000004</v>
      </c>
      <c r="AD1592" s="35">
        <v>-0.63280274829522398</v>
      </c>
      <c r="AE1592" s="8">
        <f t="shared" ref="AE1592" si="3606">IF(AD1592="",0,IF(OR(AC1592="",AC1592=0),W1592-AD1592,AC1592-AD1592))</f>
        <v>5.0407482952239402E-3</v>
      </c>
      <c r="AF1592" s="58">
        <f t="shared" ref="AF1592" si="3607">IF(AA1592="",(Z1592-V1592)-Z1591,AC1592-W1592)</f>
        <v>2.0000000000020002E-5</v>
      </c>
      <c r="AG1592" s="40">
        <v>50</v>
      </c>
      <c r="AH1592" s="73">
        <v>400</v>
      </c>
      <c r="AI1592" s="40">
        <v>21</v>
      </c>
      <c r="AJ1592" s="73">
        <v>100</v>
      </c>
      <c r="AK1592" s="40">
        <v>22</v>
      </c>
      <c r="AL1592" s="73">
        <v>200</v>
      </c>
      <c r="AM1592" s="70"/>
      <c r="AN1592" s="74"/>
      <c r="AO1592" s="70">
        <v>35</v>
      </c>
      <c r="AP1592" s="63"/>
      <c r="AQ1592" s="63"/>
      <c r="AR1592" s="40"/>
      <c r="AS1592" s="40"/>
      <c r="AT1592" s="63"/>
      <c r="AU1592" s="63"/>
      <c r="AV1592" s="142"/>
      <c r="AW1592" s="71"/>
      <c r="AX1592" s="45">
        <v>-3.0000000000000001E-5</v>
      </c>
      <c r="AY1592" s="45"/>
      <c r="AZ1592" s="46"/>
      <c r="BA1592" s="152"/>
      <c r="BB1592" s="47"/>
      <c r="BC1592" s="158">
        <v>10</v>
      </c>
      <c r="BD1592" s="158"/>
      <c r="BE1592" s="47"/>
      <c r="BF1592" s="56"/>
      <c r="BG1592" s="49"/>
      <c r="BH1592" s="50"/>
      <c r="BI1592" s="49"/>
      <c r="BJ1592" s="49"/>
      <c r="BK1592" s="49"/>
      <c r="BL1592" s="49"/>
      <c r="BM1592" s="49"/>
      <c r="BN1592" s="50"/>
      <c r="BO1592" s="49"/>
      <c r="BP1592" s="49"/>
      <c r="BQ1592" s="50"/>
      <c r="BR1592" s="9"/>
    </row>
    <row r="1593" spans="1:70" s="7" customFormat="1" x14ac:dyDescent="0.25">
      <c r="A1593" s="68" t="s">
        <v>2524</v>
      </c>
      <c r="B1593" s="67" t="s">
        <v>1156</v>
      </c>
      <c r="C1593" s="52">
        <v>44973.954097222224</v>
      </c>
      <c r="D1593" s="16">
        <f>(K1593*M1593+P1593*R1593)/(24*60*60)</f>
        <v>1.2233796296296296E-2</v>
      </c>
      <c r="E1593" s="26"/>
      <c r="F1593" s="14" t="s">
        <v>2443</v>
      </c>
      <c r="G1593" s="15">
        <v>0.107</v>
      </c>
      <c r="H1593" s="131">
        <v>31.5</v>
      </c>
      <c r="I1593" s="131">
        <v>15</v>
      </c>
      <c r="J1593" s="143" t="s">
        <v>1161</v>
      </c>
      <c r="K1593" s="27">
        <v>3</v>
      </c>
      <c r="L1593" s="27">
        <v>2E-3</v>
      </c>
      <c r="M1593" s="13">
        <v>176</v>
      </c>
      <c r="N1593" s="13">
        <v>240</v>
      </c>
      <c r="O1593" s="17">
        <v>2E-3</v>
      </c>
      <c r="P1593" s="27">
        <v>1</v>
      </c>
      <c r="Q1593" s="27">
        <v>2E-3</v>
      </c>
      <c r="R1593" s="13">
        <v>529</v>
      </c>
      <c r="S1593" s="13">
        <v>240</v>
      </c>
      <c r="T1593" s="133">
        <v>2.9999999999999997E-4</v>
      </c>
      <c r="U1593" s="27">
        <v>3.0639999999999999E-3</v>
      </c>
      <c r="V1593" s="8">
        <f>IF(AB1591="Latest Sag:",-(K1593*L1593+P1593*Q1593),-(K1593*L1593+P1593*Q1593)+U1593)</f>
        <v>-4.9360000000000003E-3</v>
      </c>
      <c r="W1593" s="8">
        <f>IF(OR(AC1592="",AC1592=0),Z1592+V1593,IF(AB1591="Latest Sag:",AA1592+U1593+V1593,AC1592+V1593))</f>
        <v>-0.63269800000000009</v>
      </c>
      <c r="X1593" s="33">
        <v>-40.193770000000001</v>
      </c>
      <c r="Y1593" s="53">
        <f>IF(OR(ISBLANK(X1593),X1591=VALUE(20)),,IF(W1591="Latest Z20:",ABS(X1591-X1593-K1590*L1590-P1590*Q1590+U1592+U1593),ABS(X1592-X1593-K1592*L1592-P1592*Q1592+U1593)))</f>
        <v>6.0000000007892282E-6</v>
      </c>
      <c r="Z1593" s="28">
        <v>-67.619653999999997</v>
      </c>
      <c r="AA1593" s="28">
        <v>-0.61653500000000006</v>
      </c>
      <c r="AB1593" s="28">
        <v>-1.6289000000000001E-2</v>
      </c>
      <c r="AC1593" s="8">
        <f t="shared" ref="AC1593" si="3608">AB1593+AA1593</f>
        <v>-0.63282400000000005</v>
      </c>
      <c r="AD1593" s="35">
        <v>-0.63280274829522398</v>
      </c>
      <c r="AE1593" s="8">
        <f t="shared" ref="AE1593" si="3609">IF(AD1593="",0,IF(OR(AC1593="",AC1593=0),W1593-AD1593,AC1593-AD1593))</f>
        <v>-2.1251704776070746E-5</v>
      </c>
      <c r="AF1593" s="58">
        <f t="shared" ref="AF1593" si="3610">IF(AA1593="",(Z1593-V1593)-Z1592,AC1593-W1593)</f>
        <v>-1.2599999999995948E-4</v>
      </c>
      <c r="AG1593" s="40">
        <v>-28</v>
      </c>
      <c r="AH1593" s="73">
        <v>400</v>
      </c>
      <c r="AI1593" s="40">
        <v>16</v>
      </c>
      <c r="AJ1593" s="73">
        <v>100</v>
      </c>
      <c r="AK1593" s="40">
        <v>18</v>
      </c>
      <c r="AL1593" s="73">
        <v>200</v>
      </c>
      <c r="AM1593" s="70"/>
      <c r="AN1593" s="74"/>
      <c r="AO1593" s="70">
        <v>39</v>
      </c>
      <c r="AP1593" s="63"/>
      <c r="AQ1593" s="63"/>
      <c r="AR1593" s="40"/>
      <c r="AS1593" s="40"/>
      <c r="AT1593" s="63"/>
      <c r="AU1593" s="63"/>
      <c r="AV1593" s="142"/>
      <c r="AW1593" s="71"/>
      <c r="AX1593" s="45"/>
      <c r="AY1593" s="45"/>
      <c r="AZ1593" s="46"/>
      <c r="BA1593" s="152"/>
      <c r="BB1593" s="47"/>
      <c r="BC1593" s="158">
        <v>10</v>
      </c>
      <c r="BD1593" s="158">
        <v>4</v>
      </c>
      <c r="BE1593" s="47">
        <v>7.3</v>
      </c>
      <c r="BF1593" s="56"/>
      <c r="BG1593" s="49"/>
      <c r="BH1593" s="50"/>
      <c r="BI1593" s="49"/>
      <c r="BJ1593" s="49"/>
      <c r="BK1593" s="49"/>
      <c r="BL1593" s="49"/>
      <c r="BM1593" s="49"/>
      <c r="BN1593" s="50"/>
      <c r="BO1593" s="49"/>
      <c r="BP1593" s="49"/>
      <c r="BQ1593" s="50"/>
      <c r="BR1593" s="9"/>
    </row>
    <row r="1594" spans="1:70" s="6" customFormat="1" x14ac:dyDescent="0.25">
      <c r="A1594" s="170" t="s">
        <v>1155</v>
      </c>
      <c r="B1594" s="136"/>
      <c r="C1594" s="137">
        <v>44974.002453703702</v>
      </c>
      <c r="D1594" s="146">
        <v>3.5</v>
      </c>
      <c r="E1594" s="139" t="s">
        <v>814</v>
      </c>
      <c r="F1594" s="165" t="s">
        <v>1213</v>
      </c>
      <c r="G1594" s="22"/>
      <c r="H1594" s="134"/>
      <c r="I1594" s="134"/>
      <c r="J1594" s="145"/>
      <c r="K1594" s="29"/>
      <c r="L1594" s="29"/>
      <c r="M1594" s="1"/>
      <c r="N1594" s="1"/>
      <c r="O1594" s="3"/>
      <c r="P1594" s="29"/>
      <c r="Q1594" s="29"/>
      <c r="R1594" s="1"/>
      <c r="S1594" s="1"/>
      <c r="T1594" s="147" t="s">
        <v>903</v>
      </c>
      <c r="U1594" s="32" t="s">
        <v>24</v>
      </c>
      <c r="V1594" s="24"/>
      <c r="W1594" s="25" t="s">
        <v>22</v>
      </c>
      <c r="X1594" s="30">
        <v>20</v>
      </c>
      <c r="Y1594" s="138"/>
      <c r="Z1594" s="30"/>
      <c r="AA1594" s="30"/>
      <c r="AB1594" s="36" t="s">
        <v>21</v>
      </c>
      <c r="AC1594" s="24">
        <f>$AC$1593</f>
        <v>-0.63282400000000005</v>
      </c>
      <c r="AD1594" s="30"/>
      <c r="AE1594" s="24"/>
      <c r="AF1594" s="24"/>
      <c r="AG1594" s="41"/>
      <c r="AH1594" s="41"/>
      <c r="AI1594" s="41"/>
      <c r="AJ1594" s="41"/>
      <c r="AK1594" s="41"/>
      <c r="AL1594" s="41"/>
      <c r="AM1594" s="41"/>
      <c r="AN1594" s="41"/>
      <c r="AO1594" s="41"/>
      <c r="AP1594" s="135"/>
      <c r="AQ1594" s="135"/>
      <c r="AR1594" s="41"/>
      <c r="AS1594" s="41"/>
      <c r="AT1594" s="135"/>
      <c r="AU1594" s="135"/>
      <c r="AV1594" s="29"/>
      <c r="AW1594" s="42"/>
      <c r="AX1594" s="42"/>
      <c r="AY1594" s="42"/>
      <c r="AZ1594" s="43"/>
      <c r="BA1594" s="151"/>
      <c r="BB1594" s="44"/>
      <c r="BC1594" s="157">
        <v>11</v>
      </c>
      <c r="BD1594" s="157"/>
      <c r="BE1594" s="44"/>
      <c r="BF1594" s="48"/>
      <c r="BG1594" s="48"/>
      <c r="BH1594" s="48"/>
      <c r="BI1594" s="48"/>
      <c r="BJ1594" s="48"/>
      <c r="BK1594" s="48"/>
      <c r="BL1594" s="48"/>
      <c r="BM1594" s="48"/>
      <c r="BN1594" s="48"/>
      <c r="BO1594" s="48"/>
      <c r="BP1594" s="48"/>
      <c r="BQ1594" s="48"/>
      <c r="BR1594" s="1"/>
    </row>
    <row r="1595" spans="1:70" s="7" customFormat="1" x14ac:dyDescent="0.25">
      <c r="A1595" s="68" t="s">
        <v>2525</v>
      </c>
      <c r="B1595" s="67" t="s">
        <v>1156</v>
      </c>
      <c r="C1595" s="52">
        <v>44974.002604166664</v>
      </c>
      <c r="D1595" s="16">
        <f>(K1595*M1595+P1595*R1595)/(24*60*60)</f>
        <v>0</v>
      </c>
      <c r="E1595" s="26"/>
      <c r="F1595" s="14" t="s">
        <v>2443</v>
      </c>
      <c r="G1595" s="15">
        <v>0.107</v>
      </c>
      <c r="H1595" s="131">
        <v>31.5</v>
      </c>
      <c r="I1595" s="131">
        <v>15</v>
      </c>
      <c r="J1595" s="143" t="s">
        <v>1161</v>
      </c>
      <c r="K1595" s="37"/>
      <c r="L1595" s="27">
        <v>2E-3</v>
      </c>
      <c r="M1595" s="13">
        <v>176</v>
      </c>
      <c r="N1595" s="13">
        <v>240</v>
      </c>
      <c r="O1595" s="17">
        <v>2E-3</v>
      </c>
      <c r="P1595" s="37"/>
      <c r="Q1595" s="27">
        <v>2E-3</v>
      </c>
      <c r="R1595" s="13">
        <v>529</v>
      </c>
      <c r="S1595" s="13">
        <v>240</v>
      </c>
      <c r="T1595" s="133">
        <v>2.9999999999999997E-4</v>
      </c>
      <c r="U1595" s="27"/>
      <c r="V1595" s="8">
        <f>IF(AB1593="Latest Sag:",-(K1595*L1595+P1595*Q1595),-(K1595*L1595+P1595*Q1595)+U1595)</f>
        <v>0</v>
      </c>
      <c r="W1595" s="8">
        <f>IF(OR(AC1594="",AC1594=0),Z1594+V1595,IF(AB1593="Latest Sag:",AA1594+U1595+V1595,AC1594+V1595))</f>
        <v>-0.63282400000000005</v>
      </c>
      <c r="X1595" s="34"/>
      <c r="Y1595" s="53">
        <f>IF(OR(ISBLANK(X1595),X1593=VALUE(20)),,IF(W1593="Latest Z20:",ABS(X1593-X1595-K1592*L1592-P1592*Q1592+U1594+U1595),ABS(X1594-X1595-K1594*L1594-P1594*Q1594+U1595)))</f>
        <v>0</v>
      </c>
      <c r="Z1595" s="28">
        <v>-67.617993999999996</v>
      </c>
      <c r="AA1595" s="28">
        <v>-0.61646500000000004</v>
      </c>
      <c r="AB1595" s="28">
        <v>-1.297E-3</v>
      </c>
      <c r="AC1595" s="8">
        <f t="shared" ref="AC1595" si="3611">AB1595+AA1595</f>
        <v>-0.61776200000000003</v>
      </c>
      <c r="AD1595" s="35">
        <v>-0.63279213883906404</v>
      </c>
      <c r="AE1595" s="8">
        <f t="shared" ref="AE1595" si="3612">IF(AD1595="",0,IF(OR(AC1595="",AC1595=0),W1595-AD1595,AC1595-AD1595))</f>
        <v>1.5030138839064011E-2</v>
      </c>
      <c r="AF1595" s="58">
        <f t="shared" ref="AF1595" si="3613">IF(AA1595="",(Z1595-V1595)-Z1594,AC1595-W1595)</f>
        <v>1.506200000000002E-2</v>
      </c>
      <c r="AG1595" s="40">
        <v>-223</v>
      </c>
      <c r="AH1595" s="73">
        <v>400</v>
      </c>
      <c r="AI1595" s="40">
        <v>46</v>
      </c>
      <c r="AJ1595" s="73">
        <v>100</v>
      </c>
      <c r="AK1595" s="40">
        <v>15</v>
      </c>
      <c r="AL1595" s="73">
        <v>200</v>
      </c>
      <c r="AM1595" s="70"/>
      <c r="AN1595" s="74"/>
      <c r="AO1595" s="70"/>
      <c r="AP1595" s="63"/>
      <c r="AQ1595" s="63"/>
      <c r="AR1595" s="40"/>
      <c r="AS1595" s="40"/>
      <c r="AT1595" s="63"/>
      <c r="AU1595" s="63"/>
      <c r="AV1595" s="142"/>
      <c r="AW1595" s="71"/>
      <c r="AX1595" s="45"/>
      <c r="AY1595" s="45"/>
      <c r="AZ1595" s="46"/>
      <c r="BA1595" s="152"/>
      <c r="BB1595" s="47"/>
      <c r="BC1595" s="158">
        <v>11</v>
      </c>
      <c r="BD1595" s="158"/>
      <c r="BE1595" s="47"/>
      <c r="BF1595" s="56"/>
      <c r="BG1595" s="49"/>
      <c r="BH1595" s="50"/>
      <c r="BI1595" s="49"/>
      <c r="BJ1595" s="49"/>
      <c r="BK1595" s="49"/>
      <c r="BL1595" s="49"/>
      <c r="BM1595" s="49"/>
      <c r="BN1595" s="50"/>
      <c r="BO1595" s="49"/>
      <c r="BP1595" s="49"/>
      <c r="BQ1595" s="50"/>
      <c r="BR1595" s="9"/>
    </row>
    <row r="1596" spans="1:70" s="7" customFormat="1" x14ac:dyDescent="0.25">
      <c r="A1596" s="68" t="s">
        <v>2526</v>
      </c>
      <c r="B1596" s="67" t="s">
        <v>1156</v>
      </c>
      <c r="C1596" s="52">
        <v>44974.041701388887</v>
      </c>
      <c r="D1596" s="16">
        <f>(K1596*M1596+P1596*R1596)/(24*60*60)</f>
        <v>8.1481481481481474E-3</v>
      </c>
      <c r="E1596" s="26"/>
      <c r="F1596" s="14" t="s">
        <v>2443</v>
      </c>
      <c r="G1596" s="15">
        <v>0.107</v>
      </c>
      <c r="H1596" s="131">
        <v>31.5</v>
      </c>
      <c r="I1596" s="131">
        <v>15</v>
      </c>
      <c r="J1596" s="143" t="s">
        <v>1161</v>
      </c>
      <c r="K1596" s="27">
        <v>4</v>
      </c>
      <c r="L1596" s="27">
        <v>2E-3</v>
      </c>
      <c r="M1596" s="13">
        <v>176</v>
      </c>
      <c r="N1596" s="13">
        <v>240</v>
      </c>
      <c r="O1596" s="17">
        <v>2E-3</v>
      </c>
      <c r="P1596" s="27">
        <v>0</v>
      </c>
      <c r="Q1596" s="27">
        <v>2E-3</v>
      </c>
      <c r="R1596" s="13">
        <v>529</v>
      </c>
      <c r="S1596" s="13">
        <v>240</v>
      </c>
      <c r="T1596" s="133">
        <v>2.9999999999999997E-4</v>
      </c>
      <c r="U1596" s="27">
        <v>3.0170000000000002E-3</v>
      </c>
      <c r="V1596" s="8">
        <f>IF(AB1594="Latest Sag:",-(K1596*L1596+P1596*Q1596),-(K1596*L1596+P1596*Q1596)+U1596)</f>
        <v>-8.0000000000000002E-3</v>
      </c>
      <c r="W1596" s="8">
        <f>IF(OR(AC1595="",AC1595=0),Z1595+V1596,IF(AB1594="Latest Sag:",AA1595+U1596+V1596,AC1595+V1596))</f>
        <v>-0.621448</v>
      </c>
      <c r="X1596" s="33">
        <v>-40.178730000000002</v>
      </c>
      <c r="Y1596" s="53">
        <f>IF(OR(ISBLANK(X1596),X1594=VALUE(20)),,IF(W1594="Latest Z20:",ABS(X1594-X1596-K1593*L1593-P1593*Q1593+U1595+U1596),ABS(X1595-X1596-K1595*L1595-P1595*Q1595+U1596)))</f>
        <v>0</v>
      </c>
      <c r="Z1596" s="28">
        <v>-67.618114000000006</v>
      </c>
      <c r="AA1596" s="28">
        <v>-0.616452</v>
      </c>
      <c r="AB1596" s="28">
        <v>-2.715E-3</v>
      </c>
      <c r="AC1596" s="8">
        <f t="shared" ref="AC1596" si="3614">AB1596+AA1596</f>
        <v>-0.61916700000000002</v>
      </c>
      <c r="AD1596" s="35">
        <v>-0.63279213883906404</v>
      </c>
      <c r="AE1596" s="8">
        <f t="shared" ref="AE1596" si="3615">IF(AD1596="",0,IF(OR(AC1596="",AC1596=0),W1596-AD1596,AC1596-AD1596))</f>
        <v>1.3625138839064022E-2</v>
      </c>
      <c r="AF1596" s="58">
        <f t="shared" ref="AF1596" si="3616">IF(AA1596="",(Z1596-V1596)-Z1595,AC1596-W1596)</f>
        <v>2.2809999999999775E-3</v>
      </c>
      <c r="AG1596" s="40">
        <v>-430</v>
      </c>
      <c r="AH1596" s="73">
        <v>400</v>
      </c>
      <c r="AI1596" s="40">
        <v>12</v>
      </c>
      <c r="AJ1596" s="73">
        <v>100</v>
      </c>
      <c r="AK1596" s="40">
        <v>20</v>
      </c>
      <c r="AL1596" s="73">
        <v>200</v>
      </c>
      <c r="AM1596" s="70"/>
      <c r="AN1596" s="74"/>
      <c r="AO1596" s="70">
        <v>134</v>
      </c>
      <c r="AP1596" s="63"/>
      <c r="AQ1596" s="63"/>
      <c r="AR1596" s="40"/>
      <c r="AS1596" s="40"/>
      <c r="AT1596" s="63"/>
      <c r="AU1596" s="63"/>
      <c r="AV1596" s="142"/>
      <c r="AW1596" s="71"/>
      <c r="AX1596" s="45"/>
      <c r="AY1596" s="45"/>
      <c r="AZ1596" s="46"/>
      <c r="BA1596" s="152"/>
      <c r="BB1596" s="47"/>
      <c r="BC1596" s="158">
        <v>11</v>
      </c>
      <c r="BD1596" s="158"/>
      <c r="BE1596" s="47"/>
      <c r="BF1596" s="56"/>
      <c r="BG1596" s="49"/>
      <c r="BH1596" s="50"/>
      <c r="BI1596" s="49"/>
      <c r="BJ1596" s="49"/>
      <c r="BK1596" s="49"/>
      <c r="BL1596" s="49"/>
      <c r="BM1596" s="49"/>
      <c r="BN1596" s="50"/>
      <c r="BO1596" s="49"/>
      <c r="BP1596" s="49"/>
      <c r="BQ1596" s="50"/>
      <c r="BR1596" s="9"/>
    </row>
    <row r="1597" spans="1:70" s="7" customFormat="1" x14ac:dyDescent="0.25">
      <c r="A1597" s="68" t="s">
        <v>2527</v>
      </c>
      <c r="B1597" s="67" t="s">
        <v>1156</v>
      </c>
      <c r="C1597" s="52">
        <v>44974.062962962962</v>
      </c>
      <c r="D1597" s="16">
        <f>(K1597*M1597+P1597*R1597)/(24*60*60)</f>
        <v>6.1111111111111114E-3</v>
      </c>
      <c r="E1597" s="26"/>
      <c r="F1597" s="14" t="s">
        <v>2443</v>
      </c>
      <c r="G1597" s="15">
        <v>0.107</v>
      </c>
      <c r="H1597" s="131">
        <v>31.5</v>
      </c>
      <c r="I1597" s="131">
        <v>15</v>
      </c>
      <c r="J1597" s="143" t="s">
        <v>1161</v>
      </c>
      <c r="K1597" s="27">
        <v>3</v>
      </c>
      <c r="L1597" s="27">
        <v>2E-3</v>
      </c>
      <c r="M1597" s="13">
        <v>176</v>
      </c>
      <c r="N1597" s="13">
        <v>240</v>
      </c>
      <c r="O1597" s="17">
        <v>2E-3</v>
      </c>
      <c r="P1597" s="27">
        <v>0</v>
      </c>
      <c r="Q1597" s="27">
        <v>2E-3</v>
      </c>
      <c r="R1597" s="13">
        <v>529</v>
      </c>
      <c r="S1597" s="13">
        <v>240</v>
      </c>
      <c r="T1597" s="133">
        <v>2.9999999999999997E-4</v>
      </c>
      <c r="U1597" s="27">
        <v>2.3749999999999999E-3</v>
      </c>
      <c r="V1597" s="8">
        <f>IF(AB1595="Latest Sag:",-(K1597*L1597+P1597*Q1597),-(K1597*L1597+P1597*Q1597)+U1597)</f>
        <v>-3.6250000000000002E-3</v>
      </c>
      <c r="W1597" s="8">
        <f>IF(OR(AC1596="",AC1596=0),Z1596+V1597,IF(AB1595="Latest Sag:",AA1596+U1597+V1597,AC1596+V1597))</f>
        <v>-0.62279200000000001</v>
      </c>
      <c r="X1597" s="33">
        <v>-40.184359999999998</v>
      </c>
      <c r="Y1597" s="53">
        <f>IF(OR(ISBLANK(X1597),X1595=VALUE(20)),,IF(W1595="Latest Z20:",ABS(X1595-X1597-K1594*L1594-P1594*Q1594+U1596+U1597),ABS(X1596-X1597-K1596*L1596-P1596*Q1596+U1597)))</f>
        <v>4.999999996470935E-6</v>
      </c>
      <c r="Z1597" s="28">
        <v>-67.618191999999993</v>
      </c>
      <c r="AA1597" s="28">
        <v>-0.61644399999999999</v>
      </c>
      <c r="AB1597" s="28">
        <v>-6.7650000000000002E-3</v>
      </c>
      <c r="AC1597" s="8">
        <f t="shared" ref="AC1597" si="3617">AB1597+AA1597</f>
        <v>-0.62320900000000001</v>
      </c>
      <c r="AD1597" s="35">
        <v>-0.63279213883906404</v>
      </c>
      <c r="AE1597" s="8">
        <f t="shared" ref="AE1597" si="3618">IF(AD1597="",0,IF(OR(AC1597="",AC1597=0),W1597-AD1597,AC1597-AD1597))</f>
        <v>9.5831388390640315E-3</v>
      </c>
      <c r="AF1597" s="58">
        <f t="shared" ref="AF1597" si="3619">IF(AA1597="",(Z1597-V1597)-Z1596,AC1597-W1597)</f>
        <v>-4.170000000000007E-4</v>
      </c>
      <c r="AG1597" s="40">
        <v>-1313</v>
      </c>
      <c r="AH1597" s="73">
        <v>400</v>
      </c>
      <c r="AI1597" s="40">
        <v>23</v>
      </c>
      <c r="AJ1597" s="73">
        <v>100</v>
      </c>
      <c r="AK1597" s="40">
        <v>29</v>
      </c>
      <c r="AL1597" s="73">
        <v>200</v>
      </c>
      <c r="AM1597" s="70"/>
      <c r="AN1597" s="74"/>
      <c r="AO1597" s="70">
        <v>39</v>
      </c>
      <c r="AP1597" s="63"/>
      <c r="AQ1597" s="63"/>
      <c r="AR1597" s="40"/>
      <c r="AS1597" s="40"/>
      <c r="AT1597" s="63"/>
      <c r="AU1597" s="63"/>
      <c r="AV1597" s="142"/>
      <c r="AW1597" s="71"/>
      <c r="AX1597" s="45">
        <v>6.4300000000000002E-4</v>
      </c>
      <c r="AY1597" s="45"/>
      <c r="AZ1597" s="46"/>
      <c r="BA1597" s="152"/>
      <c r="BB1597" s="47"/>
      <c r="BC1597" s="158">
        <v>11</v>
      </c>
      <c r="BD1597" s="158"/>
      <c r="BE1597" s="47"/>
      <c r="BF1597" s="56"/>
      <c r="BG1597" s="49"/>
      <c r="BH1597" s="50"/>
      <c r="BI1597" s="49"/>
      <c r="BJ1597" s="49"/>
      <c r="BK1597" s="49"/>
      <c r="BL1597" s="49"/>
      <c r="BM1597" s="49"/>
      <c r="BN1597" s="50"/>
      <c r="BO1597" s="49"/>
      <c r="BP1597" s="49"/>
      <c r="BQ1597" s="50"/>
      <c r="BR1597" s="9"/>
    </row>
    <row r="1598" spans="1:70" s="7" customFormat="1" x14ac:dyDescent="0.25">
      <c r="A1598" s="68" t="s">
        <v>2528</v>
      </c>
      <c r="B1598" s="67" t="s">
        <v>1156</v>
      </c>
      <c r="C1598" s="52">
        <v>44974.092858796299</v>
      </c>
      <c r="D1598" s="16">
        <f>(K1598*M1598+P1598*R1598)/(24*60*60)</f>
        <v>6.1111111111111114E-3</v>
      </c>
      <c r="E1598" s="26"/>
      <c r="F1598" s="14" t="s">
        <v>2443</v>
      </c>
      <c r="G1598" s="15">
        <v>0.107</v>
      </c>
      <c r="H1598" s="131">
        <v>31.5</v>
      </c>
      <c r="I1598" s="131">
        <v>15</v>
      </c>
      <c r="J1598" s="143" t="s">
        <v>1161</v>
      </c>
      <c r="K1598" s="27">
        <v>3</v>
      </c>
      <c r="L1598" s="27">
        <v>2E-3</v>
      </c>
      <c r="M1598" s="13">
        <v>176</v>
      </c>
      <c r="N1598" s="13">
        <v>240</v>
      </c>
      <c r="O1598" s="17">
        <v>2E-3</v>
      </c>
      <c r="P1598" s="27">
        <v>0</v>
      </c>
      <c r="Q1598" s="27">
        <v>2E-3</v>
      </c>
      <c r="R1598" s="13">
        <v>529</v>
      </c>
      <c r="S1598" s="13">
        <v>240</v>
      </c>
      <c r="T1598" s="133">
        <v>2.9999999999999997E-4</v>
      </c>
      <c r="U1598" s="27">
        <v>1.4220000000000001E-3</v>
      </c>
      <c r="V1598" s="8">
        <f>IF(AB1596="Latest Sag:",-(K1598*L1598+P1598*Q1598),-(K1598*L1598+P1598*Q1598)+U1598)</f>
        <v>-4.5780000000000005E-3</v>
      </c>
      <c r="W1598" s="8">
        <f>IF(OR(AC1597="",AC1597=0),Z1597+V1598,IF(AB1596="Latest Sag:",AA1597+U1598+V1598,AC1597+V1598))</f>
        <v>-0.62778699999999998</v>
      </c>
      <c r="X1598" s="33">
        <v>-40.188929999999999</v>
      </c>
      <c r="Y1598" s="53">
        <f>IF(OR(ISBLANK(X1598),X1596=VALUE(20)),,IF(W1596="Latest Z20:",ABS(X1596-X1598-K1595*L1595-P1595*Q1595+U1597+U1598),ABS(X1597-X1598-K1597*L1597-P1597*Q1597+U1598)))</f>
        <v>7.9999999989268343E-6</v>
      </c>
      <c r="Z1598" s="28">
        <v>-67.618323000000004</v>
      </c>
      <c r="AA1598" s="28">
        <v>-0.61645499999999998</v>
      </c>
      <c r="AB1598" s="28">
        <v>-1.1308E-2</v>
      </c>
      <c r="AC1598" s="8">
        <f t="shared" ref="AC1598" si="3620">AB1598+AA1598</f>
        <v>-0.62776299999999996</v>
      </c>
      <c r="AD1598" s="35">
        <v>-0.63279213883906404</v>
      </c>
      <c r="AE1598" s="8">
        <f t="shared" ref="AE1598" si="3621">IF(AD1598="",0,IF(OR(AC1598="",AC1598=0),W1598-AD1598,AC1598-AD1598))</f>
        <v>5.0291388390640845E-3</v>
      </c>
      <c r="AF1598" s="58">
        <f t="shared" ref="AF1598" si="3622">IF(AA1598="",(Z1598-V1598)-Z1597,AC1598-W1598)</f>
        <v>2.4000000000024002E-5</v>
      </c>
      <c r="AG1598" s="40">
        <v>-104</v>
      </c>
      <c r="AH1598" s="73">
        <v>400</v>
      </c>
      <c r="AI1598" s="40">
        <v>16</v>
      </c>
      <c r="AJ1598" s="73">
        <v>100</v>
      </c>
      <c r="AK1598" s="40">
        <v>22</v>
      </c>
      <c r="AL1598" s="73">
        <v>200</v>
      </c>
      <c r="AM1598" s="70"/>
      <c r="AN1598" s="74"/>
      <c r="AO1598" s="70">
        <v>22</v>
      </c>
      <c r="AP1598" s="63"/>
      <c r="AQ1598" s="63"/>
      <c r="AR1598" s="40"/>
      <c r="AS1598" s="40"/>
      <c r="AT1598" s="63"/>
      <c r="AU1598" s="63"/>
      <c r="AV1598" s="142"/>
      <c r="AW1598" s="71"/>
      <c r="AX1598" s="45">
        <v>4.6E-5</v>
      </c>
      <c r="AY1598" s="45"/>
      <c r="AZ1598" s="46"/>
      <c r="BA1598" s="152"/>
      <c r="BB1598" s="47"/>
      <c r="BC1598" s="158">
        <v>11</v>
      </c>
      <c r="BD1598" s="158"/>
      <c r="BE1598" s="47"/>
      <c r="BF1598" s="56"/>
      <c r="BG1598" s="49"/>
      <c r="BH1598" s="50"/>
      <c r="BI1598" s="49"/>
      <c r="BJ1598" s="49"/>
      <c r="BK1598" s="49"/>
      <c r="BL1598" s="49"/>
      <c r="BM1598" s="49"/>
      <c r="BN1598" s="50"/>
      <c r="BO1598" s="49"/>
      <c r="BP1598" s="49"/>
      <c r="BQ1598" s="50"/>
      <c r="BR1598" s="9"/>
    </row>
    <row r="1599" spans="1:70" s="7" customFormat="1" x14ac:dyDescent="0.25">
      <c r="A1599" s="68" t="s">
        <v>2529</v>
      </c>
      <c r="B1599" s="67" t="s">
        <v>1156</v>
      </c>
      <c r="C1599" s="52">
        <v>44974.113159722219</v>
      </c>
      <c r="D1599" s="16">
        <f>(K1599*M1599+P1599*R1599)/(24*60*60)</f>
        <v>1.2233796296296296E-2</v>
      </c>
      <c r="E1599" s="26"/>
      <c r="F1599" s="14" t="s">
        <v>2443</v>
      </c>
      <c r="G1599" s="15">
        <v>0.107</v>
      </c>
      <c r="H1599" s="131">
        <v>31.5</v>
      </c>
      <c r="I1599" s="131">
        <v>15</v>
      </c>
      <c r="J1599" s="143" t="s">
        <v>1161</v>
      </c>
      <c r="K1599" s="27">
        <v>3</v>
      </c>
      <c r="L1599" s="27">
        <v>2E-3</v>
      </c>
      <c r="M1599" s="13">
        <v>176</v>
      </c>
      <c r="N1599" s="13">
        <v>240</v>
      </c>
      <c r="O1599" s="17">
        <v>2E-3</v>
      </c>
      <c r="P1599" s="27">
        <v>1</v>
      </c>
      <c r="Q1599" s="27">
        <v>2E-3</v>
      </c>
      <c r="R1599" s="13">
        <v>529</v>
      </c>
      <c r="S1599" s="13">
        <v>240</v>
      </c>
      <c r="T1599" s="133">
        <v>2.9999999999999997E-4</v>
      </c>
      <c r="U1599" s="27">
        <v>3.0799999999999998E-3</v>
      </c>
      <c r="V1599" s="8">
        <f>IF(AB1597="Latest Sag:",-(K1599*L1599+P1599*Q1599),-(K1599*L1599+P1599*Q1599)+U1599)</f>
        <v>-4.9200000000000008E-3</v>
      </c>
      <c r="W1599" s="8">
        <f>IF(OR(AC1598="",AC1598=0),Z1598+V1599,IF(AB1597="Latest Sag:",AA1598+U1599+V1599,AC1598+V1599))</f>
        <v>-0.632683</v>
      </c>
      <c r="X1599" s="33">
        <v>-40.191850000000002</v>
      </c>
      <c r="Y1599" s="53">
        <f>IF(OR(ISBLANK(X1599),X1597=VALUE(20)),,IF(W1597="Latest Z20:",ABS(X1597-X1599-K1596*L1596-P1596*Q1596+U1598+U1599),ABS(X1598-X1599-K1598*L1598-P1598*Q1598+U1599)))</f>
        <v>3.1420178958629918E-15</v>
      </c>
      <c r="Z1599" s="28">
        <v>-67.618268</v>
      </c>
      <c r="AA1599" s="28">
        <v>-0.61644600000000005</v>
      </c>
      <c r="AB1599" s="28">
        <v>-1.644E-2</v>
      </c>
      <c r="AC1599" s="8">
        <f t="shared" ref="AC1599" si="3623">AB1599+AA1599</f>
        <v>-0.63288600000000006</v>
      </c>
      <c r="AD1599" s="35">
        <v>-0.63279213883906404</v>
      </c>
      <c r="AE1599" s="8">
        <f t="shared" ref="AE1599" si="3624">IF(AD1599="",0,IF(OR(AC1599="",AC1599=0),W1599-AD1599,AC1599-AD1599))</f>
        <v>-9.3861160936015153E-5</v>
      </c>
      <c r="AF1599" s="58">
        <f t="shared" ref="AF1599" si="3625">IF(AA1599="",(Z1599-V1599)-Z1598,AC1599-W1599)</f>
        <v>-2.0300000000006424E-4</v>
      </c>
      <c r="AG1599" s="40">
        <v>343</v>
      </c>
      <c r="AH1599" s="73">
        <v>400</v>
      </c>
      <c r="AI1599" s="40">
        <v>20</v>
      </c>
      <c r="AJ1599" s="73">
        <v>100</v>
      </c>
      <c r="AK1599" s="40">
        <v>13</v>
      </c>
      <c r="AL1599" s="73">
        <v>200</v>
      </c>
      <c r="AM1599" s="70"/>
      <c r="AN1599" s="74"/>
      <c r="AO1599" s="70">
        <v>79</v>
      </c>
      <c r="AP1599" s="63"/>
      <c r="AQ1599" s="63"/>
      <c r="AR1599" s="40"/>
      <c r="AS1599" s="40"/>
      <c r="AT1599" s="63"/>
      <c r="AU1599" s="63"/>
      <c r="AV1599" s="142"/>
      <c r="AW1599" s="71"/>
      <c r="AX1599" s="45">
        <v>-1.7899999999999999E-4</v>
      </c>
      <c r="AY1599" s="45"/>
      <c r="AZ1599" s="46"/>
      <c r="BA1599" s="152"/>
      <c r="BB1599" s="47"/>
      <c r="BC1599" s="158">
        <v>11</v>
      </c>
      <c r="BD1599" s="158">
        <v>4</v>
      </c>
      <c r="BE1599" s="47">
        <v>6.5</v>
      </c>
      <c r="BF1599" s="56"/>
      <c r="BG1599" s="49"/>
      <c r="BH1599" s="50"/>
      <c r="BI1599" s="49"/>
      <c r="BJ1599" s="49"/>
      <c r="BK1599" s="49"/>
      <c r="BL1599" s="49"/>
      <c r="BM1599" s="49"/>
      <c r="BN1599" s="50"/>
      <c r="BO1599" s="49"/>
      <c r="BP1599" s="49"/>
      <c r="BQ1599" s="50"/>
      <c r="BR1599" s="9"/>
    </row>
    <row r="1600" spans="1:70" s="6" customFormat="1" x14ac:dyDescent="0.25">
      <c r="A1600" s="170" t="s">
        <v>1155</v>
      </c>
      <c r="B1600" s="136"/>
      <c r="C1600" s="137">
        <v>44974.168020833335</v>
      </c>
      <c r="D1600" s="146">
        <v>3.97</v>
      </c>
      <c r="E1600" s="139" t="s">
        <v>814</v>
      </c>
      <c r="F1600" s="165" t="s">
        <v>1217</v>
      </c>
      <c r="G1600" s="22"/>
      <c r="H1600" s="134"/>
      <c r="I1600" s="134"/>
      <c r="J1600" s="145"/>
      <c r="K1600" s="29"/>
      <c r="L1600" s="29"/>
      <c r="M1600" s="1"/>
      <c r="N1600" s="1"/>
      <c r="O1600" s="3"/>
      <c r="P1600" s="29"/>
      <c r="Q1600" s="29"/>
      <c r="R1600" s="1"/>
      <c r="S1600" s="1"/>
      <c r="T1600" s="147" t="s">
        <v>903</v>
      </c>
      <c r="U1600" s="32" t="s">
        <v>24</v>
      </c>
      <c r="V1600" s="24"/>
      <c r="W1600" s="25" t="s">
        <v>22</v>
      </c>
      <c r="X1600" s="30">
        <v>20</v>
      </c>
      <c r="Y1600" s="138"/>
      <c r="Z1600" s="30"/>
      <c r="AA1600" s="30"/>
      <c r="AB1600" s="36" t="s">
        <v>21</v>
      </c>
      <c r="AC1600" s="24">
        <f>$AC$1599</f>
        <v>-0.63288600000000006</v>
      </c>
      <c r="AD1600" s="30"/>
      <c r="AE1600" s="24"/>
      <c r="AF1600" s="24"/>
      <c r="AG1600" s="41"/>
      <c r="AH1600" s="41"/>
      <c r="AI1600" s="41"/>
      <c r="AJ1600" s="41"/>
      <c r="AK1600" s="41"/>
      <c r="AL1600" s="41"/>
      <c r="AM1600" s="41"/>
      <c r="AN1600" s="41"/>
      <c r="AO1600" s="41"/>
      <c r="AP1600" s="135"/>
      <c r="AQ1600" s="135"/>
      <c r="AR1600" s="41"/>
      <c r="AS1600" s="41"/>
      <c r="AT1600" s="135"/>
      <c r="AU1600" s="135"/>
      <c r="AV1600" s="29"/>
      <c r="AW1600" s="42"/>
      <c r="AX1600" s="42"/>
      <c r="AY1600" s="42"/>
      <c r="AZ1600" s="43"/>
      <c r="BA1600" s="151"/>
      <c r="BB1600" s="44"/>
      <c r="BC1600" s="157">
        <v>12</v>
      </c>
      <c r="BD1600" s="157"/>
      <c r="BE1600" s="44"/>
      <c r="BF1600" s="48"/>
      <c r="BG1600" s="48"/>
      <c r="BH1600" s="48"/>
      <c r="BI1600" s="48"/>
      <c r="BJ1600" s="48"/>
      <c r="BK1600" s="48"/>
      <c r="BL1600" s="48"/>
      <c r="BM1600" s="48"/>
      <c r="BN1600" s="48"/>
      <c r="BO1600" s="48"/>
      <c r="BP1600" s="48"/>
      <c r="BQ1600" s="48"/>
      <c r="BR1600" s="1"/>
    </row>
    <row r="1601" spans="1:70" s="7" customFormat="1" x14ac:dyDescent="0.25">
      <c r="A1601" s="68" t="s">
        <v>2530</v>
      </c>
      <c r="B1601" s="67" t="s">
        <v>1156</v>
      </c>
      <c r="C1601" s="52">
        <v>44974.168263888889</v>
      </c>
      <c r="D1601" s="16">
        <f>(K1601*M1601+P1601*R1601)/(24*60*60)</f>
        <v>0</v>
      </c>
      <c r="E1601" s="26"/>
      <c r="F1601" s="14" t="s">
        <v>2443</v>
      </c>
      <c r="G1601" s="15">
        <v>0.107</v>
      </c>
      <c r="H1601" s="131">
        <v>31.5</v>
      </c>
      <c r="I1601" s="131">
        <v>15</v>
      </c>
      <c r="J1601" s="143" t="s">
        <v>1161</v>
      </c>
      <c r="K1601" s="37"/>
      <c r="L1601" s="27">
        <v>2E-3</v>
      </c>
      <c r="M1601" s="13">
        <v>176</v>
      </c>
      <c r="N1601" s="13">
        <v>240</v>
      </c>
      <c r="O1601" s="17">
        <v>2E-3</v>
      </c>
      <c r="P1601" s="37"/>
      <c r="Q1601" s="27">
        <v>2E-3</v>
      </c>
      <c r="R1601" s="13">
        <v>529</v>
      </c>
      <c r="S1601" s="13">
        <v>240</v>
      </c>
      <c r="T1601" s="133">
        <v>2.9999999999999997E-4</v>
      </c>
      <c r="U1601" s="27"/>
      <c r="V1601" s="8">
        <f>IF(AB1599="Latest Sag:",-(K1601*L1601+P1601*Q1601),-(K1601*L1601+P1601*Q1601)+U1601)</f>
        <v>0</v>
      </c>
      <c r="W1601" s="8">
        <f>IF(OR(AC1600="",AC1600=0),Z1600+V1601,IF(AB1599="Latest Sag:",AA1600+U1601+V1601,AC1600+V1601))</f>
        <v>-0.63288600000000006</v>
      </c>
      <c r="X1601" s="34"/>
      <c r="Y1601" s="53">
        <f>IF(OR(ISBLANK(X1601),X1599=VALUE(20)),,IF(W1599="Latest Z20:",ABS(X1599-X1601-K1598*L1598-P1598*Q1598+U1600+U1601),ABS(X1600-X1601-K1600*L1600-P1600*Q1600+U1601)))</f>
        <v>0</v>
      </c>
      <c r="Z1601" s="28">
        <v>-67.616946999999996</v>
      </c>
      <c r="AA1601" s="28">
        <v>-0.61648999999999998</v>
      </c>
      <c r="AB1601" s="28">
        <v>-9.9700000000000006E-4</v>
      </c>
      <c r="AC1601" s="8">
        <f t="shared" ref="AC1601" si="3626">AB1601+AA1601</f>
        <v>-0.61748700000000001</v>
      </c>
      <c r="AD1601" s="35">
        <v>-0.63281700238134897</v>
      </c>
      <c r="AE1601" s="8">
        <f t="shared" ref="AE1601" si="3627">IF(AD1601="",0,IF(OR(AC1601="",AC1601=0),W1601-AD1601,AC1601-AD1601))</f>
        <v>1.5330002381348962E-2</v>
      </c>
      <c r="AF1601" s="58">
        <f t="shared" ref="AF1601" si="3628">IF(AA1601="",(Z1601-V1601)-Z1600,AC1601-W1601)</f>
        <v>1.5399000000000052E-2</v>
      </c>
      <c r="AG1601" s="40">
        <v>476</v>
      </c>
      <c r="AH1601" s="73">
        <v>400</v>
      </c>
      <c r="AI1601" s="40">
        <v>76</v>
      </c>
      <c r="AJ1601" s="73">
        <v>100</v>
      </c>
      <c r="AK1601" s="40">
        <v>28</v>
      </c>
      <c r="AL1601" s="73">
        <v>200</v>
      </c>
      <c r="AM1601" s="70"/>
      <c r="AN1601" s="74"/>
      <c r="AO1601" s="70"/>
      <c r="AP1601" s="63"/>
      <c r="AQ1601" s="63"/>
      <c r="AR1601" s="40"/>
      <c r="AS1601" s="40"/>
      <c r="AT1601" s="63"/>
      <c r="AU1601" s="63"/>
      <c r="AV1601" s="142"/>
      <c r="AW1601" s="71"/>
      <c r="AX1601" s="45"/>
      <c r="AY1601" s="45"/>
      <c r="AZ1601" s="46"/>
      <c r="BA1601" s="152"/>
      <c r="BB1601" s="47"/>
      <c r="BC1601" s="158">
        <v>12</v>
      </c>
      <c r="BD1601" s="158"/>
      <c r="BE1601" s="47"/>
      <c r="BF1601" s="56"/>
      <c r="BG1601" s="49"/>
      <c r="BH1601" s="50"/>
      <c r="BI1601" s="49"/>
      <c r="BJ1601" s="49"/>
      <c r="BK1601" s="49"/>
      <c r="BL1601" s="49"/>
      <c r="BM1601" s="49"/>
      <c r="BN1601" s="50"/>
      <c r="BO1601" s="49"/>
      <c r="BP1601" s="49"/>
      <c r="BQ1601" s="50"/>
      <c r="BR1601" s="9"/>
    </row>
    <row r="1602" spans="1:70" s="7" customFormat="1" x14ac:dyDescent="0.25">
      <c r="A1602" s="68" t="s">
        <v>2531</v>
      </c>
      <c r="B1602" s="67" t="s">
        <v>1156</v>
      </c>
      <c r="C1602" s="52">
        <v>44974.204872685186</v>
      </c>
      <c r="D1602" s="16">
        <f>(K1602*M1602+P1602*R1602)/(24*60*60)</f>
        <v>8.1481481481481474E-3</v>
      </c>
      <c r="E1602" s="26"/>
      <c r="F1602" s="14" t="s">
        <v>2443</v>
      </c>
      <c r="G1602" s="15">
        <v>0.107</v>
      </c>
      <c r="H1602" s="131">
        <v>31.5</v>
      </c>
      <c r="I1602" s="131">
        <v>15</v>
      </c>
      <c r="J1602" s="143" t="s">
        <v>1161</v>
      </c>
      <c r="K1602" s="27">
        <v>4</v>
      </c>
      <c r="L1602" s="27">
        <v>2E-3</v>
      </c>
      <c r="M1602" s="13">
        <v>176</v>
      </c>
      <c r="N1602" s="13">
        <v>240</v>
      </c>
      <c r="O1602" s="17">
        <v>2E-3</v>
      </c>
      <c r="P1602" s="27">
        <v>0</v>
      </c>
      <c r="Q1602" s="27">
        <v>2E-3</v>
      </c>
      <c r="R1602" s="13">
        <v>529</v>
      </c>
      <c r="S1602" s="13">
        <v>240</v>
      </c>
      <c r="T1602" s="133">
        <v>2.9999999999999997E-4</v>
      </c>
      <c r="U1602" s="27">
        <v>3.0490000000000001E-3</v>
      </c>
      <c r="V1602" s="8">
        <f>IF(AB1600="Latest Sag:",-(K1602*L1602+P1602*Q1602),-(K1602*L1602+P1602*Q1602)+U1602)</f>
        <v>-8.0000000000000002E-3</v>
      </c>
      <c r="W1602" s="8">
        <f>IF(OR(AC1601="",AC1601=0),Z1601+V1602,IF(AB1600="Latest Sag:",AA1601+U1602+V1602,AC1601+V1602))</f>
        <v>-0.62144100000000002</v>
      </c>
      <c r="X1602" s="33">
        <v>-40.177259999999997</v>
      </c>
      <c r="Y1602" s="53">
        <f>IF(OR(ISBLANK(X1602),X1600=VALUE(20)),,IF(W1600="Latest Z20:",ABS(X1600-X1602-K1599*L1599-P1599*Q1599+U1601+U1602),ABS(X1601-X1602-K1601*L1601-P1601*Q1601+U1602)))</f>
        <v>0</v>
      </c>
      <c r="Z1602" s="28">
        <v>-67.617022000000006</v>
      </c>
      <c r="AA1602" s="28">
        <v>-0.61645300000000003</v>
      </c>
      <c r="AB1602" s="28">
        <v>-2.8800000000000002E-3</v>
      </c>
      <c r="AC1602" s="8">
        <f t="shared" ref="AC1602" si="3629">AB1602+AA1602</f>
        <v>-0.61933300000000002</v>
      </c>
      <c r="AD1602" s="35">
        <v>-0.63281700238134897</v>
      </c>
      <c r="AE1602" s="8">
        <f t="shared" ref="AE1602" si="3630">IF(AD1602="",0,IF(OR(AC1602="",AC1602=0),W1602-AD1602,AC1602-AD1602))</f>
        <v>1.3484002381348947E-2</v>
      </c>
      <c r="AF1602" s="58">
        <f t="shared" ref="AF1602" si="3631">IF(AA1602="",(Z1602-V1602)-Z1601,AC1602-W1602)</f>
        <v>2.1079999999999988E-3</v>
      </c>
      <c r="AG1602" s="40">
        <v>-261</v>
      </c>
      <c r="AH1602" s="73">
        <v>400</v>
      </c>
      <c r="AI1602" s="40">
        <v>15</v>
      </c>
      <c r="AJ1602" s="73">
        <v>100</v>
      </c>
      <c r="AK1602" s="40">
        <v>15</v>
      </c>
      <c r="AL1602" s="73">
        <v>200</v>
      </c>
      <c r="AM1602" s="70"/>
      <c r="AN1602" s="74"/>
      <c r="AO1602" s="70">
        <v>149</v>
      </c>
      <c r="AP1602" s="63"/>
      <c r="AQ1602" s="63"/>
      <c r="AR1602" s="40"/>
      <c r="AS1602" s="40"/>
      <c r="AT1602" s="63"/>
      <c r="AU1602" s="63"/>
      <c r="AV1602" s="142"/>
      <c r="AW1602" s="71"/>
      <c r="AX1602" s="45"/>
      <c r="AY1602" s="45"/>
      <c r="AZ1602" s="46"/>
      <c r="BA1602" s="152"/>
      <c r="BB1602" s="47"/>
      <c r="BC1602" s="158">
        <v>12</v>
      </c>
      <c r="BD1602" s="158"/>
      <c r="BE1602" s="47"/>
      <c r="BF1602" s="56"/>
      <c r="BG1602" s="49"/>
      <c r="BH1602" s="50"/>
      <c r="BI1602" s="49"/>
      <c r="BJ1602" s="49"/>
      <c r="BK1602" s="49"/>
      <c r="BL1602" s="49"/>
      <c r="BM1602" s="49"/>
      <c r="BN1602" s="50"/>
      <c r="BO1602" s="49"/>
      <c r="BP1602" s="49"/>
      <c r="BQ1602" s="50"/>
      <c r="BR1602" s="9"/>
    </row>
    <row r="1603" spans="1:70" s="7" customFormat="1" x14ac:dyDescent="0.25">
      <c r="A1603" s="68" t="s">
        <v>2532</v>
      </c>
      <c r="B1603" s="67" t="s">
        <v>1156</v>
      </c>
      <c r="C1603" s="52">
        <v>44974.227430555555</v>
      </c>
      <c r="D1603" s="16">
        <f>(K1603*M1603+P1603*R1603)/(24*60*60)</f>
        <v>6.1111111111111114E-3</v>
      </c>
      <c r="E1603" s="26"/>
      <c r="F1603" s="14" t="s">
        <v>2443</v>
      </c>
      <c r="G1603" s="15">
        <v>0.107</v>
      </c>
      <c r="H1603" s="131">
        <v>31.5</v>
      </c>
      <c r="I1603" s="131">
        <v>15</v>
      </c>
      <c r="J1603" s="143" t="s">
        <v>1161</v>
      </c>
      <c r="K1603" s="27">
        <v>3</v>
      </c>
      <c r="L1603" s="27">
        <v>2E-3</v>
      </c>
      <c r="M1603" s="13">
        <v>176</v>
      </c>
      <c r="N1603" s="13">
        <v>240</v>
      </c>
      <c r="O1603" s="17">
        <v>2E-3</v>
      </c>
      <c r="P1603" s="27">
        <v>0</v>
      </c>
      <c r="Q1603" s="27">
        <v>2E-3</v>
      </c>
      <c r="R1603" s="13">
        <v>529</v>
      </c>
      <c r="S1603" s="13">
        <v>240</v>
      </c>
      <c r="T1603" s="133">
        <v>2.9999999999999997E-4</v>
      </c>
      <c r="U1603" s="27">
        <v>2.5330000000000001E-3</v>
      </c>
      <c r="V1603" s="8">
        <f>IF(AB1601="Latest Sag:",-(K1603*L1603+P1603*Q1603),-(K1603*L1603+P1603*Q1603)+U1603)</f>
        <v>-3.467E-3</v>
      </c>
      <c r="W1603" s="8">
        <f>IF(OR(AC1602="",AC1602=0),Z1602+V1603,IF(AB1601="Latest Sag:",AA1602+U1603+V1603,AC1602+V1603))</f>
        <v>-0.62280000000000002</v>
      </c>
      <c r="X1603" s="33">
        <v>-40.182729999999999</v>
      </c>
      <c r="Y1603" s="53">
        <f>IF(OR(ISBLANK(X1603),X1601=VALUE(20)),,IF(W1601="Latest Z20:",ABS(X1601-X1603-K1600*L1600-P1600*Q1600+U1602+U1603),ABS(X1602-X1603-K1602*L1602-P1602*Q1602+U1603)))</f>
        <v>3.000000002528324E-6</v>
      </c>
      <c r="Z1603" s="28">
        <v>-67.617318999999995</v>
      </c>
      <c r="AA1603" s="28">
        <v>-0.61646199999999995</v>
      </c>
      <c r="AB1603" s="28">
        <v>-6.3439999999999998E-3</v>
      </c>
      <c r="AC1603" s="8">
        <f t="shared" ref="AC1603" si="3632">AB1603+AA1603</f>
        <v>-0.62280599999999997</v>
      </c>
      <c r="AD1603" s="35">
        <v>-0.63281700238134897</v>
      </c>
      <c r="AE1603" s="8">
        <f t="shared" ref="AE1603" si="3633">IF(AD1603="",0,IF(OR(AC1603="",AC1603=0),W1603-AD1603,AC1603-AD1603))</f>
        <v>1.0011002381348999E-2</v>
      </c>
      <c r="AF1603" s="58">
        <f t="shared" ref="AF1603" si="3634">IF(AA1603="",(Z1603-V1603)-Z1602,AC1603-W1603)</f>
        <v>-5.9999999999504894E-6</v>
      </c>
      <c r="AG1603" s="40">
        <v>-197</v>
      </c>
      <c r="AH1603" s="73">
        <v>400</v>
      </c>
      <c r="AI1603" s="40">
        <v>28</v>
      </c>
      <c r="AJ1603" s="73">
        <v>100</v>
      </c>
      <c r="AK1603" s="40">
        <v>21</v>
      </c>
      <c r="AL1603" s="73">
        <v>200</v>
      </c>
      <c r="AM1603" s="70"/>
      <c r="AN1603" s="74"/>
      <c r="AO1603" s="70">
        <v>54</v>
      </c>
      <c r="AP1603" s="63"/>
      <c r="AQ1603" s="63"/>
      <c r="AR1603" s="40"/>
      <c r="AS1603" s="40"/>
      <c r="AT1603" s="63"/>
      <c r="AU1603" s="63"/>
      <c r="AV1603" s="142"/>
      <c r="AW1603" s="71"/>
      <c r="AX1603" s="45"/>
      <c r="AY1603" s="45"/>
      <c r="AZ1603" s="46"/>
      <c r="BA1603" s="152"/>
      <c r="BB1603" s="47"/>
      <c r="BC1603" s="158">
        <v>12</v>
      </c>
      <c r="BD1603" s="158"/>
      <c r="BE1603" s="47"/>
      <c r="BF1603" s="56"/>
      <c r="BG1603" s="49"/>
      <c r="BH1603" s="50"/>
      <c r="BI1603" s="49"/>
      <c r="BJ1603" s="49"/>
      <c r="BK1603" s="49"/>
      <c r="BL1603" s="49"/>
      <c r="BM1603" s="49"/>
      <c r="BN1603" s="50"/>
      <c r="BO1603" s="49"/>
      <c r="BP1603" s="49"/>
      <c r="BQ1603" s="50"/>
      <c r="BR1603" s="9"/>
    </row>
    <row r="1604" spans="1:70" s="7" customFormat="1" x14ac:dyDescent="0.25">
      <c r="A1604" s="68" t="s">
        <v>2533</v>
      </c>
      <c r="B1604" s="67" t="s">
        <v>2535</v>
      </c>
      <c r="C1604" s="52">
        <v>44974.245810185188</v>
      </c>
      <c r="D1604" s="16">
        <f>(K1604*M1604+P1604*R1604)/(24*60*60)</f>
        <v>6.1111111111111114E-3</v>
      </c>
      <c r="E1604" s="26"/>
      <c r="F1604" s="14" t="s">
        <v>2443</v>
      </c>
      <c r="G1604" s="15">
        <v>0.107</v>
      </c>
      <c r="H1604" s="131">
        <v>31.5</v>
      </c>
      <c r="I1604" s="131">
        <v>15</v>
      </c>
      <c r="J1604" s="143" t="s">
        <v>1161</v>
      </c>
      <c r="K1604" s="27">
        <v>3</v>
      </c>
      <c r="L1604" s="27">
        <v>2E-3</v>
      </c>
      <c r="M1604" s="13">
        <v>176</v>
      </c>
      <c r="N1604" s="13">
        <v>240</v>
      </c>
      <c r="O1604" s="17">
        <v>2E-3</v>
      </c>
      <c r="P1604" s="27">
        <v>0</v>
      </c>
      <c r="Q1604" s="27">
        <v>2E-3</v>
      </c>
      <c r="R1604" s="13">
        <v>529</v>
      </c>
      <c r="S1604" s="13">
        <v>240</v>
      </c>
      <c r="T1604" s="133">
        <v>2.9999999999999997E-4</v>
      </c>
      <c r="U1604" s="27">
        <v>9.9799999999999997E-4</v>
      </c>
      <c r="V1604" s="8">
        <f>IF(AB1602="Latest Sag:",-(K1604*L1604+P1604*Q1604),-(K1604*L1604+P1604*Q1604)+U1604)</f>
        <v>-5.0020000000000004E-3</v>
      </c>
      <c r="W1604" s="8">
        <f>IF(OR(AC1603="",AC1603=0),Z1603+V1604,IF(AB1602="Latest Sag:",AA1603+U1604+V1604,AC1603+V1604))</f>
        <v>-0.62780799999999992</v>
      </c>
      <c r="X1604" s="33">
        <v>-40.187730000000002</v>
      </c>
      <c r="Y1604" s="53">
        <f>IF(OR(ISBLANK(X1604),X1602=VALUE(20)),,IF(W1602="Latest Z20:",ABS(X1602-X1604-K1601*L1601-P1601*Q1601+U1603+U1604),ABS(X1603-X1604-K1603*L1603-P1603*Q1603+U1604)))</f>
        <v>1.9999999974421988E-6</v>
      </c>
      <c r="Z1604" s="28">
        <v>-67.617447999999996</v>
      </c>
      <c r="AA1604" s="28">
        <v>-0.61645000000000005</v>
      </c>
      <c r="AB1604" s="28">
        <v>-1.1173000000000001E-2</v>
      </c>
      <c r="AC1604" s="8">
        <f t="shared" ref="AC1604" si="3635">AB1604+AA1604</f>
        <v>-0.62762300000000004</v>
      </c>
      <c r="AD1604" s="35">
        <v>-0.63281700238134897</v>
      </c>
      <c r="AE1604" s="8">
        <f t="shared" ref="AE1604" si="3636">IF(AD1604="",0,IF(OR(AC1604="",AC1604=0),W1604-AD1604,AC1604-AD1604))</f>
        <v>5.1940023813489278E-3</v>
      </c>
      <c r="AF1604" s="58">
        <f t="shared" ref="AF1604" si="3637">IF(AA1604="",(Z1604-V1604)-Z1603,AC1604-W1604)</f>
        <v>1.8499999999987971E-4</v>
      </c>
      <c r="AG1604" s="40">
        <v>-201</v>
      </c>
      <c r="AH1604" s="73">
        <v>400</v>
      </c>
      <c r="AI1604" s="40">
        <v>30</v>
      </c>
      <c r="AJ1604" s="73">
        <v>100</v>
      </c>
      <c r="AK1604" s="40">
        <v>18</v>
      </c>
      <c r="AL1604" s="73">
        <v>200</v>
      </c>
      <c r="AM1604" s="70"/>
      <c r="AN1604" s="74"/>
      <c r="AO1604" s="70">
        <v>55</v>
      </c>
      <c r="AP1604" s="63"/>
      <c r="AQ1604" s="63"/>
      <c r="AR1604" s="40"/>
      <c r="AS1604" s="40"/>
      <c r="AT1604" s="63"/>
      <c r="AU1604" s="63"/>
      <c r="AV1604" s="142"/>
      <c r="AW1604" s="71"/>
      <c r="AX1604" s="45">
        <v>3.0000000000000001E-5</v>
      </c>
      <c r="AY1604" s="45"/>
      <c r="AZ1604" s="46"/>
      <c r="BA1604" s="152"/>
      <c r="BB1604" s="47"/>
      <c r="BC1604" s="158">
        <v>12</v>
      </c>
      <c r="BD1604" s="158"/>
      <c r="BE1604" s="47"/>
      <c r="BF1604" s="56"/>
      <c r="BG1604" s="49"/>
      <c r="BH1604" s="50"/>
      <c r="BI1604" s="49"/>
      <c r="BJ1604" s="49"/>
      <c r="BK1604" s="49"/>
      <c r="BL1604" s="49"/>
      <c r="BM1604" s="49"/>
      <c r="BN1604" s="50"/>
      <c r="BO1604" s="49"/>
      <c r="BP1604" s="49"/>
      <c r="BQ1604" s="50"/>
      <c r="BR1604" s="9"/>
    </row>
    <row r="1605" spans="1:70" s="7" customFormat="1" x14ac:dyDescent="0.25">
      <c r="A1605" s="68" t="s">
        <v>2534</v>
      </c>
      <c r="B1605" s="67" t="s">
        <v>2057</v>
      </c>
      <c r="C1605" s="52">
        <v>44974.268229166664</v>
      </c>
      <c r="D1605" s="16">
        <f>(K1605*M1605+P1605*R1605)/(24*60*60)</f>
        <v>1.2233796296296296E-2</v>
      </c>
      <c r="E1605" s="26"/>
      <c r="F1605" s="14" t="s">
        <v>2443</v>
      </c>
      <c r="G1605" s="15">
        <v>0.107</v>
      </c>
      <c r="H1605" s="131">
        <v>31.5</v>
      </c>
      <c r="I1605" s="131">
        <v>15</v>
      </c>
      <c r="J1605" s="143" t="s">
        <v>1161</v>
      </c>
      <c r="K1605" s="27">
        <v>3</v>
      </c>
      <c r="L1605" s="27">
        <v>2E-3</v>
      </c>
      <c r="M1605" s="13">
        <v>176</v>
      </c>
      <c r="N1605" s="13">
        <v>240</v>
      </c>
      <c r="O1605" s="17">
        <v>2E-3</v>
      </c>
      <c r="P1605" s="27">
        <v>1</v>
      </c>
      <c r="Q1605" s="27">
        <v>2E-3</v>
      </c>
      <c r="R1605" s="13">
        <v>529</v>
      </c>
      <c r="S1605" s="13">
        <v>240</v>
      </c>
      <c r="T1605" s="133">
        <v>2.9999999999999997E-4</v>
      </c>
      <c r="U1605" s="27">
        <v>2.9229999999999998E-3</v>
      </c>
      <c r="V1605" s="8">
        <f>IF(AB1603="Latest Sag:",-(K1605*L1605+P1605*Q1605),-(K1605*L1605+P1605*Q1605)+U1605)</f>
        <v>-5.0769999999999999E-3</v>
      </c>
      <c r="W1605" s="8">
        <f>IF(OR(AC1604="",AC1604=0),Z1604+V1605,IF(AB1603="Latest Sag:",AA1604+U1605+V1605,AC1604+V1605))</f>
        <v>-0.63270000000000004</v>
      </c>
      <c r="X1605" s="33">
        <v>-40.190807999999997</v>
      </c>
      <c r="Y1605" s="53">
        <f>IF(OR(ISBLANK(X1605),X1603=VALUE(20)),,IF(W1603="Latest Z20:",ABS(X1603-X1605-K1602*L1602-P1602*Q1602+U1604+U1605),ABS(X1604-X1605-K1604*L1604-P1604*Q1604+U1605)))</f>
        <v>9.9999999502884893E-7</v>
      </c>
      <c r="Z1605" s="28">
        <v>-67.617295999999996</v>
      </c>
      <c r="AA1605" s="28">
        <v>-0.61646599999999996</v>
      </c>
      <c r="AB1605" s="28">
        <v>-1.6480999999999999E-2</v>
      </c>
      <c r="AC1605" s="8">
        <f t="shared" ref="AC1605" si="3638">AB1605+AA1605</f>
        <v>-0.63294699999999993</v>
      </c>
      <c r="AD1605" s="35">
        <v>-0.63281700238134897</v>
      </c>
      <c r="AE1605" s="8">
        <f t="shared" ref="AE1605" si="3639">IF(AD1605="",0,IF(OR(AC1605="",AC1605=0),W1605-AD1605,AC1605-AD1605))</f>
        <v>-1.299976186509566E-4</v>
      </c>
      <c r="AF1605" s="58">
        <f t="shared" ref="AF1605" si="3640">IF(AA1605="",(Z1605-V1605)-Z1604,AC1605-W1605)</f>
        <v>-2.469999999998862E-4</v>
      </c>
      <c r="AG1605" s="40">
        <v>-157</v>
      </c>
      <c r="AH1605" s="73">
        <v>400</v>
      </c>
      <c r="AI1605" s="40">
        <v>25</v>
      </c>
      <c r="AJ1605" s="73">
        <v>100</v>
      </c>
      <c r="AK1605" s="40">
        <v>18</v>
      </c>
      <c r="AL1605" s="73">
        <v>200</v>
      </c>
      <c r="AM1605" s="70"/>
      <c r="AN1605" s="74"/>
      <c r="AO1605" s="70">
        <v>83</v>
      </c>
      <c r="AP1605" s="63"/>
      <c r="AQ1605" s="63"/>
      <c r="AR1605" s="40"/>
      <c r="AS1605" s="40"/>
      <c r="AT1605" s="63"/>
      <c r="AU1605" s="63"/>
      <c r="AV1605" s="142"/>
      <c r="AW1605" s="71"/>
      <c r="AX1605" s="45"/>
      <c r="AY1605" s="45"/>
      <c r="AZ1605" s="46"/>
      <c r="BA1605" s="152"/>
      <c r="BB1605" s="47"/>
      <c r="BC1605" s="158">
        <v>12</v>
      </c>
      <c r="BD1605" s="158">
        <v>4</v>
      </c>
      <c r="BE1605" s="47">
        <v>6.7</v>
      </c>
      <c r="BF1605" s="56"/>
      <c r="BG1605" s="49"/>
      <c r="BH1605" s="50"/>
      <c r="BI1605" s="49"/>
      <c r="BJ1605" s="49"/>
      <c r="BK1605" s="49"/>
      <c r="BL1605" s="49"/>
      <c r="BM1605" s="49"/>
      <c r="BN1605" s="50"/>
      <c r="BO1605" s="49"/>
      <c r="BP1605" s="49"/>
      <c r="BQ1605" s="50"/>
      <c r="BR1605" s="9"/>
    </row>
    <row r="1606" spans="1:70" s="6" customFormat="1" x14ac:dyDescent="0.25">
      <c r="A1606" s="170" t="s">
        <v>1155</v>
      </c>
      <c r="B1606" s="136"/>
      <c r="C1606" s="137">
        <v>44974.304375</v>
      </c>
      <c r="D1606" s="146">
        <v>3.27</v>
      </c>
      <c r="E1606" s="139" t="s">
        <v>814</v>
      </c>
      <c r="F1606" s="165" t="s">
        <v>1223</v>
      </c>
      <c r="G1606" s="22"/>
      <c r="H1606" s="134"/>
      <c r="I1606" s="134"/>
      <c r="J1606" s="145"/>
      <c r="K1606" s="29"/>
      <c r="L1606" s="29"/>
      <c r="M1606" s="1"/>
      <c r="N1606" s="1"/>
      <c r="O1606" s="3"/>
      <c r="P1606" s="29"/>
      <c r="Q1606" s="29"/>
      <c r="R1606" s="1"/>
      <c r="S1606" s="1"/>
      <c r="T1606" s="147" t="s">
        <v>903</v>
      </c>
      <c r="U1606" s="32" t="s">
        <v>24</v>
      </c>
      <c r="V1606" s="24"/>
      <c r="W1606" s="25" t="s">
        <v>22</v>
      </c>
      <c r="X1606" s="30">
        <v>20</v>
      </c>
      <c r="Y1606" s="138"/>
      <c r="Z1606" s="30"/>
      <c r="AA1606" s="30"/>
      <c r="AB1606" s="36" t="s">
        <v>21</v>
      </c>
      <c r="AC1606" s="24">
        <f>$AC$1605</f>
        <v>-0.63294699999999993</v>
      </c>
      <c r="AD1606" s="30"/>
      <c r="AE1606" s="24"/>
      <c r="AF1606" s="24"/>
      <c r="AG1606" s="41"/>
      <c r="AH1606" s="41"/>
      <c r="AI1606" s="41"/>
      <c r="AJ1606" s="41"/>
      <c r="AK1606" s="41"/>
      <c r="AL1606" s="41"/>
      <c r="AM1606" s="41"/>
      <c r="AN1606" s="41"/>
      <c r="AO1606" s="41"/>
      <c r="AP1606" s="135"/>
      <c r="AQ1606" s="135"/>
      <c r="AR1606" s="41"/>
      <c r="AS1606" s="41"/>
      <c r="AT1606" s="135"/>
      <c r="AU1606" s="135"/>
      <c r="AV1606" s="29"/>
      <c r="AW1606" s="42"/>
      <c r="AX1606" s="42"/>
      <c r="AY1606" s="42"/>
      <c r="AZ1606" s="43"/>
      <c r="BA1606" s="151"/>
      <c r="BB1606" s="44"/>
      <c r="BC1606" s="157">
        <v>13</v>
      </c>
      <c r="BD1606" s="157"/>
      <c r="BE1606" s="44"/>
      <c r="BF1606" s="48"/>
      <c r="BG1606" s="48"/>
      <c r="BH1606" s="48"/>
      <c r="BI1606" s="48"/>
      <c r="BJ1606" s="48"/>
      <c r="BK1606" s="48"/>
      <c r="BL1606" s="48"/>
      <c r="BM1606" s="48"/>
      <c r="BN1606" s="48"/>
      <c r="BO1606" s="48"/>
      <c r="BP1606" s="48"/>
      <c r="BQ1606" s="48"/>
      <c r="BR1606" s="1"/>
    </row>
    <row r="1607" spans="1:70" s="7" customFormat="1" x14ac:dyDescent="0.25">
      <c r="A1607" s="68" t="s">
        <v>2536</v>
      </c>
      <c r="B1607" s="67" t="s">
        <v>2057</v>
      </c>
      <c r="C1607" s="52">
        <v>44974.3044212963</v>
      </c>
      <c r="D1607" s="16">
        <f>(K1607*M1607+P1607*R1607)/(24*60*60)</f>
        <v>0</v>
      </c>
      <c r="E1607" s="26" t="s">
        <v>2546</v>
      </c>
      <c r="F1607" s="14" t="s">
        <v>2443</v>
      </c>
      <c r="G1607" s="15">
        <v>0.107</v>
      </c>
      <c r="H1607" s="131">
        <v>31.5</v>
      </c>
      <c r="I1607" s="131">
        <v>15</v>
      </c>
      <c r="J1607" s="143" t="s">
        <v>1161</v>
      </c>
      <c r="K1607" s="37"/>
      <c r="L1607" s="27">
        <v>2E-3</v>
      </c>
      <c r="M1607" s="13">
        <v>176</v>
      </c>
      <c r="N1607" s="13">
        <v>240</v>
      </c>
      <c r="O1607" s="17">
        <v>2E-3</v>
      </c>
      <c r="P1607" s="37"/>
      <c r="Q1607" s="27">
        <v>2E-3</v>
      </c>
      <c r="R1607" s="13">
        <v>529</v>
      </c>
      <c r="S1607" s="13">
        <v>240</v>
      </c>
      <c r="T1607" s="133">
        <v>2.9999999999999997E-4</v>
      </c>
      <c r="U1607" s="27"/>
      <c r="V1607" s="8">
        <f>IF(AB1605="Latest Sag:",-(K1607*L1607+P1607*Q1607),-(K1607*L1607+P1607*Q1607)+U1607)</f>
        <v>0</v>
      </c>
      <c r="W1607" s="8">
        <f>IF(OR(AC1606="",AC1606=0),Z1606+V1607,IF(AB1605="Latest Sag:",AA1606+U1607+V1607,AC1606+V1607))</f>
        <v>-0.63294699999999993</v>
      </c>
      <c r="X1607" s="34"/>
      <c r="Y1607" s="53">
        <f>IF(OR(ISBLANK(X1607),X1605=VALUE(20)),,IF(W1605="Latest Z20:",ABS(X1605-X1607-K1604*L1604-P1604*Q1604+U1606+U1607),ABS(X1606-X1607-K1606*L1606-P1606*Q1606+U1607)))</f>
        <v>0</v>
      </c>
      <c r="Z1607" s="28">
        <v>-67.615106999999995</v>
      </c>
      <c r="AA1607" s="28">
        <v>-0.61633000000000004</v>
      </c>
      <c r="AB1607" s="28">
        <v>-1.2340000000000001E-3</v>
      </c>
      <c r="AC1607" s="8">
        <f t="shared" ref="AC1607" si="3641">AB1607+AA1607</f>
        <v>-0.617564</v>
      </c>
      <c r="AD1607" s="35">
        <v>-0.63262887847921001</v>
      </c>
      <c r="AE1607" s="8">
        <f t="shared" ref="AE1607" si="3642">IF(AD1607="",0,IF(OR(AC1607="",AC1607=0),W1607-AD1607,AC1607-AD1607))</f>
        <v>1.5064878479210009E-2</v>
      </c>
      <c r="AF1607" s="58">
        <f t="shared" ref="AF1607" si="3643">IF(AA1607="",(Z1607-V1607)-Z1606,AC1607-W1607)</f>
        <v>1.5382999999999925E-2</v>
      </c>
      <c r="AG1607" s="40">
        <v>644</v>
      </c>
      <c r="AH1607" s="73">
        <v>400</v>
      </c>
      <c r="AI1607" s="40">
        <v>79</v>
      </c>
      <c r="AJ1607" s="73">
        <v>100</v>
      </c>
      <c r="AK1607" s="40">
        <v>26</v>
      </c>
      <c r="AL1607" s="73">
        <v>200</v>
      </c>
      <c r="AM1607" s="70"/>
      <c r="AN1607" s="74"/>
      <c r="AO1607" s="70"/>
      <c r="AP1607" s="63"/>
      <c r="AQ1607" s="63"/>
      <c r="AR1607" s="40"/>
      <c r="AS1607" s="40"/>
      <c r="AT1607" s="63"/>
      <c r="AU1607" s="63"/>
      <c r="AV1607" s="142"/>
      <c r="AW1607" s="71"/>
      <c r="AX1607" s="45"/>
      <c r="AY1607" s="45"/>
      <c r="AZ1607" s="46"/>
      <c r="BA1607" s="152"/>
      <c r="BB1607" s="47"/>
      <c r="BC1607" s="158">
        <v>13</v>
      </c>
      <c r="BD1607" s="158"/>
      <c r="BE1607" s="47"/>
      <c r="BF1607" s="56"/>
      <c r="BG1607" s="49"/>
      <c r="BH1607" s="50"/>
      <c r="BI1607" s="49"/>
      <c r="BJ1607" s="49"/>
      <c r="BK1607" s="49"/>
      <c r="BL1607" s="49"/>
      <c r="BM1607" s="49"/>
      <c r="BN1607" s="50"/>
      <c r="BO1607" s="49"/>
      <c r="BP1607" s="49"/>
      <c r="BQ1607" s="50"/>
      <c r="BR1607" s="9"/>
    </row>
    <row r="1608" spans="1:70" s="7" customFormat="1" x14ac:dyDescent="0.25">
      <c r="A1608" s="68" t="s">
        <v>2537</v>
      </c>
      <c r="B1608" s="67" t="s">
        <v>2057</v>
      </c>
      <c r="C1608" s="52">
        <v>44974.338865740741</v>
      </c>
      <c r="D1608" s="16">
        <f>(K1608*M1608+P1608*R1608)/(24*60*60)</f>
        <v>8.1481481481481474E-3</v>
      </c>
      <c r="E1608" s="26"/>
      <c r="F1608" s="14" t="s">
        <v>2443</v>
      </c>
      <c r="G1608" s="15">
        <v>0.107</v>
      </c>
      <c r="H1608" s="131">
        <v>31.5</v>
      </c>
      <c r="I1608" s="131">
        <v>15</v>
      </c>
      <c r="J1608" s="143" t="s">
        <v>1161</v>
      </c>
      <c r="K1608" s="27">
        <v>4</v>
      </c>
      <c r="L1608" s="27">
        <v>2E-3</v>
      </c>
      <c r="M1608" s="13">
        <v>176</v>
      </c>
      <c r="N1608" s="13">
        <v>240</v>
      </c>
      <c r="O1608" s="17">
        <v>2E-3</v>
      </c>
      <c r="P1608" s="27">
        <v>0</v>
      </c>
      <c r="Q1608" s="27">
        <v>2E-3</v>
      </c>
      <c r="R1608" s="13">
        <v>529</v>
      </c>
      <c r="S1608" s="13">
        <v>240</v>
      </c>
      <c r="T1608" s="133">
        <v>2.9999999999999997E-4</v>
      </c>
      <c r="U1608" s="27">
        <v>2.9510000000000001E-3</v>
      </c>
      <c r="V1608" s="8">
        <f>IF(AB1606="Latest Sag:",-(K1608*L1608+P1608*Q1608),-(K1608*L1608+P1608*Q1608)+U1608)</f>
        <v>-8.0000000000000002E-3</v>
      </c>
      <c r="W1608" s="8">
        <f>IF(OR(AC1607="",AC1607=0),Z1607+V1608,IF(AB1606="Latest Sag:",AA1607+U1608+V1608,AC1607+V1608))</f>
        <v>-0.62137900000000001</v>
      </c>
      <c r="X1608" s="33">
        <v>-40.178041</v>
      </c>
      <c r="Y1608" s="53">
        <f>IF(OR(ISBLANK(X1608),X1606=VALUE(20)),,IF(W1606="Latest Z20:",ABS(X1606-X1608-K1605*L1605-P1605*Q1605+U1607+U1608),ABS(X1607-X1608-K1607*L1607-P1607*Q1607+U1608)))</f>
        <v>0</v>
      </c>
      <c r="Z1608" s="28">
        <v>-67.615269999999995</v>
      </c>
      <c r="AA1608" s="28">
        <v>-0.61627200000000004</v>
      </c>
      <c r="AB1608" s="28">
        <v>-5.5630000000000002E-3</v>
      </c>
      <c r="AC1608" s="8">
        <f t="shared" ref="AC1608" si="3644">AB1608+AA1608</f>
        <v>-0.62183500000000003</v>
      </c>
      <c r="AD1608" s="35">
        <v>-0.63262887847921001</v>
      </c>
      <c r="AE1608" s="8">
        <f t="shared" ref="AE1608" si="3645">IF(AD1608="",0,IF(OR(AC1608="",AC1608=0),W1608-AD1608,AC1608-AD1608))</f>
        <v>1.0793878479209984E-2</v>
      </c>
      <c r="AF1608" s="58">
        <f t="shared" ref="AF1608" si="3646">IF(AA1608="",(Z1608-V1608)-Z1607,AC1608-W1608)</f>
        <v>-4.5600000000001195E-4</v>
      </c>
      <c r="AG1608" s="40">
        <v>-448</v>
      </c>
      <c r="AH1608" s="73">
        <v>400</v>
      </c>
      <c r="AI1608" s="40">
        <v>26</v>
      </c>
      <c r="AJ1608" s="73">
        <v>100</v>
      </c>
      <c r="AK1608" s="40">
        <v>16</v>
      </c>
      <c r="AL1608" s="73">
        <v>200</v>
      </c>
      <c r="AM1608" s="70"/>
      <c r="AN1608" s="74"/>
      <c r="AO1608" s="70">
        <v>140</v>
      </c>
      <c r="AP1608" s="63"/>
      <c r="AQ1608" s="63"/>
      <c r="AR1608" s="40"/>
      <c r="AS1608" s="40"/>
      <c r="AT1608" s="63"/>
      <c r="AU1608" s="63"/>
      <c r="AV1608" s="142"/>
      <c r="AW1608" s="71"/>
      <c r="AX1608" s="45">
        <v>1.2999999999999999E-4</v>
      </c>
      <c r="AY1608" s="45"/>
      <c r="AZ1608" s="46"/>
      <c r="BA1608" s="152"/>
      <c r="BB1608" s="47"/>
      <c r="BC1608" s="158">
        <v>13</v>
      </c>
      <c r="BD1608" s="158"/>
      <c r="BE1608" s="47"/>
      <c r="BF1608" s="56"/>
      <c r="BG1608" s="49"/>
      <c r="BH1608" s="50"/>
      <c r="BI1608" s="49"/>
      <c r="BJ1608" s="49"/>
      <c r="BK1608" s="49"/>
      <c r="BL1608" s="49"/>
      <c r="BM1608" s="49"/>
      <c r="BN1608" s="50"/>
      <c r="BO1608" s="49"/>
      <c r="BP1608" s="49"/>
      <c r="BQ1608" s="50"/>
      <c r="BR1608" s="9"/>
    </row>
    <row r="1609" spans="1:70" s="7" customFormat="1" x14ac:dyDescent="0.25">
      <c r="A1609" s="68" t="s">
        <v>2538</v>
      </c>
      <c r="B1609" s="67" t="s">
        <v>2057</v>
      </c>
      <c r="C1609" s="52">
        <v>44974.359664351854</v>
      </c>
      <c r="D1609" s="16">
        <f>(K1609*M1609+P1609*R1609)/(24*60*60)</f>
        <v>8.1481481481481474E-3</v>
      </c>
      <c r="E1609" s="26"/>
      <c r="F1609" s="14" t="s">
        <v>2443</v>
      </c>
      <c r="G1609" s="15">
        <v>0.107</v>
      </c>
      <c r="H1609" s="131">
        <v>31.5</v>
      </c>
      <c r="I1609" s="131">
        <v>15</v>
      </c>
      <c r="J1609" s="143" t="s">
        <v>1161</v>
      </c>
      <c r="K1609" s="27">
        <v>4</v>
      </c>
      <c r="L1609" s="27">
        <v>2E-3</v>
      </c>
      <c r="M1609" s="13">
        <v>176</v>
      </c>
      <c r="N1609" s="13">
        <v>240</v>
      </c>
      <c r="O1609" s="17">
        <v>2E-3</v>
      </c>
      <c r="P1609" s="27">
        <v>0</v>
      </c>
      <c r="Q1609" s="27">
        <v>2E-3</v>
      </c>
      <c r="R1609" s="13">
        <v>529</v>
      </c>
      <c r="S1609" s="13">
        <v>240</v>
      </c>
      <c r="T1609" s="133">
        <v>2.9999999999999997E-4</v>
      </c>
      <c r="U1609" s="27">
        <v>2.2330000000000002E-3</v>
      </c>
      <c r="V1609" s="8">
        <f>IF(AB1607="Latest Sag:",-(K1609*L1609+P1609*Q1609),-(K1609*L1609+P1609*Q1609)+U1609)</f>
        <v>-5.7669999999999996E-3</v>
      </c>
      <c r="W1609" s="8">
        <f>IF(OR(AC1608="",AC1608=0),Z1608+V1609,IF(AB1607="Latest Sag:",AA1608+U1609+V1609,AC1608+V1609))</f>
        <v>-0.62760199999999999</v>
      </c>
      <c r="X1609" s="33">
        <v>-40.183807000000002</v>
      </c>
      <c r="Y1609" s="53">
        <f>IF(OR(ISBLANK(X1609),X1607=VALUE(20)),,IF(W1607="Latest Z20:",ABS(X1607-X1609-K1606*L1606-P1606*Q1606+U1608+U1609),ABS(X1608-X1609-K1608*L1608-P1608*Q1608+U1609)))</f>
        <v>9.9999999872988146E-7</v>
      </c>
      <c r="Z1609" s="28">
        <v>-67.615448999999998</v>
      </c>
      <c r="AA1609" s="28">
        <v>-0.61630499999999999</v>
      </c>
      <c r="AB1609" s="28">
        <v>-1.132E-2</v>
      </c>
      <c r="AC1609" s="8">
        <f t="shared" ref="AC1609" si="3647">AB1609+AA1609</f>
        <v>-0.62762499999999999</v>
      </c>
      <c r="AD1609" s="35">
        <v>-0.63262887847921001</v>
      </c>
      <c r="AE1609" s="8">
        <f t="shared" ref="AE1609" si="3648">IF(AD1609="",0,IF(OR(AC1609="",AC1609=0),W1609-AD1609,AC1609-AD1609))</f>
        <v>5.0038784792100222E-3</v>
      </c>
      <c r="AF1609" s="58">
        <f t="shared" ref="AF1609" si="3649">IF(AA1609="",(Z1609-V1609)-Z1608,AC1609-W1609)</f>
        <v>-2.2999999999995246E-5</v>
      </c>
      <c r="AG1609" s="40">
        <v>103</v>
      </c>
      <c r="AH1609" s="73">
        <v>400</v>
      </c>
      <c r="AI1609" s="40">
        <v>23</v>
      </c>
      <c r="AJ1609" s="73">
        <v>100</v>
      </c>
      <c r="AK1609" s="40">
        <v>15</v>
      </c>
      <c r="AL1609" s="73">
        <v>200</v>
      </c>
      <c r="AM1609" s="70"/>
      <c r="AN1609" s="74"/>
      <c r="AO1609" s="70">
        <v>50</v>
      </c>
      <c r="AP1609" s="63"/>
      <c r="AQ1609" s="63"/>
      <c r="AR1609" s="40"/>
      <c r="AS1609" s="40"/>
      <c r="AT1609" s="63"/>
      <c r="AU1609" s="63"/>
      <c r="AV1609" s="142"/>
      <c r="AW1609" s="71"/>
      <c r="AX1609" s="45">
        <v>-2.0000000000000002E-5</v>
      </c>
      <c r="AY1609" s="45"/>
      <c r="AZ1609" s="46"/>
      <c r="BA1609" s="152"/>
      <c r="BB1609" s="47"/>
      <c r="BC1609" s="158">
        <v>13</v>
      </c>
      <c r="BD1609" s="158"/>
      <c r="BE1609" s="47"/>
      <c r="BF1609" s="56"/>
      <c r="BG1609" s="49"/>
      <c r="BH1609" s="50"/>
      <c r="BI1609" s="49"/>
      <c r="BJ1609" s="49"/>
      <c r="BK1609" s="49"/>
      <c r="BL1609" s="49"/>
      <c r="BM1609" s="49"/>
      <c r="BN1609" s="50"/>
      <c r="BO1609" s="49"/>
      <c r="BP1609" s="49"/>
      <c r="BQ1609" s="50"/>
      <c r="BR1609" s="9"/>
    </row>
    <row r="1610" spans="1:70" s="7" customFormat="1" x14ac:dyDescent="0.25">
      <c r="A1610" s="68" t="s">
        <v>2539</v>
      </c>
      <c r="B1610" s="67" t="s">
        <v>2057</v>
      </c>
      <c r="C1610" s="52">
        <v>44974.379583333335</v>
      </c>
      <c r="D1610" s="16">
        <f>(K1610*M1610+P1610*R1610)/(24*60*60)</f>
        <v>1.2233796296296296E-2</v>
      </c>
      <c r="E1610" s="26"/>
      <c r="F1610" s="14" t="s">
        <v>2443</v>
      </c>
      <c r="G1610" s="15">
        <v>0.107</v>
      </c>
      <c r="H1610" s="131">
        <v>31.5</v>
      </c>
      <c r="I1610" s="131">
        <v>15</v>
      </c>
      <c r="J1610" s="143" t="s">
        <v>1161</v>
      </c>
      <c r="K1610" s="27">
        <v>3</v>
      </c>
      <c r="L1610" s="27">
        <v>2E-3</v>
      </c>
      <c r="M1610" s="13">
        <v>176</v>
      </c>
      <c r="N1610" s="13">
        <v>240</v>
      </c>
      <c r="O1610" s="17">
        <v>2E-3</v>
      </c>
      <c r="P1610" s="27">
        <v>1</v>
      </c>
      <c r="Q1610" s="27">
        <v>2E-3</v>
      </c>
      <c r="R1610" s="13">
        <v>529</v>
      </c>
      <c r="S1610" s="13">
        <v>240</v>
      </c>
      <c r="T1610" s="133">
        <v>2.9999999999999997E-4</v>
      </c>
      <c r="U1610" s="27">
        <v>3.0969999999999999E-3</v>
      </c>
      <c r="V1610" s="8">
        <f>IF(AB1608="Latest Sag:",-(K1610*L1610+P1610*Q1610),-(K1610*L1610+P1610*Q1610)+U1610)</f>
        <v>-4.9030000000000002E-3</v>
      </c>
      <c r="W1610" s="8">
        <f>IF(OR(AC1609="",AC1609=0),Z1609+V1610,IF(AB1608="Latest Sag:",AA1609+U1610+V1610,AC1609+V1610))</f>
        <v>-0.63252799999999998</v>
      </c>
      <c r="X1610" s="33">
        <v>-40.188709000000003</v>
      </c>
      <c r="Y1610" s="53">
        <f>IF(OR(ISBLANK(X1610),X1608=VALUE(20)),,IF(W1608="Latest Z20:",ABS(X1608-X1610-K1607*L1607-P1607*Q1607+U1609+U1610),ABS(X1609-X1610-K1609*L1609-P1609*Q1609+U1610)))</f>
        <v>9.9999999870602901E-7</v>
      </c>
      <c r="Z1610" s="28">
        <v>-67.615283000000005</v>
      </c>
      <c r="AA1610" s="28">
        <v>-0.61632799999999999</v>
      </c>
      <c r="AB1610" s="28">
        <v>-1.6333E-2</v>
      </c>
      <c r="AC1610" s="8">
        <f t="shared" ref="AC1610" si="3650">AB1610+AA1610</f>
        <v>-0.63266100000000003</v>
      </c>
      <c r="AD1610" s="35">
        <v>-0.63262887847921001</v>
      </c>
      <c r="AE1610" s="8">
        <f t="shared" ref="AE1610" si="3651">IF(AD1610="",0,IF(OR(AC1610="",AC1610=0),W1610-AD1610,AC1610-AD1610))</f>
        <v>-3.2121520790018288E-5</v>
      </c>
      <c r="AF1610" s="58">
        <f t="shared" ref="AF1610" si="3652">IF(AA1610="",(Z1610-V1610)-Z1609,AC1610-W1610)</f>
        <v>-1.3300000000004975E-4</v>
      </c>
      <c r="AG1610" s="40">
        <v>143</v>
      </c>
      <c r="AH1610" s="73">
        <v>400</v>
      </c>
      <c r="AI1610" s="40">
        <v>23</v>
      </c>
      <c r="AJ1610" s="73">
        <v>100</v>
      </c>
      <c r="AK1610" s="40">
        <v>18</v>
      </c>
      <c r="AL1610" s="73">
        <v>200</v>
      </c>
      <c r="AM1610" s="70"/>
      <c r="AN1610" s="74"/>
      <c r="AO1610" s="70">
        <v>52</v>
      </c>
      <c r="AP1610" s="63"/>
      <c r="AQ1610" s="63"/>
      <c r="AR1610" s="40"/>
      <c r="AS1610" s="40"/>
      <c r="AT1610" s="63"/>
      <c r="AU1610" s="63"/>
      <c r="AV1610" s="142"/>
      <c r="AW1610" s="71"/>
      <c r="AX1610" s="45"/>
      <c r="AY1610" s="45"/>
      <c r="AZ1610" s="46"/>
      <c r="BA1610" s="152"/>
      <c r="BB1610" s="47"/>
      <c r="BC1610" s="158">
        <v>13</v>
      </c>
      <c r="BD1610" s="158">
        <v>4</v>
      </c>
      <c r="BE1610" s="47">
        <v>7.1</v>
      </c>
      <c r="BF1610" s="56"/>
      <c r="BG1610" s="49"/>
      <c r="BH1610" s="50"/>
      <c r="BI1610" s="49"/>
      <c r="BJ1610" s="49"/>
      <c r="BK1610" s="49"/>
      <c r="BL1610" s="49"/>
      <c r="BM1610" s="49"/>
      <c r="BN1610" s="50"/>
      <c r="BO1610" s="49"/>
      <c r="BP1610" s="49"/>
      <c r="BQ1610" s="50"/>
      <c r="BR1610" s="9"/>
    </row>
    <row r="1611" spans="1:70" s="6" customFormat="1" x14ac:dyDescent="0.25">
      <c r="A1611" s="170" t="s">
        <v>1155</v>
      </c>
      <c r="B1611" s="136"/>
      <c r="C1611" s="137">
        <v>44974.412037037036</v>
      </c>
      <c r="D1611" s="146">
        <v>2.58</v>
      </c>
      <c r="E1611" s="139" t="s">
        <v>814</v>
      </c>
      <c r="F1611" s="165" t="s">
        <v>1227</v>
      </c>
      <c r="G1611" s="22"/>
      <c r="H1611" s="134"/>
      <c r="I1611" s="134"/>
      <c r="J1611" s="145"/>
      <c r="K1611" s="29"/>
      <c r="L1611" s="29"/>
      <c r="M1611" s="1"/>
      <c r="N1611" s="1"/>
      <c r="O1611" s="3"/>
      <c r="P1611" s="29"/>
      <c r="Q1611" s="29"/>
      <c r="R1611" s="1"/>
      <c r="S1611" s="1"/>
      <c r="T1611" s="147" t="s">
        <v>903</v>
      </c>
      <c r="U1611" s="32" t="s">
        <v>24</v>
      </c>
      <c r="V1611" s="24"/>
      <c r="W1611" s="25" t="s">
        <v>22</v>
      </c>
      <c r="X1611" s="30">
        <v>20</v>
      </c>
      <c r="Y1611" s="138"/>
      <c r="Z1611" s="30"/>
      <c r="AA1611" s="30"/>
      <c r="AB1611" s="36" t="s">
        <v>21</v>
      </c>
      <c r="AC1611" s="24">
        <f>$AC$1610</f>
        <v>-0.63266100000000003</v>
      </c>
      <c r="AD1611" s="30"/>
      <c r="AE1611" s="24"/>
      <c r="AF1611" s="24"/>
      <c r="AG1611" s="41"/>
      <c r="AH1611" s="41"/>
      <c r="AI1611" s="41"/>
      <c r="AJ1611" s="41"/>
      <c r="AK1611" s="41"/>
      <c r="AL1611" s="41"/>
      <c r="AM1611" s="41"/>
      <c r="AN1611" s="41"/>
      <c r="AO1611" s="41"/>
      <c r="AP1611" s="135"/>
      <c r="AQ1611" s="135"/>
      <c r="AR1611" s="41"/>
      <c r="AS1611" s="41"/>
      <c r="AT1611" s="135"/>
      <c r="AU1611" s="135"/>
      <c r="AV1611" s="29"/>
      <c r="AW1611" s="42"/>
      <c r="AX1611" s="42"/>
      <c r="AY1611" s="42"/>
      <c r="AZ1611" s="43"/>
      <c r="BA1611" s="151"/>
      <c r="BB1611" s="44"/>
      <c r="BC1611" s="157">
        <v>14</v>
      </c>
      <c r="BD1611" s="157"/>
      <c r="BE1611" s="44"/>
      <c r="BF1611" s="48"/>
      <c r="BG1611" s="48"/>
      <c r="BH1611" s="48"/>
      <c r="BI1611" s="48"/>
      <c r="BJ1611" s="48"/>
      <c r="BK1611" s="48"/>
      <c r="BL1611" s="48"/>
      <c r="BM1611" s="48"/>
      <c r="BN1611" s="48"/>
      <c r="BO1611" s="48"/>
      <c r="BP1611" s="48"/>
      <c r="BQ1611" s="48"/>
      <c r="BR1611" s="1"/>
    </row>
    <row r="1612" spans="1:70" s="7" customFormat="1" x14ac:dyDescent="0.25">
      <c r="A1612" s="68" t="s">
        <v>2540</v>
      </c>
      <c r="B1612" s="67" t="s">
        <v>2057</v>
      </c>
      <c r="C1612" s="52">
        <v>44974.419606481482</v>
      </c>
      <c r="D1612" s="16">
        <f>(K1612*M1612+P1612*R1612)/(24*60*60)</f>
        <v>0</v>
      </c>
      <c r="E1612" s="26"/>
      <c r="F1612" s="14" t="s">
        <v>2443</v>
      </c>
      <c r="G1612" s="15">
        <v>0.107</v>
      </c>
      <c r="H1612" s="131">
        <v>31.5</v>
      </c>
      <c r="I1612" s="131">
        <v>15</v>
      </c>
      <c r="J1612" s="143" t="s">
        <v>1161</v>
      </c>
      <c r="K1612" s="37"/>
      <c r="L1612" s="27">
        <v>2E-3</v>
      </c>
      <c r="M1612" s="13">
        <v>176</v>
      </c>
      <c r="N1612" s="13">
        <v>240</v>
      </c>
      <c r="O1612" s="17">
        <v>2E-3</v>
      </c>
      <c r="P1612" s="37"/>
      <c r="Q1612" s="27">
        <v>2E-3</v>
      </c>
      <c r="R1612" s="13">
        <v>529</v>
      </c>
      <c r="S1612" s="13">
        <v>240</v>
      </c>
      <c r="T1612" s="133">
        <v>2.9999999999999997E-4</v>
      </c>
      <c r="U1612" s="27"/>
      <c r="V1612" s="8">
        <f>IF(AB1610="Latest Sag:",-(K1612*L1612+P1612*Q1612),-(K1612*L1612+P1612*Q1612)+U1612)</f>
        <v>0</v>
      </c>
      <c r="W1612" s="8">
        <f>IF(OR(AC1611="",AC1611=0),Z1611+V1612,IF(AB1610="Latest Sag:",AA1611+U1612+V1612,AC1611+V1612))</f>
        <v>-0.63266100000000003</v>
      </c>
      <c r="X1612" s="34"/>
      <c r="Y1612" s="53">
        <f>IF(OR(ISBLANK(X1612),X1610=VALUE(20)),,IF(W1610="Latest Z20:",ABS(X1610-X1612-K1609*L1609-P1609*Q1609+U1611+U1612),ABS(X1611-X1612-K1611*L1611-P1611*Q1611+U1612)))</f>
        <v>0</v>
      </c>
      <c r="Z1612" s="28">
        <v>-67.613418999999993</v>
      </c>
      <c r="AA1612" s="28">
        <v>-0.61657099999999998</v>
      </c>
      <c r="AB1612" s="28">
        <v>6.4599999999999998E-4</v>
      </c>
      <c r="AC1612" s="8">
        <f t="shared" ref="AC1612" si="3653">AB1612+AA1612</f>
        <v>-0.61592499999999994</v>
      </c>
      <c r="AD1612" s="35">
        <v>-0.63285935090395096</v>
      </c>
      <c r="AE1612" s="8">
        <f t="shared" ref="AE1612" si="3654">IF(AD1612="",0,IF(OR(AC1612="",AC1612=0),W1612-AD1612,AC1612-AD1612))</f>
        <v>1.6934350903951012E-2</v>
      </c>
      <c r="AF1612" s="58">
        <f t="shared" ref="AF1612" si="3655">IF(AA1612="",(Z1612-V1612)-Z1611,AC1612-W1612)</f>
        <v>1.6736000000000084E-2</v>
      </c>
      <c r="AG1612" s="40">
        <v>331</v>
      </c>
      <c r="AH1612" s="73">
        <v>400</v>
      </c>
      <c r="AI1612" s="40">
        <v>79</v>
      </c>
      <c r="AJ1612" s="73">
        <v>100</v>
      </c>
      <c r="AK1612" s="40">
        <v>16</v>
      </c>
      <c r="AL1612" s="73">
        <v>200</v>
      </c>
      <c r="AM1612" s="70"/>
      <c r="AN1612" s="74"/>
      <c r="AO1612" s="70"/>
      <c r="AP1612" s="63"/>
      <c r="AQ1612" s="63"/>
      <c r="AR1612" s="40"/>
      <c r="AS1612" s="40"/>
      <c r="AT1612" s="63"/>
      <c r="AU1612" s="63"/>
      <c r="AV1612" s="142"/>
      <c r="AW1612" s="71"/>
      <c r="AX1612" s="45"/>
      <c r="AY1612" s="45"/>
      <c r="AZ1612" s="46"/>
      <c r="BA1612" s="152"/>
      <c r="BB1612" s="47"/>
      <c r="BC1612" s="158">
        <v>14</v>
      </c>
      <c r="BD1612" s="158"/>
      <c r="BE1612" s="47"/>
      <c r="BF1612" s="56"/>
      <c r="BG1612" s="49"/>
      <c r="BH1612" s="50"/>
      <c r="BI1612" s="49"/>
      <c r="BJ1612" s="49"/>
      <c r="BK1612" s="49"/>
      <c r="BL1612" s="49"/>
      <c r="BM1612" s="49"/>
      <c r="BN1612" s="50"/>
      <c r="BO1612" s="49"/>
      <c r="BP1612" s="49"/>
      <c r="BQ1612" s="50"/>
      <c r="BR1612" s="9"/>
    </row>
    <row r="1613" spans="1:70" s="7" customFormat="1" x14ac:dyDescent="0.25">
      <c r="A1613" s="68" t="s">
        <v>2541</v>
      </c>
      <c r="B1613" s="67" t="s">
        <v>2057</v>
      </c>
      <c r="C1613" s="52">
        <v>44974.440486111111</v>
      </c>
      <c r="D1613" s="16">
        <f>(K1613*M1613+P1613*R1613)/(24*60*60)</f>
        <v>8.1481481481481474E-3</v>
      </c>
      <c r="E1613" s="26"/>
      <c r="F1613" s="14" t="s">
        <v>2443</v>
      </c>
      <c r="G1613" s="15">
        <v>0.107</v>
      </c>
      <c r="H1613" s="131">
        <v>31.5</v>
      </c>
      <c r="I1613" s="131">
        <v>15</v>
      </c>
      <c r="J1613" s="143" t="s">
        <v>1161</v>
      </c>
      <c r="K1613" s="27">
        <v>4</v>
      </c>
      <c r="L1613" s="27">
        <v>2E-3</v>
      </c>
      <c r="M1613" s="13">
        <v>176</v>
      </c>
      <c r="N1613" s="13">
        <v>240</v>
      </c>
      <c r="O1613" s="17">
        <v>2E-3</v>
      </c>
      <c r="P1613" s="27">
        <v>0</v>
      </c>
      <c r="Q1613" s="27">
        <v>2E-3</v>
      </c>
      <c r="R1613" s="13">
        <v>529</v>
      </c>
      <c r="S1613" s="13">
        <v>240</v>
      </c>
      <c r="T1613" s="133">
        <v>2.9999999999999997E-4</v>
      </c>
      <c r="U1613" s="27">
        <v>2.918E-3</v>
      </c>
      <c r="V1613" s="8">
        <f>IF(AB1611="Latest Sag:",-(K1613*L1613+P1613*Q1613),-(K1613*L1613+P1613*Q1613)+U1613)</f>
        <v>-8.0000000000000002E-3</v>
      </c>
      <c r="W1613" s="8">
        <f>IF(OR(AC1612="",AC1612=0),Z1612+V1613,IF(AB1611="Latest Sag:",AA1612+U1613+V1613,AC1612+V1613))</f>
        <v>-0.62165300000000001</v>
      </c>
      <c r="X1613" s="33">
        <v>-40.176310000000001</v>
      </c>
      <c r="Y1613" s="53">
        <f>IF(OR(ISBLANK(X1613),X1611=VALUE(20)),,IF(W1611="Latest Z20:",ABS(X1611-X1613-K1610*L1610-P1610*Q1610+U1612+U1613),ABS(X1612-X1613-K1612*L1612-P1612*Q1612+U1613)))</f>
        <v>0</v>
      </c>
      <c r="Z1613" s="28">
        <v>-67.613490999999996</v>
      </c>
      <c r="AA1613" s="28">
        <v>-0.61652799999999996</v>
      </c>
      <c r="AB1613" s="28">
        <v>-5.5519999999999996E-3</v>
      </c>
      <c r="AC1613" s="8">
        <f t="shared" ref="AC1613" si="3656">AB1613+AA1613</f>
        <v>-0.62207999999999997</v>
      </c>
      <c r="AD1613" s="35">
        <v>-0.63285935090395096</v>
      </c>
      <c r="AE1613" s="8">
        <f t="shared" ref="AE1613" si="3657">IF(AD1613="",0,IF(OR(AC1613="",AC1613=0),W1613-AD1613,AC1613-AD1613))</f>
        <v>1.077935090395099E-2</v>
      </c>
      <c r="AF1613" s="58">
        <f t="shared" ref="AF1613" si="3658">IF(AA1613="",(Z1613-V1613)-Z1612,AC1613-W1613)</f>
        <v>-4.2699999999995519E-4</v>
      </c>
      <c r="AG1613" s="40">
        <v>-106</v>
      </c>
      <c r="AH1613" s="73">
        <v>400</v>
      </c>
      <c r="AI1613" s="40">
        <v>32</v>
      </c>
      <c r="AJ1613" s="73">
        <v>100</v>
      </c>
      <c r="AK1613" s="40">
        <v>12</v>
      </c>
      <c r="AL1613" s="73">
        <v>200</v>
      </c>
      <c r="AM1613" s="70"/>
      <c r="AN1613" s="74"/>
      <c r="AO1613" s="70">
        <v>254</v>
      </c>
      <c r="AP1613" s="63"/>
      <c r="AQ1613" s="63"/>
      <c r="AR1613" s="40"/>
      <c r="AS1613" s="40"/>
      <c r="AT1613" s="63"/>
      <c r="AU1613" s="63"/>
      <c r="AV1613" s="142"/>
      <c r="AW1613" s="71"/>
      <c r="AX1613" s="45"/>
      <c r="AY1613" s="45"/>
      <c r="AZ1613" s="46"/>
      <c r="BA1613" s="152"/>
      <c r="BB1613" s="47"/>
      <c r="BC1613" s="158">
        <v>14</v>
      </c>
      <c r="BD1613" s="158"/>
      <c r="BE1613" s="47"/>
      <c r="BF1613" s="56"/>
      <c r="BG1613" s="49"/>
      <c r="BH1613" s="50"/>
      <c r="BI1613" s="49"/>
      <c r="BJ1613" s="49"/>
      <c r="BK1613" s="49"/>
      <c r="BL1613" s="49"/>
      <c r="BM1613" s="49"/>
      <c r="BN1613" s="50"/>
      <c r="BO1613" s="49"/>
      <c r="BP1613" s="49"/>
      <c r="BQ1613" s="50"/>
      <c r="BR1613" s="9"/>
    </row>
    <row r="1614" spans="1:70" s="7" customFormat="1" x14ac:dyDescent="0.25">
      <c r="A1614" s="68" t="s">
        <v>2542</v>
      </c>
      <c r="B1614" s="67" t="s">
        <v>2057</v>
      </c>
      <c r="C1614" s="52">
        <v>44974.461608796293</v>
      </c>
      <c r="D1614" s="16">
        <f>(K1614*M1614+P1614*R1614)/(24*60*60)</f>
        <v>6.1111111111111114E-3</v>
      </c>
      <c r="E1614" s="26"/>
      <c r="F1614" s="14" t="s">
        <v>2443</v>
      </c>
      <c r="G1614" s="15">
        <v>0.107</v>
      </c>
      <c r="H1614" s="131">
        <v>31.5</v>
      </c>
      <c r="I1614" s="131">
        <v>15</v>
      </c>
      <c r="J1614" s="143" t="s">
        <v>1161</v>
      </c>
      <c r="K1614" s="27">
        <v>3</v>
      </c>
      <c r="L1614" s="27">
        <v>2E-3</v>
      </c>
      <c r="M1614" s="13">
        <v>176</v>
      </c>
      <c r="N1614" s="13">
        <v>240</v>
      </c>
      <c r="O1614" s="17">
        <v>2E-3</v>
      </c>
      <c r="P1614" s="27">
        <v>0</v>
      </c>
      <c r="Q1614" s="27">
        <v>2E-3</v>
      </c>
      <c r="R1614" s="13">
        <v>529</v>
      </c>
      <c r="S1614" s="13">
        <v>240</v>
      </c>
      <c r="T1614" s="133">
        <v>2.9999999999999997E-4</v>
      </c>
      <c r="U1614" s="27">
        <v>2.3699999999999999E-4</v>
      </c>
      <c r="V1614" s="8">
        <f>IF(AB1612="Latest Sag:",-(K1614*L1614+P1614*Q1614),-(K1614*L1614+P1614*Q1614)+U1614)</f>
        <v>-5.7629999999999999E-3</v>
      </c>
      <c r="W1614" s="8">
        <f>IF(OR(AC1613="",AC1613=0),Z1613+V1614,IF(AB1612="Latest Sag:",AA1613+U1614+V1614,AC1613+V1614))</f>
        <v>-0.62784299999999993</v>
      </c>
      <c r="X1614" s="33">
        <v>-40.184069999999998</v>
      </c>
      <c r="Y1614" s="53">
        <f>IF(OR(ISBLANK(X1614),X1612=VALUE(20)),,IF(W1612="Latest Z20:",ABS(X1612-X1614-K1611*L1611-P1611*Q1611+U1613+U1614),ABS(X1613-X1614-K1613*L1613-P1613*Q1613+U1614)))</f>
        <v>3.0000000024535411E-6</v>
      </c>
      <c r="Z1614" s="28">
        <v>-67.613984000000002</v>
      </c>
      <c r="AA1614" s="28">
        <v>-0.61656999999999995</v>
      </c>
      <c r="AB1614" s="28">
        <v>-1.1324000000000001E-2</v>
      </c>
      <c r="AC1614" s="8">
        <f t="shared" ref="AC1614" si="3659">AB1614+AA1614</f>
        <v>-0.62789399999999995</v>
      </c>
      <c r="AD1614" s="35">
        <v>-0.63285935090395096</v>
      </c>
      <c r="AE1614" s="8">
        <f t="shared" ref="AE1614" si="3660">IF(AD1614="",0,IF(OR(AC1614="",AC1614=0),W1614-AD1614,AC1614-AD1614))</f>
        <v>4.9653509039510046E-3</v>
      </c>
      <c r="AF1614" s="58">
        <f t="shared" ref="AF1614" si="3661">IF(AA1614="",(Z1614-V1614)-Z1613,AC1614-W1614)</f>
        <v>-5.1000000000023249E-5</v>
      </c>
      <c r="AG1614" s="40">
        <v>145</v>
      </c>
      <c r="AH1614" s="73">
        <v>400</v>
      </c>
      <c r="AI1614" s="40">
        <v>27</v>
      </c>
      <c r="AJ1614" s="73">
        <v>100</v>
      </c>
      <c r="AK1614" s="40">
        <v>14</v>
      </c>
      <c r="AL1614" s="73">
        <v>200</v>
      </c>
      <c r="AM1614" s="70"/>
      <c r="AN1614" s="74"/>
      <c r="AO1614" s="70">
        <v>53</v>
      </c>
      <c r="AP1614" s="63"/>
      <c r="AQ1614" s="63"/>
      <c r="AR1614" s="40"/>
      <c r="AS1614" s="40"/>
      <c r="AT1614" s="63"/>
      <c r="AU1614" s="63"/>
      <c r="AV1614" s="142"/>
      <c r="AW1614" s="71"/>
      <c r="AX1614" s="45">
        <v>-3.0000000000000001E-5</v>
      </c>
      <c r="AY1614" s="45"/>
      <c r="AZ1614" s="46"/>
      <c r="BA1614" s="152"/>
      <c r="BB1614" s="47"/>
      <c r="BC1614" s="158">
        <v>14</v>
      </c>
      <c r="BD1614" s="158"/>
      <c r="BE1614" s="47"/>
      <c r="BF1614" s="56"/>
      <c r="BG1614" s="49"/>
      <c r="BH1614" s="50"/>
      <c r="BI1614" s="49"/>
      <c r="BJ1614" s="49"/>
      <c r="BK1614" s="49"/>
      <c r="BL1614" s="49"/>
      <c r="BM1614" s="49"/>
      <c r="BN1614" s="50"/>
      <c r="BO1614" s="49"/>
      <c r="BP1614" s="49"/>
      <c r="BQ1614" s="50"/>
      <c r="BR1614" s="9"/>
    </row>
    <row r="1615" spans="1:70" s="7" customFormat="1" x14ac:dyDescent="0.25">
      <c r="A1615" s="68" t="s">
        <v>2543</v>
      </c>
      <c r="B1615" s="67" t="s">
        <v>2057</v>
      </c>
      <c r="C1615" s="52">
        <v>44974.482974537037</v>
      </c>
      <c r="D1615" s="16">
        <f>(K1615*M1615+P1615*R1615)/(24*60*60)</f>
        <v>1.2233796296296296E-2</v>
      </c>
      <c r="E1615" s="26"/>
      <c r="F1615" s="14" t="s">
        <v>2443</v>
      </c>
      <c r="G1615" s="15">
        <v>0.107</v>
      </c>
      <c r="H1615" s="131">
        <v>31.5</v>
      </c>
      <c r="I1615" s="131">
        <v>15</v>
      </c>
      <c r="J1615" s="143" t="s">
        <v>1161</v>
      </c>
      <c r="K1615" s="27">
        <v>3</v>
      </c>
      <c r="L1615" s="27">
        <v>2E-3</v>
      </c>
      <c r="M1615" s="13">
        <v>176</v>
      </c>
      <c r="N1615" s="13">
        <v>240</v>
      </c>
      <c r="O1615" s="17">
        <v>2E-3</v>
      </c>
      <c r="P1615" s="27">
        <v>1</v>
      </c>
      <c r="Q1615" s="27">
        <v>2E-3</v>
      </c>
      <c r="R1615" s="13">
        <v>529</v>
      </c>
      <c r="S1615" s="13">
        <v>240</v>
      </c>
      <c r="T1615" s="133">
        <v>2.9999999999999997E-4</v>
      </c>
      <c r="U1615" s="27">
        <v>3.1389999999999999E-3</v>
      </c>
      <c r="V1615" s="8">
        <f>IF(AB1613="Latest Sag:",-(K1615*L1615+P1615*Q1615),-(K1615*L1615+P1615*Q1615)+U1615)</f>
        <v>-4.8610000000000007E-3</v>
      </c>
      <c r="W1615" s="8">
        <f>IF(OR(AC1614="",AC1614=0),Z1614+V1615,IF(AB1613="Latest Sag:",AA1614+U1615+V1615,AC1614+V1615))</f>
        <v>-0.63275499999999996</v>
      </c>
      <c r="X1615" s="33">
        <v>-40.186929999999997</v>
      </c>
      <c r="Y1615" s="53">
        <f>IF(OR(ISBLANK(X1615),X1613=VALUE(20)),,IF(W1613="Latest Z20:",ABS(X1613-X1615-K1612*L1612-P1612*Q1612+U1614+U1615),ABS(X1614-X1615-K1614*L1614-P1614*Q1614+U1615)))</f>
        <v>1.0000000016919218E-6</v>
      </c>
      <c r="Z1615" s="28">
        <v>-67.613855999999998</v>
      </c>
      <c r="AA1615" s="28">
        <v>-0.61656900000000003</v>
      </c>
      <c r="AB1615" s="28">
        <v>-1.6258000000000002E-2</v>
      </c>
      <c r="AC1615" s="8">
        <f t="shared" ref="AC1615" si="3662">AB1615+AA1615</f>
        <v>-0.63282700000000003</v>
      </c>
      <c r="AD1615" s="35">
        <v>-0.63285935090395096</v>
      </c>
      <c r="AE1615" s="8">
        <f t="shared" ref="AE1615" si="3663">IF(AD1615="",0,IF(OR(AC1615="",AC1615=0),W1615-AD1615,AC1615-AD1615))</f>
        <v>3.2350903950928434E-5</v>
      </c>
      <c r="AF1615" s="58">
        <f t="shared" ref="AF1615" si="3664">IF(AA1615="",(Z1615-V1615)-Z1614,AC1615-W1615)</f>
        <v>-7.2000000000072006E-5</v>
      </c>
      <c r="AG1615" s="40">
        <v>326</v>
      </c>
      <c r="AH1615" s="73">
        <v>400</v>
      </c>
      <c r="AI1615" s="40">
        <v>25</v>
      </c>
      <c r="AJ1615" s="73">
        <v>100</v>
      </c>
      <c r="AK1615" s="40">
        <v>42</v>
      </c>
      <c r="AL1615" s="73">
        <v>200</v>
      </c>
      <c r="AM1615" s="70"/>
      <c r="AN1615" s="74"/>
      <c r="AO1615" s="70">
        <v>59</v>
      </c>
      <c r="AP1615" s="63"/>
      <c r="AQ1615" s="63"/>
      <c r="AR1615" s="40"/>
      <c r="AS1615" s="40"/>
      <c r="AT1615" s="63"/>
      <c r="AU1615" s="63"/>
      <c r="AV1615" s="142"/>
      <c r="AW1615" s="71"/>
      <c r="AX1615" s="45"/>
      <c r="AY1615" s="45"/>
      <c r="AZ1615" s="46"/>
      <c r="BA1615" s="152"/>
      <c r="BB1615" s="47"/>
      <c r="BC1615" s="158">
        <v>14</v>
      </c>
      <c r="BD1615" s="158">
        <v>4</v>
      </c>
      <c r="BE1615" s="47">
        <v>7.7</v>
      </c>
      <c r="BF1615" s="56"/>
      <c r="BG1615" s="49"/>
      <c r="BH1615" s="50"/>
      <c r="BI1615" s="49"/>
      <c r="BJ1615" s="49"/>
      <c r="BK1615" s="49"/>
      <c r="BL1615" s="49"/>
      <c r="BM1615" s="49"/>
      <c r="BN1615" s="50"/>
      <c r="BO1615" s="49"/>
      <c r="BP1615" s="49"/>
      <c r="BQ1615" s="50"/>
      <c r="BR1615" s="9"/>
    </row>
    <row r="1616" spans="1:70" s="6" customFormat="1" x14ac:dyDescent="0.25">
      <c r="A1616" s="170" t="s">
        <v>1155</v>
      </c>
      <c r="B1616" s="136"/>
      <c r="C1616" s="137">
        <v>44974.520567129628</v>
      </c>
      <c r="D1616" s="146">
        <v>2.6</v>
      </c>
      <c r="E1616" s="139" t="s">
        <v>814</v>
      </c>
      <c r="F1616" s="165" t="s">
        <v>1228</v>
      </c>
      <c r="G1616" s="22"/>
      <c r="H1616" s="134"/>
      <c r="I1616" s="134"/>
      <c r="J1616" s="145"/>
      <c r="K1616" s="29"/>
      <c r="L1616" s="29"/>
      <c r="M1616" s="1"/>
      <c r="N1616" s="1"/>
      <c r="O1616" s="3"/>
      <c r="P1616" s="29"/>
      <c r="Q1616" s="29"/>
      <c r="R1616" s="1"/>
      <c r="S1616" s="1"/>
      <c r="T1616" s="147" t="s">
        <v>903</v>
      </c>
      <c r="U1616" s="32" t="s">
        <v>24</v>
      </c>
      <c r="V1616" s="24"/>
      <c r="W1616" s="25" t="s">
        <v>22</v>
      </c>
      <c r="X1616" s="30">
        <v>20</v>
      </c>
      <c r="Y1616" s="138"/>
      <c r="Z1616" s="30"/>
      <c r="AA1616" s="30"/>
      <c r="AB1616" s="36" t="s">
        <v>21</v>
      </c>
      <c r="AC1616" s="24">
        <f>$AC$1615</f>
        <v>-0.63282700000000003</v>
      </c>
      <c r="AD1616" s="30"/>
      <c r="AE1616" s="24"/>
      <c r="AF1616" s="24"/>
      <c r="AG1616" s="41"/>
      <c r="AH1616" s="41"/>
      <c r="AI1616" s="41"/>
      <c r="AJ1616" s="41"/>
      <c r="AK1616" s="41"/>
      <c r="AL1616" s="41"/>
      <c r="AM1616" s="41"/>
      <c r="AN1616" s="41"/>
      <c r="AO1616" s="41"/>
      <c r="AP1616" s="135"/>
      <c r="AQ1616" s="135"/>
      <c r="AR1616" s="41"/>
      <c r="AS1616" s="41"/>
      <c r="AT1616" s="135"/>
      <c r="AU1616" s="135"/>
      <c r="AV1616" s="29"/>
      <c r="AW1616" s="42"/>
      <c r="AX1616" s="42"/>
      <c r="AY1616" s="42"/>
      <c r="AZ1616" s="43"/>
      <c r="BA1616" s="151"/>
      <c r="BB1616" s="44"/>
      <c r="BC1616" s="157">
        <v>15</v>
      </c>
      <c r="BD1616" s="157"/>
      <c r="BE1616" s="44"/>
      <c r="BF1616" s="48"/>
      <c r="BG1616" s="48"/>
      <c r="BH1616" s="48"/>
      <c r="BI1616" s="48"/>
      <c r="BJ1616" s="48"/>
      <c r="BK1616" s="48"/>
      <c r="BL1616" s="48"/>
      <c r="BM1616" s="48"/>
      <c r="BN1616" s="48"/>
      <c r="BO1616" s="48"/>
      <c r="BP1616" s="48"/>
      <c r="BQ1616" s="48"/>
      <c r="BR1616" s="1"/>
    </row>
    <row r="1617" spans="1:70" s="7" customFormat="1" x14ac:dyDescent="0.25">
      <c r="A1617" s="68" t="s">
        <v>2544</v>
      </c>
      <c r="B1617" s="67" t="s">
        <v>2057</v>
      </c>
      <c r="C1617" s="52">
        <v>44974.521678240744</v>
      </c>
      <c r="D1617" s="16">
        <f>(K1617*M1617+P1617*R1617)/(24*60*60)</f>
        <v>0</v>
      </c>
      <c r="E1617" s="26"/>
      <c r="F1617" s="14" t="s">
        <v>2443</v>
      </c>
      <c r="G1617" s="15">
        <v>0.107</v>
      </c>
      <c r="H1617" s="131">
        <v>31.5</v>
      </c>
      <c r="I1617" s="131">
        <v>15</v>
      </c>
      <c r="J1617" s="143" t="s">
        <v>1161</v>
      </c>
      <c r="K1617" s="37"/>
      <c r="L1617" s="27">
        <v>2E-3</v>
      </c>
      <c r="M1617" s="13">
        <v>176</v>
      </c>
      <c r="N1617" s="13">
        <v>240</v>
      </c>
      <c r="O1617" s="17">
        <v>2E-3</v>
      </c>
      <c r="P1617" s="37"/>
      <c r="Q1617" s="27">
        <v>2E-3</v>
      </c>
      <c r="R1617" s="13">
        <v>529</v>
      </c>
      <c r="S1617" s="13">
        <v>240</v>
      </c>
      <c r="T1617" s="133">
        <v>2.9999999999999997E-4</v>
      </c>
      <c r="U1617" s="27"/>
      <c r="V1617" s="8">
        <f>IF(AB1615="Latest Sag:",-(K1617*L1617+P1617*Q1617),-(K1617*L1617+P1617*Q1617)+U1617)</f>
        <v>0</v>
      </c>
      <c r="W1617" s="8">
        <f>IF(OR(AC1616="",AC1616=0),Z1616+V1617,IF(AB1615="Latest Sag:",AA1616+U1617+V1617,AC1616+V1617))</f>
        <v>-0.63282700000000003</v>
      </c>
      <c r="X1617" s="34"/>
      <c r="Y1617" s="53">
        <f>IF(OR(ISBLANK(X1617),X1615=VALUE(20)),,IF(W1615="Latest Z20:",ABS(X1615-X1617-K1614*L1614-P1614*Q1614+U1616+U1617),ABS(X1616-X1617-K1616*L1616-P1616*Q1616+U1617)))</f>
        <v>0</v>
      </c>
      <c r="Z1617" s="28">
        <v>-67.612322000000006</v>
      </c>
      <c r="AA1617" s="28">
        <v>-0.61663699999999999</v>
      </c>
      <c r="AB1617" s="28">
        <v>7.2400000000000003E-4</v>
      </c>
      <c r="AC1617" s="8">
        <f t="shared" ref="AC1617" si="3665">AB1617+AA1617</f>
        <v>-0.61591300000000004</v>
      </c>
      <c r="AD1617" s="35">
        <v>-0.63282920444078805</v>
      </c>
      <c r="AE1617" s="8">
        <f t="shared" ref="AE1617" si="3666">IF(AD1617="",0,IF(OR(AC1617="",AC1617=0),W1617-AD1617,AC1617-AD1617))</f>
        <v>1.6916204440788007E-2</v>
      </c>
      <c r="AF1617" s="58">
        <f t="shared" ref="AF1617" si="3667">IF(AA1617="",(Z1617-V1617)-Z1616,AC1617-W1617)</f>
        <v>1.6913999999999985E-2</v>
      </c>
      <c r="AG1617" s="40">
        <v>372</v>
      </c>
      <c r="AH1617" s="73">
        <v>400</v>
      </c>
      <c r="AI1617" s="40">
        <v>74</v>
      </c>
      <c r="AJ1617" s="73">
        <v>100</v>
      </c>
      <c r="AK1617" s="40">
        <v>11</v>
      </c>
      <c r="AL1617" s="73">
        <v>200</v>
      </c>
      <c r="AM1617" s="70"/>
      <c r="AN1617" s="74"/>
      <c r="AO1617" s="70"/>
      <c r="AP1617" s="63"/>
      <c r="AQ1617" s="63"/>
      <c r="AR1617" s="40"/>
      <c r="AS1617" s="40"/>
      <c r="AT1617" s="63"/>
      <c r="AU1617" s="63"/>
      <c r="AV1617" s="142"/>
      <c r="AW1617" s="71"/>
      <c r="AX1617" s="45"/>
      <c r="AY1617" s="45"/>
      <c r="AZ1617" s="46"/>
      <c r="BA1617" s="152"/>
      <c r="BB1617" s="47"/>
      <c r="BC1617" s="158">
        <v>15</v>
      </c>
      <c r="BD1617" s="158"/>
      <c r="BE1617" s="47"/>
      <c r="BF1617" s="56"/>
      <c r="BG1617" s="49"/>
      <c r="BH1617" s="50"/>
      <c r="BI1617" s="49"/>
      <c r="BJ1617" s="49"/>
      <c r="BK1617" s="49"/>
      <c r="BL1617" s="49"/>
      <c r="BM1617" s="49"/>
      <c r="BN1617" s="50"/>
      <c r="BO1617" s="49"/>
      <c r="BP1617" s="49"/>
      <c r="BQ1617" s="50"/>
      <c r="BR1617" s="9"/>
    </row>
    <row r="1618" spans="1:70" s="7" customFormat="1" x14ac:dyDescent="0.25">
      <c r="A1618" s="68" t="s">
        <v>2545</v>
      </c>
      <c r="B1618" s="67" t="s">
        <v>2057</v>
      </c>
      <c r="C1618" s="52">
        <v>44974.546076388891</v>
      </c>
      <c r="D1618" s="16">
        <f>(K1618*M1618+P1618*R1618)/(24*60*60)</f>
        <v>8.1481481481481474E-3</v>
      </c>
      <c r="E1618" s="26"/>
      <c r="F1618" s="14" t="s">
        <v>2443</v>
      </c>
      <c r="G1618" s="15">
        <v>0.107</v>
      </c>
      <c r="H1618" s="131">
        <v>31.5</v>
      </c>
      <c r="I1618" s="131">
        <v>15</v>
      </c>
      <c r="J1618" s="143" t="s">
        <v>1161</v>
      </c>
      <c r="K1618" s="27">
        <v>4</v>
      </c>
      <c r="L1618" s="27">
        <v>2E-3</v>
      </c>
      <c r="M1618" s="13">
        <v>176</v>
      </c>
      <c r="N1618" s="13">
        <v>240</v>
      </c>
      <c r="O1618" s="17">
        <v>2E-3</v>
      </c>
      <c r="P1618" s="27">
        <v>0</v>
      </c>
      <c r="Q1618" s="27">
        <v>2E-3</v>
      </c>
      <c r="R1618" s="13">
        <v>529</v>
      </c>
      <c r="S1618" s="13">
        <v>240</v>
      </c>
      <c r="T1618" s="133">
        <v>2.9999999999999997E-4</v>
      </c>
      <c r="U1618" s="27">
        <v>3.114E-3</v>
      </c>
      <c r="V1618" s="8">
        <f>IF(AB1616="Latest Sag:",-(K1618*L1618+P1618*Q1618),-(K1618*L1618+P1618*Q1618)+U1618)</f>
        <v>-8.0000000000000002E-3</v>
      </c>
      <c r="W1618" s="8">
        <f>IF(OR(AC1617="",AC1617=0),Z1617+V1618,IF(AB1616="Latest Sag:",AA1617+U1618+V1618,AC1617+V1618))</f>
        <v>-0.62152300000000005</v>
      </c>
      <c r="X1618" s="33">
        <v>-40.175217000000004</v>
      </c>
      <c r="Y1618" s="53">
        <f>IF(OR(ISBLANK(X1618),X1616=VALUE(20)),,IF(W1616="Latest Z20:",ABS(X1616-X1618-K1615*L1615-P1615*Q1615+U1617+U1618),ABS(X1617-X1618-K1617*L1617-P1617*Q1617+U1618)))</f>
        <v>0</v>
      </c>
      <c r="Z1618" s="28">
        <v>-67.612450999999993</v>
      </c>
      <c r="AA1618" s="28">
        <v>-0.61664399999999997</v>
      </c>
      <c r="AB1618" s="28">
        <v>-5.7270000000000003E-3</v>
      </c>
      <c r="AC1618" s="8">
        <f t="shared" ref="AC1618" si="3668">AB1618+AA1618</f>
        <v>-0.62237100000000001</v>
      </c>
      <c r="AD1618" s="35">
        <v>-0.63282920444078805</v>
      </c>
      <c r="AE1618" s="8">
        <f t="shared" ref="AE1618" si="3669">IF(AD1618="",0,IF(OR(AC1618="",AC1618=0),W1618-AD1618,AC1618-AD1618))</f>
        <v>1.0458204440788044E-2</v>
      </c>
      <c r="AF1618" s="58">
        <f t="shared" ref="AF1618" si="3670">IF(AA1618="",(Z1618-V1618)-Z1617,AC1618-W1618)</f>
        <v>-8.479999999999599E-4</v>
      </c>
      <c r="AG1618" s="40">
        <v>15</v>
      </c>
      <c r="AH1618" s="73">
        <v>400</v>
      </c>
      <c r="AI1618" s="40">
        <v>22</v>
      </c>
      <c r="AJ1618" s="73">
        <v>100</v>
      </c>
      <c r="AK1618" s="40">
        <v>21</v>
      </c>
      <c r="AL1618" s="73">
        <v>200</v>
      </c>
      <c r="AM1618" s="70"/>
      <c r="AN1618" s="74"/>
      <c r="AO1618" s="70">
        <v>423</v>
      </c>
      <c r="AP1618" s="63"/>
      <c r="AQ1618" s="63"/>
      <c r="AR1618" s="40"/>
      <c r="AS1618" s="40"/>
      <c r="AT1618" s="63"/>
      <c r="AU1618" s="63"/>
      <c r="AV1618" s="142"/>
      <c r="AW1618" s="71"/>
      <c r="AX1618" s="45"/>
      <c r="AY1618" s="45"/>
      <c r="AZ1618" s="46"/>
      <c r="BA1618" s="152"/>
      <c r="BB1618" s="47"/>
      <c r="BC1618" s="158">
        <v>15</v>
      </c>
      <c r="BD1618" s="158"/>
      <c r="BE1618" s="47"/>
      <c r="BF1618" s="56"/>
      <c r="BG1618" s="49"/>
      <c r="BH1618" s="50"/>
      <c r="BI1618" s="49"/>
      <c r="BJ1618" s="49"/>
      <c r="BK1618" s="49"/>
      <c r="BL1618" s="49"/>
      <c r="BM1618" s="49"/>
      <c r="BN1618" s="50"/>
      <c r="BO1618" s="49"/>
      <c r="BP1618" s="49"/>
      <c r="BQ1618" s="50"/>
      <c r="BR1618" s="9"/>
    </row>
    <row r="1619" spans="1:70" s="7" customFormat="1" x14ac:dyDescent="0.25">
      <c r="A1619" s="68" t="s">
        <v>2547</v>
      </c>
      <c r="B1619" s="67" t="s">
        <v>2057</v>
      </c>
      <c r="C1619" s="52">
        <v>44974.567719907405</v>
      </c>
      <c r="D1619" s="16">
        <f>(K1619*M1619+P1619*R1619)/(24*60*60)</f>
        <v>6.1111111111111114E-3</v>
      </c>
      <c r="E1619" s="26"/>
      <c r="F1619" s="14" t="s">
        <v>2443</v>
      </c>
      <c r="G1619" s="15">
        <v>0.107</v>
      </c>
      <c r="H1619" s="131">
        <v>31.5</v>
      </c>
      <c r="I1619" s="131">
        <v>15</v>
      </c>
      <c r="J1619" s="143" t="s">
        <v>1161</v>
      </c>
      <c r="K1619" s="27">
        <v>3</v>
      </c>
      <c r="L1619" s="27">
        <v>2E-3</v>
      </c>
      <c r="M1619" s="13">
        <v>176</v>
      </c>
      <c r="N1619" s="13">
        <v>240</v>
      </c>
      <c r="O1619" s="17">
        <v>2E-3</v>
      </c>
      <c r="P1619" s="27">
        <v>0</v>
      </c>
      <c r="Q1619" s="27">
        <v>2E-3</v>
      </c>
      <c r="R1619" s="13">
        <v>529</v>
      </c>
      <c r="S1619" s="13">
        <v>240</v>
      </c>
      <c r="T1619" s="133">
        <v>2.9999999999999997E-4</v>
      </c>
      <c r="U1619" s="27">
        <v>5.4600000000000004E-4</v>
      </c>
      <c r="V1619" s="8">
        <f>IF(AB1617="Latest Sag:",-(K1619*L1619+P1619*Q1619),-(K1619*L1619+P1619*Q1619)+U1619)</f>
        <v>-5.4540000000000005E-3</v>
      </c>
      <c r="W1619" s="8">
        <f>IF(OR(AC1618="",AC1618=0),Z1618+V1619,IF(AB1617="Latest Sag:",AA1618+U1619+V1619,AC1618+V1619))</f>
        <v>-0.62782499999999997</v>
      </c>
      <c r="X1619" s="33">
        <v>-40.182670000000002</v>
      </c>
      <c r="Y1619" s="53">
        <f>IF(OR(ISBLANK(X1619),X1617=VALUE(20)),,IF(W1617="Latest Z20:",ABS(X1617-X1619-K1616*L1616-P1616*Q1616+U1618+U1619),ABS(X1618-X1619-K1618*L1618-P1618*Q1618+U1619)))</f>
        <v>1.0000000018445775E-6</v>
      </c>
      <c r="Z1619" s="28">
        <v>-67.612605000000002</v>
      </c>
      <c r="AA1619" s="28">
        <v>-0.61663199999999996</v>
      </c>
      <c r="AB1619" s="28">
        <v>-1.1018999999999999E-2</v>
      </c>
      <c r="AC1619" s="8">
        <f t="shared" ref="AC1619" si="3671">AB1619+AA1619</f>
        <v>-0.62765099999999996</v>
      </c>
      <c r="AD1619" s="35">
        <v>-0.63282920444078805</v>
      </c>
      <c r="AE1619" s="8">
        <f t="shared" ref="AE1619" si="3672">IF(AD1619="",0,IF(OR(AC1619="",AC1619=0),W1619-AD1619,AC1619-AD1619))</f>
        <v>5.1782044407880923E-3</v>
      </c>
      <c r="AF1619" s="58">
        <f t="shared" ref="AF1619" si="3673">IF(AA1619="",(Z1619-V1619)-Z1618,AC1619-W1619)</f>
        <v>1.7400000000000748E-4</v>
      </c>
      <c r="AG1619" s="40">
        <v>227</v>
      </c>
      <c r="AH1619" s="73">
        <v>400</v>
      </c>
      <c r="AI1619" s="40">
        <v>15</v>
      </c>
      <c r="AJ1619" s="73">
        <v>100</v>
      </c>
      <c r="AK1619" s="40">
        <v>17</v>
      </c>
      <c r="AL1619" s="73">
        <v>200</v>
      </c>
      <c r="AM1619" s="70"/>
      <c r="AN1619" s="74"/>
      <c r="AO1619" s="70">
        <v>35</v>
      </c>
      <c r="AP1619" s="63"/>
      <c r="AQ1619" s="63"/>
      <c r="AR1619" s="40"/>
      <c r="AS1619" s="40"/>
      <c r="AT1619" s="63"/>
      <c r="AU1619" s="63"/>
      <c r="AV1619" s="142"/>
      <c r="AW1619" s="71"/>
      <c r="AX1619" s="45">
        <v>-8.0000000000000007E-5</v>
      </c>
      <c r="AY1619" s="45"/>
      <c r="AZ1619" s="46"/>
      <c r="BA1619" s="152"/>
      <c r="BB1619" s="47"/>
      <c r="BC1619" s="158">
        <v>15</v>
      </c>
      <c r="BD1619" s="158"/>
      <c r="BE1619" s="47"/>
      <c r="BF1619" s="56"/>
      <c r="BG1619" s="49"/>
      <c r="BH1619" s="50"/>
      <c r="BI1619" s="49"/>
      <c r="BJ1619" s="49"/>
      <c r="BK1619" s="49"/>
      <c r="BL1619" s="49"/>
      <c r="BM1619" s="49"/>
      <c r="BN1619" s="50"/>
      <c r="BO1619" s="49"/>
      <c r="BP1619" s="49"/>
      <c r="BQ1619" s="50"/>
      <c r="BR1619" s="9"/>
    </row>
    <row r="1620" spans="1:70" s="7" customFormat="1" x14ac:dyDescent="0.25">
      <c r="A1620" s="68" t="s">
        <v>2548</v>
      </c>
      <c r="B1620" s="67" t="s">
        <v>2057</v>
      </c>
      <c r="C1620" s="52">
        <v>44974.593506944446</v>
      </c>
      <c r="D1620" s="16">
        <f>(K1620*M1620+P1620*R1620)/(24*60*60)</f>
        <v>1.2233796296296296E-2</v>
      </c>
      <c r="E1620" s="26" t="s">
        <v>2549</v>
      </c>
      <c r="F1620" s="14" t="s">
        <v>2443</v>
      </c>
      <c r="G1620" s="15">
        <v>0.107</v>
      </c>
      <c r="H1620" s="131">
        <v>31.5</v>
      </c>
      <c r="I1620" s="131">
        <v>15</v>
      </c>
      <c r="J1620" s="143" t="s">
        <v>1161</v>
      </c>
      <c r="K1620" s="27">
        <v>3</v>
      </c>
      <c r="L1620" s="27">
        <v>2E-3</v>
      </c>
      <c r="M1620" s="13">
        <v>176</v>
      </c>
      <c r="N1620" s="13">
        <v>240</v>
      </c>
      <c r="O1620" s="17">
        <v>2E-3</v>
      </c>
      <c r="P1620" s="27">
        <v>1</v>
      </c>
      <c r="Q1620" s="27">
        <v>2E-3</v>
      </c>
      <c r="R1620" s="13">
        <v>529</v>
      </c>
      <c r="S1620" s="13">
        <v>240</v>
      </c>
      <c r="T1620" s="133">
        <v>2.9999999999999997E-4</v>
      </c>
      <c r="U1620" s="27">
        <v>2.9269999999999999E-3</v>
      </c>
      <c r="V1620" s="8">
        <f>IF(AB1618="Latest Sag:",-(K1620*L1620+P1620*Q1620),-(K1620*L1620+P1620*Q1620)+U1620)</f>
        <v>-5.0730000000000003E-3</v>
      </c>
      <c r="W1620" s="8">
        <f>IF(OR(AC1619="",AC1619=0),Z1619+V1620,IF(AB1618="Latest Sag:",AA1619+U1620+V1620,AC1619+V1620))</f>
        <v>-0.63272399999999995</v>
      </c>
      <c r="X1620" s="33">
        <v>-40.185744</v>
      </c>
      <c r="Y1620" s="53">
        <f>IF(OR(ISBLANK(X1620),X1618=VALUE(20)),,IF(W1618="Latest Z20:",ABS(X1618-X1620-K1617*L1617-P1617*Q1617+U1619+U1620),ABS(X1619-X1620-K1619*L1619-P1619*Q1619+U1620)))</f>
        <v>9.9999999802254796E-7</v>
      </c>
      <c r="Z1620" s="28">
        <v>-67.612539999999996</v>
      </c>
      <c r="AA1620" s="28">
        <v>-0.61663100000000004</v>
      </c>
      <c r="AB1620" s="28">
        <v>-1.6317000000000002E-2</v>
      </c>
      <c r="AC1620" s="8">
        <f t="shared" ref="AC1620" si="3674">AB1620+AA1620</f>
        <v>-0.63294800000000007</v>
      </c>
      <c r="AD1620" s="35">
        <v>-0.63282920444078805</v>
      </c>
      <c r="AE1620" s="8">
        <f t="shared" ref="AE1620" si="3675">IF(AD1620="",0,IF(OR(AC1620="",AC1620=0),W1620-AD1620,AC1620-AD1620))</f>
        <v>-1.187955592120149E-4</v>
      </c>
      <c r="AF1620" s="58">
        <f t="shared" ref="AF1620" si="3676">IF(AA1620="",(Z1620-V1620)-Z1619,AC1620-W1620)</f>
        <v>-2.24000000000113E-4</v>
      </c>
      <c r="AG1620" s="40">
        <v>160</v>
      </c>
      <c r="AH1620" s="73">
        <v>400</v>
      </c>
      <c r="AI1620" s="40">
        <v>26</v>
      </c>
      <c r="AJ1620" s="73">
        <v>100</v>
      </c>
      <c r="AK1620" s="40">
        <v>30</v>
      </c>
      <c r="AL1620" s="73">
        <v>200</v>
      </c>
      <c r="AM1620" s="70"/>
      <c r="AN1620" s="74"/>
      <c r="AO1620" s="70">
        <v>59</v>
      </c>
      <c r="AP1620" s="63"/>
      <c r="AQ1620" s="63"/>
      <c r="AR1620" s="40"/>
      <c r="AS1620" s="40"/>
      <c r="AT1620" s="63"/>
      <c r="AU1620" s="63"/>
      <c r="AV1620" s="142"/>
      <c r="AW1620" s="71"/>
      <c r="AX1620" s="45"/>
      <c r="AY1620" s="45"/>
      <c r="AZ1620" s="46"/>
      <c r="BA1620" s="152"/>
      <c r="BB1620" s="47"/>
      <c r="BC1620" s="158">
        <v>15</v>
      </c>
      <c r="BD1620" s="158">
        <v>4</v>
      </c>
      <c r="BE1620" s="47">
        <v>6.8</v>
      </c>
      <c r="BF1620" s="56"/>
      <c r="BG1620" s="49"/>
      <c r="BH1620" s="50"/>
      <c r="BI1620" s="49"/>
      <c r="BJ1620" s="49"/>
      <c r="BK1620" s="49"/>
      <c r="BL1620" s="49"/>
      <c r="BM1620" s="49"/>
      <c r="BN1620" s="50"/>
      <c r="BO1620" s="49"/>
      <c r="BP1620" s="49"/>
      <c r="BQ1620" s="50"/>
      <c r="BR1620" s="9"/>
    </row>
    <row r="1621" spans="1:70" s="6" customFormat="1" x14ac:dyDescent="0.25">
      <c r="A1621" s="170" t="s">
        <v>1155</v>
      </c>
      <c r="B1621" s="136"/>
      <c r="C1621" s="137">
        <v>44974.625775462962</v>
      </c>
      <c r="D1621" s="146">
        <v>2.5299999999999998</v>
      </c>
      <c r="E1621" s="139" t="s">
        <v>814</v>
      </c>
      <c r="F1621" s="165" t="s">
        <v>1232</v>
      </c>
      <c r="G1621" s="22"/>
      <c r="H1621" s="134"/>
      <c r="I1621" s="134"/>
      <c r="J1621" s="145"/>
      <c r="K1621" s="29"/>
      <c r="L1621" s="29"/>
      <c r="M1621" s="1"/>
      <c r="N1621" s="1"/>
      <c r="O1621" s="3"/>
      <c r="P1621" s="29"/>
      <c r="Q1621" s="29"/>
      <c r="R1621" s="1"/>
      <c r="S1621" s="1"/>
      <c r="T1621" s="147" t="s">
        <v>903</v>
      </c>
      <c r="U1621" s="32" t="s">
        <v>24</v>
      </c>
      <c r="V1621" s="24"/>
      <c r="W1621" s="25" t="s">
        <v>22</v>
      </c>
      <c r="X1621" s="30">
        <v>20</v>
      </c>
      <c r="Y1621" s="138"/>
      <c r="Z1621" s="30"/>
      <c r="AA1621" s="30"/>
      <c r="AB1621" s="36" t="s">
        <v>21</v>
      </c>
      <c r="AC1621" s="24">
        <f>$AC$1620</f>
        <v>-0.63294800000000007</v>
      </c>
      <c r="AD1621" s="30"/>
      <c r="AE1621" s="24"/>
      <c r="AF1621" s="24"/>
      <c r="AG1621" s="41"/>
      <c r="AH1621" s="41"/>
      <c r="AI1621" s="41"/>
      <c r="AJ1621" s="41"/>
      <c r="AK1621" s="41"/>
      <c r="AL1621" s="41"/>
      <c r="AM1621" s="41"/>
      <c r="AN1621" s="41"/>
      <c r="AO1621" s="41"/>
      <c r="AP1621" s="135"/>
      <c r="AQ1621" s="135"/>
      <c r="AR1621" s="41"/>
      <c r="AS1621" s="41"/>
      <c r="AT1621" s="135"/>
      <c r="AU1621" s="135"/>
      <c r="AV1621" s="29"/>
      <c r="AW1621" s="42"/>
      <c r="AX1621" s="42"/>
      <c r="AY1621" s="42"/>
      <c r="AZ1621" s="43"/>
      <c r="BA1621" s="151"/>
      <c r="BB1621" s="44"/>
      <c r="BC1621" s="157">
        <v>16</v>
      </c>
      <c r="BD1621" s="157"/>
      <c r="BE1621" s="44"/>
      <c r="BF1621" s="48"/>
      <c r="BG1621" s="48"/>
      <c r="BH1621" s="48"/>
      <c r="BI1621" s="48"/>
      <c r="BJ1621" s="48"/>
      <c r="BK1621" s="48"/>
      <c r="BL1621" s="48"/>
      <c r="BM1621" s="48"/>
      <c r="BN1621" s="48"/>
      <c r="BO1621" s="48"/>
      <c r="BP1621" s="48"/>
      <c r="BQ1621" s="48"/>
      <c r="BR1621" s="1"/>
    </row>
    <row r="1622" spans="1:70" s="7" customFormat="1" x14ac:dyDescent="0.25">
      <c r="A1622" s="68" t="s">
        <v>2550</v>
      </c>
      <c r="B1622" s="67" t="s">
        <v>2057</v>
      </c>
      <c r="C1622" s="52">
        <v>44974.651250000003</v>
      </c>
      <c r="D1622" s="16">
        <f>(K1622*M1622+P1622*R1622)/(24*60*60)</f>
        <v>0</v>
      </c>
      <c r="E1622" s="26"/>
      <c r="F1622" s="14" t="s">
        <v>2443</v>
      </c>
      <c r="G1622" s="15">
        <v>0.107</v>
      </c>
      <c r="H1622" s="131">
        <v>31.5</v>
      </c>
      <c r="I1622" s="131">
        <v>15</v>
      </c>
      <c r="J1622" s="143" t="s">
        <v>1161</v>
      </c>
      <c r="K1622" s="37"/>
      <c r="L1622" s="27">
        <v>2E-3</v>
      </c>
      <c r="M1622" s="13">
        <v>176</v>
      </c>
      <c r="N1622" s="13">
        <v>240</v>
      </c>
      <c r="O1622" s="17">
        <v>2E-3</v>
      </c>
      <c r="P1622" s="37"/>
      <c r="Q1622" s="27">
        <v>2E-3</v>
      </c>
      <c r="R1622" s="13">
        <v>529</v>
      </c>
      <c r="S1622" s="13">
        <v>240</v>
      </c>
      <c r="T1622" s="133">
        <v>2.9999999999999997E-4</v>
      </c>
      <c r="U1622" s="27"/>
      <c r="V1622" s="8">
        <f>IF(AB1620="Latest Sag:",-(K1622*L1622+P1622*Q1622),-(K1622*L1622+P1622*Q1622)+U1622)</f>
        <v>0</v>
      </c>
      <c r="W1622" s="8">
        <f>IF(OR(AC1621="",AC1621=0),Z1621+V1622,IF(AB1620="Latest Sag:",AA1621+U1622+V1622,AC1621+V1622))</f>
        <v>-0.63294800000000007</v>
      </c>
      <c r="X1622" s="34"/>
      <c r="Y1622" s="53">
        <f>IF(OR(ISBLANK(X1622),X1620=VALUE(20)),,IF(W1620="Latest Z20:",ABS(X1620-X1622-K1619*L1619-P1619*Q1619+U1621+U1622),ABS(X1621-X1622-K1621*L1621-P1621*Q1621+U1622)))</f>
        <v>0</v>
      </c>
      <c r="Z1622" s="28">
        <v>-67.610992999999993</v>
      </c>
      <c r="AA1622" s="28">
        <v>-0.61694599999999999</v>
      </c>
      <c r="AB1622" s="28">
        <v>1.1620000000000001E-3</v>
      </c>
      <c r="AC1622" s="8">
        <f t="shared" ref="AC1622" si="3677">AB1622+AA1622</f>
        <v>-0.615784</v>
      </c>
      <c r="AD1622" s="35">
        <v>-0.63304580388003995</v>
      </c>
      <c r="AE1622" s="8">
        <f t="shared" ref="AE1622" si="3678">IF(AD1622="",0,IF(OR(AC1622="",AC1622=0),W1622-AD1622,AC1622-AD1622))</f>
        <v>1.726180388003995E-2</v>
      </c>
      <c r="AF1622" s="58">
        <f t="shared" ref="AF1622" si="3679">IF(AA1622="",(Z1622-V1622)-Z1621,AC1622-W1622)</f>
        <v>1.7164000000000068E-2</v>
      </c>
      <c r="AG1622" s="40">
        <v>356</v>
      </c>
      <c r="AH1622" s="73">
        <v>400</v>
      </c>
      <c r="AI1622" s="40">
        <v>52</v>
      </c>
      <c r="AJ1622" s="73">
        <v>100</v>
      </c>
      <c r="AK1622" s="40">
        <v>21</v>
      </c>
      <c r="AL1622" s="73">
        <v>200</v>
      </c>
      <c r="AM1622" s="70"/>
      <c r="AN1622" s="74"/>
      <c r="AO1622" s="70"/>
      <c r="AP1622" s="63"/>
      <c r="AQ1622" s="63"/>
      <c r="AR1622" s="40"/>
      <c r="AS1622" s="40"/>
      <c r="AT1622" s="63"/>
      <c r="AU1622" s="63"/>
      <c r="AV1622" s="142"/>
      <c r="AW1622" s="71"/>
      <c r="AX1622" s="45"/>
      <c r="AY1622" s="45"/>
      <c r="AZ1622" s="46"/>
      <c r="BA1622" s="152"/>
      <c r="BB1622" s="47"/>
      <c r="BC1622" s="158">
        <v>16</v>
      </c>
      <c r="BD1622" s="158"/>
      <c r="BE1622" s="47"/>
      <c r="BF1622" s="56"/>
      <c r="BG1622" s="49"/>
      <c r="BH1622" s="50"/>
      <c r="BI1622" s="49"/>
      <c r="BJ1622" s="49"/>
      <c r="BK1622" s="49"/>
      <c r="BL1622" s="49"/>
      <c r="BM1622" s="49"/>
      <c r="BN1622" s="50"/>
      <c r="BO1622" s="49"/>
      <c r="BP1622" s="49"/>
      <c r="BQ1622" s="50"/>
      <c r="BR1622" s="9"/>
    </row>
    <row r="1623" spans="1:70" s="7" customFormat="1" x14ac:dyDescent="0.25">
      <c r="A1623" s="68" t="s">
        <v>2551</v>
      </c>
      <c r="B1623" s="67" t="s">
        <v>2057</v>
      </c>
      <c r="C1623" s="52">
        <v>44974.682673611111</v>
      </c>
      <c r="D1623" s="16">
        <f>(K1623*M1623+P1623*R1623)/(24*60*60)</f>
        <v>8.1481481481481474E-3</v>
      </c>
      <c r="E1623" s="26"/>
      <c r="F1623" s="14" t="s">
        <v>2443</v>
      </c>
      <c r="G1623" s="15">
        <v>0.107</v>
      </c>
      <c r="H1623" s="131">
        <v>31.5</v>
      </c>
      <c r="I1623" s="131">
        <v>15</v>
      </c>
      <c r="J1623" s="143" t="s">
        <v>1161</v>
      </c>
      <c r="K1623" s="27">
        <v>4</v>
      </c>
      <c r="L1623" s="27">
        <v>2E-3</v>
      </c>
      <c r="M1623" s="13">
        <v>176</v>
      </c>
      <c r="N1623" s="13">
        <v>240</v>
      </c>
      <c r="O1623" s="17">
        <v>2E-3</v>
      </c>
      <c r="P1623" s="27">
        <v>0</v>
      </c>
      <c r="Q1623" s="27">
        <v>2E-3</v>
      </c>
      <c r="R1623" s="13">
        <v>529</v>
      </c>
      <c r="S1623" s="13">
        <v>240</v>
      </c>
      <c r="T1623" s="133">
        <v>2.9999999999999997E-4</v>
      </c>
      <c r="U1623" s="27">
        <v>3.284E-3</v>
      </c>
      <c r="V1623" s="8">
        <f>IF(AB1621="Latest Sag:",-(K1623*L1623+P1623*Q1623),-(K1623*L1623+P1623*Q1623)+U1623)</f>
        <v>-8.0000000000000002E-3</v>
      </c>
      <c r="W1623" s="8">
        <f>IF(OR(AC1622="",AC1622=0),Z1622+V1623,IF(AB1621="Latest Sag:",AA1622+U1623+V1623,AC1622+V1623))</f>
        <v>-0.62166200000000005</v>
      </c>
      <c r="X1623" s="33">
        <v>-40.173481000000002</v>
      </c>
      <c r="Y1623" s="53">
        <f>IF(OR(ISBLANK(X1623),X1621=VALUE(20)),,IF(W1621="Latest Z20:",ABS(X1621-X1623-K1620*L1620-P1620*Q1620+U1622+U1623),ABS(X1622-X1623-K1622*L1622-P1622*Q1622+U1623)))</f>
        <v>0</v>
      </c>
      <c r="Z1623" s="28">
        <v>-67.610799</v>
      </c>
      <c r="AA1623" s="28">
        <v>-0.61693200000000004</v>
      </c>
      <c r="AB1623" s="28">
        <v>-5.2030000000000002E-3</v>
      </c>
      <c r="AC1623" s="8">
        <f t="shared" ref="AC1623" si="3680">AB1623+AA1623</f>
        <v>-0.62213499999999999</v>
      </c>
      <c r="AD1623" s="35">
        <v>-0.63304580388003995</v>
      </c>
      <c r="AE1623" s="8">
        <f t="shared" ref="AE1623" si="3681">IF(AD1623="",0,IF(OR(AC1623="",AC1623=0),W1623-AD1623,AC1623-AD1623))</f>
        <v>1.0910803880039954E-2</v>
      </c>
      <c r="AF1623" s="58">
        <f t="shared" ref="AF1623" si="3682">IF(AA1623="",(Z1623-V1623)-Z1622,AC1623-W1623)</f>
        <v>-4.7299999999994569E-4</v>
      </c>
      <c r="AG1623" s="40">
        <v>-57</v>
      </c>
      <c r="AH1623" s="73">
        <v>400</v>
      </c>
      <c r="AI1623" s="40">
        <v>23</v>
      </c>
      <c r="AJ1623" s="73">
        <v>100</v>
      </c>
      <c r="AK1623" s="40">
        <v>13</v>
      </c>
      <c r="AL1623" s="73">
        <v>200</v>
      </c>
      <c r="AM1623" s="70"/>
      <c r="AN1623" s="74"/>
      <c r="AO1623" s="70">
        <v>277</v>
      </c>
      <c r="AP1623" s="63"/>
      <c r="AQ1623" s="63"/>
      <c r="AR1623" s="40"/>
      <c r="AS1623" s="40"/>
      <c r="AT1623" s="63"/>
      <c r="AU1623" s="63"/>
      <c r="AV1623" s="142"/>
      <c r="AW1623" s="71"/>
      <c r="AX1623" s="45"/>
      <c r="AY1623" s="45"/>
      <c r="AZ1623" s="46"/>
      <c r="BA1623" s="152"/>
      <c r="BB1623" s="47"/>
      <c r="BC1623" s="158">
        <v>16</v>
      </c>
      <c r="BD1623" s="158"/>
      <c r="BE1623" s="47"/>
      <c r="BF1623" s="56"/>
      <c r="BG1623" s="49"/>
      <c r="BH1623" s="50"/>
      <c r="BI1623" s="49"/>
      <c r="BJ1623" s="49"/>
      <c r="BK1623" s="49"/>
      <c r="BL1623" s="49"/>
      <c r="BM1623" s="49"/>
      <c r="BN1623" s="50"/>
      <c r="BO1623" s="49"/>
      <c r="BP1623" s="49"/>
      <c r="BQ1623" s="50"/>
      <c r="BR1623" s="9"/>
    </row>
    <row r="1624" spans="1:70" s="7" customFormat="1" x14ac:dyDescent="0.25">
      <c r="A1624" s="68" t="s">
        <v>2552</v>
      </c>
      <c r="B1624" s="67" t="s">
        <v>2057</v>
      </c>
      <c r="C1624" s="52">
        <v>44974.704270833332</v>
      </c>
      <c r="D1624" s="16">
        <f>(K1624*M1624+P1624*R1624)/(24*60*60)</f>
        <v>8.1481481481481474E-3</v>
      </c>
      <c r="E1624" s="26"/>
      <c r="F1624" s="14" t="s">
        <v>2443</v>
      </c>
      <c r="G1624" s="15">
        <v>0.107</v>
      </c>
      <c r="H1624" s="131">
        <v>31.5</v>
      </c>
      <c r="I1624" s="131">
        <v>15</v>
      </c>
      <c r="J1624" s="143" t="s">
        <v>1161</v>
      </c>
      <c r="K1624" s="27">
        <v>4</v>
      </c>
      <c r="L1624" s="27">
        <v>2E-3</v>
      </c>
      <c r="M1624" s="13">
        <v>176</v>
      </c>
      <c r="N1624" s="13">
        <v>240</v>
      </c>
      <c r="O1624" s="17">
        <v>2E-3</v>
      </c>
      <c r="P1624" s="27">
        <v>0</v>
      </c>
      <c r="Q1624" s="27">
        <v>2E-3</v>
      </c>
      <c r="R1624" s="13">
        <v>529</v>
      </c>
      <c r="S1624" s="13">
        <v>240</v>
      </c>
      <c r="T1624" s="133">
        <v>2.9999999999999997E-4</v>
      </c>
      <c r="U1624" s="27">
        <v>2.0999999999999999E-3</v>
      </c>
      <c r="V1624" s="8">
        <f>IF(AB1622="Latest Sag:",-(K1624*L1624+P1624*Q1624),-(K1624*L1624+P1624*Q1624)+U1624)</f>
        <v>-5.9000000000000007E-3</v>
      </c>
      <c r="W1624" s="8">
        <f>IF(OR(AC1623="",AC1623=0),Z1623+V1624,IF(AB1622="Latest Sag:",AA1623+U1624+V1624,AC1623+V1624))</f>
        <v>-0.62803500000000001</v>
      </c>
      <c r="X1624" s="33">
        <v>-40.179383000000001</v>
      </c>
      <c r="Y1624" s="53">
        <f>IF(OR(ISBLANK(X1624),X1622=VALUE(20)),,IF(W1622="Latest Z20:",ABS(X1622-X1624-K1621*L1621-P1621*Q1621+U1623+U1624),ABS(X1623-X1624-K1623*L1623-P1623*Q1623+U1624)))</f>
        <v>1.9999999989633345E-6</v>
      </c>
      <c r="Z1624" s="28">
        <v>-67.611137999999997</v>
      </c>
      <c r="AA1624" s="28">
        <v>-0.61690500000000004</v>
      </c>
      <c r="AB1624" s="28">
        <v>-1.1218000000000001E-2</v>
      </c>
      <c r="AC1624" s="8">
        <f t="shared" ref="AC1624" si="3683">AB1624+AA1624</f>
        <v>-0.62812299999999999</v>
      </c>
      <c r="AD1624" s="35">
        <v>-0.63304580388003995</v>
      </c>
      <c r="AE1624" s="8">
        <f t="shared" ref="AE1624" si="3684">IF(AD1624="",0,IF(OR(AC1624="",AC1624=0),W1624-AD1624,AC1624-AD1624))</f>
        <v>4.9228038800399609E-3</v>
      </c>
      <c r="AF1624" s="58">
        <f t="shared" ref="AF1624" si="3685">IF(AA1624="",(Z1624-V1624)-Z1623,AC1624-W1624)</f>
        <v>-8.7999999999976986E-5</v>
      </c>
      <c r="AG1624" s="40">
        <v>21</v>
      </c>
      <c r="AH1624" s="73">
        <v>400</v>
      </c>
      <c r="AI1624" s="40">
        <v>21</v>
      </c>
      <c r="AJ1624" s="73">
        <v>100</v>
      </c>
      <c r="AK1624" s="40">
        <v>18</v>
      </c>
      <c r="AL1624" s="73">
        <v>200</v>
      </c>
      <c r="AM1624" s="70"/>
      <c r="AN1624" s="74"/>
      <c r="AO1624" s="70">
        <v>115</v>
      </c>
      <c r="AP1624" s="63"/>
      <c r="AQ1624" s="63"/>
      <c r="AR1624" s="40"/>
      <c r="AS1624" s="40"/>
      <c r="AT1624" s="63"/>
      <c r="AU1624" s="63"/>
      <c r="AV1624" s="142"/>
      <c r="AW1624" s="71"/>
      <c r="AX1624" s="45"/>
      <c r="AY1624" s="45"/>
      <c r="AZ1624" s="46"/>
      <c r="BA1624" s="152"/>
      <c r="BB1624" s="47"/>
      <c r="BC1624" s="158">
        <v>16</v>
      </c>
      <c r="BD1624" s="158"/>
      <c r="BE1624" s="47"/>
      <c r="BF1624" s="56"/>
      <c r="BG1624" s="49"/>
      <c r="BH1624" s="50"/>
      <c r="BI1624" s="49"/>
      <c r="BJ1624" s="49"/>
      <c r="BK1624" s="49"/>
      <c r="BL1624" s="49"/>
      <c r="BM1624" s="49"/>
      <c r="BN1624" s="50"/>
      <c r="BO1624" s="49"/>
      <c r="BP1624" s="49"/>
      <c r="BQ1624" s="50"/>
      <c r="BR1624" s="9"/>
    </row>
    <row r="1625" spans="1:70" s="7" customFormat="1" x14ac:dyDescent="0.25">
      <c r="A1625" s="68" t="s">
        <v>2553</v>
      </c>
      <c r="B1625" s="67" t="s">
        <v>2057</v>
      </c>
      <c r="C1625" s="52">
        <v>44974.725405092591</v>
      </c>
      <c r="D1625" s="16">
        <f>(K1625*M1625+P1625*R1625)/(24*60*60)</f>
        <v>1.2233796296296296E-2</v>
      </c>
      <c r="E1625" s="26"/>
      <c r="F1625" s="14" t="s">
        <v>2443</v>
      </c>
      <c r="G1625" s="15">
        <v>0.107</v>
      </c>
      <c r="H1625" s="131">
        <v>31.5</v>
      </c>
      <c r="I1625" s="131">
        <v>15</v>
      </c>
      <c r="J1625" s="143" t="s">
        <v>1161</v>
      </c>
      <c r="K1625" s="27">
        <v>3</v>
      </c>
      <c r="L1625" s="27">
        <v>2E-3</v>
      </c>
      <c r="M1625" s="13">
        <v>176</v>
      </c>
      <c r="N1625" s="13">
        <v>240</v>
      </c>
      <c r="O1625" s="17">
        <v>2E-3</v>
      </c>
      <c r="P1625" s="27">
        <v>1</v>
      </c>
      <c r="Q1625" s="27">
        <v>2E-3</v>
      </c>
      <c r="R1625" s="13">
        <v>529</v>
      </c>
      <c r="S1625" s="13">
        <v>240</v>
      </c>
      <c r="T1625" s="133">
        <v>2.9999999999999997E-4</v>
      </c>
      <c r="U1625" s="27">
        <v>3.1770000000000001E-3</v>
      </c>
      <c r="V1625" s="8">
        <f>IF(AB1623="Latest Sag:",-(K1625*L1625+P1625*Q1625),-(K1625*L1625+P1625*Q1625)+U1625)</f>
        <v>-4.823E-3</v>
      </c>
      <c r="W1625" s="8">
        <f>IF(OR(AC1624="",AC1624=0),Z1624+V1625,IF(AB1623="Latest Sag:",AA1624+U1625+V1625,AC1624+V1625))</f>
        <v>-0.63294600000000001</v>
      </c>
      <c r="X1625" s="33">
        <v>-40.184204999999999</v>
      </c>
      <c r="Y1625" s="53">
        <f>IF(OR(ISBLANK(X1625),X1623=VALUE(20)),,IF(W1623="Latest Z20:",ABS(X1623-X1625-K1622*L1622-P1622*Q1622+U1624+U1625),ABS(X1624-X1625-K1624*L1624-P1624*Q1624+U1625)))</f>
        <v>1.0000000027826292E-6</v>
      </c>
      <c r="Z1625" s="28">
        <v>-67.611282000000003</v>
      </c>
      <c r="AA1625" s="28">
        <v>-0.61690999999999996</v>
      </c>
      <c r="AB1625" s="28">
        <v>-1.6094000000000001E-2</v>
      </c>
      <c r="AC1625" s="8">
        <f t="shared" ref="AC1625" si="3686">AB1625+AA1625</f>
        <v>-0.63300400000000001</v>
      </c>
      <c r="AD1625" s="35">
        <v>-0.63304580388003995</v>
      </c>
      <c r="AE1625" s="8">
        <f t="shared" ref="AE1625" si="3687">IF(AD1625="",0,IF(OR(AC1625="",AC1625=0),W1625-AD1625,AC1625-AD1625))</f>
        <v>4.1803880039936736E-5</v>
      </c>
      <c r="AF1625" s="58">
        <f t="shared" ref="AF1625" si="3688">IF(AA1625="",(Z1625-V1625)-Z1624,AC1625-W1625)</f>
        <v>-5.8000000000002494E-5</v>
      </c>
      <c r="AG1625" s="40">
        <v>199</v>
      </c>
      <c r="AH1625" s="73">
        <v>400</v>
      </c>
      <c r="AI1625" s="40">
        <v>27</v>
      </c>
      <c r="AJ1625" s="73">
        <v>100</v>
      </c>
      <c r="AK1625" s="40">
        <v>23</v>
      </c>
      <c r="AL1625" s="73">
        <v>200</v>
      </c>
      <c r="AM1625" s="70"/>
      <c r="AN1625" s="74"/>
      <c r="AO1625" s="70">
        <v>37</v>
      </c>
      <c r="AP1625" s="63"/>
      <c r="AQ1625" s="63"/>
      <c r="AR1625" s="40"/>
      <c r="AS1625" s="40"/>
      <c r="AT1625" s="63"/>
      <c r="AU1625" s="63"/>
      <c r="AV1625" s="142"/>
      <c r="AW1625" s="71"/>
      <c r="AX1625" s="45"/>
      <c r="AY1625" s="45"/>
      <c r="AZ1625" s="46"/>
      <c r="BA1625" s="152"/>
      <c r="BB1625" s="47"/>
      <c r="BC1625" s="158">
        <v>16</v>
      </c>
      <c r="BD1625" s="158">
        <v>4</v>
      </c>
      <c r="BE1625" s="47">
        <v>6.7</v>
      </c>
      <c r="BF1625" s="56"/>
      <c r="BG1625" s="49"/>
      <c r="BH1625" s="50"/>
      <c r="BI1625" s="49"/>
      <c r="BJ1625" s="49"/>
      <c r="BK1625" s="49"/>
      <c r="BL1625" s="49"/>
      <c r="BM1625" s="49"/>
      <c r="BN1625" s="50"/>
      <c r="BO1625" s="49"/>
      <c r="BP1625" s="49"/>
      <c r="BQ1625" s="50"/>
      <c r="BR1625" s="9"/>
    </row>
    <row r="1626" spans="1:70" s="6" customFormat="1" x14ac:dyDescent="0.25">
      <c r="A1626" s="170" t="s">
        <v>1155</v>
      </c>
      <c r="B1626" s="136"/>
      <c r="C1626" s="137">
        <v>44974.774143518516</v>
      </c>
      <c r="D1626" s="146">
        <v>3.56</v>
      </c>
      <c r="E1626" s="139" t="s">
        <v>814</v>
      </c>
      <c r="F1626" s="165" t="s">
        <v>1239</v>
      </c>
      <c r="G1626" s="22"/>
      <c r="H1626" s="134"/>
      <c r="I1626" s="134"/>
      <c r="J1626" s="145"/>
      <c r="K1626" s="29"/>
      <c r="L1626" s="29"/>
      <c r="M1626" s="1"/>
      <c r="N1626" s="1"/>
      <c r="O1626" s="3"/>
      <c r="P1626" s="29"/>
      <c r="Q1626" s="29"/>
      <c r="R1626" s="1"/>
      <c r="S1626" s="1"/>
      <c r="T1626" s="147" t="s">
        <v>903</v>
      </c>
      <c r="U1626" s="32" t="s">
        <v>24</v>
      </c>
      <c r="V1626" s="24"/>
      <c r="W1626" s="25" t="s">
        <v>22</v>
      </c>
      <c r="X1626" s="30">
        <v>20</v>
      </c>
      <c r="Y1626" s="138"/>
      <c r="Z1626" s="30"/>
      <c r="AA1626" s="30"/>
      <c r="AB1626" s="36" t="s">
        <v>21</v>
      </c>
      <c r="AC1626" s="24">
        <f>$AC$1625</f>
        <v>-0.63300400000000001</v>
      </c>
      <c r="AD1626" s="30"/>
      <c r="AE1626" s="24"/>
      <c r="AF1626" s="24"/>
      <c r="AG1626" s="41"/>
      <c r="AH1626" s="41"/>
      <c r="AI1626" s="41"/>
      <c r="AJ1626" s="41"/>
      <c r="AK1626" s="41"/>
      <c r="AL1626" s="41"/>
      <c r="AM1626" s="41"/>
      <c r="AN1626" s="41"/>
      <c r="AO1626" s="41"/>
      <c r="AP1626" s="135"/>
      <c r="AQ1626" s="135"/>
      <c r="AR1626" s="41"/>
      <c r="AS1626" s="41"/>
      <c r="AT1626" s="135"/>
      <c r="AU1626" s="135"/>
      <c r="AV1626" s="29"/>
      <c r="AW1626" s="42"/>
      <c r="AX1626" s="42"/>
      <c r="AY1626" s="42"/>
      <c r="AZ1626" s="43"/>
      <c r="BA1626" s="151"/>
      <c r="BB1626" s="44"/>
      <c r="BC1626" s="157">
        <v>17</v>
      </c>
      <c r="BD1626" s="157"/>
      <c r="BE1626" s="44"/>
      <c r="BF1626" s="48"/>
      <c r="BG1626" s="48"/>
      <c r="BH1626" s="48"/>
      <c r="BI1626" s="48"/>
      <c r="BJ1626" s="48"/>
      <c r="BK1626" s="48"/>
      <c r="BL1626" s="48"/>
      <c r="BM1626" s="48"/>
      <c r="BN1626" s="48"/>
      <c r="BO1626" s="48"/>
      <c r="BP1626" s="48"/>
      <c r="BQ1626" s="48"/>
      <c r="BR1626" s="1"/>
    </row>
    <row r="1627" spans="1:70" s="7" customFormat="1" x14ac:dyDescent="0.25">
      <c r="A1627" s="68" t="s">
        <v>2554</v>
      </c>
      <c r="B1627" s="67" t="s">
        <v>1347</v>
      </c>
      <c r="C1627" s="52">
        <v>44974.782708333332</v>
      </c>
      <c r="D1627" s="16">
        <f>(K1627*M1627+P1627*R1627)/(24*60*60)</f>
        <v>0</v>
      </c>
      <c r="E1627" s="26"/>
      <c r="F1627" s="14" t="s">
        <v>2443</v>
      </c>
      <c r="G1627" s="15">
        <v>0.107</v>
      </c>
      <c r="H1627" s="131">
        <v>31.5</v>
      </c>
      <c r="I1627" s="131">
        <v>15</v>
      </c>
      <c r="J1627" s="143" t="s">
        <v>1161</v>
      </c>
      <c r="K1627" s="37"/>
      <c r="L1627" s="27">
        <v>2E-3</v>
      </c>
      <c r="M1627" s="13">
        <v>176</v>
      </c>
      <c r="N1627" s="13">
        <v>240</v>
      </c>
      <c r="O1627" s="17">
        <v>2E-3</v>
      </c>
      <c r="P1627" s="37"/>
      <c r="Q1627" s="27">
        <v>2E-3</v>
      </c>
      <c r="R1627" s="13">
        <v>529</v>
      </c>
      <c r="S1627" s="13">
        <v>240</v>
      </c>
      <c r="T1627" s="133">
        <v>2.9999999999999997E-4</v>
      </c>
      <c r="U1627" s="27"/>
      <c r="V1627" s="8">
        <f>IF(AB1625="Latest Sag:",-(K1627*L1627+P1627*Q1627),-(K1627*L1627+P1627*Q1627)+U1627)</f>
        <v>0</v>
      </c>
      <c r="W1627" s="8">
        <f>IF(OR(AC1626="",AC1626=0),Z1626+V1627,IF(AB1625="Latest Sag:",AA1626+U1627+V1627,AC1626+V1627))</f>
        <v>-0.63300400000000001</v>
      </c>
      <c r="X1627" s="34"/>
      <c r="Y1627" s="53">
        <f>IF(OR(ISBLANK(X1627),X1625=VALUE(20)),,IF(W1625="Latest Z20:",ABS(X1625-X1627-K1624*L1624-P1624*Q1624+U1626+U1627),ABS(X1626-X1627-K1626*L1626-P1626*Q1626+U1627)))</f>
        <v>0</v>
      </c>
      <c r="Z1627" s="28">
        <v>-67.620759000000007</v>
      </c>
      <c r="AA1627" s="28">
        <v>-0.61699800000000005</v>
      </c>
      <c r="AB1627" s="28">
        <v>-4.0000000000000002E-4</v>
      </c>
      <c r="AC1627" s="8">
        <f t="shared" ref="AC1627" si="3689">AB1627+AA1627</f>
        <v>-0.617398</v>
      </c>
      <c r="AD1627" s="35">
        <v>-0.63266420356936304</v>
      </c>
      <c r="AE1627" s="8">
        <f t="shared" ref="AE1627" si="3690">IF(AD1627="",0,IF(OR(AC1627="",AC1627=0),W1627-AD1627,AC1627-AD1627))</f>
        <v>1.5266203569363035E-2</v>
      </c>
      <c r="AF1627" s="58">
        <f t="shared" ref="AF1627" si="3691">IF(AA1627="",(Z1627-V1627)-Z1626,AC1627-W1627)</f>
        <v>1.5606000000000009E-2</v>
      </c>
      <c r="AG1627" s="40">
        <v>-986</v>
      </c>
      <c r="AH1627" s="73">
        <v>400</v>
      </c>
      <c r="AI1627" s="40">
        <v>113</v>
      </c>
      <c r="AJ1627" s="73">
        <v>100</v>
      </c>
      <c r="AK1627" s="40">
        <v>20</v>
      </c>
      <c r="AL1627" s="73">
        <v>200</v>
      </c>
      <c r="AM1627" s="70"/>
      <c r="AN1627" s="74"/>
      <c r="AO1627" s="70"/>
      <c r="AP1627" s="63"/>
      <c r="AQ1627" s="63"/>
      <c r="AR1627" s="40"/>
      <c r="AS1627" s="40"/>
      <c r="AT1627" s="63"/>
      <c r="AU1627" s="63"/>
      <c r="AV1627" s="142"/>
      <c r="AW1627" s="71"/>
      <c r="AX1627" s="45"/>
      <c r="AY1627" s="45"/>
      <c r="AZ1627" s="46"/>
      <c r="BA1627" s="152"/>
      <c r="BB1627" s="47"/>
      <c r="BC1627" s="158">
        <v>17</v>
      </c>
      <c r="BD1627" s="158"/>
      <c r="BE1627" s="47"/>
      <c r="BF1627" s="56"/>
      <c r="BG1627" s="49"/>
      <c r="BH1627" s="50"/>
      <c r="BI1627" s="49"/>
      <c r="BJ1627" s="49"/>
      <c r="BK1627" s="49"/>
      <c r="BL1627" s="49"/>
      <c r="BM1627" s="49"/>
      <c r="BN1627" s="50"/>
      <c r="BO1627" s="49"/>
      <c r="BP1627" s="49"/>
      <c r="BQ1627" s="50"/>
      <c r="BR1627" s="9"/>
    </row>
    <row r="1628" spans="1:70" s="7" customFormat="1" x14ac:dyDescent="0.25">
      <c r="A1628" s="68" t="s">
        <v>2555</v>
      </c>
      <c r="B1628" s="67" t="s">
        <v>1347</v>
      </c>
      <c r="C1628" s="52">
        <v>44974.811828703707</v>
      </c>
      <c r="D1628" s="16">
        <f>(K1628*M1628+P1628*R1628)/(24*60*60)</f>
        <v>1.0185185185185186E-2</v>
      </c>
      <c r="E1628" s="26"/>
      <c r="F1628" s="14" t="s">
        <v>2443</v>
      </c>
      <c r="G1628" s="15">
        <v>0.107</v>
      </c>
      <c r="H1628" s="131">
        <v>31.5</v>
      </c>
      <c r="I1628" s="131">
        <v>15</v>
      </c>
      <c r="J1628" s="143" t="s">
        <v>1161</v>
      </c>
      <c r="K1628" s="27">
        <v>5</v>
      </c>
      <c r="L1628" s="27">
        <v>2E-3</v>
      </c>
      <c r="M1628" s="13">
        <v>176</v>
      </c>
      <c r="N1628" s="13">
        <v>240</v>
      </c>
      <c r="O1628" s="17">
        <v>2E-3</v>
      </c>
      <c r="P1628" s="27">
        <v>0</v>
      </c>
      <c r="Q1628" s="27">
        <v>2E-3</v>
      </c>
      <c r="R1628" s="13">
        <v>529</v>
      </c>
      <c r="S1628" s="13">
        <v>240</v>
      </c>
      <c r="T1628" s="133">
        <v>2.9999999999999997E-4</v>
      </c>
      <c r="U1628" s="27">
        <v>5.62E-3</v>
      </c>
      <c r="V1628" s="8">
        <f>IF(AB1626="Latest Sag:",-(K1628*L1628+P1628*Q1628),-(K1628*L1628+P1628*Q1628)+U1628)</f>
        <v>-0.01</v>
      </c>
      <c r="W1628" s="8">
        <f>IF(OR(AC1627="",AC1627=0),Z1627+V1628,IF(AB1626="Latest Sag:",AA1627+U1628+V1628,AC1627+V1628))</f>
        <v>-0.6213780000000001</v>
      </c>
      <c r="X1628" s="33">
        <v>-40.181832</v>
      </c>
      <c r="Y1628" s="53">
        <f>IF(OR(ISBLANK(X1628),X1626=VALUE(20)),,IF(W1626="Latest Z20:",ABS(X1626-X1628-K1625*L1625-P1625*Q1625+U1627+U1628),ABS(X1627-X1628-K1627*L1627-P1627*Q1627+U1628)))</f>
        <v>0</v>
      </c>
      <c r="Z1628" s="28">
        <v>-67.621116000000001</v>
      </c>
      <c r="AA1628" s="28">
        <v>-0.61686600000000003</v>
      </c>
      <c r="AB1628" s="28">
        <v>-5.3530000000000001E-3</v>
      </c>
      <c r="AC1628" s="8">
        <f t="shared" ref="AC1628" si="3692">AB1628+AA1628</f>
        <v>-0.62221900000000008</v>
      </c>
      <c r="AD1628" s="35">
        <v>-0.63266420356936304</v>
      </c>
      <c r="AE1628" s="8">
        <f t="shared" ref="AE1628" si="3693">IF(AD1628="",0,IF(OR(AC1628="",AC1628=0),W1628-AD1628,AC1628-AD1628))</f>
        <v>1.044520356936296E-2</v>
      </c>
      <c r="AF1628" s="58">
        <f t="shared" ref="AF1628" si="3694">IF(AA1628="",(Z1628-V1628)-Z1627,AC1628-W1628)</f>
        <v>-8.4099999999998065E-4</v>
      </c>
      <c r="AG1628" s="40">
        <v>-20</v>
      </c>
      <c r="AH1628" s="73">
        <v>400</v>
      </c>
      <c r="AI1628" s="40">
        <v>20</v>
      </c>
      <c r="AJ1628" s="73">
        <v>100</v>
      </c>
      <c r="AK1628" s="40">
        <v>13</v>
      </c>
      <c r="AL1628" s="73">
        <v>200</v>
      </c>
      <c r="AM1628" s="70"/>
      <c r="AN1628" s="74"/>
      <c r="AO1628" s="70">
        <v>320</v>
      </c>
      <c r="AP1628" s="63"/>
      <c r="AQ1628" s="63"/>
      <c r="AR1628" s="40"/>
      <c r="AS1628" s="40"/>
      <c r="AT1628" s="63"/>
      <c r="AU1628" s="63"/>
      <c r="AV1628" s="142"/>
      <c r="AW1628" s="71"/>
      <c r="AX1628" s="45"/>
      <c r="AY1628" s="45"/>
      <c r="AZ1628" s="46"/>
      <c r="BA1628" s="152"/>
      <c r="BB1628" s="47"/>
      <c r="BC1628" s="158">
        <v>17</v>
      </c>
      <c r="BD1628" s="158"/>
      <c r="BE1628" s="47"/>
      <c r="BF1628" s="56"/>
      <c r="BG1628" s="49"/>
      <c r="BH1628" s="50"/>
      <c r="BI1628" s="49"/>
      <c r="BJ1628" s="49"/>
      <c r="BK1628" s="49"/>
      <c r="BL1628" s="49"/>
      <c r="BM1628" s="49"/>
      <c r="BN1628" s="50"/>
      <c r="BO1628" s="49"/>
      <c r="BP1628" s="49"/>
      <c r="BQ1628" s="50"/>
      <c r="BR1628" s="9"/>
    </row>
    <row r="1629" spans="1:70" s="7" customFormat="1" x14ac:dyDescent="0.25">
      <c r="A1629" s="68" t="s">
        <v>2556</v>
      </c>
      <c r="B1629" s="67" t="s">
        <v>1347</v>
      </c>
      <c r="C1629" s="52">
        <v>44974.8358912037</v>
      </c>
      <c r="D1629" s="16">
        <f>(K1629*M1629+P1629*R1629)/(24*60*60)</f>
        <v>6.1111111111111114E-3</v>
      </c>
      <c r="E1629" s="26"/>
      <c r="F1629" s="14" t="s">
        <v>2443</v>
      </c>
      <c r="G1629" s="15">
        <v>0.107</v>
      </c>
      <c r="H1629" s="131">
        <v>31.5</v>
      </c>
      <c r="I1629" s="131">
        <v>15</v>
      </c>
      <c r="J1629" s="143" t="s">
        <v>1161</v>
      </c>
      <c r="K1629" s="27">
        <v>3</v>
      </c>
      <c r="L1629" s="27">
        <v>2E-3</v>
      </c>
      <c r="M1629" s="13">
        <v>176</v>
      </c>
      <c r="N1629" s="13">
        <v>240</v>
      </c>
      <c r="O1629" s="17">
        <v>2E-3</v>
      </c>
      <c r="P1629" s="27">
        <v>0</v>
      </c>
      <c r="Q1629" s="27">
        <v>2E-3</v>
      </c>
      <c r="R1629" s="13">
        <v>529</v>
      </c>
      <c r="S1629" s="13">
        <v>240</v>
      </c>
      <c r="T1629" s="133">
        <v>2.9999999999999997E-4</v>
      </c>
      <c r="U1629" s="27">
        <v>5.7300000000000005E-4</v>
      </c>
      <c r="V1629" s="8">
        <f>IF(AB1627="Latest Sag:",-(K1629*L1629+P1629*Q1629),-(K1629*L1629+P1629*Q1629)+U1629)</f>
        <v>-5.4270000000000004E-3</v>
      </c>
      <c r="W1629" s="8">
        <f>IF(OR(AC1628="",AC1628=0),Z1628+V1629,IF(AB1627="Latest Sag:",AA1628+U1629+V1629,AC1628+V1629))</f>
        <v>-0.62764600000000004</v>
      </c>
      <c r="X1629" s="33">
        <v>-40.191257999999998</v>
      </c>
      <c r="Y1629" s="53">
        <f>IF(OR(ISBLANK(X1629),X1627=VALUE(20)),,IF(W1627="Latest Z20:",ABS(X1627-X1629-K1626*L1626-P1626*Q1626+U1628+U1629),ABS(X1628-X1629-K1628*L1628-P1628*Q1628+U1629)))</f>
        <v>1.000000002286173E-6</v>
      </c>
      <c r="Z1629" s="28">
        <v>-67.621465000000001</v>
      </c>
      <c r="AA1629" s="28">
        <v>-0.61688699999999996</v>
      </c>
      <c r="AB1629" s="28">
        <v>-1.0664E-2</v>
      </c>
      <c r="AC1629" s="8">
        <f t="shared" ref="AC1629" si="3695">AB1629+AA1629</f>
        <v>-0.62755099999999997</v>
      </c>
      <c r="AD1629" s="35">
        <v>-0.63266420356936304</v>
      </c>
      <c r="AE1629" s="8">
        <f t="shared" ref="AE1629" si="3696">IF(AD1629="",0,IF(OR(AC1629="",AC1629=0),W1629-AD1629,AC1629-AD1629))</f>
        <v>5.1132035693630673E-3</v>
      </c>
      <c r="AF1629" s="58">
        <f t="shared" ref="AF1629" si="3697">IF(AA1629="",(Z1629-V1629)-Z1628,AC1629-W1629)</f>
        <v>9.5000000000067253E-5</v>
      </c>
      <c r="AG1629" s="40">
        <v>131</v>
      </c>
      <c r="AH1629" s="73">
        <v>400</v>
      </c>
      <c r="AI1629" s="40">
        <v>23</v>
      </c>
      <c r="AJ1629" s="73">
        <v>100</v>
      </c>
      <c r="AK1629" s="40">
        <v>26</v>
      </c>
      <c r="AL1629" s="73">
        <v>200</v>
      </c>
      <c r="AM1629" s="70"/>
      <c r="AN1629" s="74"/>
      <c r="AO1629" s="70">
        <v>85</v>
      </c>
      <c r="AP1629" s="63"/>
      <c r="AQ1629" s="63"/>
      <c r="AR1629" s="40"/>
      <c r="AS1629" s="40"/>
      <c r="AT1629" s="63"/>
      <c r="AU1629" s="63"/>
      <c r="AV1629" s="142"/>
      <c r="AW1629" s="71"/>
      <c r="AX1629" s="45">
        <v>-6.4999999999999994E-5</v>
      </c>
      <c r="AY1629" s="45"/>
      <c r="AZ1629" s="46"/>
      <c r="BA1629" s="152"/>
      <c r="BB1629" s="47"/>
      <c r="BC1629" s="158">
        <v>17</v>
      </c>
      <c r="BD1629" s="158"/>
      <c r="BE1629" s="47"/>
      <c r="BF1629" s="56"/>
      <c r="BG1629" s="49"/>
      <c r="BH1629" s="50"/>
      <c r="BI1629" s="49"/>
      <c r="BJ1629" s="49"/>
      <c r="BK1629" s="49"/>
      <c r="BL1629" s="49"/>
      <c r="BM1629" s="49"/>
      <c r="BN1629" s="50"/>
      <c r="BO1629" s="49"/>
      <c r="BP1629" s="49"/>
      <c r="BQ1629" s="50"/>
      <c r="BR1629" s="9"/>
    </row>
    <row r="1630" spans="1:70" s="7" customFormat="1" x14ac:dyDescent="0.25">
      <c r="A1630" s="68" t="s">
        <v>2557</v>
      </c>
      <c r="B1630" s="67" t="s">
        <v>1347</v>
      </c>
      <c r="C1630" s="52">
        <v>44974.855185185188</v>
      </c>
      <c r="D1630" s="16">
        <f>(K1630*M1630+P1630*R1630)/(24*60*60)</f>
        <v>1.2233796296296296E-2</v>
      </c>
      <c r="E1630" s="26"/>
      <c r="F1630" s="14" t="s">
        <v>2443</v>
      </c>
      <c r="G1630" s="15">
        <v>0.107</v>
      </c>
      <c r="H1630" s="131">
        <v>31.5</v>
      </c>
      <c r="I1630" s="131">
        <v>15</v>
      </c>
      <c r="J1630" s="143" t="s">
        <v>1161</v>
      </c>
      <c r="K1630" s="27">
        <v>3</v>
      </c>
      <c r="L1630" s="27">
        <v>2E-3</v>
      </c>
      <c r="M1630" s="13">
        <v>176</v>
      </c>
      <c r="N1630" s="13">
        <v>240</v>
      </c>
      <c r="O1630" s="17">
        <v>2E-3</v>
      </c>
      <c r="P1630" s="27">
        <v>1</v>
      </c>
      <c r="Q1630" s="27">
        <v>2E-3</v>
      </c>
      <c r="R1630" s="13">
        <v>529</v>
      </c>
      <c r="S1630" s="13">
        <v>240</v>
      </c>
      <c r="T1630" s="133">
        <v>2.9999999999999997E-4</v>
      </c>
      <c r="U1630" s="27">
        <v>3.006E-3</v>
      </c>
      <c r="V1630" s="8">
        <f>IF(AB1628="Latest Sag:",-(K1630*L1630+P1630*Q1630),-(K1630*L1630+P1630*Q1630)+U1630)</f>
        <v>-4.9940000000000002E-3</v>
      </c>
      <c r="W1630" s="8">
        <f>IF(OR(AC1629="",AC1629=0),Z1629+V1630,IF(AB1628="Latest Sag:",AA1629+U1630+V1630,AC1629+V1630))</f>
        <v>-0.63254500000000002</v>
      </c>
      <c r="X1630" s="33">
        <v>-40.194251999999999</v>
      </c>
      <c r="Y1630" s="53">
        <f>IF(OR(ISBLANK(X1630),X1628=VALUE(20)),,IF(W1628="Latest Z20:",ABS(X1628-X1630-K1627*L1627-P1627*Q1627+U1629+U1630),ABS(X1629-X1630-K1629*L1629-P1629*Q1629+U1630)))</f>
        <v>1.0512424264419451E-15</v>
      </c>
      <c r="Z1630" s="28">
        <v>-67.621335000000002</v>
      </c>
      <c r="AA1630" s="28">
        <v>-0.61685400000000001</v>
      </c>
      <c r="AB1630" s="28">
        <v>-1.5755000000000002E-2</v>
      </c>
      <c r="AC1630" s="8">
        <f t="shared" ref="AC1630" si="3698">AB1630+AA1630</f>
        <v>-0.63260899999999998</v>
      </c>
      <c r="AD1630" s="35">
        <v>-0.63266420356936304</v>
      </c>
      <c r="AE1630" s="8">
        <f t="shared" ref="AE1630" si="3699">IF(AD1630="",0,IF(OR(AC1630="",AC1630=0),W1630-AD1630,AC1630-AD1630))</f>
        <v>5.5203569363060367E-5</v>
      </c>
      <c r="AF1630" s="58">
        <f t="shared" ref="AF1630" si="3700">IF(AA1630="",(Z1630-V1630)-Z1629,AC1630-W1630)</f>
        <v>-6.3999999999952983E-5</v>
      </c>
      <c r="AG1630" s="40">
        <v>219</v>
      </c>
      <c r="AH1630" s="73">
        <v>400</v>
      </c>
      <c r="AI1630" s="40">
        <v>33</v>
      </c>
      <c r="AJ1630" s="73">
        <v>100</v>
      </c>
      <c r="AK1630" s="40">
        <v>21</v>
      </c>
      <c r="AL1630" s="73">
        <v>200</v>
      </c>
      <c r="AM1630" s="70"/>
      <c r="AN1630" s="74"/>
      <c r="AO1630" s="70">
        <v>33</v>
      </c>
      <c r="AP1630" s="63"/>
      <c r="AQ1630" s="63"/>
      <c r="AR1630" s="40"/>
      <c r="AS1630" s="40"/>
      <c r="AT1630" s="63"/>
      <c r="AU1630" s="63"/>
      <c r="AV1630" s="142"/>
      <c r="AW1630" s="71"/>
      <c r="AX1630" s="45"/>
      <c r="AY1630" s="45"/>
      <c r="AZ1630" s="46"/>
      <c r="BA1630" s="152"/>
      <c r="BB1630" s="47"/>
      <c r="BC1630" s="158">
        <v>17</v>
      </c>
      <c r="BD1630" s="158">
        <v>4</v>
      </c>
      <c r="BE1630" s="47">
        <v>7.6</v>
      </c>
      <c r="BF1630" s="56"/>
      <c r="BG1630" s="49"/>
      <c r="BH1630" s="50"/>
      <c r="BI1630" s="49"/>
      <c r="BJ1630" s="49"/>
      <c r="BK1630" s="49"/>
      <c r="BL1630" s="49"/>
      <c r="BM1630" s="49"/>
      <c r="BN1630" s="50"/>
      <c r="BO1630" s="49"/>
      <c r="BP1630" s="49"/>
      <c r="BQ1630" s="50"/>
      <c r="BR1630" s="9"/>
    </row>
    <row r="1631" spans="1:70" s="6" customFormat="1" x14ac:dyDescent="0.25">
      <c r="A1631" s="170" t="s">
        <v>1155</v>
      </c>
      <c r="B1631" s="136"/>
      <c r="C1631" s="137">
        <v>44974.892777777779</v>
      </c>
      <c r="D1631" s="146">
        <v>2.85</v>
      </c>
      <c r="E1631" s="139" t="s">
        <v>814</v>
      </c>
      <c r="F1631" s="165" t="s">
        <v>1244</v>
      </c>
      <c r="G1631" s="22"/>
      <c r="H1631" s="134"/>
      <c r="I1631" s="134"/>
      <c r="J1631" s="145"/>
      <c r="K1631" s="29"/>
      <c r="L1631" s="29"/>
      <c r="M1631" s="1"/>
      <c r="N1631" s="1"/>
      <c r="O1631" s="3"/>
      <c r="P1631" s="29"/>
      <c r="Q1631" s="29"/>
      <c r="R1631" s="1"/>
      <c r="S1631" s="1"/>
      <c r="T1631" s="147" t="s">
        <v>903</v>
      </c>
      <c r="U1631" s="32" t="s">
        <v>24</v>
      </c>
      <c r="V1631" s="24"/>
      <c r="W1631" s="25" t="s">
        <v>22</v>
      </c>
      <c r="X1631" s="30">
        <v>20</v>
      </c>
      <c r="Y1631" s="138"/>
      <c r="Z1631" s="30"/>
      <c r="AA1631" s="30"/>
      <c r="AB1631" s="36" t="s">
        <v>21</v>
      </c>
      <c r="AC1631" s="24">
        <f>$AC$1630</f>
        <v>-0.63260899999999998</v>
      </c>
      <c r="AD1631" s="30"/>
      <c r="AE1631" s="24"/>
      <c r="AF1631" s="24"/>
      <c r="AG1631" s="41"/>
      <c r="AH1631" s="41"/>
      <c r="AI1631" s="41"/>
      <c r="AJ1631" s="41"/>
      <c r="AK1631" s="41"/>
      <c r="AL1631" s="41"/>
      <c r="AM1631" s="41"/>
      <c r="AN1631" s="41"/>
      <c r="AO1631" s="41"/>
      <c r="AP1631" s="135"/>
      <c r="AQ1631" s="135"/>
      <c r="AR1631" s="41"/>
      <c r="AS1631" s="41"/>
      <c r="AT1631" s="135"/>
      <c r="AU1631" s="135"/>
      <c r="AV1631" s="29"/>
      <c r="AW1631" s="42"/>
      <c r="AX1631" s="42"/>
      <c r="AY1631" s="42"/>
      <c r="AZ1631" s="43"/>
      <c r="BA1631" s="151"/>
      <c r="BB1631" s="44"/>
      <c r="BC1631" s="157">
        <v>18</v>
      </c>
      <c r="BD1631" s="157"/>
      <c r="BE1631" s="44"/>
      <c r="BF1631" s="48"/>
      <c r="BG1631" s="48"/>
      <c r="BH1631" s="48"/>
      <c r="BI1631" s="48"/>
      <c r="BJ1631" s="48"/>
      <c r="BK1631" s="48"/>
      <c r="BL1631" s="48"/>
      <c r="BM1631" s="48"/>
      <c r="BN1631" s="48"/>
      <c r="BO1631" s="48"/>
      <c r="BP1631" s="48"/>
      <c r="BQ1631" s="48"/>
      <c r="BR1631" s="1"/>
    </row>
    <row r="1632" spans="1:70" s="7" customFormat="1" x14ac:dyDescent="0.25">
      <c r="A1632" s="68" t="s">
        <v>2558</v>
      </c>
      <c r="B1632" s="67" t="s">
        <v>2439</v>
      </c>
      <c r="C1632" s="52">
        <v>44974.895173611112</v>
      </c>
      <c r="D1632" s="16">
        <f>(K1632*M1632+P1632*R1632)/(24*60*60)</f>
        <v>0</v>
      </c>
      <c r="E1632" s="26"/>
      <c r="F1632" s="14" t="s">
        <v>2443</v>
      </c>
      <c r="G1632" s="15">
        <v>0.107</v>
      </c>
      <c r="H1632" s="131">
        <v>31.5</v>
      </c>
      <c r="I1632" s="131">
        <v>15</v>
      </c>
      <c r="J1632" s="143" t="s">
        <v>1161</v>
      </c>
      <c r="K1632" s="37"/>
      <c r="L1632" s="27">
        <v>2E-3</v>
      </c>
      <c r="M1632" s="13">
        <v>176</v>
      </c>
      <c r="N1632" s="13">
        <v>240</v>
      </c>
      <c r="O1632" s="17">
        <v>2E-3</v>
      </c>
      <c r="P1632" s="37"/>
      <c r="Q1632" s="27">
        <v>2E-3</v>
      </c>
      <c r="R1632" s="13">
        <v>529</v>
      </c>
      <c r="S1632" s="13">
        <v>240</v>
      </c>
      <c r="T1632" s="133">
        <v>2.9999999999999997E-4</v>
      </c>
      <c r="U1632" s="27"/>
      <c r="V1632" s="8">
        <f>IF(AB1630="Latest Sag:",-(K1632*L1632+P1632*Q1632),-(K1632*L1632+P1632*Q1632)+U1632)</f>
        <v>0</v>
      </c>
      <c r="W1632" s="8">
        <f>IF(OR(AC1631="",AC1631=0),Z1631+V1632,IF(AB1630="Latest Sag:",AA1631+U1632+V1632,AC1631+V1632))</f>
        <v>-0.63260899999999998</v>
      </c>
      <c r="X1632" s="34"/>
      <c r="Y1632" s="53">
        <f>IF(OR(ISBLANK(X1632),X1630=VALUE(20)),,IF(W1630="Latest Z20:",ABS(X1630-X1632-K1629*L1629-P1629*Q1629+U1631+U1632),ABS(X1631-X1632-K1631*L1631-P1631*Q1631+U1632)))</f>
        <v>0</v>
      </c>
      <c r="Z1632" s="28">
        <v>-67.619273000000007</v>
      </c>
      <c r="AA1632" s="28">
        <v>-0.61665400000000004</v>
      </c>
      <c r="AB1632" s="28">
        <v>-5.3899999999999998E-4</v>
      </c>
      <c r="AC1632" s="8">
        <f t="shared" ref="AC1632" si="3701">AB1632+AA1632</f>
        <v>-0.61719299999999999</v>
      </c>
      <c r="AD1632" s="35">
        <v>-0.63258411377872903</v>
      </c>
      <c r="AE1632" s="8">
        <f t="shared" ref="AE1632" si="3702">IF(AD1632="",0,IF(OR(AC1632="",AC1632=0),W1632-AD1632,AC1632-AD1632))</f>
        <v>1.5391113778729038E-2</v>
      </c>
      <c r="AF1632" s="58">
        <f t="shared" ref="AF1632" si="3703">IF(AA1632="",(Z1632-V1632)-Z1631,AC1632-W1632)</f>
        <v>1.5415999999999985E-2</v>
      </c>
      <c r="AG1632" s="40">
        <v>925</v>
      </c>
      <c r="AH1632" s="73">
        <v>400</v>
      </c>
      <c r="AI1632" s="40">
        <v>211</v>
      </c>
      <c r="AJ1632" s="73">
        <v>100</v>
      </c>
      <c r="AK1632" s="40">
        <v>11</v>
      </c>
      <c r="AL1632" s="73">
        <v>200</v>
      </c>
      <c r="AM1632" s="70"/>
      <c r="AN1632" s="74"/>
      <c r="AO1632" s="70"/>
      <c r="AP1632" s="63"/>
      <c r="AQ1632" s="63"/>
      <c r="AR1632" s="40"/>
      <c r="AS1632" s="40"/>
      <c r="AT1632" s="63"/>
      <c r="AU1632" s="63"/>
      <c r="AV1632" s="142"/>
      <c r="AW1632" s="71"/>
      <c r="AX1632" s="45"/>
      <c r="AY1632" s="45"/>
      <c r="AZ1632" s="46"/>
      <c r="BA1632" s="152"/>
      <c r="BB1632" s="47"/>
      <c r="BC1632" s="158">
        <v>18</v>
      </c>
      <c r="BD1632" s="158"/>
      <c r="BE1632" s="47"/>
      <c r="BF1632" s="56"/>
      <c r="BG1632" s="49"/>
      <c r="BH1632" s="50"/>
      <c r="BI1632" s="49"/>
      <c r="BJ1632" s="49"/>
      <c r="BK1632" s="49"/>
      <c r="BL1632" s="49"/>
      <c r="BM1632" s="49"/>
      <c r="BN1632" s="50"/>
      <c r="BO1632" s="49"/>
      <c r="BP1632" s="49"/>
      <c r="BQ1632" s="50"/>
      <c r="BR1632" s="9"/>
    </row>
    <row r="1633" spans="1:70" s="7" customFormat="1" x14ac:dyDescent="0.25">
      <c r="A1633" s="68" t="s">
        <v>2559</v>
      </c>
      <c r="B1633" s="67" t="s">
        <v>2439</v>
      </c>
      <c r="C1633" s="52">
        <v>44974.92423611111</v>
      </c>
      <c r="D1633" s="16">
        <f>(K1633*M1633+P1633*R1633)/(24*60*60)</f>
        <v>8.1481481481481474E-3</v>
      </c>
      <c r="E1633" s="26"/>
      <c r="F1633" s="14" t="s">
        <v>2443</v>
      </c>
      <c r="G1633" s="15">
        <v>0.107</v>
      </c>
      <c r="H1633" s="131">
        <v>31.5</v>
      </c>
      <c r="I1633" s="131">
        <v>15</v>
      </c>
      <c r="J1633" s="143" t="s">
        <v>1161</v>
      </c>
      <c r="K1633" s="27">
        <v>4</v>
      </c>
      <c r="L1633" s="27">
        <v>2E-3</v>
      </c>
      <c r="M1633" s="13">
        <v>176</v>
      </c>
      <c r="N1633" s="13">
        <v>240</v>
      </c>
      <c r="O1633" s="17">
        <v>2E-3</v>
      </c>
      <c r="P1633" s="27">
        <v>0</v>
      </c>
      <c r="Q1633" s="27">
        <v>2E-3</v>
      </c>
      <c r="R1633" s="13">
        <v>529</v>
      </c>
      <c r="S1633" s="13">
        <v>240</v>
      </c>
      <c r="T1633" s="133">
        <v>2.9999999999999997E-4</v>
      </c>
      <c r="U1633" s="27">
        <v>3.4030000000000002E-3</v>
      </c>
      <c r="V1633" s="8">
        <f>IF(AB1631="Latest Sag:",-(K1633*L1633+P1633*Q1633),-(K1633*L1633+P1633*Q1633)+U1633)</f>
        <v>-8.0000000000000002E-3</v>
      </c>
      <c r="W1633" s="8">
        <f>IF(OR(AC1632="",AC1632=0),Z1632+V1633,IF(AB1631="Latest Sag:",AA1632+U1633+V1633,AC1632+V1633))</f>
        <v>-0.621251</v>
      </c>
      <c r="X1633" s="33">
        <v>-40.182527</v>
      </c>
      <c r="Y1633" s="53">
        <f>IF(OR(ISBLANK(X1633),X1631=VALUE(20)),,IF(W1631="Latest Z20:",ABS(X1631-X1633-K1630*L1630-P1630*Q1630+U1632+U1633),ABS(X1632-X1633-K1632*L1632-P1632*Q1632+U1633)))</f>
        <v>0</v>
      </c>
      <c r="Z1633" s="28">
        <v>-67.619722999999993</v>
      </c>
      <c r="AA1633" s="28">
        <v>-0.61663900000000005</v>
      </c>
      <c r="AB1633" s="28">
        <v>-5.7289999999999997E-3</v>
      </c>
      <c r="AC1633" s="8">
        <f t="shared" ref="AC1633" si="3704">AB1633+AA1633</f>
        <v>-0.62236800000000003</v>
      </c>
      <c r="AD1633" s="35">
        <v>-0.63258411377872903</v>
      </c>
      <c r="AE1633" s="8">
        <f t="shared" ref="AE1633" si="3705">IF(AD1633="",0,IF(OR(AC1633="",AC1633=0),W1633-AD1633,AC1633-AD1633))</f>
        <v>1.0216113778728997E-2</v>
      </c>
      <c r="AF1633" s="58">
        <f t="shared" ref="AF1633" si="3706">IF(AA1633="",(Z1633-V1633)-Z1632,AC1633-W1633)</f>
        <v>-1.1170000000000346E-3</v>
      </c>
      <c r="AG1633" s="40">
        <v>-159</v>
      </c>
      <c r="AH1633" s="73">
        <v>400</v>
      </c>
      <c r="AI1633" s="40">
        <v>21</v>
      </c>
      <c r="AJ1633" s="73">
        <v>100</v>
      </c>
      <c r="AK1633" s="40">
        <v>17</v>
      </c>
      <c r="AL1633" s="73">
        <v>200</v>
      </c>
      <c r="AM1633" s="70"/>
      <c r="AN1633" s="74"/>
      <c r="AO1633" s="70">
        <v>171</v>
      </c>
      <c r="AP1633" s="63"/>
      <c r="AQ1633" s="63"/>
      <c r="AR1633" s="40"/>
      <c r="AS1633" s="40"/>
      <c r="AT1633" s="63"/>
      <c r="AU1633" s="63"/>
      <c r="AV1633" s="142"/>
      <c r="AW1633" s="71"/>
      <c r="AX1633" s="45"/>
      <c r="AY1633" s="45"/>
      <c r="AZ1633" s="46"/>
      <c r="BA1633" s="152"/>
      <c r="BB1633" s="47"/>
      <c r="BC1633" s="158">
        <v>18</v>
      </c>
      <c r="BD1633" s="158"/>
      <c r="BE1633" s="47"/>
      <c r="BF1633" s="56"/>
      <c r="BG1633" s="49"/>
      <c r="BH1633" s="50"/>
      <c r="BI1633" s="49"/>
      <c r="BJ1633" s="49"/>
      <c r="BK1633" s="49"/>
      <c r="BL1633" s="49"/>
      <c r="BM1633" s="49"/>
      <c r="BN1633" s="50"/>
      <c r="BO1633" s="49"/>
      <c r="BP1633" s="49"/>
      <c r="BQ1633" s="50"/>
      <c r="BR1633" s="9"/>
    </row>
    <row r="1634" spans="1:70" s="7" customFormat="1" x14ac:dyDescent="0.25">
      <c r="A1634" s="68" t="s">
        <v>2560</v>
      </c>
      <c r="B1634" s="67" t="s">
        <v>2439</v>
      </c>
      <c r="C1634" s="52">
        <v>44974.949861111112</v>
      </c>
      <c r="D1634" s="16">
        <f>(K1634*M1634+P1634*R1634)/(24*60*60)</f>
        <v>6.1111111111111114E-3</v>
      </c>
      <c r="E1634" s="26"/>
      <c r="F1634" s="14" t="s">
        <v>2443</v>
      </c>
      <c r="G1634" s="15">
        <v>0.107</v>
      </c>
      <c r="H1634" s="131">
        <v>31.5</v>
      </c>
      <c r="I1634" s="131">
        <v>15</v>
      </c>
      <c r="J1634" s="143" t="s">
        <v>1161</v>
      </c>
      <c r="K1634" s="27">
        <v>3</v>
      </c>
      <c r="L1634" s="27">
        <v>2E-3</v>
      </c>
      <c r="M1634" s="13">
        <v>176</v>
      </c>
      <c r="N1634" s="13">
        <v>240</v>
      </c>
      <c r="O1634" s="17">
        <v>2E-3</v>
      </c>
      <c r="P1634" s="27">
        <v>0</v>
      </c>
      <c r="Q1634" s="27">
        <v>2E-3</v>
      </c>
      <c r="R1634" s="13">
        <v>529</v>
      </c>
      <c r="S1634" s="13">
        <v>240</v>
      </c>
      <c r="T1634" s="133">
        <v>2.9999999999999997E-4</v>
      </c>
      <c r="U1634" s="27">
        <v>7.9000000000000001E-4</v>
      </c>
      <c r="V1634" s="8">
        <f>IF(AB1632="Latest Sag:",-(K1634*L1634+P1634*Q1634),-(K1634*L1634+P1634*Q1634)+U1634)</f>
        <v>-5.2100000000000002E-3</v>
      </c>
      <c r="W1634" s="8">
        <f>IF(OR(AC1633="",AC1633=0),Z1633+V1634,IF(AB1632="Latest Sag:",AA1633+U1634+V1634,AC1633+V1634))</f>
        <v>-0.62757800000000008</v>
      </c>
      <c r="X1634" s="33">
        <v>-40.189736000000003</v>
      </c>
      <c r="Y1634" s="53">
        <f>IF(OR(ISBLANK(X1634),X1632=VALUE(20)),,IF(W1632="Latest Z20:",ABS(X1632-X1634-K1631*L1631-P1631*Q1631+U1633+U1634),ABS(X1633-X1634-K1633*L1633-P1633*Q1633+U1634)))</f>
        <v>9.9999999687058316E-7</v>
      </c>
      <c r="Z1634" s="28">
        <v>-67.619901999999996</v>
      </c>
      <c r="AA1634" s="28">
        <v>-0.61662399999999995</v>
      </c>
      <c r="AB1634" s="28">
        <v>-1.0670000000000001E-2</v>
      </c>
      <c r="AC1634" s="8">
        <f t="shared" ref="AC1634" si="3707">AB1634+AA1634</f>
        <v>-0.62729399999999991</v>
      </c>
      <c r="AD1634" s="35">
        <v>-0.63258411377872903</v>
      </c>
      <c r="AE1634" s="8">
        <f t="shared" ref="AE1634" si="3708">IF(AD1634="",0,IF(OR(AC1634="",AC1634=0),W1634-AD1634,AC1634-AD1634))</f>
        <v>5.2901137787291219E-3</v>
      </c>
      <c r="AF1634" s="58">
        <f t="shared" ref="AF1634" si="3709">IF(AA1634="",(Z1634-V1634)-Z1633,AC1634-W1634)</f>
        <v>2.84000000000173E-4</v>
      </c>
      <c r="AG1634" s="40">
        <v>65</v>
      </c>
      <c r="AH1634" s="73">
        <v>400</v>
      </c>
      <c r="AI1634" s="40">
        <v>18</v>
      </c>
      <c r="AJ1634" s="73">
        <v>100</v>
      </c>
      <c r="AK1634" s="40">
        <v>17</v>
      </c>
      <c r="AL1634" s="73">
        <v>200</v>
      </c>
      <c r="AM1634" s="70"/>
      <c r="AN1634" s="74"/>
      <c r="AO1634" s="70">
        <v>67</v>
      </c>
      <c r="AP1634" s="63"/>
      <c r="AQ1634" s="63"/>
      <c r="AR1634" s="40"/>
      <c r="AS1634" s="40"/>
      <c r="AT1634" s="63"/>
      <c r="AU1634" s="63"/>
      <c r="AV1634" s="142"/>
      <c r="AW1634" s="71"/>
      <c r="AX1634" s="45"/>
      <c r="AY1634" s="45"/>
      <c r="AZ1634" s="46"/>
      <c r="BA1634" s="152"/>
      <c r="BB1634" s="47"/>
      <c r="BC1634" s="158">
        <v>18</v>
      </c>
      <c r="BD1634" s="158"/>
      <c r="BE1634" s="47"/>
      <c r="BF1634" s="56"/>
      <c r="BG1634" s="49"/>
      <c r="BH1634" s="50"/>
      <c r="BI1634" s="49"/>
      <c r="BJ1634" s="49"/>
      <c r="BK1634" s="49"/>
      <c r="BL1634" s="49"/>
      <c r="BM1634" s="49"/>
      <c r="BN1634" s="50"/>
      <c r="BO1634" s="49"/>
      <c r="BP1634" s="49"/>
      <c r="BQ1634" s="50"/>
      <c r="BR1634" s="9"/>
    </row>
    <row r="1635" spans="1:70" s="7" customFormat="1" x14ac:dyDescent="0.25">
      <c r="A1635" s="68" t="s">
        <v>2561</v>
      </c>
      <c r="B1635" s="67" t="s">
        <v>2439</v>
      </c>
      <c r="C1635" s="52">
        <v>44974.969085648147</v>
      </c>
      <c r="D1635" s="16">
        <f>(K1635*M1635+P1635*R1635)/(24*60*60)</f>
        <v>1.2233796296296296E-2</v>
      </c>
      <c r="E1635" s="26"/>
      <c r="F1635" s="14" t="s">
        <v>2443</v>
      </c>
      <c r="G1635" s="15">
        <v>0.107</v>
      </c>
      <c r="H1635" s="131">
        <v>31.5</v>
      </c>
      <c r="I1635" s="131">
        <v>15</v>
      </c>
      <c r="J1635" s="143" t="s">
        <v>1161</v>
      </c>
      <c r="K1635" s="27">
        <v>3</v>
      </c>
      <c r="L1635" s="27">
        <v>2E-3</v>
      </c>
      <c r="M1635" s="13">
        <v>176</v>
      </c>
      <c r="N1635" s="13">
        <v>240</v>
      </c>
      <c r="O1635" s="17">
        <v>2E-3</v>
      </c>
      <c r="P1635" s="27">
        <v>1</v>
      </c>
      <c r="Q1635" s="27">
        <v>2E-3</v>
      </c>
      <c r="R1635" s="13">
        <v>529</v>
      </c>
      <c r="S1635" s="13">
        <v>240</v>
      </c>
      <c r="T1635" s="133">
        <v>2.9999999999999997E-4</v>
      </c>
      <c r="U1635" s="27">
        <v>2.8149999999999998E-3</v>
      </c>
      <c r="V1635" s="8">
        <f>IF(AB1633="Latest Sag:",-(K1635*L1635+P1635*Q1635),-(K1635*L1635+P1635*Q1635)+U1635)</f>
        <v>-5.1850000000000004E-3</v>
      </c>
      <c r="W1635" s="8">
        <f>IF(OR(AC1634="",AC1634=0),Z1634+V1635,IF(AB1633="Latest Sag:",AA1634+U1635+V1635,AC1634+V1635))</f>
        <v>-0.6324789999999999</v>
      </c>
      <c r="X1635" s="33">
        <v>-40.192922000000003</v>
      </c>
      <c r="Y1635" s="53">
        <f>IF(OR(ISBLANK(X1635),X1633=VALUE(20)),,IF(W1633="Latest Z20:",ABS(X1633-X1635-K1632*L1632-P1632*Q1632+U1634+U1635),ABS(X1634-X1635-K1634*L1634-P1634*Q1634+U1635)))</f>
        <v>9.9999999946670526E-7</v>
      </c>
      <c r="Z1635" s="28">
        <v>-67.619855000000001</v>
      </c>
      <c r="AA1635" s="28">
        <v>-0.61665899999999996</v>
      </c>
      <c r="AB1635" s="28">
        <v>-1.6046999999999999E-2</v>
      </c>
      <c r="AC1635" s="8">
        <f t="shared" ref="AC1635" si="3710">AB1635+AA1635</f>
        <v>-0.63270599999999999</v>
      </c>
      <c r="AD1635" s="35">
        <v>-0.63258411377872903</v>
      </c>
      <c r="AE1635" s="8">
        <f t="shared" ref="AE1635" si="3711">IF(AD1635="",0,IF(OR(AC1635="",AC1635=0),W1635-AD1635,AC1635-AD1635))</f>
        <v>-1.2188622127096149E-4</v>
      </c>
      <c r="AF1635" s="58">
        <f t="shared" ref="AF1635" si="3712">IF(AA1635="",(Z1635-V1635)-Z1634,AC1635-W1635)</f>
        <v>-2.2700000000008824E-4</v>
      </c>
      <c r="AG1635" s="40">
        <v>129</v>
      </c>
      <c r="AH1635" s="73">
        <v>400</v>
      </c>
      <c r="AI1635" s="40">
        <v>14</v>
      </c>
      <c r="AJ1635" s="73">
        <v>100</v>
      </c>
      <c r="AK1635" s="40">
        <v>25</v>
      </c>
      <c r="AL1635" s="73">
        <v>200</v>
      </c>
      <c r="AM1635" s="70"/>
      <c r="AN1635" s="74"/>
      <c r="AO1635" s="70">
        <v>91</v>
      </c>
      <c r="AP1635" s="63"/>
      <c r="AQ1635" s="63"/>
      <c r="AR1635" s="40"/>
      <c r="AS1635" s="40"/>
      <c r="AT1635" s="63"/>
      <c r="AU1635" s="63"/>
      <c r="AV1635" s="142"/>
      <c r="AW1635" s="71"/>
      <c r="AX1635" s="45"/>
      <c r="AY1635" s="45"/>
      <c r="AZ1635" s="46"/>
      <c r="BA1635" s="152"/>
      <c r="BB1635" s="47"/>
      <c r="BC1635" s="158">
        <v>18</v>
      </c>
      <c r="BD1635" s="158">
        <v>4</v>
      </c>
      <c r="BE1635" s="47">
        <v>7.6</v>
      </c>
      <c r="BF1635" s="56"/>
      <c r="BG1635" s="49"/>
      <c r="BH1635" s="50"/>
      <c r="BI1635" s="49"/>
      <c r="BJ1635" s="49"/>
      <c r="BK1635" s="49"/>
      <c r="BL1635" s="49"/>
      <c r="BM1635" s="49"/>
      <c r="BN1635" s="50"/>
      <c r="BO1635" s="49"/>
      <c r="BP1635" s="49"/>
      <c r="BQ1635" s="50"/>
      <c r="BR1635" s="9"/>
    </row>
    <row r="1636" spans="1:70" s="6" customFormat="1" x14ac:dyDescent="0.25">
      <c r="A1636" s="170" t="s">
        <v>1155</v>
      </c>
      <c r="B1636" s="136"/>
      <c r="C1636" s="137">
        <v>44975.010069444441</v>
      </c>
      <c r="D1636" s="146">
        <v>2.81</v>
      </c>
      <c r="E1636" s="139" t="s">
        <v>814</v>
      </c>
      <c r="F1636" s="165" t="s">
        <v>1249</v>
      </c>
      <c r="G1636" s="22"/>
      <c r="H1636" s="134"/>
      <c r="I1636" s="134"/>
      <c r="J1636" s="145"/>
      <c r="K1636" s="29"/>
      <c r="L1636" s="29"/>
      <c r="M1636" s="1"/>
      <c r="N1636" s="1"/>
      <c r="O1636" s="3"/>
      <c r="P1636" s="29"/>
      <c r="Q1636" s="29"/>
      <c r="R1636" s="1"/>
      <c r="S1636" s="1"/>
      <c r="T1636" s="147" t="s">
        <v>903</v>
      </c>
      <c r="U1636" s="32" t="s">
        <v>24</v>
      </c>
      <c r="V1636" s="24"/>
      <c r="W1636" s="25" t="s">
        <v>22</v>
      </c>
      <c r="X1636" s="30">
        <v>20</v>
      </c>
      <c r="Y1636" s="138"/>
      <c r="Z1636" s="30"/>
      <c r="AA1636" s="30"/>
      <c r="AB1636" s="36" t="s">
        <v>21</v>
      </c>
      <c r="AC1636" s="24">
        <f>$AC$1635</f>
        <v>-0.63270599999999999</v>
      </c>
      <c r="AD1636" s="30"/>
      <c r="AE1636" s="24"/>
      <c r="AF1636" s="24"/>
      <c r="AG1636" s="41"/>
      <c r="AH1636" s="41"/>
      <c r="AI1636" s="41"/>
      <c r="AJ1636" s="41"/>
      <c r="AK1636" s="41"/>
      <c r="AL1636" s="41"/>
      <c r="AM1636" s="41"/>
      <c r="AN1636" s="41"/>
      <c r="AO1636" s="41"/>
      <c r="AP1636" s="135"/>
      <c r="AQ1636" s="135"/>
      <c r="AR1636" s="41"/>
      <c r="AS1636" s="41"/>
      <c r="AT1636" s="135"/>
      <c r="AU1636" s="135"/>
      <c r="AV1636" s="29"/>
      <c r="AW1636" s="42"/>
      <c r="AX1636" s="42"/>
      <c r="AY1636" s="42"/>
      <c r="AZ1636" s="43"/>
      <c r="BA1636" s="151"/>
      <c r="BB1636" s="44"/>
      <c r="BC1636" s="157">
        <v>19</v>
      </c>
      <c r="BD1636" s="157"/>
      <c r="BE1636" s="44"/>
      <c r="BF1636" s="48"/>
      <c r="BG1636" s="48"/>
      <c r="BH1636" s="48"/>
      <c r="BI1636" s="48"/>
      <c r="BJ1636" s="48"/>
      <c r="BK1636" s="48"/>
      <c r="BL1636" s="48"/>
      <c r="BM1636" s="48"/>
      <c r="BN1636" s="48"/>
      <c r="BO1636" s="48"/>
      <c r="BP1636" s="48"/>
      <c r="BQ1636" s="48"/>
      <c r="BR1636" s="1"/>
    </row>
    <row r="1637" spans="1:70" s="7" customFormat="1" x14ac:dyDescent="0.25">
      <c r="A1637" s="68" t="s">
        <v>2562</v>
      </c>
      <c r="B1637" s="67" t="s">
        <v>1347</v>
      </c>
      <c r="C1637" s="52">
        <v>44975.015416666669</v>
      </c>
      <c r="D1637" s="16">
        <f>(K1637*M1637+P1637*R1637)/(24*60*60)</f>
        <v>0</v>
      </c>
      <c r="E1637" s="26"/>
      <c r="F1637" s="14" t="s">
        <v>2443</v>
      </c>
      <c r="G1637" s="15">
        <v>0.107</v>
      </c>
      <c r="H1637" s="131">
        <v>31.5</v>
      </c>
      <c r="I1637" s="131">
        <v>15</v>
      </c>
      <c r="J1637" s="143" t="s">
        <v>1161</v>
      </c>
      <c r="K1637" s="37"/>
      <c r="L1637" s="27">
        <v>2E-3</v>
      </c>
      <c r="M1637" s="13">
        <v>176</v>
      </c>
      <c r="N1637" s="13">
        <v>240</v>
      </c>
      <c r="O1637" s="17">
        <v>2E-3</v>
      </c>
      <c r="P1637" s="37"/>
      <c r="Q1637" s="27">
        <v>2E-3</v>
      </c>
      <c r="R1637" s="13">
        <v>529</v>
      </c>
      <c r="S1637" s="13">
        <v>240</v>
      </c>
      <c r="T1637" s="133">
        <v>2.9999999999999997E-4</v>
      </c>
      <c r="U1637" s="27"/>
      <c r="V1637" s="8">
        <f>IF(AB1635="Latest Sag:",-(K1637*L1637+P1637*Q1637),-(K1637*L1637+P1637*Q1637)+U1637)</f>
        <v>0</v>
      </c>
      <c r="W1637" s="8">
        <f>IF(OR(AC1636="",AC1636=0),Z1636+V1637,IF(AB1635="Latest Sag:",AA1636+U1637+V1637,AC1636+V1637))</f>
        <v>-0.63270599999999999</v>
      </c>
      <c r="X1637" s="34"/>
      <c r="Y1637" s="53">
        <f>IF(OR(ISBLANK(X1637),X1635=VALUE(20)),,IF(W1635="Latest Z20:",ABS(X1635-X1637-K1634*L1634-P1634*Q1634+U1636+U1637),ABS(X1636-X1637-K1636*L1636-P1636*Q1636+U1637)))</f>
        <v>0</v>
      </c>
      <c r="Z1637" s="28">
        <v>-67.621095999999994</v>
      </c>
      <c r="AA1637" s="28">
        <v>-0.61675000000000002</v>
      </c>
      <c r="AB1637" s="28">
        <v>-4.9299999999999995E-4</v>
      </c>
      <c r="AC1637" s="8">
        <f t="shared" ref="AC1637" si="3713">AB1637+AA1637</f>
        <v>-0.61724299999999999</v>
      </c>
      <c r="AD1637" s="35">
        <v>-0.63276598713935395</v>
      </c>
      <c r="AE1637" s="8">
        <f t="shared" ref="AE1637" si="3714">IF(AD1637="",0,IF(OR(AC1637="",AC1637=0),W1637-AD1637,AC1637-AD1637))</f>
        <v>1.5522987139353961E-2</v>
      </c>
      <c r="AF1637" s="58">
        <f t="shared" ref="AF1637" si="3715">IF(AA1637="",(Z1637-V1637)-Z1636,AC1637-W1637)</f>
        <v>1.5463000000000005E-2</v>
      </c>
      <c r="AG1637" s="40">
        <v>583</v>
      </c>
      <c r="AH1637" s="73">
        <v>400</v>
      </c>
      <c r="AI1637" s="40">
        <v>76</v>
      </c>
      <c r="AJ1637" s="73">
        <v>100</v>
      </c>
      <c r="AK1637" s="40">
        <v>25</v>
      </c>
      <c r="AL1637" s="73">
        <v>200</v>
      </c>
      <c r="AM1637" s="70"/>
      <c r="AN1637" s="74"/>
      <c r="AO1637" s="70"/>
      <c r="AP1637" s="63"/>
      <c r="AQ1637" s="63"/>
      <c r="AR1637" s="40"/>
      <c r="AS1637" s="40"/>
      <c r="AT1637" s="63"/>
      <c r="AU1637" s="63"/>
      <c r="AV1637" s="142"/>
      <c r="AW1637" s="71"/>
      <c r="AX1637" s="45"/>
      <c r="AY1637" s="45"/>
      <c r="AZ1637" s="46"/>
      <c r="BA1637" s="152"/>
      <c r="BB1637" s="47"/>
      <c r="BC1637" s="158">
        <v>19</v>
      </c>
      <c r="BD1637" s="158"/>
      <c r="BE1637" s="47"/>
      <c r="BF1637" s="56"/>
      <c r="BG1637" s="49"/>
      <c r="BH1637" s="50"/>
      <c r="BI1637" s="49"/>
      <c r="BJ1637" s="49"/>
      <c r="BK1637" s="49"/>
      <c r="BL1637" s="49"/>
      <c r="BM1637" s="49"/>
      <c r="BN1637" s="50"/>
      <c r="BO1637" s="49"/>
      <c r="BP1637" s="49"/>
      <c r="BQ1637" s="50"/>
      <c r="BR1637" s="9"/>
    </row>
    <row r="1638" spans="1:70" s="7" customFormat="1" x14ac:dyDescent="0.25">
      <c r="A1638" s="68" t="s">
        <v>2563</v>
      </c>
      <c r="B1638" s="67" t="s">
        <v>1347</v>
      </c>
      <c r="C1638" s="52">
        <v>44975.052268518521</v>
      </c>
      <c r="D1638" s="16">
        <f>(K1638*M1638+P1638*R1638)/(24*60*60)</f>
        <v>8.1481481481481474E-3</v>
      </c>
      <c r="E1638" s="26"/>
      <c r="F1638" s="14" t="s">
        <v>2443</v>
      </c>
      <c r="G1638" s="15">
        <v>0.107</v>
      </c>
      <c r="H1638" s="131">
        <v>31.5</v>
      </c>
      <c r="I1638" s="131">
        <v>15</v>
      </c>
      <c r="J1638" s="143" t="s">
        <v>1161</v>
      </c>
      <c r="K1638" s="27">
        <v>4</v>
      </c>
      <c r="L1638" s="27">
        <v>2E-3</v>
      </c>
      <c r="M1638" s="13">
        <v>176</v>
      </c>
      <c r="N1638" s="13">
        <v>240</v>
      </c>
      <c r="O1638" s="17">
        <v>2E-3</v>
      </c>
      <c r="P1638" s="27">
        <v>0</v>
      </c>
      <c r="Q1638" s="27">
        <v>2E-3</v>
      </c>
      <c r="R1638" s="13">
        <v>529</v>
      </c>
      <c r="S1638" s="13">
        <v>240</v>
      </c>
      <c r="T1638" s="133">
        <v>2.9999999999999997E-4</v>
      </c>
      <c r="U1638" s="27">
        <v>3.297E-3</v>
      </c>
      <c r="V1638" s="8">
        <f>IF(AB1636="Latest Sag:",-(K1638*L1638+P1638*Q1638),-(K1638*L1638+P1638*Q1638)+U1638)</f>
        <v>-8.0000000000000002E-3</v>
      </c>
      <c r="W1638" s="8">
        <f>IF(OR(AC1637="",AC1637=0),Z1637+V1638,IF(AB1636="Latest Sag:",AA1637+U1638+V1638,AC1637+V1638))</f>
        <v>-0.62145300000000003</v>
      </c>
      <c r="X1638" s="33">
        <v>-40.183447999999999</v>
      </c>
      <c r="Y1638" s="53">
        <f>IF(OR(ISBLANK(X1638),X1636=VALUE(20)),,IF(W1636="Latest Z20:",ABS(X1636-X1638-K1635*L1635-P1635*Q1635+U1637+U1638),ABS(X1637-X1638-K1637*L1637-P1637*Q1637+U1638)))</f>
        <v>0</v>
      </c>
      <c r="Z1638" s="28">
        <v>-67.621466999999996</v>
      </c>
      <c r="AA1638" s="28">
        <v>-0.616753</v>
      </c>
      <c r="AB1638" s="28">
        <v>-4.9389999999999998E-3</v>
      </c>
      <c r="AC1638" s="8">
        <f t="shared" ref="AC1638" si="3716">AB1638+AA1638</f>
        <v>-0.62169200000000002</v>
      </c>
      <c r="AD1638" s="35">
        <v>-0.63276598713935395</v>
      </c>
      <c r="AE1638" s="8">
        <f t="shared" ref="AE1638" si="3717">IF(AD1638="",0,IF(OR(AC1638="",AC1638=0),W1638-AD1638,AC1638-AD1638))</f>
        <v>1.1073987139353925E-2</v>
      </c>
      <c r="AF1638" s="58">
        <f t="shared" ref="AF1638" si="3718">IF(AA1638="",(Z1638-V1638)-Z1637,AC1638-W1638)</f>
        <v>-2.3899999999998922E-4</v>
      </c>
      <c r="AG1638" s="40">
        <v>80</v>
      </c>
      <c r="AH1638" s="73">
        <v>400</v>
      </c>
      <c r="AI1638" s="40">
        <v>25</v>
      </c>
      <c r="AJ1638" s="73">
        <v>100</v>
      </c>
      <c r="AK1638" s="40">
        <v>18</v>
      </c>
      <c r="AL1638" s="73">
        <v>200</v>
      </c>
      <c r="AM1638" s="70"/>
      <c r="AN1638" s="74"/>
      <c r="AO1638" s="70">
        <v>267</v>
      </c>
      <c r="AP1638" s="63"/>
      <c r="AQ1638" s="63"/>
      <c r="AR1638" s="40"/>
      <c r="AS1638" s="40"/>
      <c r="AT1638" s="63"/>
      <c r="AU1638" s="63"/>
      <c r="AV1638" s="142"/>
      <c r="AW1638" s="71"/>
      <c r="AX1638" s="45"/>
      <c r="AY1638" s="45"/>
      <c r="AZ1638" s="46"/>
      <c r="BA1638" s="152"/>
      <c r="BB1638" s="47"/>
      <c r="BC1638" s="158">
        <v>19</v>
      </c>
      <c r="BD1638" s="158"/>
      <c r="BE1638" s="47"/>
      <c r="BF1638" s="56"/>
      <c r="BG1638" s="49"/>
      <c r="BH1638" s="50"/>
      <c r="BI1638" s="49"/>
      <c r="BJ1638" s="49"/>
      <c r="BK1638" s="49"/>
      <c r="BL1638" s="49"/>
      <c r="BM1638" s="49"/>
      <c r="BN1638" s="50"/>
      <c r="BO1638" s="49"/>
      <c r="BP1638" s="49"/>
      <c r="BQ1638" s="50"/>
      <c r="BR1638" s="9"/>
    </row>
    <row r="1639" spans="1:70" s="7" customFormat="1" x14ac:dyDescent="0.25">
      <c r="A1639" s="68" t="s">
        <v>2564</v>
      </c>
      <c r="B1639" s="67" t="s">
        <v>1347</v>
      </c>
      <c r="C1639" s="52">
        <v>44975.077534722222</v>
      </c>
      <c r="D1639" s="16">
        <f>(K1639*M1639+P1639*R1639)/(24*60*60)</f>
        <v>8.1481481481481474E-3</v>
      </c>
      <c r="E1639" s="26"/>
      <c r="F1639" s="14" t="s">
        <v>2443</v>
      </c>
      <c r="G1639" s="15">
        <v>0.107</v>
      </c>
      <c r="H1639" s="131">
        <v>31.5</v>
      </c>
      <c r="I1639" s="131">
        <v>15</v>
      </c>
      <c r="J1639" s="143" t="s">
        <v>1161</v>
      </c>
      <c r="K1639" s="27">
        <v>4</v>
      </c>
      <c r="L1639" s="27">
        <v>2E-3</v>
      </c>
      <c r="M1639" s="13">
        <v>176</v>
      </c>
      <c r="N1639" s="13">
        <v>240</v>
      </c>
      <c r="O1639" s="17">
        <v>2E-3</v>
      </c>
      <c r="P1639" s="27">
        <v>0</v>
      </c>
      <c r="Q1639" s="27">
        <v>2E-3</v>
      </c>
      <c r="R1639" s="13">
        <v>529</v>
      </c>
      <c r="S1639" s="13">
        <v>240</v>
      </c>
      <c r="T1639" s="133">
        <v>2.9999999999999997E-4</v>
      </c>
      <c r="U1639" s="27">
        <v>1.9120000000000001E-3</v>
      </c>
      <c r="V1639" s="8">
        <f>IF(AB1637="Latest Sag:",-(K1639*L1639+P1639*Q1639),-(K1639*L1639+P1639*Q1639)+U1639)</f>
        <v>-6.0879999999999997E-3</v>
      </c>
      <c r="W1639" s="8">
        <f>IF(OR(AC1638="",AC1638=0),Z1638+V1639,IF(AB1637="Latest Sag:",AA1638+U1639+V1639,AC1638+V1639))</f>
        <v>-0.62778</v>
      </c>
      <c r="X1639" s="33">
        <v>-40.189535999999997</v>
      </c>
      <c r="Y1639" s="53">
        <f>IF(OR(ISBLANK(X1639),X1637=VALUE(20)),,IF(W1637="Latest Z20:",ABS(X1637-X1639-K1636*L1636-P1636*Q1636+U1638+U1639),ABS(X1638-X1639-K1638*L1638-P1638*Q1638+U1639)))</f>
        <v>1.6831154525664971E-15</v>
      </c>
      <c r="Z1639" s="28">
        <v>-67.621555999999998</v>
      </c>
      <c r="AA1639" s="28">
        <v>-0.61674399999999996</v>
      </c>
      <c r="AB1639" s="28">
        <v>-1.0949E-2</v>
      </c>
      <c r="AC1639" s="8">
        <f t="shared" ref="AC1639" si="3719">AB1639+AA1639</f>
        <v>-0.62769299999999995</v>
      </c>
      <c r="AD1639" s="35">
        <v>-0.63276598713935395</v>
      </c>
      <c r="AE1639" s="8">
        <f t="shared" ref="AE1639" si="3720">IF(AD1639="",0,IF(OR(AC1639="",AC1639=0),W1639-AD1639,AC1639-AD1639))</f>
        <v>5.0729871393540016E-3</v>
      </c>
      <c r="AF1639" s="58">
        <f t="shared" ref="AF1639" si="3721">IF(AA1639="",(Z1639-V1639)-Z1638,AC1639-W1639)</f>
        <v>8.7000000000059252E-5</v>
      </c>
      <c r="AG1639" s="40">
        <v>48</v>
      </c>
      <c r="AH1639" s="73">
        <v>400</v>
      </c>
      <c r="AI1639" s="40">
        <v>22</v>
      </c>
      <c r="AJ1639" s="73">
        <v>100</v>
      </c>
      <c r="AK1639" s="40">
        <v>17</v>
      </c>
      <c r="AL1639" s="73">
        <v>200</v>
      </c>
      <c r="AM1639" s="70"/>
      <c r="AN1639" s="74"/>
      <c r="AO1639" s="70">
        <v>145</v>
      </c>
      <c r="AP1639" s="63"/>
      <c r="AQ1639" s="63"/>
      <c r="AR1639" s="40"/>
      <c r="AS1639" s="40"/>
      <c r="AT1639" s="63"/>
      <c r="AU1639" s="63"/>
      <c r="AV1639" s="142"/>
      <c r="AW1639" s="71"/>
      <c r="AX1639" s="45"/>
      <c r="AY1639" s="45"/>
      <c r="AZ1639" s="46"/>
      <c r="BA1639" s="152"/>
      <c r="BB1639" s="47"/>
      <c r="BC1639" s="158">
        <v>19</v>
      </c>
      <c r="BD1639" s="158"/>
      <c r="BE1639" s="47"/>
      <c r="BF1639" s="56"/>
      <c r="BG1639" s="49"/>
      <c r="BH1639" s="50"/>
      <c r="BI1639" s="49"/>
      <c r="BJ1639" s="49"/>
      <c r="BK1639" s="49"/>
      <c r="BL1639" s="49"/>
      <c r="BM1639" s="49"/>
      <c r="BN1639" s="50"/>
      <c r="BO1639" s="49"/>
      <c r="BP1639" s="49"/>
      <c r="BQ1639" s="50"/>
      <c r="BR1639" s="9"/>
    </row>
    <row r="1640" spans="1:70" s="7" customFormat="1" x14ac:dyDescent="0.25">
      <c r="A1640" s="68" t="s">
        <v>2565</v>
      </c>
      <c r="B1640" s="67" t="s">
        <v>1347</v>
      </c>
      <c r="C1640" s="52">
        <v>44975.099120370367</v>
      </c>
      <c r="D1640" s="16">
        <f>(K1640*M1640+P1640*R1640)/(24*60*60)</f>
        <v>1.2233796296296296E-2</v>
      </c>
      <c r="E1640" s="26" t="s">
        <v>2567</v>
      </c>
      <c r="F1640" s="14" t="s">
        <v>2443</v>
      </c>
      <c r="G1640" s="15">
        <v>0.107</v>
      </c>
      <c r="H1640" s="131">
        <v>31.5</v>
      </c>
      <c r="I1640" s="131">
        <v>15</v>
      </c>
      <c r="J1640" s="143" t="s">
        <v>1161</v>
      </c>
      <c r="K1640" s="27">
        <v>3</v>
      </c>
      <c r="L1640" s="27">
        <v>2E-3</v>
      </c>
      <c r="M1640" s="13">
        <v>176</v>
      </c>
      <c r="N1640" s="13">
        <v>240</v>
      </c>
      <c r="O1640" s="17">
        <v>2E-3</v>
      </c>
      <c r="P1640" s="27">
        <v>1</v>
      </c>
      <c r="Q1640" s="27">
        <v>2E-3</v>
      </c>
      <c r="R1640" s="13">
        <v>529</v>
      </c>
      <c r="S1640" s="13">
        <v>240</v>
      </c>
      <c r="T1640" s="133">
        <v>2.9999999999999997E-4</v>
      </c>
      <c r="U1640" s="27">
        <v>3.0339999999999998E-3</v>
      </c>
      <c r="V1640" s="8">
        <f>IF(AB1638="Latest Sag:",-(K1640*L1640+P1640*Q1640),-(K1640*L1640+P1640*Q1640)+U1640)</f>
        <v>-4.9659999999999999E-3</v>
      </c>
      <c r="W1640" s="8">
        <f>IF(OR(AC1639="",AC1639=0),Z1639+V1640,IF(AB1638="Latest Sag:",AA1639+U1640+V1640,AC1639+V1640))</f>
        <v>-0.63265899999999997</v>
      </c>
      <c r="X1640" s="33">
        <v>-40.194502</v>
      </c>
      <c r="Y1640" s="53">
        <f>IF(OR(ISBLANK(X1640),X1638=VALUE(20)),,IF(W1638="Latest Z20:",ABS(X1638-X1640-K1637*L1637-P1637*Q1637+U1639+U1640),ABS(X1639-X1640-K1639*L1639-P1639*Q1639+U1640)))</f>
        <v>3.1342116402210962E-15</v>
      </c>
      <c r="Z1640" s="28">
        <v>-67.621550999999997</v>
      </c>
      <c r="AA1640" s="28">
        <v>-0.61675500000000005</v>
      </c>
      <c r="AB1640" s="28">
        <v>-1.5970999999999999E-2</v>
      </c>
      <c r="AC1640" s="8">
        <f t="shared" ref="AC1640" si="3722">AB1640+AA1640</f>
        <v>-0.63272600000000001</v>
      </c>
      <c r="AD1640" s="35">
        <v>-0.63276598713935395</v>
      </c>
      <c r="AE1640" s="8">
        <f t="shared" ref="AE1640" si="3723">IF(AD1640="",0,IF(OR(AC1640="",AC1640=0),W1640-AD1640,AC1640-AD1640))</f>
        <v>3.9987139353936385E-5</v>
      </c>
      <c r="AF1640" s="58">
        <f t="shared" ref="AF1640" si="3724">IF(AA1640="",(Z1640-V1640)-Z1639,AC1640-W1640)</f>
        <v>-6.700000000003925E-5</v>
      </c>
      <c r="AG1640" s="40">
        <v>186</v>
      </c>
      <c r="AH1640" s="73">
        <v>400</v>
      </c>
      <c r="AI1640" s="40">
        <v>31</v>
      </c>
      <c r="AJ1640" s="73">
        <v>100</v>
      </c>
      <c r="AK1640" s="40">
        <v>20</v>
      </c>
      <c r="AL1640" s="73">
        <v>200</v>
      </c>
      <c r="AM1640" s="70"/>
      <c r="AN1640" s="74"/>
      <c r="AO1640" s="70">
        <v>169</v>
      </c>
      <c r="AP1640" s="63"/>
      <c r="AQ1640" s="63"/>
      <c r="AR1640" s="40"/>
      <c r="AS1640" s="40"/>
      <c r="AT1640" s="63"/>
      <c r="AU1640" s="63"/>
      <c r="AV1640" s="142"/>
      <c r="AW1640" s="71"/>
      <c r="AX1640" s="45"/>
      <c r="AY1640" s="45"/>
      <c r="AZ1640" s="46"/>
      <c r="BA1640" s="152"/>
      <c r="BB1640" s="47"/>
      <c r="BC1640" s="158">
        <v>19</v>
      </c>
      <c r="BD1640" s="158">
        <v>5</v>
      </c>
      <c r="BE1640" s="47">
        <v>8.6</v>
      </c>
      <c r="BF1640" s="56"/>
      <c r="BG1640" s="49"/>
      <c r="BH1640" s="50"/>
      <c r="BI1640" s="49"/>
      <c r="BJ1640" s="49"/>
      <c r="BK1640" s="49"/>
      <c r="BL1640" s="49"/>
      <c r="BM1640" s="49"/>
      <c r="BN1640" s="50"/>
      <c r="BO1640" s="49"/>
      <c r="BP1640" s="49"/>
      <c r="BQ1640" s="50"/>
      <c r="BR1640" s="9"/>
    </row>
    <row r="1641" spans="1:70" s="6" customFormat="1" x14ac:dyDescent="0.25">
      <c r="A1641" s="170" t="s">
        <v>1155</v>
      </c>
      <c r="B1641" s="136"/>
      <c r="C1641" s="137">
        <v>44975.13925925926</v>
      </c>
      <c r="D1641" s="146">
        <v>3.1</v>
      </c>
      <c r="E1641" s="139" t="s">
        <v>814</v>
      </c>
      <c r="F1641" s="165" t="s">
        <v>1324</v>
      </c>
      <c r="G1641" s="22"/>
      <c r="H1641" s="134"/>
      <c r="I1641" s="134"/>
      <c r="J1641" s="145"/>
      <c r="K1641" s="29"/>
      <c r="L1641" s="29"/>
      <c r="M1641" s="1"/>
      <c r="N1641" s="1"/>
      <c r="O1641" s="3"/>
      <c r="P1641" s="29"/>
      <c r="Q1641" s="29"/>
      <c r="R1641" s="1"/>
      <c r="S1641" s="1"/>
      <c r="T1641" s="147" t="s">
        <v>903</v>
      </c>
      <c r="U1641" s="32" t="s">
        <v>24</v>
      </c>
      <c r="V1641" s="24"/>
      <c r="W1641" s="25" t="s">
        <v>22</v>
      </c>
      <c r="X1641" s="30">
        <v>20</v>
      </c>
      <c r="Y1641" s="138"/>
      <c r="Z1641" s="30"/>
      <c r="AA1641" s="30"/>
      <c r="AB1641" s="36" t="s">
        <v>21</v>
      </c>
      <c r="AC1641" s="24">
        <f>$AC$1640</f>
        <v>-0.63272600000000001</v>
      </c>
      <c r="AD1641" s="30"/>
      <c r="AE1641" s="24"/>
      <c r="AF1641" s="24"/>
      <c r="AG1641" s="41"/>
      <c r="AH1641" s="41"/>
      <c r="AI1641" s="41"/>
      <c r="AJ1641" s="41"/>
      <c r="AK1641" s="41"/>
      <c r="AL1641" s="41"/>
      <c r="AM1641" s="41"/>
      <c r="AN1641" s="41"/>
      <c r="AO1641" s="41"/>
      <c r="AP1641" s="135"/>
      <c r="AQ1641" s="135"/>
      <c r="AR1641" s="41"/>
      <c r="AS1641" s="41"/>
      <c r="AT1641" s="135"/>
      <c r="AU1641" s="135"/>
      <c r="AV1641" s="29"/>
      <c r="AW1641" s="42"/>
      <c r="AX1641" s="42"/>
      <c r="AY1641" s="42"/>
      <c r="AZ1641" s="43"/>
      <c r="BA1641" s="151"/>
      <c r="BB1641" s="44"/>
      <c r="BC1641" s="157">
        <v>20</v>
      </c>
      <c r="BD1641" s="157"/>
      <c r="BE1641" s="44"/>
      <c r="BF1641" s="48"/>
      <c r="BG1641" s="48"/>
      <c r="BH1641" s="48"/>
      <c r="BI1641" s="48"/>
      <c r="BJ1641" s="48"/>
      <c r="BK1641" s="48"/>
      <c r="BL1641" s="48"/>
      <c r="BM1641" s="48"/>
      <c r="BN1641" s="48"/>
      <c r="BO1641" s="48"/>
      <c r="BP1641" s="48"/>
      <c r="BQ1641" s="48"/>
      <c r="BR1641" s="1"/>
    </row>
    <row r="1642" spans="1:70" s="7" customFormat="1" x14ac:dyDescent="0.25">
      <c r="A1642" s="68" t="s">
        <v>2566</v>
      </c>
      <c r="B1642" s="67" t="s">
        <v>2439</v>
      </c>
      <c r="C1642" s="52">
        <v>44975.139710648145</v>
      </c>
      <c r="D1642" s="16">
        <f>(K1642*M1642+P1642*R1642)/(24*60*60)</f>
        <v>0</v>
      </c>
      <c r="E1642" s="26"/>
      <c r="F1642" s="14" t="s">
        <v>2443</v>
      </c>
      <c r="G1642" s="15">
        <v>0.107</v>
      </c>
      <c r="H1642" s="131">
        <v>31.5</v>
      </c>
      <c r="I1642" s="131">
        <v>15</v>
      </c>
      <c r="J1642" s="143" t="s">
        <v>1161</v>
      </c>
      <c r="K1642" s="37"/>
      <c r="L1642" s="27">
        <v>2E-3</v>
      </c>
      <c r="M1642" s="13">
        <v>176</v>
      </c>
      <c r="N1642" s="13">
        <v>240</v>
      </c>
      <c r="O1642" s="17">
        <v>2E-3</v>
      </c>
      <c r="P1642" s="37"/>
      <c r="Q1642" s="27">
        <v>2E-3</v>
      </c>
      <c r="R1642" s="13">
        <v>529</v>
      </c>
      <c r="S1642" s="13">
        <v>240</v>
      </c>
      <c r="T1642" s="133">
        <v>2.9999999999999997E-4</v>
      </c>
      <c r="U1642" s="27"/>
      <c r="V1642" s="8">
        <f>IF(AB1640="Latest Sag:",-(K1642*L1642+P1642*Q1642),-(K1642*L1642+P1642*Q1642)+U1642)</f>
        <v>0</v>
      </c>
      <c r="W1642" s="8">
        <f>IF(OR(AC1641="",AC1641=0),Z1641+V1642,IF(AB1640="Latest Sag:",AA1641+U1642+V1642,AC1641+V1642))</f>
        <v>-0.63272600000000001</v>
      </c>
      <c r="X1642" s="34"/>
      <c r="Y1642" s="53">
        <f>IF(OR(ISBLANK(X1642),X1640=VALUE(20)),,IF(W1640="Latest Z20:",ABS(X1640-X1642-K1639*L1639-P1639*Q1639+U1641+U1642),ABS(X1641-X1642-K1641*L1641-P1641*Q1641+U1642)))</f>
        <v>0</v>
      </c>
      <c r="Z1642" s="28">
        <v>-67.620478000000006</v>
      </c>
      <c r="AA1642" s="28">
        <v>-0.61670899999999995</v>
      </c>
      <c r="AB1642" s="28">
        <v>-6.11E-4</v>
      </c>
      <c r="AC1642" s="8">
        <f t="shared" ref="AC1642" si="3725">AB1642+AA1642</f>
        <v>-0.61731999999999998</v>
      </c>
      <c r="AD1642" s="35">
        <v>-0.63286556254291604</v>
      </c>
      <c r="AE1642" s="8">
        <f t="shared" ref="AE1642" si="3726">IF(AD1642="",0,IF(OR(AC1642="",AC1642=0),W1642-AD1642,AC1642-AD1642))</f>
        <v>1.5545562542916058E-2</v>
      </c>
      <c r="AF1642" s="58">
        <f t="shared" ref="AF1642" si="3727">IF(AA1642="",(Z1642-V1642)-Z1641,AC1642-W1642)</f>
        <v>1.5406000000000031E-2</v>
      </c>
      <c r="AG1642" s="40">
        <v>429</v>
      </c>
      <c r="AH1642" s="73">
        <v>400</v>
      </c>
      <c r="AI1642" s="40">
        <v>78</v>
      </c>
      <c r="AJ1642" s="73">
        <v>100</v>
      </c>
      <c r="AK1642" s="40">
        <v>25</v>
      </c>
      <c r="AL1642" s="73">
        <v>200</v>
      </c>
      <c r="AM1642" s="70"/>
      <c r="AN1642" s="74"/>
      <c r="AO1642" s="70"/>
      <c r="AP1642" s="63"/>
      <c r="AQ1642" s="63"/>
      <c r="AR1642" s="40"/>
      <c r="AS1642" s="40"/>
      <c r="AT1642" s="63"/>
      <c r="AU1642" s="63"/>
      <c r="AV1642" s="142"/>
      <c r="AW1642" s="71"/>
      <c r="AX1642" s="45"/>
      <c r="AY1642" s="45"/>
      <c r="AZ1642" s="46"/>
      <c r="BA1642" s="152"/>
      <c r="BB1642" s="47"/>
      <c r="BC1642" s="158">
        <v>20</v>
      </c>
      <c r="BD1642" s="158"/>
      <c r="BE1642" s="47"/>
      <c r="BF1642" s="56"/>
      <c r="BG1642" s="49"/>
      <c r="BH1642" s="50"/>
      <c r="BI1642" s="49"/>
      <c r="BJ1642" s="49"/>
      <c r="BK1642" s="49"/>
      <c r="BL1642" s="49"/>
      <c r="BM1642" s="49"/>
      <c r="BN1642" s="50"/>
      <c r="BO1642" s="49"/>
      <c r="BP1642" s="49"/>
      <c r="BQ1642" s="50"/>
      <c r="BR1642" s="9"/>
    </row>
    <row r="1643" spans="1:70" s="7" customFormat="1" x14ac:dyDescent="0.25">
      <c r="A1643" s="68" t="s">
        <v>2568</v>
      </c>
      <c r="B1643" s="67" t="s">
        <v>2439</v>
      </c>
      <c r="C1643" s="52">
        <v>44975.171956018516</v>
      </c>
      <c r="D1643" s="16">
        <f>(K1643*M1643+P1643*R1643)/(24*60*60)</f>
        <v>8.1481481481481474E-3</v>
      </c>
      <c r="E1643" s="26"/>
      <c r="F1643" s="14" t="s">
        <v>2443</v>
      </c>
      <c r="G1643" s="15">
        <v>0.107</v>
      </c>
      <c r="H1643" s="131">
        <v>31.5</v>
      </c>
      <c r="I1643" s="131">
        <v>15</v>
      </c>
      <c r="J1643" s="143" t="s">
        <v>1161</v>
      </c>
      <c r="K1643" s="27">
        <v>4</v>
      </c>
      <c r="L1643" s="27">
        <v>2E-3</v>
      </c>
      <c r="M1643" s="13">
        <v>176</v>
      </c>
      <c r="N1643" s="13">
        <v>240</v>
      </c>
      <c r="O1643" s="17">
        <v>2E-3</v>
      </c>
      <c r="P1643" s="27">
        <v>0</v>
      </c>
      <c r="Q1643" s="27">
        <v>2E-3</v>
      </c>
      <c r="R1643" s="13">
        <v>529</v>
      </c>
      <c r="S1643" s="13">
        <v>240</v>
      </c>
      <c r="T1643" s="133">
        <v>2.9999999999999997E-4</v>
      </c>
      <c r="U1643" s="27">
        <v>3.156E-3</v>
      </c>
      <c r="V1643" s="8">
        <f>IF(AB1641="Latest Sag:",-(K1643*L1643+P1643*Q1643),-(K1643*L1643+P1643*Q1643)+U1643)</f>
        <v>-8.0000000000000002E-3</v>
      </c>
      <c r="W1643" s="8">
        <f>IF(OR(AC1642="",AC1642=0),Z1642+V1643,IF(AB1641="Latest Sag:",AA1642+U1643+V1643,AC1642+V1643))</f>
        <v>-0.62155299999999991</v>
      </c>
      <c r="X1643" s="33">
        <v>-40.183757</v>
      </c>
      <c r="Y1643" s="53">
        <f>IF(OR(ISBLANK(X1643),X1641=VALUE(20)),,IF(W1641="Latest Z20:",ABS(X1641-X1643-K1640*L1640-P1640*Q1640+U1642+U1643),ABS(X1642-X1643-K1642*L1642-P1642*Q1642+U1643)))</f>
        <v>0</v>
      </c>
      <c r="Z1643" s="28">
        <v>-67.620858999999996</v>
      </c>
      <c r="AA1643" s="28">
        <v>-0.61671100000000001</v>
      </c>
      <c r="AB1643" s="28">
        <v>-5.8199999999999997E-3</v>
      </c>
      <c r="AC1643" s="8">
        <f t="shared" ref="AC1643" si="3728">AB1643+AA1643</f>
        <v>-0.62253100000000006</v>
      </c>
      <c r="AD1643" s="35">
        <v>-0.63286556254291604</v>
      </c>
      <c r="AE1643" s="8">
        <f t="shared" ref="AE1643" si="3729">IF(AD1643="",0,IF(OR(AC1643="",AC1643=0),W1643-AD1643,AC1643-AD1643))</f>
        <v>1.0334562542915982E-2</v>
      </c>
      <c r="AF1643" s="58">
        <f t="shared" ref="AF1643" si="3730">IF(AA1643="",(Z1643-V1643)-Z1642,AC1643-W1643)</f>
        <v>-9.7800000000014542E-4</v>
      </c>
      <c r="AG1643" s="40">
        <v>-74</v>
      </c>
      <c r="AH1643" s="73">
        <v>400</v>
      </c>
      <c r="AI1643" s="40">
        <v>23</v>
      </c>
      <c r="AJ1643" s="73">
        <v>100</v>
      </c>
      <c r="AK1643" s="40">
        <v>16</v>
      </c>
      <c r="AL1643" s="73">
        <v>200</v>
      </c>
      <c r="AM1643" s="70"/>
      <c r="AN1643" s="74"/>
      <c r="AO1643" s="70">
        <v>142</v>
      </c>
      <c r="AP1643" s="63"/>
      <c r="AQ1643" s="63"/>
      <c r="AR1643" s="40"/>
      <c r="AS1643" s="40"/>
      <c r="AT1643" s="63"/>
      <c r="AU1643" s="63"/>
      <c r="AV1643" s="142"/>
      <c r="AW1643" s="71"/>
      <c r="AX1643" s="45"/>
      <c r="AY1643" s="45"/>
      <c r="AZ1643" s="46"/>
      <c r="BA1643" s="152"/>
      <c r="BB1643" s="47"/>
      <c r="BC1643" s="158">
        <v>20</v>
      </c>
      <c r="BD1643" s="158"/>
      <c r="BE1643" s="47"/>
      <c r="BF1643" s="56"/>
      <c r="BG1643" s="49"/>
      <c r="BH1643" s="50"/>
      <c r="BI1643" s="49"/>
      <c r="BJ1643" s="49"/>
      <c r="BK1643" s="49"/>
      <c r="BL1643" s="49"/>
      <c r="BM1643" s="49"/>
      <c r="BN1643" s="50"/>
      <c r="BO1643" s="49"/>
      <c r="BP1643" s="49"/>
      <c r="BQ1643" s="50"/>
      <c r="BR1643" s="9"/>
    </row>
    <row r="1644" spans="1:70" s="7" customFormat="1" x14ac:dyDescent="0.25">
      <c r="A1644" s="68" t="s">
        <v>2569</v>
      </c>
      <c r="B1644" s="67" t="s">
        <v>2439</v>
      </c>
      <c r="C1644" s="52">
        <v>44975.195081018515</v>
      </c>
      <c r="D1644" s="16">
        <f>(K1644*M1644+P1644*R1644)/(24*60*60)</f>
        <v>6.1111111111111114E-3</v>
      </c>
      <c r="E1644" s="26"/>
      <c r="F1644" s="14" t="s">
        <v>2443</v>
      </c>
      <c r="G1644" s="15">
        <v>0.107</v>
      </c>
      <c r="H1644" s="131">
        <v>31.5</v>
      </c>
      <c r="I1644" s="131">
        <v>15</v>
      </c>
      <c r="J1644" s="143" t="s">
        <v>1161</v>
      </c>
      <c r="K1644" s="27">
        <v>3</v>
      </c>
      <c r="L1644" s="27">
        <v>2E-3</v>
      </c>
      <c r="M1644" s="13">
        <v>176</v>
      </c>
      <c r="N1644" s="13">
        <v>240</v>
      </c>
      <c r="O1644" s="17">
        <v>2E-3</v>
      </c>
      <c r="P1644" s="27">
        <v>0</v>
      </c>
      <c r="Q1644" s="27">
        <v>2E-3</v>
      </c>
      <c r="R1644" s="13">
        <v>529</v>
      </c>
      <c r="S1644" s="13">
        <v>240</v>
      </c>
      <c r="T1644" s="133">
        <v>2.9999999999999997E-4</v>
      </c>
      <c r="U1644" s="27">
        <v>6.6E-4</v>
      </c>
      <c r="V1644" s="8">
        <f>IF(AB1642="Latest Sag:",-(K1644*L1644+P1644*Q1644),-(K1644*L1644+P1644*Q1644)+U1644)</f>
        <v>-5.3400000000000001E-3</v>
      </c>
      <c r="W1644" s="8">
        <f>IF(OR(AC1643="",AC1643=0),Z1643+V1644,IF(AB1642="Latest Sag:",AA1643+U1644+V1644,AC1643+V1644))</f>
        <v>-0.62787100000000007</v>
      </c>
      <c r="X1644" s="33">
        <v>-40.191099999999999</v>
      </c>
      <c r="Y1644" s="53">
        <f>IF(OR(ISBLANK(X1644),X1642=VALUE(20)),,IF(W1642="Latest Z20:",ABS(X1642-X1644-K1641*L1641-P1641*Q1641+U1643+U1644),ABS(X1643-X1644-K1643*L1643-P1643*Q1643+U1644)))</f>
        <v>2.9999999987670098E-6</v>
      </c>
      <c r="Z1644" s="28">
        <v>-67.621086000000005</v>
      </c>
      <c r="AA1644" s="28">
        <v>-0.61668900000000004</v>
      </c>
      <c r="AB1644" s="28">
        <v>-1.0892000000000001E-2</v>
      </c>
      <c r="AC1644" s="8">
        <f t="shared" ref="AC1644" si="3731">AB1644+AA1644</f>
        <v>-0.62758100000000006</v>
      </c>
      <c r="AD1644" s="35">
        <v>-0.63286556254291604</v>
      </c>
      <c r="AE1644" s="8">
        <f t="shared" ref="AE1644" si="3732">IF(AD1644="",0,IF(OR(AC1644="",AC1644=0),W1644-AD1644,AC1644-AD1644))</f>
        <v>5.2845625429159826E-3</v>
      </c>
      <c r="AF1644" s="58">
        <f t="shared" ref="AF1644" si="3733">IF(AA1644="",(Z1644-V1644)-Z1643,AC1644-W1644)</f>
        <v>2.9000000000001247E-4</v>
      </c>
      <c r="AG1644" s="40">
        <v>168</v>
      </c>
      <c r="AH1644" s="73">
        <v>400</v>
      </c>
      <c r="AI1644" s="40">
        <v>20</v>
      </c>
      <c r="AJ1644" s="73">
        <v>100</v>
      </c>
      <c r="AK1644" s="40">
        <v>12</v>
      </c>
      <c r="AL1644" s="73">
        <v>200</v>
      </c>
      <c r="AM1644" s="70"/>
      <c r="AN1644" s="74"/>
      <c r="AO1644" s="70">
        <v>59</v>
      </c>
      <c r="AP1644" s="63"/>
      <c r="AQ1644" s="63"/>
      <c r="AR1644" s="40"/>
      <c r="AS1644" s="40"/>
      <c r="AT1644" s="63"/>
      <c r="AU1644" s="63"/>
      <c r="AV1644" s="142"/>
      <c r="AW1644" s="71"/>
      <c r="AX1644" s="45">
        <v>-8.7000000000000001E-5</v>
      </c>
      <c r="AY1644" s="45"/>
      <c r="AZ1644" s="46"/>
      <c r="BA1644" s="152"/>
      <c r="BB1644" s="47"/>
      <c r="BC1644" s="158">
        <v>20</v>
      </c>
      <c r="BD1644" s="158"/>
      <c r="BE1644" s="47"/>
      <c r="BF1644" s="56"/>
      <c r="BG1644" s="49"/>
      <c r="BH1644" s="50"/>
      <c r="BI1644" s="49"/>
      <c r="BJ1644" s="49"/>
      <c r="BK1644" s="49"/>
      <c r="BL1644" s="49"/>
      <c r="BM1644" s="49"/>
      <c r="BN1644" s="50"/>
      <c r="BO1644" s="49"/>
      <c r="BP1644" s="49"/>
      <c r="BQ1644" s="50"/>
      <c r="BR1644" s="9"/>
    </row>
    <row r="1645" spans="1:70" s="7" customFormat="1" x14ac:dyDescent="0.25">
      <c r="A1645" s="68" t="s">
        <v>2570</v>
      </c>
      <c r="B1645" s="67" t="s">
        <v>2439</v>
      </c>
      <c r="C1645" s="52">
        <v>44975.214097222219</v>
      </c>
      <c r="D1645" s="16">
        <f>(K1645*M1645+P1645*R1645)/(24*60*60)</f>
        <v>1.2233796296296296E-2</v>
      </c>
      <c r="E1645" s="26"/>
      <c r="F1645" s="14" t="s">
        <v>2443</v>
      </c>
      <c r="G1645" s="15">
        <v>0.107</v>
      </c>
      <c r="H1645" s="131">
        <v>31.5</v>
      </c>
      <c r="I1645" s="131">
        <v>15</v>
      </c>
      <c r="J1645" s="143" t="s">
        <v>1161</v>
      </c>
      <c r="K1645" s="27">
        <v>3</v>
      </c>
      <c r="L1645" s="27">
        <v>2E-3</v>
      </c>
      <c r="M1645" s="13">
        <v>176</v>
      </c>
      <c r="N1645" s="13">
        <v>240</v>
      </c>
      <c r="O1645" s="17">
        <v>2E-3</v>
      </c>
      <c r="P1645" s="27">
        <v>1</v>
      </c>
      <c r="Q1645" s="27">
        <v>2E-3</v>
      </c>
      <c r="R1645" s="13">
        <v>529</v>
      </c>
      <c r="S1645" s="13">
        <v>240</v>
      </c>
      <c r="T1645" s="133">
        <v>2.9999999999999997E-4</v>
      </c>
      <c r="U1645" s="27">
        <v>2.8080000000000002E-3</v>
      </c>
      <c r="V1645" s="8">
        <f>IF(AB1643="Latest Sag:",-(K1645*L1645+P1645*Q1645),-(K1645*L1645+P1645*Q1645)+U1645)</f>
        <v>-5.1920000000000004E-3</v>
      </c>
      <c r="W1645" s="8">
        <f>IF(OR(AC1644="",AC1644=0),Z1644+V1645,IF(AB1643="Latest Sag:",AA1644+U1645+V1645,AC1644+V1645))</f>
        <v>-0.63277300000000003</v>
      </c>
      <c r="X1645" s="33">
        <v>-40.194290000000002</v>
      </c>
      <c r="Y1645" s="53">
        <f>IF(OR(ISBLANK(X1645),X1643=VALUE(20)),,IF(W1643="Latest Z20:",ABS(X1643-X1645-K1642*L1642-P1642*Q1642+U1644+U1645),ABS(X1644-X1645-K1644*L1644-P1644*Q1644+U1645)))</f>
        <v>1.9999999964210972E-6</v>
      </c>
      <c r="Z1645" s="28">
        <v>-67.621101999999993</v>
      </c>
      <c r="AA1645" s="28">
        <v>-0.61673599999999995</v>
      </c>
      <c r="AB1645" s="28">
        <v>-1.6267E-2</v>
      </c>
      <c r="AC1645" s="8">
        <f t="shared" ref="AC1645" si="3734">AB1645+AA1645</f>
        <v>-0.63300299999999998</v>
      </c>
      <c r="AD1645" s="35">
        <v>-0.63286556254291604</v>
      </c>
      <c r="AE1645" s="8">
        <f t="shared" ref="AE1645" si="3735">IF(AD1645="",0,IF(OR(AC1645="",AC1645=0),W1645-AD1645,AC1645-AD1645))</f>
        <v>-1.3743745708394428E-4</v>
      </c>
      <c r="AF1645" s="58">
        <f t="shared" ref="AF1645" si="3736">IF(AA1645="",(Z1645-V1645)-Z1644,AC1645-W1645)</f>
        <v>-2.2999999999995246E-4</v>
      </c>
      <c r="AG1645" s="40">
        <v>150</v>
      </c>
      <c r="AH1645" s="73">
        <v>400</v>
      </c>
      <c r="AI1645" s="40">
        <v>16</v>
      </c>
      <c r="AJ1645" s="73">
        <v>100</v>
      </c>
      <c r="AK1645" s="40">
        <v>15</v>
      </c>
      <c r="AL1645" s="73">
        <v>200</v>
      </c>
      <c r="AM1645" s="70"/>
      <c r="AN1645" s="74"/>
      <c r="AO1645" s="70">
        <v>17</v>
      </c>
      <c r="AP1645" s="63"/>
      <c r="AQ1645" s="63"/>
      <c r="AR1645" s="40"/>
      <c r="AS1645" s="40"/>
      <c r="AT1645" s="63"/>
      <c r="AU1645" s="63"/>
      <c r="AV1645" s="142"/>
      <c r="AW1645" s="71"/>
      <c r="AX1645" s="45"/>
      <c r="AY1645" s="45"/>
      <c r="AZ1645" s="46"/>
      <c r="BA1645" s="152"/>
      <c r="BB1645" s="47"/>
      <c r="BC1645" s="158">
        <v>20</v>
      </c>
      <c r="BD1645" s="158">
        <v>4</v>
      </c>
      <c r="BE1645" s="47">
        <v>7.5</v>
      </c>
      <c r="BF1645" s="56"/>
      <c r="BG1645" s="49"/>
      <c r="BH1645" s="50"/>
      <c r="BI1645" s="49"/>
      <c r="BJ1645" s="49"/>
      <c r="BK1645" s="49"/>
      <c r="BL1645" s="49"/>
      <c r="BM1645" s="49"/>
      <c r="BN1645" s="50"/>
      <c r="BO1645" s="49"/>
      <c r="BP1645" s="49"/>
      <c r="BQ1645" s="50"/>
      <c r="BR1645" s="9"/>
    </row>
    <row r="1646" spans="1:70" s="6" customFormat="1" x14ac:dyDescent="0.25">
      <c r="A1646" s="170" t="s">
        <v>1155</v>
      </c>
      <c r="B1646" s="136"/>
      <c r="C1646" s="137">
        <v>44975.259421296294</v>
      </c>
      <c r="D1646" s="146">
        <v>2.88</v>
      </c>
      <c r="E1646" s="139" t="s">
        <v>814</v>
      </c>
      <c r="F1646" s="165" t="s">
        <v>1328</v>
      </c>
      <c r="G1646" s="22"/>
      <c r="H1646" s="134"/>
      <c r="I1646" s="134"/>
      <c r="J1646" s="145"/>
      <c r="K1646" s="29"/>
      <c r="L1646" s="29"/>
      <c r="M1646" s="1"/>
      <c r="N1646" s="1"/>
      <c r="O1646" s="3"/>
      <c r="P1646" s="29"/>
      <c r="Q1646" s="29"/>
      <c r="R1646" s="1"/>
      <c r="S1646" s="1"/>
      <c r="T1646" s="147" t="s">
        <v>903</v>
      </c>
      <c r="U1646" s="32" t="s">
        <v>24</v>
      </c>
      <c r="V1646" s="24"/>
      <c r="W1646" s="25" t="s">
        <v>22</v>
      </c>
      <c r="X1646" s="30">
        <v>20</v>
      </c>
      <c r="Y1646" s="138"/>
      <c r="Z1646" s="30"/>
      <c r="AA1646" s="30"/>
      <c r="AB1646" s="36" t="s">
        <v>21</v>
      </c>
      <c r="AC1646" s="24">
        <f>$AC$1645</f>
        <v>-0.63300299999999998</v>
      </c>
      <c r="AD1646" s="30"/>
      <c r="AE1646" s="24"/>
      <c r="AF1646" s="24"/>
      <c r="AG1646" s="41"/>
      <c r="AH1646" s="41"/>
      <c r="AI1646" s="41"/>
      <c r="AJ1646" s="41"/>
      <c r="AK1646" s="41"/>
      <c r="AL1646" s="41"/>
      <c r="AM1646" s="41"/>
      <c r="AN1646" s="41"/>
      <c r="AO1646" s="41"/>
      <c r="AP1646" s="135"/>
      <c r="AQ1646" s="135"/>
      <c r="AR1646" s="41"/>
      <c r="AS1646" s="41"/>
      <c r="AT1646" s="135"/>
      <c r="AU1646" s="135"/>
      <c r="AV1646" s="29"/>
      <c r="AW1646" s="42"/>
      <c r="AX1646" s="42"/>
      <c r="AY1646" s="42"/>
      <c r="AZ1646" s="43"/>
      <c r="BA1646" s="151"/>
      <c r="BB1646" s="44"/>
      <c r="BC1646" s="157">
        <v>21</v>
      </c>
      <c r="BD1646" s="157"/>
      <c r="BE1646" s="44"/>
      <c r="BF1646" s="48"/>
      <c r="BG1646" s="48"/>
      <c r="BH1646" s="48"/>
      <c r="BI1646" s="48"/>
      <c r="BJ1646" s="48"/>
      <c r="BK1646" s="48"/>
      <c r="BL1646" s="48"/>
      <c r="BM1646" s="48"/>
      <c r="BN1646" s="48"/>
      <c r="BO1646" s="48"/>
      <c r="BP1646" s="48"/>
      <c r="BQ1646" s="48"/>
      <c r="BR1646" s="1"/>
    </row>
    <row r="1647" spans="1:70" s="7" customFormat="1" x14ac:dyDescent="0.25">
      <c r="A1647" s="68" t="s">
        <v>2571</v>
      </c>
      <c r="B1647" s="67" t="s">
        <v>1182</v>
      </c>
      <c r="C1647" s="52">
        <v>44975.266041666669</v>
      </c>
      <c r="D1647" s="16">
        <f>(K1647*M1647+P1647*R1647)/(24*60*60)</f>
        <v>0</v>
      </c>
      <c r="E1647" s="26"/>
      <c r="F1647" s="14" t="s">
        <v>2443</v>
      </c>
      <c r="G1647" s="15">
        <v>0.107</v>
      </c>
      <c r="H1647" s="131">
        <v>31.5</v>
      </c>
      <c r="I1647" s="131">
        <v>15</v>
      </c>
      <c r="J1647" s="143" t="s">
        <v>1161</v>
      </c>
      <c r="K1647" s="37"/>
      <c r="L1647" s="27">
        <v>2E-3</v>
      </c>
      <c r="M1647" s="13">
        <v>176</v>
      </c>
      <c r="N1647" s="13">
        <v>240</v>
      </c>
      <c r="O1647" s="17">
        <v>2E-3</v>
      </c>
      <c r="P1647" s="37"/>
      <c r="Q1647" s="27">
        <v>2E-3</v>
      </c>
      <c r="R1647" s="13">
        <v>529</v>
      </c>
      <c r="S1647" s="13">
        <v>240</v>
      </c>
      <c r="T1647" s="133">
        <v>2.9999999999999997E-4</v>
      </c>
      <c r="U1647" s="27"/>
      <c r="V1647" s="8">
        <f>IF(AB1645="Latest Sag:",-(K1647*L1647+P1647*Q1647),-(K1647*L1647+P1647*Q1647)+U1647)</f>
        <v>0</v>
      </c>
      <c r="W1647" s="8">
        <f>IF(OR(AC1646="",AC1646=0),Z1646+V1647,IF(AB1645="Latest Sag:",AA1646+U1647+V1647,AC1646+V1647))</f>
        <v>-0.63300299999999998</v>
      </c>
      <c r="X1647" s="34"/>
      <c r="Y1647" s="53">
        <f>IF(OR(ISBLANK(X1647),X1645=VALUE(20)),,IF(W1645="Latest Z20:",ABS(X1645-X1647-K1644*L1644-P1644*Q1644+U1646+U1647),ABS(X1646-X1647-K1646*L1646-P1646*Q1646+U1647)))</f>
        <v>0</v>
      </c>
      <c r="Z1647" s="28">
        <v>-67.618426999999997</v>
      </c>
      <c r="AA1647" s="28">
        <v>-0.61671500000000001</v>
      </c>
      <c r="AB1647" s="28">
        <v>0</v>
      </c>
      <c r="AC1647" s="8">
        <f t="shared" ref="AC1647" si="3737">AB1647+AA1647</f>
        <v>-0.61671500000000001</v>
      </c>
      <c r="AD1647" s="35">
        <v>-0.63295888609988804</v>
      </c>
      <c r="AE1647" s="8">
        <f t="shared" ref="AE1647" si="3738">IF(AD1647="",0,IF(OR(AC1647="",AC1647=0),W1647-AD1647,AC1647-AD1647))</f>
        <v>1.6243886099888027E-2</v>
      </c>
      <c r="AF1647" s="58">
        <f t="shared" ref="AF1647" si="3739">IF(AA1647="",(Z1647-V1647)-Z1646,AC1647-W1647)</f>
        <v>1.6287999999999969E-2</v>
      </c>
      <c r="AG1647" s="40">
        <v>87</v>
      </c>
      <c r="AH1647" s="73">
        <v>400</v>
      </c>
      <c r="AI1647" s="40">
        <v>99</v>
      </c>
      <c r="AJ1647" s="73">
        <v>100</v>
      </c>
      <c r="AK1647" s="40">
        <v>23</v>
      </c>
      <c r="AL1647" s="73">
        <v>200</v>
      </c>
      <c r="AM1647" s="70"/>
      <c r="AN1647" s="74"/>
      <c r="AO1647" s="70"/>
      <c r="AP1647" s="63"/>
      <c r="AQ1647" s="63"/>
      <c r="AR1647" s="40"/>
      <c r="AS1647" s="40"/>
      <c r="AT1647" s="63"/>
      <c r="AU1647" s="63"/>
      <c r="AV1647" s="142"/>
      <c r="AW1647" s="71"/>
      <c r="AX1647" s="45"/>
      <c r="AY1647" s="45"/>
      <c r="AZ1647" s="46"/>
      <c r="BA1647" s="152"/>
      <c r="BB1647" s="47"/>
      <c r="BC1647" s="158">
        <v>21</v>
      </c>
      <c r="BD1647" s="158"/>
      <c r="BE1647" s="47"/>
      <c r="BF1647" s="56"/>
      <c r="BG1647" s="49"/>
      <c r="BH1647" s="50"/>
      <c r="BI1647" s="49"/>
      <c r="BJ1647" s="49"/>
      <c r="BK1647" s="49"/>
      <c r="BL1647" s="49"/>
      <c r="BM1647" s="49"/>
      <c r="BN1647" s="50"/>
      <c r="BO1647" s="49"/>
      <c r="BP1647" s="49"/>
      <c r="BQ1647" s="50"/>
      <c r="BR1647" s="9"/>
    </row>
    <row r="1648" spans="1:70" s="7" customFormat="1" x14ac:dyDescent="0.25">
      <c r="A1648" s="68" t="s">
        <v>2572</v>
      </c>
      <c r="B1648" s="67" t="s">
        <v>1182</v>
      </c>
      <c r="C1648" s="52">
        <v>44975.288414351853</v>
      </c>
      <c r="D1648" s="16">
        <f>(K1648*M1648+P1648*R1648)/(24*60*60)</f>
        <v>8.1481481481481474E-3</v>
      </c>
      <c r="E1648" s="26"/>
      <c r="F1648" s="14" t="s">
        <v>2443</v>
      </c>
      <c r="G1648" s="15">
        <v>0.107</v>
      </c>
      <c r="H1648" s="131">
        <v>31.5</v>
      </c>
      <c r="I1648" s="131">
        <v>15</v>
      </c>
      <c r="J1648" s="143" t="s">
        <v>1161</v>
      </c>
      <c r="K1648" s="27">
        <v>4</v>
      </c>
      <c r="L1648" s="27">
        <v>2E-3</v>
      </c>
      <c r="M1648" s="13">
        <v>176</v>
      </c>
      <c r="N1648" s="13">
        <v>240</v>
      </c>
      <c r="O1648" s="17">
        <v>2E-3</v>
      </c>
      <c r="P1648" s="27">
        <v>0</v>
      </c>
      <c r="Q1648" s="27">
        <v>2E-3</v>
      </c>
      <c r="R1648" s="13">
        <v>529</v>
      </c>
      <c r="S1648" s="13">
        <v>240</v>
      </c>
      <c r="T1648" s="133">
        <v>2.9999999999999997E-4</v>
      </c>
      <c r="U1648" s="27">
        <v>3.1719999999999999E-3</v>
      </c>
      <c r="V1648" s="8">
        <f>IF(AB1646="Latest Sag:",-(K1648*L1648+P1648*Q1648),-(K1648*L1648+P1648*Q1648)+U1648)</f>
        <v>-8.0000000000000002E-3</v>
      </c>
      <c r="W1648" s="8">
        <f>IF(OR(AC1647="",AC1647=0),Z1647+V1648,IF(AB1646="Latest Sag:",AA1647+U1648+V1648,AC1647+V1648))</f>
        <v>-0.62154300000000007</v>
      </c>
      <c r="X1648" s="33">
        <v>-40.182099999999998</v>
      </c>
      <c r="Y1648" s="53">
        <f>IF(OR(ISBLANK(X1648),X1646=VALUE(20)),,IF(W1646="Latest Z20:",ABS(X1646-X1648-K1645*L1645-P1645*Q1645+U1647+U1648),ABS(X1647-X1648-K1647*L1647-P1647*Q1647+U1648)))</f>
        <v>0</v>
      </c>
      <c r="Z1648" s="28">
        <v>-67.618898000000002</v>
      </c>
      <c r="AA1648" s="28">
        <v>-0.61672199999999999</v>
      </c>
      <c r="AB1648" s="28">
        <v>-6.1720000000000004E-3</v>
      </c>
      <c r="AC1648" s="8">
        <f t="shared" ref="AC1648" si="3740">AB1648+AA1648</f>
        <v>-0.62289399999999995</v>
      </c>
      <c r="AD1648" s="35">
        <v>-0.63295888609988804</v>
      </c>
      <c r="AE1648" s="8">
        <f t="shared" ref="AE1648" si="3741">IF(AD1648="",0,IF(OR(AC1648="",AC1648=0),W1648-AD1648,AC1648-AD1648))</f>
        <v>1.0064886099888093E-2</v>
      </c>
      <c r="AF1648" s="58">
        <f t="shared" ref="AF1648" si="3742">IF(AA1648="",(Z1648-V1648)-Z1647,AC1648-W1648)</f>
        <v>-1.3509999999998801E-3</v>
      </c>
      <c r="AG1648" s="40">
        <v>-118</v>
      </c>
      <c r="AH1648" s="73">
        <v>400</v>
      </c>
      <c r="AI1648" s="40">
        <v>36</v>
      </c>
      <c r="AJ1648" s="73">
        <v>100</v>
      </c>
      <c r="AK1648" s="40">
        <v>17</v>
      </c>
      <c r="AL1648" s="73">
        <v>200</v>
      </c>
      <c r="AM1648" s="70"/>
      <c r="AN1648" s="74"/>
      <c r="AO1648" s="70">
        <v>13</v>
      </c>
      <c r="AP1648" s="63"/>
      <c r="AQ1648" s="63"/>
      <c r="AR1648" s="40"/>
      <c r="AS1648" s="40"/>
      <c r="AT1648" s="63"/>
      <c r="AU1648" s="63"/>
      <c r="AV1648" s="142"/>
      <c r="AW1648" s="71"/>
      <c r="AX1648" s="45"/>
      <c r="AY1648" s="45"/>
      <c r="AZ1648" s="46"/>
      <c r="BA1648" s="152"/>
      <c r="BB1648" s="47"/>
      <c r="BC1648" s="158">
        <v>21</v>
      </c>
      <c r="BD1648" s="158"/>
      <c r="BE1648" s="47"/>
      <c r="BF1648" s="56"/>
      <c r="BG1648" s="49"/>
      <c r="BH1648" s="50"/>
      <c r="BI1648" s="49"/>
      <c r="BJ1648" s="49"/>
      <c r="BK1648" s="49"/>
      <c r="BL1648" s="49"/>
      <c r="BM1648" s="49"/>
      <c r="BN1648" s="50"/>
      <c r="BO1648" s="49"/>
      <c r="BP1648" s="49"/>
      <c r="BQ1648" s="50"/>
      <c r="BR1648" s="9"/>
    </row>
    <row r="1649" spans="1:70" s="7" customFormat="1" x14ac:dyDescent="0.25">
      <c r="A1649" s="68" t="s">
        <v>2573</v>
      </c>
      <c r="B1649" s="67" t="s">
        <v>1182</v>
      </c>
      <c r="C1649" s="52">
        <v>44975.30978009259</v>
      </c>
      <c r="D1649" s="16">
        <f>(K1649*M1649+P1649*R1649)/(24*60*60)</f>
        <v>6.1111111111111114E-3</v>
      </c>
      <c r="E1649" s="26"/>
      <c r="F1649" s="14" t="s">
        <v>2443</v>
      </c>
      <c r="G1649" s="15">
        <v>0.107</v>
      </c>
      <c r="H1649" s="131">
        <v>31.5</v>
      </c>
      <c r="I1649" s="131">
        <v>15</v>
      </c>
      <c r="J1649" s="143" t="s">
        <v>1161</v>
      </c>
      <c r="K1649" s="27">
        <v>3</v>
      </c>
      <c r="L1649" s="27">
        <v>2E-3</v>
      </c>
      <c r="M1649" s="13">
        <v>176</v>
      </c>
      <c r="N1649" s="13">
        <v>240</v>
      </c>
      <c r="O1649" s="17">
        <v>2E-3</v>
      </c>
      <c r="P1649" s="27">
        <v>0</v>
      </c>
      <c r="Q1649" s="27">
        <v>2E-3</v>
      </c>
      <c r="R1649" s="13">
        <v>529</v>
      </c>
      <c r="S1649" s="13">
        <v>240</v>
      </c>
      <c r="T1649" s="133">
        <v>2.9999999999999997E-4</v>
      </c>
      <c r="U1649" s="27">
        <v>9.4799999999999995E-4</v>
      </c>
      <c r="V1649" s="8">
        <f>IF(AB1647="Latest Sag:",-(K1649*L1649+P1649*Q1649),-(K1649*L1649+P1649*Q1649)+U1649)</f>
        <v>-5.0520000000000001E-3</v>
      </c>
      <c r="W1649" s="8">
        <f>IF(OR(AC1648="",AC1648=0),Z1648+V1649,IF(AB1647="Latest Sag:",AA1648+U1649+V1649,AC1648+V1649))</f>
        <v>-0.62794599999999989</v>
      </c>
      <c r="X1649" s="33">
        <v>-40.189100000000003</v>
      </c>
      <c r="Y1649" s="53">
        <f>IF(OR(ISBLANK(X1649),X1647=VALUE(20)),,IF(W1647="Latest Z20:",ABS(X1647-X1649-K1646*L1646-P1646*Q1646+U1648+U1649),ABS(X1648-X1649-K1648*L1648-P1648*Q1648+U1649)))</f>
        <v>5.1999999994997996E-5</v>
      </c>
      <c r="Z1649" s="28">
        <v>-67.618995999999996</v>
      </c>
      <c r="AA1649" s="28">
        <v>-0.61673800000000001</v>
      </c>
      <c r="AB1649" s="28">
        <v>-1.0944000000000001E-2</v>
      </c>
      <c r="AC1649" s="8">
        <f t="shared" ref="AC1649" si="3743">AB1649+AA1649</f>
        <v>-0.62768199999999996</v>
      </c>
      <c r="AD1649" s="35">
        <v>-0.63295888609988804</v>
      </c>
      <c r="AE1649" s="8">
        <f t="shared" ref="AE1649" si="3744">IF(AD1649="",0,IF(OR(AC1649="",AC1649=0),W1649-AD1649,AC1649-AD1649))</f>
        <v>5.2768860998880784E-3</v>
      </c>
      <c r="AF1649" s="58">
        <f t="shared" ref="AF1649" si="3745">IF(AA1649="",(Z1649-V1649)-Z1648,AC1649-W1649)</f>
        <v>2.6399999999993096E-4</v>
      </c>
      <c r="AG1649" s="40">
        <v>135</v>
      </c>
      <c r="AH1649" s="73">
        <v>400</v>
      </c>
      <c r="AI1649" s="40">
        <v>37</v>
      </c>
      <c r="AJ1649" s="73">
        <v>100</v>
      </c>
      <c r="AK1649" s="40">
        <v>21</v>
      </c>
      <c r="AL1649" s="73">
        <v>200</v>
      </c>
      <c r="AM1649" s="70"/>
      <c r="AN1649" s="74"/>
      <c r="AO1649" s="70">
        <v>19</v>
      </c>
      <c r="AP1649" s="63"/>
      <c r="AQ1649" s="63"/>
      <c r="AR1649" s="40"/>
      <c r="AS1649" s="40"/>
      <c r="AT1649" s="63"/>
      <c r="AU1649" s="63"/>
      <c r="AV1649" s="142"/>
      <c r="AW1649" s="71"/>
      <c r="AX1649" s="45"/>
      <c r="AY1649" s="45"/>
      <c r="AZ1649" s="46"/>
      <c r="BA1649" s="152"/>
      <c r="BB1649" s="47"/>
      <c r="BC1649" s="158">
        <v>21</v>
      </c>
      <c r="BD1649" s="158"/>
      <c r="BE1649" s="47"/>
      <c r="BF1649" s="56"/>
      <c r="BG1649" s="49"/>
      <c r="BH1649" s="50"/>
      <c r="BI1649" s="49"/>
      <c r="BJ1649" s="49"/>
      <c r="BK1649" s="49"/>
      <c r="BL1649" s="49"/>
      <c r="BM1649" s="49"/>
      <c r="BN1649" s="50"/>
      <c r="BO1649" s="49"/>
      <c r="BP1649" s="49"/>
      <c r="BQ1649" s="50"/>
      <c r="BR1649" s="9"/>
    </row>
    <row r="1650" spans="1:70" s="7" customFormat="1" x14ac:dyDescent="0.25">
      <c r="A1650" s="68" t="s">
        <v>2574</v>
      </c>
      <c r="B1650" s="67" t="s">
        <v>1182</v>
      </c>
      <c r="C1650" s="52">
        <v>44975.374467592592</v>
      </c>
      <c r="D1650" s="16">
        <f>(K1650*M1650+P1650*R1650)/(24*60*60)</f>
        <v>1.2233796296296296E-2</v>
      </c>
      <c r="E1650" s="26" t="s">
        <v>2587</v>
      </c>
      <c r="F1650" s="14" t="s">
        <v>2443</v>
      </c>
      <c r="G1650" s="15">
        <v>0.107</v>
      </c>
      <c r="H1650" s="131">
        <v>31.5</v>
      </c>
      <c r="I1650" s="131">
        <v>15</v>
      </c>
      <c r="J1650" s="143" t="s">
        <v>1161</v>
      </c>
      <c r="K1650" s="27">
        <v>3</v>
      </c>
      <c r="L1650" s="27">
        <v>2E-3</v>
      </c>
      <c r="M1650" s="13">
        <v>176</v>
      </c>
      <c r="N1650" s="13">
        <v>240</v>
      </c>
      <c r="O1650" s="17">
        <v>2E-3</v>
      </c>
      <c r="P1650" s="27">
        <v>1</v>
      </c>
      <c r="Q1650" s="27">
        <v>2E-3</v>
      </c>
      <c r="R1650" s="13">
        <v>529</v>
      </c>
      <c r="S1650" s="13">
        <v>240</v>
      </c>
      <c r="T1650" s="133">
        <v>2.9999999999999997E-4</v>
      </c>
      <c r="U1650" s="27">
        <v>2.7000000000000001E-3</v>
      </c>
      <c r="V1650" s="8">
        <f>IF(AB1648="Latest Sag:",-(K1650*L1650+P1650*Q1650),-(K1650*L1650+P1650*Q1650)+U1650)</f>
        <v>-5.3E-3</v>
      </c>
      <c r="W1650" s="8">
        <f>IF(OR(AC1649="",AC1649=0),Z1649+V1650,IF(AB1648="Latest Sag:",AA1649+U1650+V1650,AC1649+V1650))</f>
        <v>-0.63298199999999993</v>
      </c>
      <c r="X1650" s="33">
        <v>-40.192399999999999</v>
      </c>
      <c r="Y1650" s="53">
        <f>IF(OR(ISBLANK(X1650),X1648=VALUE(20)),,IF(W1648="Latest Z20:",ABS(X1648-X1650-K1647*L1647-P1647*Q1647+U1649+U1650),ABS(X1649-X1650-K1649*L1649-P1649*Q1649+U1650)))</f>
        <v>4.1381828519426733E-15</v>
      </c>
      <c r="Z1650" s="28">
        <v>-67.619209999999995</v>
      </c>
      <c r="AA1650" s="28">
        <v>-0.61674399999999996</v>
      </c>
      <c r="AB1650" s="28">
        <v>-1.6492E-2</v>
      </c>
      <c r="AC1650" s="8">
        <f t="shared" ref="AC1650" si="3746">AB1650+AA1650</f>
        <v>-0.63323599999999991</v>
      </c>
      <c r="AD1650" s="35">
        <v>-0.63295888609988804</v>
      </c>
      <c r="AE1650" s="8">
        <f t="shared" ref="AE1650" si="3747">IF(AD1650="",0,IF(OR(AC1650="",AC1650=0),W1650-AD1650,AC1650-AD1650))</f>
        <v>-2.7711390011186943E-4</v>
      </c>
      <c r="AF1650" s="58">
        <f t="shared" ref="AF1650" si="3748">IF(AA1650="",(Z1650-V1650)-Z1649,AC1650-W1650)</f>
        <v>-2.5399999999997647E-4</v>
      </c>
      <c r="AG1650" s="40">
        <v>518</v>
      </c>
      <c r="AH1650" s="73">
        <v>400</v>
      </c>
      <c r="AI1650" s="40">
        <v>29</v>
      </c>
      <c r="AJ1650" s="73">
        <v>100</v>
      </c>
      <c r="AK1650" s="40">
        <v>24</v>
      </c>
      <c r="AL1650" s="73">
        <v>200</v>
      </c>
      <c r="AM1650" s="70"/>
      <c r="AN1650" s="74"/>
      <c r="AO1650" s="70">
        <v>16</v>
      </c>
      <c r="AP1650" s="63"/>
      <c r="AQ1650" s="63"/>
      <c r="AR1650" s="40"/>
      <c r="AS1650" s="40"/>
      <c r="AT1650" s="63"/>
      <c r="AU1650" s="63"/>
      <c r="AV1650" s="142"/>
      <c r="AW1650" s="71"/>
      <c r="AX1650" s="45"/>
      <c r="AY1650" s="45"/>
      <c r="AZ1650" s="46"/>
      <c r="BA1650" s="152"/>
      <c r="BB1650" s="47"/>
      <c r="BC1650" s="158">
        <v>21</v>
      </c>
      <c r="BD1650" s="158">
        <v>5</v>
      </c>
      <c r="BE1650" s="47">
        <v>10</v>
      </c>
      <c r="BF1650" s="56"/>
      <c r="BG1650" s="49"/>
      <c r="BH1650" s="50"/>
      <c r="BI1650" s="49"/>
      <c r="BJ1650" s="49"/>
      <c r="BK1650" s="49"/>
      <c r="BL1650" s="49"/>
      <c r="BM1650" s="49"/>
      <c r="BN1650" s="50"/>
      <c r="BO1650" s="49"/>
      <c r="BP1650" s="49"/>
      <c r="BQ1650" s="50"/>
      <c r="BR1650" s="9"/>
    </row>
    <row r="1651" spans="1:70" s="6" customFormat="1" x14ac:dyDescent="0.25">
      <c r="A1651" s="170" t="s">
        <v>1155</v>
      </c>
      <c r="B1651" s="136"/>
      <c r="C1651" s="137">
        <v>44975.374467592592</v>
      </c>
      <c r="D1651" s="146">
        <v>2.76</v>
      </c>
      <c r="E1651" s="139" t="s">
        <v>814</v>
      </c>
      <c r="F1651" s="165" t="s">
        <v>1332</v>
      </c>
      <c r="G1651" s="22"/>
      <c r="H1651" s="134"/>
      <c r="I1651" s="134"/>
      <c r="J1651" s="145"/>
      <c r="K1651" s="29"/>
      <c r="L1651" s="29"/>
      <c r="M1651" s="1"/>
      <c r="N1651" s="1"/>
      <c r="O1651" s="3"/>
      <c r="P1651" s="29"/>
      <c r="Q1651" s="29"/>
      <c r="R1651" s="1"/>
      <c r="S1651" s="1"/>
      <c r="T1651" s="147" t="s">
        <v>903</v>
      </c>
      <c r="U1651" s="32" t="s">
        <v>24</v>
      </c>
      <c r="V1651" s="24"/>
      <c r="W1651" s="25" t="s">
        <v>22</v>
      </c>
      <c r="X1651" s="30">
        <v>20</v>
      </c>
      <c r="Y1651" s="138"/>
      <c r="Z1651" s="30"/>
      <c r="AA1651" s="30"/>
      <c r="AB1651" s="36" t="s">
        <v>21</v>
      </c>
      <c r="AC1651" s="24">
        <f>$AC$1650</f>
        <v>-0.63323599999999991</v>
      </c>
      <c r="AD1651" s="30"/>
      <c r="AE1651" s="24"/>
      <c r="AF1651" s="24"/>
      <c r="AG1651" s="41"/>
      <c r="AH1651" s="41"/>
      <c r="AI1651" s="41"/>
      <c r="AJ1651" s="41"/>
      <c r="AK1651" s="41"/>
      <c r="AL1651" s="41"/>
      <c r="AM1651" s="41"/>
      <c r="AN1651" s="41"/>
      <c r="AO1651" s="41"/>
      <c r="AP1651" s="135"/>
      <c r="AQ1651" s="135"/>
      <c r="AR1651" s="41"/>
      <c r="AS1651" s="41"/>
      <c r="AT1651" s="135"/>
      <c r="AU1651" s="135"/>
      <c r="AV1651" s="29"/>
      <c r="AW1651" s="42"/>
      <c r="AX1651" s="42"/>
      <c r="AY1651" s="42"/>
      <c r="AZ1651" s="43"/>
      <c r="BA1651" s="151"/>
      <c r="BB1651" s="44"/>
      <c r="BC1651" s="157">
        <v>22</v>
      </c>
      <c r="BD1651" s="157"/>
      <c r="BE1651" s="44"/>
      <c r="BF1651" s="48"/>
      <c r="BG1651" s="48"/>
      <c r="BH1651" s="48"/>
      <c r="BI1651" s="48"/>
      <c r="BJ1651" s="48"/>
      <c r="BK1651" s="48"/>
      <c r="BL1651" s="48"/>
      <c r="BM1651" s="48"/>
      <c r="BN1651" s="48"/>
      <c r="BO1651" s="48"/>
      <c r="BP1651" s="48"/>
      <c r="BQ1651" s="48"/>
      <c r="BR1651" s="1"/>
    </row>
    <row r="1652" spans="1:70" s="7" customFormat="1" x14ac:dyDescent="0.25">
      <c r="A1652" s="68" t="s">
        <v>2575</v>
      </c>
      <c r="B1652" s="67" t="s">
        <v>1182</v>
      </c>
      <c r="C1652" s="52">
        <v>44975.378761574073</v>
      </c>
      <c r="D1652" s="16">
        <f>(K1652*M1652+P1652*R1652)/(24*60*60)</f>
        <v>0</v>
      </c>
      <c r="E1652" s="26"/>
      <c r="F1652" s="14" t="s">
        <v>2443</v>
      </c>
      <c r="G1652" s="15">
        <v>0.107</v>
      </c>
      <c r="H1652" s="131">
        <v>31.5</v>
      </c>
      <c r="I1652" s="131">
        <v>15</v>
      </c>
      <c r="J1652" s="143" t="s">
        <v>1161</v>
      </c>
      <c r="K1652" s="37"/>
      <c r="L1652" s="27">
        <v>2E-3</v>
      </c>
      <c r="M1652" s="13">
        <v>176</v>
      </c>
      <c r="N1652" s="13">
        <v>240</v>
      </c>
      <c r="O1652" s="17">
        <v>2E-3</v>
      </c>
      <c r="P1652" s="37"/>
      <c r="Q1652" s="27">
        <v>2E-3</v>
      </c>
      <c r="R1652" s="13">
        <v>529</v>
      </c>
      <c r="S1652" s="13">
        <v>240</v>
      </c>
      <c r="T1652" s="133">
        <v>2.9999999999999997E-4</v>
      </c>
      <c r="U1652" s="27"/>
      <c r="V1652" s="8">
        <f>IF(AB1650="Latest Sag:",-(K1652*L1652+P1652*Q1652),-(K1652*L1652+P1652*Q1652)+U1652)</f>
        <v>0</v>
      </c>
      <c r="W1652" s="8">
        <f>IF(OR(AC1651="",AC1651=0),Z1651+V1652,IF(AB1650="Latest Sag:",AA1651+U1652+V1652,AC1651+V1652))</f>
        <v>-0.63323599999999991</v>
      </c>
      <c r="X1652" s="34"/>
      <c r="Y1652" s="53">
        <f>IF(OR(ISBLANK(X1652),X1650=VALUE(20)),,IF(W1650="Latest Z20:",ABS(X1650-X1652-K1649*L1649-P1649*Q1649+U1651+U1652),ABS(X1651-X1652-K1651*L1651-P1651*Q1651+U1652)))</f>
        <v>0</v>
      </c>
      <c r="Z1652" s="28">
        <v>-67.615746000000001</v>
      </c>
      <c r="AA1652" s="28">
        <v>-0.61670899999999995</v>
      </c>
      <c r="AB1652" s="28">
        <v>1.4E-3</v>
      </c>
      <c r="AC1652" s="8">
        <f t="shared" ref="AC1652" si="3749">AB1652+AA1652</f>
        <v>-0.61530899999999999</v>
      </c>
      <c r="AD1652" s="35">
        <v>-0.63294888452878595</v>
      </c>
      <c r="AE1652" s="8">
        <f t="shared" ref="AE1652" si="3750">IF(AD1652="",0,IF(OR(AC1652="",AC1652=0),W1652-AD1652,AC1652-AD1652))</f>
        <v>1.7639884528785954E-2</v>
      </c>
      <c r="AF1652" s="58">
        <f t="shared" ref="AF1652" si="3751">IF(AA1652="",(Z1652-V1652)-Z1651,AC1652-W1652)</f>
        <v>1.7926999999999915E-2</v>
      </c>
      <c r="AG1652" s="40">
        <v>154</v>
      </c>
      <c r="AH1652" s="73">
        <v>400</v>
      </c>
      <c r="AI1652" s="40">
        <v>98</v>
      </c>
      <c r="AJ1652" s="73">
        <v>100</v>
      </c>
      <c r="AK1652" s="40">
        <v>23</v>
      </c>
      <c r="AL1652" s="73">
        <v>200</v>
      </c>
      <c r="AM1652" s="70"/>
      <c r="AN1652" s="74"/>
      <c r="AO1652" s="70"/>
      <c r="AP1652" s="63"/>
      <c r="AQ1652" s="63"/>
      <c r="AR1652" s="40"/>
      <c r="AS1652" s="40"/>
      <c r="AT1652" s="63"/>
      <c r="AU1652" s="63"/>
      <c r="AV1652" s="142"/>
      <c r="AW1652" s="71"/>
      <c r="AX1652" s="45"/>
      <c r="AY1652" s="45"/>
      <c r="AZ1652" s="46"/>
      <c r="BA1652" s="152"/>
      <c r="BB1652" s="47"/>
      <c r="BC1652" s="158">
        <v>22</v>
      </c>
      <c r="BD1652" s="158"/>
      <c r="BE1652" s="47"/>
      <c r="BF1652" s="56"/>
      <c r="BG1652" s="49"/>
      <c r="BH1652" s="50"/>
      <c r="BI1652" s="49"/>
      <c r="BJ1652" s="49"/>
      <c r="BK1652" s="49"/>
      <c r="BL1652" s="49"/>
      <c r="BM1652" s="49"/>
      <c r="BN1652" s="50"/>
      <c r="BO1652" s="49"/>
      <c r="BP1652" s="49"/>
      <c r="BQ1652" s="50"/>
      <c r="BR1652" s="9"/>
    </row>
    <row r="1653" spans="1:70" s="7" customFormat="1" x14ac:dyDescent="0.25">
      <c r="A1653" s="68" t="s">
        <v>2576</v>
      </c>
      <c r="B1653" s="67" t="s">
        <v>1182</v>
      </c>
      <c r="C1653" s="52">
        <v>44975.426435185182</v>
      </c>
      <c r="D1653" s="16">
        <f>(K1653*M1653+P1653*R1653)/(24*60*60)</f>
        <v>8.1481481481481474E-3</v>
      </c>
      <c r="E1653" s="26"/>
      <c r="F1653" s="14" t="s">
        <v>2443</v>
      </c>
      <c r="G1653" s="15">
        <v>0.107</v>
      </c>
      <c r="H1653" s="131">
        <v>31.5</v>
      </c>
      <c r="I1653" s="131">
        <v>15</v>
      </c>
      <c r="J1653" s="143" t="s">
        <v>1161</v>
      </c>
      <c r="K1653" s="27">
        <v>4</v>
      </c>
      <c r="L1653" s="27">
        <v>2E-3</v>
      </c>
      <c r="M1653" s="13">
        <v>176</v>
      </c>
      <c r="N1653" s="13">
        <v>240</v>
      </c>
      <c r="O1653" s="17">
        <v>2E-3</v>
      </c>
      <c r="P1653" s="27">
        <v>0</v>
      </c>
      <c r="Q1653" s="27">
        <v>2E-3</v>
      </c>
      <c r="R1653" s="13">
        <v>529</v>
      </c>
      <c r="S1653" s="13">
        <v>240</v>
      </c>
      <c r="T1653" s="133">
        <v>2.9999999999999997E-4</v>
      </c>
      <c r="U1653" s="27">
        <v>3.1459999999999999E-3</v>
      </c>
      <c r="V1653" s="8">
        <f>IF(AB1651="Latest Sag:",-(K1653*L1653+P1653*Q1653),-(K1653*L1653+P1653*Q1653)+U1653)</f>
        <v>-8.0000000000000002E-3</v>
      </c>
      <c r="W1653" s="8">
        <f>IF(OR(AC1652="",AC1652=0),Z1652+V1653,IF(AB1651="Latest Sag:",AA1652+U1653+V1653,AC1652+V1653))</f>
        <v>-0.62156299999999998</v>
      </c>
      <c r="X1653" s="33">
        <v>-40.178199999999997</v>
      </c>
      <c r="Y1653" s="53">
        <f>IF(OR(ISBLANK(X1653),X1651=VALUE(20)),,IF(W1651="Latest Z20:",ABS(X1651-X1653-K1650*L1650-P1650*Q1650+U1652+U1653),ABS(X1652-X1653-K1652*L1652-P1652*Q1652+U1653)))</f>
        <v>0</v>
      </c>
      <c r="Z1653" s="28">
        <v>-67.616238999999993</v>
      </c>
      <c r="AA1653" s="28">
        <v>-0.61676200000000003</v>
      </c>
      <c r="AB1653" s="28">
        <v>-4.9719999999999999E-3</v>
      </c>
      <c r="AC1653" s="8">
        <f t="shared" ref="AC1653" si="3752">AB1653+AA1653</f>
        <v>-0.62173400000000001</v>
      </c>
      <c r="AD1653" s="35">
        <v>-0.63294888452878595</v>
      </c>
      <c r="AE1653" s="8">
        <f t="shared" ref="AE1653" si="3753">IF(AD1653="",0,IF(OR(AC1653="",AC1653=0),W1653-AD1653,AC1653-AD1653))</f>
        <v>1.121488452878594E-2</v>
      </c>
      <c r="AF1653" s="58">
        <f t="shared" ref="AF1653" si="3754">IF(AA1653="",(Z1653-V1653)-Z1652,AC1653-W1653)</f>
        <v>-1.7100000000003224E-4</v>
      </c>
      <c r="AG1653" s="40">
        <v>84</v>
      </c>
      <c r="AH1653" s="73">
        <v>400</v>
      </c>
      <c r="AI1653" s="40">
        <v>29</v>
      </c>
      <c r="AJ1653" s="73">
        <v>100</v>
      </c>
      <c r="AK1653" s="40">
        <v>19</v>
      </c>
      <c r="AL1653" s="73">
        <v>200</v>
      </c>
      <c r="AM1653" s="70"/>
      <c r="AN1653" s="74"/>
      <c r="AO1653" s="70">
        <v>122</v>
      </c>
      <c r="AP1653" s="63"/>
      <c r="AQ1653" s="63"/>
      <c r="AR1653" s="40"/>
      <c r="AS1653" s="40"/>
      <c r="AT1653" s="63"/>
      <c r="AU1653" s="63"/>
      <c r="AV1653" s="142"/>
      <c r="AW1653" s="71"/>
      <c r="AX1653" s="45"/>
      <c r="AY1653" s="45"/>
      <c r="AZ1653" s="46"/>
      <c r="BA1653" s="152"/>
      <c r="BB1653" s="47"/>
      <c r="BC1653" s="158">
        <v>22</v>
      </c>
      <c r="BD1653" s="158"/>
      <c r="BE1653" s="47"/>
      <c r="BF1653" s="56"/>
      <c r="BG1653" s="49"/>
      <c r="BH1653" s="50"/>
      <c r="BI1653" s="49"/>
      <c r="BJ1653" s="49"/>
      <c r="BK1653" s="49"/>
      <c r="BL1653" s="49"/>
      <c r="BM1653" s="49"/>
      <c r="BN1653" s="50"/>
      <c r="BO1653" s="49"/>
      <c r="BP1653" s="49"/>
      <c r="BQ1653" s="50"/>
      <c r="BR1653" s="9"/>
    </row>
    <row r="1654" spans="1:70" s="7" customFormat="1" x14ac:dyDescent="0.25">
      <c r="A1654" s="68" t="s">
        <v>2577</v>
      </c>
      <c r="B1654" s="67" t="s">
        <v>1182</v>
      </c>
      <c r="C1654" s="52">
        <v>44975.450821759259</v>
      </c>
      <c r="D1654" s="16">
        <f>(K1654*M1654+P1654*R1654)/(24*60*60)</f>
        <v>6.1111111111111114E-3</v>
      </c>
      <c r="E1654" s="26"/>
      <c r="F1654" s="14" t="s">
        <v>2443</v>
      </c>
      <c r="G1654" s="15">
        <v>0.107</v>
      </c>
      <c r="H1654" s="131">
        <v>31.5</v>
      </c>
      <c r="I1654" s="131">
        <v>15</v>
      </c>
      <c r="J1654" s="143" t="s">
        <v>1161</v>
      </c>
      <c r="K1654" s="27">
        <v>3</v>
      </c>
      <c r="L1654" s="27">
        <v>2E-3</v>
      </c>
      <c r="M1654" s="13">
        <v>176</v>
      </c>
      <c r="N1654" s="13">
        <v>240</v>
      </c>
      <c r="O1654" s="17">
        <v>2E-3</v>
      </c>
      <c r="P1654" s="27">
        <v>0</v>
      </c>
      <c r="Q1654" s="27">
        <v>2E-3</v>
      </c>
      <c r="R1654" s="13">
        <v>529</v>
      </c>
      <c r="S1654" s="13">
        <v>240</v>
      </c>
      <c r="T1654" s="133">
        <v>2.9999999999999997E-4</v>
      </c>
      <c r="U1654" s="27">
        <v>0</v>
      </c>
      <c r="V1654" s="8">
        <f>IF(AB1652="Latest Sag:",-(K1654*L1654+P1654*Q1654),-(K1654*L1654+P1654*Q1654)+U1654)</f>
        <v>-6.0000000000000001E-3</v>
      </c>
      <c r="W1654" s="8">
        <f>IF(OR(AC1653="",AC1653=0),Z1653+V1654,IF(AB1652="Latest Sag:",AA1653+U1654+V1654,AC1653+V1654))</f>
        <v>-0.62773400000000001</v>
      </c>
      <c r="X1654" s="33">
        <v>-40.186199999999999</v>
      </c>
      <c r="Y1654" s="53">
        <f>IF(OR(ISBLANK(X1654),X1652=VALUE(20)),,IF(W1652="Latest Z20:",ABS(X1652-X1654-K1651*L1651-P1651*Q1651+U1653+U1654),ABS(X1653-X1654-K1653*L1653-P1653*Q1653+U1654)))</f>
        <v>2.6714741530042829E-15</v>
      </c>
      <c r="Z1654" s="28">
        <v>-67.616056999999998</v>
      </c>
      <c r="AA1654" s="28">
        <v>-0.61671699999999996</v>
      </c>
      <c r="AB1654" s="28">
        <v>-1.1082E-2</v>
      </c>
      <c r="AC1654" s="8">
        <f t="shared" ref="AC1654" si="3755">AB1654+AA1654</f>
        <v>-0.627799</v>
      </c>
      <c r="AD1654" s="35">
        <v>-0.63294888452878595</v>
      </c>
      <c r="AE1654" s="8">
        <f t="shared" ref="AE1654" si="3756">IF(AD1654="",0,IF(OR(AC1654="",AC1654=0),W1654-AD1654,AC1654-AD1654))</f>
        <v>5.1498845287859529E-3</v>
      </c>
      <c r="AF1654" s="58">
        <f t="shared" ref="AF1654" si="3757">IF(AA1654="",(Z1654-V1654)-Z1653,AC1654-W1654)</f>
        <v>-6.4999999999981739E-5</v>
      </c>
      <c r="AG1654" s="40">
        <v>334</v>
      </c>
      <c r="AH1654" s="73">
        <v>400</v>
      </c>
      <c r="AI1654" s="40">
        <v>26</v>
      </c>
      <c r="AJ1654" s="73">
        <v>100</v>
      </c>
      <c r="AK1654" s="40">
        <v>17</v>
      </c>
      <c r="AL1654" s="73">
        <v>200</v>
      </c>
      <c r="AM1654" s="70"/>
      <c r="AN1654" s="74"/>
      <c r="AO1654" s="70">
        <v>71</v>
      </c>
      <c r="AP1654" s="63"/>
      <c r="AQ1654" s="63"/>
      <c r="AR1654" s="40"/>
      <c r="AS1654" s="40"/>
      <c r="AT1654" s="63"/>
      <c r="AU1654" s="63"/>
      <c r="AV1654" s="142"/>
      <c r="AW1654" s="71"/>
      <c r="AX1654" s="45">
        <v>-1.7200000000000001E-4</v>
      </c>
      <c r="AY1654" s="45"/>
      <c r="AZ1654" s="46"/>
      <c r="BA1654" s="152"/>
      <c r="BB1654" s="47"/>
      <c r="BC1654" s="158">
        <v>22</v>
      </c>
      <c r="BD1654" s="158"/>
      <c r="BE1654" s="47"/>
      <c r="BF1654" s="56"/>
      <c r="BG1654" s="49"/>
      <c r="BH1654" s="50"/>
      <c r="BI1654" s="49"/>
      <c r="BJ1654" s="49"/>
      <c r="BK1654" s="49"/>
      <c r="BL1654" s="49"/>
      <c r="BM1654" s="49"/>
      <c r="BN1654" s="50"/>
      <c r="BO1654" s="49"/>
      <c r="BP1654" s="49"/>
      <c r="BQ1654" s="50"/>
      <c r="BR1654" s="9"/>
    </row>
    <row r="1655" spans="1:70" s="7" customFormat="1" x14ac:dyDescent="0.25">
      <c r="A1655" s="68" t="s">
        <v>2578</v>
      </c>
      <c r="B1655" s="67" t="s">
        <v>1182</v>
      </c>
      <c r="C1655" s="52">
        <v>44975.500497685185</v>
      </c>
      <c r="D1655" s="16">
        <f>(K1655*M1655+P1655*R1655)/(24*60*60)</f>
        <v>1.2233796296296296E-2</v>
      </c>
      <c r="E1655" s="26" t="s">
        <v>2579</v>
      </c>
      <c r="F1655" s="14" t="s">
        <v>2443</v>
      </c>
      <c r="G1655" s="15">
        <v>0.107</v>
      </c>
      <c r="H1655" s="131">
        <v>31.5</v>
      </c>
      <c r="I1655" s="131">
        <v>15</v>
      </c>
      <c r="J1655" s="143" t="s">
        <v>1161</v>
      </c>
      <c r="K1655" s="27">
        <v>3</v>
      </c>
      <c r="L1655" s="27">
        <v>2E-3</v>
      </c>
      <c r="M1655" s="13">
        <v>176</v>
      </c>
      <c r="N1655" s="13">
        <v>240</v>
      </c>
      <c r="O1655" s="17">
        <v>2E-3</v>
      </c>
      <c r="P1655" s="27">
        <v>1</v>
      </c>
      <c r="Q1655" s="27">
        <v>2E-3</v>
      </c>
      <c r="R1655" s="13">
        <v>529</v>
      </c>
      <c r="S1655" s="13">
        <v>240</v>
      </c>
      <c r="T1655" s="133">
        <v>2.9999999999999997E-4</v>
      </c>
      <c r="U1655" s="27">
        <v>2.9459999999999998E-3</v>
      </c>
      <c r="V1655" s="8">
        <f>IF(AB1653="Latest Sag:",-(K1655*L1655+P1655*Q1655),-(K1655*L1655+P1655*Q1655)+U1655)</f>
        <v>-5.0540000000000003E-3</v>
      </c>
      <c r="W1655" s="8">
        <f>IF(OR(AC1654="",AC1654=0),Z1654+V1655,IF(AB1653="Latest Sag:",AA1654+U1655+V1655,AC1654+V1655))</f>
        <v>-0.632853</v>
      </c>
      <c r="X1655" s="33">
        <v>-40.189300000000003</v>
      </c>
      <c r="Y1655" s="53">
        <f>IF(OR(ISBLANK(X1655),X1653=VALUE(20)),,IF(W1653="Latest Z20:",ABS(X1653-X1655-K1652*L1652-P1652*Q1652+U1654+U1655),ABS(X1654-X1655-K1654*L1654-P1654*Q1654+U1655)))</f>
        <v>4.6000000003433052E-5</v>
      </c>
      <c r="Z1655" s="28">
        <v>-67.616028</v>
      </c>
      <c r="AA1655" s="28">
        <v>-0.61672800000000005</v>
      </c>
      <c r="AB1655" s="28">
        <v>-1.6389000000000001E-2</v>
      </c>
      <c r="AC1655" s="8">
        <f t="shared" ref="AC1655" si="3758">AB1655+AA1655</f>
        <v>-0.63311700000000004</v>
      </c>
      <c r="AD1655" s="35">
        <v>-0.63294888452878595</v>
      </c>
      <c r="AE1655" s="8">
        <f t="shared" ref="AE1655" si="3759">IF(AD1655="",0,IF(OR(AC1655="",AC1655=0),W1655-AD1655,AC1655-AD1655))</f>
        <v>-1.6811547121409198E-4</v>
      </c>
      <c r="AF1655" s="58">
        <f t="shared" ref="AF1655" si="3760">IF(AA1655="",(Z1655-V1655)-Z1654,AC1655-W1655)</f>
        <v>-2.6400000000004198E-4</v>
      </c>
      <c r="AG1655" s="40">
        <v>356</v>
      </c>
      <c r="AH1655" s="73">
        <v>400</v>
      </c>
      <c r="AI1655" s="40">
        <v>21</v>
      </c>
      <c r="AJ1655" s="73">
        <v>100</v>
      </c>
      <c r="AK1655" s="40">
        <v>25</v>
      </c>
      <c r="AL1655" s="73">
        <v>200</v>
      </c>
      <c r="AM1655" s="70"/>
      <c r="AN1655" s="74"/>
      <c r="AO1655" s="70">
        <v>73</v>
      </c>
      <c r="AP1655" s="63"/>
      <c r="AQ1655" s="63"/>
      <c r="AR1655" s="40"/>
      <c r="AS1655" s="40"/>
      <c r="AT1655" s="63"/>
      <c r="AU1655" s="63"/>
      <c r="AV1655" s="142"/>
      <c r="AW1655" s="71"/>
      <c r="AX1655" s="45"/>
      <c r="AY1655" s="45"/>
      <c r="AZ1655" s="46"/>
      <c r="BA1655" s="152"/>
      <c r="BB1655" s="47"/>
      <c r="BC1655" s="158">
        <v>22</v>
      </c>
      <c r="BD1655" s="158">
        <v>5</v>
      </c>
      <c r="BE1655" s="47">
        <v>21.6</v>
      </c>
      <c r="BF1655" s="56"/>
      <c r="BG1655" s="49"/>
      <c r="BH1655" s="50"/>
      <c r="BI1655" s="49"/>
      <c r="BJ1655" s="49"/>
      <c r="BK1655" s="49"/>
      <c r="BL1655" s="49"/>
      <c r="BM1655" s="49"/>
      <c r="BN1655" s="50"/>
      <c r="BO1655" s="49"/>
      <c r="BP1655" s="49"/>
      <c r="BQ1655" s="50"/>
      <c r="BR1655" s="9"/>
    </row>
    <row r="1656" spans="1:70" s="6" customFormat="1" x14ac:dyDescent="0.25">
      <c r="A1656" s="1" t="s">
        <v>25</v>
      </c>
      <c r="B1656" s="136"/>
      <c r="C1656" s="137">
        <v>44975.535937499997</v>
      </c>
      <c r="D1656" s="146">
        <v>3.88</v>
      </c>
      <c r="E1656" s="139" t="s">
        <v>814</v>
      </c>
      <c r="F1656" s="165" t="s">
        <v>1336</v>
      </c>
      <c r="G1656" s="22"/>
      <c r="H1656" s="134"/>
      <c r="I1656" s="134"/>
      <c r="J1656" s="145"/>
      <c r="K1656" s="29"/>
      <c r="L1656" s="29"/>
      <c r="M1656" s="1"/>
      <c r="N1656" s="1"/>
      <c r="O1656" s="3"/>
      <c r="P1656" s="29"/>
      <c r="Q1656" s="29"/>
      <c r="R1656" s="1"/>
      <c r="S1656" s="1"/>
      <c r="T1656" s="147" t="s">
        <v>903</v>
      </c>
      <c r="U1656" s="32" t="s">
        <v>24</v>
      </c>
      <c r="V1656" s="24"/>
      <c r="W1656" s="25" t="s">
        <v>22</v>
      </c>
      <c r="X1656" s="30">
        <v>20</v>
      </c>
      <c r="Y1656" s="138"/>
      <c r="Z1656" s="30"/>
      <c r="AA1656" s="30"/>
      <c r="AB1656" s="36" t="s">
        <v>21</v>
      </c>
      <c r="AC1656" s="24">
        <f>$AC$1655</f>
        <v>-0.63311700000000004</v>
      </c>
      <c r="AD1656" s="30"/>
      <c r="AE1656" s="24"/>
      <c r="AF1656" s="24"/>
      <c r="AG1656" s="41"/>
      <c r="AH1656" s="41"/>
      <c r="AI1656" s="41"/>
      <c r="AJ1656" s="41"/>
      <c r="AK1656" s="41"/>
      <c r="AL1656" s="41"/>
      <c r="AM1656" s="41"/>
      <c r="AN1656" s="41"/>
      <c r="AO1656" s="41"/>
      <c r="AP1656" s="135"/>
      <c r="AQ1656" s="135"/>
      <c r="AR1656" s="41"/>
      <c r="AS1656" s="41"/>
      <c r="AT1656" s="135"/>
      <c r="AU1656" s="135"/>
      <c r="AV1656" s="29"/>
      <c r="AW1656" s="42"/>
      <c r="AX1656" s="42"/>
      <c r="AY1656" s="42"/>
      <c r="AZ1656" s="43"/>
      <c r="BA1656" s="151"/>
      <c r="BB1656" s="44"/>
      <c r="BC1656" s="157">
        <v>23</v>
      </c>
      <c r="BD1656" s="157"/>
      <c r="BE1656" s="44"/>
      <c r="BF1656" s="48"/>
      <c r="BG1656" s="48"/>
      <c r="BH1656" s="48"/>
      <c r="BI1656" s="48"/>
      <c r="BJ1656" s="48"/>
      <c r="BK1656" s="48"/>
      <c r="BL1656" s="48"/>
      <c r="BM1656" s="48"/>
      <c r="BN1656" s="48"/>
      <c r="BO1656" s="48"/>
      <c r="BP1656" s="48"/>
      <c r="BQ1656" s="48"/>
      <c r="BR1656" s="1"/>
    </row>
    <row r="1657" spans="1:70" s="7" customFormat="1" x14ac:dyDescent="0.25">
      <c r="A1657" s="68" t="s">
        <v>1112</v>
      </c>
      <c r="B1657" s="67" t="s">
        <v>1182</v>
      </c>
      <c r="C1657" s="52">
        <v>44975.549224537041</v>
      </c>
      <c r="D1657" s="16">
        <f>(K1657*M1657+P1657*R1657)/(24*60*60)</f>
        <v>0</v>
      </c>
      <c r="E1657" s="26" t="s">
        <v>2580</v>
      </c>
      <c r="F1657" s="14" t="s">
        <v>2582</v>
      </c>
      <c r="G1657" s="15">
        <v>0.12</v>
      </c>
      <c r="H1657" s="131">
        <v>31.5</v>
      </c>
      <c r="I1657" s="131">
        <v>15</v>
      </c>
      <c r="J1657" s="143" t="s">
        <v>2581</v>
      </c>
      <c r="K1657" s="37"/>
      <c r="L1657" s="27">
        <v>2E-3</v>
      </c>
      <c r="M1657" s="13">
        <v>176</v>
      </c>
      <c r="N1657" s="13">
        <v>240</v>
      </c>
      <c r="O1657" s="17">
        <v>2E-3</v>
      </c>
      <c r="P1657" s="37"/>
      <c r="Q1657" s="27">
        <v>2E-3</v>
      </c>
      <c r="R1657" s="13">
        <v>529</v>
      </c>
      <c r="S1657" s="13">
        <v>240</v>
      </c>
      <c r="T1657" s="133">
        <v>2.9999999999999997E-4</v>
      </c>
      <c r="U1657" s="27"/>
      <c r="V1657" s="8">
        <f>IF(AB1655="Latest Sag:",-(K1657*L1657+P1657*Q1657),-(K1657*L1657+P1657*Q1657)+U1657)</f>
        <v>0</v>
      </c>
      <c r="W1657" s="8">
        <f>IF(OR(AC1656="",AC1656=0),Z1656+V1657,IF(AB1655="Latest Sag:",AA1656+U1657+V1657,AC1656+V1657))</f>
        <v>-0.63311700000000004</v>
      </c>
      <c r="X1657" s="34"/>
      <c r="Y1657" s="53">
        <f>IF(OR(ISBLANK(X1657),X1655=VALUE(20)),,IF(W1655="Latest Z20:",ABS(X1655-X1657-K1654*L1654-P1654*Q1654+U1656+U1657),ABS(X1656-X1657-K1656*L1656-P1656*Q1656+U1657)))</f>
        <v>0</v>
      </c>
      <c r="Z1657" s="28">
        <v>-77.174334000000002</v>
      </c>
      <c r="AA1657" s="28"/>
      <c r="AB1657" s="28"/>
      <c r="AC1657" s="8">
        <f t="shared" ref="AC1657" si="3761">AB1657+AA1657</f>
        <v>0</v>
      </c>
      <c r="AD1657" s="35"/>
      <c r="AE1657" s="8">
        <f t="shared" ref="AE1657" si="3762">IF(AD1657="",0,IF(OR(AC1657="",AC1657=0),W1657-AD1657,AC1657-AD1657))</f>
        <v>0</v>
      </c>
      <c r="AF1657" s="58">
        <f t="shared" ref="AF1657" si="3763">IF(AA1657="",(Z1657-V1657)-Z1656,AC1657-W1657)</f>
        <v>-77.174334000000002</v>
      </c>
      <c r="AG1657" s="40">
        <v>251</v>
      </c>
      <c r="AH1657" s="73">
        <v>350</v>
      </c>
      <c r="AI1657" s="40"/>
      <c r="AJ1657" s="73"/>
      <c r="AK1657" s="40"/>
      <c r="AL1657" s="73"/>
      <c r="AM1657" s="70"/>
      <c r="AN1657" s="74"/>
      <c r="AO1657" s="70"/>
      <c r="AP1657" s="63"/>
      <c r="AQ1657" s="63"/>
      <c r="AR1657" s="40"/>
      <c r="AS1657" s="40"/>
      <c r="AT1657" s="63"/>
      <c r="AU1657" s="63"/>
      <c r="AV1657" s="142"/>
      <c r="AW1657" s="71">
        <v>0.02</v>
      </c>
      <c r="AX1657" s="45"/>
      <c r="AY1657" s="45"/>
      <c r="AZ1657" s="46"/>
      <c r="BA1657" s="152"/>
      <c r="BB1657" s="47"/>
      <c r="BC1657" s="158">
        <v>23</v>
      </c>
      <c r="BD1657" s="158"/>
      <c r="BE1657" s="47"/>
      <c r="BF1657" s="56"/>
      <c r="BG1657" s="49"/>
      <c r="BH1657" s="50"/>
      <c r="BI1657" s="49"/>
      <c r="BJ1657" s="49"/>
      <c r="BK1657" s="49"/>
      <c r="BL1657" s="49"/>
      <c r="BM1657" s="49"/>
      <c r="BN1657" s="50"/>
      <c r="BO1657" s="49"/>
      <c r="BP1657" s="49"/>
      <c r="BQ1657" s="50"/>
      <c r="BR1657" s="9"/>
    </row>
    <row r="1658" spans="1:70" s="7" customFormat="1" x14ac:dyDescent="0.25">
      <c r="A1658" s="68" t="s">
        <v>1116</v>
      </c>
      <c r="B1658" s="67" t="s">
        <v>1182</v>
      </c>
      <c r="C1658" s="52">
        <v>44975.579398148147</v>
      </c>
      <c r="D1658" s="16">
        <f>(K1658*M1658+P1658*R1658)/(24*60*60)</f>
        <v>6.1111111111111114E-3</v>
      </c>
      <c r="E1658" s="26"/>
      <c r="F1658" s="14" t="s">
        <v>2582</v>
      </c>
      <c r="G1658" s="15">
        <v>0.12</v>
      </c>
      <c r="H1658" s="131">
        <v>31.5</v>
      </c>
      <c r="I1658" s="131">
        <v>15</v>
      </c>
      <c r="J1658" s="143" t="s">
        <v>2581</v>
      </c>
      <c r="K1658" s="27">
        <v>3</v>
      </c>
      <c r="L1658" s="27">
        <v>6.0000000000000001E-3</v>
      </c>
      <c r="M1658" s="13">
        <v>176</v>
      </c>
      <c r="N1658" s="13">
        <v>240</v>
      </c>
      <c r="O1658" s="17">
        <v>2E-3</v>
      </c>
      <c r="P1658" s="27">
        <v>0</v>
      </c>
      <c r="Q1658" s="27">
        <v>2E-3</v>
      </c>
      <c r="R1658" s="13">
        <v>529</v>
      </c>
      <c r="S1658" s="13">
        <v>240</v>
      </c>
      <c r="T1658" s="133">
        <v>2.9999999999999997E-4</v>
      </c>
      <c r="U1658" s="27">
        <v>0.01</v>
      </c>
      <c r="V1658" s="8">
        <f>IF(AB1656="Latest Sag:",-(K1658*L1658+P1658*Q1658),-(K1658*L1658+P1658*Q1658)+U1658)</f>
        <v>-1.8000000000000002E-2</v>
      </c>
      <c r="W1658" s="8">
        <f>IF(OR(AC1657="",AC1657=0),Z1657+V1658,IF(AB1656="Latest Sag:",AA1657+U1658+V1658,AC1657+V1658))</f>
        <v>-77.192334000000002</v>
      </c>
      <c r="X1658" s="33">
        <v>-49.237000000000002</v>
      </c>
      <c r="Y1658" s="53">
        <f>IF(OR(ISBLANK(X1658),X1656=VALUE(20)),,IF(W1656="Latest Z20:",ABS(X1656-X1658-K1655*L1655-P1655*Q1655+U1657+U1658),ABS(X1657-X1658-K1657*L1657-P1657*Q1657+U1658)))</f>
        <v>0</v>
      </c>
      <c r="Z1658" s="28">
        <v>-77.185041999999996</v>
      </c>
      <c r="AA1658" s="28"/>
      <c r="AB1658" s="28"/>
      <c r="AC1658" s="8">
        <f t="shared" ref="AC1658" si="3764">AB1658+AA1658</f>
        <v>0</v>
      </c>
      <c r="AD1658" s="35"/>
      <c r="AE1658" s="8">
        <f t="shared" ref="AE1658" si="3765">IF(AD1658="",0,IF(OR(AC1658="",AC1658=0),W1658-AD1658,AC1658-AD1658))</f>
        <v>0</v>
      </c>
      <c r="AF1658" s="58">
        <f t="shared" ref="AF1658" si="3766">IF(AA1658="",(Z1658-V1658)-Z1657,AC1658-W1658)</f>
        <v>7.2920000000067375E-3</v>
      </c>
      <c r="AG1658" s="40">
        <v>4229</v>
      </c>
      <c r="AH1658" s="73">
        <v>350</v>
      </c>
      <c r="AI1658" s="40"/>
      <c r="AJ1658" s="73"/>
      <c r="AK1658" s="40"/>
      <c r="AL1658" s="73"/>
      <c r="AM1658" s="70"/>
      <c r="AN1658" s="74"/>
      <c r="AO1658" s="70"/>
      <c r="AP1658" s="63"/>
      <c r="AQ1658" s="63"/>
      <c r="AR1658" s="40"/>
      <c r="AS1658" s="40"/>
      <c r="AT1658" s="63"/>
      <c r="AU1658" s="63"/>
      <c r="AV1658" s="142"/>
      <c r="AW1658" s="71"/>
      <c r="AX1658" s="45">
        <v>-4.7089999999999996E-3</v>
      </c>
      <c r="AY1658" s="45">
        <v>6.7739999999999996E-3</v>
      </c>
      <c r="AZ1658" s="46"/>
      <c r="BA1658" s="152"/>
      <c r="BB1658" s="47"/>
      <c r="BC1658" s="158">
        <v>23</v>
      </c>
      <c r="BD1658" s="158"/>
      <c r="BE1658" s="47"/>
      <c r="BF1658" s="56"/>
      <c r="BG1658" s="49"/>
      <c r="BH1658" s="50"/>
      <c r="BI1658" s="49"/>
      <c r="BJ1658" s="49"/>
      <c r="BK1658" s="49"/>
      <c r="BL1658" s="49"/>
      <c r="BM1658" s="49"/>
      <c r="BN1658" s="50"/>
      <c r="BO1658" s="49"/>
      <c r="BP1658" s="49"/>
      <c r="BQ1658" s="50"/>
      <c r="BR1658" s="9"/>
    </row>
    <row r="1659" spans="1:70" s="7" customFormat="1" x14ac:dyDescent="0.25">
      <c r="A1659" s="68" t="s">
        <v>1250</v>
      </c>
      <c r="B1659" s="67" t="s">
        <v>1182</v>
      </c>
      <c r="C1659" s="52">
        <v>44975.592175925929</v>
      </c>
      <c r="D1659" s="16">
        <f>(K1659*M1659+P1659*R1659)/(24*60*60)</f>
        <v>6.1111111111111114E-3</v>
      </c>
      <c r="E1659" s="26" t="s">
        <v>2583</v>
      </c>
      <c r="F1659" s="14" t="s">
        <v>2582</v>
      </c>
      <c r="G1659" s="15">
        <v>0.12</v>
      </c>
      <c r="H1659" s="131">
        <v>31.5</v>
      </c>
      <c r="I1659" s="131">
        <v>15</v>
      </c>
      <c r="J1659" s="143" t="s">
        <v>2581</v>
      </c>
      <c r="K1659" s="27">
        <v>3</v>
      </c>
      <c r="L1659" s="27">
        <v>6.0000000000000001E-3</v>
      </c>
      <c r="M1659" s="13">
        <v>176</v>
      </c>
      <c r="N1659" s="13">
        <v>240</v>
      </c>
      <c r="O1659" s="17">
        <v>2E-3</v>
      </c>
      <c r="P1659" s="27">
        <v>0</v>
      </c>
      <c r="Q1659" s="27">
        <v>2E-3</v>
      </c>
      <c r="R1659" s="13">
        <v>529</v>
      </c>
      <c r="S1659" s="13">
        <v>240</v>
      </c>
      <c r="T1659" s="133">
        <v>2.9999999999999997E-4</v>
      </c>
      <c r="U1659" s="27">
        <v>0.01</v>
      </c>
      <c r="V1659" s="8">
        <f>IF(AB1657="Latest Sag:",-(K1659*L1659+P1659*Q1659),-(K1659*L1659+P1659*Q1659)+U1659)</f>
        <v>-8.0000000000000019E-3</v>
      </c>
      <c r="W1659" s="8">
        <f>IF(OR(AC1658="",AC1658=0),Z1658+V1659,IF(AB1657="Latest Sag:",AA1658+U1659+V1659,AC1658+V1659))</f>
        <v>-77.193041999999991</v>
      </c>
      <c r="X1659" s="33">
        <v>-49.244999999999997</v>
      </c>
      <c r="Y1659" s="53">
        <f>IF(OR(ISBLANK(X1659),X1657=VALUE(20)),,IF(W1657="Latest Z20:",ABS(X1657-X1659-K1656*L1656-P1656*Q1656+U1658+U1659),ABS(X1658-X1659-K1658*L1658-P1658*Q1658+U1659)))</f>
        <v>4.4356879280726957E-15</v>
      </c>
      <c r="Z1659" s="28">
        <v>-77.193021999999999</v>
      </c>
      <c r="AA1659" s="28"/>
      <c r="AB1659" s="28"/>
      <c r="AC1659" s="8">
        <f t="shared" ref="AC1659" si="3767">AB1659+AA1659</f>
        <v>0</v>
      </c>
      <c r="AD1659" s="35"/>
      <c r="AE1659" s="8">
        <f t="shared" ref="AE1659" si="3768">IF(AD1659="",0,IF(OR(AC1659="",AC1659=0),W1659-AD1659,AC1659-AD1659))</f>
        <v>0</v>
      </c>
      <c r="AF1659" s="58">
        <f t="shared" ref="AF1659" si="3769">IF(AA1659="",(Z1659-V1659)-Z1658,AC1659-W1659)</f>
        <v>1.9999999992137418E-5</v>
      </c>
      <c r="AG1659" s="40">
        <v>433</v>
      </c>
      <c r="AH1659" s="73">
        <v>350</v>
      </c>
      <c r="AI1659" s="40"/>
      <c r="AJ1659" s="73"/>
      <c r="AK1659" s="40"/>
      <c r="AL1659" s="73"/>
      <c r="AM1659" s="70"/>
      <c r="AN1659" s="74"/>
      <c r="AO1659" s="70"/>
      <c r="AP1659" s="63"/>
      <c r="AQ1659" s="63"/>
      <c r="AR1659" s="40"/>
      <c r="AS1659" s="40"/>
      <c r="AT1659" s="63"/>
      <c r="AU1659" s="63"/>
      <c r="AV1659" s="142"/>
      <c r="AW1659" s="71"/>
      <c r="AX1659" s="45"/>
      <c r="AY1659" s="45"/>
      <c r="AZ1659" s="46"/>
      <c r="BA1659" s="152"/>
      <c r="BB1659" s="47"/>
      <c r="BC1659" s="158">
        <v>23</v>
      </c>
      <c r="BD1659" s="158"/>
      <c r="BE1659" s="47"/>
      <c r="BF1659" s="56"/>
      <c r="BG1659" s="49"/>
      <c r="BH1659" s="50"/>
      <c r="BI1659" s="49"/>
      <c r="BJ1659" s="49"/>
      <c r="BK1659" s="49"/>
      <c r="BL1659" s="49"/>
      <c r="BM1659" s="49"/>
      <c r="BN1659" s="50"/>
      <c r="BO1659" s="49"/>
      <c r="BP1659" s="49"/>
      <c r="BQ1659" s="50"/>
      <c r="BR1659" s="9"/>
    </row>
    <row r="1660" spans="1:70" s="7" customFormat="1" x14ac:dyDescent="0.25">
      <c r="A1660" s="68" t="s">
        <v>1254</v>
      </c>
      <c r="B1660" s="67" t="s">
        <v>1182</v>
      </c>
      <c r="C1660" s="52">
        <v>44975.606909722221</v>
      </c>
      <c r="D1660" s="16">
        <f>(K1660*M1660+P1660*R1660)/(24*60*60)</f>
        <v>6.1111111111111114E-3</v>
      </c>
      <c r="E1660" s="26" t="s">
        <v>2584</v>
      </c>
      <c r="F1660" s="14" t="s">
        <v>2582</v>
      </c>
      <c r="G1660" s="15">
        <v>0.12</v>
      </c>
      <c r="H1660" s="131">
        <v>31.5</v>
      </c>
      <c r="I1660" s="131">
        <v>15</v>
      </c>
      <c r="J1660" s="143" t="s">
        <v>2581</v>
      </c>
      <c r="K1660" s="27">
        <v>3</v>
      </c>
      <c r="L1660" s="27">
        <v>6.0000000000000001E-3</v>
      </c>
      <c r="M1660" s="13">
        <v>176</v>
      </c>
      <c r="N1660" s="13">
        <v>240</v>
      </c>
      <c r="O1660" s="17">
        <v>2E-3</v>
      </c>
      <c r="P1660" s="27">
        <v>0</v>
      </c>
      <c r="Q1660" s="27">
        <v>2E-3</v>
      </c>
      <c r="R1660" s="13">
        <v>529</v>
      </c>
      <c r="S1660" s="13">
        <v>240</v>
      </c>
      <c r="T1660" s="133">
        <v>2.9999999999999997E-4</v>
      </c>
      <c r="U1660" s="27">
        <v>1.2E-2</v>
      </c>
      <c r="V1660" s="8">
        <f>IF(AB1658="Latest Sag:",-(K1660*L1660+P1660*Q1660),-(K1660*L1660+P1660*Q1660)+U1660)</f>
        <v>-6.0000000000000019E-3</v>
      </c>
      <c r="W1660" s="8">
        <f>IF(OR(AC1659="",AC1659=0),Z1659+V1660,IF(AB1658="Latest Sag:",AA1659+U1660+V1660,AC1659+V1660))</f>
        <v>-77.199021999999999</v>
      </c>
      <c r="X1660" s="33">
        <v>-49.250999999999998</v>
      </c>
      <c r="Y1660" s="53">
        <f>IF(OR(ISBLANK(X1660),X1658=VALUE(20)),,IF(W1658="Latest Z20:",ABS(X1658-X1660-K1657*L1657-P1657*Q1657+U1659+U1660),ABS(X1659-X1660-K1659*L1659-P1659*Q1659+U1660)))</f>
        <v>2.2551405187698492E-16</v>
      </c>
      <c r="Z1660" s="28">
        <v>-77.198154000000002</v>
      </c>
      <c r="AA1660" s="28"/>
      <c r="AB1660" s="28"/>
      <c r="AC1660" s="8">
        <f t="shared" ref="AC1660" si="3770">AB1660+AA1660</f>
        <v>0</v>
      </c>
      <c r="AD1660" s="35"/>
      <c r="AE1660" s="8">
        <f t="shared" ref="AE1660" si="3771">IF(AD1660="",0,IF(OR(AC1660="",AC1660=0),W1660-AD1660,AC1660-AD1660))</f>
        <v>0</v>
      </c>
      <c r="AF1660" s="58">
        <f t="shared" ref="AF1660" si="3772">IF(AA1660="",(Z1660-V1660)-Z1659,AC1660-W1660)</f>
        <v>8.679999999969823E-4</v>
      </c>
      <c r="AG1660" s="40">
        <v>1002</v>
      </c>
      <c r="AH1660" s="73">
        <v>350</v>
      </c>
      <c r="AI1660" s="40"/>
      <c r="AJ1660" s="73"/>
      <c r="AK1660" s="40"/>
      <c r="AL1660" s="73"/>
      <c r="AM1660" s="70"/>
      <c r="AN1660" s="74"/>
      <c r="AO1660" s="70"/>
      <c r="AP1660" s="63"/>
      <c r="AQ1660" s="63"/>
      <c r="AR1660" s="40"/>
      <c r="AS1660" s="40"/>
      <c r="AT1660" s="63"/>
      <c r="AU1660" s="63"/>
      <c r="AV1660" s="142"/>
      <c r="AW1660" s="71">
        <v>-4.0000000000000001E-3</v>
      </c>
      <c r="AX1660" s="45"/>
      <c r="AY1660" s="45"/>
      <c r="AZ1660" s="46"/>
      <c r="BA1660" s="152"/>
      <c r="BB1660" s="47"/>
      <c r="BC1660" s="158">
        <v>23</v>
      </c>
      <c r="BD1660" s="158"/>
      <c r="BE1660" s="47"/>
      <c r="BF1660" s="56"/>
      <c r="BG1660" s="49"/>
      <c r="BH1660" s="50"/>
      <c r="BI1660" s="49"/>
      <c r="BJ1660" s="49"/>
      <c r="BK1660" s="49"/>
      <c r="BL1660" s="49"/>
      <c r="BM1660" s="49"/>
      <c r="BN1660" s="50"/>
      <c r="BO1660" s="49"/>
      <c r="BP1660" s="49"/>
      <c r="BQ1660" s="50"/>
      <c r="BR1660" s="9"/>
    </row>
    <row r="1661" spans="1:70" s="7" customFormat="1" x14ac:dyDescent="0.25">
      <c r="A1661" s="68" t="s">
        <v>1439</v>
      </c>
      <c r="B1661" s="67" t="s">
        <v>1182</v>
      </c>
      <c r="C1661" s="52">
        <v>44975.628148148149</v>
      </c>
      <c r="D1661" s="16">
        <f>(K1661*M1661+P1661*R1661)/(24*60*60)</f>
        <v>6.1111111111111114E-3</v>
      </c>
      <c r="E1661" s="26"/>
      <c r="F1661" s="14" t="s">
        <v>2582</v>
      </c>
      <c r="G1661" s="15">
        <v>0.12</v>
      </c>
      <c r="H1661" s="131">
        <v>31.5</v>
      </c>
      <c r="I1661" s="131">
        <v>15</v>
      </c>
      <c r="J1661" s="143" t="s">
        <v>2581</v>
      </c>
      <c r="K1661" s="27">
        <v>3</v>
      </c>
      <c r="L1661" s="27">
        <v>6.0000000000000001E-3</v>
      </c>
      <c r="M1661" s="13">
        <v>176</v>
      </c>
      <c r="N1661" s="13">
        <v>240</v>
      </c>
      <c r="O1661" s="17">
        <v>2E-3</v>
      </c>
      <c r="P1661" s="27">
        <v>0</v>
      </c>
      <c r="Q1661" s="27">
        <v>2E-3</v>
      </c>
      <c r="R1661" s="13">
        <v>529</v>
      </c>
      <c r="S1661" s="13">
        <v>240</v>
      </c>
      <c r="T1661" s="133">
        <v>2.9999999999999997E-4</v>
      </c>
      <c r="U1661" s="27">
        <v>1.2E-2</v>
      </c>
      <c r="V1661" s="8">
        <f>IF(AB1659="Latest Sag:",-(K1661*L1661+P1661*Q1661),-(K1661*L1661+P1661*Q1661)+U1661)</f>
        <v>-6.0000000000000019E-3</v>
      </c>
      <c r="W1661" s="8">
        <f>IF(OR(AC1660="",AC1660=0),Z1660+V1661,IF(AB1659="Latest Sag:",AA1660+U1661+V1661,AC1660+V1661))</f>
        <v>-77.204154000000003</v>
      </c>
      <c r="X1661" s="33">
        <v>-49.256999999999998</v>
      </c>
      <c r="Y1661" s="53">
        <f>IF(OR(ISBLANK(X1661),X1659=VALUE(20)),,IF(W1659="Latest Z20:",ABS(X1659-X1661-K1658*L1658-P1658*Q1658+U1660+U1661),ABS(X1660-X1661-K1660*L1660-P1660*Q1660+U1661)))</f>
        <v>2.2551405187698492E-16</v>
      </c>
      <c r="Z1661" s="28"/>
      <c r="AA1661" s="28"/>
      <c r="AB1661" s="28"/>
      <c r="AC1661" s="8">
        <f t="shared" ref="AC1661" si="3773">AB1661+AA1661</f>
        <v>0</v>
      </c>
      <c r="AD1661" s="35"/>
      <c r="AE1661" s="8">
        <f t="shared" ref="AE1661" si="3774">IF(AD1661="",0,IF(OR(AC1661="",AC1661=0),W1661-AD1661,AC1661-AD1661))</f>
        <v>0</v>
      </c>
      <c r="AF1661" s="58">
        <f t="shared" ref="AF1661" si="3775">IF(AA1661="",(Z1661-V1661)-Z1660,AC1661-W1661)</f>
        <v>77.204154000000003</v>
      </c>
      <c r="AG1661" s="40">
        <v>307</v>
      </c>
      <c r="AH1661" s="73">
        <v>350</v>
      </c>
      <c r="AI1661" s="40"/>
      <c r="AJ1661" s="73"/>
      <c r="AK1661" s="40"/>
      <c r="AL1661" s="73"/>
      <c r="AM1661" s="70"/>
      <c r="AN1661" s="74"/>
      <c r="AO1661" s="70"/>
      <c r="AP1661" s="63"/>
      <c r="AQ1661" s="63"/>
      <c r="AR1661" s="40"/>
      <c r="AS1661" s="40"/>
      <c r="AT1661" s="63"/>
      <c r="AU1661" s="63"/>
      <c r="AV1661" s="142"/>
      <c r="AW1661" s="71"/>
      <c r="AX1661" s="45"/>
      <c r="AY1661" s="45"/>
      <c r="AZ1661" s="46"/>
      <c r="BA1661" s="152"/>
      <c r="BB1661" s="47"/>
      <c r="BC1661" s="158">
        <v>23</v>
      </c>
      <c r="BD1661" s="158"/>
      <c r="BE1661" s="47"/>
      <c r="BF1661" s="56"/>
      <c r="BG1661" s="49"/>
      <c r="BH1661" s="50"/>
      <c r="BI1661" s="49"/>
      <c r="BJ1661" s="49"/>
      <c r="BK1661" s="49"/>
      <c r="BL1661" s="49"/>
      <c r="BM1661" s="49"/>
      <c r="BN1661" s="50"/>
      <c r="BO1661" s="49"/>
      <c r="BP1661" s="49"/>
      <c r="BQ1661" s="50"/>
      <c r="BR1661" s="9"/>
    </row>
    <row r="1662" spans="1:70" s="6" customFormat="1" x14ac:dyDescent="0.25">
      <c r="A1662" s="170" t="s">
        <v>1155</v>
      </c>
      <c r="B1662" s="136"/>
      <c r="C1662" s="137">
        <v>44975.628148148149</v>
      </c>
      <c r="D1662" s="146">
        <v>2.21</v>
      </c>
      <c r="E1662" s="139" t="s">
        <v>814</v>
      </c>
      <c r="F1662" s="165" t="s">
        <v>1110</v>
      </c>
      <c r="G1662" s="22"/>
      <c r="H1662" s="134"/>
      <c r="I1662" s="134"/>
      <c r="J1662" s="145"/>
      <c r="K1662" s="29"/>
      <c r="L1662" s="29"/>
      <c r="M1662" s="1"/>
      <c r="N1662" s="1"/>
      <c r="O1662" s="3"/>
      <c r="P1662" s="29"/>
      <c r="Q1662" s="29"/>
      <c r="R1662" s="1"/>
      <c r="S1662" s="1"/>
      <c r="T1662" s="147" t="s">
        <v>903</v>
      </c>
      <c r="U1662" s="32" t="s">
        <v>24</v>
      </c>
      <c r="V1662" s="24"/>
      <c r="W1662" s="25" t="s">
        <v>22</v>
      </c>
      <c r="X1662" s="30">
        <v>20</v>
      </c>
      <c r="Y1662" s="138"/>
      <c r="Z1662" s="30"/>
      <c r="AA1662" s="30"/>
      <c r="AB1662" s="36" t="s">
        <v>21</v>
      </c>
      <c r="AC1662" s="24">
        <f>$AC$1661</f>
        <v>0</v>
      </c>
      <c r="AD1662" s="30"/>
      <c r="AE1662" s="24"/>
      <c r="AF1662" s="24"/>
      <c r="AG1662" s="41"/>
      <c r="AH1662" s="41"/>
      <c r="AI1662" s="41"/>
      <c r="AJ1662" s="41"/>
      <c r="AK1662" s="41"/>
      <c r="AL1662" s="41"/>
      <c r="AM1662" s="41"/>
      <c r="AN1662" s="41"/>
      <c r="AO1662" s="41"/>
      <c r="AP1662" s="135"/>
      <c r="AQ1662" s="135"/>
      <c r="AR1662" s="41"/>
      <c r="AS1662" s="41"/>
      <c r="AT1662" s="135"/>
      <c r="AU1662" s="135"/>
      <c r="AV1662" s="29"/>
      <c r="AW1662" s="42"/>
      <c r="AX1662" s="42"/>
      <c r="AY1662" s="42"/>
      <c r="AZ1662" s="43"/>
      <c r="BA1662" s="151"/>
      <c r="BB1662" s="44"/>
      <c r="BC1662" s="157">
        <v>0</v>
      </c>
      <c r="BD1662" s="157"/>
      <c r="BE1662" s="44"/>
      <c r="BF1662" s="48"/>
      <c r="BG1662" s="48"/>
      <c r="BH1662" s="48"/>
      <c r="BI1662" s="48"/>
      <c r="BJ1662" s="48"/>
      <c r="BK1662" s="48"/>
      <c r="BL1662" s="48"/>
      <c r="BM1662" s="48"/>
      <c r="BN1662" s="48"/>
      <c r="BO1662" s="48"/>
      <c r="BP1662" s="48"/>
      <c r="BQ1662" s="48"/>
      <c r="BR1662" s="1"/>
    </row>
    <row r="1663" spans="1:70" s="7" customFormat="1" x14ac:dyDescent="0.25">
      <c r="A1663" s="68" t="s">
        <v>2585</v>
      </c>
      <c r="B1663" s="67" t="s">
        <v>1182</v>
      </c>
      <c r="C1663" s="52">
        <v>44975.637719907405</v>
      </c>
      <c r="D1663" s="16">
        <f>(K1663*M1663+P1663*R1663)/(24*60*60)</f>
        <v>0</v>
      </c>
      <c r="E1663" s="26">
        <v>0.1268</v>
      </c>
      <c r="F1663" s="14" t="s">
        <v>2582</v>
      </c>
      <c r="G1663" s="15">
        <v>0.12</v>
      </c>
      <c r="H1663" s="131">
        <v>31.5</v>
      </c>
      <c r="I1663" s="131">
        <v>15</v>
      </c>
      <c r="J1663" s="143" t="s">
        <v>2581</v>
      </c>
      <c r="K1663" s="37"/>
      <c r="L1663" s="27">
        <v>6.0000000000000001E-3</v>
      </c>
      <c r="M1663" s="13">
        <v>176</v>
      </c>
      <c r="N1663" s="13">
        <v>240</v>
      </c>
      <c r="O1663" s="17">
        <v>2E-3</v>
      </c>
      <c r="P1663" s="37"/>
      <c r="Q1663" s="27">
        <v>2E-3</v>
      </c>
      <c r="R1663" s="13">
        <v>529</v>
      </c>
      <c r="S1663" s="13">
        <v>240</v>
      </c>
      <c r="T1663" s="133">
        <v>2.9999999999999997E-4</v>
      </c>
      <c r="U1663" s="27"/>
      <c r="V1663" s="8">
        <f>IF(AB1661="Latest Sag:",-(K1663*L1663+P1663*Q1663),-(K1663*L1663+P1663*Q1663)+U1663)</f>
        <v>0</v>
      </c>
      <c r="W1663" s="8">
        <f>IF(OR(AC1662="",AC1662=0),Z1662+V1663,IF(AB1661="Latest Sag:",AA1662+U1663+V1663,AC1662+V1663))</f>
        <v>0</v>
      </c>
      <c r="X1663" s="34"/>
      <c r="Y1663" s="53">
        <f>IF(OR(ISBLANK(X1663),X1661=VALUE(20)),,IF(W1661="Latest Z20:",ABS(X1661-X1663-K1660*L1660-P1660*Q1660+U1662+U1663),ABS(X1662-X1663-K1662*L1662-P1662*Q1662+U1663)))</f>
        <v>0</v>
      </c>
      <c r="Z1663" s="28">
        <v>-67.614074000000002</v>
      </c>
      <c r="AA1663" s="28">
        <v>-0.616761</v>
      </c>
      <c r="AB1663" s="28">
        <v>0</v>
      </c>
      <c r="AC1663" s="8">
        <f t="shared" ref="AC1663" si="3776">AB1663+AA1663</f>
        <v>-0.616761</v>
      </c>
      <c r="AD1663" s="35">
        <v>-0.63290875225972398</v>
      </c>
      <c r="AE1663" s="8">
        <f t="shared" ref="AE1663" si="3777">IF(AD1663="",0,IF(OR(AC1663="",AC1663=0),W1663-AD1663,AC1663-AD1663))</f>
        <v>1.614775225972398E-2</v>
      </c>
      <c r="AF1663" s="58">
        <f t="shared" ref="AF1663" si="3778">IF(AA1663="",(Z1663-V1663)-Z1662,AC1663-W1663)</f>
        <v>-0.616761</v>
      </c>
      <c r="AG1663" s="40">
        <v>95</v>
      </c>
      <c r="AH1663" s="73">
        <v>400</v>
      </c>
      <c r="AI1663" s="40">
        <v>89</v>
      </c>
      <c r="AJ1663" s="73">
        <v>100</v>
      </c>
      <c r="AK1663" s="40">
        <v>26</v>
      </c>
      <c r="AL1663" s="73">
        <v>200</v>
      </c>
      <c r="AM1663" s="70"/>
      <c r="AN1663" s="74"/>
      <c r="AO1663" s="70"/>
      <c r="AP1663" s="63"/>
      <c r="AQ1663" s="63"/>
      <c r="AR1663" s="40"/>
      <c r="AS1663" s="40"/>
      <c r="AT1663" s="63"/>
      <c r="AU1663" s="63"/>
      <c r="AV1663" s="142"/>
      <c r="AW1663" s="71">
        <v>2.4529999999999999E-3</v>
      </c>
      <c r="AX1663" s="45"/>
      <c r="AY1663" s="45"/>
      <c r="AZ1663" s="46"/>
      <c r="BA1663" s="152"/>
      <c r="BB1663" s="47"/>
      <c r="BC1663" s="158">
        <v>0</v>
      </c>
      <c r="BD1663" s="158"/>
      <c r="BE1663" s="47"/>
      <c r="BF1663" s="56"/>
      <c r="BG1663" s="49"/>
      <c r="BH1663" s="50"/>
      <c r="BI1663" s="49"/>
      <c r="BJ1663" s="49"/>
      <c r="BK1663" s="49"/>
      <c r="BL1663" s="49"/>
      <c r="BM1663" s="49"/>
      <c r="BN1663" s="50"/>
      <c r="BO1663" s="49"/>
      <c r="BP1663" s="49"/>
      <c r="BQ1663" s="50"/>
      <c r="BR1663" s="9"/>
    </row>
    <row r="1664" spans="1:70" s="7" customFormat="1" x14ac:dyDescent="0.25">
      <c r="A1664" s="68" t="s">
        <v>2586</v>
      </c>
      <c r="B1664" s="67" t="s">
        <v>1182</v>
      </c>
      <c r="C1664" s="52">
        <v>44975.678460648145</v>
      </c>
      <c r="D1664" s="16">
        <f>(K1664*M1664+P1664*R1664)/(24*60*60)</f>
        <v>8.1481481481481474E-3</v>
      </c>
      <c r="E1664" s="26"/>
      <c r="F1664" s="14" t="s">
        <v>2582</v>
      </c>
      <c r="G1664" s="15">
        <v>0.12</v>
      </c>
      <c r="H1664" s="131">
        <v>31.5</v>
      </c>
      <c r="I1664" s="131">
        <v>15</v>
      </c>
      <c r="J1664" s="143" t="s">
        <v>2581</v>
      </c>
      <c r="K1664" s="27">
        <v>4</v>
      </c>
      <c r="L1664" s="27">
        <v>2E-3</v>
      </c>
      <c r="M1664" s="13">
        <v>176</v>
      </c>
      <c r="N1664" s="13">
        <v>240</v>
      </c>
      <c r="O1664" s="17">
        <v>2E-3</v>
      </c>
      <c r="P1664" s="27">
        <v>0</v>
      </c>
      <c r="Q1664" s="27">
        <v>2E-3</v>
      </c>
      <c r="R1664" s="13">
        <v>529</v>
      </c>
      <c r="S1664" s="13">
        <v>240</v>
      </c>
      <c r="T1664" s="133">
        <v>2.9999999999999997E-4</v>
      </c>
      <c r="U1664" s="27">
        <v>3.2000000000000002E-3</v>
      </c>
      <c r="V1664" s="8">
        <f>IF(AB1662="Latest Sag:",-(K1664*L1664+P1664*Q1664),-(K1664*L1664+P1664*Q1664)+U1664)</f>
        <v>-8.0000000000000002E-3</v>
      </c>
      <c r="W1664" s="8">
        <f>IF(OR(AC1663="",AC1663=0),Z1663+V1664,IF(AB1662="Latest Sag:",AA1663+U1664+V1664,AC1663+V1664))</f>
        <v>-0.62156100000000003</v>
      </c>
      <c r="X1664" s="33">
        <v>-39.682600000000001</v>
      </c>
      <c r="Y1664" s="53">
        <f>IF(OR(ISBLANK(X1664),X1662=VALUE(20)),,IF(W1662="Latest Z20:",ABS(X1662-X1664-K1661*L1661-P1661*Q1661+U1663+U1664),ABS(X1663-X1664-K1663*L1663-P1663*Q1663+U1664)))</f>
        <v>0</v>
      </c>
      <c r="Z1664" s="28">
        <v>-67.613889999999998</v>
      </c>
      <c r="AA1664" s="28">
        <v>-0.61673599999999995</v>
      </c>
      <c r="AB1664" s="28">
        <v>-5.1999999999999998E-3</v>
      </c>
      <c r="AC1664" s="8">
        <f t="shared" ref="AC1664" si="3779">AB1664+AA1664</f>
        <v>-0.62193599999999993</v>
      </c>
      <c r="AD1664" s="35">
        <v>-0.63290875225972398</v>
      </c>
      <c r="AE1664" s="8">
        <f t="shared" ref="AE1664" si="3780">IF(AD1664="",0,IF(OR(AC1664="",AC1664=0),W1664-AD1664,AC1664-AD1664))</f>
        <v>1.097275225972405E-2</v>
      </c>
      <c r="AF1664" s="58">
        <f t="shared" ref="AF1664" si="3781">IF(AA1664="",(Z1664-V1664)-Z1663,AC1664-W1664)</f>
        <v>-3.7499999999990319E-4</v>
      </c>
      <c r="AG1664" s="40">
        <v>-1500</v>
      </c>
      <c r="AH1664" s="73">
        <v>400</v>
      </c>
      <c r="AI1664" s="40">
        <v>25</v>
      </c>
      <c r="AJ1664" s="73">
        <v>100</v>
      </c>
      <c r="AK1664" s="40">
        <v>15</v>
      </c>
      <c r="AL1664" s="73">
        <v>200</v>
      </c>
      <c r="AM1664" s="70"/>
      <c r="AN1664" s="74"/>
      <c r="AO1664" s="70">
        <v>410</v>
      </c>
      <c r="AP1664" s="63"/>
      <c r="AQ1664" s="63"/>
      <c r="AR1664" s="40"/>
      <c r="AS1664" s="40"/>
      <c r="AT1664" s="63"/>
      <c r="AU1664" s="63"/>
      <c r="AV1664" s="142"/>
      <c r="AW1664" s="71"/>
      <c r="AX1664" s="45">
        <v>7.4200000000000004E-4</v>
      </c>
      <c r="AY1664" s="45"/>
      <c r="AZ1664" s="46"/>
      <c r="BA1664" s="152"/>
      <c r="BB1664" s="47"/>
      <c r="BC1664" s="158">
        <v>0</v>
      </c>
      <c r="BD1664" s="158"/>
      <c r="BE1664" s="47"/>
      <c r="BF1664" s="56"/>
      <c r="BG1664" s="49"/>
      <c r="BH1664" s="50"/>
      <c r="BI1664" s="49"/>
      <c r="BJ1664" s="49"/>
      <c r="BK1664" s="49"/>
      <c r="BL1664" s="49"/>
      <c r="BM1664" s="49"/>
      <c r="BN1664" s="50"/>
      <c r="BO1664" s="49"/>
      <c r="BP1664" s="49"/>
      <c r="BQ1664" s="50"/>
      <c r="BR1664" s="9"/>
    </row>
    <row r="1665" spans="1:70" s="7" customFormat="1" x14ac:dyDescent="0.25">
      <c r="A1665" s="68" t="s">
        <v>2588</v>
      </c>
      <c r="B1665" s="67" t="s">
        <v>1182</v>
      </c>
      <c r="C1665" s="52">
        <v>44975.703356481485</v>
      </c>
      <c r="D1665" s="16">
        <f>(K1665*M1665+P1665*R1665)/(24*60*60)</f>
        <v>6.1111111111111114E-3</v>
      </c>
      <c r="E1665" s="26"/>
      <c r="F1665" s="14" t="s">
        <v>2582</v>
      </c>
      <c r="G1665" s="15">
        <v>0.12</v>
      </c>
      <c r="H1665" s="131">
        <v>31.5</v>
      </c>
      <c r="I1665" s="131">
        <v>15</v>
      </c>
      <c r="J1665" s="143" t="s">
        <v>2581</v>
      </c>
      <c r="K1665" s="27">
        <v>3</v>
      </c>
      <c r="L1665" s="27">
        <v>2E-3</v>
      </c>
      <c r="M1665" s="13">
        <v>176</v>
      </c>
      <c r="N1665" s="13">
        <v>240</v>
      </c>
      <c r="O1665" s="17">
        <v>2E-3</v>
      </c>
      <c r="P1665" s="27">
        <v>0</v>
      </c>
      <c r="Q1665" s="27">
        <v>2E-3</v>
      </c>
      <c r="R1665" s="13">
        <v>529</v>
      </c>
      <c r="S1665" s="13">
        <v>240</v>
      </c>
      <c r="T1665" s="133">
        <v>2.9999999999999997E-4</v>
      </c>
      <c r="U1665" s="27">
        <v>0</v>
      </c>
      <c r="V1665" s="8">
        <f>IF(AB1663="Latest Sag:",-(K1665*L1665+P1665*Q1665),-(K1665*L1665+P1665*Q1665)+U1665)</f>
        <v>-6.0000000000000001E-3</v>
      </c>
      <c r="W1665" s="8">
        <f>IF(OR(AC1664="",AC1664=0),Z1664+V1665,IF(AB1663="Latest Sag:",AA1664+U1665+V1665,AC1664+V1665))</f>
        <v>-0.62793599999999994</v>
      </c>
      <c r="X1665" s="33">
        <v>-39.690600000000003</v>
      </c>
      <c r="Y1665" s="53">
        <f>IF(OR(ISBLANK(X1665),X1663=VALUE(20)),,IF(W1663="Latest Z20:",ABS(X1663-X1665-K1662*L1662-P1662*Q1662+U1664+U1665),ABS(X1664-X1665-K1664*L1664-P1664*Q1664+U1665)))</f>
        <v>2.6714741530042829E-15</v>
      </c>
      <c r="Z1665" s="28">
        <v>-67.614203000000003</v>
      </c>
      <c r="AA1665" s="28">
        <v>-0.61674200000000001</v>
      </c>
      <c r="AB1665" s="28">
        <v>-1.1140000000000001E-2</v>
      </c>
      <c r="AC1665" s="8">
        <f t="shared" ref="AC1665" si="3782">AB1665+AA1665</f>
        <v>-0.62788200000000005</v>
      </c>
      <c r="AD1665" s="35">
        <v>-0.63290875225972398</v>
      </c>
      <c r="AE1665" s="8">
        <f t="shared" ref="AE1665" si="3783">IF(AD1665="",0,IF(OR(AC1665="",AC1665=0),W1665-AD1665,AC1665-AD1665))</f>
        <v>5.0267522597239322E-3</v>
      </c>
      <c r="AF1665" s="58">
        <f t="shared" ref="AF1665" si="3784">IF(AA1665="",(Z1665-V1665)-Z1664,AC1665-W1665)</f>
        <v>5.3999999999887471E-5</v>
      </c>
      <c r="AG1665" s="40">
        <v>-38</v>
      </c>
      <c r="AH1665" s="73">
        <v>400</v>
      </c>
      <c r="AI1665" s="40">
        <v>41</v>
      </c>
      <c r="AJ1665" s="73">
        <v>100</v>
      </c>
      <c r="AK1665" s="40">
        <v>12</v>
      </c>
      <c r="AL1665" s="73">
        <v>200</v>
      </c>
      <c r="AM1665" s="70"/>
      <c r="AN1665" s="74"/>
      <c r="AO1665" s="70">
        <v>89</v>
      </c>
      <c r="AP1665" s="63"/>
      <c r="AQ1665" s="63"/>
      <c r="AR1665" s="40"/>
      <c r="AS1665" s="40"/>
      <c r="AT1665" s="63"/>
      <c r="AU1665" s="63"/>
      <c r="AV1665" s="142"/>
      <c r="AW1665" s="71"/>
      <c r="AX1665" s="45">
        <v>-1E-4</v>
      </c>
      <c r="AY1665" s="45"/>
      <c r="AZ1665" s="46"/>
      <c r="BA1665" s="152"/>
      <c r="BB1665" s="47"/>
      <c r="BC1665" s="158">
        <v>0</v>
      </c>
      <c r="BD1665" s="158"/>
      <c r="BE1665" s="47"/>
      <c r="BF1665" s="56"/>
      <c r="BG1665" s="49"/>
      <c r="BH1665" s="50"/>
      <c r="BI1665" s="49"/>
      <c r="BJ1665" s="49"/>
      <c r="BK1665" s="49"/>
      <c r="BL1665" s="49"/>
      <c r="BM1665" s="49"/>
      <c r="BN1665" s="50"/>
      <c r="BO1665" s="49"/>
      <c r="BP1665" s="49"/>
      <c r="BQ1665" s="50"/>
      <c r="BR1665" s="9"/>
    </row>
    <row r="1666" spans="1:70" s="7" customFormat="1" x14ac:dyDescent="0.25">
      <c r="A1666" s="68" t="s">
        <v>2589</v>
      </c>
      <c r="B1666" s="67" t="s">
        <v>1182</v>
      </c>
      <c r="C1666" s="52">
        <v>44975.722627314812</v>
      </c>
      <c r="D1666" s="16">
        <f>(K1666*M1666+P1666*R1666)/(24*60*60)</f>
        <v>1.2233796296296296E-2</v>
      </c>
      <c r="E1666" s="26"/>
      <c r="F1666" s="14" t="s">
        <v>2582</v>
      </c>
      <c r="G1666" s="15">
        <v>0.12</v>
      </c>
      <c r="H1666" s="131">
        <v>31.5</v>
      </c>
      <c r="I1666" s="131">
        <v>15</v>
      </c>
      <c r="J1666" s="143" t="s">
        <v>2581</v>
      </c>
      <c r="K1666" s="27">
        <v>3</v>
      </c>
      <c r="L1666" s="27">
        <v>2E-3</v>
      </c>
      <c r="M1666" s="13">
        <v>176</v>
      </c>
      <c r="N1666" s="13">
        <v>240</v>
      </c>
      <c r="O1666" s="17">
        <v>2E-3</v>
      </c>
      <c r="P1666" s="27">
        <v>1</v>
      </c>
      <c r="Q1666" s="27">
        <v>2E-3</v>
      </c>
      <c r="R1666" s="13">
        <v>529</v>
      </c>
      <c r="S1666" s="13">
        <v>240</v>
      </c>
      <c r="T1666" s="133">
        <v>2.9999999999999997E-4</v>
      </c>
      <c r="U1666" s="27">
        <v>3.0999999999999999E-3</v>
      </c>
      <c r="V1666" s="8">
        <f>IF(AB1664="Latest Sag:",-(K1666*L1666+P1666*Q1666),-(K1666*L1666+P1666*Q1666)+U1666)</f>
        <v>-4.8999999999999998E-3</v>
      </c>
      <c r="W1666" s="8">
        <f>IF(OR(AC1665="",AC1665=0),Z1665+V1666,IF(AB1664="Latest Sag:",AA1665+U1666+V1666,AC1665+V1666))</f>
        <v>-0.63278200000000007</v>
      </c>
      <c r="X1666" s="33">
        <v>-39.6935</v>
      </c>
      <c r="Y1666" s="53">
        <f>IF(OR(ISBLANK(X1666),X1664=VALUE(20)),,IF(W1664="Latest Z20:",ABS(X1664-X1666-K1663*L1663-P1663*Q1663+U1665+U1666),ABS(X1665-X1666-K1665*L1665-P1665*Q1665+U1666)))</f>
        <v>3.2062026644741337E-15</v>
      </c>
      <c r="Z1666" s="28">
        <v>-67.614187999999999</v>
      </c>
      <c r="AA1666" s="28">
        <v>-0.61674600000000002</v>
      </c>
      <c r="AB1666" s="28">
        <v>-1.6133999999999999E-2</v>
      </c>
      <c r="AC1666" s="8">
        <f t="shared" ref="AC1666" si="3785">AB1666+AA1666</f>
        <v>-0.63288</v>
      </c>
      <c r="AD1666" s="35">
        <v>-0.63290875225972398</v>
      </c>
      <c r="AE1666" s="8">
        <f t="shared" ref="AE1666" si="3786">IF(AD1666="",0,IF(OR(AC1666="",AC1666=0),W1666-AD1666,AC1666-AD1666))</f>
        <v>2.8752259723985318E-5</v>
      </c>
      <c r="AF1666" s="58">
        <f t="shared" ref="AF1666" si="3787">IF(AA1666="",(Z1666-V1666)-Z1665,AC1666-W1666)</f>
        <v>-9.7999999999931475E-5</v>
      </c>
      <c r="AG1666" s="40">
        <v>-127</v>
      </c>
      <c r="AH1666" s="73">
        <v>400</v>
      </c>
      <c r="AI1666" s="40">
        <v>24</v>
      </c>
      <c r="AJ1666" s="73">
        <v>100</v>
      </c>
      <c r="AK1666" s="40">
        <v>15</v>
      </c>
      <c r="AL1666" s="73">
        <v>200</v>
      </c>
      <c r="AM1666" s="70"/>
      <c r="AN1666" s="74"/>
      <c r="AO1666" s="70">
        <v>163</v>
      </c>
      <c r="AP1666" s="63"/>
      <c r="AQ1666" s="63"/>
      <c r="AR1666" s="40"/>
      <c r="AS1666" s="40"/>
      <c r="AT1666" s="63"/>
      <c r="AU1666" s="63"/>
      <c r="AV1666" s="142"/>
      <c r="AW1666" s="71"/>
      <c r="AX1666" s="45"/>
      <c r="AY1666" s="45"/>
      <c r="AZ1666" s="46"/>
      <c r="BA1666" s="152"/>
      <c r="BB1666" s="47"/>
      <c r="BC1666" s="158">
        <v>0</v>
      </c>
      <c r="BD1666" s="158">
        <v>5</v>
      </c>
      <c r="BE1666" s="47">
        <v>6.6</v>
      </c>
      <c r="BF1666" s="56"/>
      <c r="BG1666" s="49"/>
      <c r="BH1666" s="50"/>
      <c r="BI1666" s="49"/>
      <c r="BJ1666" s="49"/>
      <c r="BK1666" s="49"/>
      <c r="BL1666" s="49"/>
      <c r="BM1666" s="49"/>
      <c r="BN1666" s="50"/>
      <c r="BO1666" s="49"/>
      <c r="BP1666" s="49"/>
      <c r="BQ1666" s="50"/>
      <c r="BR1666" s="9"/>
    </row>
    <row r="1667" spans="1:70" s="6" customFormat="1" x14ac:dyDescent="0.25">
      <c r="A1667" s="170" t="s">
        <v>1155</v>
      </c>
      <c r="B1667" s="136"/>
      <c r="C1667" s="137">
        <v>44975.767025462963</v>
      </c>
      <c r="D1667" s="146">
        <v>3.33</v>
      </c>
      <c r="E1667" s="139" t="s">
        <v>814</v>
      </c>
      <c r="F1667" s="165" t="s">
        <v>1157</v>
      </c>
      <c r="G1667" s="22"/>
      <c r="H1667" s="134"/>
      <c r="I1667" s="134"/>
      <c r="J1667" s="145"/>
      <c r="K1667" s="29"/>
      <c r="L1667" s="29"/>
      <c r="M1667" s="1"/>
      <c r="N1667" s="1"/>
      <c r="O1667" s="3"/>
      <c r="P1667" s="29"/>
      <c r="Q1667" s="29"/>
      <c r="R1667" s="1"/>
      <c r="S1667" s="1"/>
      <c r="T1667" s="147" t="s">
        <v>903</v>
      </c>
      <c r="U1667" s="32" t="s">
        <v>24</v>
      </c>
      <c r="V1667" s="24"/>
      <c r="W1667" s="25" t="s">
        <v>22</v>
      </c>
      <c r="X1667" s="30">
        <v>20</v>
      </c>
      <c r="Y1667" s="138"/>
      <c r="Z1667" s="30"/>
      <c r="AA1667" s="30"/>
      <c r="AB1667" s="36" t="s">
        <v>21</v>
      </c>
      <c r="AC1667" s="24">
        <f>$AC$1666</f>
        <v>-0.63288</v>
      </c>
      <c r="AD1667" s="30"/>
      <c r="AE1667" s="24"/>
      <c r="AF1667" s="24"/>
      <c r="AG1667" s="41"/>
      <c r="AH1667" s="41"/>
      <c r="AI1667" s="41"/>
      <c r="AJ1667" s="41"/>
      <c r="AK1667" s="41"/>
      <c r="AL1667" s="41"/>
      <c r="AM1667" s="41"/>
      <c r="AN1667" s="41"/>
      <c r="AO1667" s="41"/>
      <c r="AP1667" s="135"/>
      <c r="AQ1667" s="135"/>
      <c r="AR1667" s="41"/>
      <c r="AS1667" s="41"/>
      <c r="AT1667" s="135"/>
      <c r="AU1667" s="135"/>
      <c r="AV1667" s="29"/>
      <c r="AW1667" s="42"/>
      <c r="AX1667" s="42"/>
      <c r="AY1667" s="42"/>
      <c r="AZ1667" s="43"/>
      <c r="BA1667" s="151"/>
      <c r="BB1667" s="44"/>
      <c r="BC1667" s="157">
        <v>1</v>
      </c>
      <c r="BD1667" s="157"/>
      <c r="BE1667" s="44"/>
      <c r="BF1667" s="48"/>
      <c r="BG1667" s="48"/>
      <c r="BH1667" s="48"/>
      <c r="BI1667" s="48"/>
      <c r="BJ1667" s="48"/>
      <c r="BK1667" s="48"/>
      <c r="BL1667" s="48"/>
      <c r="BM1667" s="48"/>
      <c r="BN1667" s="48"/>
      <c r="BO1667" s="48"/>
      <c r="BP1667" s="48"/>
      <c r="BQ1667" s="48"/>
      <c r="BR1667" s="1"/>
    </row>
    <row r="1668" spans="1:70" s="7" customFormat="1" x14ac:dyDescent="0.25">
      <c r="A1668" s="68" t="s">
        <v>2590</v>
      </c>
      <c r="B1668" s="67" t="s">
        <v>2439</v>
      </c>
      <c r="C1668" s="52">
        <v>44975.767083333332</v>
      </c>
      <c r="D1668" s="16">
        <f>(K1668*M1668+P1668*R1668)/(24*60*60)</f>
        <v>0</v>
      </c>
      <c r="E1668" s="26"/>
      <c r="F1668" s="14" t="s">
        <v>2582</v>
      </c>
      <c r="G1668" s="15">
        <v>0.12</v>
      </c>
      <c r="H1668" s="131">
        <v>31.5</v>
      </c>
      <c r="I1668" s="131">
        <v>15</v>
      </c>
      <c r="J1668" s="143" t="s">
        <v>2581</v>
      </c>
      <c r="K1668" s="37"/>
      <c r="L1668" s="27">
        <v>2E-3</v>
      </c>
      <c r="M1668" s="13">
        <v>176</v>
      </c>
      <c r="N1668" s="13">
        <v>240</v>
      </c>
      <c r="O1668" s="17">
        <v>2E-3</v>
      </c>
      <c r="P1668" s="37"/>
      <c r="Q1668" s="27">
        <v>2E-3</v>
      </c>
      <c r="R1668" s="13">
        <v>529</v>
      </c>
      <c r="S1668" s="13">
        <v>240</v>
      </c>
      <c r="T1668" s="133">
        <v>2.9999999999999997E-4</v>
      </c>
      <c r="U1668" s="27"/>
      <c r="V1668" s="8">
        <f>IF(AB1666="Latest Sag:",-(K1668*L1668+P1668*Q1668),-(K1668*L1668+P1668*Q1668)+U1668)</f>
        <v>0</v>
      </c>
      <c r="W1668" s="8">
        <f>IF(OR(AC1667="",AC1667=0),Z1667+V1668,IF(AB1666="Latest Sag:",AA1667+U1668+V1668,AC1667+V1668))</f>
        <v>-0.63288</v>
      </c>
      <c r="X1668" s="34"/>
      <c r="Y1668" s="53">
        <f>IF(OR(ISBLANK(X1668),X1666=VALUE(20)),,IF(W1666="Latest Z20:",ABS(X1666-X1668-K1665*L1665-P1665*Q1665+U1667+U1668),ABS(X1667-X1668-K1667*L1667-P1667*Q1667+U1668)))</f>
        <v>0</v>
      </c>
      <c r="Z1668" s="28">
        <v>-67.612116999999998</v>
      </c>
      <c r="AA1668" s="28">
        <v>-0.61681600000000003</v>
      </c>
      <c r="AB1668" s="28">
        <v>-3.8699999999999997E-4</v>
      </c>
      <c r="AC1668" s="8">
        <f t="shared" ref="AC1668" si="3788">AB1668+AA1668</f>
        <v>-0.61720300000000006</v>
      </c>
      <c r="AD1668" s="35">
        <v>-0.63292047957560804</v>
      </c>
      <c r="AE1668" s="8">
        <f t="shared" ref="AE1668" si="3789">IF(AD1668="",0,IF(OR(AC1668="",AC1668=0),W1668-AD1668,AC1668-AD1668))</f>
        <v>1.5717479575607984E-2</v>
      </c>
      <c r="AF1668" s="58">
        <f t="shared" ref="AF1668" si="3790">IF(AA1668="",(Z1668-V1668)-Z1667,AC1668-W1668)</f>
        <v>1.5676999999999941E-2</v>
      </c>
      <c r="AG1668" s="40">
        <v>-362</v>
      </c>
      <c r="AH1668" s="73">
        <v>400</v>
      </c>
      <c r="AI1668" s="40">
        <v>86</v>
      </c>
      <c r="AJ1668" s="73">
        <v>100</v>
      </c>
      <c r="AK1668" s="40">
        <v>37</v>
      </c>
      <c r="AL1668" s="73">
        <v>200</v>
      </c>
      <c r="AM1668" s="70"/>
      <c r="AN1668" s="74"/>
      <c r="AO1668" s="70"/>
      <c r="AP1668" s="63"/>
      <c r="AQ1668" s="63"/>
      <c r="AR1668" s="40"/>
      <c r="AS1668" s="40"/>
      <c r="AT1668" s="63"/>
      <c r="AU1668" s="63"/>
      <c r="AV1668" s="142"/>
      <c r="AW1668" s="71"/>
      <c r="AX1668" s="45"/>
      <c r="AY1668" s="45"/>
      <c r="AZ1668" s="46"/>
      <c r="BA1668" s="152"/>
      <c r="BB1668" s="47"/>
      <c r="BC1668" s="158">
        <v>1</v>
      </c>
      <c r="BD1668" s="158"/>
      <c r="BE1668" s="47"/>
      <c r="BF1668" s="56"/>
      <c r="BG1668" s="49"/>
      <c r="BH1668" s="50"/>
      <c r="BI1668" s="49"/>
      <c r="BJ1668" s="49"/>
      <c r="BK1668" s="49"/>
      <c r="BL1668" s="49"/>
      <c r="BM1668" s="49"/>
      <c r="BN1668" s="50"/>
      <c r="BO1668" s="49"/>
      <c r="BP1668" s="49"/>
      <c r="BQ1668" s="50"/>
      <c r="BR1668" s="9"/>
    </row>
    <row r="1669" spans="1:70" s="7" customFormat="1" x14ac:dyDescent="0.25">
      <c r="A1669" s="68" t="s">
        <v>2591</v>
      </c>
      <c r="B1669" s="67" t="s">
        <v>2439</v>
      </c>
      <c r="C1669" s="52">
        <v>44975.816874999997</v>
      </c>
      <c r="D1669" s="16">
        <f>(K1669*M1669+P1669*R1669)/(24*60*60)</f>
        <v>1.0185185185185186E-2</v>
      </c>
      <c r="E1669" s="26"/>
      <c r="F1669" s="14" t="s">
        <v>2582</v>
      </c>
      <c r="G1669" s="15">
        <v>0.12</v>
      </c>
      <c r="H1669" s="131">
        <v>31.5</v>
      </c>
      <c r="I1669" s="131">
        <v>15</v>
      </c>
      <c r="J1669" s="143" t="s">
        <v>2581</v>
      </c>
      <c r="K1669" s="27">
        <v>5</v>
      </c>
      <c r="L1669" s="27">
        <v>2E-3</v>
      </c>
      <c r="M1669" s="13">
        <v>176</v>
      </c>
      <c r="N1669" s="13">
        <v>240</v>
      </c>
      <c r="O1669" s="17">
        <v>2E-3</v>
      </c>
      <c r="P1669" s="27">
        <v>0</v>
      </c>
      <c r="Q1669" s="27">
        <v>2E-3</v>
      </c>
      <c r="R1669" s="13">
        <v>529</v>
      </c>
      <c r="S1669" s="13">
        <v>240</v>
      </c>
      <c r="T1669" s="133">
        <v>2.9999999999999997E-4</v>
      </c>
      <c r="U1669" s="27">
        <v>4.8960000000000002E-3</v>
      </c>
      <c r="V1669" s="8">
        <f>IF(AB1667="Latest Sag:",-(K1669*L1669+P1669*Q1669),-(K1669*L1669+P1669*Q1669)+U1669)</f>
        <v>-0.01</v>
      </c>
      <c r="W1669" s="8">
        <f>IF(OR(AC1668="",AC1668=0),Z1668+V1669,IF(AB1667="Latest Sag:",AA1668+U1669+V1669,AC1668+V1669))</f>
        <v>-0.62192000000000003</v>
      </c>
      <c r="X1669" s="33">
        <v>-39.678919</v>
      </c>
      <c r="Y1669" s="53">
        <f>IF(OR(ISBLANK(X1669),X1667=VALUE(20)),,IF(W1667="Latest Z20:",ABS(X1667-X1669-K1666*L1666-P1666*Q1666+U1668+U1669),ABS(X1668-X1669-K1668*L1668-P1668*Q1668+U1669)))</f>
        <v>0</v>
      </c>
      <c r="Z1669" s="28">
        <v>-67.612240999999997</v>
      </c>
      <c r="AA1669" s="28">
        <v>-0.61682099999999995</v>
      </c>
      <c r="AB1669" s="28">
        <v>-5.3229999999999996E-3</v>
      </c>
      <c r="AC1669" s="8">
        <f t="shared" ref="AC1669" si="3791">AB1669+AA1669</f>
        <v>-0.62214399999999992</v>
      </c>
      <c r="AD1669" s="35">
        <v>-0.63292047957560804</v>
      </c>
      <c r="AE1669" s="8">
        <f t="shared" ref="AE1669" si="3792">IF(AD1669="",0,IF(OR(AC1669="",AC1669=0),W1669-AD1669,AC1669-AD1669))</f>
        <v>1.0776479575608122E-2</v>
      </c>
      <c r="AF1669" s="58">
        <f t="shared" ref="AF1669" si="3793">IF(AA1669="",(Z1669-V1669)-Z1668,AC1669-W1669)</f>
        <v>-2.2399999999989095E-4</v>
      </c>
      <c r="AG1669" s="40">
        <v>-294</v>
      </c>
      <c r="AH1669" s="73">
        <v>400</v>
      </c>
      <c r="AI1669" s="40">
        <v>25</v>
      </c>
      <c r="AJ1669" s="73">
        <v>100</v>
      </c>
      <c r="AK1669" s="40">
        <v>10</v>
      </c>
      <c r="AL1669" s="73">
        <v>200</v>
      </c>
      <c r="AM1669" s="70"/>
      <c r="AN1669" s="74"/>
      <c r="AO1669" s="70">
        <v>314</v>
      </c>
      <c r="AP1669" s="63"/>
      <c r="AQ1669" s="63"/>
      <c r="AR1669" s="40"/>
      <c r="AS1669" s="40"/>
      <c r="AT1669" s="63"/>
      <c r="AU1669" s="63"/>
      <c r="AV1669" s="142"/>
      <c r="AW1669" s="71"/>
      <c r="AX1669" s="45">
        <v>1.3999999999999999E-4</v>
      </c>
      <c r="AY1669" s="45"/>
      <c r="AZ1669" s="46"/>
      <c r="BA1669" s="152"/>
      <c r="BB1669" s="47"/>
      <c r="BC1669" s="158">
        <v>1</v>
      </c>
      <c r="BD1669" s="158"/>
      <c r="BE1669" s="47"/>
      <c r="BF1669" s="56"/>
      <c r="BG1669" s="49"/>
      <c r="BH1669" s="50"/>
      <c r="BI1669" s="49"/>
      <c r="BJ1669" s="49"/>
      <c r="BK1669" s="49"/>
      <c r="BL1669" s="49"/>
      <c r="BM1669" s="49"/>
      <c r="BN1669" s="50"/>
      <c r="BO1669" s="49"/>
      <c r="BP1669" s="49"/>
      <c r="BQ1669" s="50"/>
      <c r="BR1669" s="9"/>
    </row>
    <row r="1670" spans="1:70" s="7" customFormat="1" x14ac:dyDescent="0.25">
      <c r="A1670" s="68" t="s">
        <v>2592</v>
      </c>
      <c r="B1670" s="67" t="s">
        <v>2439</v>
      </c>
      <c r="C1670" s="52">
        <v>44975.841180555559</v>
      </c>
      <c r="D1670" s="16">
        <f>(K1670*M1670+P1670*R1670)/(24*60*60)</f>
        <v>8.1481481481481474E-3</v>
      </c>
      <c r="E1670" s="26"/>
      <c r="F1670" s="14" t="s">
        <v>2582</v>
      </c>
      <c r="G1670" s="15">
        <v>0.12</v>
      </c>
      <c r="H1670" s="131">
        <v>31.5</v>
      </c>
      <c r="I1670" s="131">
        <v>15</v>
      </c>
      <c r="J1670" s="143" t="s">
        <v>2581</v>
      </c>
      <c r="K1670" s="27">
        <v>4</v>
      </c>
      <c r="L1670" s="27">
        <v>2E-3</v>
      </c>
      <c r="M1670" s="13">
        <v>176</v>
      </c>
      <c r="N1670" s="13">
        <v>240</v>
      </c>
      <c r="O1670" s="17">
        <v>2E-3</v>
      </c>
      <c r="P1670" s="27">
        <v>0</v>
      </c>
      <c r="Q1670" s="27">
        <v>2E-3</v>
      </c>
      <c r="R1670" s="13">
        <v>529</v>
      </c>
      <c r="S1670" s="13">
        <v>240</v>
      </c>
      <c r="T1670" s="133">
        <v>2.9999999999999997E-4</v>
      </c>
      <c r="U1670" s="27">
        <v>2.212E-3</v>
      </c>
      <c r="V1670" s="8">
        <f>IF(AB1668="Latest Sag:",-(K1670*L1670+P1670*Q1670),-(K1670*L1670+P1670*Q1670)+U1670)</f>
        <v>-5.7879999999999997E-3</v>
      </c>
      <c r="W1670" s="8">
        <f>IF(OR(AC1669="",AC1669=0),Z1669+V1670,IF(AB1668="Latest Sag:",AA1669+U1670+V1670,AC1669+V1670))</f>
        <v>-0.62793199999999993</v>
      </c>
      <c r="X1670" s="33">
        <v>-39.686709</v>
      </c>
      <c r="Y1670" s="53">
        <f>IF(OR(ISBLANK(X1670),X1668=VALUE(20)),,IF(W1668="Latest Z20:",ABS(X1668-X1670-K1667*L1667-P1667*Q1667+U1669+U1670),ABS(X1669-X1670-K1669*L1669-P1669*Q1669+U1670)))</f>
        <v>1.9999999999634026E-6</v>
      </c>
      <c r="Z1670" s="28">
        <v>-67.612472999999994</v>
      </c>
      <c r="AA1670" s="28">
        <v>-0.61683399999999999</v>
      </c>
      <c r="AB1670" s="28">
        <v>-1.0999999999999999E-2</v>
      </c>
      <c r="AC1670" s="8">
        <f t="shared" ref="AC1670" si="3794">AB1670+AA1670</f>
        <v>-0.627834</v>
      </c>
      <c r="AD1670" s="35">
        <v>-0.63292047957560804</v>
      </c>
      <c r="AE1670" s="8">
        <f t="shared" ref="AE1670" si="3795">IF(AD1670="",0,IF(OR(AC1670="",AC1670=0),W1670-AD1670,AC1670-AD1670))</f>
        <v>5.0864795756080383E-3</v>
      </c>
      <c r="AF1670" s="58">
        <f t="shared" ref="AF1670" si="3796">IF(AA1670="",(Z1670-V1670)-Z1669,AC1670-W1670)</f>
        <v>9.7999999999931475E-5</v>
      </c>
      <c r="AG1670" s="40">
        <v>288</v>
      </c>
      <c r="AH1670" s="73">
        <v>400</v>
      </c>
      <c r="AI1670" s="40">
        <v>27</v>
      </c>
      <c r="AJ1670" s="73">
        <v>100</v>
      </c>
      <c r="AK1670" s="40">
        <v>13</v>
      </c>
      <c r="AL1670" s="73">
        <v>200</v>
      </c>
      <c r="AM1670" s="70"/>
      <c r="AN1670" s="74"/>
      <c r="AO1670" s="70">
        <v>148</v>
      </c>
      <c r="AP1670" s="63"/>
      <c r="AQ1670" s="63"/>
      <c r="AR1670" s="40"/>
      <c r="AS1670" s="40"/>
      <c r="AT1670" s="63"/>
      <c r="AU1670" s="63"/>
      <c r="AV1670" s="142"/>
      <c r="AW1670" s="71"/>
      <c r="AX1670" s="45">
        <v>-4.73E-4</v>
      </c>
      <c r="AY1670" s="45">
        <v>-5.3200000000000003E-4</v>
      </c>
      <c r="AZ1670" s="46"/>
      <c r="BA1670" s="152"/>
      <c r="BB1670" s="47"/>
      <c r="BC1670" s="158">
        <v>1</v>
      </c>
      <c r="BD1670" s="158"/>
      <c r="BE1670" s="47"/>
      <c r="BF1670" s="56"/>
      <c r="BG1670" s="49"/>
      <c r="BH1670" s="50"/>
      <c r="BI1670" s="49"/>
      <c r="BJ1670" s="49"/>
      <c r="BK1670" s="49"/>
      <c r="BL1670" s="49"/>
      <c r="BM1670" s="49"/>
      <c r="BN1670" s="50"/>
      <c r="BO1670" s="49"/>
      <c r="BP1670" s="49"/>
      <c r="BQ1670" s="50"/>
      <c r="BR1670" s="9"/>
    </row>
    <row r="1671" spans="1:70" s="7" customFormat="1" x14ac:dyDescent="0.25">
      <c r="A1671" s="68" t="s">
        <v>2593</v>
      </c>
      <c r="B1671" s="67" t="s">
        <v>2439</v>
      </c>
      <c r="C1671" s="52">
        <v>44975.905381944445</v>
      </c>
      <c r="D1671" s="16">
        <f>(K1671*M1671+P1671*R1671)/(24*60*60)</f>
        <v>1.2233796296296296E-2</v>
      </c>
      <c r="E1671" s="26"/>
      <c r="F1671" s="14" t="s">
        <v>2582</v>
      </c>
      <c r="G1671" s="15">
        <v>0.12</v>
      </c>
      <c r="H1671" s="131">
        <v>31.5</v>
      </c>
      <c r="I1671" s="131">
        <v>15</v>
      </c>
      <c r="J1671" s="143" t="s">
        <v>2581</v>
      </c>
      <c r="K1671" s="27">
        <v>3</v>
      </c>
      <c r="L1671" s="27">
        <v>2E-3</v>
      </c>
      <c r="M1671" s="13">
        <v>176</v>
      </c>
      <c r="N1671" s="13">
        <v>240</v>
      </c>
      <c r="O1671" s="17">
        <v>2E-3</v>
      </c>
      <c r="P1671" s="27">
        <v>1</v>
      </c>
      <c r="Q1671" s="27">
        <v>2E-3</v>
      </c>
      <c r="R1671" s="13">
        <v>529</v>
      </c>
      <c r="S1671" s="13">
        <v>240</v>
      </c>
      <c r="T1671" s="133">
        <v>2.9999999999999997E-4</v>
      </c>
      <c r="U1671" s="27">
        <v>3.0100000000000001E-3</v>
      </c>
      <c r="V1671" s="8">
        <f>IF(AB1669="Latest Sag:",-(K1671*L1671+P1671*Q1671),-(K1671*L1671+P1671*Q1671)+U1671)</f>
        <v>-4.9899999999999996E-3</v>
      </c>
      <c r="W1671" s="8">
        <f>IF(OR(AC1670="",AC1670=0),Z1670+V1671,IF(AB1669="Latest Sag:",AA1670+U1671+V1671,AC1670+V1671))</f>
        <v>-0.63282400000000005</v>
      </c>
      <c r="X1671" s="33">
        <v>-39.691698000000002</v>
      </c>
      <c r="Y1671" s="53">
        <f>IF(OR(ISBLANK(X1671),X1669=VALUE(20)),,IF(W1669="Latest Z20:",ABS(X1669-X1671-K1668*L1668-P1668*Q1668+U1670+U1671),ABS(X1670-X1671-K1670*L1670-P1670*Q1670+U1671)))</f>
        <v>9.9999999809150322E-7</v>
      </c>
      <c r="Z1671" s="28">
        <v>-67.612492000000003</v>
      </c>
      <c r="AA1671" s="28">
        <v>-0.61682400000000004</v>
      </c>
      <c r="AB1671" s="28">
        <v>-1.5900999999999998E-2</v>
      </c>
      <c r="AC1671" s="8">
        <f t="shared" ref="AC1671" si="3797">AB1671+AA1671</f>
        <v>-0.63272499999999998</v>
      </c>
      <c r="AD1671" s="35">
        <v>-0.63292047957560804</v>
      </c>
      <c r="AE1671" s="8">
        <f t="shared" ref="AE1671" si="3798">IF(AD1671="",0,IF(OR(AC1671="",AC1671=0),W1671-AD1671,AC1671-AD1671))</f>
        <v>1.9547957560805962E-4</v>
      </c>
      <c r="AF1671" s="58">
        <f t="shared" ref="AF1671" si="3799">IF(AA1671="",(Z1671-V1671)-Z1670,AC1671-W1671)</f>
        <v>9.9000000000071253E-5</v>
      </c>
      <c r="AG1671" s="40">
        <v>320</v>
      </c>
      <c r="AH1671" s="73">
        <v>400</v>
      </c>
      <c r="AI1671" s="40">
        <v>22</v>
      </c>
      <c r="AJ1671" s="73">
        <v>100</v>
      </c>
      <c r="AK1671" s="40">
        <v>13</v>
      </c>
      <c r="AL1671" s="73">
        <v>200</v>
      </c>
      <c r="AM1671" s="70"/>
      <c r="AN1671" s="74"/>
      <c r="AO1671" s="70">
        <v>85</v>
      </c>
      <c r="AP1671" s="63"/>
      <c r="AQ1671" s="63"/>
      <c r="AR1671" s="40"/>
      <c r="AS1671" s="40"/>
      <c r="AT1671" s="63"/>
      <c r="AU1671" s="63"/>
      <c r="AV1671" s="142"/>
      <c r="AW1671" s="71"/>
      <c r="AX1671" s="45"/>
      <c r="AY1671" s="45"/>
      <c r="AZ1671" s="46"/>
      <c r="BA1671" s="152"/>
      <c r="BB1671" s="47"/>
      <c r="BC1671" s="158">
        <v>1</v>
      </c>
      <c r="BD1671" s="158">
        <v>5</v>
      </c>
      <c r="BE1671" s="47">
        <v>8.4</v>
      </c>
      <c r="BF1671" s="56"/>
      <c r="BG1671" s="49"/>
      <c r="BH1671" s="50"/>
      <c r="BI1671" s="49"/>
      <c r="BJ1671" s="49"/>
      <c r="BK1671" s="49"/>
      <c r="BL1671" s="49"/>
      <c r="BM1671" s="49"/>
      <c r="BN1671" s="50"/>
      <c r="BO1671" s="49"/>
      <c r="BP1671" s="49"/>
      <c r="BQ1671" s="50"/>
      <c r="BR1671" s="9"/>
    </row>
    <row r="1672" spans="1:70" s="6" customFormat="1" x14ac:dyDescent="0.25">
      <c r="A1672" s="170" t="s">
        <v>1155</v>
      </c>
      <c r="B1672" s="136"/>
      <c r="C1672" s="137">
        <v>44975.905393518522</v>
      </c>
      <c r="D1672" s="146">
        <v>3.32</v>
      </c>
      <c r="E1672" s="139" t="s">
        <v>814</v>
      </c>
      <c r="F1672" s="165" t="s">
        <v>1171</v>
      </c>
      <c r="G1672" s="22"/>
      <c r="H1672" s="134"/>
      <c r="I1672" s="134"/>
      <c r="J1672" s="145"/>
      <c r="K1672" s="29"/>
      <c r="L1672" s="29"/>
      <c r="M1672" s="1"/>
      <c r="N1672" s="1"/>
      <c r="O1672" s="3"/>
      <c r="P1672" s="29"/>
      <c r="Q1672" s="29"/>
      <c r="R1672" s="1"/>
      <c r="S1672" s="1"/>
      <c r="T1672" s="147" t="s">
        <v>903</v>
      </c>
      <c r="U1672" s="32" t="s">
        <v>24</v>
      </c>
      <c r="V1672" s="24"/>
      <c r="W1672" s="25" t="s">
        <v>22</v>
      </c>
      <c r="X1672" s="30">
        <v>20</v>
      </c>
      <c r="Y1672" s="138"/>
      <c r="Z1672" s="30"/>
      <c r="AA1672" s="30"/>
      <c r="AB1672" s="36" t="s">
        <v>21</v>
      </c>
      <c r="AC1672" s="24">
        <f>$AC$1671</f>
        <v>-0.63272499999999998</v>
      </c>
      <c r="AD1672" s="30"/>
      <c r="AE1672" s="24"/>
      <c r="AF1672" s="24"/>
      <c r="AG1672" s="41"/>
      <c r="AH1672" s="41"/>
      <c r="AI1672" s="41"/>
      <c r="AJ1672" s="41"/>
      <c r="AK1672" s="41"/>
      <c r="AL1672" s="41"/>
      <c r="AM1672" s="41"/>
      <c r="AN1672" s="41"/>
      <c r="AO1672" s="41"/>
      <c r="AP1672" s="135"/>
      <c r="AQ1672" s="135"/>
      <c r="AR1672" s="41"/>
      <c r="AS1672" s="41"/>
      <c r="AT1672" s="135"/>
      <c r="AU1672" s="135"/>
      <c r="AV1672" s="29"/>
      <c r="AW1672" s="42"/>
      <c r="AX1672" s="42"/>
      <c r="AY1672" s="42"/>
      <c r="AZ1672" s="43"/>
      <c r="BA1672" s="151"/>
      <c r="BB1672" s="44"/>
      <c r="BC1672" s="157">
        <v>2</v>
      </c>
      <c r="BD1672" s="157"/>
      <c r="BE1672" s="44"/>
      <c r="BF1672" s="48"/>
      <c r="BG1672" s="48"/>
      <c r="BH1672" s="48"/>
      <c r="BI1672" s="48"/>
      <c r="BJ1672" s="48"/>
      <c r="BK1672" s="48"/>
      <c r="BL1672" s="48"/>
      <c r="BM1672" s="48"/>
      <c r="BN1672" s="48"/>
      <c r="BO1672" s="48"/>
      <c r="BP1672" s="48"/>
      <c r="BQ1672" s="48"/>
      <c r="BR1672" s="1"/>
    </row>
    <row r="1673" spans="1:70" s="7" customFormat="1" x14ac:dyDescent="0.25">
      <c r="A1673" s="68" t="s">
        <v>2594</v>
      </c>
      <c r="B1673" s="67" t="s">
        <v>1347</v>
      </c>
      <c r="C1673" s="52">
        <v>44975.906180555554</v>
      </c>
      <c r="D1673" s="16">
        <f>(K1673*M1673+P1673*R1673)/(24*60*60)</f>
        <v>0</v>
      </c>
      <c r="E1673" s="26"/>
      <c r="F1673" s="14" t="s">
        <v>2582</v>
      </c>
      <c r="G1673" s="15">
        <v>0.12</v>
      </c>
      <c r="H1673" s="131">
        <v>31.5</v>
      </c>
      <c r="I1673" s="131">
        <v>15</v>
      </c>
      <c r="J1673" s="143" t="s">
        <v>2581</v>
      </c>
      <c r="K1673" s="37"/>
      <c r="L1673" s="27">
        <v>2E-3</v>
      </c>
      <c r="M1673" s="13">
        <v>176</v>
      </c>
      <c r="N1673" s="13">
        <v>240</v>
      </c>
      <c r="O1673" s="17">
        <v>2E-3</v>
      </c>
      <c r="P1673" s="37"/>
      <c r="Q1673" s="27">
        <v>2E-3</v>
      </c>
      <c r="R1673" s="13">
        <v>529</v>
      </c>
      <c r="S1673" s="13">
        <v>240</v>
      </c>
      <c r="T1673" s="133">
        <v>2.9999999999999997E-4</v>
      </c>
      <c r="U1673" s="27"/>
      <c r="V1673" s="8">
        <f>IF(AB1671="Latest Sag:",-(K1673*L1673+P1673*Q1673),-(K1673*L1673+P1673*Q1673)+U1673)</f>
        <v>0</v>
      </c>
      <c r="W1673" s="8">
        <f>IF(OR(AC1672="",AC1672=0),Z1672+V1673,IF(AB1671="Latest Sag:",AA1672+U1673+V1673,AC1672+V1673))</f>
        <v>-0.63272499999999998</v>
      </c>
      <c r="X1673" s="34"/>
      <c r="Y1673" s="53">
        <f>IF(OR(ISBLANK(X1673),X1671=VALUE(20)),,IF(W1671="Latest Z20:",ABS(X1671-X1673-K1670*L1670-P1670*Q1670+U1672+U1673),ABS(X1672-X1673-K1672*L1672-P1672*Q1672+U1673)))</f>
        <v>0</v>
      </c>
      <c r="Z1673" s="28">
        <v>-67.609155000000001</v>
      </c>
      <c r="AA1673" s="28">
        <v>-0.61726099999999995</v>
      </c>
      <c r="AB1673" s="28">
        <v>-3.3799999999999998E-4</v>
      </c>
      <c r="AC1673" s="8">
        <f t="shared" ref="AC1673" si="3800">AB1673+AA1673</f>
        <v>-0.6175989999999999</v>
      </c>
      <c r="AD1673" s="35">
        <v>-0.63324181616706199</v>
      </c>
      <c r="AE1673" s="8">
        <f t="shared" ref="AE1673" si="3801">IF(AD1673="",0,IF(OR(AC1673="",AC1673=0),W1673-AD1673,AC1673-AD1673))</f>
        <v>1.564281616706209E-2</v>
      </c>
      <c r="AF1673" s="58">
        <f t="shared" ref="AF1673" si="3802">IF(AA1673="",(Z1673-V1673)-Z1672,AC1673-W1673)</f>
        <v>1.5126000000000084E-2</v>
      </c>
      <c r="AG1673" s="40">
        <v>-1075</v>
      </c>
      <c r="AH1673" s="73">
        <v>400</v>
      </c>
      <c r="AI1673" s="40">
        <v>67</v>
      </c>
      <c r="AJ1673" s="73">
        <v>100</v>
      </c>
      <c r="AK1673" s="40">
        <v>31</v>
      </c>
      <c r="AL1673" s="73">
        <v>200</v>
      </c>
      <c r="AM1673" s="70"/>
      <c r="AN1673" s="74"/>
      <c r="AO1673" s="70"/>
      <c r="AP1673" s="63"/>
      <c r="AQ1673" s="63"/>
      <c r="AR1673" s="40"/>
      <c r="AS1673" s="40"/>
      <c r="AT1673" s="63"/>
      <c r="AU1673" s="63"/>
      <c r="AV1673" s="142"/>
      <c r="AW1673" s="71"/>
      <c r="AX1673" s="45"/>
      <c r="AY1673" s="45"/>
      <c r="AZ1673" s="46"/>
      <c r="BA1673" s="152"/>
      <c r="BB1673" s="47"/>
      <c r="BC1673" s="158">
        <v>2</v>
      </c>
      <c r="BD1673" s="158"/>
      <c r="BE1673" s="47"/>
      <c r="BF1673" s="56"/>
      <c r="BG1673" s="49"/>
      <c r="BH1673" s="50"/>
      <c r="BI1673" s="49"/>
      <c r="BJ1673" s="49"/>
      <c r="BK1673" s="49"/>
      <c r="BL1673" s="49"/>
      <c r="BM1673" s="49"/>
      <c r="BN1673" s="50"/>
      <c r="BO1673" s="49"/>
      <c r="BP1673" s="49"/>
      <c r="BQ1673" s="50"/>
      <c r="BR1673" s="9"/>
    </row>
    <row r="1674" spans="1:70" s="7" customFormat="1" x14ac:dyDescent="0.25">
      <c r="A1674" s="68" t="s">
        <v>2595</v>
      </c>
      <c r="B1674" s="67" t="s">
        <v>1347</v>
      </c>
      <c r="C1674" s="52">
        <v>44975.944236111114</v>
      </c>
      <c r="D1674" s="16">
        <f>(K1674*M1674+P1674*R1674)/(24*60*60)</f>
        <v>1.0185185185185186E-2</v>
      </c>
      <c r="E1674" s="26"/>
      <c r="F1674" s="14" t="s">
        <v>2582</v>
      </c>
      <c r="G1674" s="15">
        <v>0.12</v>
      </c>
      <c r="H1674" s="131">
        <v>31.5</v>
      </c>
      <c r="I1674" s="131">
        <v>15</v>
      </c>
      <c r="J1674" s="143" t="s">
        <v>2581</v>
      </c>
      <c r="K1674" s="27">
        <v>5</v>
      </c>
      <c r="L1674" s="27">
        <v>2E-3</v>
      </c>
      <c r="M1674" s="13">
        <v>176</v>
      </c>
      <c r="N1674" s="13">
        <v>240</v>
      </c>
      <c r="O1674" s="17">
        <v>2E-3</v>
      </c>
      <c r="P1674" s="27">
        <v>0</v>
      </c>
      <c r="Q1674" s="27">
        <v>2E-3</v>
      </c>
      <c r="R1674" s="13">
        <v>529</v>
      </c>
      <c r="S1674" s="13">
        <v>240</v>
      </c>
      <c r="T1674" s="133">
        <v>2.9999999999999997E-4</v>
      </c>
      <c r="U1674" s="27">
        <v>5.3049999999999998E-3</v>
      </c>
      <c r="V1674" s="8">
        <f>IF(AB1672="Latest Sag:",-(K1674*L1674+P1674*Q1674),-(K1674*L1674+P1674*Q1674)+U1674)</f>
        <v>-0.01</v>
      </c>
      <c r="W1674" s="8">
        <f>IF(OR(AC1673="",AC1673=0),Z1673+V1674,IF(AB1672="Latest Sag:",AA1673+U1674+V1674,AC1673+V1674))</f>
        <v>-0.62195599999999995</v>
      </c>
      <c r="X1674" s="33">
        <v>-39.675519000000001</v>
      </c>
      <c r="Y1674" s="53">
        <f>IF(OR(ISBLANK(X1674),X1672=VALUE(20)),,IF(W1672="Latest Z20:",ABS(X1672-X1674-K1671*L1671-P1671*Q1671+U1673+U1674),ABS(X1673-X1674-K1673*L1673-P1673*Q1673+U1674)))</f>
        <v>0</v>
      </c>
      <c r="Z1674" s="28">
        <v>-67.609097000000006</v>
      </c>
      <c r="AA1674" s="28">
        <v>-0.61726499999999995</v>
      </c>
      <c r="AB1674" s="28">
        <v>-4.9379999999999997E-3</v>
      </c>
      <c r="AC1674" s="8">
        <f t="shared" ref="AC1674" si="3803">AB1674+AA1674</f>
        <v>-0.62220299999999995</v>
      </c>
      <c r="AD1674" s="35">
        <v>-0.63324181616706199</v>
      </c>
      <c r="AE1674" s="8">
        <f t="shared" ref="AE1674" si="3804">IF(AD1674="",0,IF(OR(AC1674="",AC1674=0),W1674-AD1674,AC1674-AD1674))</f>
        <v>1.1038816167062038E-2</v>
      </c>
      <c r="AF1674" s="58">
        <f t="shared" ref="AF1674" si="3805">IF(AA1674="",(Z1674-V1674)-Z1673,AC1674-W1674)</f>
        <v>-2.4699999999999722E-4</v>
      </c>
      <c r="AG1674" s="40">
        <v>-241</v>
      </c>
      <c r="AH1674" s="73">
        <v>400</v>
      </c>
      <c r="AI1674" s="40">
        <v>36</v>
      </c>
      <c r="AJ1674" s="73">
        <v>100</v>
      </c>
      <c r="AK1674" s="40">
        <v>9</v>
      </c>
      <c r="AL1674" s="73">
        <v>200</v>
      </c>
      <c r="AM1674" s="70"/>
      <c r="AN1674" s="74"/>
      <c r="AO1674" s="70">
        <v>345</v>
      </c>
      <c r="AP1674" s="63"/>
      <c r="AQ1674" s="63"/>
      <c r="AR1674" s="40"/>
      <c r="AS1674" s="40"/>
      <c r="AT1674" s="63"/>
      <c r="AU1674" s="63"/>
      <c r="AV1674" s="142"/>
      <c r="AW1674" s="71"/>
      <c r="AX1674" s="45"/>
      <c r="AY1674" s="45"/>
      <c r="AZ1674" s="46"/>
      <c r="BA1674" s="152"/>
      <c r="BB1674" s="47"/>
      <c r="BC1674" s="158">
        <v>2</v>
      </c>
      <c r="BD1674" s="158"/>
      <c r="BE1674" s="47"/>
      <c r="BF1674" s="56"/>
      <c r="BG1674" s="49"/>
      <c r="BH1674" s="50"/>
      <c r="BI1674" s="49"/>
      <c r="BJ1674" s="49"/>
      <c r="BK1674" s="49"/>
      <c r="BL1674" s="49"/>
      <c r="BM1674" s="49"/>
      <c r="BN1674" s="50"/>
      <c r="BO1674" s="49"/>
      <c r="BP1674" s="49"/>
      <c r="BQ1674" s="50"/>
      <c r="BR1674" s="9"/>
    </row>
    <row r="1675" spans="1:70" s="7" customFormat="1" x14ac:dyDescent="0.25">
      <c r="A1675" s="68" t="s">
        <v>2596</v>
      </c>
      <c r="B1675" s="67" t="s">
        <v>1347</v>
      </c>
      <c r="C1675" s="52">
        <v>44975.970902777779</v>
      </c>
      <c r="D1675" s="16">
        <f>(K1675*M1675+P1675*R1675)/(24*60*60)</f>
        <v>8.1481481481481474E-3</v>
      </c>
      <c r="E1675" s="26"/>
      <c r="F1675" s="14" t="s">
        <v>2582</v>
      </c>
      <c r="G1675" s="15">
        <v>0.12</v>
      </c>
      <c r="H1675" s="131">
        <v>31.5</v>
      </c>
      <c r="I1675" s="131">
        <v>15</v>
      </c>
      <c r="J1675" s="143" t="s">
        <v>2581</v>
      </c>
      <c r="K1675" s="27">
        <v>4</v>
      </c>
      <c r="L1675" s="27">
        <v>2E-3</v>
      </c>
      <c r="M1675" s="13">
        <v>176</v>
      </c>
      <c r="N1675" s="13">
        <v>240</v>
      </c>
      <c r="O1675" s="17">
        <v>2E-3</v>
      </c>
      <c r="P1675" s="27">
        <v>0</v>
      </c>
      <c r="Q1675" s="27">
        <v>2E-3</v>
      </c>
      <c r="R1675" s="13">
        <v>529</v>
      </c>
      <c r="S1675" s="13">
        <v>240</v>
      </c>
      <c r="T1675" s="133">
        <v>2.9999999999999997E-4</v>
      </c>
      <c r="U1675" s="27">
        <v>1.9629999999999999E-3</v>
      </c>
      <c r="V1675" s="8">
        <f>IF(AB1673="Latest Sag:",-(K1675*L1675+P1675*Q1675),-(K1675*L1675+P1675*Q1675)+U1675)</f>
        <v>-6.0370000000000007E-3</v>
      </c>
      <c r="W1675" s="8">
        <f>IF(OR(AC1674="",AC1674=0),Z1674+V1675,IF(AB1673="Latest Sag:",AA1674+U1675+V1675,AC1674+V1675))</f>
        <v>-0.62823999999999991</v>
      </c>
      <c r="X1675" s="33">
        <v>-39.683557</v>
      </c>
      <c r="Y1675" s="53">
        <f>IF(OR(ISBLANK(X1675),X1673=VALUE(20)),,IF(W1673="Latest Z20:",ABS(X1673-X1675-K1672*L1672-P1672*Q1672+U1674+U1675),ABS(X1674-X1675-K1674*L1674-P1674*Q1674+U1675)))</f>
        <v>9.9999999910111229E-7</v>
      </c>
      <c r="Z1675" s="28">
        <v>-67.609271000000007</v>
      </c>
      <c r="AA1675" s="28">
        <v>-0.61725699999999994</v>
      </c>
      <c r="AB1675" s="28">
        <v>-1.0914999999999999E-2</v>
      </c>
      <c r="AC1675" s="8">
        <f t="shared" ref="AC1675" si="3806">AB1675+AA1675</f>
        <v>-0.62817199999999995</v>
      </c>
      <c r="AD1675" s="35">
        <v>-0.63324181616706199</v>
      </c>
      <c r="AE1675" s="8">
        <f t="shared" ref="AE1675" si="3807">IF(AD1675="",0,IF(OR(AC1675="",AC1675=0),W1675-AD1675,AC1675-AD1675))</f>
        <v>5.0698161670620356E-3</v>
      </c>
      <c r="AF1675" s="58">
        <f t="shared" ref="AF1675" si="3808">IF(AA1675="",(Z1675-V1675)-Z1674,AC1675-W1675)</f>
        <v>6.7999999999956984E-5</v>
      </c>
      <c r="AG1675" s="40">
        <v>54</v>
      </c>
      <c r="AH1675" s="73">
        <v>400</v>
      </c>
      <c r="AI1675" s="40">
        <v>30</v>
      </c>
      <c r="AJ1675" s="73">
        <v>100</v>
      </c>
      <c r="AK1675" s="40">
        <v>12</v>
      </c>
      <c r="AL1675" s="73">
        <v>200</v>
      </c>
      <c r="AM1675" s="70"/>
      <c r="AN1675" s="74"/>
      <c r="AO1675" s="70">
        <v>32</v>
      </c>
      <c r="AP1675" s="63"/>
      <c r="AQ1675" s="63"/>
      <c r="AR1675" s="40"/>
      <c r="AS1675" s="40"/>
      <c r="AT1675" s="63"/>
      <c r="AU1675" s="63"/>
      <c r="AV1675" s="142"/>
      <c r="AW1675" s="71"/>
      <c r="AX1675" s="45"/>
      <c r="AY1675" s="45"/>
      <c r="AZ1675" s="46"/>
      <c r="BA1675" s="152"/>
      <c r="BB1675" s="47"/>
      <c r="BC1675" s="158">
        <v>2</v>
      </c>
      <c r="BD1675" s="158"/>
      <c r="BE1675" s="47"/>
      <c r="BF1675" s="56"/>
      <c r="BG1675" s="49"/>
      <c r="BH1675" s="50"/>
      <c r="BI1675" s="49"/>
      <c r="BJ1675" s="49"/>
      <c r="BK1675" s="49"/>
      <c r="BL1675" s="49"/>
      <c r="BM1675" s="49"/>
      <c r="BN1675" s="50"/>
      <c r="BO1675" s="49"/>
      <c r="BP1675" s="49"/>
      <c r="BQ1675" s="50"/>
      <c r="BR1675" s="9"/>
    </row>
    <row r="1676" spans="1:70" s="7" customFormat="1" x14ac:dyDescent="0.25">
      <c r="A1676" s="68" t="s">
        <v>2597</v>
      </c>
      <c r="B1676" s="67" t="s">
        <v>1347</v>
      </c>
      <c r="C1676" s="52">
        <v>44975.993738425925</v>
      </c>
      <c r="D1676" s="16">
        <f>(K1676*M1676+P1676*R1676)/(24*60*60)</f>
        <v>1.2233796296296296E-2</v>
      </c>
      <c r="E1676" s="26"/>
      <c r="F1676" s="14" t="s">
        <v>2582</v>
      </c>
      <c r="G1676" s="15">
        <v>0.12</v>
      </c>
      <c r="H1676" s="131">
        <v>31.5</v>
      </c>
      <c r="I1676" s="131">
        <v>15</v>
      </c>
      <c r="J1676" s="143" t="s">
        <v>2581</v>
      </c>
      <c r="K1676" s="27">
        <v>3</v>
      </c>
      <c r="L1676" s="27">
        <v>2E-3</v>
      </c>
      <c r="M1676" s="13">
        <v>176</v>
      </c>
      <c r="N1676" s="13">
        <v>240</v>
      </c>
      <c r="O1676" s="17">
        <v>2E-3</v>
      </c>
      <c r="P1676" s="27">
        <v>1</v>
      </c>
      <c r="Q1676" s="27">
        <v>2E-3</v>
      </c>
      <c r="R1676" s="13">
        <v>529</v>
      </c>
      <c r="S1676" s="13">
        <v>240</v>
      </c>
      <c r="T1676" s="133">
        <v>2.9999999999999997E-4</v>
      </c>
      <c r="U1676" s="27">
        <v>3.0360000000000001E-3</v>
      </c>
      <c r="V1676" s="8">
        <f>IF(AB1674="Latest Sag:",-(K1676*L1676+P1676*Q1676),-(K1676*L1676+P1676*Q1676)+U1676)</f>
        <v>-4.9639999999999997E-3</v>
      </c>
      <c r="W1676" s="8">
        <f>IF(OR(AC1675="",AC1675=0),Z1675+V1676,IF(AB1674="Latest Sag:",AA1675+U1676+V1676,AC1675+V1676))</f>
        <v>-0.63313599999999992</v>
      </c>
      <c r="X1676" s="33">
        <v>-39.688521000000001</v>
      </c>
      <c r="Y1676" s="53">
        <f>IF(OR(ISBLANK(X1676),X1674=VALUE(20)),,IF(W1674="Latest Z20:",ABS(X1674-X1676-K1673*L1673-P1673*Q1673+U1675+U1676),ABS(X1675-X1676-K1675*L1675-P1675*Q1675+U1676)))</f>
        <v>1.0785643211885798E-15</v>
      </c>
      <c r="Z1676" s="28">
        <v>-67.609224999999995</v>
      </c>
      <c r="AA1676" s="28">
        <v>-0.61728300000000003</v>
      </c>
      <c r="AB1676" s="28">
        <v>-1.5800999999999999E-2</v>
      </c>
      <c r="AC1676" s="8">
        <f t="shared" ref="AC1676" si="3809">AB1676+AA1676</f>
        <v>-0.63308399999999998</v>
      </c>
      <c r="AD1676" s="35">
        <v>-0.63324181616706199</v>
      </c>
      <c r="AE1676" s="8">
        <f t="shared" ref="AE1676" si="3810">IF(AD1676="",0,IF(OR(AC1676="",AC1676=0),W1676-AD1676,AC1676-AD1676))</f>
        <v>1.5781616706200818E-4</v>
      </c>
      <c r="AF1676" s="58">
        <f t="shared" ref="AF1676" si="3811">IF(AA1676="",(Z1676-V1676)-Z1675,AC1676-W1676)</f>
        <v>5.1999999999940982E-5</v>
      </c>
      <c r="AG1676" s="40">
        <v>11</v>
      </c>
      <c r="AH1676" s="73">
        <v>400</v>
      </c>
      <c r="AI1676" s="40">
        <v>36</v>
      </c>
      <c r="AJ1676" s="73">
        <v>100</v>
      </c>
      <c r="AK1676" s="40">
        <v>16</v>
      </c>
      <c r="AL1676" s="73">
        <v>200</v>
      </c>
      <c r="AM1676" s="70"/>
      <c r="AN1676" s="74"/>
      <c r="AO1676" s="70">
        <v>33</v>
      </c>
      <c r="AP1676" s="63"/>
      <c r="AQ1676" s="63"/>
      <c r="AR1676" s="40"/>
      <c r="AS1676" s="40"/>
      <c r="AT1676" s="63"/>
      <c r="AU1676" s="63"/>
      <c r="AV1676" s="142"/>
      <c r="AW1676" s="71"/>
      <c r="AX1676" s="45"/>
      <c r="AY1676" s="45"/>
      <c r="AZ1676" s="46"/>
      <c r="BA1676" s="152"/>
      <c r="BB1676" s="47"/>
      <c r="BC1676" s="158">
        <v>2</v>
      </c>
      <c r="BD1676" s="158">
        <v>5</v>
      </c>
      <c r="BE1676" s="47">
        <v>15.6</v>
      </c>
      <c r="BF1676" s="56"/>
      <c r="BG1676" s="49"/>
      <c r="BH1676" s="50"/>
      <c r="BI1676" s="49"/>
      <c r="BJ1676" s="49"/>
      <c r="BK1676" s="49"/>
      <c r="BL1676" s="49"/>
      <c r="BM1676" s="49"/>
      <c r="BN1676" s="50"/>
      <c r="BO1676" s="49"/>
      <c r="BP1676" s="49"/>
      <c r="BQ1676" s="50"/>
      <c r="BR1676" s="9"/>
    </row>
    <row r="1677" spans="1:70" s="6" customFormat="1" x14ac:dyDescent="0.25">
      <c r="A1677" s="1" t="s">
        <v>25</v>
      </c>
      <c r="B1677" s="136"/>
      <c r="C1677" s="137">
        <v>44976.036678240744</v>
      </c>
      <c r="D1677" s="146">
        <v>3.15</v>
      </c>
      <c r="E1677" s="139" t="s">
        <v>814</v>
      </c>
      <c r="F1677" s="165" t="s">
        <v>1175</v>
      </c>
      <c r="G1677" s="22"/>
      <c r="H1677" s="134"/>
      <c r="I1677" s="134"/>
      <c r="J1677" s="145"/>
      <c r="K1677" s="29"/>
      <c r="L1677" s="29"/>
      <c r="M1677" s="1"/>
      <c r="N1677" s="1"/>
      <c r="O1677" s="3"/>
      <c r="P1677" s="29"/>
      <c r="Q1677" s="29"/>
      <c r="R1677" s="1"/>
      <c r="S1677" s="1"/>
      <c r="T1677" s="147" t="s">
        <v>903</v>
      </c>
      <c r="U1677" s="32" t="s">
        <v>24</v>
      </c>
      <c r="V1677" s="24"/>
      <c r="W1677" s="25" t="s">
        <v>22</v>
      </c>
      <c r="X1677" s="30">
        <v>20</v>
      </c>
      <c r="Y1677" s="138"/>
      <c r="Z1677" s="30"/>
      <c r="AA1677" s="30"/>
      <c r="AB1677" s="36" t="s">
        <v>21</v>
      </c>
      <c r="AC1677" s="24">
        <f>$AC$1676</f>
        <v>-0.63308399999999998</v>
      </c>
      <c r="AD1677" s="30"/>
      <c r="AE1677" s="24"/>
      <c r="AF1677" s="24"/>
      <c r="AG1677" s="41"/>
      <c r="AH1677" s="41"/>
      <c r="AI1677" s="41"/>
      <c r="AJ1677" s="41"/>
      <c r="AK1677" s="41"/>
      <c r="AL1677" s="41"/>
      <c r="AM1677" s="41"/>
      <c r="AN1677" s="41"/>
      <c r="AO1677" s="41"/>
      <c r="AP1677" s="135"/>
      <c r="AQ1677" s="135"/>
      <c r="AR1677" s="41"/>
      <c r="AS1677" s="41"/>
      <c r="AT1677" s="135"/>
      <c r="AU1677" s="135"/>
      <c r="AV1677" s="29"/>
      <c r="AW1677" s="42"/>
      <c r="AX1677" s="42"/>
      <c r="AY1677" s="42"/>
      <c r="AZ1677" s="43"/>
      <c r="BA1677" s="151"/>
      <c r="BB1677" s="44"/>
      <c r="BC1677" s="157">
        <v>3</v>
      </c>
      <c r="BD1677" s="157"/>
      <c r="BE1677" s="44"/>
      <c r="BF1677" s="48"/>
      <c r="BG1677" s="48"/>
      <c r="BH1677" s="48"/>
      <c r="BI1677" s="48"/>
      <c r="BJ1677" s="48"/>
      <c r="BK1677" s="48"/>
      <c r="BL1677" s="48"/>
      <c r="BM1677" s="48"/>
      <c r="BN1677" s="48"/>
      <c r="BO1677" s="48"/>
      <c r="BP1677" s="48"/>
      <c r="BQ1677" s="48"/>
      <c r="BR1677" s="1"/>
    </row>
    <row r="1678" spans="1:70" s="7" customFormat="1" x14ac:dyDescent="0.25">
      <c r="A1678" s="68" t="s">
        <v>1112</v>
      </c>
      <c r="B1678" s="67" t="s">
        <v>1246</v>
      </c>
      <c r="C1678" s="52">
        <v>44976.051018518519</v>
      </c>
      <c r="D1678" s="16">
        <f t="shared" ref="D1678:D1684" si="3812">(K1678*M1678+P1678*R1678)/(24*60*60)</f>
        <v>0</v>
      </c>
      <c r="E1678" s="26" t="s">
        <v>2598</v>
      </c>
      <c r="F1678" s="14" t="s">
        <v>2599</v>
      </c>
      <c r="G1678" s="15">
        <v>0.112</v>
      </c>
      <c r="H1678" s="131">
        <v>31.5</v>
      </c>
      <c r="I1678" s="131">
        <v>15</v>
      </c>
      <c r="J1678" s="143" t="s">
        <v>2600</v>
      </c>
      <c r="K1678" s="37"/>
      <c r="L1678" s="27">
        <v>6.0000000000000001E-3</v>
      </c>
      <c r="M1678" s="13">
        <v>57</v>
      </c>
      <c r="N1678" s="13">
        <v>240</v>
      </c>
      <c r="O1678" s="17">
        <v>2E-3</v>
      </c>
      <c r="P1678" s="37"/>
      <c r="Q1678" s="27">
        <v>6.0000000000000001E-3</v>
      </c>
      <c r="R1678" s="13">
        <v>529</v>
      </c>
      <c r="S1678" s="13">
        <v>240</v>
      </c>
      <c r="T1678" s="133">
        <v>2.9999999999999997E-4</v>
      </c>
      <c r="U1678" s="27"/>
      <c r="V1678" s="8">
        <f t="shared" ref="V1678:V1684" si="3813">IF(AB1676="Latest Sag:",-(K1678*L1678+P1678*Q1678),-(K1678*L1678+P1678*Q1678)+U1678)</f>
        <v>0</v>
      </c>
      <c r="W1678" s="8">
        <f t="shared" ref="W1678:W1684" si="3814">IF(OR(AC1677="",AC1677=0),Z1677+V1678,IF(AB1676="Latest Sag:",AA1677+U1678+V1678,AC1677+V1678))</f>
        <v>-0.63308399999999998</v>
      </c>
      <c r="X1678" s="34"/>
      <c r="Y1678" s="53">
        <f t="shared" ref="Y1678:Y1684" si="3815">IF(OR(ISBLANK(X1678),X1676=VALUE(20)),,IF(W1676="Latest Z20:",ABS(X1676-X1678-K1675*L1675-P1675*Q1675+U1677+U1678),ABS(X1677-X1678-K1677*L1677-P1677*Q1677+U1678)))</f>
        <v>0</v>
      </c>
      <c r="Z1678" s="28">
        <v>-77.167569</v>
      </c>
      <c r="AA1678" s="28"/>
      <c r="AB1678" s="28"/>
      <c r="AC1678" s="8">
        <f t="shared" ref="AC1678" si="3816">AB1678+AA1678</f>
        <v>0</v>
      </c>
      <c r="AD1678" s="35"/>
      <c r="AE1678" s="8">
        <f t="shared" ref="AE1678" si="3817">IF(AD1678="",0,IF(OR(AC1678="",AC1678=0),W1678-AD1678,AC1678-AD1678))</f>
        <v>0</v>
      </c>
      <c r="AF1678" s="58">
        <f t="shared" ref="AF1678" si="3818">IF(AA1678="",(Z1678-V1678)-Z1677,AC1678-W1678)</f>
        <v>-77.167569</v>
      </c>
      <c r="AG1678" s="40">
        <v>317</v>
      </c>
      <c r="AH1678" s="73">
        <v>350</v>
      </c>
      <c r="AI1678" s="40"/>
      <c r="AJ1678" s="73"/>
      <c r="AK1678" s="40"/>
      <c r="AL1678" s="73"/>
      <c r="AM1678" s="70"/>
      <c r="AN1678" s="74"/>
      <c r="AO1678" s="70"/>
      <c r="AP1678" s="63"/>
      <c r="AQ1678" s="63"/>
      <c r="AR1678" s="40"/>
      <c r="AS1678" s="40"/>
      <c r="AT1678" s="63"/>
      <c r="AU1678" s="63"/>
      <c r="AV1678" s="142"/>
      <c r="AW1678" s="71">
        <v>0.02</v>
      </c>
      <c r="AX1678" s="45"/>
      <c r="AY1678" s="45"/>
      <c r="AZ1678" s="46"/>
      <c r="BA1678" s="152"/>
      <c r="BB1678" s="47"/>
      <c r="BC1678" s="158">
        <v>3</v>
      </c>
      <c r="BD1678" s="158"/>
      <c r="BE1678" s="47"/>
      <c r="BF1678" s="56"/>
      <c r="BG1678" s="49"/>
      <c r="BH1678" s="50"/>
      <c r="BI1678" s="49"/>
      <c r="BJ1678" s="49"/>
      <c r="BK1678" s="49"/>
      <c r="BL1678" s="49"/>
      <c r="BM1678" s="49"/>
      <c r="BN1678" s="50"/>
      <c r="BO1678" s="49"/>
      <c r="BP1678" s="49"/>
      <c r="BQ1678" s="50"/>
      <c r="BR1678" s="9"/>
    </row>
    <row r="1679" spans="1:70" s="7" customFormat="1" x14ac:dyDescent="0.25">
      <c r="A1679" s="68" t="s">
        <v>1116</v>
      </c>
      <c r="B1679" s="67" t="s">
        <v>1246</v>
      </c>
      <c r="C1679" s="52">
        <v>44976.103113425925</v>
      </c>
      <c r="D1679" s="16">
        <f t="shared" si="3812"/>
        <v>1.9791666666666668E-3</v>
      </c>
      <c r="E1679" s="26"/>
      <c r="F1679" s="14" t="s">
        <v>2599</v>
      </c>
      <c r="G1679" s="15">
        <v>0.112</v>
      </c>
      <c r="H1679" s="131">
        <v>31.5</v>
      </c>
      <c r="I1679" s="131">
        <v>15</v>
      </c>
      <c r="J1679" s="143" t="s">
        <v>2600</v>
      </c>
      <c r="K1679" s="27">
        <v>3</v>
      </c>
      <c r="L1679" s="27">
        <v>6.0000000000000001E-3</v>
      </c>
      <c r="M1679" s="13">
        <v>57</v>
      </c>
      <c r="N1679" s="13">
        <v>240</v>
      </c>
      <c r="O1679" s="17">
        <v>2E-3</v>
      </c>
      <c r="P1679" s="27">
        <v>0</v>
      </c>
      <c r="Q1679" s="27">
        <v>6.0000000000000001E-3</v>
      </c>
      <c r="R1679" s="13">
        <v>529</v>
      </c>
      <c r="S1679" s="13">
        <v>240</v>
      </c>
      <c r="T1679" s="133">
        <v>2.9999999999999997E-4</v>
      </c>
      <c r="U1679" s="27">
        <v>0.01</v>
      </c>
      <c r="V1679" s="8">
        <f t="shared" si="3813"/>
        <v>-1.8000000000000002E-2</v>
      </c>
      <c r="W1679" s="8">
        <f t="shared" si="3814"/>
        <v>-77.185569000000001</v>
      </c>
      <c r="X1679" s="33">
        <v>-49.178204000000001</v>
      </c>
      <c r="Y1679" s="53">
        <f t="shared" si="3815"/>
        <v>0</v>
      </c>
      <c r="Z1679" s="28">
        <v>-77.179040000000001</v>
      </c>
      <c r="AA1679" s="28"/>
      <c r="AB1679" s="28"/>
      <c r="AC1679" s="8">
        <f t="shared" ref="AC1679" si="3819">AB1679+AA1679</f>
        <v>0</v>
      </c>
      <c r="AD1679" s="35"/>
      <c r="AE1679" s="8">
        <f t="shared" ref="AE1679" si="3820">IF(AD1679="",0,IF(OR(AC1679="",AC1679=0),W1679-AD1679,AC1679-AD1679))</f>
        <v>0</v>
      </c>
      <c r="AF1679" s="58">
        <f t="shared" ref="AF1679" si="3821">IF(AA1679="",(Z1679-V1679)-Z1678,AC1679-W1679)</f>
        <v>6.5290000000004511E-3</v>
      </c>
      <c r="AG1679" s="40">
        <v>4096</v>
      </c>
      <c r="AH1679" s="73">
        <v>350</v>
      </c>
      <c r="AI1679" s="40"/>
      <c r="AJ1679" s="73"/>
      <c r="AK1679" s="40"/>
      <c r="AL1679" s="73"/>
      <c r="AM1679" s="70"/>
      <c r="AN1679" s="74"/>
      <c r="AO1679" s="70"/>
      <c r="AP1679" s="63"/>
      <c r="AQ1679" s="63"/>
      <c r="AR1679" s="40"/>
      <c r="AS1679" s="40"/>
      <c r="AT1679" s="63"/>
      <c r="AU1679" s="63"/>
      <c r="AV1679" s="142">
        <v>2.9000000000000001E-2</v>
      </c>
      <c r="AW1679" s="71">
        <v>-1.35E-2</v>
      </c>
      <c r="AX1679" s="45">
        <v>-5.4200000000000003E-3</v>
      </c>
      <c r="AY1679" s="45">
        <v>4.542E-3</v>
      </c>
      <c r="AZ1679" s="46"/>
      <c r="BA1679" s="152"/>
      <c r="BB1679" s="47"/>
      <c r="BC1679" s="158">
        <v>3</v>
      </c>
      <c r="BD1679" s="158"/>
      <c r="BE1679" s="47"/>
      <c r="BF1679" s="56"/>
      <c r="BG1679" s="49"/>
      <c r="BH1679" s="50"/>
      <c r="BI1679" s="49"/>
      <c r="BJ1679" s="49"/>
      <c r="BK1679" s="49"/>
      <c r="BL1679" s="49"/>
      <c r="BM1679" s="49"/>
      <c r="BN1679" s="50"/>
      <c r="BO1679" s="49"/>
      <c r="BP1679" s="49"/>
      <c r="BQ1679" s="50"/>
      <c r="BR1679" s="9"/>
    </row>
    <row r="1680" spans="1:70" s="7" customFormat="1" x14ac:dyDescent="0.25">
      <c r="A1680" s="68" t="s">
        <v>1250</v>
      </c>
      <c r="B1680" s="67" t="s">
        <v>1246</v>
      </c>
      <c r="C1680" s="52">
        <v>44976.119131944448</v>
      </c>
      <c r="D1680" s="16">
        <f t="shared" si="3812"/>
        <v>1.9791666666666668E-3</v>
      </c>
      <c r="E1680" s="26" t="s">
        <v>2601</v>
      </c>
      <c r="F1680" s="14" t="s">
        <v>2599</v>
      </c>
      <c r="G1680" s="15">
        <v>0.112</v>
      </c>
      <c r="H1680" s="131">
        <v>31.5</v>
      </c>
      <c r="I1680" s="131">
        <v>15</v>
      </c>
      <c r="J1680" s="143" t="s">
        <v>2600</v>
      </c>
      <c r="K1680" s="27">
        <v>3</v>
      </c>
      <c r="L1680" s="27">
        <v>6.0000000000000001E-3</v>
      </c>
      <c r="M1680" s="13">
        <v>57</v>
      </c>
      <c r="N1680" s="13">
        <v>240</v>
      </c>
      <c r="O1680" s="17">
        <v>2E-3</v>
      </c>
      <c r="P1680" s="27">
        <v>0</v>
      </c>
      <c r="Q1680" s="27">
        <v>6.0000000000000001E-3</v>
      </c>
      <c r="R1680" s="13">
        <v>529</v>
      </c>
      <c r="S1680" s="13">
        <v>240</v>
      </c>
      <c r="T1680" s="133">
        <v>2.9999999999999997E-4</v>
      </c>
      <c r="U1680" s="27">
        <v>0.01</v>
      </c>
      <c r="V1680" s="8">
        <f t="shared" si="3813"/>
        <v>-8.0000000000000019E-3</v>
      </c>
      <c r="W1680" s="8">
        <f t="shared" si="3814"/>
        <v>-77.187039999999996</v>
      </c>
      <c r="X1680" s="33">
        <v>-49.186203999999996</v>
      </c>
      <c r="Y1680" s="53">
        <f t="shared" si="3815"/>
        <v>4.4356879280726957E-15</v>
      </c>
      <c r="Z1680" s="28">
        <v>-77.187076000000005</v>
      </c>
      <c r="AA1680" s="28"/>
      <c r="AB1680" s="28"/>
      <c r="AC1680" s="8">
        <f t="shared" ref="AC1680" si="3822">AB1680+AA1680</f>
        <v>0</v>
      </c>
      <c r="AD1680" s="35"/>
      <c r="AE1680" s="8">
        <f t="shared" ref="AE1680" si="3823">IF(AD1680="",0,IF(OR(AC1680="",AC1680=0),W1680-AD1680,AC1680-AD1680))</f>
        <v>0</v>
      </c>
      <c r="AF1680" s="58">
        <f t="shared" ref="AF1680" si="3824">IF(AA1680="",(Z1680-V1680)-Z1679,AC1680-W1680)</f>
        <v>-3.600000000858472E-5</v>
      </c>
      <c r="AG1680" s="40">
        <v>515</v>
      </c>
      <c r="AH1680" s="73">
        <v>350</v>
      </c>
      <c r="AI1680" s="40"/>
      <c r="AJ1680" s="73"/>
      <c r="AK1680" s="40"/>
      <c r="AL1680" s="73"/>
      <c r="AM1680" s="70"/>
      <c r="AN1680" s="74"/>
      <c r="AO1680" s="70"/>
      <c r="AP1680" s="63"/>
      <c r="AQ1680" s="63"/>
      <c r="AR1680" s="40"/>
      <c r="AS1680" s="40"/>
      <c r="AT1680" s="63"/>
      <c r="AU1680" s="63"/>
      <c r="AV1680" s="142">
        <v>1.2E-2</v>
      </c>
      <c r="AW1680" s="71">
        <v>-5.0000000000000001E-3</v>
      </c>
      <c r="AX1680" s="45"/>
      <c r="AY1680" s="45"/>
      <c r="AZ1680" s="46"/>
      <c r="BA1680" s="152"/>
      <c r="BB1680" s="47"/>
      <c r="BC1680" s="158">
        <v>3</v>
      </c>
      <c r="BD1680" s="158"/>
      <c r="BE1680" s="47"/>
      <c r="BF1680" s="56"/>
      <c r="BG1680" s="49"/>
      <c r="BH1680" s="50"/>
      <c r="BI1680" s="49"/>
      <c r="BJ1680" s="49"/>
      <c r="BK1680" s="49"/>
      <c r="BL1680" s="49"/>
      <c r="BM1680" s="49"/>
      <c r="BN1680" s="50"/>
      <c r="BO1680" s="49"/>
      <c r="BP1680" s="49"/>
      <c r="BQ1680" s="50"/>
      <c r="BR1680" s="9"/>
    </row>
    <row r="1681" spans="1:70" s="7" customFormat="1" x14ac:dyDescent="0.25">
      <c r="A1681" s="68" t="s">
        <v>1254</v>
      </c>
      <c r="B1681" s="67" t="s">
        <v>1246</v>
      </c>
      <c r="C1681" s="52">
        <v>44976.145787037036</v>
      </c>
      <c r="D1681" s="16">
        <f t="shared" si="3812"/>
        <v>1.9791666666666668E-3</v>
      </c>
      <c r="E1681" s="26"/>
      <c r="F1681" s="14" t="s">
        <v>2599</v>
      </c>
      <c r="G1681" s="15">
        <v>0.112</v>
      </c>
      <c r="H1681" s="131">
        <v>31.5</v>
      </c>
      <c r="I1681" s="131">
        <v>15</v>
      </c>
      <c r="J1681" s="143" t="s">
        <v>2600</v>
      </c>
      <c r="K1681" s="27">
        <v>3</v>
      </c>
      <c r="L1681" s="27">
        <v>6.0000000000000001E-3</v>
      </c>
      <c r="M1681" s="13">
        <v>57</v>
      </c>
      <c r="N1681" s="13">
        <v>240</v>
      </c>
      <c r="O1681" s="17">
        <v>2E-3</v>
      </c>
      <c r="P1681" s="27">
        <v>0</v>
      </c>
      <c r="Q1681" s="27">
        <v>6.0000000000000001E-3</v>
      </c>
      <c r="R1681" s="13">
        <v>529</v>
      </c>
      <c r="S1681" s="13">
        <v>240</v>
      </c>
      <c r="T1681" s="133">
        <v>2.9999999999999997E-4</v>
      </c>
      <c r="U1681" s="27">
        <v>0.01</v>
      </c>
      <c r="V1681" s="8">
        <f t="shared" si="3813"/>
        <v>-8.0000000000000019E-3</v>
      </c>
      <c r="W1681" s="8">
        <f t="shared" si="3814"/>
        <v>-77.195076</v>
      </c>
      <c r="X1681" s="33">
        <v>-49.194204999999997</v>
      </c>
      <c r="Y1681" s="53">
        <f t="shared" si="3815"/>
        <v>1.0000000001449821E-6</v>
      </c>
      <c r="Z1681" s="28">
        <v>-77.193866999999997</v>
      </c>
      <c r="AA1681" s="28"/>
      <c r="AB1681" s="28"/>
      <c r="AC1681" s="8">
        <f t="shared" ref="AC1681" si="3825">AB1681+AA1681</f>
        <v>0</v>
      </c>
      <c r="AD1681" s="35"/>
      <c r="AE1681" s="8">
        <f t="shared" ref="AE1681" si="3826">IF(AD1681="",0,IF(OR(AC1681="",AC1681=0),W1681-AD1681,AC1681-AD1681))</f>
        <v>0</v>
      </c>
      <c r="AF1681" s="58">
        <f t="shared" ref="AF1681" si="3827">IF(AA1681="",(Z1681-V1681)-Z1680,AC1681-W1681)</f>
        <v>1.2090000000029022E-3</v>
      </c>
      <c r="AG1681" s="40">
        <v>1599</v>
      </c>
      <c r="AH1681" s="73">
        <v>350</v>
      </c>
      <c r="AI1681" s="40"/>
      <c r="AJ1681" s="73"/>
      <c r="AK1681" s="40"/>
      <c r="AL1681" s="73"/>
      <c r="AM1681" s="70"/>
      <c r="AN1681" s="74"/>
      <c r="AO1681" s="70"/>
      <c r="AP1681" s="63"/>
      <c r="AQ1681" s="63"/>
      <c r="AR1681" s="40"/>
      <c r="AS1681" s="40"/>
      <c r="AT1681" s="63"/>
      <c r="AU1681" s="63"/>
      <c r="AV1681" s="142">
        <v>3.9E-2</v>
      </c>
      <c r="AW1681" s="71">
        <v>1.8499999999999999E-2</v>
      </c>
      <c r="AX1681" s="45"/>
      <c r="AY1681" s="45"/>
      <c r="AZ1681" s="46"/>
      <c r="BA1681" s="152"/>
      <c r="BB1681" s="47"/>
      <c r="BC1681" s="158">
        <v>3</v>
      </c>
      <c r="BD1681" s="158"/>
      <c r="BE1681" s="47"/>
      <c r="BF1681" s="56"/>
      <c r="BG1681" s="49"/>
      <c r="BH1681" s="50"/>
      <c r="BI1681" s="49"/>
      <c r="BJ1681" s="49"/>
      <c r="BK1681" s="49"/>
      <c r="BL1681" s="49"/>
      <c r="BM1681" s="49"/>
      <c r="BN1681" s="50"/>
      <c r="BO1681" s="49"/>
      <c r="BP1681" s="49"/>
      <c r="BQ1681" s="50"/>
      <c r="BR1681" s="9"/>
    </row>
    <row r="1682" spans="1:70" s="7" customFormat="1" x14ac:dyDescent="0.25">
      <c r="A1682" s="68" t="s">
        <v>1439</v>
      </c>
      <c r="B1682" s="67" t="s">
        <v>1246</v>
      </c>
      <c r="C1682" s="52">
        <v>44976.1484837963</v>
      </c>
      <c r="D1682" s="16">
        <f t="shared" si="3812"/>
        <v>1.9791666666666668E-3</v>
      </c>
      <c r="E1682" s="26"/>
      <c r="F1682" s="14" t="s">
        <v>2599</v>
      </c>
      <c r="G1682" s="15">
        <v>0.112</v>
      </c>
      <c r="H1682" s="131">
        <v>31.5</v>
      </c>
      <c r="I1682" s="131">
        <v>15</v>
      </c>
      <c r="J1682" s="143" t="s">
        <v>2600</v>
      </c>
      <c r="K1682" s="27">
        <v>3</v>
      </c>
      <c r="L1682" s="27">
        <v>6.0000000000000001E-3</v>
      </c>
      <c r="M1682" s="13">
        <v>57</v>
      </c>
      <c r="N1682" s="13">
        <v>240</v>
      </c>
      <c r="O1682" s="17">
        <v>2E-3</v>
      </c>
      <c r="P1682" s="27">
        <v>0</v>
      </c>
      <c r="Q1682" s="27">
        <v>6.0000000000000001E-3</v>
      </c>
      <c r="R1682" s="13">
        <v>529</v>
      </c>
      <c r="S1682" s="13">
        <v>240</v>
      </c>
      <c r="T1682" s="133">
        <v>2.9999999999999997E-4</v>
      </c>
      <c r="U1682" s="27">
        <v>0.01</v>
      </c>
      <c r="V1682" s="8">
        <f t="shared" si="3813"/>
        <v>-8.0000000000000019E-3</v>
      </c>
      <c r="W1682" s="8">
        <f t="shared" si="3814"/>
        <v>-77.201866999999993</v>
      </c>
      <c r="X1682" s="33">
        <v>-49.202204000000002</v>
      </c>
      <c r="Y1682" s="53">
        <f t="shared" si="3815"/>
        <v>9.9999999480550328E-7</v>
      </c>
      <c r="Z1682" s="28">
        <v>-77.203658000000004</v>
      </c>
      <c r="AA1682" s="28"/>
      <c r="AB1682" s="28"/>
      <c r="AC1682" s="8">
        <f t="shared" ref="AC1682" si="3828">AB1682+AA1682</f>
        <v>0</v>
      </c>
      <c r="AD1682" s="35"/>
      <c r="AE1682" s="8">
        <f t="shared" ref="AE1682" si="3829">IF(AD1682="",0,IF(OR(AC1682="",AC1682=0),W1682-AD1682,AC1682-AD1682))</f>
        <v>0</v>
      </c>
      <c r="AF1682" s="58">
        <f t="shared" ref="AF1682" si="3830">IF(AA1682="",(Z1682-V1682)-Z1681,AC1682-W1682)</f>
        <v>-1.7910000000114223E-3</v>
      </c>
      <c r="AG1682" s="40">
        <v>536</v>
      </c>
      <c r="AH1682" s="73">
        <v>350</v>
      </c>
      <c r="AI1682" s="40"/>
      <c r="AJ1682" s="73"/>
      <c r="AK1682" s="40"/>
      <c r="AL1682" s="73"/>
      <c r="AM1682" s="70"/>
      <c r="AN1682" s="74"/>
      <c r="AO1682" s="70"/>
      <c r="AP1682" s="63"/>
      <c r="AQ1682" s="63"/>
      <c r="AR1682" s="40"/>
      <c r="AS1682" s="40"/>
      <c r="AT1682" s="63"/>
      <c r="AU1682" s="63"/>
      <c r="AV1682" s="142"/>
      <c r="AW1682" s="71">
        <v>-2.2000000000000001E-3</v>
      </c>
      <c r="AX1682" s="45"/>
      <c r="AY1682" s="45"/>
      <c r="AZ1682" s="46"/>
      <c r="BA1682" s="152"/>
      <c r="BB1682" s="47"/>
      <c r="BC1682" s="158">
        <v>3</v>
      </c>
      <c r="BD1682" s="158"/>
      <c r="BE1682" s="47"/>
      <c r="BF1682" s="56"/>
      <c r="BG1682" s="49"/>
      <c r="BH1682" s="50"/>
      <c r="BI1682" s="49"/>
      <c r="BJ1682" s="49"/>
      <c r="BK1682" s="49"/>
      <c r="BL1682" s="49"/>
      <c r="BM1682" s="49"/>
      <c r="BN1682" s="50"/>
      <c r="BO1682" s="49"/>
      <c r="BP1682" s="49"/>
      <c r="BQ1682" s="50"/>
      <c r="BR1682" s="9"/>
    </row>
    <row r="1683" spans="1:70" s="7" customFormat="1" x14ac:dyDescent="0.25">
      <c r="A1683" s="68" t="s">
        <v>1675</v>
      </c>
      <c r="B1683" s="67" t="s">
        <v>1246</v>
      </c>
      <c r="C1683" s="52">
        <v>44976.165347222224</v>
      </c>
      <c r="D1683" s="16">
        <f t="shared" si="3812"/>
        <v>1.9791666666666668E-3</v>
      </c>
      <c r="E1683" s="26"/>
      <c r="F1683" s="14" t="s">
        <v>2599</v>
      </c>
      <c r="G1683" s="15">
        <v>0.112</v>
      </c>
      <c r="H1683" s="131">
        <v>31.5</v>
      </c>
      <c r="I1683" s="131">
        <v>15</v>
      </c>
      <c r="J1683" s="143" t="s">
        <v>2600</v>
      </c>
      <c r="K1683" s="27">
        <v>3</v>
      </c>
      <c r="L1683" s="27">
        <v>6.0000000000000001E-3</v>
      </c>
      <c r="M1683" s="13">
        <v>57</v>
      </c>
      <c r="N1683" s="13">
        <v>240</v>
      </c>
      <c r="O1683" s="17">
        <v>2E-3</v>
      </c>
      <c r="P1683" s="27">
        <v>0</v>
      </c>
      <c r="Q1683" s="27">
        <v>6.0000000000000001E-3</v>
      </c>
      <c r="R1683" s="13">
        <v>529</v>
      </c>
      <c r="S1683" s="13">
        <v>240</v>
      </c>
      <c r="T1683" s="133">
        <v>2.9999999999999997E-4</v>
      </c>
      <c r="U1683" s="27">
        <v>0.01</v>
      </c>
      <c r="V1683" s="8">
        <f t="shared" si="3813"/>
        <v>-8.0000000000000019E-3</v>
      </c>
      <c r="W1683" s="8">
        <f t="shared" si="3814"/>
        <v>-77.211658</v>
      </c>
      <c r="X1683" s="33">
        <v>-49.210203999999997</v>
      </c>
      <c r="Y1683" s="53">
        <f t="shared" si="3815"/>
        <v>4.4356879280726957E-15</v>
      </c>
      <c r="Z1683" s="28">
        <v>-77.209988999999993</v>
      </c>
      <c r="AA1683" s="28"/>
      <c r="AB1683" s="28"/>
      <c r="AC1683" s="8">
        <f t="shared" ref="AC1683" si="3831">AB1683+AA1683</f>
        <v>0</v>
      </c>
      <c r="AD1683" s="35"/>
      <c r="AE1683" s="8">
        <f t="shared" ref="AE1683" si="3832">IF(AD1683="",0,IF(OR(AC1683="",AC1683=0),W1683-AD1683,AC1683-AD1683))</f>
        <v>0</v>
      </c>
      <c r="AF1683" s="58">
        <f t="shared" ref="AF1683" si="3833">IF(AA1683="",(Z1683-V1683)-Z1682,AC1683-W1683)</f>
        <v>1.6690000000068039E-3</v>
      </c>
      <c r="AG1683" s="40">
        <v>1431</v>
      </c>
      <c r="AH1683" s="73">
        <v>350</v>
      </c>
      <c r="AI1683" s="40"/>
      <c r="AJ1683" s="73"/>
      <c r="AK1683" s="40"/>
      <c r="AL1683" s="73"/>
      <c r="AM1683" s="70"/>
      <c r="AN1683" s="74"/>
      <c r="AO1683" s="70"/>
      <c r="AP1683" s="63"/>
      <c r="AQ1683" s="63"/>
      <c r="AR1683" s="40"/>
      <c r="AS1683" s="40"/>
      <c r="AT1683" s="63"/>
      <c r="AU1683" s="63"/>
      <c r="AV1683" s="142">
        <v>1.6E-2</v>
      </c>
      <c r="AW1683" s="71">
        <v>-7.0000000000000001E-3</v>
      </c>
      <c r="AX1683" s="45"/>
      <c r="AY1683" s="45"/>
      <c r="AZ1683" s="46"/>
      <c r="BA1683" s="152"/>
      <c r="BB1683" s="47"/>
      <c r="BC1683" s="158">
        <v>3</v>
      </c>
      <c r="BD1683" s="158"/>
      <c r="BE1683" s="47"/>
      <c r="BF1683" s="56"/>
      <c r="BG1683" s="49"/>
      <c r="BH1683" s="50"/>
      <c r="BI1683" s="49"/>
      <c r="BJ1683" s="49"/>
      <c r="BK1683" s="49"/>
      <c r="BL1683" s="49"/>
      <c r="BM1683" s="49"/>
      <c r="BN1683" s="50"/>
      <c r="BO1683" s="49"/>
      <c r="BP1683" s="49"/>
      <c r="BQ1683" s="50"/>
      <c r="BR1683" s="9"/>
    </row>
    <row r="1684" spans="1:70" s="7" customFormat="1" x14ac:dyDescent="0.25">
      <c r="A1684" s="68" t="s">
        <v>2602</v>
      </c>
      <c r="B1684" s="67" t="s">
        <v>1246</v>
      </c>
      <c r="C1684" s="52">
        <v>44976.181319444448</v>
      </c>
      <c r="D1684" s="16">
        <f t="shared" si="3812"/>
        <v>1.9791666666666668E-3</v>
      </c>
      <c r="E1684" s="26" t="s">
        <v>2603</v>
      </c>
      <c r="F1684" s="14" t="s">
        <v>2599</v>
      </c>
      <c r="G1684" s="15">
        <v>0.112</v>
      </c>
      <c r="H1684" s="131">
        <v>31.5</v>
      </c>
      <c r="I1684" s="131">
        <v>15</v>
      </c>
      <c r="J1684" s="143" t="s">
        <v>2600</v>
      </c>
      <c r="K1684" s="27">
        <v>3</v>
      </c>
      <c r="L1684" s="27">
        <v>6.0000000000000001E-3</v>
      </c>
      <c r="M1684" s="13">
        <v>57</v>
      </c>
      <c r="N1684" s="13">
        <v>240</v>
      </c>
      <c r="O1684" s="17">
        <v>2E-3</v>
      </c>
      <c r="P1684" s="27">
        <v>0</v>
      </c>
      <c r="Q1684" s="27">
        <v>6.0000000000000001E-3</v>
      </c>
      <c r="R1684" s="13">
        <v>529</v>
      </c>
      <c r="S1684" s="13">
        <v>240</v>
      </c>
      <c r="T1684" s="133">
        <v>2.9999999999999997E-4</v>
      </c>
      <c r="U1684" s="27">
        <v>0.01</v>
      </c>
      <c r="V1684" s="8">
        <f t="shared" si="3813"/>
        <v>-8.0000000000000019E-3</v>
      </c>
      <c r="W1684" s="8">
        <f t="shared" si="3814"/>
        <v>-77.217988999999989</v>
      </c>
      <c r="X1684" s="33">
        <v>-49.218204</v>
      </c>
      <c r="Y1684" s="53">
        <f t="shared" si="3815"/>
        <v>2.6697394295283061E-15</v>
      </c>
      <c r="Z1684" s="28">
        <v>-77.219521</v>
      </c>
      <c r="AA1684" s="28"/>
      <c r="AB1684" s="28"/>
      <c r="AC1684" s="8">
        <f t="shared" ref="AC1684" si="3834">AB1684+AA1684</f>
        <v>0</v>
      </c>
      <c r="AD1684" s="35"/>
      <c r="AE1684" s="8">
        <f t="shared" ref="AE1684" si="3835">IF(AD1684="",0,IF(OR(AC1684="",AC1684=0),W1684-AD1684,AC1684-AD1684))</f>
        <v>0</v>
      </c>
      <c r="AF1684" s="58">
        <f t="shared" ref="AF1684" si="3836">IF(AA1684="",(Z1684-V1684)-Z1683,AC1684-W1684)</f>
        <v>-1.5320000000116352E-3</v>
      </c>
      <c r="AG1684" s="40">
        <v>187</v>
      </c>
      <c r="AH1684" s="73">
        <v>350</v>
      </c>
      <c r="AI1684" s="40"/>
      <c r="AJ1684" s="73"/>
      <c r="AK1684" s="40"/>
      <c r="AL1684" s="73"/>
      <c r="AM1684" s="70"/>
      <c r="AN1684" s="74"/>
      <c r="AO1684" s="70"/>
      <c r="AP1684" s="63"/>
      <c r="AQ1684" s="63"/>
      <c r="AR1684" s="40"/>
      <c r="AS1684" s="40"/>
      <c r="AT1684" s="63"/>
      <c r="AU1684" s="63"/>
      <c r="AV1684" s="142"/>
      <c r="AW1684" s="71"/>
      <c r="AX1684" s="45"/>
      <c r="AY1684" s="45"/>
      <c r="AZ1684" s="46"/>
      <c r="BA1684" s="152"/>
      <c r="BB1684" s="47"/>
      <c r="BC1684" s="158">
        <v>3</v>
      </c>
      <c r="BD1684" s="158"/>
      <c r="BE1684" s="47"/>
      <c r="BF1684" s="56"/>
      <c r="BG1684" s="49"/>
      <c r="BH1684" s="50"/>
      <c r="BI1684" s="49"/>
      <c r="BJ1684" s="49"/>
      <c r="BK1684" s="49"/>
      <c r="BL1684" s="49"/>
      <c r="BM1684" s="49"/>
      <c r="BN1684" s="50"/>
      <c r="BO1684" s="49"/>
      <c r="BP1684" s="49"/>
      <c r="BQ1684" s="50"/>
      <c r="BR1684" s="9"/>
    </row>
    <row r="1685" spans="1:70" s="6" customFormat="1" x14ac:dyDescent="0.25">
      <c r="A1685" s="170" t="s">
        <v>1155</v>
      </c>
      <c r="B1685" s="136"/>
      <c r="C1685" s="137">
        <v>44976.190648148149</v>
      </c>
      <c r="D1685" s="146">
        <v>3.7</v>
      </c>
      <c r="E1685" s="139" t="s">
        <v>814</v>
      </c>
      <c r="F1685" s="165" t="s">
        <v>1110</v>
      </c>
      <c r="G1685" s="22"/>
      <c r="H1685" s="134"/>
      <c r="I1685" s="134"/>
      <c r="J1685" s="145"/>
      <c r="K1685" s="29"/>
      <c r="L1685" s="29"/>
      <c r="M1685" s="1"/>
      <c r="N1685" s="1"/>
      <c r="O1685" s="3"/>
      <c r="P1685" s="29"/>
      <c r="Q1685" s="29"/>
      <c r="R1685" s="1"/>
      <c r="S1685" s="1"/>
      <c r="T1685" s="147" t="s">
        <v>903</v>
      </c>
      <c r="U1685" s="32" t="s">
        <v>24</v>
      </c>
      <c r="V1685" s="24"/>
      <c r="W1685" s="25" t="s">
        <v>22</v>
      </c>
      <c r="X1685" s="30">
        <v>20</v>
      </c>
      <c r="Y1685" s="138"/>
      <c r="Z1685" s="30"/>
      <c r="AA1685" s="30"/>
      <c r="AB1685" s="36" t="s">
        <v>21</v>
      </c>
      <c r="AC1685" s="24">
        <f>$AC$1684</f>
        <v>0</v>
      </c>
      <c r="AD1685" s="30"/>
      <c r="AE1685" s="24"/>
      <c r="AF1685" s="24"/>
      <c r="AG1685" s="41"/>
      <c r="AH1685" s="41"/>
      <c r="AI1685" s="41"/>
      <c r="AJ1685" s="41"/>
      <c r="AK1685" s="41"/>
      <c r="AL1685" s="41"/>
      <c r="AM1685" s="41"/>
      <c r="AN1685" s="41"/>
      <c r="AO1685" s="41"/>
      <c r="AP1685" s="135"/>
      <c r="AQ1685" s="135"/>
      <c r="AR1685" s="41"/>
      <c r="AS1685" s="41"/>
      <c r="AT1685" s="135"/>
      <c r="AU1685" s="135"/>
      <c r="AV1685" s="29"/>
      <c r="AW1685" s="42"/>
      <c r="AX1685" s="42"/>
      <c r="AY1685" s="42"/>
      <c r="AZ1685" s="43"/>
      <c r="BA1685" s="151"/>
      <c r="BB1685" s="44"/>
      <c r="BC1685" s="157">
        <v>0</v>
      </c>
      <c r="BD1685" s="157"/>
      <c r="BE1685" s="44"/>
      <c r="BF1685" s="48"/>
      <c r="BG1685" s="48"/>
      <c r="BH1685" s="48"/>
      <c r="BI1685" s="48"/>
      <c r="BJ1685" s="48"/>
      <c r="BK1685" s="48"/>
      <c r="BL1685" s="48"/>
      <c r="BM1685" s="48"/>
      <c r="BN1685" s="48"/>
      <c r="BO1685" s="48"/>
      <c r="BP1685" s="48"/>
      <c r="BQ1685" s="48"/>
      <c r="BR1685" s="1"/>
    </row>
    <row r="1686" spans="1:70" s="7" customFormat="1" x14ac:dyDescent="0.25">
      <c r="A1686" s="68" t="s">
        <v>2604</v>
      </c>
      <c r="B1686" s="67" t="s">
        <v>2605</v>
      </c>
      <c r="C1686" s="52">
        <v>44976.201493055552</v>
      </c>
      <c r="D1686" s="16">
        <f>(K1686*M1686+P1686*R1686)/(24*60*60)</f>
        <v>0</v>
      </c>
      <c r="E1686" s="26" t="s">
        <v>2606</v>
      </c>
      <c r="F1686" s="14" t="s">
        <v>2599</v>
      </c>
      <c r="G1686" s="15">
        <v>0.112</v>
      </c>
      <c r="H1686" s="131">
        <v>31.5</v>
      </c>
      <c r="I1686" s="131">
        <v>15</v>
      </c>
      <c r="J1686" s="143" t="s">
        <v>2600</v>
      </c>
      <c r="K1686" s="37"/>
      <c r="L1686" s="27">
        <v>2E-3</v>
      </c>
      <c r="M1686" s="13">
        <v>176</v>
      </c>
      <c r="N1686" s="13">
        <v>240</v>
      </c>
      <c r="O1686" s="17">
        <v>2E-3</v>
      </c>
      <c r="P1686" s="37"/>
      <c r="Q1686" s="27">
        <v>2E-3</v>
      </c>
      <c r="R1686" s="13">
        <v>529</v>
      </c>
      <c r="S1686" s="13">
        <v>240</v>
      </c>
      <c r="T1686" s="133">
        <v>2.9999999999999997E-4</v>
      </c>
      <c r="U1686" s="27"/>
      <c r="V1686" s="8">
        <f>IF(AB1684="Latest Sag:",-(K1686*L1686+P1686*Q1686),-(K1686*L1686+P1686*Q1686)+U1686)</f>
        <v>0</v>
      </c>
      <c r="W1686" s="8">
        <f>IF(OR(AC1685="",AC1685=0),Z1685+V1686,IF(AB1684="Latest Sag:",AA1685+U1686+V1686,AC1685+V1686))</f>
        <v>0</v>
      </c>
      <c r="X1686" s="34"/>
      <c r="Y1686" s="53">
        <f>IF(OR(ISBLANK(X1686),X1684=VALUE(20)),,IF(W1684="Latest Z20:",ABS(X1684-X1686-K1683*L1683-P1683*Q1683+U1685+U1686),ABS(X1685-X1686-K1685*L1685-P1685*Q1685+U1686)))</f>
        <v>0</v>
      </c>
      <c r="Z1686" s="28">
        <v>-67.621437</v>
      </c>
      <c r="AA1686" s="28">
        <v>-0.61682700000000001</v>
      </c>
      <c r="AB1686" s="28">
        <v>0</v>
      </c>
      <c r="AC1686" s="8">
        <f t="shared" ref="AC1686" si="3837">AB1686+AA1686</f>
        <v>-0.61682700000000001</v>
      </c>
      <c r="AD1686" s="35">
        <v>-0.63267533736410098</v>
      </c>
      <c r="AE1686" s="8">
        <f t="shared" ref="AE1686" si="3838">IF(AD1686="",0,IF(OR(AC1686="",AC1686=0),W1686-AD1686,AC1686-AD1686))</f>
        <v>1.5848337364100962E-2</v>
      </c>
      <c r="AF1686" s="58">
        <f t="shared" ref="AF1686" si="3839">IF(AA1686="",(Z1686-V1686)-Z1685,AC1686-W1686)</f>
        <v>-0.61682700000000001</v>
      </c>
      <c r="AG1686" s="40">
        <v>1030</v>
      </c>
      <c r="AH1686" s="73">
        <v>400</v>
      </c>
      <c r="AI1686" s="40">
        <v>173</v>
      </c>
      <c r="AJ1686" s="73">
        <v>100</v>
      </c>
      <c r="AK1686" s="40">
        <v>24</v>
      </c>
      <c r="AL1686" s="73">
        <v>200</v>
      </c>
      <c r="AM1686" s="70"/>
      <c r="AN1686" s="74"/>
      <c r="AO1686" s="70"/>
      <c r="AP1686" s="63"/>
      <c r="AQ1686" s="63"/>
      <c r="AR1686" s="40"/>
      <c r="AS1686" s="40"/>
      <c r="AT1686" s="63"/>
      <c r="AU1686" s="63"/>
      <c r="AV1686" s="142"/>
      <c r="AW1686" s="71">
        <v>1.6999999999999999E-3</v>
      </c>
      <c r="AX1686" s="45"/>
      <c r="AY1686" s="45"/>
      <c r="AZ1686" s="46"/>
      <c r="BA1686" s="152"/>
      <c r="BB1686" s="47"/>
      <c r="BC1686" s="158">
        <v>0</v>
      </c>
      <c r="BD1686" s="158"/>
      <c r="BE1686" s="47"/>
      <c r="BF1686" s="56"/>
      <c r="BG1686" s="49"/>
      <c r="BH1686" s="50"/>
      <c r="BI1686" s="49"/>
      <c r="BJ1686" s="49"/>
      <c r="BK1686" s="49"/>
      <c r="BL1686" s="49"/>
      <c r="BM1686" s="49"/>
      <c r="BN1686" s="50"/>
      <c r="BO1686" s="49"/>
      <c r="BP1686" s="49"/>
      <c r="BQ1686" s="50"/>
      <c r="BR1686" s="9"/>
    </row>
    <row r="1687" spans="1:70" s="7" customFormat="1" x14ac:dyDescent="0.25">
      <c r="A1687" s="68" t="s">
        <v>2607</v>
      </c>
      <c r="B1687" s="67" t="s">
        <v>1182</v>
      </c>
      <c r="C1687" s="52">
        <v>44976.281481481485</v>
      </c>
      <c r="D1687" s="16">
        <f>(K1687*M1687+P1687*R1687)/(24*60*60)</f>
        <v>8.1481481481481474E-3</v>
      </c>
      <c r="E1687" s="26"/>
      <c r="F1687" s="14" t="s">
        <v>2599</v>
      </c>
      <c r="G1687" s="15">
        <v>0.112</v>
      </c>
      <c r="H1687" s="131">
        <v>31.5</v>
      </c>
      <c r="I1687" s="131">
        <v>15</v>
      </c>
      <c r="J1687" s="143" t="s">
        <v>2600</v>
      </c>
      <c r="K1687" s="27">
        <v>4</v>
      </c>
      <c r="L1687" s="27">
        <v>2E-3</v>
      </c>
      <c r="M1687" s="13">
        <v>176</v>
      </c>
      <c r="N1687" s="13">
        <v>240</v>
      </c>
      <c r="O1687" s="17">
        <v>2E-3</v>
      </c>
      <c r="P1687" s="27">
        <v>0</v>
      </c>
      <c r="Q1687" s="27">
        <v>2E-3</v>
      </c>
      <c r="R1687" s="13">
        <v>529</v>
      </c>
      <c r="S1687" s="13">
        <v>240</v>
      </c>
      <c r="T1687" s="133">
        <v>2.9999999999999997E-4</v>
      </c>
      <c r="U1687" s="27">
        <v>3.5460000000000001E-3</v>
      </c>
      <c r="V1687" s="8">
        <f>IF(AB1685="Latest Sag:",-(K1687*L1687+P1687*Q1687),-(K1687*L1687+P1687*Q1687)+U1687)</f>
        <v>-8.0000000000000002E-3</v>
      </c>
      <c r="W1687" s="8">
        <f>IF(OR(AC1686="",AC1686=0),Z1686+V1687,IF(AB1685="Latest Sag:",AA1686+U1687+V1687,AC1686+V1687))</f>
        <v>-0.62128099999999997</v>
      </c>
      <c r="X1687" s="33">
        <v>-39.637599999999999</v>
      </c>
      <c r="Y1687" s="53">
        <f>IF(OR(ISBLANK(X1687),X1685=VALUE(20)),,IF(W1685="Latest Z20:",ABS(X1685-X1687-K1684*L1684-P1684*Q1684+U1686+U1687),ABS(X1686-X1687-K1686*L1686-P1686*Q1686+U1687)))</f>
        <v>0</v>
      </c>
      <c r="Z1687" s="28">
        <v>-67.621270999999993</v>
      </c>
      <c r="AA1687" s="28">
        <v>-0.61682700000000001</v>
      </c>
      <c r="AB1687" s="28">
        <v>-6.7099999999999998E-3</v>
      </c>
      <c r="AC1687" s="8">
        <f t="shared" ref="AC1687" si="3840">AB1687+AA1687</f>
        <v>-0.62353700000000001</v>
      </c>
      <c r="AD1687" s="35">
        <v>-0.63267533736410098</v>
      </c>
      <c r="AE1687" s="8">
        <f t="shared" ref="AE1687" si="3841">IF(AD1687="",0,IF(OR(AC1687="",AC1687=0),W1687-AD1687,AC1687-AD1687))</f>
        <v>9.138337364100968E-3</v>
      </c>
      <c r="AF1687" s="58">
        <f t="shared" ref="AF1687" si="3842">IF(AA1687="",(Z1687-V1687)-Z1686,AC1687-W1687)</f>
        <v>-2.2560000000000358E-3</v>
      </c>
      <c r="AG1687" s="40">
        <v>767</v>
      </c>
      <c r="AH1687" s="73">
        <v>400</v>
      </c>
      <c r="AI1687" s="40">
        <v>19</v>
      </c>
      <c r="AJ1687" s="73">
        <v>100</v>
      </c>
      <c r="AK1687" s="40">
        <v>11</v>
      </c>
      <c r="AL1687" s="73">
        <v>200</v>
      </c>
      <c r="AM1687" s="70"/>
      <c r="AN1687" s="74"/>
      <c r="AO1687" s="70">
        <v>694</v>
      </c>
      <c r="AP1687" s="63"/>
      <c r="AQ1687" s="63"/>
      <c r="AR1687" s="40"/>
      <c r="AS1687" s="40"/>
      <c r="AT1687" s="63"/>
      <c r="AU1687" s="63"/>
      <c r="AV1687" s="142"/>
      <c r="AW1687" s="71"/>
      <c r="AX1687" s="45">
        <v>-3.8499999999999998E-4</v>
      </c>
      <c r="AY1687" s="45"/>
      <c r="AZ1687" s="46"/>
      <c r="BA1687" s="152"/>
      <c r="BB1687" s="47"/>
      <c r="BC1687" s="158">
        <v>0</v>
      </c>
      <c r="BD1687" s="158"/>
      <c r="BE1687" s="47"/>
      <c r="BF1687" s="56"/>
      <c r="BG1687" s="49"/>
      <c r="BH1687" s="50"/>
      <c r="BI1687" s="49"/>
      <c r="BJ1687" s="49"/>
      <c r="BK1687" s="49"/>
      <c r="BL1687" s="49"/>
      <c r="BM1687" s="49"/>
      <c r="BN1687" s="50"/>
      <c r="BO1687" s="49"/>
      <c r="BP1687" s="49"/>
      <c r="BQ1687" s="50"/>
      <c r="BR1687" s="9"/>
    </row>
    <row r="1688" spans="1:70" s="7" customFormat="1" x14ac:dyDescent="0.25">
      <c r="A1688" s="68" t="s">
        <v>2608</v>
      </c>
      <c r="B1688" s="67" t="s">
        <v>1182</v>
      </c>
      <c r="C1688" s="52">
        <v>44976.303460648145</v>
      </c>
      <c r="D1688" s="16">
        <f>(K1688*M1688+P1688*R1688)/(24*60*60)</f>
        <v>6.1111111111111114E-3</v>
      </c>
      <c r="E1688" s="26"/>
      <c r="F1688" s="14" t="s">
        <v>2599</v>
      </c>
      <c r="G1688" s="15">
        <v>0.112</v>
      </c>
      <c r="H1688" s="131">
        <v>31.5</v>
      </c>
      <c r="I1688" s="131">
        <v>15</v>
      </c>
      <c r="J1688" s="143" t="s">
        <v>2600</v>
      </c>
      <c r="K1688" s="27">
        <v>3</v>
      </c>
      <c r="L1688" s="27">
        <v>2E-3</v>
      </c>
      <c r="M1688" s="13">
        <v>176</v>
      </c>
      <c r="N1688" s="13">
        <v>240</v>
      </c>
      <c r="O1688" s="17">
        <v>2E-3</v>
      </c>
      <c r="P1688" s="27">
        <v>0</v>
      </c>
      <c r="Q1688" s="27">
        <v>2E-3</v>
      </c>
      <c r="R1688" s="13">
        <v>529</v>
      </c>
      <c r="S1688" s="13">
        <v>240</v>
      </c>
      <c r="T1688" s="133">
        <v>2.9999999999999997E-4</v>
      </c>
      <c r="U1688" s="27">
        <v>2E-3</v>
      </c>
      <c r="V1688" s="8">
        <f>IF(AB1686="Latest Sag:",-(K1688*L1688+P1688*Q1688),-(K1688*L1688+P1688*Q1688)+U1688)</f>
        <v>-4.0000000000000001E-3</v>
      </c>
      <c r="W1688" s="8">
        <f>IF(OR(AC1687="",AC1687=0),Z1687+V1688,IF(AB1686="Latest Sag:",AA1687+U1688+V1688,AC1687+V1688))</f>
        <v>-0.62753700000000001</v>
      </c>
      <c r="X1688" s="33">
        <v>-39.643599999999999</v>
      </c>
      <c r="Y1688" s="53">
        <f>IF(OR(ISBLANK(X1688),X1686=VALUE(20)),,IF(W1686="Latest Z20:",ABS(X1686-X1688-K1685*L1685-P1685*Q1685+U1687+U1688),ABS(X1687-X1688-K1687*L1687-P1687*Q1687+U1688)))</f>
        <v>2.2724877535296173E-16</v>
      </c>
      <c r="Z1688" s="28">
        <v>-67.621628000000001</v>
      </c>
      <c r="AA1688" s="28">
        <v>-0.61685999999999996</v>
      </c>
      <c r="AB1688" s="28">
        <v>-1.0751E-2</v>
      </c>
      <c r="AC1688" s="8">
        <f t="shared" ref="AC1688" si="3843">AB1688+AA1688</f>
        <v>-0.62761099999999992</v>
      </c>
      <c r="AD1688" s="35">
        <v>-0.63267533736410098</v>
      </c>
      <c r="AE1688" s="8">
        <f t="shared" ref="AE1688" si="3844">IF(AD1688="",0,IF(OR(AC1688="",AC1688=0),W1688-AD1688,AC1688-AD1688))</f>
        <v>5.0643373641010569E-3</v>
      </c>
      <c r="AF1688" s="58">
        <f t="shared" ref="AF1688" si="3845">IF(AA1688="",(Z1688-V1688)-Z1687,AC1688-W1688)</f>
        <v>-7.3999999999907473E-5</v>
      </c>
      <c r="AG1688" s="40">
        <v>80</v>
      </c>
      <c r="AH1688" s="73">
        <v>400</v>
      </c>
      <c r="AI1688" s="40">
        <v>21</v>
      </c>
      <c r="AJ1688" s="73">
        <v>100</v>
      </c>
      <c r="AK1688" s="40">
        <v>20</v>
      </c>
      <c r="AL1688" s="73">
        <v>200</v>
      </c>
      <c r="AM1688" s="70"/>
      <c r="AN1688" s="74"/>
      <c r="AO1688" s="70">
        <v>123</v>
      </c>
      <c r="AP1688" s="63"/>
      <c r="AQ1688" s="63"/>
      <c r="AR1688" s="40"/>
      <c r="AS1688" s="40"/>
      <c r="AT1688" s="63"/>
      <c r="AU1688" s="63"/>
      <c r="AV1688" s="142"/>
      <c r="AW1688" s="71"/>
      <c r="AX1688" s="45">
        <v>-1E-4</v>
      </c>
      <c r="AY1688" s="45"/>
      <c r="AZ1688" s="46"/>
      <c r="BA1688" s="152"/>
      <c r="BB1688" s="47"/>
      <c r="BC1688" s="158">
        <v>0</v>
      </c>
      <c r="BD1688" s="158"/>
      <c r="BE1688" s="47"/>
      <c r="BF1688" s="56"/>
      <c r="BG1688" s="49"/>
      <c r="BH1688" s="50"/>
      <c r="BI1688" s="49"/>
      <c r="BJ1688" s="49"/>
      <c r="BK1688" s="49"/>
      <c r="BL1688" s="49"/>
      <c r="BM1688" s="49"/>
      <c r="BN1688" s="50"/>
      <c r="BO1688" s="49"/>
      <c r="BP1688" s="49"/>
      <c r="BQ1688" s="50"/>
      <c r="BR1688" s="9"/>
    </row>
    <row r="1689" spans="1:70" s="7" customFormat="1" x14ac:dyDescent="0.25">
      <c r="A1689" s="68" t="s">
        <v>2609</v>
      </c>
      <c r="B1689" s="67" t="s">
        <v>1182</v>
      </c>
      <c r="C1689" s="52">
        <v>44976.322199074071</v>
      </c>
      <c r="D1689" s="16">
        <f>(K1689*M1689+P1689*R1689)/(24*60*60)</f>
        <v>1.2233796296296296E-2</v>
      </c>
      <c r="E1689" s="26"/>
      <c r="F1689" s="14" t="s">
        <v>2599</v>
      </c>
      <c r="G1689" s="15">
        <v>0.112</v>
      </c>
      <c r="H1689" s="131">
        <v>31.5</v>
      </c>
      <c r="I1689" s="131">
        <v>15</v>
      </c>
      <c r="J1689" s="143" t="s">
        <v>2600</v>
      </c>
      <c r="K1689" s="27">
        <v>3</v>
      </c>
      <c r="L1689" s="27">
        <v>2E-3</v>
      </c>
      <c r="M1689" s="13">
        <v>176</v>
      </c>
      <c r="N1689" s="13">
        <v>240</v>
      </c>
      <c r="O1689" s="17">
        <v>2E-3</v>
      </c>
      <c r="P1689" s="27">
        <v>1</v>
      </c>
      <c r="Q1689" s="27">
        <v>2E-3</v>
      </c>
      <c r="R1689" s="13">
        <v>529</v>
      </c>
      <c r="S1689" s="13">
        <v>240</v>
      </c>
      <c r="T1689" s="133">
        <v>2.9999999999999997E-4</v>
      </c>
      <c r="U1689" s="27">
        <v>3.0000000000000001E-3</v>
      </c>
      <c r="V1689" s="8">
        <f>IF(AB1687="Latest Sag:",-(K1689*L1689+P1689*Q1689),-(K1689*L1689+P1689*Q1689)+U1689)</f>
        <v>-5.0000000000000001E-3</v>
      </c>
      <c r="W1689" s="8">
        <f>IF(OR(AC1688="",AC1688=0),Z1688+V1689,IF(AB1687="Latest Sag:",AA1688+U1689+V1689,AC1688+V1689))</f>
        <v>-0.63261099999999992</v>
      </c>
      <c r="X1689" s="33">
        <v>-39.646700000000003</v>
      </c>
      <c r="Y1689" s="53">
        <f>IF(OR(ISBLANK(X1689),X1687=VALUE(20)),,IF(W1687="Latest Z20:",ABS(X1687-X1689-K1686*L1686-P1686*Q1686+U1688+U1689),ABS(X1688-X1689-K1688*L1688-P1688*Q1688+U1689)))</f>
        <v>1.0000000000343328E-4</v>
      </c>
      <c r="Z1689" s="28">
        <v>-67.621495999999993</v>
      </c>
      <c r="AA1689" s="28">
        <v>-0.61682999999999999</v>
      </c>
      <c r="AB1689" s="28">
        <v>-1.5835999999999999E-2</v>
      </c>
      <c r="AC1689" s="8">
        <f t="shared" ref="AC1689" si="3846">AB1689+AA1689</f>
        <v>-0.63266599999999995</v>
      </c>
      <c r="AD1689" s="35">
        <v>-0.63267533736410098</v>
      </c>
      <c r="AE1689" s="8">
        <f t="shared" ref="AE1689" si="3847">IF(AD1689="",0,IF(OR(AC1689="",AC1689=0),W1689-AD1689,AC1689-AD1689))</f>
        <v>9.3373641010252584E-6</v>
      </c>
      <c r="AF1689" s="58">
        <f t="shared" ref="AF1689" si="3848">IF(AA1689="",(Z1689-V1689)-Z1688,AC1689-W1689)</f>
        <v>-5.5000000000027249E-5</v>
      </c>
      <c r="AG1689" s="40">
        <v>-8</v>
      </c>
      <c r="AH1689" s="73">
        <v>400</v>
      </c>
      <c r="AI1689" s="40">
        <v>18</v>
      </c>
      <c r="AJ1689" s="73">
        <v>100</v>
      </c>
      <c r="AK1689" s="40">
        <v>7</v>
      </c>
      <c r="AL1689" s="73">
        <v>200</v>
      </c>
      <c r="AM1689" s="70"/>
      <c r="AN1689" s="74"/>
      <c r="AO1689" s="70">
        <v>193</v>
      </c>
      <c r="AP1689" s="63"/>
      <c r="AQ1689" s="63"/>
      <c r="AR1689" s="40"/>
      <c r="AS1689" s="40"/>
      <c r="AT1689" s="63"/>
      <c r="AU1689" s="63"/>
      <c r="AV1689" s="142"/>
      <c r="AW1689" s="71"/>
      <c r="AX1689" s="45"/>
      <c r="AY1689" s="45"/>
      <c r="AZ1689" s="46"/>
      <c r="BA1689" s="152"/>
      <c r="BB1689" s="47"/>
      <c r="BC1689" s="158">
        <v>0</v>
      </c>
      <c r="BD1689" s="158">
        <v>5</v>
      </c>
      <c r="BE1689" s="47">
        <v>4</v>
      </c>
      <c r="BF1689" s="56"/>
      <c r="BG1689" s="49"/>
      <c r="BH1689" s="50"/>
      <c r="BI1689" s="49"/>
      <c r="BJ1689" s="49"/>
      <c r="BK1689" s="49"/>
      <c r="BL1689" s="49"/>
      <c r="BM1689" s="49"/>
      <c r="BN1689" s="50"/>
      <c r="BO1689" s="49"/>
      <c r="BP1689" s="49"/>
      <c r="BQ1689" s="50"/>
      <c r="BR1689" s="9"/>
    </row>
    <row r="1690" spans="1:70" s="6" customFormat="1" x14ac:dyDescent="0.25">
      <c r="A1690" s="170" t="s">
        <v>1155</v>
      </c>
      <c r="B1690" s="136"/>
      <c r="C1690" s="137">
        <v>44976.360162037039</v>
      </c>
      <c r="D1690" s="146">
        <v>4.07</v>
      </c>
      <c r="E1690" s="139" t="s">
        <v>814</v>
      </c>
      <c r="F1690" s="165" t="s">
        <v>1157</v>
      </c>
      <c r="G1690" s="22"/>
      <c r="H1690" s="134"/>
      <c r="I1690" s="134"/>
      <c r="J1690" s="145"/>
      <c r="K1690" s="29"/>
      <c r="L1690" s="29"/>
      <c r="M1690" s="1"/>
      <c r="N1690" s="1"/>
      <c r="O1690" s="3"/>
      <c r="P1690" s="29"/>
      <c r="Q1690" s="29"/>
      <c r="R1690" s="1"/>
      <c r="S1690" s="1"/>
      <c r="T1690" s="147" t="s">
        <v>903</v>
      </c>
      <c r="U1690" s="32" t="s">
        <v>24</v>
      </c>
      <c r="V1690" s="24"/>
      <c r="W1690" s="25" t="s">
        <v>22</v>
      </c>
      <c r="X1690" s="30">
        <v>20</v>
      </c>
      <c r="Y1690" s="138"/>
      <c r="Z1690" s="30"/>
      <c r="AA1690" s="30"/>
      <c r="AB1690" s="36" t="s">
        <v>21</v>
      </c>
      <c r="AC1690" s="24">
        <f>$AC$1689</f>
        <v>-0.63266599999999995</v>
      </c>
      <c r="AD1690" s="30"/>
      <c r="AE1690" s="24"/>
      <c r="AF1690" s="24"/>
      <c r="AG1690" s="41"/>
      <c r="AH1690" s="41"/>
      <c r="AI1690" s="41"/>
      <c r="AJ1690" s="41"/>
      <c r="AK1690" s="41"/>
      <c r="AL1690" s="41"/>
      <c r="AM1690" s="41"/>
      <c r="AN1690" s="41"/>
      <c r="AO1690" s="41"/>
      <c r="AP1690" s="135"/>
      <c r="AQ1690" s="135"/>
      <c r="AR1690" s="41"/>
      <c r="AS1690" s="41"/>
      <c r="AT1690" s="135"/>
      <c r="AU1690" s="135"/>
      <c r="AV1690" s="29"/>
      <c r="AW1690" s="42"/>
      <c r="AX1690" s="42"/>
      <c r="AY1690" s="42"/>
      <c r="AZ1690" s="43"/>
      <c r="BA1690" s="151"/>
      <c r="BB1690" s="44"/>
      <c r="BC1690" s="157">
        <v>1</v>
      </c>
      <c r="BD1690" s="157"/>
      <c r="BE1690" s="44"/>
      <c r="BF1690" s="48"/>
      <c r="BG1690" s="48"/>
      <c r="BH1690" s="48"/>
      <c r="BI1690" s="48"/>
      <c r="BJ1690" s="48"/>
      <c r="BK1690" s="48"/>
      <c r="BL1690" s="48"/>
      <c r="BM1690" s="48"/>
      <c r="BN1690" s="48"/>
      <c r="BO1690" s="48"/>
      <c r="BP1690" s="48"/>
      <c r="BQ1690" s="48"/>
      <c r="BR1690" s="1"/>
    </row>
    <row r="1691" spans="1:70" s="7" customFormat="1" x14ac:dyDescent="0.25">
      <c r="A1691" s="68" t="s">
        <v>2610</v>
      </c>
      <c r="B1691" s="67" t="s">
        <v>1182</v>
      </c>
      <c r="C1691" s="52">
        <v>44976.363796296297</v>
      </c>
      <c r="D1691" s="16">
        <f>(K1691*M1691+P1691*R1691)/(24*60*60)</f>
        <v>0</v>
      </c>
      <c r="E1691" s="26"/>
      <c r="F1691" s="14" t="s">
        <v>2599</v>
      </c>
      <c r="G1691" s="15">
        <v>0.112</v>
      </c>
      <c r="H1691" s="131">
        <v>31.5</v>
      </c>
      <c r="I1691" s="131">
        <v>15</v>
      </c>
      <c r="J1691" s="143" t="s">
        <v>2600</v>
      </c>
      <c r="K1691" s="37"/>
      <c r="L1691" s="27">
        <v>2E-3</v>
      </c>
      <c r="M1691" s="13">
        <v>176</v>
      </c>
      <c r="N1691" s="13">
        <v>240</v>
      </c>
      <c r="O1691" s="17">
        <v>2E-3</v>
      </c>
      <c r="P1691" s="37"/>
      <c r="Q1691" s="27">
        <v>2E-3</v>
      </c>
      <c r="R1691" s="13">
        <v>529</v>
      </c>
      <c r="S1691" s="13">
        <v>240</v>
      </c>
      <c r="T1691" s="133">
        <v>2.9999999999999997E-4</v>
      </c>
      <c r="U1691" s="27"/>
      <c r="V1691" s="8">
        <f>IF(AB1689="Latest Sag:",-(K1691*L1691+P1691*Q1691),-(K1691*L1691+P1691*Q1691)+U1691)</f>
        <v>0</v>
      </c>
      <c r="W1691" s="8">
        <f>IF(OR(AC1690="",AC1690=0),Z1690+V1691,IF(AB1689="Latest Sag:",AA1690+U1691+V1691,AC1690+V1691))</f>
        <v>-0.63266599999999995</v>
      </c>
      <c r="X1691" s="34"/>
      <c r="Y1691" s="53">
        <f>IF(OR(ISBLANK(X1691),X1689=VALUE(20)),,IF(W1689="Latest Z20:",ABS(X1689-X1691-K1688*L1688-P1688*Q1688+U1690+U1691),ABS(X1690-X1691-K1690*L1690-P1690*Q1690+U1691)))</f>
        <v>0</v>
      </c>
      <c r="Z1691" s="28">
        <v>-67.621567999999996</v>
      </c>
      <c r="AA1691" s="28">
        <v>-0.61670000000000003</v>
      </c>
      <c r="AB1691" s="28">
        <v>0</v>
      </c>
      <c r="AC1691" s="8">
        <f t="shared" ref="AC1691" si="3849">AB1691+AA1691</f>
        <v>-0.61670000000000003</v>
      </c>
      <c r="AD1691" s="35">
        <v>-0.63270378736109301</v>
      </c>
      <c r="AE1691" s="8">
        <f t="shared" ref="AE1691" si="3850">IF(AD1691="",0,IF(OR(AC1691="",AC1691=0),W1691-AD1691,AC1691-AD1691))</f>
        <v>1.600378736109298E-2</v>
      </c>
      <c r="AF1691" s="58">
        <f t="shared" ref="AF1691" si="3851">IF(AA1691="",(Z1691-V1691)-Z1690,AC1691-W1691)</f>
        <v>1.5965999999999925E-2</v>
      </c>
      <c r="AG1691" s="40">
        <v>788</v>
      </c>
      <c r="AH1691" s="73">
        <v>400</v>
      </c>
      <c r="AI1691" s="40">
        <v>168</v>
      </c>
      <c r="AJ1691" s="73">
        <v>100</v>
      </c>
      <c r="AK1691" s="40">
        <v>17</v>
      </c>
      <c r="AL1691" s="73">
        <v>200</v>
      </c>
      <c r="AM1691" s="70"/>
      <c r="AN1691" s="74"/>
      <c r="AO1691" s="70"/>
      <c r="AP1691" s="63"/>
      <c r="AQ1691" s="63"/>
      <c r="AR1691" s="40"/>
      <c r="AS1691" s="40"/>
      <c r="AT1691" s="63"/>
      <c r="AU1691" s="63"/>
      <c r="AV1691" s="142"/>
      <c r="AW1691" s="71"/>
      <c r="AX1691" s="45"/>
      <c r="AY1691" s="45"/>
      <c r="AZ1691" s="46"/>
      <c r="BA1691" s="152"/>
      <c r="BB1691" s="47"/>
      <c r="BC1691" s="158">
        <v>1</v>
      </c>
      <c r="BD1691" s="158"/>
      <c r="BE1691" s="47"/>
      <c r="BF1691" s="56"/>
      <c r="BG1691" s="49"/>
      <c r="BH1691" s="50"/>
      <c r="BI1691" s="49"/>
      <c r="BJ1691" s="49"/>
      <c r="BK1691" s="49"/>
      <c r="BL1691" s="49"/>
      <c r="BM1691" s="49"/>
      <c r="BN1691" s="50"/>
      <c r="BO1691" s="49"/>
      <c r="BP1691" s="49"/>
      <c r="BQ1691" s="50"/>
      <c r="BR1691" s="9"/>
    </row>
    <row r="1692" spans="1:70" s="7" customFormat="1" x14ac:dyDescent="0.25">
      <c r="A1692" s="68" t="s">
        <v>2611</v>
      </c>
      <c r="B1692" s="67" t="s">
        <v>1182</v>
      </c>
      <c r="C1692" s="52">
        <v>44976.398726851854</v>
      </c>
      <c r="D1692" s="16">
        <f>(K1692*M1692+P1692*R1692)/(24*60*60)</f>
        <v>8.1481481481481474E-3</v>
      </c>
      <c r="E1692" s="26"/>
      <c r="F1692" s="14" t="s">
        <v>2599</v>
      </c>
      <c r="G1692" s="15">
        <v>0.112</v>
      </c>
      <c r="H1692" s="131">
        <v>31.5</v>
      </c>
      <c r="I1692" s="131">
        <v>15</v>
      </c>
      <c r="J1692" s="143" t="s">
        <v>2600</v>
      </c>
      <c r="K1692" s="27">
        <v>4</v>
      </c>
      <c r="L1692" s="27">
        <v>2E-3</v>
      </c>
      <c r="M1692" s="13">
        <v>176</v>
      </c>
      <c r="N1692" s="13">
        <v>240</v>
      </c>
      <c r="O1692" s="17">
        <v>2E-3</v>
      </c>
      <c r="P1692" s="27">
        <v>0</v>
      </c>
      <c r="Q1692" s="27">
        <v>2E-3</v>
      </c>
      <c r="R1692" s="13">
        <v>529</v>
      </c>
      <c r="S1692" s="13">
        <v>240</v>
      </c>
      <c r="T1692" s="133">
        <v>2.9999999999999997E-4</v>
      </c>
      <c r="U1692" s="27">
        <v>3.339E-3</v>
      </c>
      <c r="V1692" s="8">
        <f>IF(AB1690="Latest Sag:",-(K1692*L1692+P1692*Q1692),-(K1692*L1692+P1692*Q1692)+U1692)</f>
        <v>-8.0000000000000002E-3</v>
      </c>
      <c r="W1692" s="8">
        <f>IF(OR(AC1691="",AC1691=0),Z1691+V1692,IF(AB1690="Latest Sag:",AA1691+U1692+V1692,AC1691+V1692))</f>
        <v>-0.62136100000000005</v>
      </c>
      <c r="X1692" s="33">
        <v>-39.637900000000002</v>
      </c>
      <c r="Y1692" s="53">
        <f>IF(OR(ISBLANK(X1692),X1690=VALUE(20)),,IF(W1690="Latest Z20:",ABS(X1690-X1692-K1689*L1689-P1689*Q1689+U1691+U1692),ABS(X1691-X1692-K1691*L1691-P1691*Q1691+U1692)))</f>
        <v>0</v>
      </c>
      <c r="Z1692" s="28">
        <v>-67.621530000000007</v>
      </c>
      <c r="AA1692" s="28">
        <v>-0.61670100000000005</v>
      </c>
      <c r="AB1692" s="28">
        <v>-6.8529999999999997E-3</v>
      </c>
      <c r="AC1692" s="8">
        <f t="shared" ref="AC1692" si="3852">AB1692+AA1692</f>
        <v>-0.62355400000000005</v>
      </c>
      <c r="AD1692" s="35">
        <v>-0.63270378736109301</v>
      </c>
      <c r="AE1692" s="8">
        <f t="shared" ref="AE1692" si="3853">IF(AD1692="",0,IF(OR(AC1692="",AC1692=0),W1692-AD1692,AC1692-AD1692))</f>
        <v>9.1497873610929537E-3</v>
      </c>
      <c r="AF1692" s="58">
        <f t="shared" ref="AF1692" si="3854">IF(AA1692="",(Z1692-V1692)-Z1691,AC1692-W1692)</f>
        <v>-2.1930000000000005E-3</v>
      </c>
      <c r="AG1692" s="40">
        <v>-81</v>
      </c>
      <c r="AH1692" s="73">
        <v>400</v>
      </c>
      <c r="AI1692" s="40">
        <v>18</v>
      </c>
      <c r="AJ1692" s="73">
        <v>100</v>
      </c>
      <c r="AK1692" s="40">
        <v>24</v>
      </c>
      <c r="AL1692" s="73">
        <v>200</v>
      </c>
      <c r="AM1692" s="70"/>
      <c r="AN1692" s="74"/>
      <c r="AO1692" s="70">
        <v>328</v>
      </c>
      <c r="AP1692" s="63"/>
      <c r="AQ1692" s="63"/>
      <c r="AR1692" s="40"/>
      <c r="AS1692" s="40"/>
      <c r="AT1692" s="63"/>
      <c r="AU1692" s="63"/>
      <c r="AV1692" s="142"/>
      <c r="AW1692" s="71"/>
      <c r="AX1692" s="45"/>
      <c r="AY1692" s="45"/>
      <c r="AZ1692" s="46"/>
      <c r="BA1692" s="152"/>
      <c r="BB1692" s="47"/>
      <c r="BC1692" s="158">
        <v>1</v>
      </c>
      <c r="BD1692" s="158"/>
      <c r="BE1692" s="47"/>
      <c r="BF1692" s="56"/>
      <c r="BG1692" s="49"/>
      <c r="BH1692" s="50"/>
      <c r="BI1692" s="49"/>
      <c r="BJ1692" s="49"/>
      <c r="BK1692" s="49"/>
      <c r="BL1692" s="49"/>
      <c r="BM1692" s="49"/>
      <c r="BN1692" s="50"/>
      <c r="BO1692" s="49"/>
      <c r="BP1692" s="49"/>
      <c r="BQ1692" s="50"/>
      <c r="BR1692" s="9"/>
    </row>
    <row r="1693" spans="1:70" s="7" customFormat="1" x14ac:dyDescent="0.25">
      <c r="A1693" s="68" t="s">
        <v>2612</v>
      </c>
      <c r="B1693" s="67" t="s">
        <v>1182</v>
      </c>
      <c r="C1693" s="52">
        <v>44976.420347222222</v>
      </c>
      <c r="D1693" s="16">
        <f>(K1693*M1693+P1693*R1693)/(24*60*60)</f>
        <v>6.1111111111111114E-3</v>
      </c>
      <c r="E1693" s="26"/>
      <c r="F1693" s="14" t="s">
        <v>2599</v>
      </c>
      <c r="G1693" s="15">
        <v>0.112</v>
      </c>
      <c r="H1693" s="131">
        <v>31.5</v>
      </c>
      <c r="I1693" s="131">
        <v>15</v>
      </c>
      <c r="J1693" s="143" t="s">
        <v>2600</v>
      </c>
      <c r="K1693" s="27">
        <v>3</v>
      </c>
      <c r="L1693" s="27">
        <v>2E-3</v>
      </c>
      <c r="M1693" s="13">
        <v>176</v>
      </c>
      <c r="N1693" s="13">
        <v>240</v>
      </c>
      <c r="O1693" s="17">
        <v>2E-3</v>
      </c>
      <c r="P1693" s="27">
        <v>0</v>
      </c>
      <c r="Q1693" s="27">
        <v>2E-3</v>
      </c>
      <c r="R1693" s="13">
        <v>529</v>
      </c>
      <c r="S1693" s="13">
        <v>240</v>
      </c>
      <c r="T1693" s="133">
        <v>2.9999999999999997E-4</v>
      </c>
      <c r="U1693" s="27">
        <v>2E-3</v>
      </c>
      <c r="V1693" s="8">
        <f>IF(AB1691="Latest Sag:",-(K1693*L1693+P1693*Q1693),-(K1693*L1693+P1693*Q1693)+U1693)</f>
        <v>-4.0000000000000001E-3</v>
      </c>
      <c r="W1693" s="8">
        <f>IF(OR(AC1692="",AC1692=0),Z1692+V1693,IF(AB1691="Latest Sag:",AA1692+U1693+V1693,AC1692+V1693))</f>
        <v>-0.62755400000000006</v>
      </c>
      <c r="X1693" s="33">
        <v>-39.643900000000002</v>
      </c>
      <c r="Y1693" s="53">
        <f>IF(OR(ISBLANK(X1693),X1691=VALUE(20)),,IF(W1691="Latest Z20:",ABS(X1691-X1693-K1690*L1690-P1690*Q1690+U1692+U1693),ABS(X1692-X1693-K1692*L1692-P1692*Q1692+U1693)))</f>
        <v>2.2724877535296173E-16</v>
      </c>
      <c r="Z1693" s="28">
        <v>-67.621810999999994</v>
      </c>
      <c r="AA1693" s="28">
        <v>-0.61668299999999998</v>
      </c>
      <c r="AB1693" s="28">
        <v>-1.0803999999999999E-2</v>
      </c>
      <c r="AC1693" s="8">
        <f t="shared" ref="AC1693" si="3855">AB1693+AA1693</f>
        <v>-0.62748700000000002</v>
      </c>
      <c r="AD1693" s="35">
        <v>-0.63270378736109301</v>
      </c>
      <c r="AE1693" s="8">
        <f t="shared" ref="AE1693" si="3856">IF(AD1693="",0,IF(OR(AC1693="",AC1693=0),W1693-AD1693,AC1693-AD1693))</f>
        <v>5.2167873610929894E-3</v>
      </c>
      <c r="AF1693" s="58">
        <f t="shared" ref="AF1693" si="3857">IF(AA1693="",(Z1693-V1693)-Z1692,AC1693-W1693)</f>
        <v>6.700000000003925E-5</v>
      </c>
      <c r="AG1693" s="40">
        <v>-68</v>
      </c>
      <c r="AH1693" s="73">
        <v>400</v>
      </c>
      <c r="AI1693" s="40">
        <v>24</v>
      </c>
      <c r="AJ1693" s="73">
        <v>100</v>
      </c>
      <c r="AK1693" s="40">
        <v>28</v>
      </c>
      <c r="AL1693" s="73">
        <v>200</v>
      </c>
      <c r="AM1693" s="70"/>
      <c r="AN1693" s="74"/>
      <c r="AO1693" s="70">
        <v>48</v>
      </c>
      <c r="AP1693" s="63"/>
      <c r="AQ1693" s="63"/>
      <c r="AR1693" s="40"/>
      <c r="AS1693" s="40"/>
      <c r="AT1693" s="63"/>
      <c r="AU1693" s="63"/>
      <c r="AV1693" s="142"/>
      <c r="AW1693" s="71"/>
      <c r="AX1693" s="45">
        <v>-1E-4</v>
      </c>
      <c r="AY1693" s="45"/>
      <c r="AZ1693" s="46"/>
      <c r="BA1693" s="152"/>
      <c r="BB1693" s="47"/>
      <c r="BC1693" s="158">
        <v>1</v>
      </c>
      <c r="BD1693" s="158"/>
      <c r="BE1693" s="47"/>
      <c r="BF1693" s="56"/>
      <c r="BG1693" s="49"/>
      <c r="BH1693" s="50"/>
      <c r="BI1693" s="49"/>
      <c r="BJ1693" s="49"/>
      <c r="BK1693" s="49"/>
      <c r="BL1693" s="49"/>
      <c r="BM1693" s="49"/>
      <c r="BN1693" s="50"/>
      <c r="BO1693" s="49"/>
      <c r="BP1693" s="49"/>
      <c r="BQ1693" s="50"/>
      <c r="BR1693" s="9"/>
    </row>
    <row r="1694" spans="1:70" s="7" customFormat="1" x14ac:dyDescent="0.25">
      <c r="A1694" s="68" t="s">
        <v>2613</v>
      </c>
      <c r="B1694" s="67" t="s">
        <v>1182</v>
      </c>
      <c r="C1694" s="52">
        <v>44976.441550925927</v>
      </c>
      <c r="D1694" s="16">
        <f>(K1694*M1694+P1694*R1694)/(24*60*60)</f>
        <v>1.2233796296296296E-2</v>
      </c>
      <c r="E1694" s="26"/>
      <c r="F1694" s="14" t="s">
        <v>2599</v>
      </c>
      <c r="G1694" s="15">
        <v>0.112</v>
      </c>
      <c r="H1694" s="131">
        <v>31.5</v>
      </c>
      <c r="I1694" s="131">
        <v>15</v>
      </c>
      <c r="J1694" s="143" t="s">
        <v>2600</v>
      </c>
      <c r="K1694" s="27">
        <v>3</v>
      </c>
      <c r="L1694" s="27">
        <v>2E-3</v>
      </c>
      <c r="M1694" s="13">
        <v>176</v>
      </c>
      <c r="N1694" s="13">
        <v>240</v>
      </c>
      <c r="O1694" s="17">
        <v>2E-3</v>
      </c>
      <c r="P1694" s="27">
        <v>1</v>
      </c>
      <c r="Q1694" s="27">
        <v>2E-3</v>
      </c>
      <c r="R1694" s="13">
        <v>529</v>
      </c>
      <c r="S1694" s="13">
        <v>240</v>
      </c>
      <c r="T1694" s="133">
        <v>2.9999999999999997E-4</v>
      </c>
      <c r="U1694" s="27">
        <v>2.8999999999999998E-3</v>
      </c>
      <c r="V1694" s="8">
        <f>IF(AB1692="Latest Sag:",-(K1694*L1694+P1694*Q1694),-(K1694*L1694+P1694*Q1694)+U1694)</f>
        <v>-5.1000000000000004E-3</v>
      </c>
      <c r="W1694" s="8">
        <f>IF(OR(AC1693="",AC1693=0),Z1693+V1694,IF(AB1692="Latest Sag:",AA1693+U1694+V1694,AC1693+V1694))</f>
        <v>-0.63258700000000001</v>
      </c>
      <c r="X1694" s="33">
        <v>-39.646999999999998</v>
      </c>
      <c r="Y1694" s="53">
        <f>IF(OR(ISBLANK(X1694),X1692=VALUE(20)),,IF(W1692="Latest Z20:",ABS(X1692-X1694-K1691*L1691-P1691*Q1691+U1693+U1694),ABS(X1693-X1694-K1693*L1693-P1693*Q1693+U1694)))</f>
        <v>3.6724095986429006E-15</v>
      </c>
      <c r="Z1694" s="28">
        <v>-67.621650000000002</v>
      </c>
      <c r="AA1694" s="28">
        <v>-0.61668800000000001</v>
      </c>
      <c r="AB1694" s="28">
        <v>-1.6049000000000001E-2</v>
      </c>
      <c r="AC1694" s="8">
        <f t="shared" ref="AC1694" si="3858">AB1694+AA1694</f>
        <v>-0.63273699999999999</v>
      </c>
      <c r="AD1694" s="35">
        <v>-0.63270378736109301</v>
      </c>
      <c r="AE1694" s="8">
        <f t="shared" ref="AE1694" si="3859">IF(AD1694="",0,IF(OR(AC1694="",AC1694=0),W1694-AD1694,AC1694-AD1694))</f>
        <v>-3.3212638906987557E-5</v>
      </c>
      <c r="AF1694" s="58">
        <f t="shared" ref="AF1694" si="3860">IF(AA1694="",(Z1694-V1694)-Z1693,AC1694-W1694)</f>
        <v>-1.4999999999998348E-4</v>
      </c>
      <c r="AG1694" s="40">
        <v>19</v>
      </c>
      <c r="AH1694" s="73">
        <v>400</v>
      </c>
      <c r="AI1694" s="40">
        <v>20</v>
      </c>
      <c r="AJ1694" s="73">
        <v>100</v>
      </c>
      <c r="AK1694" s="40">
        <v>32</v>
      </c>
      <c r="AL1694" s="73">
        <v>200</v>
      </c>
      <c r="AM1694" s="70"/>
      <c r="AN1694" s="74"/>
      <c r="AO1694" s="70">
        <v>160</v>
      </c>
      <c r="AP1694" s="63"/>
      <c r="AQ1694" s="63"/>
      <c r="AR1694" s="40"/>
      <c r="AS1694" s="40"/>
      <c r="AT1694" s="63"/>
      <c r="AU1694" s="63"/>
      <c r="AV1694" s="142"/>
      <c r="AW1694" s="71"/>
      <c r="AX1694" s="45"/>
      <c r="AY1694" s="45"/>
      <c r="AZ1694" s="46"/>
      <c r="BA1694" s="152"/>
      <c r="BB1694" s="47"/>
      <c r="BC1694" s="158">
        <v>1</v>
      </c>
      <c r="BD1694" s="158">
        <v>5</v>
      </c>
      <c r="BE1694" s="47">
        <v>4.9000000000000004</v>
      </c>
      <c r="BF1694" s="56"/>
      <c r="BG1694" s="49"/>
      <c r="BH1694" s="50"/>
      <c r="BI1694" s="49"/>
      <c r="BJ1694" s="49"/>
      <c r="BK1694" s="49"/>
      <c r="BL1694" s="49"/>
      <c r="BM1694" s="49"/>
      <c r="BN1694" s="50"/>
      <c r="BO1694" s="49"/>
      <c r="BP1694" s="49"/>
      <c r="BQ1694" s="50"/>
      <c r="BR1694" s="9"/>
    </row>
    <row r="1695" spans="1:70" s="6" customFormat="1" x14ac:dyDescent="0.25">
      <c r="A1695" s="170" t="s">
        <v>1155</v>
      </c>
      <c r="B1695" s="136"/>
      <c r="C1695" s="137">
        <v>44976.478472222225</v>
      </c>
      <c r="D1695" s="146">
        <v>2.84</v>
      </c>
      <c r="E1695" s="139" t="s">
        <v>814</v>
      </c>
      <c r="F1695" s="165" t="s">
        <v>1171</v>
      </c>
      <c r="G1695" s="22"/>
      <c r="H1695" s="134"/>
      <c r="I1695" s="134"/>
      <c r="J1695" s="145"/>
      <c r="K1695" s="29"/>
      <c r="L1695" s="29"/>
      <c r="M1695" s="1"/>
      <c r="N1695" s="1"/>
      <c r="O1695" s="3"/>
      <c r="P1695" s="29"/>
      <c r="Q1695" s="29"/>
      <c r="R1695" s="1"/>
      <c r="S1695" s="1"/>
      <c r="T1695" s="147" t="s">
        <v>903</v>
      </c>
      <c r="U1695" s="32" t="s">
        <v>24</v>
      </c>
      <c r="V1695" s="24"/>
      <c r="W1695" s="25" t="s">
        <v>22</v>
      </c>
      <c r="X1695" s="30">
        <v>20</v>
      </c>
      <c r="Y1695" s="138"/>
      <c r="Z1695" s="30"/>
      <c r="AA1695" s="30"/>
      <c r="AB1695" s="36" t="s">
        <v>21</v>
      </c>
      <c r="AC1695" s="24">
        <f>$AC$1694</f>
        <v>-0.63273699999999999</v>
      </c>
      <c r="AD1695" s="30"/>
      <c r="AE1695" s="24"/>
      <c r="AF1695" s="24"/>
      <c r="AG1695" s="41"/>
      <c r="AH1695" s="41"/>
      <c r="AI1695" s="41"/>
      <c r="AJ1695" s="41"/>
      <c r="AK1695" s="41"/>
      <c r="AL1695" s="41"/>
      <c r="AM1695" s="41"/>
      <c r="AN1695" s="41"/>
      <c r="AO1695" s="41"/>
      <c r="AP1695" s="135"/>
      <c r="AQ1695" s="135"/>
      <c r="AR1695" s="41"/>
      <c r="AS1695" s="41"/>
      <c r="AT1695" s="135"/>
      <c r="AU1695" s="135"/>
      <c r="AV1695" s="29"/>
      <c r="AW1695" s="42"/>
      <c r="AX1695" s="42"/>
      <c r="AY1695" s="42"/>
      <c r="AZ1695" s="43"/>
      <c r="BA1695" s="151"/>
      <c r="BB1695" s="44"/>
      <c r="BC1695" s="157">
        <v>2</v>
      </c>
      <c r="BD1695" s="157"/>
      <c r="BE1695" s="44"/>
      <c r="BF1695" s="48"/>
      <c r="BG1695" s="48"/>
      <c r="BH1695" s="48"/>
      <c r="BI1695" s="48"/>
      <c r="BJ1695" s="48"/>
      <c r="BK1695" s="48"/>
      <c r="BL1695" s="48"/>
      <c r="BM1695" s="48"/>
      <c r="BN1695" s="48"/>
      <c r="BO1695" s="48"/>
      <c r="BP1695" s="48"/>
      <c r="BQ1695" s="48"/>
      <c r="BR1695" s="1"/>
    </row>
    <row r="1696" spans="1:70" s="7" customFormat="1" x14ac:dyDescent="0.25">
      <c r="A1696" s="68" t="s">
        <v>2614</v>
      </c>
      <c r="B1696" s="67" t="s">
        <v>1182</v>
      </c>
      <c r="C1696" s="52">
        <v>44976.478541666664</v>
      </c>
      <c r="D1696" s="16">
        <f>(K1696*M1696+P1696*R1696)/(24*60*60)</f>
        <v>0</v>
      </c>
      <c r="E1696" s="26"/>
      <c r="F1696" s="14" t="s">
        <v>2599</v>
      </c>
      <c r="G1696" s="15">
        <v>0.112</v>
      </c>
      <c r="H1696" s="131">
        <v>31.5</v>
      </c>
      <c r="I1696" s="131">
        <v>15</v>
      </c>
      <c r="J1696" s="143" t="s">
        <v>2600</v>
      </c>
      <c r="K1696" s="37"/>
      <c r="L1696" s="27">
        <v>2E-3</v>
      </c>
      <c r="M1696" s="13">
        <v>176</v>
      </c>
      <c r="N1696" s="13">
        <v>240</v>
      </c>
      <c r="O1696" s="17">
        <v>2E-3</v>
      </c>
      <c r="P1696" s="37"/>
      <c r="Q1696" s="27">
        <v>2E-3</v>
      </c>
      <c r="R1696" s="13">
        <v>529</v>
      </c>
      <c r="S1696" s="13">
        <v>240</v>
      </c>
      <c r="T1696" s="133">
        <v>2.9999999999999997E-4</v>
      </c>
      <c r="U1696" s="27"/>
      <c r="V1696" s="8">
        <f>IF(AB1694="Latest Sag:",-(K1696*L1696+P1696*Q1696),-(K1696*L1696+P1696*Q1696)+U1696)</f>
        <v>0</v>
      </c>
      <c r="W1696" s="8">
        <f>IF(OR(AC1695="",AC1695=0),Z1695+V1696,IF(AB1694="Latest Sag:",AA1695+U1696+V1696,AC1695+V1696))</f>
        <v>-0.63273699999999999</v>
      </c>
      <c r="X1696" s="34"/>
      <c r="Y1696" s="53">
        <f>IF(OR(ISBLANK(X1696),X1694=VALUE(20)),,IF(W1694="Latest Z20:",ABS(X1694-X1696-K1693*L1693-P1693*Q1693+U1695+U1696),ABS(X1695-X1696-K1695*L1695-P1695*Q1695+U1696)))</f>
        <v>0</v>
      </c>
      <c r="Z1696" s="28">
        <v>-67.621319999999997</v>
      </c>
      <c r="AA1696" s="28">
        <v>-0.61669099999999999</v>
      </c>
      <c r="AB1696" s="28">
        <v>0</v>
      </c>
      <c r="AC1696" s="8">
        <f t="shared" ref="AC1696" si="3861">AB1696+AA1696</f>
        <v>-0.61669099999999999</v>
      </c>
      <c r="AD1696" s="35">
        <v>-0.63277186618051195</v>
      </c>
      <c r="AE1696" s="8">
        <f t="shared" ref="AE1696" si="3862">IF(AD1696="",0,IF(OR(AC1696="",AC1696=0),W1696-AD1696,AC1696-AD1696))</f>
        <v>1.6080866180511966E-2</v>
      </c>
      <c r="AF1696" s="58">
        <f t="shared" ref="AF1696" si="3863">IF(AA1696="",(Z1696-V1696)-Z1695,AC1696-W1696)</f>
        <v>1.6046000000000005E-2</v>
      </c>
      <c r="AG1696" s="40">
        <v>363</v>
      </c>
      <c r="AH1696" s="73">
        <v>400</v>
      </c>
      <c r="AI1696" s="40">
        <v>157</v>
      </c>
      <c r="AJ1696" s="73">
        <v>100</v>
      </c>
      <c r="AK1696" s="40">
        <v>27</v>
      </c>
      <c r="AL1696" s="73">
        <v>200</v>
      </c>
      <c r="AM1696" s="70"/>
      <c r="AN1696" s="74"/>
      <c r="AO1696" s="70"/>
      <c r="AP1696" s="63"/>
      <c r="AQ1696" s="63"/>
      <c r="AR1696" s="40"/>
      <c r="AS1696" s="40"/>
      <c r="AT1696" s="63"/>
      <c r="AU1696" s="63"/>
      <c r="AV1696" s="142"/>
      <c r="AW1696" s="71"/>
      <c r="AX1696" s="45"/>
      <c r="AY1696" s="45"/>
      <c r="AZ1696" s="46"/>
      <c r="BA1696" s="152"/>
      <c r="BB1696" s="47"/>
      <c r="BC1696" s="158">
        <v>2</v>
      </c>
      <c r="BD1696" s="158"/>
      <c r="BE1696" s="47"/>
      <c r="BF1696" s="56"/>
      <c r="BG1696" s="49"/>
      <c r="BH1696" s="50"/>
      <c r="BI1696" s="49"/>
      <c r="BJ1696" s="49"/>
      <c r="BK1696" s="49"/>
      <c r="BL1696" s="49"/>
      <c r="BM1696" s="49"/>
      <c r="BN1696" s="50"/>
      <c r="BO1696" s="49"/>
      <c r="BP1696" s="49"/>
      <c r="BQ1696" s="50"/>
      <c r="BR1696" s="9"/>
    </row>
    <row r="1697" spans="1:70" s="7" customFormat="1" x14ac:dyDescent="0.25">
      <c r="A1697" s="68" t="s">
        <v>2615</v>
      </c>
      <c r="B1697" s="67" t="s">
        <v>1182</v>
      </c>
      <c r="C1697" s="52">
        <v>44976.508321759262</v>
      </c>
      <c r="D1697" s="16">
        <f>(K1697*M1697+P1697*R1697)/(24*60*60)</f>
        <v>8.1481481481481474E-3</v>
      </c>
      <c r="E1697" s="26"/>
      <c r="F1697" s="14" t="s">
        <v>2599</v>
      </c>
      <c r="G1697" s="15">
        <v>0.112</v>
      </c>
      <c r="H1697" s="131">
        <v>31.5</v>
      </c>
      <c r="I1697" s="131">
        <v>15</v>
      </c>
      <c r="J1697" s="143" t="s">
        <v>2600</v>
      </c>
      <c r="K1697" s="27">
        <v>4</v>
      </c>
      <c r="L1697" s="27">
        <v>2E-3</v>
      </c>
      <c r="M1697" s="13">
        <v>176</v>
      </c>
      <c r="N1697" s="13">
        <v>240</v>
      </c>
      <c r="O1697" s="17">
        <v>2E-3</v>
      </c>
      <c r="P1697" s="27">
        <v>0</v>
      </c>
      <c r="Q1697" s="27">
        <v>2E-3</v>
      </c>
      <c r="R1697" s="13">
        <v>529</v>
      </c>
      <c r="S1697" s="13">
        <v>240</v>
      </c>
      <c r="T1697" s="133">
        <v>2.9999999999999997E-4</v>
      </c>
      <c r="U1697" s="27">
        <v>3.3270000000000001E-2</v>
      </c>
      <c r="V1697" s="8">
        <f>IF(AB1695="Latest Sag:",-(K1697*L1697+P1697*Q1697),-(K1697*L1697+P1697*Q1697)+U1697)</f>
        <v>-8.0000000000000002E-3</v>
      </c>
      <c r="W1697" s="8">
        <f>IF(OR(AC1696="",AC1696=0),Z1696+V1697,IF(AB1695="Latest Sag:",AA1696+U1697+V1697,AC1696+V1697))</f>
        <v>-0.59142099999999997</v>
      </c>
      <c r="X1697" s="33">
        <v>-39.638100000000001</v>
      </c>
      <c r="Y1697" s="53">
        <f>IF(OR(ISBLANK(X1697),X1695=VALUE(20)),,IF(W1695="Latest Z20:",ABS(X1695-X1697-K1694*L1694-P1694*Q1694+U1696+U1697),ABS(X1696-X1697-K1696*L1696-P1696*Q1696+U1697)))</f>
        <v>0</v>
      </c>
      <c r="Z1697" s="28">
        <v>-67.621194000000003</v>
      </c>
      <c r="AA1697" s="28">
        <v>-0.61670199999999997</v>
      </c>
      <c r="AB1697" s="28">
        <v>-7.4609999999999998E-3</v>
      </c>
      <c r="AC1697" s="8">
        <f t="shared" ref="AC1697" si="3864">AB1697+AA1697</f>
        <v>-0.62416300000000002</v>
      </c>
      <c r="AD1697" s="35">
        <v>-0.63277186618051195</v>
      </c>
      <c r="AE1697" s="8">
        <f t="shared" ref="AE1697" si="3865">IF(AD1697="",0,IF(OR(AC1697="",AC1697=0),W1697-AD1697,AC1697-AD1697))</f>
        <v>8.6088661805119315E-3</v>
      </c>
      <c r="AF1697" s="58">
        <f t="shared" ref="AF1697" si="3866">IF(AA1697="",(Z1697-V1697)-Z1696,AC1697-W1697)</f>
        <v>-3.2742000000000049E-2</v>
      </c>
      <c r="AG1697" s="40">
        <v>-288</v>
      </c>
      <c r="AH1697" s="73">
        <v>400</v>
      </c>
      <c r="AI1697" s="40">
        <v>19</v>
      </c>
      <c r="AJ1697" s="73">
        <v>100</v>
      </c>
      <c r="AK1697" s="40">
        <v>21</v>
      </c>
      <c r="AL1697" s="73">
        <v>200</v>
      </c>
      <c r="AM1697" s="70"/>
      <c r="AN1697" s="74"/>
      <c r="AO1697" s="70">
        <v>175</v>
      </c>
      <c r="AP1697" s="63"/>
      <c r="AQ1697" s="63"/>
      <c r="AR1697" s="40"/>
      <c r="AS1697" s="40"/>
      <c r="AT1697" s="63"/>
      <c r="AU1697" s="63"/>
      <c r="AV1697" s="142"/>
      <c r="AW1697" s="71"/>
      <c r="AX1697" s="45"/>
      <c r="AY1697" s="45"/>
      <c r="AZ1697" s="46"/>
      <c r="BA1697" s="152"/>
      <c r="BB1697" s="47"/>
      <c r="BC1697" s="158">
        <v>2</v>
      </c>
      <c r="BD1697" s="158"/>
      <c r="BE1697" s="47"/>
      <c r="BF1697" s="56"/>
      <c r="BG1697" s="49"/>
      <c r="BH1697" s="50"/>
      <c r="BI1697" s="49"/>
      <c r="BJ1697" s="49"/>
      <c r="BK1697" s="49"/>
      <c r="BL1697" s="49"/>
      <c r="BM1697" s="49"/>
      <c r="BN1697" s="50"/>
      <c r="BO1697" s="49"/>
      <c r="BP1697" s="49"/>
      <c r="BQ1697" s="50"/>
      <c r="BR1697" s="9"/>
    </row>
    <row r="1698" spans="1:70" s="7" customFormat="1" x14ac:dyDescent="0.25">
      <c r="A1698" s="68" t="s">
        <v>2616</v>
      </c>
      <c r="B1698" s="67" t="s">
        <v>1182</v>
      </c>
      <c r="C1698" s="52">
        <v>44976.528912037036</v>
      </c>
      <c r="D1698" s="16">
        <f>(K1698*M1698+P1698*R1698)/(24*60*60)</f>
        <v>6.1111111111111114E-3</v>
      </c>
      <c r="E1698" s="26"/>
      <c r="F1698" s="14" t="s">
        <v>2599</v>
      </c>
      <c r="G1698" s="15">
        <v>0.112</v>
      </c>
      <c r="H1698" s="131">
        <v>31.5</v>
      </c>
      <c r="I1698" s="131">
        <v>15</v>
      </c>
      <c r="J1698" s="143" t="s">
        <v>2600</v>
      </c>
      <c r="K1698" s="27">
        <v>3</v>
      </c>
      <c r="L1698" s="27">
        <v>2E-3</v>
      </c>
      <c r="M1698" s="13">
        <v>176</v>
      </c>
      <c r="N1698" s="13">
        <v>240</v>
      </c>
      <c r="O1698" s="17">
        <v>2E-3</v>
      </c>
      <c r="P1698" s="27">
        <v>0</v>
      </c>
      <c r="Q1698" s="27">
        <v>2E-3</v>
      </c>
      <c r="R1698" s="13">
        <v>529</v>
      </c>
      <c r="S1698" s="13">
        <v>240</v>
      </c>
      <c r="T1698" s="133">
        <v>2.9999999999999997E-4</v>
      </c>
      <c r="U1698" s="27">
        <v>2.3999999999999998E-3</v>
      </c>
      <c r="V1698" s="8">
        <f>IF(AB1696="Latest Sag:",-(K1698*L1698+P1698*Q1698),-(K1698*L1698+P1698*Q1698)+U1698)</f>
        <v>-3.6000000000000003E-3</v>
      </c>
      <c r="W1698" s="8">
        <f>IF(OR(AC1697="",AC1697=0),Z1697+V1698,IF(AB1696="Latest Sag:",AA1697+U1698+V1698,AC1697+V1698))</f>
        <v>-0.62776300000000007</v>
      </c>
      <c r="X1698" s="33">
        <v>-39.643700000000003</v>
      </c>
      <c r="Y1698" s="53">
        <f>IF(OR(ISBLANK(X1698),X1696=VALUE(20)),,IF(W1696="Latest Z20:",ABS(X1696-X1698-K1695*L1695-P1695*Q1695+U1697+U1698),ABS(X1697-X1698-K1697*L1697-P1697*Q1697+U1698)))</f>
        <v>1.1592289628215013E-15</v>
      </c>
      <c r="Z1698" s="28">
        <v>-67.621420000000001</v>
      </c>
      <c r="AA1698" s="28">
        <v>-0.61669600000000002</v>
      </c>
      <c r="AB1698" s="28">
        <v>-1.0954E-2</v>
      </c>
      <c r="AC1698" s="8">
        <f t="shared" ref="AC1698" si="3867">AB1698+AA1698</f>
        <v>-0.62765000000000004</v>
      </c>
      <c r="AD1698" s="35">
        <v>-0.63277186618051195</v>
      </c>
      <c r="AE1698" s="8">
        <f t="shared" ref="AE1698" si="3868">IF(AD1698="",0,IF(OR(AC1698="",AC1698=0),W1698-AD1698,AC1698-AD1698))</f>
        <v>5.1218661805119137E-3</v>
      </c>
      <c r="AF1698" s="58">
        <f t="shared" ref="AF1698" si="3869">IF(AA1698="",(Z1698-V1698)-Z1697,AC1698-W1698)</f>
        <v>1.1300000000002974E-4</v>
      </c>
      <c r="AG1698" s="40">
        <v>39</v>
      </c>
      <c r="AH1698" s="73">
        <v>400</v>
      </c>
      <c r="AI1698" s="40">
        <v>22</v>
      </c>
      <c r="AJ1698" s="73">
        <v>100</v>
      </c>
      <c r="AK1698" s="40">
        <v>16</v>
      </c>
      <c r="AL1698" s="73">
        <v>200</v>
      </c>
      <c r="AM1698" s="70"/>
      <c r="AN1698" s="74"/>
      <c r="AO1698" s="70">
        <v>52</v>
      </c>
      <c r="AP1698" s="63"/>
      <c r="AQ1698" s="63"/>
      <c r="AR1698" s="40"/>
      <c r="AS1698" s="40"/>
      <c r="AT1698" s="63"/>
      <c r="AU1698" s="63"/>
      <c r="AV1698" s="142"/>
      <c r="AW1698" s="71"/>
      <c r="AX1698" s="45">
        <v>-1E-4</v>
      </c>
      <c r="AY1698" s="45"/>
      <c r="AZ1698" s="46"/>
      <c r="BA1698" s="152"/>
      <c r="BB1698" s="47"/>
      <c r="BC1698" s="158">
        <v>2</v>
      </c>
      <c r="BD1698" s="158"/>
      <c r="BE1698" s="47"/>
      <c r="BF1698" s="56"/>
      <c r="BG1698" s="49"/>
      <c r="BH1698" s="50"/>
      <c r="BI1698" s="49"/>
      <c r="BJ1698" s="49"/>
      <c r="BK1698" s="49"/>
      <c r="BL1698" s="49"/>
      <c r="BM1698" s="49"/>
      <c r="BN1698" s="50"/>
      <c r="BO1698" s="49"/>
      <c r="BP1698" s="49"/>
      <c r="BQ1698" s="50"/>
      <c r="BR1698" s="9"/>
    </row>
    <row r="1699" spans="1:70" s="7" customFormat="1" x14ac:dyDescent="0.25">
      <c r="A1699" s="68" t="s">
        <v>2617</v>
      </c>
      <c r="B1699" s="67" t="s">
        <v>1182</v>
      </c>
      <c r="C1699" s="52">
        <v>44976.550752314812</v>
      </c>
      <c r="D1699" s="16">
        <f>(K1699*M1699+P1699*R1699)/(24*60*60)</f>
        <v>1.2233796296296296E-2</v>
      </c>
      <c r="E1699" s="26"/>
      <c r="F1699" s="14" t="s">
        <v>2599</v>
      </c>
      <c r="G1699" s="15">
        <v>0.112</v>
      </c>
      <c r="H1699" s="131">
        <v>31.5</v>
      </c>
      <c r="I1699" s="131">
        <v>15</v>
      </c>
      <c r="J1699" s="143" t="s">
        <v>2600</v>
      </c>
      <c r="K1699" s="27">
        <v>3</v>
      </c>
      <c r="L1699" s="27">
        <v>2E-3</v>
      </c>
      <c r="M1699" s="13">
        <v>176</v>
      </c>
      <c r="N1699" s="13">
        <v>240</v>
      </c>
      <c r="O1699" s="17">
        <v>2E-3</v>
      </c>
      <c r="P1699" s="27">
        <v>1</v>
      </c>
      <c r="Q1699" s="27">
        <v>2E-3</v>
      </c>
      <c r="R1699" s="13">
        <v>529</v>
      </c>
      <c r="S1699" s="13">
        <v>240</v>
      </c>
      <c r="T1699" s="133">
        <v>2.9999999999999997E-4</v>
      </c>
      <c r="U1699" s="27">
        <v>3.0000000000000001E-3</v>
      </c>
      <c r="V1699" s="8">
        <f>IF(AB1697="Latest Sag:",-(K1699*L1699+P1699*Q1699),-(K1699*L1699+P1699*Q1699)+U1699)</f>
        <v>-5.0000000000000001E-3</v>
      </c>
      <c r="W1699" s="8">
        <f>IF(OR(AC1698="",AC1698=0),Z1698+V1699,IF(AB1697="Latest Sag:",AA1698+U1699+V1699,AC1698+V1699))</f>
        <v>-0.63265000000000005</v>
      </c>
      <c r="X1699" s="33">
        <v>-39.646700000000003</v>
      </c>
      <c r="Y1699" s="53">
        <f>IF(OR(ISBLANK(X1699),X1697=VALUE(20)),,IF(W1697="Latest Z20:",ABS(X1697-X1699-K1696*L1696-P1696*Q1696+U1698+U1699),ABS(X1698-X1699-K1698*L1698-P1698*Q1698+U1699)))</f>
        <v>1.1362438767648086E-16</v>
      </c>
      <c r="Z1699" s="28">
        <v>-67.621430000000004</v>
      </c>
      <c r="AA1699" s="28">
        <v>-0.61668599999999996</v>
      </c>
      <c r="AB1699" s="28">
        <v>-1.6177E-2</v>
      </c>
      <c r="AC1699" s="8">
        <f t="shared" ref="AC1699" si="3870">AB1699+AA1699</f>
        <v>-0.63286299999999995</v>
      </c>
      <c r="AD1699" s="35">
        <v>-0.63277186618051195</v>
      </c>
      <c r="AE1699" s="8">
        <f t="shared" ref="AE1699" si="3871">IF(AD1699="",0,IF(OR(AC1699="",AC1699=0),W1699-AD1699,AC1699-AD1699))</f>
        <v>-9.113381948799848E-5</v>
      </c>
      <c r="AF1699" s="58">
        <f t="shared" ref="AF1699" si="3872">IF(AA1699="",(Z1699-V1699)-Z1698,AC1699-W1699)</f>
        <v>-2.1299999999990771E-4</v>
      </c>
      <c r="AG1699" s="40">
        <v>-225</v>
      </c>
      <c r="AH1699" s="73">
        <v>400</v>
      </c>
      <c r="AI1699" s="40">
        <v>21</v>
      </c>
      <c r="AJ1699" s="73">
        <v>100</v>
      </c>
      <c r="AK1699" s="40">
        <v>30</v>
      </c>
      <c r="AL1699" s="73">
        <v>200</v>
      </c>
      <c r="AM1699" s="70"/>
      <c r="AN1699" s="74"/>
      <c r="AO1699" s="70">
        <v>75</v>
      </c>
      <c r="AP1699" s="63"/>
      <c r="AQ1699" s="63"/>
      <c r="AR1699" s="40"/>
      <c r="AS1699" s="40"/>
      <c r="AT1699" s="63"/>
      <c r="AU1699" s="63"/>
      <c r="AV1699" s="142"/>
      <c r="AW1699" s="71"/>
      <c r="AX1699" s="45"/>
      <c r="AY1699" s="45"/>
      <c r="AZ1699" s="46"/>
      <c r="BA1699" s="152"/>
      <c r="BB1699" s="47"/>
      <c r="BC1699" s="158">
        <v>2</v>
      </c>
      <c r="BD1699" s="158">
        <v>5</v>
      </c>
      <c r="BE1699" s="47">
        <v>5</v>
      </c>
      <c r="BF1699" s="56"/>
      <c r="BG1699" s="49"/>
      <c r="BH1699" s="50"/>
      <c r="BI1699" s="49"/>
      <c r="BJ1699" s="49"/>
      <c r="BK1699" s="49"/>
      <c r="BL1699" s="49"/>
      <c r="BM1699" s="49"/>
      <c r="BN1699" s="50"/>
      <c r="BO1699" s="49"/>
      <c r="BP1699" s="49"/>
      <c r="BQ1699" s="50"/>
      <c r="BR1699" s="9"/>
    </row>
    <row r="1700" spans="1:70" s="6" customFormat="1" x14ac:dyDescent="0.25">
      <c r="A1700" s="170" t="s">
        <v>1155</v>
      </c>
      <c r="B1700" s="136"/>
      <c r="C1700" s="137">
        <v>44976.584618055553</v>
      </c>
      <c r="D1700" s="146">
        <v>2.5499999999999998</v>
      </c>
      <c r="E1700" s="139" t="s">
        <v>814</v>
      </c>
      <c r="F1700" s="165" t="s">
        <v>1175</v>
      </c>
      <c r="G1700" s="22"/>
      <c r="H1700" s="134"/>
      <c r="I1700" s="134"/>
      <c r="J1700" s="145"/>
      <c r="K1700" s="29"/>
      <c r="L1700" s="29"/>
      <c r="M1700" s="1"/>
      <c r="N1700" s="1"/>
      <c r="O1700" s="3"/>
      <c r="P1700" s="29"/>
      <c r="Q1700" s="29"/>
      <c r="R1700" s="1"/>
      <c r="S1700" s="1"/>
      <c r="T1700" s="147" t="s">
        <v>903</v>
      </c>
      <c r="U1700" s="32" t="s">
        <v>24</v>
      </c>
      <c r="V1700" s="24"/>
      <c r="W1700" s="25" t="s">
        <v>22</v>
      </c>
      <c r="X1700" s="30">
        <v>20</v>
      </c>
      <c r="Y1700" s="138"/>
      <c r="Z1700" s="30"/>
      <c r="AA1700" s="30"/>
      <c r="AB1700" s="36" t="s">
        <v>21</v>
      </c>
      <c r="AC1700" s="24">
        <f>$AC$1699</f>
        <v>-0.63286299999999995</v>
      </c>
      <c r="AD1700" s="30"/>
      <c r="AE1700" s="24"/>
      <c r="AF1700" s="24"/>
      <c r="AG1700" s="41"/>
      <c r="AH1700" s="41"/>
      <c r="AI1700" s="41"/>
      <c r="AJ1700" s="41"/>
      <c r="AK1700" s="41"/>
      <c r="AL1700" s="41"/>
      <c r="AM1700" s="41"/>
      <c r="AN1700" s="41"/>
      <c r="AO1700" s="41"/>
      <c r="AP1700" s="135"/>
      <c r="AQ1700" s="135"/>
      <c r="AR1700" s="41"/>
      <c r="AS1700" s="41"/>
      <c r="AT1700" s="135"/>
      <c r="AU1700" s="135"/>
      <c r="AV1700" s="29"/>
      <c r="AW1700" s="42"/>
      <c r="AX1700" s="42"/>
      <c r="AY1700" s="42"/>
      <c r="AZ1700" s="43"/>
      <c r="BA1700" s="151"/>
      <c r="BB1700" s="44"/>
      <c r="BC1700" s="157">
        <v>3</v>
      </c>
      <c r="BD1700" s="157"/>
      <c r="BE1700" s="44"/>
      <c r="BF1700" s="48"/>
      <c r="BG1700" s="48"/>
      <c r="BH1700" s="48"/>
      <c r="BI1700" s="48"/>
      <c r="BJ1700" s="48"/>
      <c r="BK1700" s="48"/>
      <c r="BL1700" s="48"/>
      <c r="BM1700" s="48"/>
      <c r="BN1700" s="48"/>
      <c r="BO1700" s="48"/>
      <c r="BP1700" s="48"/>
      <c r="BQ1700" s="48"/>
      <c r="BR1700" s="1"/>
    </row>
    <row r="1701" spans="1:70" s="7" customFormat="1" x14ac:dyDescent="0.25">
      <c r="A1701" s="68" t="s">
        <v>2618</v>
      </c>
      <c r="B1701" s="67" t="s">
        <v>1182</v>
      </c>
      <c r="C1701" s="52">
        <v>44976.588842592595</v>
      </c>
      <c r="D1701" s="16">
        <f>(K1701*M1701+P1701*R1701)/(24*60*60)</f>
        <v>0</v>
      </c>
      <c r="E1701" s="26"/>
      <c r="F1701" s="14" t="s">
        <v>2599</v>
      </c>
      <c r="G1701" s="15">
        <v>0.112</v>
      </c>
      <c r="H1701" s="131">
        <v>31.5</v>
      </c>
      <c r="I1701" s="131">
        <v>15</v>
      </c>
      <c r="J1701" s="143" t="s">
        <v>2600</v>
      </c>
      <c r="K1701" s="37"/>
      <c r="L1701" s="27">
        <v>2E-3</v>
      </c>
      <c r="M1701" s="13">
        <v>176</v>
      </c>
      <c r="N1701" s="13">
        <v>240</v>
      </c>
      <c r="O1701" s="17">
        <v>2E-3</v>
      </c>
      <c r="P1701" s="37"/>
      <c r="Q1701" s="27">
        <v>2E-3</v>
      </c>
      <c r="R1701" s="13">
        <v>529</v>
      </c>
      <c r="S1701" s="13">
        <v>240</v>
      </c>
      <c r="T1701" s="133">
        <v>2.9999999999999997E-4</v>
      </c>
      <c r="U1701" s="27"/>
      <c r="V1701" s="8">
        <f>IF(AB1699="Latest Sag:",-(K1701*L1701+P1701*Q1701),-(K1701*L1701+P1701*Q1701)+U1701)</f>
        <v>0</v>
      </c>
      <c r="W1701" s="8">
        <f>IF(OR(AC1700="",AC1700=0),Z1700+V1701,IF(AB1699="Latest Sag:",AA1700+U1701+V1701,AC1700+V1701))</f>
        <v>-0.63286299999999995</v>
      </c>
      <c r="X1701" s="34"/>
      <c r="Y1701" s="53">
        <f>IF(OR(ISBLANK(X1701),X1699=VALUE(20)),,IF(W1699="Latest Z20:",ABS(X1699-X1701-K1698*L1698-P1698*Q1698+U1700+U1701),ABS(X1700-X1701-K1700*L1700-P1700*Q1700+U1701)))</f>
        <v>0</v>
      </c>
      <c r="Z1701" s="28">
        <v>-67.619952999999995</v>
      </c>
      <c r="AA1701" s="28">
        <v>-0.61666399999999999</v>
      </c>
      <c r="AB1701" s="28">
        <v>0</v>
      </c>
      <c r="AC1701" s="8">
        <f t="shared" ref="AC1701" si="3873">AB1701+AA1701</f>
        <v>-0.61666399999999999</v>
      </c>
      <c r="AD1701" s="35">
        <v>-0.63281805251899204</v>
      </c>
      <c r="AE1701" s="8">
        <f t="shared" ref="AE1701" si="3874">IF(AD1701="",0,IF(OR(AC1701="",AC1701=0),W1701-AD1701,AC1701-AD1701))</f>
        <v>1.6154052518992046E-2</v>
      </c>
      <c r="AF1701" s="58">
        <f t="shared" ref="AF1701" si="3875">IF(AA1701="",(Z1701-V1701)-Z1700,AC1701-W1701)</f>
        <v>1.6198999999999963E-2</v>
      </c>
      <c r="AG1701" s="40">
        <v>655</v>
      </c>
      <c r="AH1701" s="73">
        <v>400</v>
      </c>
      <c r="AI1701" s="40">
        <v>194</v>
      </c>
      <c r="AJ1701" s="73">
        <v>100</v>
      </c>
      <c r="AK1701" s="40">
        <v>19</v>
      </c>
      <c r="AL1701" s="73">
        <v>200</v>
      </c>
      <c r="AM1701" s="70"/>
      <c r="AN1701" s="74"/>
      <c r="AO1701" s="70"/>
      <c r="AP1701" s="63"/>
      <c r="AQ1701" s="63"/>
      <c r="AR1701" s="40"/>
      <c r="AS1701" s="40"/>
      <c r="AT1701" s="63"/>
      <c r="AU1701" s="63"/>
      <c r="AV1701" s="142"/>
      <c r="AW1701" s="71"/>
      <c r="AX1701" s="45"/>
      <c r="AY1701" s="45"/>
      <c r="AZ1701" s="46"/>
      <c r="BA1701" s="152"/>
      <c r="BB1701" s="47"/>
      <c r="BC1701" s="158">
        <v>3</v>
      </c>
      <c r="BD1701" s="158"/>
      <c r="BE1701" s="47"/>
      <c r="BF1701" s="56"/>
      <c r="BG1701" s="49"/>
      <c r="BH1701" s="50"/>
      <c r="BI1701" s="49"/>
      <c r="BJ1701" s="49"/>
      <c r="BK1701" s="49"/>
      <c r="BL1701" s="49"/>
      <c r="BM1701" s="49"/>
      <c r="BN1701" s="50"/>
      <c r="BO1701" s="49"/>
      <c r="BP1701" s="49"/>
      <c r="BQ1701" s="50"/>
      <c r="BR1701" s="9"/>
    </row>
    <row r="1702" spans="1:70" s="7" customFormat="1" x14ac:dyDescent="0.25">
      <c r="A1702" s="68" t="s">
        <v>2619</v>
      </c>
      <c r="B1702" s="67" t="s">
        <v>1182</v>
      </c>
      <c r="C1702" s="52">
        <v>44976.61141203704</v>
      </c>
      <c r="D1702" s="16">
        <f>(K1702*M1702+P1702*R1702)/(24*60*60)</f>
        <v>8.1481481481481474E-3</v>
      </c>
      <c r="E1702" s="26"/>
      <c r="F1702" s="14" t="s">
        <v>2599</v>
      </c>
      <c r="G1702" s="15">
        <v>0.112</v>
      </c>
      <c r="H1702" s="131">
        <v>31.5</v>
      </c>
      <c r="I1702" s="131">
        <v>15</v>
      </c>
      <c r="J1702" s="143" t="s">
        <v>2600</v>
      </c>
      <c r="K1702" s="27">
        <v>4</v>
      </c>
      <c r="L1702" s="27">
        <v>2E-3</v>
      </c>
      <c r="M1702" s="13">
        <v>176</v>
      </c>
      <c r="N1702" s="13">
        <v>240</v>
      </c>
      <c r="O1702" s="17">
        <v>2E-3</v>
      </c>
      <c r="P1702" s="27">
        <v>0</v>
      </c>
      <c r="Q1702" s="27">
        <v>2E-3</v>
      </c>
      <c r="R1702" s="13">
        <v>529</v>
      </c>
      <c r="S1702" s="13">
        <v>240</v>
      </c>
      <c r="T1702" s="133">
        <v>2.9999999999999997E-4</v>
      </c>
      <c r="U1702" s="27">
        <v>3.1739999999999997E-2</v>
      </c>
      <c r="V1702" s="8">
        <f>IF(AB1700="Latest Sag:",-(K1702*L1702+P1702*Q1702),-(K1702*L1702+P1702*Q1702)+U1702)</f>
        <v>-8.0000000000000002E-3</v>
      </c>
      <c r="W1702" s="8">
        <f>IF(OR(AC1701="",AC1701=0),Z1701+V1702,IF(AB1700="Latest Sag:",AA1701+U1702+V1702,AC1701+V1702))</f>
        <v>-0.59292400000000001</v>
      </c>
      <c r="X1702" s="33">
        <v>-39.636299999999999</v>
      </c>
      <c r="Y1702" s="53">
        <f>IF(OR(ISBLANK(X1702),X1700=VALUE(20)),,IF(W1700="Latest Z20:",ABS(X1700-X1702-K1699*L1699-P1699*Q1699+U1701+U1702),ABS(X1701-X1702-K1701*L1701-P1701*Q1701+U1702)))</f>
        <v>0</v>
      </c>
      <c r="Z1702" s="28">
        <v>-67.619760999999997</v>
      </c>
      <c r="AA1702" s="28">
        <v>-0.61665800000000004</v>
      </c>
      <c r="AB1702" s="28">
        <v>-6.9449999999999998E-3</v>
      </c>
      <c r="AC1702" s="8">
        <f t="shared" ref="AC1702" si="3876">AB1702+AA1702</f>
        <v>-0.62360300000000002</v>
      </c>
      <c r="AD1702" s="35">
        <v>-0.63281805251899204</v>
      </c>
      <c r="AE1702" s="8">
        <f t="shared" ref="AE1702" si="3877">IF(AD1702="",0,IF(OR(AC1702="",AC1702=0),W1702-AD1702,AC1702-AD1702))</f>
        <v>9.2150525189920174E-3</v>
      </c>
      <c r="AF1702" s="58">
        <f t="shared" ref="AF1702" si="3878">IF(AA1702="",(Z1702-V1702)-Z1701,AC1702-W1702)</f>
        <v>-3.0679000000000012E-2</v>
      </c>
      <c r="AG1702" s="40">
        <v>676</v>
      </c>
      <c r="AH1702" s="73">
        <v>400</v>
      </c>
      <c r="AI1702" s="40">
        <v>18</v>
      </c>
      <c r="AJ1702" s="73">
        <v>100</v>
      </c>
      <c r="AK1702" s="40">
        <v>23</v>
      </c>
      <c r="AL1702" s="73">
        <v>200</v>
      </c>
      <c r="AM1702" s="70"/>
      <c r="AN1702" s="74"/>
      <c r="AO1702" s="70">
        <v>166</v>
      </c>
      <c r="AP1702" s="63"/>
      <c r="AQ1702" s="63"/>
      <c r="AR1702" s="40"/>
      <c r="AS1702" s="40"/>
      <c r="AT1702" s="63"/>
      <c r="AU1702" s="63"/>
      <c r="AV1702" s="142"/>
      <c r="AW1702" s="71"/>
      <c r="AX1702" s="45"/>
      <c r="AY1702" s="45"/>
      <c r="AZ1702" s="46"/>
      <c r="BA1702" s="152"/>
      <c r="BB1702" s="47"/>
      <c r="BC1702" s="158">
        <v>3</v>
      </c>
      <c r="BD1702" s="158"/>
      <c r="BE1702" s="47"/>
      <c r="BF1702" s="56"/>
      <c r="BG1702" s="49"/>
      <c r="BH1702" s="50"/>
      <c r="BI1702" s="49"/>
      <c r="BJ1702" s="49"/>
      <c r="BK1702" s="49"/>
      <c r="BL1702" s="49"/>
      <c r="BM1702" s="49"/>
      <c r="BN1702" s="50"/>
      <c r="BO1702" s="49"/>
      <c r="BP1702" s="49"/>
      <c r="BQ1702" s="50"/>
      <c r="BR1702" s="9"/>
    </row>
    <row r="1703" spans="1:70" s="7" customFormat="1" x14ac:dyDescent="0.25">
      <c r="A1703" s="68" t="s">
        <v>2620</v>
      </c>
      <c r="B1703" s="67" t="s">
        <v>1182</v>
      </c>
      <c r="C1703" s="52">
        <v>44976.632361111115</v>
      </c>
      <c r="D1703" s="16">
        <f>(K1703*M1703+P1703*R1703)/(24*60*60)</f>
        <v>6.1111111111111114E-3</v>
      </c>
      <c r="E1703" s="26"/>
      <c r="F1703" s="14" t="s">
        <v>2599</v>
      </c>
      <c r="G1703" s="15">
        <v>0.112</v>
      </c>
      <c r="H1703" s="131">
        <v>31.5</v>
      </c>
      <c r="I1703" s="131">
        <v>15</v>
      </c>
      <c r="J1703" s="143" t="s">
        <v>2600</v>
      </c>
      <c r="K1703" s="27">
        <v>3</v>
      </c>
      <c r="L1703" s="27">
        <v>2E-3</v>
      </c>
      <c r="M1703" s="13">
        <v>176</v>
      </c>
      <c r="N1703" s="13">
        <v>240</v>
      </c>
      <c r="O1703" s="17">
        <v>2E-3</v>
      </c>
      <c r="P1703" s="27">
        <v>0</v>
      </c>
      <c r="Q1703" s="27">
        <v>2E-3</v>
      </c>
      <c r="R1703" s="13">
        <v>529</v>
      </c>
      <c r="S1703" s="13">
        <v>240</v>
      </c>
      <c r="T1703" s="133">
        <v>2.9999999999999997E-4</v>
      </c>
      <c r="U1703" s="27">
        <v>1.8E-3</v>
      </c>
      <c r="V1703" s="8">
        <f>IF(AB1701="Latest Sag:",-(K1703*L1703+P1703*Q1703),-(K1703*L1703+P1703*Q1703)+U1703)</f>
        <v>-4.2000000000000006E-3</v>
      </c>
      <c r="W1703" s="8">
        <f>IF(OR(AC1702="",AC1702=0),Z1702+V1703,IF(AB1701="Latest Sag:",AA1702+U1703+V1703,AC1702+V1703))</f>
        <v>-0.627803</v>
      </c>
      <c r="X1703" s="33">
        <v>-39.642499999999998</v>
      </c>
      <c r="Y1703" s="53">
        <f>IF(OR(ISBLANK(X1703),X1701=VALUE(20)),,IF(W1701="Latest Z20:",ABS(X1701-X1703-K1700*L1700-P1700*Q1700+U1702+U1703),ABS(X1702-X1703-K1702*L1702-P1702*Q1702+U1703)))</f>
        <v>2.3895815881580518E-16</v>
      </c>
      <c r="Z1703" s="28">
        <v>-67.620067000000006</v>
      </c>
      <c r="AA1703" s="28">
        <v>-0.61664600000000003</v>
      </c>
      <c r="AB1703" s="28">
        <v>-1.1150999999999999E-2</v>
      </c>
      <c r="AC1703" s="8">
        <f t="shared" ref="AC1703" si="3879">AB1703+AA1703</f>
        <v>-0.62779700000000005</v>
      </c>
      <c r="AD1703" s="35">
        <v>-0.63281805251899204</v>
      </c>
      <c r="AE1703" s="8">
        <f t="shared" ref="AE1703" si="3880">IF(AD1703="",0,IF(OR(AC1703="",AC1703=0),W1703-AD1703,AC1703-AD1703))</f>
        <v>5.0210525189919863E-3</v>
      </c>
      <c r="AF1703" s="58">
        <f t="shared" ref="AF1703" si="3881">IF(AA1703="",(Z1703-V1703)-Z1702,AC1703-W1703)</f>
        <v>5.9999999999504894E-6</v>
      </c>
      <c r="AG1703" s="40">
        <v>-365</v>
      </c>
      <c r="AH1703" s="73">
        <v>400</v>
      </c>
      <c r="AI1703" s="40">
        <v>24</v>
      </c>
      <c r="AJ1703" s="73">
        <v>100</v>
      </c>
      <c r="AK1703" s="40">
        <v>28</v>
      </c>
      <c r="AL1703" s="73">
        <v>200</v>
      </c>
      <c r="AM1703" s="70"/>
      <c r="AN1703" s="74"/>
      <c r="AO1703" s="70">
        <v>128</v>
      </c>
      <c r="AP1703" s="63"/>
      <c r="AQ1703" s="63"/>
      <c r="AR1703" s="40"/>
      <c r="AS1703" s="40"/>
      <c r="AT1703" s="63"/>
      <c r="AU1703" s="63"/>
      <c r="AV1703" s="142"/>
      <c r="AW1703" s="71"/>
      <c r="AX1703" s="45"/>
      <c r="AY1703" s="45"/>
      <c r="AZ1703" s="46"/>
      <c r="BA1703" s="152"/>
      <c r="BB1703" s="47"/>
      <c r="BC1703" s="158">
        <v>3</v>
      </c>
      <c r="BD1703" s="158"/>
      <c r="BE1703" s="47"/>
      <c r="BF1703" s="56"/>
      <c r="BG1703" s="49"/>
      <c r="BH1703" s="50"/>
      <c r="BI1703" s="49"/>
      <c r="BJ1703" s="49"/>
      <c r="BK1703" s="49"/>
      <c r="BL1703" s="49"/>
      <c r="BM1703" s="49"/>
      <c r="BN1703" s="50"/>
      <c r="BO1703" s="49"/>
      <c r="BP1703" s="49"/>
      <c r="BQ1703" s="50"/>
      <c r="BR1703" s="9"/>
    </row>
    <row r="1704" spans="1:70" s="7" customFormat="1" x14ac:dyDescent="0.25">
      <c r="A1704" s="68" t="s">
        <v>2621</v>
      </c>
      <c r="B1704" s="67" t="s">
        <v>1182</v>
      </c>
      <c r="C1704" s="52">
        <v>44976.655335648145</v>
      </c>
      <c r="D1704" s="16">
        <f>(K1704*M1704+P1704*R1704)/(24*60*60)</f>
        <v>1.2233796296296296E-2</v>
      </c>
      <c r="E1704" s="26"/>
      <c r="F1704" s="14" t="s">
        <v>2599</v>
      </c>
      <c r="G1704" s="15">
        <v>0.112</v>
      </c>
      <c r="H1704" s="131">
        <v>31.5</v>
      </c>
      <c r="I1704" s="131">
        <v>15</v>
      </c>
      <c r="J1704" s="143" t="s">
        <v>2600</v>
      </c>
      <c r="K1704" s="27">
        <v>3</v>
      </c>
      <c r="L1704" s="27">
        <v>2E-3</v>
      </c>
      <c r="M1704" s="13">
        <v>176</v>
      </c>
      <c r="N1704" s="13">
        <v>240</v>
      </c>
      <c r="O1704" s="17">
        <v>2E-3</v>
      </c>
      <c r="P1704" s="27">
        <v>1</v>
      </c>
      <c r="Q1704" s="27">
        <v>2E-3</v>
      </c>
      <c r="R1704" s="13">
        <v>529</v>
      </c>
      <c r="S1704" s="13">
        <v>240</v>
      </c>
      <c r="T1704" s="133">
        <v>2.9999999999999997E-4</v>
      </c>
      <c r="U1704" s="27">
        <v>3.0999999999999999E-3</v>
      </c>
      <c r="V1704" s="8">
        <f>IF(AB1702="Latest Sag:",-(K1704*L1704+P1704*Q1704),-(K1704*L1704+P1704*Q1704)+U1704)</f>
        <v>-4.8999999999999998E-3</v>
      </c>
      <c r="W1704" s="8">
        <f>IF(OR(AC1703="",AC1703=0),Z1703+V1704,IF(AB1702="Latest Sag:",AA1703+U1704+V1704,AC1703+V1704))</f>
        <v>-0.63269700000000006</v>
      </c>
      <c r="X1704" s="33">
        <v>-39.645400000000002</v>
      </c>
      <c r="Y1704" s="53">
        <f>IF(OR(ISBLANK(X1704),X1702=VALUE(20)),,IF(W1702="Latest Z20:",ABS(X1702-X1704-K1701*L1701-P1701*Q1701+U1703+U1704),ABS(X1703-X1704-K1703*L1703-P1703*Q1703+U1704)))</f>
        <v>3.8992246931268681E-15</v>
      </c>
      <c r="Z1704" s="28">
        <v>-67.619990999999999</v>
      </c>
      <c r="AA1704" s="28">
        <v>-0.61666299999999996</v>
      </c>
      <c r="AB1704" s="28">
        <v>-1.6156E-2</v>
      </c>
      <c r="AC1704" s="8">
        <f t="shared" ref="AC1704" si="3882">AB1704+AA1704</f>
        <v>-0.63281899999999991</v>
      </c>
      <c r="AD1704" s="35">
        <v>-0.63281805251899204</v>
      </c>
      <c r="AE1704" s="8">
        <f t="shared" ref="AE1704" si="3883">IF(AD1704="",0,IF(OR(AC1704="",AC1704=0),W1704-AD1704,AC1704-AD1704))</f>
        <v>-9.4748100787356293E-7</v>
      </c>
      <c r="AF1704" s="58">
        <f t="shared" ref="AF1704" si="3884">IF(AA1704="",(Z1704-V1704)-Z1703,AC1704-W1704)</f>
        <v>-1.2199999999984446E-4</v>
      </c>
      <c r="AG1704" s="40">
        <v>-208</v>
      </c>
      <c r="AH1704" s="73">
        <v>400</v>
      </c>
      <c r="AI1704" s="40">
        <v>24</v>
      </c>
      <c r="AJ1704" s="73">
        <v>100</v>
      </c>
      <c r="AK1704" s="40">
        <v>33</v>
      </c>
      <c r="AL1704" s="73">
        <v>200</v>
      </c>
      <c r="AM1704" s="70"/>
      <c r="AN1704" s="74"/>
      <c r="AO1704" s="70">
        <v>138</v>
      </c>
      <c r="AP1704" s="63"/>
      <c r="AQ1704" s="63"/>
      <c r="AR1704" s="40"/>
      <c r="AS1704" s="40"/>
      <c r="AT1704" s="63"/>
      <c r="AU1704" s="63"/>
      <c r="AV1704" s="142"/>
      <c r="AW1704" s="71"/>
      <c r="AX1704" s="45"/>
      <c r="AY1704" s="45"/>
      <c r="AZ1704" s="46"/>
      <c r="BA1704" s="152"/>
      <c r="BB1704" s="47"/>
      <c r="BC1704" s="158">
        <v>3</v>
      </c>
      <c r="BD1704" s="158">
        <v>5</v>
      </c>
      <c r="BE1704" s="47">
        <v>5.4</v>
      </c>
      <c r="BF1704" s="56"/>
      <c r="BG1704" s="49"/>
      <c r="BH1704" s="50"/>
      <c r="BI1704" s="49"/>
      <c r="BJ1704" s="49"/>
      <c r="BK1704" s="49"/>
      <c r="BL1704" s="49"/>
      <c r="BM1704" s="49"/>
      <c r="BN1704" s="50"/>
      <c r="BO1704" s="49"/>
      <c r="BP1704" s="49"/>
      <c r="BQ1704" s="50"/>
      <c r="BR1704" s="9"/>
    </row>
    <row r="1705" spans="1:70" s="6" customFormat="1" x14ac:dyDescent="0.25">
      <c r="A1705" s="170" t="s">
        <v>1155</v>
      </c>
      <c r="B1705" s="136"/>
      <c r="C1705" s="137">
        <v>44976.690671296295</v>
      </c>
      <c r="D1705" s="146">
        <v>2.5499999999999998</v>
      </c>
      <c r="E1705" s="139" t="s">
        <v>814</v>
      </c>
      <c r="F1705" s="165" t="s">
        <v>1179</v>
      </c>
      <c r="G1705" s="22"/>
      <c r="H1705" s="134"/>
      <c r="I1705" s="134"/>
      <c r="J1705" s="145"/>
      <c r="K1705" s="29"/>
      <c r="L1705" s="29"/>
      <c r="M1705" s="1"/>
      <c r="N1705" s="1"/>
      <c r="O1705" s="3"/>
      <c r="P1705" s="29"/>
      <c r="Q1705" s="29"/>
      <c r="R1705" s="1"/>
      <c r="S1705" s="1"/>
      <c r="T1705" s="147" t="s">
        <v>903</v>
      </c>
      <c r="U1705" s="32" t="s">
        <v>24</v>
      </c>
      <c r="V1705" s="24"/>
      <c r="W1705" s="25" t="s">
        <v>22</v>
      </c>
      <c r="X1705" s="30">
        <v>20</v>
      </c>
      <c r="Y1705" s="138"/>
      <c r="Z1705" s="30"/>
      <c r="AA1705" s="30"/>
      <c r="AB1705" s="36" t="s">
        <v>21</v>
      </c>
      <c r="AC1705" s="24">
        <f>$AC$1704</f>
        <v>-0.63281899999999991</v>
      </c>
      <c r="AD1705" s="30"/>
      <c r="AE1705" s="24"/>
      <c r="AF1705" s="24"/>
      <c r="AG1705" s="41"/>
      <c r="AH1705" s="41"/>
      <c r="AI1705" s="41"/>
      <c r="AJ1705" s="41"/>
      <c r="AK1705" s="41"/>
      <c r="AL1705" s="41"/>
      <c r="AM1705" s="41"/>
      <c r="AN1705" s="41"/>
      <c r="AO1705" s="41"/>
      <c r="AP1705" s="135"/>
      <c r="AQ1705" s="135"/>
      <c r="AR1705" s="41"/>
      <c r="AS1705" s="41"/>
      <c r="AT1705" s="135"/>
      <c r="AU1705" s="135"/>
      <c r="AV1705" s="29"/>
      <c r="AW1705" s="42"/>
      <c r="AX1705" s="42"/>
      <c r="AY1705" s="42"/>
      <c r="AZ1705" s="43"/>
      <c r="BA1705" s="151"/>
      <c r="BB1705" s="44"/>
      <c r="BC1705" s="157">
        <v>4</v>
      </c>
      <c r="BD1705" s="157"/>
      <c r="BE1705" s="44"/>
      <c r="BF1705" s="48"/>
      <c r="BG1705" s="48"/>
      <c r="BH1705" s="48"/>
      <c r="BI1705" s="48"/>
      <c r="BJ1705" s="48"/>
      <c r="BK1705" s="48"/>
      <c r="BL1705" s="48"/>
      <c r="BM1705" s="48"/>
      <c r="BN1705" s="48"/>
      <c r="BO1705" s="48"/>
      <c r="BP1705" s="48"/>
      <c r="BQ1705" s="48"/>
      <c r="BR1705" s="1"/>
    </row>
    <row r="1706" spans="1:70" s="7" customFormat="1" x14ac:dyDescent="0.25">
      <c r="A1706" s="68" t="s">
        <v>2622</v>
      </c>
      <c r="B1706" s="67" t="s">
        <v>1182</v>
      </c>
      <c r="C1706" s="52">
        <v>44976.69085648148</v>
      </c>
      <c r="D1706" s="16">
        <f>(K1706*M1706+P1706*R1706)/(24*60*60)</f>
        <v>0</v>
      </c>
      <c r="E1706" s="26"/>
      <c r="F1706" s="14" t="s">
        <v>2599</v>
      </c>
      <c r="G1706" s="15">
        <v>0.112</v>
      </c>
      <c r="H1706" s="131">
        <v>31.5</v>
      </c>
      <c r="I1706" s="131">
        <v>15</v>
      </c>
      <c r="J1706" s="143" t="s">
        <v>2600</v>
      </c>
      <c r="K1706" s="37"/>
      <c r="L1706" s="27">
        <v>2E-3</v>
      </c>
      <c r="M1706" s="13">
        <v>176</v>
      </c>
      <c r="N1706" s="13">
        <v>240</v>
      </c>
      <c r="O1706" s="17">
        <v>2E-3</v>
      </c>
      <c r="P1706" s="37"/>
      <c r="Q1706" s="27">
        <v>2E-3</v>
      </c>
      <c r="R1706" s="13">
        <v>529</v>
      </c>
      <c r="S1706" s="13">
        <v>240</v>
      </c>
      <c r="T1706" s="133">
        <v>2.9999999999999997E-4</v>
      </c>
      <c r="U1706" s="27"/>
      <c r="V1706" s="8">
        <f>IF(AB1704="Latest Sag:",-(K1706*L1706+P1706*Q1706),-(K1706*L1706+P1706*Q1706)+U1706)</f>
        <v>0</v>
      </c>
      <c r="W1706" s="8">
        <f>IF(OR(AC1705="",AC1705=0),Z1705+V1706,IF(AB1704="Latest Sag:",AA1705+U1706+V1706,AC1705+V1706))</f>
        <v>-0.63281899999999991</v>
      </c>
      <c r="X1706" s="34"/>
      <c r="Y1706" s="53">
        <f>IF(OR(ISBLANK(X1706),X1704=VALUE(20)),,IF(W1704="Latest Z20:",ABS(X1704-X1706-K1703*L1703-P1703*Q1703+U1705+U1706),ABS(X1705-X1706-K1705*L1705-P1705*Q1705+U1706)))</f>
        <v>0</v>
      </c>
      <c r="Z1706" s="28">
        <v>-67.619039000000001</v>
      </c>
      <c r="AA1706" s="28">
        <v>-0.61655099999999996</v>
      </c>
      <c r="AB1706" s="28">
        <v>0</v>
      </c>
      <c r="AC1706" s="8">
        <f t="shared" ref="AC1706" si="3885">AB1706+AA1706</f>
        <v>-0.61655099999999996</v>
      </c>
      <c r="AD1706" s="35">
        <v>-0.632775691858384</v>
      </c>
      <c r="AE1706" s="8">
        <f t="shared" ref="AE1706" si="3886">IF(AD1706="",0,IF(OR(AC1706="",AC1706=0),W1706-AD1706,AC1706-AD1706))</f>
        <v>1.6224691858384044E-2</v>
      </c>
      <c r="AF1706" s="58">
        <f t="shared" ref="AF1706" si="3887">IF(AA1706="",(Z1706-V1706)-Z1705,AC1706-W1706)</f>
        <v>1.6267999999999949E-2</v>
      </c>
      <c r="AG1706" s="40">
        <v>870</v>
      </c>
      <c r="AH1706" s="73">
        <v>400</v>
      </c>
      <c r="AI1706" s="40">
        <v>228</v>
      </c>
      <c r="AJ1706" s="73">
        <v>100</v>
      </c>
      <c r="AK1706" s="40">
        <v>25</v>
      </c>
      <c r="AL1706" s="73">
        <v>200</v>
      </c>
      <c r="AM1706" s="70"/>
      <c r="AN1706" s="74"/>
      <c r="AO1706" s="70"/>
      <c r="AP1706" s="63"/>
      <c r="AQ1706" s="63"/>
      <c r="AR1706" s="40"/>
      <c r="AS1706" s="40"/>
      <c r="AT1706" s="63"/>
      <c r="AU1706" s="63"/>
      <c r="AV1706" s="142"/>
      <c r="AW1706" s="71"/>
      <c r="AX1706" s="45"/>
      <c r="AY1706" s="45"/>
      <c r="AZ1706" s="46"/>
      <c r="BA1706" s="152"/>
      <c r="BB1706" s="47"/>
      <c r="BC1706" s="158">
        <v>4</v>
      </c>
      <c r="BD1706" s="158"/>
      <c r="BE1706" s="47"/>
      <c r="BF1706" s="56"/>
      <c r="BG1706" s="49"/>
      <c r="BH1706" s="50"/>
      <c r="BI1706" s="49"/>
      <c r="BJ1706" s="49"/>
      <c r="BK1706" s="49"/>
      <c r="BL1706" s="49"/>
      <c r="BM1706" s="49"/>
      <c r="BN1706" s="50"/>
      <c r="BO1706" s="49"/>
      <c r="BP1706" s="49"/>
      <c r="BQ1706" s="50"/>
      <c r="BR1706" s="9"/>
    </row>
    <row r="1707" spans="1:70" s="7" customFormat="1" x14ac:dyDescent="0.25">
      <c r="A1707" s="68" t="s">
        <v>2623</v>
      </c>
      <c r="B1707" s="67" t="s">
        <v>1182</v>
      </c>
      <c r="C1707" s="52">
        <v>44976.714259259257</v>
      </c>
      <c r="D1707" s="16">
        <f>(K1707*M1707+P1707*R1707)/(24*60*60)</f>
        <v>8.1481481481481474E-3</v>
      </c>
      <c r="E1707" s="26"/>
      <c r="F1707" s="14" t="s">
        <v>2599</v>
      </c>
      <c r="G1707" s="15">
        <v>0.112</v>
      </c>
      <c r="H1707" s="131">
        <v>31.5</v>
      </c>
      <c r="I1707" s="131">
        <v>15</v>
      </c>
      <c r="J1707" s="143" t="s">
        <v>2600</v>
      </c>
      <c r="K1707" s="27">
        <v>4</v>
      </c>
      <c r="L1707" s="27">
        <v>2E-3</v>
      </c>
      <c r="M1707" s="13">
        <v>176</v>
      </c>
      <c r="N1707" s="13">
        <v>240</v>
      </c>
      <c r="O1707" s="17">
        <v>2E-3</v>
      </c>
      <c r="P1707" s="27">
        <v>0</v>
      </c>
      <c r="Q1707" s="27">
        <v>2E-3</v>
      </c>
      <c r="R1707" s="13">
        <v>529</v>
      </c>
      <c r="S1707" s="13">
        <v>240</v>
      </c>
      <c r="T1707" s="133">
        <v>2.9999999999999997E-4</v>
      </c>
      <c r="U1707" s="27">
        <v>3.094E-3</v>
      </c>
      <c r="V1707" s="8">
        <f>IF(AB1705="Latest Sag:",-(K1707*L1707+P1707*Q1707),-(K1707*L1707+P1707*Q1707)+U1707)</f>
        <v>-8.0000000000000002E-3</v>
      </c>
      <c r="W1707" s="8">
        <f>IF(OR(AC1706="",AC1706=0),Z1706+V1707,IF(AB1705="Latest Sag:",AA1706+U1707+V1707,AC1706+V1707))</f>
        <v>-0.62145699999999993</v>
      </c>
      <c r="X1707" s="33">
        <v>-39.636000000000003</v>
      </c>
      <c r="Y1707" s="53">
        <f>IF(OR(ISBLANK(X1707),X1705=VALUE(20)),,IF(W1705="Latest Z20:",ABS(X1705-X1707-K1704*L1704-P1704*Q1704+U1706+U1707),ABS(X1706-X1707-K1706*L1706-P1706*Q1706+U1707)))</f>
        <v>0</v>
      </c>
      <c r="Z1707" s="28">
        <v>-67.619148999999993</v>
      </c>
      <c r="AA1707" s="28">
        <v>-0.61655400000000005</v>
      </c>
      <c r="AB1707" s="28">
        <v>-7.6779999999999999E-3</v>
      </c>
      <c r="AC1707" s="8">
        <f t="shared" ref="AC1707" si="3888">AB1707+AA1707</f>
        <v>-0.62423200000000001</v>
      </c>
      <c r="AD1707" s="35">
        <v>-0.632775691858384</v>
      </c>
      <c r="AE1707" s="8">
        <f t="shared" ref="AE1707" si="3889">IF(AD1707="",0,IF(OR(AC1707="",AC1707=0),W1707-AD1707,AC1707-AD1707))</f>
        <v>8.5436918583839949E-3</v>
      </c>
      <c r="AF1707" s="58">
        <f t="shared" ref="AF1707" si="3890">IF(AA1707="",(Z1707-V1707)-Z1706,AC1707-W1707)</f>
        <v>-2.775000000000083E-3</v>
      </c>
      <c r="AG1707" s="40">
        <v>-325</v>
      </c>
      <c r="AH1707" s="73">
        <v>400</v>
      </c>
      <c r="AI1707" s="40">
        <v>18</v>
      </c>
      <c r="AJ1707" s="73">
        <v>100</v>
      </c>
      <c r="AK1707" s="40">
        <v>38</v>
      </c>
      <c r="AL1707" s="73">
        <v>200</v>
      </c>
      <c r="AM1707" s="70"/>
      <c r="AN1707" s="74"/>
      <c r="AO1707" s="70">
        <v>226</v>
      </c>
      <c r="AP1707" s="63"/>
      <c r="AQ1707" s="63"/>
      <c r="AR1707" s="40"/>
      <c r="AS1707" s="40"/>
      <c r="AT1707" s="63"/>
      <c r="AU1707" s="63"/>
      <c r="AV1707" s="142"/>
      <c r="AW1707" s="71"/>
      <c r="AX1707" s="45"/>
      <c r="AY1707" s="45"/>
      <c r="AZ1707" s="46"/>
      <c r="BA1707" s="152"/>
      <c r="BB1707" s="47"/>
      <c r="BC1707" s="158">
        <v>4</v>
      </c>
      <c r="BD1707" s="158"/>
      <c r="BE1707" s="47"/>
      <c r="BF1707" s="56"/>
      <c r="BG1707" s="49"/>
      <c r="BH1707" s="50"/>
      <c r="BI1707" s="49"/>
      <c r="BJ1707" s="49"/>
      <c r="BK1707" s="49"/>
      <c r="BL1707" s="49"/>
      <c r="BM1707" s="49"/>
      <c r="BN1707" s="50"/>
      <c r="BO1707" s="49"/>
      <c r="BP1707" s="49"/>
      <c r="BQ1707" s="50"/>
      <c r="BR1707" s="9"/>
    </row>
    <row r="1708" spans="1:70" s="7" customFormat="1" x14ac:dyDescent="0.25">
      <c r="A1708" s="68" t="s">
        <v>2624</v>
      </c>
      <c r="B1708" s="67" t="s">
        <v>1579</v>
      </c>
      <c r="C1708" s="52">
        <v>44976.747847222221</v>
      </c>
      <c r="D1708" s="16">
        <f>(K1708*M1708+P1708*R1708)/(24*60*60)</f>
        <v>6.1111111111111114E-3</v>
      </c>
      <c r="E1708" s="26"/>
      <c r="F1708" s="14" t="s">
        <v>2599</v>
      </c>
      <c r="G1708" s="15">
        <v>0.112</v>
      </c>
      <c r="H1708" s="131">
        <v>31.5</v>
      </c>
      <c r="I1708" s="131">
        <v>15</v>
      </c>
      <c r="J1708" s="143" t="s">
        <v>2600</v>
      </c>
      <c r="K1708" s="27">
        <v>3</v>
      </c>
      <c r="L1708" s="27">
        <v>2E-3</v>
      </c>
      <c r="M1708" s="13">
        <v>176</v>
      </c>
      <c r="N1708" s="13">
        <v>240</v>
      </c>
      <c r="O1708" s="17">
        <v>2E-3</v>
      </c>
      <c r="P1708" s="27">
        <v>0</v>
      </c>
      <c r="Q1708" s="27">
        <v>2E-3</v>
      </c>
      <c r="R1708" s="13">
        <v>529</v>
      </c>
      <c r="S1708" s="13">
        <v>240</v>
      </c>
      <c r="T1708" s="133">
        <v>2.9999999999999997E-4</v>
      </c>
      <c r="U1708" s="27">
        <v>2.4599999999999999E-3</v>
      </c>
      <c r="V1708" s="8">
        <f>IF(AB1706="Latest Sag:",-(K1708*L1708+P1708*Q1708),-(K1708*L1708+P1708*Q1708)+U1708)</f>
        <v>-3.5400000000000002E-3</v>
      </c>
      <c r="W1708" s="8">
        <f>IF(OR(AC1707="",AC1707=0),Z1707+V1708,IF(AB1706="Latest Sag:",AA1707+U1708+V1708,AC1707+V1708))</f>
        <v>-0.627772</v>
      </c>
      <c r="X1708" s="33">
        <v>-39.641590999999998</v>
      </c>
      <c r="Y1708" s="53">
        <f>IF(OR(ISBLANK(X1708),X1706=VALUE(20)),,IF(W1706="Latest Z20:",ABS(X1706-X1708-K1705*L1705-P1705*Q1705+U1707+U1708),ABS(X1707-X1708-K1707*L1707-P1707*Q1707+U1708)))</f>
        <v>5.0999999995460493E-5</v>
      </c>
      <c r="Z1708" s="28">
        <v>-67.618983999999998</v>
      </c>
      <c r="AA1708" s="28">
        <v>-0.61656699999999998</v>
      </c>
      <c r="AB1708" s="28">
        <v>-1.1098999999999999E-2</v>
      </c>
      <c r="AC1708" s="8">
        <f t="shared" ref="AC1708" si="3891">AB1708+AA1708</f>
        <v>-0.62766599999999995</v>
      </c>
      <c r="AD1708" s="35">
        <v>-0.632775691858384</v>
      </c>
      <c r="AE1708" s="8">
        <f t="shared" ref="AE1708" si="3892">IF(AD1708="",0,IF(OR(AC1708="",AC1708=0),W1708-AD1708,AC1708-AD1708))</f>
        <v>5.1096918583840578E-3</v>
      </c>
      <c r="AF1708" s="58">
        <f t="shared" ref="AF1708" si="3893">IF(AA1708="",(Z1708-V1708)-Z1707,AC1708-W1708)</f>
        <v>1.060000000000505E-4</v>
      </c>
      <c r="AG1708" s="40">
        <v>-358</v>
      </c>
      <c r="AH1708" s="73">
        <v>400</v>
      </c>
      <c r="AI1708" s="40">
        <v>24</v>
      </c>
      <c r="AJ1708" s="73">
        <v>100</v>
      </c>
      <c r="AK1708" s="40">
        <v>20</v>
      </c>
      <c r="AL1708" s="73">
        <v>200</v>
      </c>
      <c r="AM1708" s="70"/>
      <c r="AN1708" s="74"/>
      <c r="AO1708" s="70">
        <v>53</v>
      </c>
      <c r="AP1708" s="63"/>
      <c r="AQ1708" s="63"/>
      <c r="AR1708" s="40"/>
      <c r="AS1708" s="40"/>
      <c r="AT1708" s="63"/>
      <c r="AU1708" s="63"/>
      <c r="AV1708" s="142"/>
      <c r="AW1708" s="71"/>
      <c r="AX1708" s="45">
        <v>1.6899999999999999E-4</v>
      </c>
      <c r="AY1708" s="45"/>
      <c r="AZ1708" s="46"/>
      <c r="BA1708" s="152"/>
      <c r="BB1708" s="47"/>
      <c r="BC1708" s="158">
        <v>4</v>
      </c>
      <c r="BD1708" s="158"/>
      <c r="BE1708" s="47"/>
      <c r="BF1708" s="56"/>
      <c r="BG1708" s="49"/>
      <c r="BH1708" s="50"/>
      <c r="BI1708" s="49"/>
      <c r="BJ1708" s="49"/>
      <c r="BK1708" s="49"/>
      <c r="BL1708" s="49"/>
      <c r="BM1708" s="49"/>
      <c r="BN1708" s="50"/>
      <c r="BO1708" s="49"/>
      <c r="BP1708" s="49"/>
      <c r="BQ1708" s="50"/>
      <c r="BR1708" s="9"/>
    </row>
    <row r="1709" spans="1:70" s="7" customFormat="1" x14ac:dyDescent="0.25">
      <c r="A1709" s="68" t="s">
        <v>2625</v>
      </c>
      <c r="B1709" s="67" t="s">
        <v>1347</v>
      </c>
      <c r="C1709" s="52">
        <v>44976.767685185187</v>
      </c>
      <c r="D1709" s="16">
        <f>(K1709*M1709+P1709*R1709)/(24*60*60)</f>
        <v>1.2233796296296296E-2</v>
      </c>
      <c r="E1709" s="26"/>
      <c r="F1709" s="14" t="s">
        <v>2599</v>
      </c>
      <c r="G1709" s="15">
        <v>0.112</v>
      </c>
      <c r="H1709" s="131">
        <v>31.5</v>
      </c>
      <c r="I1709" s="131">
        <v>15</v>
      </c>
      <c r="J1709" s="143" t="s">
        <v>2600</v>
      </c>
      <c r="K1709" s="27">
        <v>3</v>
      </c>
      <c r="L1709" s="27">
        <v>2E-3</v>
      </c>
      <c r="M1709" s="13">
        <v>176</v>
      </c>
      <c r="N1709" s="13">
        <v>240</v>
      </c>
      <c r="O1709" s="17">
        <v>2E-3</v>
      </c>
      <c r="P1709" s="27">
        <v>1</v>
      </c>
      <c r="Q1709" s="27">
        <v>2E-3</v>
      </c>
      <c r="R1709" s="13">
        <v>529</v>
      </c>
      <c r="S1709" s="13">
        <v>240</v>
      </c>
      <c r="T1709" s="133">
        <v>2.9999999999999997E-4</v>
      </c>
      <c r="U1709" s="27">
        <v>2.9750000000000002E-3</v>
      </c>
      <c r="V1709" s="8">
        <f>IF(AB1707="Latest Sag:",-(K1709*L1709+P1709*Q1709),-(K1709*L1709+P1709*Q1709)+U1709)</f>
        <v>-5.025E-3</v>
      </c>
      <c r="W1709" s="8">
        <f>IF(OR(AC1708="",AC1708=0),Z1708+V1709,IF(AB1707="Latest Sag:",AA1708+U1709+V1709,AC1708+V1709))</f>
        <v>-0.63269099999999989</v>
      </c>
      <c r="X1709" s="33">
        <v>-39.644615999999999</v>
      </c>
      <c r="Y1709" s="53">
        <f>IF(OR(ISBLANK(X1709),X1707=VALUE(20)),,IF(W1707="Latest Z20:",ABS(X1707-X1709-K1706*L1706-P1706*Q1706+U1708+U1709),ABS(X1708-X1709-K1708*L1708-P1708*Q1708+U1709)))</f>
        <v>9.4368957093138306E-16</v>
      </c>
      <c r="Z1709" s="28">
        <v>-67.618774000000002</v>
      </c>
      <c r="AA1709" s="28">
        <v>-0.61657700000000004</v>
      </c>
      <c r="AB1709" s="28">
        <v>-1.6393999999999999E-2</v>
      </c>
      <c r="AC1709" s="8">
        <f t="shared" ref="AC1709" si="3894">AB1709+AA1709</f>
        <v>-0.63297100000000006</v>
      </c>
      <c r="AD1709" s="35">
        <v>-0.632775691858384</v>
      </c>
      <c r="AE1709" s="8">
        <f t="shared" ref="AE1709" si="3895">IF(AD1709="",0,IF(OR(AC1709="",AC1709=0),W1709-AD1709,AC1709-AD1709))</f>
        <v>-1.9530814161605736E-4</v>
      </c>
      <c r="AF1709" s="58">
        <f t="shared" ref="AF1709" si="3896">IF(AA1709="",(Z1709-V1709)-Z1708,AC1709-W1709)</f>
        <v>-2.80000000000169E-4</v>
      </c>
      <c r="AG1709" s="40">
        <v>144</v>
      </c>
      <c r="AH1709" s="73">
        <v>400</v>
      </c>
      <c r="AI1709" s="40">
        <v>15</v>
      </c>
      <c r="AJ1709" s="73">
        <v>100</v>
      </c>
      <c r="AK1709" s="40">
        <v>9</v>
      </c>
      <c r="AL1709" s="73">
        <v>200</v>
      </c>
      <c r="AM1709" s="70"/>
      <c r="AN1709" s="74"/>
      <c r="AO1709" s="70">
        <v>62</v>
      </c>
      <c r="AP1709" s="63"/>
      <c r="AQ1709" s="63"/>
      <c r="AR1709" s="40"/>
      <c r="AS1709" s="40"/>
      <c r="AT1709" s="63"/>
      <c r="AU1709" s="63"/>
      <c r="AV1709" s="142"/>
      <c r="AW1709" s="71"/>
      <c r="AX1709" s="45"/>
      <c r="AY1709" s="45"/>
      <c r="AZ1709" s="46"/>
      <c r="BA1709" s="152"/>
      <c r="BB1709" s="47"/>
      <c r="BC1709" s="158">
        <v>4</v>
      </c>
      <c r="BD1709" s="158">
        <v>5</v>
      </c>
      <c r="BE1709" s="47">
        <v>8.1</v>
      </c>
      <c r="BF1709" s="56"/>
      <c r="BG1709" s="49"/>
      <c r="BH1709" s="50"/>
      <c r="BI1709" s="49"/>
      <c r="BJ1709" s="49"/>
      <c r="BK1709" s="49"/>
      <c r="BL1709" s="49"/>
      <c r="BM1709" s="49"/>
      <c r="BN1709" s="50"/>
      <c r="BO1709" s="49"/>
      <c r="BP1709" s="49"/>
      <c r="BQ1709" s="50"/>
      <c r="BR1709" s="9"/>
    </row>
    <row r="1710" spans="1:70" s="6" customFormat="1" x14ac:dyDescent="0.25">
      <c r="A1710" s="170" t="s">
        <v>1155</v>
      </c>
      <c r="B1710" s="136"/>
      <c r="C1710" s="137">
        <v>44976.806828703702</v>
      </c>
      <c r="D1710" s="146">
        <v>2.79</v>
      </c>
      <c r="E1710" s="139" t="s">
        <v>814</v>
      </c>
      <c r="F1710" s="165" t="s">
        <v>1185</v>
      </c>
      <c r="G1710" s="22"/>
      <c r="H1710" s="134"/>
      <c r="I1710" s="134"/>
      <c r="J1710" s="145"/>
      <c r="K1710" s="29"/>
      <c r="L1710" s="29"/>
      <c r="M1710" s="1"/>
      <c r="N1710" s="1"/>
      <c r="O1710" s="3"/>
      <c r="P1710" s="29"/>
      <c r="Q1710" s="29"/>
      <c r="R1710" s="1"/>
      <c r="S1710" s="1"/>
      <c r="T1710" s="147" t="s">
        <v>903</v>
      </c>
      <c r="U1710" s="32" t="s">
        <v>24</v>
      </c>
      <c r="V1710" s="24"/>
      <c r="W1710" s="25" t="s">
        <v>22</v>
      </c>
      <c r="X1710" s="30">
        <v>20</v>
      </c>
      <c r="Y1710" s="138"/>
      <c r="Z1710" s="30"/>
      <c r="AA1710" s="30"/>
      <c r="AB1710" s="36" t="s">
        <v>21</v>
      </c>
      <c r="AC1710" s="24">
        <f>$AC$1709</f>
        <v>-0.63297100000000006</v>
      </c>
      <c r="AD1710" s="30"/>
      <c r="AE1710" s="24"/>
      <c r="AF1710" s="24"/>
      <c r="AG1710" s="41"/>
      <c r="AH1710" s="41"/>
      <c r="AI1710" s="41"/>
      <c r="AJ1710" s="41"/>
      <c r="AK1710" s="41"/>
      <c r="AL1710" s="41"/>
      <c r="AM1710" s="41"/>
      <c r="AN1710" s="41"/>
      <c r="AO1710" s="41"/>
      <c r="AP1710" s="135"/>
      <c r="AQ1710" s="135"/>
      <c r="AR1710" s="41"/>
      <c r="AS1710" s="41"/>
      <c r="AT1710" s="135"/>
      <c r="AU1710" s="135"/>
      <c r="AV1710" s="29"/>
      <c r="AW1710" s="42"/>
      <c r="AX1710" s="42"/>
      <c r="AY1710" s="42"/>
      <c r="AZ1710" s="43"/>
      <c r="BA1710" s="151"/>
      <c r="BB1710" s="44"/>
      <c r="BC1710" s="157">
        <v>5</v>
      </c>
      <c r="BD1710" s="157"/>
      <c r="BE1710" s="44"/>
      <c r="BF1710" s="48"/>
      <c r="BG1710" s="48"/>
      <c r="BH1710" s="48"/>
      <c r="BI1710" s="48"/>
      <c r="BJ1710" s="48"/>
      <c r="BK1710" s="48"/>
      <c r="BL1710" s="48"/>
      <c r="BM1710" s="48"/>
      <c r="BN1710" s="48"/>
      <c r="BO1710" s="48"/>
      <c r="BP1710" s="48"/>
      <c r="BQ1710" s="48"/>
      <c r="BR1710" s="1"/>
    </row>
    <row r="1711" spans="1:70" s="7" customFormat="1" x14ac:dyDescent="0.25">
      <c r="A1711" s="68" t="s">
        <v>2626</v>
      </c>
      <c r="B1711" s="67" t="s">
        <v>1347</v>
      </c>
      <c r="C1711" s="52">
        <v>44976.817673611113</v>
      </c>
      <c r="D1711" s="16">
        <f>(K1711*M1711+P1711*R1711)/(24*60*60)</f>
        <v>0</v>
      </c>
      <c r="E1711" s="26"/>
      <c r="F1711" s="14" t="s">
        <v>2599</v>
      </c>
      <c r="G1711" s="15">
        <v>0.112</v>
      </c>
      <c r="H1711" s="131">
        <v>31.5</v>
      </c>
      <c r="I1711" s="131">
        <v>15</v>
      </c>
      <c r="J1711" s="143" t="s">
        <v>2600</v>
      </c>
      <c r="K1711" s="37"/>
      <c r="L1711" s="27">
        <v>2E-3</v>
      </c>
      <c r="M1711" s="13">
        <v>176</v>
      </c>
      <c r="N1711" s="13">
        <v>240</v>
      </c>
      <c r="O1711" s="17">
        <v>2E-3</v>
      </c>
      <c r="P1711" s="37"/>
      <c r="Q1711" s="27">
        <v>2E-3</v>
      </c>
      <c r="R1711" s="13">
        <v>529</v>
      </c>
      <c r="S1711" s="13">
        <v>240</v>
      </c>
      <c r="T1711" s="133">
        <v>2.9999999999999997E-4</v>
      </c>
      <c r="U1711" s="27"/>
      <c r="V1711" s="8">
        <f>IF(AB1709="Latest Sag:",-(K1711*L1711+P1711*Q1711),-(K1711*L1711+P1711*Q1711)+U1711)</f>
        <v>0</v>
      </c>
      <c r="W1711" s="8">
        <f>IF(OR(AC1710="",AC1710=0),Z1710+V1711,IF(AB1709="Latest Sag:",AA1710+U1711+V1711,AC1710+V1711))</f>
        <v>-0.63297100000000006</v>
      </c>
      <c r="X1711" s="34"/>
      <c r="Y1711" s="53">
        <f>IF(OR(ISBLANK(X1711),X1709=VALUE(20)),,IF(W1709="Latest Z20:",ABS(X1709-X1711-K1708*L1708-P1708*Q1708+U1710+U1711),ABS(X1710-X1711-K1710*L1710-P1710*Q1710+U1711)))</f>
        <v>0</v>
      </c>
      <c r="Z1711" s="28">
        <v>-67.616044000000002</v>
      </c>
      <c r="AA1711" s="28">
        <v>-0.61662600000000001</v>
      </c>
      <c r="AB1711" s="28">
        <v>-5.9599999999999996E-4</v>
      </c>
      <c r="AC1711" s="8">
        <f t="shared" ref="AC1711" si="3897">AB1711+AA1711</f>
        <v>-0.61722200000000005</v>
      </c>
      <c r="AD1711" s="35">
        <v>-0.63289106381955895</v>
      </c>
      <c r="AE1711" s="8">
        <f t="shared" ref="AE1711" si="3898">IF(AD1711="",0,IF(OR(AC1711="",AC1711=0),W1711-AD1711,AC1711-AD1711))</f>
        <v>1.5669063819558904E-2</v>
      </c>
      <c r="AF1711" s="58">
        <f t="shared" ref="AF1711" si="3899">IF(AA1711="",(Z1711-V1711)-Z1710,AC1711-W1711)</f>
        <v>1.5749000000000013E-2</v>
      </c>
      <c r="AG1711" s="40">
        <v>-723</v>
      </c>
      <c r="AH1711" s="73">
        <v>400</v>
      </c>
      <c r="AI1711" s="40">
        <v>197</v>
      </c>
      <c r="AJ1711" s="73">
        <v>100</v>
      </c>
      <c r="AK1711" s="40">
        <v>26</v>
      </c>
      <c r="AL1711" s="73">
        <v>200</v>
      </c>
      <c r="AM1711" s="70"/>
      <c r="AN1711" s="74"/>
      <c r="AO1711" s="70"/>
      <c r="AP1711" s="63"/>
      <c r="AQ1711" s="63"/>
      <c r="AR1711" s="40"/>
      <c r="AS1711" s="40"/>
      <c r="AT1711" s="63"/>
      <c r="AU1711" s="63"/>
      <c r="AV1711" s="142"/>
      <c r="AW1711" s="71"/>
      <c r="AX1711" s="45"/>
      <c r="AY1711" s="45"/>
      <c r="AZ1711" s="46"/>
      <c r="BA1711" s="152"/>
      <c r="BB1711" s="47"/>
      <c r="BC1711" s="158">
        <v>5</v>
      </c>
      <c r="BD1711" s="158"/>
      <c r="BE1711" s="47"/>
      <c r="BF1711" s="56"/>
      <c r="BG1711" s="49"/>
      <c r="BH1711" s="50"/>
      <c r="BI1711" s="49"/>
      <c r="BJ1711" s="49"/>
      <c r="BK1711" s="49"/>
      <c r="BL1711" s="49"/>
      <c r="BM1711" s="49"/>
      <c r="BN1711" s="50"/>
      <c r="BO1711" s="49"/>
      <c r="BP1711" s="49"/>
      <c r="BQ1711" s="50"/>
      <c r="BR1711" s="9"/>
    </row>
    <row r="1712" spans="1:70" s="7" customFormat="1" x14ac:dyDescent="0.25">
      <c r="A1712" s="68" t="s">
        <v>2627</v>
      </c>
      <c r="B1712" s="67" t="s">
        <v>1347</v>
      </c>
      <c r="C1712" s="52">
        <v>44976.846134259256</v>
      </c>
      <c r="D1712" s="16">
        <f>(K1712*M1712+P1712*R1712)/(24*60*60)</f>
        <v>1.0185185185185186E-2</v>
      </c>
      <c r="E1712" s="26"/>
      <c r="F1712" s="14" t="s">
        <v>2599</v>
      </c>
      <c r="G1712" s="15">
        <v>0.112</v>
      </c>
      <c r="H1712" s="131">
        <v>31.5</v>
      </c>
      <c r="I1712" s="131">
        <v>15</v>
      </c>
      <c r="J1712" s="143" t="s">
        <v>2600</v>
      </c>
      <c r="K1712" s="27">
        <v>5</v>
      </c>
      <c r="L1712" s="27">
        <v>2E-3</v>
      </c>
      <c r="M1712" s="13">
        <v>176</v>
      </c>
      <c r="N1712" s="13">
        <v>240</v>
      </c>
      <c r="O1712" s="17">
        <v>2E-3</v>
      </c>
      <c r="P1712" s="27">
        <v>0</v>
      </c>
      <c r="Q1712" s="27">
        <v>2E-3</v>
      </c>
      <c r="R1712" s="13">
        <v>529</v>
      </c>
      <c r="S1712" s="13">
        <v>240</v>
      </c>
      <c r="T1712" s="133">
        <v>2.9999999999999997E-4</v>
      </c>
      <c r="U1712" s="27">
        <v>5.0489999999999997E-3</v>
      </c>
      <c r="V1712" s="8">
        <f>IF(AB1710="Latest Sag:",-(K1712*L1712+P1712*Q1712),-(K1712*L1712+P1712*Q1712)+U1712)</f>
        <v>-0.01</v>
      </c>
      <c r="W1712" s="8">
        <f>IF(OR(AC1711="",AC1711=0),Z1711+V1712,IF(AB1710="Latest Sag:",AA1711+U1712+V1712,AC1711+V1712))</f>
        <v>-0.62157700000000005</v>
      </c>
      <c r="X1712" s="33">
        <v>-39.631265999999997</v>
      </c>
      <c r="Y1712" s="53">
        <f>IF(OR(ISBLANK(X1712),X1710=VALUE(20)),,IF(W1710="Latest Z20:",ABS(X1710-X1712-K1709*L1709-P1709*Q1709+U1711+U1712),ABS(X1711-X1712-K1711*L1711-P1711*Q1711+U1712)))</f>
        <v>0</v>
      </c>
      <c r="Z1712" s="28">
        <v>-67.615874000000005</v>
      </c>
      <c r="AA1712" s="28">
        <v>-0.61661900000000003</v>
      </c>
      <c r="AB1712" s="28">
        <v>-7.8980000000000005E-3</v>
      </c>
      <c r="AC1712" s="8">
        <f t="shared" ref="AC1712" si="3900">AB1712+AA1712</f>
        <v>-0.62451699999999999</v>
      </c>
      <c r="AD1712" s="35">
        <v>-0.63289106381955895</v>
      </c>
      <c r="AE1712" s="8">
        <f t="shared" ref="AE1712" si="3901">IF(AD1712="",0,IF(OR(AC1712="",AC1712=0),W1712-AD1712,AC1712-AD1712))</f>
        <v>8.3740638195589634E-3</v>
      </c>
      <c r="AF1712" s="58">
        <f t="shared" ref="AF1712" si="3902">IF(AA1712="",(Z1712-V1712)-Z1711,AC1712-W1712)</f>
        <v>-2.9399999999999427E-3</v>
      </c>
      <c r="AG1712" s="40">
        <v>-219</v>
      </c>
      <c r="AH1712" s="73">
        <v>400</v>
      </c>
      <c r="AI1712" s="40">
        <v>14</v>
      </c>
      <c r="AJ1712" s="73">
        <v>100</v>
      </c>
      <c r="AK1712" s="40">
        <v>20</v>
      </c>
      <c r="AL1712" s="73">
        <v>200</v>
      </c>
      <c r="AM1712" s="70"/>
      <c r="AN1712" s="74"/>
      <c r="AO1712" s="70">
        <v>164</v>
      </c>
      <c r="AP1712" s="63"/>
      <c r="AQ1712" s="63"/>
      <c r="AR1712" s="40"/>
      <c r="AS1712" s="40"/>
      <c r="AT1712" s="63"/>
      <c r="AU1712" s="63"/>
      <c r="AV1712" s="142"/>
      <c r="AW1712" s="71"/>
      <c r="AX1712" s="45"/>
      <c r="AY1712" s="45"/>
      <c r="AZ1712" s="46"/>
      <c r="BA1712" s="152"/>
      <c r="BB1712" s="47"/>
      <c r="BC1712" s="158">
        <v>5</v>
      </c>
      <c r="BD1712" s="158"/>
      <c r="BE1712" s="47"/>
      <c r="BF1712" s="56"/>
      <c r="BG1712" s="49"/>
      <c r="BH1712" s="50"/>
      <c r="BI1712" s="49"/>
      <c r="BJ1712" s="49"/>
      <c r="BK1712" s="49"/>
      <c r="BL1712" s="49"/>
      <c r="BM1712" s="49"/>
      <c r="BN1712" s="50"/>
      <c r="BO1712" s="49"/>
      <c r="BP1712" s="49"/>
      <c r="BQ1712" s="50"/>
      <c r="BR1712" s="9"/>
    </row>
    <row r="1713" spans="1:70" s="7" customFormat="1" x14ac:dyDescent="0.25">
      <c r="A1713" s="68" t="s">
        <v>2628</v>
      </c>
      <c r="B1713" s="67" t="s">
        <v>1347</v>
      </c>
      <c r="C1713" s="52">
        <v>44976.869618055556</v>
      </c>
      <c r="D1713" s="16">
        <f>(K1713*M1713+P1713*R1713)/(24*60*60)</f>
        <v>6.1111111111111114E-3</v>
      </c>
      <c r="E1713" s="26"/>
      <c r="F1713" s="14" t="s">
        <v>2599</v>
      </c>
      <c r="G1713" s="15">
        <v>0.112</v>
      </c>
      <c r="H1713" s="131">
        <v>31.5</v>
      </c>
      <c r="I1713" s="131">
        <v>15</v>
      </c>
      <c r="J1713" s="143" t="s">
        <v>2600</v>
      </c>
      <c r="K1713" s="27">
        <v>3</v>
      </c>
      <c r="L1713" s="27">
        <v>2E-3</v>
      </c>
      <c r="M1713" s="13">
        <v>176</v>
      </c>
      <c r="N1713" s="13">
        <v>240</v>
      </c>
      <c r="O1713" s="17">
        <v>2E-3</v>
      </c>
      <c r="P1713" s="27">
        <v>0</v>
      </c>
      <c r="Q1713" s="27">
        <v>2E-3</v>
      </c>
      <c r="R1713" s="13">
        <v>529</v>
      </c>
      <c r="S1713" s="13">
        <v>240</v>
      </c>
      <c r="T1713" s="133">
        <v>2.9999999999999997E-4</v>
      </c>
      <c r="U1713" s="27">
        <v>2.6199999999999999E-3</v>
      </c>
      <c r="V1713" s="8">
        <f>IF(AB1711="Latest Sag:",-(K1713*L1713+P1713*Q1713),-(K1713*L1713+P1713*Q1713)+U1713)</f>
        <v>-3.3800000000000002E-3</v>
      </c>
      <c r="W1713" s="8">
        <f>IF(OR(AC1712="",AC1712=0),Z1712+V1713,IF(AB1711="Latest Sag:",AA1712+U1713+V1713,AC1712+V1713))</f>
        <v>-0.62789700000000004</v>
      </c>
      <c r="X1713" s="33">
        <v>-39.638646000000001</v>
      </c>
      <c r="Y1713" s="53">
        <f>IF(OR(ISBLANK(X1713),X1711=VALUE(20)),,IF(W1711="Latest Z20:",ABS(X1711-X1713-K1710*L1710-P1710*Q1710+U1712+U1713),ABS(X1712-X1713-K1712*L1712-P1712*Q1712+U1713)))</f>
        <v>4.8268680719054657E-15</v>
      </c>
      <c r="Z1713" s="28">
        <v>-67.616045999999997</v>
      </c>
      <c r="AA1713" s="28">
        <v>-0.61663500000000004</v>
      </c>
      <c r="AB1713" s="28">
        <v>-1.1074000000000001E-2</v>
      </c>
      <c r="AC1713" s="8">
        <f t="shared" ref="AC1713" si="3903">AB1713+AA1713</f>
        <v>-0.62770900000000007</v>
      </c>
      <c r="AD1713" s="35">
        <v>-0.63289106381955895</v>
      </c>
      <c r="AE1713" s="8">
        <f t="shared" ref="AE1713" si="3904">IF(AD1713="",0,IF(OR(AC1713="",AC1713=0),W1713-AD1713,AC1713-AD1713))</f>
        <v>5.1820638195588797E-3</v>
      </c>
      <c r="AF1713" s="58">
        <f t="shared" ref="AF1713" si="3905">IF(AA1713="",(Z1713-V1713)-Z1712,AC1713-W1713)</f>
        <v>1.8799999999996597E-4</v>
      </c>
      <c r="AG1713" s="40">
        <v>16</v>
      </c>
      <c r="AH1713" s="73">
        <v>400</v>
      </c>
      <c r="AI1713" s="40">
        <v>39</v>
      </c>
      <c r="AJ1713" s="73">
        <v>100</v>
      </c>
      <c r="AK1713" s="40">
        <v>16</v>
      </c>
      <c r="AL1713" s="73">
        <v>200</v>
      </c>
      <c r="AM1713" s="70"/>
      <c r="AN1713" s="74"/>
      <c r="AO1713" s="70">
        <v>11</v>
      </c>
      <c r="AP1713" s="63"/>
      <c r="AQ1713" s="63"/>
      <c r="AR1713" s="40"/>
      <c r="AS1713" s="40"/>
      <c r="AT1713" s="63"/>
      <c r="AU1713" s="63"/>
      <c r="AV1713" s="142"/>
      <c r="AW1713" s="71"/>
      <c r="AX1713" s="45"/>
      <c r="AY1713" s="45"/>
      <c r="AZ1713" s="46"/>
      <c r="BA1713" s="152"/>
      <c r="BB1713" s="47"/>
      <c r="BC1713" s="158">
        <v>5</v>
      </c>
      <c r="BD1713" s="158"/>
      <c r="BE1713" s="47"/>
      <c r="BF1713" s="56"/>
      <c r="BG1713" s="49"/>
      <c r="BH1713" s="50"/>
      <c r="BI1713" s="49"/>
      <c r="BJ1713" s="49"/>
      <c r="BK1713" s="49"/>
      <c r="BL1713" s="49"/>
      <c r="BM1713" s="49"/>
      <c r="BN1713" s="50"/>
      <c r="BO1713" s="49"/>
      <c r="BP1713" s="49"/>
      <c r="BQ1713" s="50"/>
      <c r="BR1713" s="9"/>
    </row>
    <row r="1714" spans="1:70" s="7" customFormat="1" x14ac:dyDescent="0.25">
      <c r="A1714" s="68" t="s">
        <v>2629</v>
      </c>
      <c r="B1714" s="67" t="s">
        <v>1347</v>
      </c>
      <c r="C1714" s="52">
        <v>44976.887337962966</v>
      </c>
      <c r="D1714" s="16">
        <f>(K1714*M1714+P1714*R1714)/(24*60*60)</f>
        <v>1.2233796296296296E-2</v>
      </c>
      <c r="E1714" s="26"/>
      <c r="F1714" s="14" t="s">
        <v>2599</v>
      </c>
      <c r="G1714" s="15">
        <v>0.112</v>
      </c>
      <c r="H1714" s="131">
        <v>31.5</v>
      </c>
      <c r="I1714" s="131">
        <v>15</v>
      </c>
      <c r="J1714" s="143" t="s">
        <v>2600</v>
      </c>
      <c r="K1714" s="27">
        <v>3</v>
      </c>
      <c r="L1714" s="27">
        <v>2E-3</v>
      </c>
      <c r="M1714" s="13">
        <v>176</v>
      </c>
      <c r="N1714" s="13">
        <v>240</v>
      </c>
      <c r="O1714" s="17">
        <v>2E-3</v>
      </c>
      <c r="P1714" s="27">
        <v>1</v>
      </c>
      <c r="Q1714" s="27">
        <v>2E-3</v>
      </c>
      <c r="R1714" s="13">
        <v>529</v>
      </c>
      <c r="S1714" s="13">
        <v>240</v>
      </c>
      <c r="T1714" s="133">
        <v>2.9999999999999997E-4</v>
      </c>
      <c r="U1714" s="27">
        <v>2.9239999999999999E-3</v>
      </c>
      <c r="V1714" s="8">
        <f>IF(AB1712="Latest Sag:",-(K1714*L1714+P1714*Q1714),-(K1714*L1714+P1714*Q1714)+U1714)</f>
        <v>-5.0760000000000007E-3</v>
      </c>
      <c r="W1714" s="8">
        <f>IF(OR(AC1713="",AC1713=0),Z1713+V1714,IF(AB1712="Latest Sag:",AA1713+U1714+V1714,AC1713+V1714))</f>
        <v>-0.63278500000000004</v>
      </c>
      <c r="X1714" s="33">
        <v>-39.641720999999997</v>
      </c>
      <c r="Y1714" s="53">
        <f>IF(OR(ISBLANK(X1714),X1712=VALUE(20)),,IF(W1712="Latest Z20:",ABS(X1712-X1714-K1711*L1711-P1711*Q1711+U1713+U1714),ABS(X1713-X1714-K1713*L1713-P1713*Q1713+U1714)))</f>
        <v>1.0000000045021738E-6</v>
      </c>
      <c r="Z1714" s="28">
        <v>-67.615848</v>
      </c>
      <c r="AA1714" s="28">
        <v>-0.61662600000000001</v>
      </c>
      <c r="AB1714" s="28">
        <v>-1.6419E-2</v>
      </c>
      <c r="AC1714" s="8">
        <f t="shared" ref="AC1714" si="3906">AB1714+AA1714</f>
        <v>-0.63304499999999997</v>
      </c>
      <c r="AD1714" s="35">
        <v>-0.63289106381955895</v>
      </c>
      <c r="AE1714" s="8">
        <f t="shared" ref="AE1714" si="3907">IF(AD1714="",0,IF(OR(AC1714="",AC1714=0),W1714-AD1714,AC1714-AD1714))</f>
        <v>-1.5393618044101665E-4</v>
      </c>
      <c r="AF1714" s="58">
        <f t="shared" ref="AF1714" si="3908">IF(AA1714="",(Z1714-V1714)-Z1713,AC1714-W1714)</f>
        <v>-2.5999999999992696E-4</v>
      </c>
      <c r="AG1714" s="40">
        <v>-83</v>
      </c>
      <c r="AH1714" s="73">
        <v>400</v>
      </c>
      <c r="AI1714" s="40">
        <v>12</v>
      </c>
      <c r="AJ1714" s="73">
        <v>100</v>
      </c>
      <c r="AK1714" s="40">
        <v>17</v>
      </c>
      <c r="AL1714" s="73">
        <v>200</v>
      </c>
      <c r="AM1714" s="70"/>
      <c r="AN1714" s="74"/>
      <c r="AO1714" s="70">
        <v>96</v>
      </c>
      <c r="AP1714" s="63"/>
      <c r="AQ1714" s="63"/>
      <c r="AR1714" s="40"/>
      <c r="AS1714" s="40"/>
      <c r="AT1714" s="63"/>
      <c r="AU1714" s="63"/>
      <c r="AV1714" s="142"/>
      <c r="AW1714" s="71"/>
      <c r="AX1714" s="45"/>
      <c r="AY1714" s="45"/>
      <c r="AZ1714" s="46"/>
      <c r="BA1714" s="152"/>
      <c r="BB1714" s="47"/>
      <c r="BC1714" s="158">
        <v>5</v>
      </c>
      <c r="BD1714" s="158">
        <v>5</v>
      </c>
      <c r="BE1714" s="47">
        <v>11.6</v>
      </c>
      <c r="BF1714" s="56"/>
      <c r="BG1714" s="49"/>
      <c r="BH1714" s="50"/>
      <c r="BI1714" s="49"/>
      <c r="BJ1714" s="49"/>
      <c r="BK1714" s="49"/>
      <c r="BL1714" s="49"/>
      <c r="BM1714" s="49"/>
      <c r="BN1714" s="50"/>
      <c r="BO1714" s="49"/>
      <c r="BP1714" s="49"/>
      <c r="BQ1714" s="50"/>
      <c r="BR1714" s="9"/>
    </row>
    <row r="1715" spans="1:70" s="6" customFormat="1" x14ac:dyDescent="0.25">
      <c r="A1715" s="170" t="s">
        <v>1155</v>
      </c>
      <c r="B1715" s="136"/>
      <c r="C1715" s="137">
        <v>44976.924861111111</v>
      </c>
      <c r="D1715" s="146">
        <v>2.83</v>
      </c>
      <c r="E1715" s="139" t="s">
        <v>814</v>
      </c>
      <c r="F1715" s="165" t="s">
        <v>1191</v>
      </c>
      <c r="G1715" s="22"/>
      <c r="H1715" s="134"/>
      <c r="I1715" s="134"/>
      <c r="J1715" s="145"/>
      <c r="K1715" s="29"/>
      <c r="L1715" s="29"/>
      <c r="M1715" s="1"/>
      <c r="N1715" s="1"/>
      <c r="O1715" s="3"/>
      <c r="P1715" s="29"/>
      <c r="Q1715" s="29"/>
      <c r="R1715" s="1"/>
      <c r="S1715" s="1"/>
      <c r="T1715" s="147" t="s">
        <v>903</v>
      </c>
      <c r="U1715" s="32" t="s">
        <v>24</v>
      </c>
      <c r="V1715" s="24"/>
      <c r="W1715" s="25" t="s">
        <v>22</v>
      </c>
      <c r="X1715" s="30">
        <v>20</v>
      </c>
      <c r="Y1715" s="138"/>
      <c r="Z1715" s="30"/>
      <c r="AA1715" s="30"/>
      <c r="AB1715" s="36" t="s">
        <v>21</v>
      </c>
      <c r="AC1715" s="24">
        <f>$AC$1714</f>
        <v>-0.63304499999999997</v>
      </c>
      <c r="AD1715" s="30"/>
      <c r="AE1715" s="24"/>
      <c r="AF1715" s="24"/>
      <c r="AG1715" s="41"/>
      <c r="AH1715" s="41"/>
      <c r="AI1715" s="41"/>
      <c r="AJ1715" s="41"/>
      <c r="AK1715" s="41"/>
      <c r="AL1715" s="41"/>
      <c r="AM1715" s="41"/>
      <c r="AN1715" s="41"/>
      <c r="AO1715" s="41"/>
      <c r="AP1715" s="135"/>
      <c r="AQ1715" s="135"/>
      <c r="AR1715" s="41"/>
      <c r="AS1715" s="41"/>
      <c r="AT1715" s="135"/>
      <c r="AU1715" s="135"/>
      <c r="AV1715" s="29"/>
      <c r="AW1715" s="42"/>
      <c r="AX1715" s="42"/>
      <c r="AY1715" s="42"/>
      <c r="AZ1715" s="43"/>
      <c r="BA1715" s="151"/>
      <c r="BB1715" s="44"/>
      <c r="BC1715" s="157">
        <v>6</v>
      </c>
      <c r="BD1715" s="157"/>
      <c r="BE1715" s="44"/>
      <c r="BF1715" s="48"/>
      <c r="BG1715" s="48"/>
      <c r="BH1715" s="48"/>
      <c r="BI1715" s="48"/>
      <c r="BJ1715" s="48"/>
      <c r="BK1715" s="48"/>
      <c r="BL1715" s="48"/>
      <c r="BM1715" s="48"/>
      <c r="BN1715" s="48"/>
      <c r="BO1715" s="48"/>
      <c r="BP1715" s="48"/>
      <c r="BQ1715" s="48"/>
      <c r="BR1715" s="1"/>
    </row>
    <row r="1716" spans="1:70" s="7" customFormat="1" x14ac:dyDescent="0.25">
      <c r="A1716" s="68" t="s">
        <v>2630</v>
      </c>
      <c r="B1716" s="67" t="s">
        <v>1347</v>
      </c>
      <c r="C1716" s="52">
        <v>44976.933657407404</v>
      </c>
      <c r="D1716" s="16">
        <f>(K1716*M1716+P1716*R1716)/(24*60*60)</f>
        <v>0</v>
      </c>
      <c r="E1716" s="26"/>
      <c r="F1716" s="14" t="s">
        <v>2599</v>
      </c>
      <c r="G1716" s="15">
        <v>0.112</v>
      </c>
      <c r="H1716" s="131">
        <v>31.5</v>
      </c>
      <c r="I1716" s="131">
        <v>15</v>
      </c>
      <c r="J1716" s="143" t="s">
        <v>2600</v>
      </c>
      <c r="K1716" s="37"/>
      <c r="L1716" s="27">
        <v>2E-3</v>
      </c>
      <c r="M1716" s="13">
        <v>176</v>
      </c>
      <c r="N1716" s="13">
        <v>240</v>
      </c>
      <c r="O1716" s="17">
        <v>2E-3</v>
      </c>
      <c r="P1716" s="37"/>
      <c r="Q1716" s="27">
        <v>2E-3</v>
      </c>
      <c r="R1716" s="13">
        <v>529</v>
      </c>
      <c r="S1716" s="13">
        <v>240</v>
      </c>
      <c r="T1716" s="133">
        <v>2.9999999999999997E-4</v>
      </c>
      <c r="U1716" s="27"/>
      <c r="V1716" s="8">
        <f>IF(AB1714="Latest Sag:",-(K1716*L1716+P1716*Q1716),-(K1716*L1716+P1716*Q1716)+U1716)</f>
        <v>0</v>
      </c>
      <c r="W1716" s="8">
        <f>IF(OR(AC1715="",AC1715=0),Z1715+V1716,IF(AB1714="Latest Sag:",AA1715+U1716+V1716,AC1715+V1716))</f>
        <v>-0.63304499999999997</v>
      </c>
      <c r="X1716" s="34"/>
      <c r="Y1716" s="53">
        <f>IF(OR(ISBLANK(X1716),X1714=VALUE(20)),,IF(W1714="Latest Z20:",ABS(X1714-X1716-K1713*L1713-P1713*Q1713+U1715+U1716),ABS(X1715-X1716-K1715*L1715-P1715*Q1715+U1716)))</f>
        <v>0</v>
      </c>
      <c r="Z1716" s="28">
        <v>-67.614429999999999</v>
      </c>
      <c r="AA1716" s="28">
        <v>-0.61643000000000003</v>
      </c>
      <c r="AB1716" s="28">
        <v>-7.2300000000000001E-4</v>
      </c>
      <c r="AC1716" s="8">
        <f t="shared" ref="AC1716" si="3909">AB1716+AA1716</f>
        <v>-0.61715300000000006</v>
      </c>
      <c r="AD1716" s="35">
        <v>-0.63267342790047698</v>
      </c>
      <c r="AE1716" s="8">
        <f t="shared" ref="AE1716" si="3910">IF(AD1716="",0,IF(OR(AC1716="",AC1716=0),W1716-AD1716,AC1716-AD1716))</f>
        <v>1.5520427900476919E-2</v>
      </c>
      <c r="AF1716" s="58">
        <f t="shared" ref="AF1716" si="3911">IF(AA1716="",(Z1716-V1716)-Z1715,AC1716-W1716)</f>
        <v>1.5891999999999906E-2</v>
      </c>
      <c r="AG1716" s="40">
        <v>-392</v>
      </c>
      <c r="AH1716" s="73">
        <v>400</v>
      </c>
      <c r="AI1716" s="40">
        <v>225</v>
      </c>
      <c r="AJ1716" s="73">
        <v>100</v>
      </c>
      <c r="AK1716" s="40">
        <v>24</v>
      </c>
      <c r="AL1716" s="73">
        <v>200</v>
      </c>
      <c r="AM1716" s="70"/>
      <c r="AN1716" s="74"/>
      <c r="AO1716" s="70"/>
      <c r="AP1716" s="63"/>
      <c r="AQ1716" s="63"/>
      <c r="AR1716" s="40"/>
      <c r="AS1716" s="40"/>
      <c r="AT1716" s="63"/>
      <c r="AU1716" s="63"/>
      <c r="AV1716" s="142"/>
      <c r="AW1716" s="71"/>
      <c r="AX1716" s="45"/>
      <c r="AY1716" s="45"/>
      <c r="AZ1716" s="46"/>
      <c r="BA1716" s="152"/>
      <c r="BB1716" s="47"/>
      <c r="BC1716" s="158">
        <v>6</v>
      </c>
      <c r="BD1716" s="158"/>
      <c r="BE1716" s="47"/>
      <c r="BF1716" s="56"/>
      <c r="BG1716" s="49"/>
      <c r="BH1716" s="50"/>
      <c r="BI1716" s="49"/>
      <c r="BJ1716" s="49"/>
      <c r="BK1716" s="49"/>
      <c r="BL1716" s="49"/>
      <c r="BM1716" s="49"/>
      <c r="BN1716" s="50"/>
      <c r="BO1716" s="49"/>
      <c r="BP1716" s="49"/>
      <c r="BQ1716" s="50"/>
      <c r="BR1716" s="9"/>
    </row>
    <row r="1717" spans="1:70" s="7" customFormat="1" x14ac:dyDescent="0.25">
      <c r="A1717" s="68" t="s">
        <v>2631</v>
      </c>
      <c r="B1717" s="67" t="s">
        <v>1347</v>
      </c>
      <c r="C1717" s="52">
        <v>44976.95212962963</v>
      </c>
      <c r="D1717" s="16">
        <f>(K1717*M1717+P1717*R1717)/(24*60*60)</f>
        <v>1.0185185185185186E-2</v>
      </c>
      <c r="E1717" s="26"/>
      <c r="F1717" s="14" t="s">
        <v>2599</v>
      </c>
      <c r="G1717" s="15">
        <v>0.112</v>
      </c>
      <c r="H1717" s="131">
        <v>31.5</v>
      </c>
      <c r="I1717" s="131">
        <v>15</v>
      </c>
      <c r="J1717" s="143" t="s">
        <v>2600</v>
      </c>
      <c r="K1717" s="27">
        <v>5</v>
      </c>
      <c r="L1717" s="27">
        <v>2E-3</v>
      </c>
      <c r="M1717" s="13">
        <v>176</v>
      </c>
      <c r="N1717" s="13">
        <v>240</v>
      </c>
      <c r="O1717" s="17">
        <v>2E-3</v>
      </c>
      <c r="P1717" s="27">
        <v>0</v>
      </c>
      <c r="Q1717" s="27">
        <v>2E-3</v>
      </c>
      <c r="R1717" s="13">
        <v>529</v>
      </c>
      <c r="S1717" s="13">
        <v>240</v>
      </c>
      <c r="T1717" s="133">
        <v>2.9999999999999997E-4</v>
      </c>
      <c r="U1717" s="27">
        <v>5.117E-3</v>
      </c>
      <c r="V1717" s="8">
        <f>IF(AB1715="Latest Sag:",-(K1717*L1717+P1717*Q1717),-(K1717*L1717+P1717*Q1717)+U1717)</f>
        <v>-0.01</v>
      </c>
      <c r="W1717" s="8">
        <f>IF(OR(AC1716="",AC1716=0),Z1716+V1717,IF(AB1715="Latest Sag:",AA1716+U1717+V1717,AC1716+V1717))</f>
        <v>-0.621313</v>
      </c>
      <c r="X1717" s="33">
        <v>-39.629638999999997</v>
      </c>
      <c r="Y1717" s="53">
        <f>IF(OR(ISBLANK(X1717),X1715=VALUE(20)),,IF(W1715="Latest Z20:",ABS(X1715-X1717-K1714*L1714-P1714*Q1714+U1716+U1717),ABS(X1716-X1717-K1716*L1716-P1716*Q1716+U1717)))</f>
        <v>0</v>
      </c>
      <c r="Z1717" s="28">
        <v>-67.614289999999997</v>
      </c>
      <c r="AA1717" s="28">
        <v>-0.61641800000000002</v>
      </c>
      <c r="AB1717" s="28">
        <v>-7.744E-3</v>
      </c>
      <c r="AC1717" s="8">
        <f t="shared" ref="AC1717" si="3912">AB1717+AA1717</f>
        <v>-0.62416199999999999</v>
      </c>
      <c r="AD1717" s="35">
        <v>-0.63267342790047698</v>
      </c>
      <c r="AE1717" s="8">
        <f t="shared" ref="AE1717" si="3913">IF(AD1717="",0,IF(OR(AC1717="",AC1717=0),W1717-AD1717,AC1717-AD1717))</f>
        <v>8.5114279004769866E-3</v>
      </c>
      <c r="AF1717" s="58">
        <f t="shared" ref="AF1717" si="3914">IF(AA1717="",(Z1717-V1717)-Z1716,AC1717-W1717)</f>
        <v>-2.8489999999999904E-3</v>
      </c>
      <c r="AG1717" s="40">
        <v>-317</v>
      </c>
      <c r="AH1717" s="73">
        <v>400</v>
      </c>
      <c r="AI1717" s="40">
        <v>12</v>
      </c>
      <c r="AJ1717" s="73">
        <v>100</v>
      </c>
      <c r="AK1717" s="40">
        <v>19</v>
      </c>
      <c r="AL1717" s="73">
        <v>200</v>
      </c>
      <c r="AM1717" s="70"/>
      <c r="AN1717" s="74"/>
      <c r="AO1717" s="70">
        <v>314</v>
      </c>
      <c r="AP1717" s="63"/>
      <c r="AQ1717" s="63"/>
      <c r="AR1717" s="40"/>
      <c r="AS1717" s="40"/>
      <c r="AT1717" s="63"/>
      <c r="AU1717" s="63"/>
      <c r="AV1717" s="142"/>
      <c r="AW1717" s="71"/>
      <c r="AX1717" s="45"/>
      <c r="AY1717" s="45"/>
      <c r="AZ1717" s="46"/>
      <c r="BA1717" s="152"/>
      <c r="BB1717" s="47"/>
      <c r="BC1717" s="158">
        <v>6</v>
      </c>
      <c r="BD1717" s="158"/>
      <c r="BE1717" s="47"/>
      <c r="BF1717" s="56"/>
      <c r="BG1717" s="49"/>
      <c r="BH1717" s="50"/>
      <c r="BI1717" s="49"/>
      <c r="BJ1717" s="49"/>
      <c r="BK1717" s="49"/>
      <c r="BL1717" s="49"/>
      <c r="BM1717" s="49"/>
      <c r="BN1717" s="50"/>
      <c r="BO1717" s="49"/>
      <c r="BP1717" s="49"/>
      <c r="BQ1717" s="50"/>
      <c r="BR1717" s="9"/>
    </row>
    <row r="1718" spans="1:70" s="7" customFormat="1" x14ac:dyDescent="0.25">
      <c r="A1718" s="68" t="s">
        <v>2632</v>
      </c>
      <c r="B1718" s="67" t="s">
        <v>1347</v>
      </c>
      <c r="C1718" s="52">
        <v>44976.975543981483</v>
      </c>
      <c r="D1718" s="16">
        <f>(K1718*M1718+P1718*R1718)/(24*60*60)</f>
        <v>6.1111111111111114E-3</v>
      </c>
      <c r="E1718" s="26"/>
      <c r="F1718" s="14" t="s">
        <v>2599</v>
      </c>
      <c r="G1718" s="15">
        <v>0.112</v>
      </c>
      <c r="H1718" s="131">
        <v>31.5</v>
      </c>
      <c r="I1718" s="131">
        <v>15</v>
      </c>
      <c r="J1718" s="143" t="s">
        <v>2600</v>
      </c>
      <c r="K1718" s="27">
        <v>3</v>
      </c>
      <c r="L1718" s="27">
        <v>2E-3</v>
      </c>
      <c r="M1718" s="13">
        <v>176</v>
      </c>
      <c r="N1718" s="13">
        <v>240</v>
      </c>
      <c r="O1718" s="17">
        <v>2E-3</v>
      </c>
      <c r="P1718" s="27">
        <v>0</v>
      </c>
      <c r="Q1718" s="27">
        <v>2E-3</v>
      </c>
      <c r="R1718" s="13">
        <v>529</v>
      </c>
      <c r="S1718" s="13">
        <v>240</v>
      </c>
      <c r="T1718" s="133">
        <v>2.9999999999999997E-4</v>
      </c>
      <c r="U1718" s="27">
        <v>2.5010000000000002E-3</v>
      </c>
      <c r="V1718" s="8">
        <f>IF(AB1716="Latest Sag:",-(K1718*L1718+P1718*Q1718),-(K1718*L1718+P1718*Q1718)+U1718)</f>
        <v>-3.4989999999999999E-3</v>
      </c>
      <c r="W1718" s="8">
        <f>IF(OR(AC1717="",AC1717=0),Z1717+V1718,IF(AB1716="Latest Sag:",AA1717+U1718+V1718,AC1717+V1718))</f>
        <v>-0.62766100000000002</v>
      </c>
      <c r="X1718" s="33">
        <v>-39.637138</v>
      </c>
      <c r="Y1718" s="53">
        <f>IF(OR(ISBLANK(X1718),X1716=VALUE(20)),,IF(W1716="Latest Z20:",ABS(X1716-X1718-K1715*L1715-P1715*Q1715+U1717+U1718),ABS(X1717-X1718-K1717*L1717-P1717*Q1717+U1718)))</f>
        <v>2.8089509884754449E-15</v>
      </c>
      <c r="Z1718" s="28">
        <v>-67.614429000000001</v>
      </c>
      <c r="AA1718" s="28">
        <v>-0.61641599999999996</v>
      </c>
      <c r="AB1718" s="28">
        <v>-1.1048000000000001E-2</v>
      </c>
      <c r="AC1718" s="8">
        <f t="shared" ref="AC1718" si="3915">AB1718+AA1718</f>
        <v>-0.62746399999999991</v>
      </c>
      <c r="AD1718" s="35">
        <v>-0.63267342790047698</v>
      </c>
      <c r="AE1718" s="8">
        <f t="shared" ref="AE1718" si="3916">IF(AD1718="",0,IF(OR(AC1718="",AC1718=0),W1718-AD1718,AC1718-AD1718))</f>
        <v>5.2094279004770705E-3</v>
      </c>
      <c r="AF1718" s="58">
        <f t="shared" ref="AF1718" si="3917">IF(AA1718="",(Z1718-V1718)-Z1717,AC1718-W1718)</f>
        <v>1.9700000000011375E-4</v>
      </c>
      <c r="AG1718" s="40">
        <v>-241</v>
      </c>
      <c r="AH1718" s="73">
        <v>400</v>
      </c>
      <c r="AI1718" s="40">
        <v>26</v>
      </c>
      <c r="AJ1718" s="73">
        <v>100</v>
      </c>
      <c r="AK1718" s="40">
        <v>20</v>
      </c>
      <c r="AL1718" s="73">
        <v>200</v>
      </c>
      <c r="AM1718" s="70"/>
      <c r="AN1718" s="74"/>
      <c r="AO1718" s="70">
        <v>28</v>
      </c>
      <c r="AP1718" s="63"/>
      <c r="AQ1718" s="63"/>
      <c r="AR1718" s="40"/>
      <c r="AS1718" s="40"/>
      <c r="AT1718" s="63"/>
      <c r="AU1718" s="63"/>
      <c r="AV1718" s="142"/>
      <c r="AW1718" s="71"/>
      <c r="AX1718" s="45">
        <v>1.12E-4</v>
      </c>
      <c r="AY1718" s="45"/>
      <c r="AZ1718" s="46"/>
      <c r="BA1718" s="152"/>
      <c r="BB1718" s="47"/>
      <c r="BC1718" s="158">
        <v>6</v>
      </c>
      <c r="BD1718" s="158"/>
      <c r="BE1718" s="47"/>
      <c r="BF1718" s="56"/>
      <c r="BG1718" s="49"/>
      <c r="BH1718" s="50"/>
      <c r="BI1718" s="49"/>
      <c r="BJ1718" s="49"/>
      <c r="BK1718" s="49"/>
      <c r="BL1718" s="49"/>
      <c r="BM1718" s="49"/>
      <c r="BN1718" s="50"/>
      <c r="BO1718" s="49"/>
      <c r="BP1718" s="49"/>
      <c r="BQ1718" s="50"/>
      <c r="BR1718" s="9"/>
    </row>
    <row r="1719" spans="1:70" s="7" customFormat="1" x14ac:dyDescent="0.25">
      <c r="A1719" s="68" t="s">
        <v>2633</v>
      </c>
      <c r="B1719" s="67" t="s">
        <v>1347</v>
      </c>
      <c r="C1719" s="52">
        <v>44976.995370370372</v>
      </c>
      <c r="D1719" s="16">
        <f>(K1719*M1719+P1719*R1719)/(24*60*60)</f>
        <v>1.2233796296296296E-2</v>
      </c>
      <c r="E1719" s="26"/>
      <c r="F1719" s="14" t="s">
        <v>2599</v>
      </c>
      <c r="G1719" s="15">
        <v>0.112</v>
      </c>
      <c r="H1719" s="131">
        <v>31.5</v>
      </c>
      <c r="I1719" s="131">
        <v>15</v>
      </c>
      <c r="J1719" s="143" t="s">
        <v>2600</v>
      </c>
      <c r="K1719" s="27">
        <v>3</v>
      </c>
      <c r="L1719" s="27">
        <v>2E-3</v>
      </c>
      <c r="M1719" s="13">
        <v>176</v>
      </c>
      <c r="N1719" s="13">
        <v>240</v>
      </c>
      <c r="O1719" s="17">
        <v>2E-3</v>
      </c>
      <c r="P1719" s="27">
        <v>1</v>
      </c>
      <c r="Q1719" s="27">
        <v>2E-3</v>
      </c>
      <c r="R1719" s="13">
        <v>529</v>
      </c>
      <c r="S1719" s="13">
        <v>240</v>
      </c>
      <c r="T1719" s="133">
        <v>2.9999999999999997E-4</v>
      </c>
      <c r="U1719" s="27">
        <v>2.8930000000000002E-3</v>
      </c>
      <c r="V1719" s="8">
        <f>IF(AB1717="Latest Sag:",-(K1719*L1719+P1719*Q1719),-(K1719*L1719+P1719*Q1719)+U1719)</f>
        <v>-5.1070000000000004E-3</v>
      </c>
      <c r="W1719" s="8">
        <f>IF(OR(AC1718="",AC1718=0),Z1718+V1719,IF(AB1717="Latest Sag:",AA1718+U1719+V1719,AC1718+V1719))</f>
        <v>-0.63257099999999988</v>
      </c>
      <c r="X1719" s="33">
        <v>-39.640245</v>
      </c>
      <c r="Y1719" s="53">
        <f>IF(OR(ISBLANK(X1719),X1717=VALUE(20)),,IF(W1717="Latest Z20:",ABS(X1717-X1719-K1716*L1716-P1716*Q1716+U1718+U1719),ABS(X1718-X1719-K1718*L1718-P1718*Q1718+U1719)))</f>
        <v>2.9056618222611519E-17</v>
      </c>
      <c r="Z1719" s="28">
        <v>-67.614334999999997</v>
      </c>
      <c r="AA1719" s="28">
        <v>-0.61641100000000004</v>
      </c>
      <c r="AB1719" s="28">
        <v>-1.6417000000000001E-2</v>
      </c>
      <c r="AC1719" s="8">
        <f t="shared" ref="AC1719" si="3918">AB1719+AA1719</f>
        <v>-0.63282800000000006</v>
      </c>
      <c r="AD1719" s="35">
        <v>-0.63267342790047698</v>
      </c>
      <c r="AE1719" s="8">
        <f t="shared" ref="AE1719" si="3919">IF(AD1719="",0,IF(OR(AC1719="",AC1719=0),W1719-AD1719,AC1719-AD1719))</f>
        <v>-1.5457209952307593E-4</v>
      </c>
      <c r="AF1719" s="58">
        <f t="shared" ref="AF1719" si="3920">IF(AA1719="",(Z1719-V1719)-Z1718,AC1719-W1719)</f>
        <v>-2.5700000000017376E-4</v>
      </c>
      <c r="AG1719" s="40">
        <v>-81</v>
      </c>
      <c r="AH1719" s="73">
        <v>400</v>
      </c>
      <c r="AI1719" s="40">
        <v>16</v>
      </c>
      <c r="AJ1719" s="73">
        <v>100</v>
      </c>
      <c r="AK1719" s="40">
        <v>9</v>
      </c>
      <c r="AL1719" s="73">
        <v>200</v>
      </c>
      <c r="AM1719" s="70"/>
      <c r="AN1719" s="74"/>
      <c r="AO1719" s="70">
        <v>68</v>
      </c>
      <c r="AP1719" s="63"/>
      <c r="AQ1719" s="63"/>
      <c r="AR1719" s="40"/>
      <c r="AS1719" s="40"/>
      <c r="AT1719" s="63"/>
      <c r="AU1719" s="63"/>
      <c r="AV1719" s="142"/>
      <c r="AW1719" s="71"/>
      <c r="AX1719" s="45"/>
      <c r="AY1719" s="45"/>
      <c r="AZ1719" s="46"/>
      <c r="BA1719" s="152"/>
      <c r="BB1719" s="47"/>
      <c r="BC1719" s="158">
        <v>6</v>
      </c>
      <c r="BD1719" s="158">
        <v>5</v>
      </c>
      <c r="BE1719" s="47">
        <v>8.9</v>
      </c>
      <c r="BF1719" s="56"/>
      <c r="BG1719" s="49"/>
      <c r="BH1719" s="50"/>
      <c r="BI1719" s="49"/>
      <c r="BJ1719" s="49"/>
      <c r="BK1719" s="49"/>
      <c r="BL1719" s="49"/>
      <c r="BM1719" s="49"/>
      <c r="BN1719" s="50"/>
      <c r="BO1719" s="49"/>
      <c r="BP1719" s="49"/>
      <c r="BQ1719" s="50"/>
      <c r="BR1719" s="9"/>
    </row>
    <row r="1720" spans="1:70" s="6" customFormat="1" x14ac:dyDescent="0.25">
      <c r="A1720" s="170" t="s">
        <v>1155</v>
      </c>
      <c r="B1720" s="136"/>
      <c r="C1720" s="137">
        <v>44977.040821759256</v>
      </c>
      <c r="D1720" s="146">
        <v>2.78</v>
      </c>
      <c r="E1720" s="139" t="s">
        <v>814</v>
      </c>
      <c r="F1720" s="165" t="s">
        <v>1195</v>
      </c>
      <c r="G1720" s="22"/>
      <c r="H1720" s="134"/>
      <c r="I1720" s="134"/>
      <c r="J1720" s="145"/>
      <c r="K1720" s="29"/>
      <c r="L1720" s="29"/>
      <c r="M1720" s="1"/>
      <c r="N1720" s="1"/>
      <c r="O1720" s="3"/>
      <c r="P1720" s="29"/>
      <c r="Q1720" s="29"/>
      <c r="R1720" s="1"/>
      <c r="S1720" s="1"/>
      <c r="T1720" s="147" t="s">
        <v>903</v>
      </c>
      <c r="U1720" s="32" t="s">
        <v>24</v>
      </c>
      <c r="V1720" s="24"/>
      <c r="W1720" s="25" t="s">
        <v>22</v>
      </c>
      <c r="X1720" s="30">
        <v>20</v>
      </c>
      <c r="Y1720" s="138"/>
      <c r="Z1720" s="30"/>
      <c r="AA1720" s="30"/>
      <c r="AB1720" s="36" t="s">
        <v>21</v>
      </c>
      <c r="AC1720" s="24">
        <f>$AC$1719</f>
        <v>-0.63282800000000006</v>
      </c>
      <c r="AD1720" s="30"/>
      <c r="AE1720" s="24"/>
      <c r="AF1720" s="24"/>
      <c r="AG1720" s="41"/>
      <c r="AH1720" s="41"/>
      <c r="AI1720" s="41"/>
      <c r="AJ1720" s="41"/>
      <c r="AK1720" s="41"/>
      <c r="AL1720" s="41"/>
      <c r="AM1720" s="41"/>
      <c r="AN1720" s="41"/>
      <c r="AO1720" s="41"/>
      <c r="AP1720" s="135"/>
      <c r="AQ1720" s="135"/>
      <c r="AR1720" s="41"/>
      <c r="AS1720" s="41"/>
      <c r="AT1720" s="135"/>
      <c r="AU1720" s="135"/>
      <c r="AV1720" s="29"/>
      <c r="AW1720" s="42"/>
      <c r="AX1720" s="42"/>
      <c r="AY1720" s="42"/>
      <c r="AZ1720" s="43"/>
      <c r="BA1720" s="151"/>
      <c r="BB1720" s="44"/>
      <c r="BC1720" s="157">
        <v>7</v>
      </c>
      <c r="BD1720" s="157"/>
      <c r="BE1720" s="44"/>
      <c r="BF1720" s="48"/>
      <c r="BG1720" s="48"/>
      <c r="BH1720" s="48"/>
      <c r="BI1720" s="48"/>
      <c r="BJ1720" s="48"/>
      <c r="BK1720" s="48"/>
      <c r="BL1720" s="48"/>
      <c r="BM1720" s="48"/>
      <c r="BN1720" s="48"/>
      <c r="BO1720" s="48"/>
      <c r="BP1720" s="48"/>
      <c r="BQ1720" s="48"/>
      <c r="BR1720" s="1"/>
    </row>
    <row r="1721" spans="1:70" s="7" customFormat="1" x14ac:dyDescent="0.25">
      <c r="A1721" s="68" t="s">
        <v>2634</v>
      </c>
      <c r="B1721" s="67" t="s">
        <v>2439</v>
      </c>
      <c r="C1721" s="52">
        <v>44977.040891203702</v>
      </c>
      <c r="D1721" s="16">
        <f>(K1721*M1721+P1721*R1721)/(24*60*60)</f>
        <v>0</v>
      </c>
      <c r="E1721" s="26"/>
      <c r="F1721" s="14" t="s">
        <v>2599</v>
      </c>
      <c r="G1721" s="15">
        <v>0.112</v>
      </c>
      <c r="H1721" s="131">
        <v>31.5</v>
      </c>
      <c r="I1721" s="131">
        <v>15</v>
      </c>
      <c r="J1721" s="143" t="s">
        <v>2600</v>
      </c>
      <c r="K1721" s="37"/>
      <c r="L1721" s="27">
        <v>2E-3</v>
      </c>
      <c r="M1721" s="13">
        <v>176</v>
      </c>
      <c r="N1721" s="13">
        <v>240</v>
      </c>
      <c r="O1721" s="17">
        <v>2E-3</v>
      </c>
      <c r="P1721" s="37"/>
      <c r="Q1721" s="27">
        <v>2E-3</v>
      </c>
      <c r="R1721" s="13">
        <v>529</v>
      </c>
      <c r="S1721" s="13">
        <v>240</v>
      </c>
      <c r="T1721" s="133">
        <v>2.9999999999999997E-4</v>
      </c>
      <c r="U1721" s="27"/>
      <c r="V1721" s="8">
        <f>IF(AB1719="Latest Sag:",-(K1721*L1721+P1721*Q1721),-(K1721*L1721+P1721*Q1721)+U1721)</f>
        <v>0</v>
      </c>
      <c r="W1721" s="8">
        <f>IF(OR(AC1720="",AC1720=0),Z1720+V1721,IF(AB1719="Latest Sag:",AA1720+U1721+V1721,AC1720+V1721))</f>
        <v>-0.63282800000000006</v>
      </c>
      <c r="X1721" s="34"/>
      <c r="Y1721" s="53">
        <f>IF(OR(ISBLANK(X1721),X1719=VALUE(20)),,IF(W1719="Latest Z20:",ABS(X1719-X1721-K1718*L1718-P1718*Q1718+U1720+U1721),ABS(X1720-X1721-K1720*L1720-P1720*Q1720+U1721)))</f>
        <v>0</v>
      </c>
      <c r="Z1721" s="28">
        <v>-67.613130999999996</v>
      </c>
      <c r="AA1721" s="28">
        <v>-0.61658800000000002</v>
      </c>
      <c r="AB1721" s="28">
        <v>-8.5899999999999995E-4</v>
      </c>
      <c r="AC1721" s="8">
        <f t="shared" ref="AC1721" si="3921">AB1721+AA1721</f>
        <v>-0.61744700000000008</v>
      </c>
      <c r="AD1721" s="35">
        <v>-0.63280690403820805</v>
      </c>
      <c r="AE1721" s="8">
        <f t="shared" ref="AE1721" si="3922">IF(AD1721="",0,IF(OR(AC1721="",AC1721=0),W1721-AD1721,AC1721-AD1721))</f>
        <v>1.5359904038207972E-2</v>
      </c>
      <c r="AF1721" s="58">
        <f t="shared" ref="AF1721" si="3923">IF(AA1721="",(Z1721-V1721)-Z1720,AC1721-W1721)</f>
        <v>1.5380999999999978E-2</v>
      </c>
      <c r="AG1721" s="40">
        <v>-525</v>
      </c>
      <c r="AH1721" s="73">
        <v>400</v>
      </c>
      <c r="AI1721" s="40">
        <v>215</v>
      </c>
      <c r="AJ1721" s="73">
        <v>100</v>
      </c>
      <c r="AK1721" s="40">
        <v>38</v>
      </c>
      <c r="AL1721" s="73">
        <v>200</v>
      </c>
      <c r="AM1721" s="70"/>
      <c r="AN1721" s="74"/>
      <c r="AO1721" s="70"/>
      <c r="AP1721" s="63"/>
      <c r="AQ1721" s="63"/>
      <c r="AR1721" s="40"/>
      <c r="AS1721" s="40"/>
      <c r="AT1721" s="63"/>
      <c r="AU1721" s="63"/>
      <c r="AV1721" s="142"/>
      <c r="AW1721" s="71"/>
      <c r="AX1721" s="45"/>
      <c r="AY1721" s="45"/>
      <c r="AZ1721" s="46"/>
      <c r="BA1721" s="152"/>
      <c r="BB1721" s="47"/>
      <c r="BC1721" s="158">
        <v>7</v>
      </c>
      <c r="BD1721" s="158"/>
      <c r="BE1721" s="47"/>
      <c r="BF1721" s="56"/>
      <c r="BG1721" s="49"/>
      <c r="BH1721" s="50"/>
      <c r="BI1721" s="49"/>
      <c r="BJ1721" s="49"/>
      <c r="BK1721" s="49"/>
      <c r="BL1721" s="49"/>
      <c r="BM1721" s="49"/>
      <c r="BN1721" s="50"/>
      <c r="BO1721" s="49"/>
      <c r="BP1721" s="49"/>
      <c r="BQ1721" s="50"/>
      <c r="BR1721" s="9"/>
    </row>
    <row r="1722" spans="1:70" s="7" customFormat="1" x14ac:dyDescent="0.25">
      <c r="A1722" s="68" t="s">
        <v>2635</v>
      </c>
      <c r="B1722" s="67" t="s">
        <v>2439</v>
      </c>
      <c r="C1722" s="52">
        <v>44977.06318287037</v>
      </c>
      <c r="D1722" s="16">
        <f>(K1722*M1722+P1722*R1722)/(24*60*60)</f>
        <v>1.0185185185185186E-2</v>
      </c>
      <c r="E1722" s="26"/>
      <c r="F1722" s="14" t="s">
        <v>2599</v>
      </c>
      <c r="G1722" s="15">
        <v>0.112</v>
      </c>
      <c r="H1722" s="131">
        <v>31.5</v>
      </c>
      <c r="I1722" s="131">
        <v>15</v>
      </c>
      <c r="J1722" s="143" t="s">
        <v>2600</v>
      </c>
      <c r="K1722" s="27">
        <v>5</v>
      </c>
      <c r="L1722" s="27">
        <v>2E-3</v>
      </c>
      <c r="M1722" s="13">
        <v>176</v>
      </c>
      <c r="N1722" s="13">
        <v>240</v>
      </c>
      <c r="O1722" s="17">
        <v>2E-3</v>
      </c>
      <c r="P1722" s="27">
        <v>0</v>
      </c>
      <c r="Q1722" s="27">
        <v>2E-3</v>
      </c>
      <c r="R1722" s="13">
        <v>529</v>
      </c>
      <c r="S1722" s="13">
        <v>240</v>
      </c>
      <c r="T1722" s="133">
        <v>2.9999999999999997E-4</v>
      </c>
      <c r="U1722" s="27">
        <v>5.0559999999999997E-3</v>
      </c>
      <c r="V1722" s="8">
        <f>IF(AB1720="Latest Sag:",-(K1722*L1722+P1722*Q1722),-(K1722*L1722+P1722*Q1722)+U1722)</f>
        <v>-0.01</v>
      </c>
      <c r="W1722" s="8">
        <f>IF(OR(AC1721="",AC1721=0),Z1721+V1722,IF(AB1720="Latest Sag:",AA1721+U1722+V1722,AC1721+V1722))</f>
        <v>-0.62153200000000008</v>
      </c>
      <c r="X1722" s="33">
        <v>-39.628926</v>
      </c>
      <c r="Y1722" s="53">
        <f>IF(OR(ISBLANK(X1722),X1720=VALUE(20)),,IF(W1720="Latest Z20:",ABS(X1720-X1722-K1719*L1719-P1719*Q1719+U1721+U1722),ABS(X1721-X1722-K1721*L1721-P1721*Q1721+U1722)))</f>
        <v>0</v>
      </c>
      <c r="Z1722" s="28">
        <v>-67.612955999999997</v>
      </c>
      <c r="AA1722" s="28">
        <v>-0.61660000000000004</v>
      </c>
      <c r="AB1722" s="28">
        <v>-8.2330000000000007E-3</v>
      </c>
      <c r="AC1722" s="8">
        <f t="shared" ref="AC1722" si="3924">AB1722+AA1722</f>
        <v>-0.62483300000000008</v>
      </c>
      <c r="AD1722" s="35">
        <v>-0.63280690403820805</v>
      </c>
      <c r="AE1722" s="8">
        <f t="shared" ref="AE1722" si="3925">IF(AD1722="",0,IF(OR(AC1722="",AC1722=0),W1722-AD1722,AC1722-AD1722))</f>
        <v>7.9739040382079684E-3</v>
      </c>
      <c r="AF1722" s="58">
        <f t="shared" ref="AF1722" si="3926">IF(AA1722="",(Z1722-V1722)-Z1721,AC1722-W1722)</f>
        <v>-3.3009999999999984E-3</v>
      </c>
      <c r="AG1722" s="40">
        <v>-51</v>
      </c>
      <c r="AH1722" s="73">
        <v>400</v>
      </c>
      <c r="AI1722" s="40">
        <v>22</v>
      </c>
      <c r="AJ1722" s="73">
        <v>100</v>
      </c>
      <c r="AK1722" s="40">
        <v>24</v>
      </c>
      <c r="AL1722" s="73">
        <v>200</v>
      </c>
      <c r="AM1722" s="70"/>
      <c r="AN1722" s="74"/>
      <c r="AO1722" s="70">
        <v>259</v>
      </c>
      <c r="AP1722" s="63"/>
      <c r="AQ1722" s="63"/>
      <c r="AR1722" s="40"/>
      <c r="AS1722" s="40"/>
      <c r="AT1722" s="63"/>
      <c r="AU1722" s="63"/>
      <c r="AV1722" s="142"/>
      <c r="AW1722" s="71"/>
      <c r="AX1722" s="45"/>
      <c r="AY1722" s="45"/>
      <c r="AZ1722" s="46"/>
      <c r="BA1722" s="152"/>
      <c r="BB1722" s="47"/>
      <c r="BC1722" s="158">
        <v>7</v>
      </c>
      <c r="BD1722" s="158"/>
      <c r="BE1722" s="47"/>
      <c r="BF1722" s="56"/>
      <c r="BG1722" s="49"/>
      <c r="BH1722" s="50"/>
      <c r="BI1722" s="49"/>
      <c r="BJ1722" s="49"/>
      <c r="BK1722" s="49"/>
      <c r="BL1722" s="49"/>
      <c r="BM1722" s="49"/>
      <c r="BN1722" s="50"/>
      <c r="BO1722" s="49"/>
      <c r="BP1722" s="49"/>
      <c r="BQ1722" s="50"/>
      <c r="BR1722" s="9"/>
    </row>
    <row r="1723" spans="1:70" s="7" customFormat="1" x14ac:dyDescent="0.25">
      <c r="A1723" s="68" t="s">
        <v>2636</v>
      </c>
      <c r="B1723" s="67" t="s">
        <v>2439</v>
      </c>
      <c r="C1723" s="52">
        <v>44977.089270833334</v>
      </c>
      <c r="D1723" s="16">
        <f>(K1723*M1723+P1723*R1723)/(24*60*60)</f>
        <v>6.1111111111111114E-3</v>
      </c>
      <c r="E1723" s="26"/>
      <c r="F1723" s="14" t="s">
        <v>2599</v>
      </c>
      <c r="G1723" s="15">
        <v>0.112</v>
      </c>
      <c r="H1723" s="131">
        <v>31.5</v>
      </c>
      <c r="I1723" s="131">
        <v>15</v>
      </c>
      <c r="J1723" s="143" t="s">
        <v>2600</v>
      </c>
      <c r="K1723" s="27">
        <v>3</v>
      </c>
      <c r="L1723" s="27">
        <v>2E-3</v>
      </c>
      <c r="M1723" s="13">
        <v>176</v>
      </c>
      <c r="N1723" s="13">
        <v>240</v>
      </c>
      <c r="O1723" s="17">
        <v>2E-3</v>
      </c>
      <c r="P1723" s="27">
        <v>0</v>
      </c>
      <c r="Q1723" s="27">
        <v>2E-3</v>
      </c>
      <c r="R1723" s="13">
        <v>529</v>
      </c>
      <c r="S1723" s="13">
        <v>240</v>
      </c>
      <c r="T1723" s="133">
        <v>2.9999999999999997E-4</v>
      </c>
      <c r="U1723" s="27">
        <v>3.0339999999999998E-3</v>
      </c>
      <c r="V1723" s="8">
        <f>IF(AB1721="Latest Sag:",-(K1723*L1723+P1723*Q1723),-(K1723*L1723+P1723*Q1723)+U1723)</f>
        <v>-2.9660000000000003E-3</v>
      </c>
      <c r="W1723" s="8">
        <f>IF(OR(AC1722="",AC1722=0),Z1722+V1723,IF(AB1721="Latest Sag:",AA1722+U1723+V1723,AC1722+V1723))</f>
        <v>-0.62779900000000011</v>
      </c>
      <c r="X1723" s="33">
        <v>-39.635891999999998</v>
      </c>
      <c r="Y1723" s="53">
        <f>IF(OR(ISBLANK(X1723),X1721=VALUE(20)),,IF(W1721="Latest Z20:",ABS(X1721-X1723-K1720*L1720-P1720*Q1720+U1722+U1723),ABS(X1722-X1723-K1722*L1722-P1722*Q1722+U1723)))</f>
        <v>1.5269903397285844E-15</v>
      </c>
      <c r="Z1723" s="28">
        <v>-67.613256000000007</v>
      </c>
      <c r="AA1723" s="28">
        <v>-0.61660599999999999</v>
      </c>
      <c r="AB1723" s="28">
        <v>-1.1032E-2</v>
      </c>
      <c r="AC1723" s="8">
        <f t="shared" ref="AC1723" si="3927">AB1723+AA1723</f>
        <v>-0.62763800000000003</v>
      </c>
      <c r="AD1723" s="35">
        <v>-0.63280690403820805</v>
      </c>
      <c r="AE1723" s="8">
        <f t="shared" ref="AE1723" si="3928">IF(AD1723="",0,IF(OR(AC1723="",AC1723=0),W1723-AD1723,AC1723-AD1723))</f>
        <v>5.168904038208022E-3</v>
      </c>
      <c r="AF1723" s="58">
        <f t="shared" ref="AF1723" si="3929">IF(AA1723="",(Z1723-V1723)-Z1722,AC1723-W1723)</f>
        <v>1.6100000000007775E-4</v>
      </c>
      <c r="AG1723" s="40">
        <v>188</v>
      </c>
      <c r="AH1723" s="73">
        <v>400</v>
      </c>
      <c r="AI1723" s="40">
        <v>24</v>
      </c>
      <c r="AJ1723" s="73">
        <v>100</v>
      </c>
      <c r="AK1723" s="40">
        <v>18</v>
      </c>
      <c r="AL1723" s="73">
        <v>200</v>
      </c>
      <c r="AM1723" s="70"/>
      <c r="AN1723" s="74"/>
      <c r="AO1723" s="70">
        <v>63</v>
      </c>
      <c r="AP1723" s="63"/>
      <c r="AQ1723" s="63"/>
      <c r="AR1723" s="40"/>
      <c r="AS1723" s="40"/>
      <c r="AT1723" s="63"/>
      <c r="AU1723" s="63"/>
      <c r="AV1723" s="142"/>
      <c r="AW1723" s="71"/>
      <c r="AX1723" s="45">
        <v>-1.02E-4</v>
      </c>
      <c r="AY1723" s="45"/>
      <c r="AZ1723" s="46"/>
      <c r="BA1723" s="152"/>
      <c r="BB1723" s="47"/>
      <c r="BC1723" s="158">
        <v>7</v>
      </c>
      <c r="BD1723" s="158"/>
      <c r="BE1723" s="47"/>
      <c r="BF1723" s="56"/>
      <c r="BG1723" s="49"/>
      <c r="BH1723" s="50"/>
      <c r="BI1723" s="49"/>
      <c r="BJ1723" s="49"/>
      <c r="BK1723" s="49"/>
      <c r="BL1723" s="49"/>
      <c r="BM1723" s="49"/>
      <c r="BN1723" s="50"/>
      <c r="BO1723" s="49"/>
      <c r="BP1723" s="49"/>
      <c r="BQ1723" s="50"/>
      <c r="BR1723" s="9"/>
    </row>
    <row r="1724" spans="1:70" s="7" customFormat="1" x14ac:dyDescent="0.25">
      <c r="A1724" s="68" t="s">
        <v>2637</v>
      </c>
      <c r="B1724" s="67" t="s">
        <v>2439</v>
      </c>
      <c r="C1724" s="52">
        <v>44977.108124999999</v>
      </c>
      <c r="D1724" s="16">
        <f>(K1724*M1724+P1724*R1724)/(24*60*60)</f>
        <v>1.2233796296296296E-2</v>
      </c>
      <c r="E1724" s="26" t="s">
        <v>2638</v>
      </c>
      <c r="F1724" s="14" t="s">
        <v>2599</v>
      </c>
      <c r="G1724" s="15">
        <v>0.112</v>
      </c>
      <c r="H1724" s="131">
        <v>31.5</v>
      </c>
      <c r="I1724" s="131">
        <v>15</v>
      </c>
      <c r="J1724" s="143" t="s">
        <v>2600</v>
      </c>
      <c r="K1724" s="27">
        <v>3</v>
      </c>
      <c r="L1724" s="27">
        <v>2E-3</v>
      </c>
      <c r="M1724" s="13">
        <v>176</v>
      </c>
      <c r="N1724" s="13">
        <v>240</v>
      </c>
      <c r="O1724" s="17">
        <v>2E-3</v>
      </c>
      <c r="P1724" s="27">
        <v>1</v>
      </c>
      <c r="Q1724" s="27">
        <v>2E-3</v>
      </c>
      <c r="R1724" s="13">
        <v>529</v>
      </c>
      <c r="S1724" s="13">
        <v>240</v>
      </c>
      <c r="T1724" s="133">
        <v>2.9999999999999997E-4</v>
      </c>
      <c r="U1724" s="27">
        <v>2.9269999999999999E-3</v>
      </c>
      <c r="V1724" s="8">
        <f>IF(AB1722="Latest Sag:",-(K1724*L1724+P1724*Q1724),-(K1724*L1724+P1724*Q1724)+U1724)</f>
        <v>-5.0730000000000003E-3</v>
      </c>
      <c r="W1724" s="8">
        <f>IF(OR(AC1723="",AC1723=0),Z1723+V1724,IF(AB1722="Latest Sag:",AA1723+U1724+V1724,AC1723+V1724))</f>
        <v>-0.63271100000000002</v>
      </c>
      <c r="X1724" s="33">
        <v>-39.638966000000003</v>
      </c>
      <c r="Y1724" s="53">
        <f>IF(OR(ISBLANK(X1724),X1722=VALUE(20)),,IF(W1722="Latest Z20:",ABS(X1722-X1724-K1721*L1721-P1721*Q1721+U1723+U1724),ABS(X1723-X1724-K1723*L1723-P1723*Q1723+U1724)))</f>
        <v>1.0000000051279753E-6</v>
      </c>
      <c r="Z1724" s="28">
        <v>-67.613014000000007</v>
      </c>
      <c r="AA1724" s="28">
        <v>-0.61665499999999995</v>
      </c>
      <c r="AB1724" s="28">
        <v>-1.6844999999999999E-2</v>
      </c>
      <c r="AC1724" s="8">
        <f t="shared" ref="AC1724" si="3930">AB1724+AA1724</f>
        <v>-0.63349999999999995</v>
      </c>
      <c r="AD1724" s="35">
        <v>-0.63280690403820805</v>
      </c>
      <c r="AE1724" s="8">
        <f t="shared" ref="AE1724" si="3931">IF(AD1724="",0,IF(OR(AC1724="",AC1724=0),W1724-AD1724,AC1724-AD1724))</f>
        <v>-6.9309596179190081E-4</v>
      </c>
      <c r="AF1724" s="58">
        <f t="shared" ref="AF1724" si="3932">IF(AA1724="",(Z1724-V1724)-Z1723,AC1724-W1724)</f>
        <v>-7.8899999999992865E-4</v>
      </c>
      <c r="AG1724" s="40">
        <v>-39</v>
      </c>
      <c r="AH1724" s="73">
        <v>400</v>
      </c>
      <c r="AI1724" s="40">
        <v>19</v>
      </c>
      <c r="AJ1724" s="73">
        <v>100</v>
      </c>
      <c r="AK1724" s="40">
        <v>33</v>
      </c>
      <c r="AL1724" s="73">
        <v>200</v>
      </c>
      <c r="AM1724" s="70"/>
      <c r="AN1724" s="74"/>
      <c r="AO1724" s="70">
        <v>139</v>
      </c>
      <c r="AP1724" s="63"/>
      <c r="AQ1724" s="63"/>
      <c r="AR1724" s="40"/>
      <c r="AS1724" s="40"/>
      <c r="AT1724" s="63"/>
      <c r="AU1724" s="63"/>
      <c r="AV1724" s="142"/>
      <c r="AW1724" s="71"/>
      <c r="AX1724" s="45"/>
      <c r="AY1724" s="45"/>
      <c r="AZ1724" s="46"/>
      <c r="BA1724" s="152"/>
      <c r="BB1724" s="47"/>
      <c r="BC1724" s="158">
        <v>7</v>
      </c>
      <c r="BD1724" s="158">
        <v>5</v>
      </c>
      <c r="BE1724" s="47">
        <v>28.1</v>
      </c>
      <c r="BF1724" s="56"/>
      <c r="BG1724" s="49"/>
      <c r="BH1724" s="50"/>
      <c r="BI1724" s="49"/>
      <c r="BJ1724" s="49"/>
      <c r="BK1724" s="49"/>
      <c r="BL1724" s="49"/>
      <c r="BM1724" s="49"/>
      <c r="BN1724" s="50"/>
      <c r="BO1724" s="49"/>
      <c r="BP1724" s="49"/>
      <c r="BQ1724" s="50"/>
      <c r="BR1724" s="9"/>
    </row>
    <row r="1725" spans="1:70" s="6" customFormat="1" x14ac:dyDescent="0.25">
      <c r="A1725" s="1" t="s">
        <v>25</v>
      </c>
      <c r="B1725" s="136"/>
      <c r="C1725" s="137">
        <v>44977.157708333332</v>
      </c>
      <c r="D1725" s="146">
        <v>2.81</v>
      </c>
      <c r="E1725" s="139" t="s">
        <v>814</v>
      </c>
      <c r="F1725" s="165" t="s">
        <v>1199</v>
      </c>
      <c r="G1725" s="22"/>
      <c r="H1725" s="134"/>
      <c r="I1725" s="134"/>
      <c r="J1725" s="145"/>
      <c r="K1725" s="29"/>
      <c r="L1725" s="29"/>
      <c r="M1725" s="1"/>
      <c r="N1725" s="1"/>
      <c r="O1725" s="3"/>
      <c r="P1725" s="29"/>
      <c r="Q1725" s="29"/>
      <c r="R1725" s="1"/>
      <c r="S1725" s="1"/>
      <c r="T1725" s="147" t="s">
        <v>903</v>
      </c>
      <c r="U1725" s="32" t="s">
        <v>24</v>
      </c>
      <c r="V1725" s="24"/>
      <c r="W1725" s="25" t="s">
        <v>22</v>
      </c>
      <c r="X1725" s="30">
        <v>20</v>
      </c>
      <c r="Y1725" s="138"/>
      <c r="Z1725" s="30"/>
      <c r="AA1725" s="30"/>
      <c r="AB1725" s="36" t="s">
        <v>21</v>
      </c>
      <c r="AC1725" s="24">
        <f>$AC$1724</f>
        <v>-0.63349999999999995</v>
      </c>
      <c r="AD1725" s="30"/>
      <c r="AE1725" s="24"/>
      <c r="AF1725" s="24"/>
      <c r="AG1725" s="41"/>
      <c r="AH1725" s="41"/>
      <c r="AI1725" s="41"/>
      <c r="AJ1725" s="41"/>
      <c r="AK1725" s="41"/>
      <c r="AL1725" s="41"/>
      <c r="AM1725" s="41"/>
      <c r="AN1725" s="41"/>
      <c r="AO1725" s="41"/>
      <c r="AP1725" s="135"/>
      <c r="AQ1725" s="135"/>
      <c r="AR1725" s="41"/>
      <c r="AS1725" s="41"/>
      <c r="AT1725" s="135"/>
      <c r="AU1725" s="135"/>
      <c r="AV1725" s="29"/>
      <c r="AW1725" s="42"/>
      <c r="AX1725" s="42"/>
      <c r="AY1725" s="42"/>
      <c r="AZ1725" s="43"/>
      <c r="BA1725" s="151"/>
      <c r="BB1725" s="44"/>
      <c r="BC1725" s="157">
        <v>8</v>
      </c>
      <c r="BD1725" s="157"/>
      <c r="BE1725" s="44"/>
      <c r="BF1725" s="48"/>
      <c r="BG1725" s="48"/>
      <c r="BH1725" s="48"/>
      <c r="BI1725" s="48"/>
      <c r="BJ1725" s="48"/>
      <c r="BK1725" s="48"/>
      <c r="BL1725" s="48"/>
      <c r="BM1725" s="48"/>
      <c r="BN1725" s="48"/>
      <c r="BO1725" s="48"/>
      <c r="BP1725" s="48"/>
      <c r="BQ1725" s="48"/>
      <c r="BR1725" s="1"/>
    </row>
    <row r="1726" spans="1:70" s="7" customFormat="1" x14ac:dyDescent="0.25">
      <c r="A1726" s="68" t="s">
        <v>1112</v>
      </c>
      <c r="B1726" s="67" t="s">
        <v>2640</v>
      </c>
      <c r="C1726" s="52">
        <v>44977.167060185187</v>
      </c>
      <c r="D1726" s="16">
        <f>(K1726*M1726+P1726*R1726)/(24*60*60)</f>
        <v>0</v>
      </c>
      <c r="E1726" s="26" t="s">
        <v>2642</v>
      </c>
      <c r="F1726" s="14" t="s">
        <v>2641</v>
      </c>
      <c r="G1726" s="15">
        <v>0.112</v>
      </c>
      <c r="H1726" s="131">
        <v>31.5</v>
      </c>
      <c r="I1726" s="131">
        <v>15</v>
      </c>
      <c r="J1726" s="143" t="s">
        <v>2600</v>
      </c>
      <c r="K1726" s="37"/>
      <c r="L1726" s="27">
        <v>6.0000000000000001E-3</v>
      </c>
      <c r="M1726" s="13">
        <v>57</v>
      </c>
      <c r="N1726" s="13">
        <v>240</v>
      </c>
      <c r="O1726" s="17">
        <v>2E-3</v>
      </c>
      <c r="P1726" s="37"/>
      <c r="Q1726" s="27">
        <v>2E-3</v>
      </c>
      <c r="R1726" s="13">
        <v>529</v>
      </c>
      <c r="S1726" s="13">
        <v>240</v>
      </c>
      <c r="T1726" s="133">
        <v>2.9999999999999997E-4</v>
      </c>
      <c r="U1726" s="27"/>
      <c r="V1726" s="8">
        <f>IF(AB1724="Latest Sag:",-(K1726*L1726+P1726*Q1726),-(K1726*L1726+P1726*Q1726)+U1726)</f>
        <v>0</v>
      </c>
      <c r="W1726" s="8">
        <f>IF(OR(AC1725="",AC1725=0),Z1725+V1726,IF(AB1724="Latest Sag:",AA1725+U1726+V1726,AC1725+V1726))</f>
        <v>-0.63349999999999995</v>
      </c>
      <c r="X1726" s="34"/>
      <c r="Y1726" s="53">
        <f>IF(OR(ISBLANK(X1726),X1724=VALUE(20)),,IF(W1724="Latest Z20:",ABS(X1724-X1726-K1723*L1723-P1723*Q1723+U1725+U1726),ABS(X1725-X1726-K1725*L1725-P1725*Q1725+U1726)))</f>
        <v>0</v>
      </c>
      <c r="Z1726" s="28">
        <v>-77.253646000000003</v>
      </c>
      <c r="AA1726" s="28"/>
      <c r="AB1726" s="28"/>
      <c r="AC1726" s="8">
        <f t="shared" ref="AC1726" si="3933">AB1726+AA1726</f>
        <v>0</v>
      </c>
      <c r="AD1726" s="35"/>
      <c r="AE1726" s="8">
        <f t="shared" ref="AE1726" si="3934">IF(AD1726="",0,IF(OR(AC1726="",AC1726=0),W1726-AD1726,AC1726-AD1726))</f>
        <v>0</v>
      </c>
      <c r="AF1726" s="58">
        <f t="shared" ref="AF1726" si="3935">IF(AA1726="",(Z1726-V1726)-Z1725,AC1726-W1726)</f>
        <v>-77.253646000000003</v>
      </c>
      <c r="AG1726" s="40">
        <v>172</v>
      </c>
      <c r="AH1726" s="73">
        <v>350</v>
      </c>
      <c r="AI1726" s="40"/>
      <c r="AJ1726" s="73"/>
      <c r="AK1726" s="40"/>
      <c r="AL1726" s="73"/>
      <c r="AM1726" s="70"/>
      <c r="AN1726" s="74"/>
      <c r="AO1726" s="70"/>
      <c r="AP1726" s="63"/>
      <c r="AQ1726" s="63"/>
      <c r="AR1726" s="40"/>
      <c r="AS1726" s="40"/>
      <c r="AT1726" s="63"/>
      <c r="AU1726" s="63"/>
      <c r="AV1726" s="142"/>
      <c r="AW1726" s="71">
        <v>0.02</v>
      </c>
      <c r="AX1726" s="45"/>
      <c r="AY1726" s="45"/>
      <c r="AZ1726" s="46"/>
      <c r="BA1726" s="152"/>
      <c r="BB1726" s="47"/>
      <c r="BC1726" s="158">
        <v>8</v>
      </c>
      <c r="BD1726" s="158"/>
      <c r="BE1726" s="47"/>
      <c r="BF1726" s="56"/>
      <c r="BG1726" s="49"/>
      <c r="BH1726" s="50"/>
      <c r="BI1726" s="49"/>
      <c r="BJ1726" s="49"/>
      <c r="BK1726" s="49"/>
      <c r="BL1726" s="49"/>
      <c r="BM1726" s="49"/>
      <c r="BN1726" s="50"/>
      <c r="BO1726" s="49"/>
      <c r="BP1726" s="49"/>
      <c r="BQ1726" s="50"/>
      <c r="BR1726" s="9"/>
    </row>
    <row r="1727" spans="1:70" s="7" customFormat="1" x14ac:dyDescent="0.25">
      <c r="A1727" s="68" t="s">
        <v>1116</v>
      </c>
      <c r="B1727" s="67" t="s">
        <v>2640</v>
      </c>
      <c r="C1727" s="52">
        <v>44977.205196759256</v>
      </c>
      <c r="D1727" s="16">
        <f>(K1727*M1727+P1727*R1727)/(24*60*60)</f>
        <v>1.9791666666666668E-3</v>
      </c>
      <c r="E1727" s="26"/>
      <c r="F1727" s="14" t="s">
        <v>2641</v>
      </c>
      <c r="G1727" s="15">
        <v>0.112</v>
      </c>
      <c r="H1727" s="131">
        <v>31.5</v>
      </c>
      <c r="I1727" s="131">
        <v>15</v>
      </c>
      <c r="J1727" s="143" t="s">
        <v>2600</v>
      </c>
      <c r="K1727" s="27">
        <v>3</v>
      </c>
      <c r="L1727" s="27">
        <v>6.0000000000000001E-3</v>
      </c>
      <c r="M1727" s="13">
        <v>57</v>
      </c>
      <c r="N1727" s="13">
        <v>240</v>
      </c>
      <c r="O1727" s="17">
        <v>2E-3</v>
      </c>
      <c r="P1727" s="27">
        <v>0</v>
      </c>
      <c r="Q1727" s="27">
        <v>2E-3</v>
      </c>
      <c r="R1727" s="13">
        <v>529</v>
      </c>
      <c r="S1727" s="13">
        <v>240</v>
      </c>
      <c r="T1727" s="133">
        <v>2.9999999999999997E-4</v>
      </c>
      <c r="U1727" s="27">
        <v>0.01</v>
      </c>
      <c r="V1727" s="8">
        <f>IF(AB1725="Latest Sag:",-(K1727*L1727+P1727*Q1727),-(K1727*L1727+P1727*Q1727)+U1727)</f>
        <v>-1.8000000000000002E-2</v>
      </c>
      <c r="W1727" s="8">
        <f>IF(OR(AC1726="",AC1726=0),Z1726+V1727,IF(AB1725="Latest Sag:",AA1726+U1727+V1727,AC1726+V1727))</f>
        <v>-77.271646000000004</v>
      </c>
      <c r="X1727" s="33">
        <v>-49.276259000000003</v>
      </c>
      <c r="Y1727" s="53">
        <f>IF(OR(ISBLANK(X1727),X1725=VALUE(20)),,IF(W1725="Latest Z20:",ABS(X1725-X1727-K1724*L1724-P1724*Q1724+U1726+U1727),ABS(X1726-X1727-K1726*L1726-P1726*Q1726+U1727)))</f>
        <v>0</v>
      </c>
      <c r="Z1727" s="28">
        <v>-77.263739999999999</v>
      </c>
      <c r="AA1727" s="28"/>
      <c r="AB1727" s="28"/>
      <c r="AC1727" s="8">
        <f t="shared" ref="AC1727" si="3936">AB1727+AA1727</f>
        <v>0</v>
      </c>
      <c r="AD1727" s="35"/>
      <c r="AE1727" s="8">
        <f t="shared" ref="AE1727" si="3937">IF(AD1727="",0,IF(OR(AC1727="",AC1727=0),W1727-AD1727,AC1727-AD1727))</f>
        <v>0</v>
      </c>
      <c r="AF1727" s="58">
        <f t="shared" ref="AF1727" si="3938">IF(AA1727="",(Z1727-V1727)-Z1726,AC1727-W1727)</f>
        <v>7.9060000000055197E-3</v>
      </c>
      <c r="AG1727" s="40">
        <v>3987</v>
      </c>
      <c r="AH1727" s="73">
        <v>350</v>
      </c>
      <c r="AI1727" s="40"/>
      <c r="AJ1727" s="73"/>
      <c r="AK1727" s="40"/>
      <c r="AL1727" s="73"/>
      <c r="AM1727" s="70"/>
      <c r="AN1727" s="74"/>
      <c r="AO1727" s="70"/>
      <c r="AP1727" s="63"/>
      <c r="AQ1727" s="63"/>
      <c r="AR1727" s="40"/>
      <c r="AS1727" s="40"/>
      <c r="AT1727" s="63"/>
      <c r="AU1727" s="63"/>
      <c r="AV1727" s="142"/>
      <c r="AW1727" s="71">
        <v>-0.01</v>
      </c>
      <c r="AX1727" s="45">
        <v>-4.1260000000000003E-3</v>
      </c>
      <c r="AY1727" s="45">
        <v>7.6239999999999997E-3</v>
      </c>
      <c r="AZ1727" s="46"/>
      <c r="BA1727" s="152"/>
      <c r="BB1727" s="47"/>
      <c r="BC1727" s="158">
        <v>8</v>
      </c>
      <c r="BD1727" s="158"/>
      <c r="BE1727" s="47"/>
      <c r="BF1727" s="56"/>
      <c r="BG1727" s="49"/>
      <c r="BH1727" s="50"/>
      <c r="BI1727" s="49"/>
      <c r="BJ1727" s="49"/>
      <c r="BK1727" s="49"/>
      <c r="BL1727" s="49"/>
      <c r="BM1727" s="49"/>
      <c r="BN1727" s="50"/>
      <c r="BO1727" s="49"/>
      <c r="BP1727" s="49"/>
      <c r="BQ1727" s="50"/>
      <c r="BR1727" s="9"/>
    </row>
    <row r="1728" spans="1:70" s="7" customFormat="1" x14ac:dyDescent="0.25">
      <c r="A1728" s="68" t="s">
        <v>1250</v>
      </c>
      <c r="B1728" s="67" t="s">
        <v>2640</v>
      </c>
      <c r="C1728" s="52">
        <v>44977.218564814815</v>
      </c>
      <c r="D1728" s="16">
        <f>(K1728*M1728+P1728*R1728)/(24*60*60)</f>
        <v>1.9791666666666668E-3</v>
      </c>
      <c r="E1728" s="26" t="s">
        <v>2643</v>
      </c>
      <c r="F1728" s="14" t="s">
        <v>2641</v>
      </c>
      <c r="G1728" s="15">
        <v>0.112</v>
      </c>
      <c r="H1728" s="131">
        <v>31.5</v>
      </c>
      <c r="I1728" s="131">
        <v>15</v>
      </c>
      <c r="J1728" s="143" t="s">
        <v>2600</v>
      </c>
      <c r="K1728" s="27">
        <v>3</v>
      </c>
      <c r="L1728" s="27">
        <v>6.0000000000000001E-3</v>
      </c>
      <c r="M1728" s="13">
        <v>57</v>
      </c>
      <c r="N1728" s="13">
        <v>240</v>
      </c>
      <c r="O1728" s="17">
        <v>2E-3</v>
      </c>
      <c r="P1728" s="27">
        <v>0</v>
      </c>
      <c r="Q1728" s="27">
        <v>2E-3</v>
      </c>
      <c r="R1728" s="13">
        <v>529</v>
      </c>
      <c r="S1728" s="13">
        <v>240</v>
      </c>
      <c r="T1728" s="133">
        <v>2.9999999999999997E-4</v>
      </c>
      <c r="U1728" s="27">
        <v>0.01</v>
      </c>
      <c r="V1728" s="8">
        <f>IF(AB1726="Latest Sag:",-(K1728*L1728+P1728*Q1728),-(K1728*L1728+P1728*Q1728)+U1728)</f>
        <v>-8.0000000000000019E-3</v>
      </c>
      <c r="W1728" s="8">
        <f>IF(OR(AC1727="",AC1727=0),Z1727+V1728,IF(AB1726="Latest Sag:",AA1727+U1728+V1728,AC1727+V1728))</f>
        <v>-77.271739999999994</v>
      </c>
      <c r="X1728" s="33">
        <v>-49.284256999999997</v>
      </c>
      <c r="Y1728" s="53">
        <f>IF(OR(ISBLANK(X1728),X1726=VALUE(20)),,IF(W1726="Latest Z20:",ABS(X1726-X1728-K1725*L1725-P1725*Q1725+U1727+U1728),ABS(X1727-X1728-K1727*L1727-P1727*Q1727+U1728)))</f>
        <v>2.0000000064916007E-6</v>
      </c>
      <c r="Z1728" s="28">
        <v>-77.271766999999997</v>
      </c>
      <c r="AA1728" s="28"/>
      <c r="AB1728" s="28"/>
      <c r="AC1728" s="8">
        <f t="shared" ref="AC1728" si="3939">AB1728+AA1728</f>
        <v>0</v>
      </c>
      <c r="AD1728" s="35"/>
      <c r="AE1728" s="8">
        <f t="shared" ref="AE1728" si="3940">IF(AD1728="",0,IF(OR(AC1728="",AC1728=0),W1728-AD1728,AC1728-AD1728))</f>
        <v>0</v>
      </c>
      <c r="AF1728" s="58">
        <f t="shared" ref="AF1728" si="3941">IF(AA1728="",(Z1728-V1728)-Z1727,AC1728-W1728)</f>
        <v>-2.7000000002885827E-5</v>
      </c>
      <c r="AG1728" s="40">
        <v>101</v>
      </c>
      <c r="AH1728" s="73">
        <v>350</v>
      </c>
      <c r="AI1728" s="40"/>
      <c r="AJ1728" s="73"/>
      <c r="AK1728" s="40"/>
      <c r="AL1728" s="73"/>
      <c r="AM1728" s="70"/>
      <c r="AN1728" s="74"/>
      <c r="AO1728" s="70"/>
      <c r="AP1728" s="63"/>
      <c r="AQ1728" s="63"/>
      <c r="AR1728" s="40"/>
      <c r="AS1728" s="40"/>
      <c r="AT1728" s="63"/>
      <c r="AU1728" s="63"/>
      <c r="AV1728" s="142"/>
      <c r="AW1728" s="71"/>
      <c r="AX1728" s="45"/>
      <c r="AY1728" s="45"/>
      <c r="AZ1728" s="46"/>
      <c r="BA1728" s="152"/>
      <c r="BB1728" s="47"/>
      <c r="BC1728" s="158">
        <v>8</v>
      </c>
      <c r="BD1728" s="158"/>
      <c r="BE1728" s="47"/>
      <c r="BF1728" s="56"/>
      <c r="BG1728" s="49"/>
      <c r="BH1728" s="50"/>
      <c r="BI1728" s="49"/>
      <c r="BJ1728" s="49"/>
      <c r="BK1728" s="49"/>
      <c r="BL1728" s="49"/>
      <c r="BM1728" s="49"/>
      <c r="BN1728" s="50"/>
      <c r="BO1728" s="49"/>
      <c r="BP1728" s="49"/>
      <c r="BQ1728" s="50"/>
      <c r="BR1728" s="9"/>
    </row>
    <row r="1729" spans="1:70" s="6" customFormat="1" x14ac:dyDescent="0.25">
      <c r="A1729" s="170" t="s">
        <v>1155</v>
      </c>
      <c r="B1729" s="136"/>
      <c r="C1729" s="137">
        <v>44977.233148148145</v>
      </c>
      <c r="D1729" s="146">
        <v>1.81</v>
      </c>
      <c r="E1729" s="139" t="s">
        <v>814</v>
      </c>
      <c r="F1729" s="165" t="s">
        <v>1110</v>
      </c>
      <c r="G1729" s="22"/>
      <c r="H1729" s="134"/>
      <c r="I1729" s="134"/>
      <c r="J1729" s="145"/>
      <c r="K1729" s="29"/>
      <c r="L1729" s="29"/>
      <c r="M1729" s="1"/>
      <c r="N1729" s="1"/>
      <c r="O1729" s="3"/>
      <c r="P1729" s="29"/>
      <c r="Q1729" s="29"/>
      <c r="R1729" s="1"/>
      <c r="S1729" s="1"/>
      <c r="T1729" s="147" t="s">
        <v>903</v>
      </c>
      <c r="U1729" s="32" t="s">
        <v>24</v>
      </c>
      <c r="V1729" s="24"/>
      <c r="W1729" s="25" t="s">
        <v>22</v>
      </c>
      <c r="X1729" s="30">
        <v>20</v>
      </c>
      <c r="Y1729" s="138"/>
      <c r="Z1729" s="30"/>
      <c r="AA1729" s="30"/>
      <c r="AB1729" s="36" t="s">
        <v>21</v>
      </c>
      <c r="AC1729" s="24">
        <f>$AC$1728</f>
        <v>0</v>
      </c>
      <c r="AD1729" s="30"/>
      <c r="AE1729" s="24"/>
      <c r="AF1729" s="24"/>
      <c r="AG1729" s="41"/>
      <c r="AH1729" s="41"/>
      <c r="AI1729" s="41"/>
      <c r="AJ1729" s="41"/>
      <c r="AK1729" s="41"/>
      <c r="AL1729" s="41"/>
      <c r="AM1729" s="41"/>
      <c r="AN1729" s="41"/>
      <c r="AO1729" s="41"/>
      <c r="AP1729" s="135"/>
      <c r="AQ1729" s="135"/>
      <c r="AR1729" s="41"/>
      <c r="AS1729" s="41"/>
      <c r="AT1729" s="135"/>
      <c r="AU1729" s="135"/>
      <c r="AV1729" s="29"/>
      <c r="AW1729" s="42"/>
      <c r="AX1729" s="42"/>
      <c r="AY1729" s="42"/>
      <c r="AZ1729" s="43"/>
      <c r="BA1729" s="151"/>
      <c r="BB1729" s="44"/>
      <c r="BC1729" s="157">
        <v>0</v>
      </c>
      <c r="BD1729" s="157"/>
      <c r="BE1729" s="44"/>
      <c r="BF1729" s="48"/>
      <c r="BG1729" s="48"/>
      <c r="BH1729" s="48"/>
      <c r="BI1729" s="48"/>
      <c r="BJ1729" s="48"/>
      <c r="BK1729" s="48"/>
      <c r="BL1729" s="48"/>
      <c r="BM1729" s="48"/>
      <c r="BN1729" s="48"/>
      <c r="BO1729" s="48"/>
      <c r="BP1729" s="48"/>
      <c r="BQ1729" s="48"/>
      <c r="BR1729" s="1"/>
    </row>
    <row r="1730" spans="1:70" s="7" customFormat="1" x14ac:dyDescent="0.25">
      <c r="A1730" s="68" t="s">
        <v>2671</v>
      </c>
      <c r="B1730" s="67" t="s">
        <v>2644</v>
      </c>
      <c r="C1730" s="52">
        <v>44977.233553240738</v>
      </c>
      <c r="D1730" s="16">
        <f>(K1730*M1730+P1730*R1730)/(24*60*60)</f>
        <v>0</v>
      </c>
      <c r="E1730" s="26"/>
      <c r="F1730" s="14" t="s">
        <v>2641</v>
      </c>
      <c r="G1730" s="15">
        <v>0.112</v>
      </c>
      <c r="H1730" s="131">
        <v>31.5</v>
      </c>
      <c r="I1730" s="131">
        <v>15</v>
      </c>
      <c r="J1730" s="143" t="s">
        <v>2600</v>
      </c>
      <c r="K1730" s="37"/>
      <c r="L1730" s="27">
        <v>2E-3</v>
      </c>
      <c r="M1730" s="13">
        <v>176</v>
      </c>
      <c r="N1730" s="13">
        <v>240</v>
      </c>
      <c r="O1730" s="17">
        <v>2E-3</v>
      </c>
      <c r="P1730" s="37"/>
      <c r="Q1730" s="27">
        <v>2E-3</v>
      </c>
      <c r="R1730" s="13">
        <v>529</v>
      </c>
      <c r="S1730" s="13">
        <v>240</v>
      </c>
      <c r="T1730" s="133">
        <v>2.9999999999999997E-4</v>
      </c>
      <c r="U1730" s="27"/>
      <c r="V1730" s="8">
        <f>IF(AB1728="Latest Sag:",-(K1730*L1730+P1730*Q1730),-(K1730*L1730+P1730*Q1730)+U1730)</f>
        <v>0</v>
      </c>
      <c r="W1730" s="8">
        <f>IF(OR(AC1729="",AC1729=0),Z1729+V1730,IF(AB1728="Latest Sag:",AA1729+U1730+V1730,AC1729+V1730))</f>
        <v>0</v>
      </c>
      <c r="X1730" s="34"/>
      <c r="Y1730" s="53">
        <f>IF(OR(ISBLANK(X1730),X1728=VALUE(20)),,IF(W1728="Latest Z20:",ABS(X1728-X1730-K1727*L1727-P1727*Q1727+U1729+U1730),ABS(X1729-X1730-K1729*L1729-P1729*Q1729+U1730)))</f>
        <v>0</v>
      </c>
      <c r="Z1730" s="28">
        <v>-67.611914999999996</v>
      </c>
      <c r="AA1730" s="28">
        <v>-0.61657200000000001</v>
      </c>
      <c r="AB1730" s="28">
        <v>-9.9599999999999992E-4</v>
      </c>
      <c r="AC1730" s="8">
        <f t="shared" ref="AC1730" si="3942">AB1730+AA1730</f>
        <v>-0.61756800000000001</v>
      </c>
      <c r="AD1730" s="35">
        <v>-0.63270426831232396</v>
      </c>
      <c r="AE1730" s="8">
        <f t="shared" ref="AE1730" si="3943">IF(AD1730="",0,IF(OR(AC1730="",AC1730=0),W1730-AD1730,AC1730-AD1730))</f>
        <v>1.5136268312323953E-2</v>
      </c>
      <c r="AF1730" s="58">
        <f t="shared" ref="AF1730" si="3944">IF(AA1730="",(Z1730-V1730)-Z1729,AC1730-W1730)</f>
        <v>-0.61756800000000001</v>
      </c>
      <c r="AG1730" s="40">
        <v>394</v>
      </c>
      <c r="AH1730" s="73">
        <v>400</v>
      </c>
      <c r="AI1730" s="40">
        <v>211</v>
      </c>
      <c r="AJ1730" s="73">
        <v>100</v>
      </c>
      <c r="AK1730" s="40">
        <v>20</v>
      </c>
      <c r="AL1730" s="73">
        <v>200</v>
      </c>
      <c r="AM1730" s="70"/>
      <c r="AN1730" s="74"/>
      <c r="AO1730" s="70"/>
      <c r="AP1730" s="63"/>
      <c r="AQ1730" s="63"/>
      <c r="AR1730" s="40"/>
      <c r="AS1730" s="40"/>
      <c r="AT1730" s="63"/>
      <c r="AU1730" s="63"/>
      <c r="AV1730" s="142"/>
      <c r="AW1730" s="71">
        <v>2.5000000000000001E-3</v>
      </c>
      <c r="AX1730" s="45"/>
      <c r="AY1730" s="45"/>
      <c r="AZ1730" s="46"/>
      <c r="BA1730" s="152"/>
      <c r="BB1730" s="47"/>
      <c r="BC1730" s="158">
        <v>0</v>
      </c>
      <c r="BD1730" s="158"/>
      <c r="BE1730" s="47"/>
      <c r="BF1730" s="56"/>
      <c r="BG1730" s="49"/>
      <c r="BH1730" s="50"/>
      <c r="BI1730" s="49"/>
      <c r="BJ1730" s="49"/>
      <c r="BK1730" s="49"/>
      <c r="BL1730" s="49"/>
      <c r="BM1730" s="49"/>
      <c r="BN1730" s="50"/>
      <c r="BO1730" s="49"/>
      <c r="BP1730" s="49"/>
      <c r="BQ1730" s="50"/>
      <c r="BR1730" s="9"/>
    </row>
    <row r="1731" spans="1:70" s="7" customFormat="1" x14ac:dyDescent="0.25">
      <c r="A1731" s="68" t="s">
        <v>2672</v>
      </c>
      <c r="B1731" s="67" t="s">
        <v>1156</v>
      </c>
      <c r="C1731" s="52">
        <v>44977.29614583333</v>
      </c>
      <c r="D1731" s="16">
        <f>(K1731*M1731+P1731*R1731)/(24*60*60)</f>
        <v>8.1481481481481474E-3</v>
      </c>
      <c r="E1731" s="26"/>
      <c r="F1731" s="14" t="s">
        <v>2641</v>
      </c>
      <c r="G1731" s="15">
        <v>0.112</v>
      </c>
      <c r="H1731" s="131">
        <v>31.5</v>
      </c>
      <c r="I1731" s="131">
        <v>15</v>
      </c>
      <c r="J1731" s="143" t="s">
        <v>2600</v>
      </c>
      <c r="K1731" s="27">
        <v>4</v>
      </c>
      <c r="L1731" s="27">
        <v>2E-3</v>
      </c>
      <c r="M1731" s="13">
        <v>176</v>
      </c>
      <c r="N1731" s="13">
        <v>240</v>
      </c>
      <c r="O1731" s="17">
        <v>2E-3</v>
      </c>
      <c r="P1731" s="27">
        <v>0</v>
      </c>
      <c r="Q1731" s="27">
        <v>2E-3</v>
      </c>
      <c r="R1731" s="13">
        <v>529</v>
      </c>
      <c r="S1731" s="13">
        <v>240</v>
      </c>
      <c r="T1731" s="133">
        <v>2.9999999999999997E-4</v>
      </c>
      <c r="U1731" s="27">
        <v>2.9320000000000001E-3</v>
      </c>
      <c r="V1731" s="8">
        <f>IF(AB1729="Latest Sag:",-(K1731*L1731+P1731*Q1731),-(K1731*L1731+P1731*Q1731)+U1731)</f>
        <v>-8.0000000000000002E-3</v>
      </c>
      <c r="W1731" s="8">
        <f>IF(OR(AC1730="",AC1730=0),Z1730+V1731,IF(AB1729="Latest Sag:",AA1730+U1731+V1731,AC1730+V1731))</f>
        <v>-0.62163999999999997</v>
      </c>
      <c r="X1731" s="33">
        <v>-39.64038</v>
      </c>
      <c r="Y1731" s="53">
        <f>IF(OR(ISBLANK(X1731),X1729=VALUE(20)),,IF(W1729="Latest Z20:",ABS(X1729-X1731-K1728*L1728-P1728*Q1728+U1730+U1731),ABS(X1730-X1731-K1730*L1730-P1730*Q1730+U1731)))</f>
        <v>0</v>
      </c>
      <c r="Z1731" s="28">
        <v>-67.611667999999995</v>
      </c>
      <c r="AA1731" s="28">
        <v>-0.61658100000000005</v>
      </c>
      <c r="AB1731" s="28">
        <v>-5.3709999999999999E-3</v>
      </c>
      <c r="AC1731" s="8">
        <f t="shared" ref="AC1731" si="3945">AB1731+AA1731</f>
        <v>-0.62195200000000006</v>
      </c>
      <c r="AD1731" s="35">
        <v>-0.63270426831232396</v>
      </c>
      <c r="AE1731" s="8">
        <f t="shared" ref="AE1731" si="3946">IF(AD1731="",0,IF(OR(AC1731="",AC1731=0),W1731-AD1731,AC1731-AD1731))</f>
        <v>1.0752268312323898E-2</v>
      </c>
      <c r="AF1731" s="58">
        <f t="shared" ref="AF1731" si="3947">IF(AA1731="",(Z1731-V1731)-Z1730,AC1731-W1731)</f>
        <v>-3.1200000000008998E-4</v>
      </c>
      <c r="AG1731" s="40">
        <v>-114</v>
      </c>
      <c r="AH1731" s="73">
        <v>400</v>
      </c>
      <c r="AI1731" s="40">
        <v>21</v>
      </c>
      <c r="AJ1731" s="73">
        <v>100</v>
      </c>
      <c r="AK1731" s="40">
        <v>13</v>
      </c>
      <c r="AL1731" s="73">
        <v>200</v>
      </c>
      <c r="AM1731" s="70"/>
      <c r="AN1731" s="74"/>
      <c r="AO1731" s="70">
        <v>441</v>
      </c>
      <c r="AP1731" s="63"/>
      <c r="AQ1731" s="63"/>
      <c r="AR1731" s="40"/>
      <c r="AS1731" s="40"/>
      <c r="AT1731" s="63"/>
      <c r="AU1731" s="63"/>
      <c r="AV1731" s="142"/>
      <c r="AW1731" s="71"/>
      <c r="AX1731" s="45"/>
      <c r="AY1731" s="45"/>
      <c r="AZ1731" s="46"/>
      <c r="BA1731" s="152"/>
      <c r="BB1731" s="47"/>
      <c r="BC1731" s="158">
        <v>0</v>
      </c>
      <c r="BD1731" s="158"/>
      <c r="BE1731" s="47"/>
      <c r="BF1731" s="56"/>
      <c r="BG1731" s="49"/>
      <c r="BH1731" s="50"/>
      <c r="BI1731" s="49"/>
      <c r="BJ1731" s="49"/>
      <c r="BK1731" s="49"/>
      <c r="BL1731" s="49"/>
      <c r="BM1731" s="49"/>
      <c r="BN1731" s="50"/>
      <c r="BO1731" s="49"/>
      <c r="BP1731" s="49"/>
      <c r="BQ1731" s="50"/>
      <c r="BR1731" s="9"/>
    </row>
    <row r="1732" spans="1:70" s="7" customFormat="1" x14ac:dyDescent="0.25">
      <c r="A1732" s="68" t="s">
        <v>2673</v>
      </c>
      <c r="B1732" s="67" t="s">
        <v>1156</v>
      </c>
      <c r="C1732" s="52">
        <v>44977.320972222224</v>
      </c>
      <c r="D1732" s="16">
        <f>(K1732*M1732+P1732*R1732)/(24*60*60)</f>
        <v>6.1111111111111114E-3</v>
      </c>
      <c r="E1732" s="26"/>
      <c r="F1732" s="14" t="s">
        <v>2641</v>
      </c>
      <c r="G1732" s="15">
        <v>0.112</v>
      </c>
      <c r="H1732" s="131">
        <v>31.5</v>
      </c>
      <c r="I1732" s="131">
        <v>15</v>
      </c>
      <c r="J1732" s="143" t="s">
        <v>2600</v>
      </c>
      <c r="K1732" s="27">
        <v>3</v>
      </c>
      <c r="L1732" s="27">
        <v>2E-3</v>
      </c>
      <c r="M1732" s="13">
        <v>176</v>
      </c>
      <c r="N1732" s="13">
        <v>240</v>
      </c>
      <c r="O1732" s="17">
        <v>2E-3</v>
      </c>
      <c r="P1732" s="27">
        <v>0</v>
      </c>
      <c r="Q1732" s="27">
        <v>2E-3</v>
      </c>
      <c r="R1732" s="13">
        <v>529</v>
      </c>
      <c r="S1732" s="13">
        <v>240</v>
      </c>
      <c r="T1732" s="133">
        <v>2.9999999999999997E-4</v>
      </c>
      <c r="U1732" s="27">
        <v>2.5599999999999999E-4</v>
      </c>
      <c r="V1732" s="8">
        <f>IF(AB1730="Latest Sag:",-(K1732*L1732+P1732*Q1732),-(K1732*L1732+P1732*Q1732)+U1732)</f>
        <v>-5.744E-3</v>
      </c>
      <c r="W1732" s="8">
        <f>IF(OR(AC1731="",AC1731=0),Z1731+V1732,IF(AB1730="Latest Sag:",AA1731+U1732+V1732,AC1731+V1732))</f>
        <v>-0.62769600000000003</v>
      </c>
      <c r="X1732" s="33">
        <v>-39.648119999999999</v>
      </c>
      <c r="Y1732" s="53">
        <f>IF(OR(ISBLANK(X1732),X1730=VALUE(20)),,IF(W1730="Latest Z20:",ABS(X1730-X1732-K1729*L1729-P1729*Q1729+U1731+U1732),ABS(X1731-X1732-K1731*L1731-P1731*Q1731+U1732)))</f>
        <v>4.0000000016963857E-6</v>
      </c>
      <c r="Z1732" s="28">
        <v>-67.611874</v>
      </c>
      <c r="AA1732" s="28">
        <v>-0.61660199999999998</v>
      </c>
      <c r="AB1732" s="28">
        <v>-1.0892000000000001E-2</v>
      </c>
      <c r="AC1732" s="8">
        <f t="shared" ref="AC1732" si="3948">AB1732+AA1732</f>
        <v>-0.627494</v>
      </c>
      <c r="AD1732" s="35">
        <v>-0.63270426831232396</v>
      </c>
      <c r="AE1732" s="8">
        <f t="shared" ref="AE1732" si="3949">IF(AD1732="",0,IF(OR(AC1732="",AC1732=0),W1732-AD1732,AC1732-AD1732))</f>
        <v>5.2102683123239624E-3</v>
      </c>
      <c r="AF1732" s="58">
        <f t="shared" ref="AF1732" si="3950">IF(AA1732="",(Z1732-V1732)-Z1731,AC1732-W1732)</f>
        <v>2.0200000000003548E-4</v>
      </c>
      <c r="AG1732" s="40">
        <v>-23</v>
      </c>
      <c r="AH1732" s="73">
        <v>400</v>
      </c>
      <c r="AI1732" s="40">
        <v>25</v>
      </c>
      <c r="AJ1732" s="73">
        <v>100</v>
      </c>
      <c r="AK1732" s="40">
        <v>21</v>
      </c>
      <c r="AL1732" s="73">
        <v>200</v>
      </c>
      <c r="AM1732" s="70"/>
      <c r="AN1732" s="74"/>
      <c r="AO1732" s="70">
        <v>53</v>
      </c>
      <c r="AP1732" s="63"/>
      <c r="AQ1732" s="63"/>
      <c r="AR1732" s="40"/>
      <c r="AS1732" s="40"/>
      <c r="AT1732" s="63"/>
      <c r="AU1732" s="63"/>
      <c r="AV1732" s="142"/>
      <c r="AW1732" s="71"/>
      <c r="AX1732" s="45"/>
      <c r="AY1732" s="45"/>
      <c r="AZ1732" s="46"/>
      <c r="BA1732" s="152"/>
      <c r="BB1732" s="47"/>
      <c r="BC1732" s="158">
        <v>0</v>
      </c>
      <c r="BD1732" s="158"/>
      <c r="BE1732" s="47"/>
      <c r="BF1732" s="56"/>
      <c r="BG1732" s="49"/>
      <c r="BH1732" s="50"/>
      <c r="BI1732" s="49"/>
      <c r="BJ1732" s="49"/>
      <c r="BK1732" s="49"/>
      <c r="BL1732" s="49"/>
      <c r="BM1732" s="49"/>
      <c r="BN1732" s="50"/>
      <c r="BO1732" s="49"/>
      <c r="BP1732" s="49"/>
      <c r="BQ1732" s="50"/>
      <c r="BR1732" s="9"/>
    </row>
    <row r="1733" spans="1:70" s="7" customFormat="1" x14ac:dyDescent="0.25">
      <c r="A1733" s="68" t="s">
        <v>2674</v>
      </c>
      <c r="B1733" s="67" t="s">
        <v>1156</v>
      </c>
      <c r="C1733" s="52">
        <v>44977.341539351852</v>
      </c>
      <c r="D1733" s="16">
        <f>(K1733*M1733+P1733*R1733)/(24*60*60)</f>
        <v>1.2233796296296296E-2</v>
      </c>
      <c r="E1733" s="26"/>
      <c r="F1733" s="14" t="s">
        <v>2641</v>
      </c>
      <c r="G1733" s="15">
        <v>0.112</v>
      </c>
      <c r="H1733" s="131">
        <v>31.5</v>
      </c>
      <c r="I1733" s="131">
        <v>15</v>
      </c>
      <c r="J1733" s="143" t="s">
        <v>2600</v>
      </c>
      <c r="K1733" s="27">
        <v>3</v>
      </c>
      <c r="L1733" s="27">
        <v>2E-3</v>
      </c>
      <c r="M1733" s="13">
        <v>176</v>
      </c>
      <c r="N1733" s="13">
        <v>240</v>
      </c>
      <c r="O1733" s="17">
        <v>2E-3</v>
      </c>
      <c r="P1733" s="27">
        <v>1</v>
      </c>
      <c r="Q1733" s="27">
        <v>2E-3</v>
      </c>
      <c r="R1733" s="13">
        <v>529</v>
      </c>
      <c r="S1733" s="13">
        <v>240</v>
      </c>
      <c r="T1733" s="133">
        <v>2.9999999999999997E-4</v>
      </c>
      <c r="U1733" s="27">
        <v>2.9030000000000002E-3</v>
      </c>
      <c r="V1733" s="8">
        <f>IF(AB1731="Latest Sag:",-(K1733*L1733+P1733*Q1733),-(K1733*L1733+P1733*Q1733)+U1733)</f>
        <v>-5.097E-3</v>
      </c>
      <c r="W1733" s="8">
        <f>IF(OR(AC1732="",AC1732=0),Z1732+V1733,IF(AB1731="Latest Sag:",AA1732+U1733+V1733,AC1732+V1733))</f>
        <v>-0.63259100000000001</v>
      </c>
      <c r="X1733" s="33">
        <v>-39.651220000000002</v>
      </c>
      <c r="Y1733" s="53">
        <f>IF(OR(ISBLANK(X1733),X1731=VALUE(20)),,IF(W1731="Latest Z20:",ABS(X1731-X1733-K1730*L1730-P1730*Q1730+U1732+U1733),ABS(X1732-X1733-K1732*L1732-P1732*Q1732+U1733)))</f>
        <v>3.0000000034334159E-6</v>
      </c>
      <c r="Z1733" s="28">
        <v>-67.611705000000001</v>
      </c>
      <c r="AA1733" s="28">
        <v>-0.61660000000000004</v>
      </c>
      <c r="AB1733" s="28">
        <v>-1.6187E-2</v>
      </c>
      <c r="AC1733" s="8">
        <f t="shared" ref="AC1733" si="3951">AB1733+AA1733</f>
        <v>-0.63278699999999999</v>
      </c>
      <c r="AD1733" s="35">
        <v>-0.63270426831232396</v>
      </c>
      <c r="AE1733" s="8">
        <f t="shared" ref="AE1733" si="3952">IF(AD1733="",0,IF(OR(AC1733="",AC1733=0),W1733-AD1733,AC1733-AD1733))</f>
        <v>-8.2731687676029786E-5</v>
      </c>
      <c r="AF1733" s="58">
        <f t="shared" ref="AF1733" si="3953">IF(AA1733="",(Z1733-V1733)-Z1732,AC1733-W1733)</f>
        <v>-1.9599999999997397E-4</v>
      </c>
      <c r="AG1733" s="40">
        <v>183</v>
      </c>
      <c r="AH1733" s="73">
        <v>400</v>
      </c>
      <c r="AI1733" s="40">
        <v>31</v>
      </c>
      <c r="AJ1733" s="73">
        <v>100</v>
      </c>
      <c r="AK1733" s="40">
        <v>24</v>
      </c>
      <c r="AL1733" s="73">
        <v>200</v>
      </c>
      <c r="AM1733" s="70"/>
      <c r="AN1733" s="74"/>
      <c r="AO1733" s="70">
        <v>160</v>
      </c>
      <c r="AP1733" s="63"/>
      <c r="AQ1733" s="63"/>
      <c r="AR1733" s="40"/>
      <c r="AS1733" s="40"/>
      <c r="AT1733" s="63"/>
      <c r="AU1733" s="63"/>
      <c r="AV1733" s="142"/>
      <c r="AW1733" s="71"/>
      <c r="AX1733" s="45">
        <v>-9.8999999999999994E-5</v>
      </c>
      <c r="AY1733" s="45"/>
      <c r="AZ1733" s="46"/>
      <c r="BA1733" s="152"/>
      <c r="BB1733" s="47"/>
      <c r="BC1733" s="158">
        <v>0</v>
      </c>
      <c r="BD1733" s="158">
        <v>5</v>
      </c>
      <c r="BE1733" s="47">
        <v>8.3000000000000007</v>
      </c>
      <c r="BF1733" s="56"/>
      <c r="BG1733" s="49"/>
      <c r="BH1733" s="50"/>
      <c r="BI1733" s="49"/>
      <c r="BJ1733" s="49"/>
      <c r="BK1733" s="49"/>
      <c r="BL1733" s="49"/>
      <c r="BM1733" s="49"/>
      <c r="BN1733" s="50"/>
      <c r="BO1733" s="49"/>
      <c r="BP1733" s="49"/>
      <c r="BQ1733" s="50"/>
      <c r="BR1733" s="9"/>
    </row>
    <row r="1734" spans="1:70" s="6" customFormat="1" x14ac:dyDescent="0.25">
      <c r="A1734" s="170" t="s">
        <v>1155</v>
      </c>
      <c r="B1734" s="136"/>
      <c r="C1734" s="137">
        <v>44977.402986111112</v>
      </c>
      <c r="D1734" s="146">
        <v>4.08</v>
      </c>
      <c r="E1734" s="139" t="s">
        <v>814</v>
      </c>
      <c r="F1734" s="165" t="s">
        <v>1157</v>
      </c>
      <c r="G1734" s="22"/>
      <c r="H1734" s="134"/>
      <c r="I1734" s="134"/>
      <c r="J1734" s="145"/>
      <c r="K1734" s="29"/>
      <c r="L1734" s="29"/>
      <c r="M1734" s="1"/>
      <c r="N1734" s="1"/>
      <c r="O1734" s="3"/>
      <c r="P1734" s="29"/>
      <c r="Q1734" s="29"/>
      <c r="R1734" s="1"/>
      <c r="S1734" s="1"/>
      <c r="T1734" s="147" t="s">
        <v>903</v>
      </c>
      <c r="U1734" s="32" t="s">
        <v>24</v>
      </c>
      <c r="V1734" s="24"/>
      <c r="W1734" s="25" t="s">
        <v>22</v>
      </c>
      <c r="X1734" s="30">
        <v>20</v>
      </c>
      <c r="Y1734" s="138"/>
      <c r="Z1734" s="30"/>
      <c r="AA1734" s="30"/>
      <c r="AB1734" s="36" t="s">
        <v>21</v>
      </c>
      <c r="AC1734" s="24">
        <f>$AC$1733</f>
        <v>-0.63278699999999999</v>
      </c>
      <c r="AD1734" s="30"/>
      <c r="AE1734" s="24"/>
      <c r="AF1734" s="24"/>
      <c r="AG1734" s="41"/>
      <c r="AH1734" s="41"/>
      <c r="AI1734" s="41"/>
      <c r="AJ1734" s="41"/>
      <c r="AK1734" s="41"/>
      <c r="AL1734" s="41"/>
      <c r="AM1734" s="41"/>
      <c r="AN1734" s="41"/>
      <c r="AO1734" s="41"/>
      <c r="AP1734" s="135"/>
      <c r="AQ1734" s="135"/>
      <c r="AR1734" s="41"/>
      <c r="AS1734" s="41"/>
      <c r="AT1734" s="135"/>
      <c r="AU1734" s="135"/>
      <c r="AV1734" s="29"/>
      <c r="AW1734" s="42"/>
      <c r="AX1734" s="42"/>
      <c r="AY1734" s="42"/>
      <c r="AZ1734" s="43"/>
      <c r="BA1734" s="151"/>
      <c r="BB1734" s="44"/>
      <c r="BC1734" s="157">
        <v>1</v>
      </c>
      <c r="BD1734" s="157"/>
      <c r="BE1734" s="44"/>
      <c r="BF1734" s="48"/>
      <c r="BG1734" s="48"/>
      <c r="BH1734" s="48"/>
      <c r="BI1734" s="48"/>
      <c r="BJ1734" s="48"/>
      <c r="BK1734" s="48"/>
      <c r="BL1734" s="48"/>
      <c r="BM1734" s="48"/>
      <c r="BN1734" s="48"/>
      <c r="BO1734" s="48"/>
      <c r="BP1734" s="48"/>
      <c r="BQ1734" s="48"/>
      <c r="BR1734" s="1"/>
    </row>
    <row r="1735" spans="1:70" s="7" customFormat="1" x14ac:dyDescent="0.25">
      <c r="A1735" s="68" t="s">
        <v>2675</v>
      </c>
      <c r="B1735" s="67" t="s">
        <v>1156</v>
      </c>
      <c r="C1735" s="52">
        <v>44977.40320601852</v>
      </c>
      <c r="D1735" s="16">
        <f>(K1735*M1735+P1735*R1735)/(24*60*60)</f>
        <v>0</v>
      </c>
      <c r="E1735" s="26" t="s">
        <v>2645</v>
      </c>
      <c r="F1735" s="14" t="s">
        <v>2641</v>
      </c>
      <c r="G1735" s="15">
        <v>0.112</v>
      </c>
      <c r="H1735" s="131">
        <v>31.5</v>
      </c>
      <c r="I1735" s="131">
        <v>15</v>
      </c>
      <c r="J1735" s="143" t="s">
        <v>2600</v>
      </c>
      <c r="K1735" s="37"/>
      <c r="L1735" s="27">
        <v>2E-3</v>
      </c>
      <c r="M1735" s="13">
        <v>176</v>
      </c>
      <c r="N1735" s="13">
        <v>240</v>
      </c>
      <c r="O1735" s="17">
        <v>2E-3</v>
      </c>
      <c r="P1735" s="37"/>
      <c r="Q1735" s="27">
        <v>2E-3</v>
      </c>
      <c r="R1735" s="13">
        <v>529</v>
      </c>
      <c r="S1735" s="13">
        <v>240</v>
      </c>
      <c r="T1735" s="133">
        <v>2.9999999999999997E-4</v>
      </c>
      <c r="U1735" s="27"/>
      <c r="V1735" s="8">
        <f>IF(AB1733="Latest Sag:",-(K1735*L1735+P1735*Q1735),-(K1735*L1735+P1735*Q1735)+U1735)</f>
        <v>0</v>
      </c>
      <c r="W1735" s="8">
        <f>IF(OR(AC1734="",AC1734=0),Z1734+V1735,IF(AB1733="Latest Sag:",AA1734+U1735+V1735,AC1734+V1735))</f>
        <v>-0.63278699999999999</v>
      </c>
      <c r="X1735" s="34"/>
      <c r="Y1735" s="53">
        <f>IF(OR(ISBLANK(X1735),X1733=VALUE(20)),,IF(W1733="Latest Z20:",ABS(X1733-X1735-K1732*L1732-P1732*Q1732+U1734+U1735),ABS(X1734-X1735-K1734*L1734-P1734*Q1734+U1735)))</f>
        <v>0</v>
      </c>
      <c r="Z1735" s="28">
        <v>-67.610827</v>
      </c>
      <c r="AA1735" s="28">
        <v>-0.61679099999999998</v>
      </c>
      <c r="AB1735" s="28">
        <v>-5.8699999999999996E-4</v>
      </c>
      <c r="AC1735" s="8">
        <f t="shared" ref="AC1735" si="3954">AB1735+AA1735</f>
        <v>-0.61737799999999998</v>
      </c>
      <c r="AD1735" s="35">
        <v>-0.63279811593147695</v>
      </c>
      <c r="AE1735" s="8">
        <f t="shared" ref="AE1735" si="3955">IF(AD1735="",0,IF(OR(AC1735="",AC1735=0),W1735-AD1735,AC1735-AD1735))</f>
        <v>1.5420115931476963E-2</v>
      </c>
      <c r="AF1735" s="58">
        <f t="shared" ref="AF1735" si="3956">IF(AA1735="",(Z1735-V1735)-Z1734,AC1735-W1735)</f>
        <v>1.5409000000000006E-2</v>
      </c>
      <c r="AG1735" s="40">
        <v>-1118</v>
      </c>
      <c r="AH1735" s="73">
        <v>400</v>
      </c>
      <c r="AI1735" s="40">
        <v>229</v>
      </c>
      <c r="AJ1735" s="73">
        <v>100</v>
      </c>
      <c r="AK1735" s="40">
        <v>14</v>
      </c>
      <c r="AL1735" s="73">
        <v>200</v>
      </c>
      <c r="AM1735" s="70"/>
      <c r="AN1735" s="74"/>
      <c r="AO1735" s="70"/>
      <c r="AP1735" s="63"/>
      <c r="AQ1735" s="63"/>
      <c r="AR1735" s="40"/>
      <c r="AS1735" s="40"/>
      <c r="AT1735" s="63"/>
      <c r="AU1735" s="63"/>
      <c r="AV1735" s="142"/>
      <c r="AW1735" s="71"/>
      <c r="AX1735" s="45"/>
      <c r="AY1735" s="45"/>
      <c r="AZ1735" s="46"/>
      <c r="BA1735" s="152"/>
      <c r="BB1735" s="47"/>
      <c r="BC1735" s="158">
        <v>1</v>
      </c>
      <c r="BD1735" s="158"/>
      <c r="BE1735" s="47"/>
      <c r="BF1735" s="56"/>
      <c r="BG1735" s="49"/>
      <c r="BH1735" s="50"/>
      <c r="BI1735" s="49"/>
      <c r="BJ1735" s="49"/>
      <c r="BK1735" s="49"/>
      <c r="BL1735" s="49"/>
      <c r="BM1735" s="49"/>
      <c r="BN1735" s="50"/>
      <c r="BO1735" s="49"/>
      <c r="BP1735" s="49"/>
      <c r="BQ1735" s="50"/>
      <c r="BR1735" s="9"/>
    </row>
    <row r="1736" spans="1:70" s="7" customFormat="1" x14ac:dyDescent="0.25">
      <c r="A1736" s="68" t="s">
        <v>2676</v>
      </c>
      <c r="B1736" s="67" t="s">
        <v>1156</v>
      </c>
      <c r="C1736" s="52">
        <v>44977.492951388886</v>
      </c>
      <c r="D1736" s="16">
        <f>(K1736*M1736+P1736*R1736)/(24*60*60)</f>
        <v>1.0185185185185186E-2</v>
      </c>
      <c r="E1736" s="26" t="s">
        <v>2649</v>
      </c>
      <c r="F1736" s="14" t="s">
        <v>2641</v>
      </c>
      <c r="G1736" s="15">
        <v>0.112</v>
      </c>
      <c r="H1736" s="131">
        <v>31.5</v>
      </c>
      <c r="I1736" s="131">
        <v>15</v>
      </c>
      <c r="J1736" s="143" t="s">
        <v>2600</v>
      </c>
      <c r="K1736" s="27">
        <v>5</v>
      </c>
      <c r="L1736" s="27">
        <v>2E-3</v>
      </c>
      <c r="M1736" s="13">
        <v>176</v>
      </c>
      <c r="N1736" s="13">
        <v>240</v>
      </c>
      <c r="O1736" s="17">
        <v>2E-3</v>
      </c>
      <c r="P1736" s="27">
        <v>0</v>
      </c>
      <c r="Q1736" s="27">
        <v>2E-3</v>
      </c>
      <c r="R1736" s="13">
        <v>529</v>
      </c>
      <c r="S1736" s="13">
        <v>240</v>
      </c>
      <c r="T1736" s="133">
        <v>2.9999999999999997E-4</v>
      </c>
      <c r="U1736" s="27">
        <v>5.078E-3</v>
      </c>
      <c r="V1736" s="8">
        <f>IF(AB1734="Latest Sag:",-(K1736*L1736+P1736*Q1736),-(K1736*L1736+P1736*Q1736)+U1736)</f>
        <v>-0.01</v>
      </c>
      <c r="W1736" s="8">
        <f>IF(OR(AC1735="",AC1735=0),Z1735+V1736,IF(AB1734="Latest Sag:",AA1735+U1736+V1736,AC1735+V1736))</f>
        <v>-0.62171299999999996</v>
      </c>
      <c r="X1736" s="33">
        <v>-39.634360000000001</v>
      </c>
      <c r="Y1736" s="53">
        <f>IF(OR(ISBLANK(X1736),X1734=VALUE(20)),,IF(W1734="Latest Z20:",ABS(X1734-X1736-K1733*L1733-P1733*Q1733+U1735+U1736),ABS(X1735-X1736-K1735*L1735-P1735*Q1735+U1736)))</f>
        <v>0</v>
      </c>
      <c r="Z1736" s="28">
        <v>-67.610519999999994</v>
      </c>
      <c r="AA1736" s="28">
        <v>-0.61677499999999996</v>
      </c>
      <c r="AB1736" s="28">
        <v>-2.3549999999999999E-3</v>
      </c>
      <c r="AC1736" s="8">
        <f t="shared" ref="AC1736" si="3957">AB1736+AA1736</f>
        <v>-0.61912999999999996</v>
      </c>
      <c r="AD1736" s="35">
        <v>-0.63279811593147695</v>
      </c>
      <c r="AE1736" s="8">
        <f t="shared" ref="AE1736" si="3958">IF(AD1736="",0,IF(OR(AC1736="",AC1736=0),W1736-AD1736,AC1736-AD1736))</f>
        <v>1.3668115931476987E-2</v>
      </c>
      <c r="AF1736" s="58">
        <f t="shared" ref="AF1736" si="3959">IF(AA1736="",(Z1736-V1736)-Z1735,AC1736-W1736)</f>
        <v>2.583000000000002E-3</v>
      </c>
      <c r="AG1736" s="40">
        <v>-300</v>
      </c>
      <c r="AH1736" s="73">
        <v>400</v>
      </c>
      <c r="AI1736" s="40">
        <v>22</v>
      </c>
      <c r="AJ1736" s="73">
        <v>100</v>
      </c>
      <c r="AK1736" s="40">
        <v>16</v>
      </c>
      <c r="AL1736" s="73">
        <v>200</v>
      </c>
      <c r="AM1736" s="70"/>
      <c r="AN1736" s="74"/>
      <c r="AO1736" s="70">
        <v>607</v>
      </c>
      <c r="AP1736" s="63"/>
      <c r="AQ1736" s="63"/>
      <c r="AR1736" s="40"/>
      <c r="AS1736" s="40"/>
      <c r="AT1736" s="63"/>
      <c r="AU1736" s="63"/>
      <c r="AV1736" s="142"/>
      <c r="AW1736" s="71"/>
      <c r="AX1736" s="45"/>
      <c r="AY1736" s="45"/>
      <c r="AZ1736" s="46"/>
      <c r="BA1736" s="152"/>
      <c r="BB1736" s="47"/>
      <c r="BC1736" s="158">
        <v>1</v>
      </c>
      <c r="BD1736" s="158"/>
      <c r="BE1736" s="47"/>
      <c r="BF1736" s="56"/>
      <c r="BG1736" s="49"/>
      <c r="BH1736" s="50"/>
      <c r="BI1736" s="49"/>
      <c r="BJ1736" s="49"/>
      <c r="BK1736" s="49"/>
      <c r="BL1736" s="49"/>
      <c r="BM1736" s="49"/>
      <c r="BN1736" s="50"/>
      <c r="BO1736" s="49"/>
      <c r="BP1736" s="49"/>
      <c r="BQ1736" s="50"/>
      <c r="BR1736" s="9"/>
    </row>
    <row r="1737" spans="1:70" s="7" customFormat="1" x14ac:dyDescent="0.25">
      <c r="A1737" s="68" t="s">
        <v>2677</v>
      </c>
      <c r="B1737" s="67" t="s">
        <v>1156</v>
      </c>
      <c r="C1737" s="52">
        <v>44977.525601851848</v>
      </c>
      <c r="D1737" s="16">
        <f>(K1737*M1737+P1737*R1737)/(24*60*60)</f>
        <v>6.1111111111111114E-3</v>
      </c>
      <c r="E1737" s="26"/>
      <c r="F1737" s="14" t="s">
        <v>2641</v>
      </c>
      <c r="G1737" s="15">
        <v>0.112</v>
      </c>
      <c r="H1737" s="131">
        <v>31.5</v>
      </c>
      <c r="I1737" s="131">
        <v>15</v>
      </c>
      <c r="J1737" s="143" t="s">
        <v>2600</v>
      </c>
      <c r="K1737" s="27">
        <v>3</v>
      </c>
      <c r="L1737" s="27">
        <v>2E-3</v>
      </c>
      <c r="M1737" s="13">
        <v>176</v>
      </c>
      <c r="N1737" s="13">
        <v>240</v>
      </c>
      <c r="O1737" s="17">
        <v>2E-3</v>
      </c>
      <c r="P1737" s="27">
        <v>0</v>
      </c>
      <c r="Q1737" s="27">
        <v>2E-3</v>
      </c>
      <c r="R1737" s="13">
        <v>529</v>
      </c>
      <c r="S1737" s="13">
        <v>240</v>
      </c>
      <c r="T1737" s="133">
        <v>2.9999999999999997E-4</v>
      </c>
      <c r="U1737" s="27">
        <v>2.3410000000000002E-3</v>
      </c>
      <c r="V1737" s="8">
        <f>IF(AB1735="Latest Sag:",-(K1737*L1737+P1737*Q1737),-(K1737*L1737+P1737*Q1737)+U1737)</f>
        <v>-3.6589999999999999E-3</v>
      </c>
      <c r="W1737" s="8">
        <f>IF(OR(AC1736="",AC1736=0),Z1736+V1737,IF(AB1735="Latest Sag:",AA1736+U1737+V1737,AC1736+V1737))</f>
        <v>-0.62278899999999993</v>
      </c>
      <c r="X1737" s="33">
        <v>-39.642020000000002</v>
      </c>
      <c r="Y1737" s="53">
        <f>IF(OR(ISBLANK(X1737),X1735=VALUE(20)),,IF(W1735="Latest Z20:",ABS(X1735-X1737-K1734*L1734-P1734*Q1734+U1736+U1737),ABS(X1736-X1737-K1736*L1736-P1736*Q1736+U1737)))</f>
        <v>1.0000000013324004E-6</v>
      </c>
      <c r="Z1737" s="28">
        <v>-67.610726</v>
      </c>
      <c r="AA1737" s="28">
        <v>-0.61680400000000002</v>
      </c>
      <c r="AB1737" s="28">
        <v>-5.875E-3</v>
      </c>
      <c r="AC1737" s="8">
        <f t="shared" ref="AC1737" si="3960">AB1737+AA1737</f>
        <v>-0.62267899999999998</v>
      </c>
      <c r="AD1737" s="35">
        <v>-0.63279811593147695</v>
      </c>
      <c r="AE1737" s="8">
        <f t="shared" ref="AE1737" si="3961">IF(AD1737="",0,IF(OR(AC1737="",AC1737=0),W1737-AD1737,AC1737-AD1737))</f>
        <v>1.0119115931476963E-2</v>
      </c>
      <c r="AF1737" s="58">
        <f t="shared" ref="AF1737" si="3962">IF(AA1737="",(Z1737-V1737)-Z1736,AC1737-W1737)</f>
        <v>1.0999999999994348E-4</v>
      </c>
      <c r="AG1737" s="40">
        <v>-178</v>
      </c>
      <c r="AH1737" s="73">
        <v>400</v>
      </c>
      <c r="AI1737" s="40">
        <v>17</v>
      </c>
      <c r="AJ1737" s="73">
        <v>100</v>
      </c>
      <c r="AK1737" s="40">
        <v>11</v>
      </c>
      <c r="AL1737" s="73">
        <v>200</v>
      </c>
      <c r="AM1737" s="70"/>
      <c r="AN1737" s="74"/>
      <c r="AO1737" s="70">
        <v>104</v>
      </c>
      <c r="AP1737" s="63"/>
      <c r="AQ1737" s="63"/>
      <c r="AR1737" s="40"/>
      <c r="AS1737" s="40"/>
      <c r="AT1737" s="63"/>
      <c r="AU1737" s="63"/>
      <c r="AV1737" s="142"/>
      <c r="AW1737" s="71"/>
      <c r="AX1737" s="45"/>
      <c r="AY1737" s="45"/>
      <c r="AZ1737" s="46"/>
      <c r="BA1737" s="152"/>
      <c r="BB1737" s="47"/>
      <c r="BC1737" s="158">
        <v>1</v>
      </c>
      <c r="BD1737" s="158"/>
      <c r="BE1737" s="47"/>
      <c r="BF1737" s="56"/>
      <c r="BG1737" s="49"/>
      <c r="BH1737" s="50"/>
      <c r="BI1737" s="49"/>
      <c r="BJ1737" s="49"/>
      <c r="BK1737" s="49"/>
      <c r="BL1737" s="49"/>
      <c r="BM1737" s="49"/>
      <c r="BN1737" s="50"/>
      <c r="BO1737" s="49"/>
      <c r="BP1737" s="49"/>
      <c r="BQ1737" s="50"/>
      <c r="BR1737" s="9"/>
    </row>
    <row r="1738" spans="1:70" s="7" customFormat="1" x14ac:dyDescent="0.25">
      <c r="A1738" s="68" t="s">
        <v>2678</v>
      </c>
      <c r="B1738" s="67" t="s">
        <v>1156</v>
      </c>
      <c r="C1738" s="52">
        <v>44977.55164351852</v>
      </c>
      <c r="D1738" s="16">
        <f>(K1738*M1738+P1738*R1738)/(24*60*60)</f>
        <v>6.1111111111111114E-3</v>
      </c>
      <c r="E1738" s="26" t="s">
        <v>2649</v>
      </c>
      <c r="F1738" s="14" t="s">
        <v>2641</v>
      </c>
      <c r="G1738" s="15">
        <v>0.112</v>
      </c>
      <c r="H1738" s="131">
        <v>31.5</v>
      </c>
      <c r="I1738" s="131">
        <v>15</v>
      </c>
      <c r="J1738" s="143" t="s">
        <v>2600</v>
      </c>
      <c r="K1738" s="27">
        <v>3</v>
      </c>
      <c r="L1738" s="27">
        <v>2E-3</v>
      </c>
      <c r="M1738" s="13">
        <v>176</v>
      </c>
      <c r="N1738" s="13">
        <v>240</v>
      </c>
      <c r="O1738" s="17">
        <v>2E-3</v>
      </c>
      <c r="P1738" s="27">
        <v>0</v>
      </c>
      <c r="Q1738" s="27">
        <v>2E-3</v>
      </c>
      <c r="R1738" s="13">
        <v>529</v>
      </c>
      <c r="S1738" s="13">
        <v>240</v>
      </c>
      <c r="T1738" s="133">
        <v>2.9999999999999997E-4</v>
      </c>
      <c r="U1738" s="27">
        <v>8.8099999999999995E-4</v>
      </c>
      <c r="V1738" s="8">
        <f>IF(AB1736="Latest Sag:",-(K1738*L1738+P1738*Q1738),-(K1738*L1738+P1738*Q1738)+U1738)</f>
        <v>-5.1190000000000003E-3</v>
      </c>
      <c r="W1738" s="8">
        <f>IF(OR(AC1737="",AC1737=0),Z1737+V1738,IF(AB1736="Latest Sag:",AA1737+U1738+V1738,AC1737+V1738))</f>
        <v>-0.62779799999999997</v>
      </c>
      <c r="X1738" s="33">
        <v>-39.64714</v>
      </c>
      <c r="Y1738" s="53">
        <f>IF(OR(ISBLANK(X1738),X1736=VALUE(20)),,IF(W1736="Latest Z20:",ABS(X1736-X1738-K1735*L1735-P1735*Q1735+U1737+U1738),ABS(X1737-X1738-K1737*L1737-P1737*Q1737+U1738)))</f>
        <v>9.9999999801485013E-7</v>
      </c>
      <c r="Z1738" s="28">
        <v>-67.610567000000003</v>
      </c>
      <c r="AA1738" s="28">
        <v>-0.61677599999999999</v>
      </c>
      <c r="AB1738" s="28">
        <v>-1.0991000000000001E-2</v>
      </c>
      <c r="AC1738" s="8">
        <f t="shared" ref="AC1738" si="3963">AB1738+AA1738</f>
        <v>-0.62776699999999996</v>
      </c>
      <c r="AD1738" s="35">
        <v>-0.63279811593147695</v>
      </c>
      <c r="AE1738" s="8">
        <f t="shared" ref="AE1738" si="3964">IF(AD1738="",0,IF(OR(AC1738="",AC1738=0),W1738-AD1738,AC1738-AD1738))</f>
        <v>5.0311159314769816E-3</v>
      </c>
      <c r="AF1738" s="58">
        <f t="shared" ref="AF1738" si="3965">IF(AA1738="",(Z1738-V1738)-Z1737,AC1738-W1738)</f>
        <v>3.1000000000003247E-5</v>
      </c>
      <c r="AG1738" s="40">
        <v>-151</v>
      </c>
      <c r="AH1738" s="73">
        <v>400</v>
      </c>
      <c r="AI1738" s="40">
        <v>25</v>
      </c>
      <c r="AJ1738" s="73">
        <v>100</v>
      </c>
      <c r="AK1738" s="40">
        <v>14</v>
      </c>
      <c r="AL1738" s="73">
        <v>200</v>
      </c>
      <c r="AM1738" s="70"/>
      <c r="AN1738" s="74"/>
      <c r="AO1738" s="70">
        <v>48</v>
      </c>
      <c r="AP1738" s="63"/>
      <c r="AQ1738" s="63"/>
      <c r="AR1738" s="40"/>
      <c r="AS1738" s="40"/>
      <c r="AT1738" s="63"/>
      <c r="AU1738" s="63"/>
      <c r="AV1738" s="142"/>
      <c r="AW1738" s="71"/>
      <c r="AX1738" s="45"/>
      <c r="AY1738" s="45"/>
      <c r="AZ1738" s="46"/>
      <c r="BA1738" s="152"/>
      <c r="BB1738" s="47"/>
      <c r="BC1738" s="158">
        <v>1</v>
      </c>
      <c r="BD1738" s="158"/>
      <c r="BE1738" s="47"/>
      <c r="BF1738" s="56"/>
      <c r="BG1738" s="49"/>
      <c r="BH1738" s="50"/>
      <c r="BI1738" s="49"/>
      <c r="BJ1738" s="49"/>
      <c r="BK1738" s="49"/>
      <c r="BL1738" s="49"/>
      <c r="BM1738" s="49"/>
      <c r="BN1738" s="50"/>
      <c r="BO1738" s="49"/>
      <c r="BP1738" s="49"/>
      <c r="BQ1738" s="50"/>
      <c r="BR1738" s="9"/>
    </row>
    <row r="1739" spans="1:70" s="7" customFormat="1" x14ac:dyDescent="0.25">
      <c r="A1739" s="68" t="s">
        <v>2679</v>
      </c>
      <c r="B1739" s="67" t="s">
        <v>1156</v>
      </c>
      <c r="C1739" s="52">
        <v>44977.689444444448</v>
      </c>
      <c r="D1739" s="16">
        <f>(K1739*M1739+P1739*R1739)/(24*60*60)</f>
        <v>1.2233796296296296E-2</v>
      </c>
      <c r="E1739" s="26"/>
      <c r="F1739" s="14" t="s">
        <v>2641</v>
      </c>
      <c r="G1739" s="15">
        <v>0.112</v>
      </c>
      <c r="H1739" s="131">
        <v>31.5</v>
      </c>
      <c r="I1739" s="131">
        <v>15</v>
      </c>
      <c r="J1739" s="143" t="s">
        <v>2600</v>
      </c>
      <c r="K1739" s="27">
        <v>3</v>
      </c>
      <c r="L1739" s="27">
        <v>2E-3</v>
      </c>
      <c r="M1739" s="13">
        <v>176</v>
      </c>
      <c r="N1739" s="13">
        <v>240</v>
      </c>
      <c r="O1739" s="17">
        <v>2E-3</v>
      </c>
      <c r="P1739" s="27">
        <v>1</v>
      </c>
      <c r="Q1739" s="27">
        <v>2E-3</v>
      </c>
      <c r="R1739" s="13">
        <v>529</v>
      </c>
      <c r="S1739" s="13">
        <v>240</v>
      </c>
      <c r="T1739" s="133">
        <v>2.9999999999999997E-4</v>
      </c>
      <c r="U1739" s="27">
        <v>3.0699999999999998E-3</v>
      </c>
      <c r="V1739" s="8">
        <f>IF(AB1737="Latest Sag:",-(K1739*L1739+P1739*Q1739),-(K1739*L1739+P1739*Q1739)+U1739)</f>
        <v>-4.9300000000000004E-3</v>
      </c>
      <c r="W1739" s="8">
        <f>IF(OR(AC1738="",AC1738=0),Z1738+V1739,IF(AB1737="Latest Sag:",AA1738+U1739+V1739,AC1738+V1739))</f>
        <v>-0.63269699999999995</v>
      </c>
      <c r="X1739" s="33">
        <v>-39.650069999999999</v>
      </c>
      <c r="Y1739" s="53">
        <f>IF(OR(ISBLANK(X1739),X1737=VALUE(20)),,IF(W1737="Latest Z20:",ABS(X1737-X1739-K1736*L1736-P1736*Q1736+U1738+U1739),ABS(X1738-X1739-K1738*L1738-P1738*Q1738+U1739)))</f>
        <v>7.8929918156944723E-16</v>
      </c>
      <c r="Z1739" s="28">
        <v>-67.610349999999997</v>
      </c>
      <c r="AA1739" s="28">
        <v>-0.61679300000000004</v>
      </c>
      <c r="AB1739" s="28">
        <v>-1.6056999999999998E-2</v>
      </c>
      <c r="AC1739" s="8">
        <f t="shared" ref="AC1739" si="3966">AB1739+AA1739</f>
        <v>-0.63285000000000002</v>
      </c>
      <c r="AD1739" s="35">
        <v>-0.63279811593147695</v>
      </c>
      <c r="AE1739" s="8">
        <f t="shared" ref="AE1739" si="3967">IF(AD1739="",0,IF(OR(AC1739="",AC1739=0),W1739-AD1739,AC1739-AD1739))</f>
        <v>-5.1884068523078142E-5</v>
      </c>
      <c r="AF1739" s="58">
        <f t="shared" ref="AF1739" si="3968">IF(AA1739="",(Z1739-V1739)-Z1738,AC1739-W1739)</f>
        <v>-1.5300000000006975E-4</v>
      </c>
      <c r="AG1739" s="40">
        <v>6</v>
      </c>
      <c r="AH1739" s="73">
        <v>400</v>
      </c>
      <c r="AI1739" s="40">
        <v>24</v>
      </c>
      <c r="AJ1739" s="73">
        <v>100</v>
      </c>
      <c r="AK1739" s="40">
        <v>15</v>
      </c>
      <c r="AL1739" s="73">
        <v>200</v>
      </c>
      <c r="AM1739" s="70"/>
      <c r="AN1739" s="74"/>
      <c r="AO1739" s="70">
        <v>47</v>
      </c>
      <c r="AP1739" s="63"/>
      <c r="AQ1739" s="63"/>
      <c r="AR1739" s="40"/>
      <c r="AS1739" s="40"/>
      <c r="AT1739" s="63"/>
      <c r="AU1739" s="63"/>
      <c r="AV1739" s="142"/>
      <c r="AW1739" s="71"/>
      <c r="AX1739" s="45"/>
      <c r="AY1739" s="45"/>
      <c r="AZ1739" s="46"/>
      <c r="BA1739" s="152"/>
      <c r="BB1739" s="47"/>
      <c r="BC1739" s="158">
        <v>1</v>
      </c>
      <c r="BD1739" s="158">
        <v>5</v>
      </c>
      <c r="BE1739" s="47">
        <v>5.8</v>
      </c>
      <c r="BF1739" s="56"/>
      <c r="BG1739" s="49"/>
      <c r="BH1739" s="50"/>
      <c r="BI1739" s="49"/>
      <c r="BJ1739" s="49"/>
      <c r="BK1739" s="49"/>
      <c r="BL1739" s="49"/>
      <c r="BM1739" s="49"/>
      <c r="BN1739" s="50"/>
      <c r="BO1739" s="49"/>
      <c r="BP1739" s="49"/>
      <c r="BQ1739" s="50"/>
      <c r="BR1739" s="9"/>
    </row>
    <row r="1740" spans="1:70" s="6" customFormat="1" x14ac:dyDescent="0.25">
      <c r="A1740" s="170" t="s">
        <v>1155</v>
      </c>
      <c r="B1740" s="136"/>
      <c r="C1740" s="137">
        <v>44977.740347222221</v>
      </c>
      <c r="D1740" s="146">
        <v>8.1</v>
      </c>
      <c r="E1740" s="139" t="s">
        <v>814</v>
      </c>
      <c r="F1740" s="165" t="s">
        <v>1171</v>
      </c>
      <c r="G1740" s="22"/>
      <c r="H1740" s="134"/>
      <c r="I1740" s="134"/>
      <c r="J1740" s="145"/>
      <c r="K1740" s="29"/>
      <c r="L1740" s="29"/>
      <c r="M1740" s="1"/>
      <c r="N1740" s="1"/>
      <c r="O1740" s="3"/>
      <c r="P1740" s="29"/>
      <c r="Q1740" s="29"/>
      <c r="R1740" s="1"/>
      <c r="S1740" s="1"/>
      <c r="T1740" s="147" t="s">
        <v>903</v>
      </c>
      <c r="U1740" s="32" t="s">
        <v>24</v>
      </c>
      <c r="V1740" s="24"/>
      <c r="W1740" s="25" t="s">
        <v>22</v>
      </c>
      <c r="X1740" s="30">
        <v>20</v>
      </c>
      <c r="Y1740" s="138"/>
      <c r="Z1740" s="30"/>
      <c r="AA1740" s="30"/>
      <c r="AB1740" s="36" t="s">
        <v>21</v>
      </c>
      <c r="AC1740" s="24">
        <f>$AC$1739</f>
        <v>-0.63285000000000002</v>
      </c>
      <c r="AD1740" s="30"/>
      <c r="AE1740" s="24"/>
      <c r="AF1740" s="24"/>
      <c r="AG1740" s="41"/>
      <c r="AH1740" s="41"/>
      <c r="AI1740" s="41"/>
      <c r="AJ1740" s="41"/>
      <c r="AK1740" s="41"/>
      <c r="AL1740" s="41"/>
      <c r="AM1740" s="41"/>
      <c r="AN1740" s="41"/>
      <c r="AO1740" s="41"/>
      <c r="AP1740" s="135"/>
      <c r="AQ1740" s="135"/>
      <c r="AR1740" s="41"/>
      <c r="AS1740" s="41"/>
      <c r="AT1740" s="135"/>
      <c r="AU1740" s="135"/>
      <c r="AV1740" s="29"/>
      <c r="AW1740" s="42"/>
      <c r="AX1740" s="42"/>
      <c r="AY1740" s="42"/>
      <c r="AZ1740" s="43"/>
      <c r="BA1740" s="151"/>
      <c r="BB1740" s="44"/>
      <c r="BC1740" s="157">
        <v>2</v>
      </c>
      <c r="BD1740" s="157"/>
      <c r="BE1740" s="44"/>
      <c r="BF1740" s="48"/>
      <c r="BG1740" s="48"/>
      <c r="BH1740" s="48"/>
      <c r="BI1740" s="48"/>
      <c r="BJ1740" s="48"/>
      <c r="BK1740" s="48"/>
      <c r="BL1740" s="48"/>
      <c r="BM1740" s="48"/>
      <c r="BN1740" s="48"/>
      <c r="BO1740" s="48"/>
      <c r="BP1740" s="48"/>
      <c r="BQ1740" s="48"/>
      <c r="BR1740" s="1"/>
    </row>
    <row r="1741" spans="1:70" s="7" customFormat="1" x14ac:dyDescent="0.25">
      <c r="A1741" s="68" t="s">
        <v>2680</v>
      </c>
      <c r="B1741" s="67" t="s">
        <v>1661</v>
      </c>
      <c r="C1741" s="52">
        <v>44977.740451388891</v>
      </c>
      <c r="D1741" s="16">
        <f>(K1741*M1741+P1741*R1741)/(24*60*60)</f>
        <v>0</v>
      </c>
      <c r="E1741" s="26" t="s">
        <v>2648</v>
      </c>
      <c r="F1741" s="14" t="s">
        <v>2641</v>
      </c>
      <c r="G1741" s="15">
        <v>0.112</v>
      </c>
      <c r="H1741" s="131">
        <v>31.5</v>
      </c>
      <c r="I1741" s="131">
        <v>15</v>
      </c>
      <c r="J1741" s="143" t="s">
        <v>2600</v>
      </c>
      <c r="K1741" s="37"/>
      <c r="L1741" s="27">
        <v>2E-3</v>
      </c>
      <c r="M1741" s="13">
        <v>176</v>
      </c>
      <c r="N1741" s="13">
        <v>240</v>
      </c>
      <c r="O1741" s="17">
        <v>2E-3</v>
      </c>
      <c r="P1741" s="37"/>
      <c r="Q1741" s="27">
        <v>2E-3</v>
      </c>
      <c r="R1741" s="13">
        <v>529</v>
      </c>
      <c r="S1741" s="13">
        <v>240</v>
      </c>
      <c r="T1741" s="133">
        <v>2.9999999999999997E-4</v>
      </c>
      <c r="U1741" s="27"/>
      <c r="V1741" s="8">
        <f>IF(AB1739="Latest Sag:",-(K1741*L1741+P1741*Q1741),-(K1741*L1741+P1741*Q1741)+U1741)</f>
        <v>0</v>
      </c>
      <c r="W1741" s="8">
        <f>IF(OR(AC1740="",AC1740=0),Z1740+V1741,IF(AB1739="Latest Sag:",AA1740+U1741+V1741,AC1740+V1741))</f>
        <v>-0.63285000000000002</v>
      </c>
      <c r="X1741" s="34"/>
      <c r="Y1741" s="53">
        <f>IF(OR(ISBLANK(X1741),X1739=VALUE(20)),,IF(W1739="Latest Z20:",ABS(X1739-X1741-K1738*L1738-P1738*Q1738+U1740+U1741),ABS(X1740-X1741-K1740*L1740-P1740*Q1740+U1741)))</f>
        <v>0</v>
      </c>
      <c r="Z1741" s="28">
        <v>-67.621757000000002</v>
      </c>
      <c r="AA1741" s="28">
        <v>-0.61685999999999996</v>
      </c>
      <c r="AB1741" s="28">
        <v>-4.66E-4</v>
      </c>
      <c r="AC1741" s="8">
        <f t="shared" ref="AC1741" si="3969">AB1741+AA1741</f>
        <v>-0.61732599999999993</v>
      </c>
      <c r="AD1741" s="35">
        <v>-0.63272757119199596</v>
      </c>
      <c r="AE1741" s="8">
        <f t="shared" ref="AE1741" si="3970">IF(AD1741="",0,IF(OR(AC1741="",AC1741=0),W1741-AD1741,AC1741-AD1741))</f>
        <v>1.5401571191996033E-2</v>
      </c>
      <c r="AF1741" s="58">
        <f t="shared" ref="AF1741" si="3971">IF(AA1741="",(Z1741-V1741)-Z1740,AC1741-W1741)</f>
        <v>1.5524000000000093E-2</v>
      </c>
      <c r="AG1741" s="40">
        <v>-1181</v>
      </c>
      <c r="AH1741" s="73">
        <v>400</v>
      </c>
      <c r="AI1741" s="40">
        <v>211</v>
      </c>
      <c r="AJ1741" s="73">
        <v>100</v>
      </c>
      <c r="AK1741" s="40">
        <v>29</v>
      </c>
      <c r="AL1741" s="73">
        <v>200</v>
      </c>
      <c r="AM1741" s="70"/>
      <c r="AN1741" s="74"/>
      <c r="AO1741" s="70"/>
      <c r="AP1741" s="63"/>
      <c r="AQ1741" s="63"/>
      <c r="AR1741" s="40"/>
      <c r="AS1741" s="40"/>
      <c r="AT1741" s="63"/>
      <c r="AU1741" s="63"/>
      <c r="AV1741" s="142"/>
      <c r="AW1741" s="71"/>
      <c r="AX1741" s="45"/>
      <c r="AY1741" s="45"/>
      <c r="AZ1741" s="46"/>
      <c r="BA1741" s="152"/>
      <c r="BB1741" s="47"/>
      <c r="BC1741" s="158">
        <v>2</v>
      </c>
      <c r="BD1741" s="158"/>
      <c r="BE1741" s="47"/>
      <c r="BF1741" s="56"/>
      <c r="BG1741" s="49"/>
      <c r="BH1741" s="50"/>
      <c r="BI1741" s="49"/>
      <c r="BJ1741" s="49"/>
      <c r="BK1741" s="49"/>
      <c r="BL1741" s="49"/>
      <c r="BM1741" s="49"/>
      <c r="BN1741" s="50"/>
      <c r="BO1741" s="49"/>
      <c r="BP1741" s="49"/>
      <c r="BQ1741" s="50"/>
      <c r="BR1741" s="9"/>
    </row>
    <row r="1742" spans="1:70" s="7" customFormat="1" x14ac:dyDescent="0.25">
      <c r="A1742" s="68" t="s">
        <v>2681</v>
      </c>
      <c r="B1742" s="67" t="s">
        <v>1318</v>
      </c>
      <c r="C1742" s="52">
        <v>44977.7887962963</v>
      </c>
      <c r="D1742" s="16">
        <f>(K1742*M1742+P1742*R1742)/(24*60*60)</f>
        <v>1.0185185185185186E-2</v>
      </c>
      <c r="E1742" s="26" t="s">
        <v>2646</v>
      </c>
      <c r="F1742" s="14" t="s">
        <v>2641</v>
      </c>
      <c r="G1742" s="15">
        <v>0.112</v>
      </c>
      <c r="H1742" s="131">
        <v>31.5</v>
      </c>
      <c r="I1742" s="131">
        <v>15</v>
      </c>
      <c r="J1742" s="143" t="s">
        <v>2600</v>
      </c>
      <c r="K1742" s="27">
        <v>5</v>
      </c>
      <c r="L1742" s="27">
        <v>2E-3</v>
      </c>
      <c r="M1742" s="13">
        <v>176</v>
      </c>
      <c r="N1742" s="13">
        <v>240</v>
      </c>
      <c r="O1742" s="17">
        <v>2E-3</v>
      </c>
      <c r="P1742" s="27">
        <v>0</v>
      </c>
      <c r="Q1742" s="27">
        <v>2E-3</v>
      </c>
      <c r="R1742" s="13">
        <v>529</v>
      </c>
      <c r="S1742" s="13">
        <v>240</v>
      </c>
      <c r="T1742" s="133">
        <v>2.9999999999999997E-4</v>
      </c>
      <c r="U1742" s="27">
        <v>5.548E-3</v>
      </c>
      <c r="V1742" s="8">
        <f>IF(AB1740="Latest Sag:",-(K1742*L1742+P1742*Q1742),-(K1742*L1742+P1742*Q1742)+U1742)</f>
        <v>-0.01</v>
      </c>
      <c r="W1742" s="8">
        <f>IF(OR(AC1741="",AC1741=0),Z1741+V1742,IF(AB1740="Latest Sag:",AA1741+U1742+V1742,AC1741+V1742))</f>
        <v>-0.62131199999999998</v>
      </c>
      <c r="X1742" s="33">
        <v>-39.646270000000001</v>
      </c>
      <c r="Y1742" s="53">
        <f>IF(OR(ISBLANK(X1742),X1740=VALUE(20)),,IF(W1740="Latest Z20:",ABS(X1740-X1742-K1739*L1739-P1739*Q1739+U1741+U1742),ABS(X1741-X1742-K1741*L1741-P1741*Q1741+U1742)))</f>
        <v>0</v>
      </c>
      <c r="Z1742" s="28">
        <v>-67.621643000000006</v>
      </c>
      <c r="AA1742" s="28">
        <v>-0.616865</v>
      </c>
      <c r="AB1742" s="28">
        <v>-3.0349999999999999E-3</v>
      </c>
      <c r="AC1742" s="8">
        <f t="shared" ref="AC1742" si="3972">AB1742+AA1742</f>
        <v>-0.61990000000000001</v>
      </c>
      <c r="AD1742" s="35">
        <v>-0.63272757119199596</v>
      </c>
      <c r="AE1742" s="8">
        <f t="shared" ref="AE1742" si="3973">IF(AD1742="",0,IF(OR(AC1742="",AC1742=0),W1742-AD1742,AC1742-AD1742))</f>
        <v>1.2827571191995957E-2</v>
      </c>
      <c r="AF1742" s="58">
        <f t="shared" ref="AF1742" si="3974">IF(AA1742="",(Z1742-V1742)-Z1741,AC1742-W1742)</f>
        <v>1.4119999999999688E-3</v>
      </c>
      <c r="AG1742" s="40">
        <v>-146</v>
      </c>
      <c r="AH1742" s="73">
        <v>400</v>
      </c>
      <c r="AI1742" s="40">
        <v>27</v>
      </c>
      <c r="AJ1742" s="73">
        <v>100</v>
      </c>
      <c r="AK1742" s="40">
        <v>13</v>
      </c>
      <c r="AL1742" s="73">
        <v>200</v>
      </c>
      <c r="AM1742" s="70"/>
      <c r="AN1742" s="74"/>
      <c r="AO1742" s="70">
        <v>318</v>
      </c>
      <c r="AP1742" s="63"/>
      <c r="AQ1742" s="63"/>
      <c r="AR1742" s="40"/>
      <c r="AS1742" s="40"/>
      <c r="AT1742" s="63"/>
      <c r="AU1742" s="63"/>
      <c r="AV1742" s="142"/>
      <c r="AW1742" s="71"/>
      <c r="AX1742" s="45"/>
      <c r="AY1742" s="45"/>
      <c r="AZ1742" s="46"/>
      <c r="BA1742" s="152"/>
      <c r="BB1742" s="47"/>
      <c r="BC1742" s="158">
        <v>2</v>
      </c>
      <c r="BD1742" s="158"/>
      <c r="BE1742" s="47"/>
      <c r="BF1742" s="56"/>
      <c r="BG1742" s="49"/>
      <c r="BH1742" s="50"/>
      <c r="BI1742" s="49"/>
      <c r="BJ1742" s="49"/>
      <c r="BK1742" s="49"/>
      <c r="BL1742" s="49"/>
      <c r="BM1742" s="49"/>
      <c r="BN1742" s="50"/>
      <c r="BO1742" s="49"/>
      <c r="BP1742" s="49"/>
      <c r="BQ1742" s="50"/>
      <c r="BR1742" s="9"/>
    </row>
    <row r="1743" spans="1:70" s="7" customFormat="1" x14ac:dyDescent="0.25">
      <c r="A1743" s="68" t="s">
        <v>2682</v>
      </c>
      <c r="B1743" s="67" t="s">
        <v>1318</v>
      </c>
      <c r="C1743" s="52">
        <v>44977.816111111111</v>
      </c>
      <c r="D1743" s="16">
        <f>(K1743*M1743+P1743*R1743)/(24*60*60)</f>
        <v>6.1111111111111114E-3</v>
      </c>
      <c r="E1743" s="26"/>
      <c r="F1743" s="14" t="s">
        <v>2641</v>
      </c>
      <c r="G1743" s="15">
        <v>0.112</v>
      </c>
      <c r="H1743" s="131">
        <v>31.5</v>
      </c>
      <c r="I1743" s="131">
        <v>15</v>
      </c>
      <c r="J1743" s="143" t="s">
        <v>2600</v>
      </c>
      <c r="K1743" s="27">
        <v>3</v>
      </c>
      <c r="L1743" s="27">
        <v>2E-3</v>
      </c>
      <c r="M1743" s="13">
        <v>176</v>
      </c>
      <c r="N1743" s="13">
        <v>240</v>
      </c>
      <c r="O1743" s="17">
        <v>2E-3</v>
      </c>
      <c r="P1743" s="27">
        <v>0</v>
      </c>
      <c r="Q1743" s="27">
        <v>2E-3</v>
      </c>
      <c r="R1743" s="13">
        <v>529</v>
      </c>
      <c r="S1743" s="13">
        <v>240</v>
      </c>
      <c r="T1743" s="133">
        <v>2.9999999999999997E-4</v>
      </c>
      <c r="U1743" s="27">
        <v>3.1749999999999999E-3</v>
      </c>
      <c r="V1743" s="8">
        <f>IF(AB1741="Latest Sag:",-(K1743*L1743+P1743*Q1743),-(K1743*L1743+P1743*Q1743)+U1743)</f>
        <v>-2.8250000000000003E-3</v>
      </c>
      <c r="W1743" s="8">
        <f>IF(OR(AC1742="",AC1742=0),Z1742+V1743,IF(AB1741="Latest Sag:",AA1742+U1743+V1743,AC1742+V1743))</f>
        <v>-0.62272499999999997</v>
      </c>
      <c r="X1743" s="33">
        <v>-39.653097000000002</v>
      </c>
      <c r="Y1743" s="53">
        <f>IF(OR(ISBLANK(X1743),X1741=VALUE(20)),,IF(W1741="Latest Z20:",ABS(X1741-X1743-K1740*L1740-P1740*Q1740+U1742+U1743),ABS(X1742-X1743-K1742*L1742-P1742*Q1742+U1743)))</f>
        <v>2.000000001248399E-6</v>
      </c>
      <c r="Z1743" s="28">
        <v>-67.621781999999996</v>
      </c>
      <c r="AA1743" s="28">
        <v>-0.61685500000000004</v>
      </c>
      <c r="AB1743" s="28">
        <v>-5.6160000000000003E-3</v>
      </c>
      <c r="AC1743" s="8">
        <f t="shared" ref="AC1743" si="3975">AB1743+AA1743</f>
        <v>-0.622471</v>
      </c>
      <c r="AD1743" s="35">
        <v>-0.63272757119199596</v>
      </c>
      <c r="AE1743" s="8">
        <f t="shared" ref="AE1743" si="3976">IF(AD1743="",0,IF(OR(AC1743="",AC1743=0),W1743-AD1743,AC1743-AD1743))</f>
        <v>1.0256571191995967E-2</v>
      </c>
      <c r="AF1743" s="58">
        <f t="shared" ref="AF1743" si="3977">IF(AA1743="",(Z1743-V1743)-Z1742,AC1743-W1743)</f>
        <v>2.5399999999997647E-4</v>
      </c>
      <c r="AG1743" s="40">
        <v>-83</v>
      </c>
      <c r="AH1743" s="73">
        <v>400</v>
      </c>
      <c r="AI1743" s="40">
        <v>30</v>
      </c>
      <c r="AJ1743" s="73">
        <v>100</v>
      </c>
      <c r="AK1743" s="40">
        <v>13</v>
      </c>
      <c r="AL1743" s="73">
        <v>200</v>
      </c>
      <c r="AM1743" s="70"/>
      <c r="AN1743" s="74"/>
      <c r="AO1743" s="70">
        <v>47</v>
      </c>
      <c r="AP1743" s="63"/>
      <c r="AQ1743" s="63"/>
      <c r="AR1743" s="40"/>
      <c r="AS1743" s="40"/>
      <c r="AT1743" s="63"/>
      <c r="AU1743" s="63"/>
      <c r="AV1743" s="142"/>
      <c r="AW1743" s="71"/>
      <c r="AX1743" s="45"/>
      <c r="AY1743" s="45"/>
      <c r="AZ1743" s="46"/>
      <c r="BA1743" s="152"/>
      <c r="BB1743" s="47"/>
      <c r="BC1743" s="158">
        <v>2</v>
      </c>
      <c r="BD1743" s="158"/>
      <c r="BE1743" s="47"/>
      <c r="BF1743" s="56"/>
      <c r="BG1743" s="49"/>
      <c r="BH1743" s="50"/>
      <c r="BI1743" s="49"/>
      <c r="BJ1743" s="49"/>
      <c r="BK1743" s="49"/>
      <c r="BL1743" s="49"/>
      <c r="BM1743" s="49"/>
      <c r="BN1743" s="50"/>
      <c r="BO1743" s="49"/>
      <c r="BP1743" s="49"/>
      <c r="BQ1743" s="50"/>
      <c r="BR1743" s="9"/>
    </row>
    <row r="1744" spans="1:70" s="7" customFormat="1" x14ac:dyDescent="0.25">
      <c r="A1744" s="68" t="s">
        <v>2683</v>
      </c>
      <c r="B1744" s="67" t="s">
        <v>1318</v>
      </c>
      <c r="C1744" s="52">
        <v>44977.832465277781</v>
      </c>
      <c r="D1744" s="16">
        <f>(K1744*M1744+P1744*R1744)/(24*60*60)</f>
        <v>6.1111111111111114E-3</v>
      </c>
      <c r="E1744" s="26"/>
      <c r="F1744" s="14" t="s">
        <v>2641</v>
      </c>
      <c r="G1744" s="15">
        <v>0.112</v>
      </c>
      <c r="H1744" s="131">
        <v>31.5</v>
      </c>
      <c r="I1744" s="131">
        <v>15</v>
      </c>
      <c r="J1744" s="143" t="s">
        <v>2600</v>
      </c>
      <c r="K1744" s="27">
        <v>3</v>
      </c>
      <c r="L1744" s="27">
        <v>2E-3</v>
      </c>
      <c r="M1744" s="13">
        <v>176</v>
      </c>
      <c r="N1744" s="13">
        <v>240</v>
      </c>
      <c r="O1744" s="17">
        <v>2E-3</v>
      </c>
      <c r="P1744" s="27">
        <v>0</v>
      </c>
      <c r="Q1744" s="27">
        <v>2E-3</v>
      </c>
      <c r="R1744" s="13">
        <v>529</v>
      </c>
      <c r="S1744" s="13">
        <v>240</v>
      </c>
      <c r="T1744" s="133">
        <v>2.9999999999999997E-4</v>
      </c>
      <c r="U1744" s="27">
        <v>7.5799999999999999E-4</v>
      </c>
      <c r="V1744" s="8">
        <f>IF(AB1742="Latest Sag:",-(K1744*L1744+P1744*Q1744),-(K1744*L1744+P1744*Q1744)+U1744)</f>
        <v>-5.2420000000000001E-3</v>
      </c>
      <c r="W1744" s="8">
        <f>IF(OR(AC1743="",AC1743=0),Z1743+V1744,IF(AB1742="Latest Sag:",AA1743+U1744+V1744,AC1743+V1744))</f>
        <v>-0.62771299999999997</v>
      </c>
      <c r="X1744" s="33">
        <v>-39.658338999999998</v>
      </c>
      <c r="Y1744" s="53">
        <f>IF(OR(ISBLANK(X1744),X1742=VALUE(20)),,IF(W1742="Latest Z20:",ABS(X1742-X1744-K1741*L1741-P1741*Q1741+U1743+U1744),ABS(X1743-X1744-K1743*L1743-P1743*Q1743+U1744)))</f>
        <v>4.4721171210682087E-15</v>
      </c>
      <c r="Z1744" s="28">
        <v>-67.621949000000001</v>
      </c>
      <c r="AA1744" s="28">
        <v>-0.616873</v>
      </c>
      <c r="AB1744" s="28">
        <v>-1.0854000000000001E-2</v>
      </c>
      <c r="AC1744" s="8">
        <f t="shared" ref="AC1744" si="3978">AB1744+AA1744</f>
        <v>-0.62772700000000003</v>
      </c>
      <c r="AD1744" s="35">
        <v>-0.63272757119199596</v>
      </c>
      <c r="AE1744" s="8">
        <f t="shared" ref="AE1744" si="3979">IF(AD1744="",0,IF(OR(AC1744="",AC1744=0),W1744-AD1744,AC1744-AD1744))</f>
        <v>5.0005711919959284E-3</v>
      </c>
      <c r="AF1744" s="58">
        <f t="shared" ref="AF1744" si="3980">IF(AA1744="",(Z1744-V1744)-Z1743,AC1744-W1744)</f>
        <v>-1.4000000000069512E-5</v>
      </c>
      <c r="AG1744" s="40">
        <v>161</v>
      </c>
      <c r="AH1744" s="73">
        <v>400</v>
      </c>
      <c r="AI1744" s="40">
        <v>27</v>
      </c>
      <c r="AJ1744" s="73">
        <v>100</v>
      </c>
      <c r="AK1744" s="40">
        <v>17</v>
      </c>
      <c r="AL1744" s="73">
        <v>200</v>
      </c>
      <c r="AM1744" s="70"/>
      <c r="AN1744" s="74"/>
      <c r="AO1744" s="70">
        <v>64</v>
      </c>
      <c r="AP1744" s="63"/>
      <c r="AQ1744" s="63"/>
      <c r="AR1744" s="40"/>
      <c r="AS1744" s="40"/>
      <c r="AT1744" s="63"/>
      <c r="AU1744" s="63"/>
      <c r="AV1744" s="142"/>
      <c r="AW1744" s="71"/>
      <c r="AX1744" s="45"/>
      <c r="AY1744" s="45">
        <v>1.2300000000000001E-4</v>
      </c>
      <c r="AZ1744" s="46"/>
      <c r="BA1744" s="152"/>
      <c r="BB1744" s="47"/>
      <c r="BC1744" s="158">
        <v>2</v>
      </c>
      <c r="BD1744" s="158" t="s">
        <v>2664</v>
      </c>
      <c r="BE1744" s="47">
        <v>30</v>
      </c>
      <c r="BF1744" s="56"/>
      <c r="BG1744" s="49"/>
      <c r="BH1744" s="50"/>
      <c r="BI1744" s="49"/>
      <c r="BJ1744" s="49"/>
      <c r="BK1744" s="49"/>
      <c r="BL1744" s="49"/>
      <c r="BM1744" s="49"/>
      <c r="BN1744" s="50"/>
      <c r="BO1744" s="49"/>
      <c r="BP1744" s="49"/>
      <c r="BQ1744" s="50"/>
      <c r="BR1744" s="9"/>
    </row>
    <row r="1745" spans="1:70" s="7" customFormat="1" x14ac:dyDescent="0.25">
      <c r="A1745" s="68" t="s">
        <v>2684</v>
      </c>
      <c r="B1745" s="67" t="s">
        <v>1318</v>
      </c>
      <c r="C1745" s="52">
        <v>44977.855393518519</v>
      </c>
      <c r="D1745" s="16">
        <f>(K1745*M1745+P1745*R1745)/(24*60*60)</f>
        <v>1.2233796296296296E-2</v>
      </c>
      <c r="E1745" s="26" t="s">
        <v>2656</v>
      </c>
      <c r="F1745" s="14" t="s">
        <v>2641</v>
      </c>
      <c r="G1745" s="15">
        <v>0.112</v>
      </c>
      <c r="H1745" s="131">
        <v>31.5</v>
      </c>
      <c r="I1745" s="131">
        <v>15</v>
      </c>
      <c r="J1745" s="143" t="s">
        <v>2600</v>
      </c>
      <c r="K1745" s="27">
        <v>3</v>
      </c>
      <c r="L1745" s="27">
        <v>2E-3</v>
      </c>
      <c r="M1745" s="13">
        <v>176</v>
      </c>
      <c r="N1745" s="13">
        <v>240</v>
      </c>
      <c r="O1745" s="17">
        <v>2E-3</v>
      </c>
      <c r="P1745" s="27">
        <v>1</v>
      </c>
      <c r="Q1745" s="27">
        <v>2E-3</v>
      </c>
      <c r="R1745" s="13">
        <v>529</v>
      </c>
      <c r="S1745" s="13">
        <v>240</v>
      </c>
      <c r="T1745" s="133">
        <v>2.9999999999999997E-4</v>
      </c>
      <c r="U1745" s="27">
        <v>3.1180000000000001E-3</v>
      </c>
      <c r="V1745" s="8">
        <f>IF(AB1743="Latest Sag:",-(K1745*L1745+P1745*Q1745),-(K1745*L1745+P1745*Q1745)+U1745)</f>
        <v>-4.8820000000000001E-3</v>
      </c>
      <c r="W1745" s="8">
        <f>IF(OR(AC1744="",AC1744=0),Z1744+V1745,IF(AB1743="Latest Sag:",AA1744+U1745+V1745,AC1744+V1745))</f>
        <v>-0.63260900000000009</v>
      </c>
      <c r="X1745" s="33">
        <v>-39.661220999999998</v>
      </c>
      <c r="Y1745" s="53">
        <f>IF(OR(ISBLANK(X1745),X1743=VALUE(20)),,IF(W1743="Latest Z20:",ABS(X1743-X1745-K1742*L1742-P1742*Q1742+U1744+U1745),ABS(X1744-X1745-K1744*L1744-P1744*Q1744+U1745)))</f>
        <v>3.9291486730874681E-16</v>
      </c>
      <c r="Z1745" s="28">
        <v>-67.621825999999999</v>
      </c>
      <c r="AA1745" s="28">
        <v>-0.61687000000000003</v>
      </c>
      <c r="AB1745" s="28">
        <v>-1.5973999999999999E-2</v>
      </c>
      <c r="AC1745" s="8">
        <f t="shared" ref="AC1745" si="3981">AB1745+AA1745</f>
        <v>-0.63284400000000007</v>
      </c>
      <c r="AD1745" s="35">
        <v>-0.63272757119199596</v>
      </c>
      <c r="AE1745" s="8">
        <f t="shared" ref="AE1745" si="3982">IF(AD1745="",0,IF(OR(AC1745="",AC1745=0),W1745-AD1745,AC1745-AD1745))</f>
        <v>-1.1642880800410982E-4</v>
      </c>
      <c r="AF1745" s="58">
        <f t="shared" ref="AF1745" si="3983">IF(AA1745="",(Z1745-V1745)-Z1744,AC1745-W1745)</f>
        <v>-2.3499999999998522E-4</v>
      </c>
      <c r="AG1745" s="40">
        <v>-68</v>
      </c>
      <c r="AH1745" s="73">
        <v>400</v>
      </c>
      <c r="AI1745" s="40">
        <v>26</v>
      </c>
      <c r="AJ1745" s="73">
        <v>100</v>
      </c>
      <c r="AK1745" s="40">
        <v>10</v>
      </c>
      <c r="AL1745" s="73">
        <v>200</v>
      </c>
      <c r="AM1745" s="70"/>
      <c r="AN1745" s="74"/>
      <c r="AO1745" s="70">
        <v>152</v>
      </c>
      <c r="AP1745" s="63"/>
      <c r="AQ1745" s="63"/>
      <c r="AR1745" s="40"/>
      <c r="AS1745" s="40"/>
      <c r="AT1745" s="63"/>
      <c r="AU1745" s="63"/>
      <c r="AV1745" s="142"/>
      <c r="AW1745" s="71"/>
      <c r="AX1745" s="45"/>
      <c r="AY1745" s="45"/>
      <c r="AZ1745" s="46"/>
      <c r="BA1745" s="152"/>
      <c r="BB1745" s="47"/>
      <c r="BC1745" s="158">
        <v>2</v>
      </c>
      <c r="BD1745" s="158">
        <v>6</v>
      </c>
      <c r="BE1745" s="47">
        <v>10.5</v>
      </c>
      <c r="BF1745" s="56"/>
      <c r="BG1745" s="49"/>
      <c r="BH1745" s="50"/>
      <c r="BI1745" s="49"/>
      <c r="BJ1745" s="49"/>
      <c r="BK1745" s="49"/>
      <c r="BL1745" s="49"/>
      <c r="BM1745" s="49"/>
      <c r="BN1745" s="50"/>
      <c r="BO1745" s="49"/>
      <c r="BP1745" s="49"/>
      <c r="BQ1745" s="50"/>
      <c r="BR1745" s="9"/>
    </row>
    <row r="1746" spans="1:70" s="6" customFormat="1" x14ac:dyDescent="0.25">
      <c r="A1746" s="1" t="s">
        <v>25</v>
      </c>
      <c r="B1746" s="136"/>
      <c r="C1746" s="137">
        <v>44977.912581018521</v>
      </c>
      <c r="D1746" s="146">
        <v>4.13</v>
      </c>
      <c r="E1746" s="139" t="s">
        <v>814</v>
      </c>
      <c r="F1746" s="165" t="s">
        <v>1175</v>
      </c>
      <c r="G1746" s="22"/>
      <c r="H1746" s="134"/>
      <c r="I1746" s="134"/>
      <c r="J1746" s="145"/>
      <c r="K1746" s="29"/>
      <c r="L1746" s="29"/>
      <c r="M1746" s="1"/>
      <c r="N1746" s="1"/>
      <c r="O1746" s="3"/>
      <c r="P1746" s="29"/>
      <c r="Q1746" s="29"/>
      <c r="R1746" s="1"/>
      <c r="S1746" s="1"/>
      <c r="T1746" s="147" t="s">
        <v>903</v>
      </c>
      <c r="U1746" s="32" t="s">
        <v>24</v>
      </c>
      <c r="V1746" s="24"/>
      <c r="W1746" s="25" t="s">
        <v>22</v>
      </c>
      <c r="X1746" s="30">
        <v>20</v>
      </c>
      <c r="Y1746" s="138"/>
      <c r="Z1746" s="30"/>
      <c r="AA1746" s="30"/>
      <c r="AB1746" s="36" t="s">
        <v>21</v>
      </c>
      <c r="AC1746" s="24">
        <f>$AC$1745</f>
        <v>-0.63284400000000007</v>
      </c>
      <c r="AD1746" s="30"/>
      <c r="AE1746" s="24"/>
      <c r="AF1746" s="24"/>
      <c r="AG1746" s="41"/>
      <c r="AH1746" s="41"/>
      <c r="AI1746" s="41"/>
      <c r="AJ1746" s="41"/>
      <c r="AK1746" s="41"/>
      <c r="AL1746" s="41"/>
      <c r="AM1746" s="41"/>
      <c r="AN1746" s="41"/>
      <c r="AO1746" s="41"/>
      <c r="AP1746" s="135"/>
      <c r="AQ1746" s="135"/>
      <c r="AR1746" s="41"/>
      <c r="AS1746" s="41"/>
      <c r="AT1746" s="135"/>
      <c r="AU1746" s="135"/>
      <c r="AV1746" s="29"/>
      <c r="AW1746" s="42"/>
      <c r="AX1746" s="42"/>
      <c r="AY1746" s="42"/>
      <c r="AZ1746" s="43"/>
      <c r="BA1746" s="151"/>
      <c r="BB1746" s="44"/>
      <c r="BC1746" s="157">
        <v>3</v>
      </c>
      <c r="BD1746" s="157"/>
      <c r="BE1746" s="44"/>
      <c r="BF1746" s="48"/>
      <c r="BG1746" s="48"/>
      <c r="BH1746" s="48"/>
      <c r="BI1746" s="48"/>
      <c r="BJ1746" s="48"/>
      <c r="BK1746" s="48"/>
      <c r="BL1746" s="48"/>
      <c r="BM1746" s="48"/>
      <c r="BN1746" s="48"/>
      <c r="BO1746" s="48"/>
      <c r="BP1746" s="48"/>
      <c r="BQ1746" s="48"/>
      <c r="BR1746" s="1"/>
    </row>
    <row r="1747" spans="1:70" s="7" customFormat="1" x14ac:dyDescent="0.25">
      <c r="A1747" s="68" t="s">
        <v>1112</v>
      </c>
      <c r="B1747" s="67" t="s">
        <v>1318</v>
      </c>
      <c r="C1747" s="52">
        <v>44977.912719907406</v>
      </c>
      <c r="D1747" s="16">
        <f t="shared" ref="D1747:D1753" si="3984">(K1747*M1747+P1747*R1747)/(24*60*60)</f>
        <v>0</v>
      </c>
      <c r="E1747" s="26" t="s">
        <v>2652</v>
      </c>
      <c r="F1747" s="14" t="s">
        <v>2647</v>
      </c>
      <c r="G1747" s="15">
        <v>0.112</v>
      </c>
      <c r="H1747" s="131">
        <v>31.5</v>
      </c>
      <c r="I1747" s="131">
        <v>15</v>
      </c>
      <c r="J1747" s="143" t="s">
        <v>2159</v>
      </c>
      <c r="K1747" s="37"/>
      <c r="L1747" s="27">
        <v>6.0000000000000001E-3</v>
      </c>
      <c r="M1747" s="13">
        <v>57</v>
      </c>
      <c r="N1747" s="13">
        <v>240</v>
      </c>
      <c r="O1747" s="17">
        <v>2E-3</v>
      </c>
      <c r="P1747" s="37"/>
      <c r="Q1747" s="27">
        <v>2E-3</v>
      </c>
      <c r="R1747" s="13">
        <v>529</v>
      </c>
      <c r="S1747" s="13">
        <v>240</v>
      </c>
      <c r="T1747" s="133">
        <v>2.9999999999999997E-4</v>
      </c>
      <c r="U1747" s="27"/>
      <c r="V1747" s="8">
        <f t="shared" ref="V1747:V1753" si="3985">IF(AB1745="Latest Sag:",-(K1747*L1747+P1747*Q1747),-(K1747*L1747+P1747*Q1747)+U1747)</f>
        <v>0</v>
      </c>
      <c r="W1747" s="8">
        <f t="shared" ref="W1747:W1753" si="3986">IF(OR(AC1746="",AC1746=0),Z1746+V1747,IF(AB1745="Latest Sag:",AA1746+U1747+V1747,AC1746+V1747))</f>
        <v>-0.63284400000000007</v>
      </c>
      <c r="X1747" s="34"/>
      <c r="Y1747" s="53">
        <f t="shared" ref="Y1747:Y1753" si="3987">IF(OR(ISBLANK(X1747),X1745=VALUE(20)),,IF(W1745="Latest Z20:",ABS(X1745-X1747-K1744*L1744-P1744*Q1744+U1746+U1747),ABS(X1746-X1747-K1746*L1746-P1746*Q1746+U1747)))</f>
        <v>0</v>
      </c>
      <c r="Z1747" s="28">
        <v>-77.215423000000001</v>
      </c>
      <c r="AA1747" s="28"/>
      <c r="AB1747" s="28"/>
      <c r="AC1747" s="8">
        <f t="shared" ref="AC1747" si="3988">AB1747+AA1747</f>
        <v>0</v>
      </c>
      <c r="AD1747" s="35"/>
      <c r="AE1747" s="8">
        <f t="shared" ref="AE1747" si="3989">IF(AD1747="",0,IF(OR(AC1747="",AC1747=0),W1747-AD1747,AC1747-AD1747))</f>
        <v>0</v>
      </c>
      <c r="AF1747" s="58">
        <f t="shared" ref="AF1747" si="3990">IF(AA1747="",(Z1747-V1747)-Z1746,AC1747-W1747)</f>
        <v>-77.215423000000001</v>
      </c>
      <c r="AG1747" s="40">
        <v>85</v>
      </c>
      <c r="AH1747" s="73">
        <v>350</v>
      </c>
      <c r="AI1747" s="40"/>
      <c r="AJ1747" s="73"/>
      <c r="AK1747" s="40"/>
      <c r="AL1747" s="73"/>
      <c r="AM1747" s="70"/>
      <c r="AN1747" s="74"/>
      <c r="AO1747" s="70"/>
      <c r="AP1747" s="63"/>
      <c r="AQ1747" s="63"/>
      <c r="AR1747" s="40"/>
      <c r="AS1747" s="40"/>
      <c r="AT1747" s="63"/>
      <c r="AU1747" s="63"/>
      <c r="AV1747" s="142"/>
      <c r="AW1747" s="71"/>
      <c r="AX1747" s="45"/>
      <c r="AY1747" s="45"/>
      <c r="AZ1747" s="46"/>
      <c r="BA1747" s="152"/>
      <c r="BB1747" s="47"/>
      <c r="BC1747" s="158">
        <v>3</v>
      </c>
      <c r="BD1747" s="158"/>
      <c r="BE1747" s="47"/>
      <c r="BF1747" s="56"/>
      <c r="BG1747" s="49"/>
      <c r="BH1747" s="50"/>
      <c r="BI1747" s="49"/>
      <c r="BJ1747" s="49"/>
      <c r="BK1747" s="49"/>
      <c r="BL1747" s="49"/>
      <c r="BM1747" s="49"/>
      <c r="BN1747" s="50"/>
      <c r="BO1747" s="49"/>
      <c r="BP1747" s="49"/>
      <c r="BQ1747" s="50"/>
      <c r="BR1747" s="9"/>
    </row>
    <row r="1748" spans="1:70" s="7" customFormat="1" x14ac:dyDescent="0.25">
      <c r="A1748" s="68" t="s">
        <v>1116</v>
      </c>
      <c r="B1748" s="67" t="s">
        <v>1318</v>
      </c>
      <c r="C1748" s="52">
        <v>44977.947465277779</v>
      </c>
      <c r="D1748" s="16">
        <f t="shared" si="3984"/>
        <v>1.9791666666666668E-3</v>
      </c>
      <c r="E1748" s="26"/>
      <c r="F1748" s="14" t="s">
        <v>2647</v>
      </c>
      <c r="G1748" s="15">
        <v>0.112</v>
      </c>
      <c r="H1748" s="131">
        <v>31.5</v>
      </c>
      <c r="I1748" s="131">
        <v>15</v>
      </c>
      <c r="J1748" s="143" t="s">
        <v>2159</v>
      </c>
      <c r="K1748" s="27">
        <v>3</v>
      </c>
      <c r="L1748" s="27">
        <v>6.0000000000000001E-3</v>
      </c>
      <c r="M1748" s="13">
        <v>57</v>
      </c>
      <c r="N1748" s="13">
        <v>240</v>
      </c>
      <c r="O1748" s="17">
        <v>2E-3</v>
      </c>
      <c r="P1748" s="27">
        <v>0</v>
      </c>
      <c r="Q1748" s="27">
        <v>2E-3</v>
      </c>
      <c r="R1748" s="13">
        <v>529</v>
      </c>
      <c r="S1748" s="13">
        <v>240</v>
      </c>
      <c r="T1748" s="133">
        <v>2.9999999999999997E-4</v>
      </c>
      <c r="U1748" s="27">
        <v>1.2500000000000001E-2</v>
      </c>
      <c r="V1748" s="8">
        <f t="shared" si="3985"/>
        <v>-1.8000000000000002E-2</v>
      </c>
      <c r="W1748" s="8">
        <f t="shared" si="3986"/>
        <v>-77.233423000000002</v>
      </c>
      <c r="X1748" s="33">
        <v>-49.397615999999999</v>
      </c>
      <c r="Y1748" s="53">
        <f t="shared" si="3987"/>
        <v>0</v>
      </c>
      <c r="Z1748" s="28">
        <v>-77.218637000000001</v>
      </c>
      <c r="AA1748" s="28"/>
      <c r="AB1748" s="28"/>
      <c r="AC1748" s="8">
        <f t="shared" ref="AC1748" si="3991">AB1748+AA1748</f>
        <v>0</v>
      </c>
      <c r="AD1748" s="35"/>
      <c r="AE1748" s="8">
        <f t="shared" ref="AE1748" si="3992">IF(AD1748="",0,IF(OR(AC1748="",AC1748=0),W1748-AD1748,AC1748-AD1748))</f>
        <v>0</v>
      </c>
      <c r="AF1748" s="58">
        <f t="shared" ref="AF1748" si="3993">IF(AA1748="",(Z1748-V1748)-Z1747,AC1748-W1748)</f>
        <v>1.4786000000000854E-2</v>
      </c>
      <c r="AG1748" s="40">
        <v>5029</v>
      </c>
      <c r="AH1748" s="73">
        <v>350</v>
      </c>
      <c r="AI1748" s="40"/>
      <c r="AJ1748" s="73"/>
      <c r="AK1748" s="40"/>
      <c r="AL1748" s="73"/>
      <c r="AM1748" s="70"/>
      <c r="AN1748" s="74"/>
      <c r="AO1748" s="70"/>
      <c r="AP1748" s="63"/>
      <c r="AQ1748" s="63"/>
      <c r="AR1748" s="40"/>
      <c r="AS1748" s="40"/>
      <c r="AT1748" s="63"/>
      <c r="AU1748" s="63"/>
      <c r="AV1748" s="142">
        <v>3.9800000000000002E-2</v>
      </c>
      <c r="AW1748" s="71">
        <v>1.95E-2</v>
      </c>
      <c r="AX1748" s="45">
        <v>-4.0429999999999997E-3</v>
      </c>
      <c r="AY1748" s="45"/>
      <c r="AZ1748" s="46"/>
      <c r="BA1748" s="152"/>
      <c r="BB1748" s="47"/>
      <c r="BC1748" s="158">
        <v>3</v>
      </c>
      <c r="BD1748" s="158"/>
      <c r="BE1748" s="47"/>
      <c r="BF1748" s="56"/>
      <c r="BG1748" s="49"/>
      <c r="BH1748" s="50"/>
      <c r="BI1748" s="49"/>
      <c r="BJ1748" s="49"/>
      <c r="BK1748" s="49"/>
      <c r="BL1748" s="49"/>
      <c r="BM1748" s="49"/>
      <c r="BN1748" s="50"/>
      <c r="BO1748" s="49"/>
      <c r="BP1748" s="49"/>
      <c r="BQ1748" s="50"/>
      <c r="BR1748" s="9"/>
    </row>
    <row r="1749" spans="1:70" s="7" customFormat="1" x14ac:dyDescent="0.25">
      <c r="A1749" s="68" t="s">
        <v>1250</v>
      </c>
      <c r="B1749" s="67" t="s">
        <v>1318</v>
      </c>
      <c r="C1749" s="52">
        <v>44977.960277777776</v>
      </c>
      <c r="D1749" s="16">
        <f t="shared" si="3984"/>
        <v>1.9791666666666668E-3</v>
      </c>
      <c r="E1749" s="26" t="s">
        <v>2650</v>
      </c>
      <c r="F1749" s="14" t="s">
        <v>2647</v>
      </c>
      <c r="G1749" s="15">
        <v>0.112</v>
      </c>
      <c r="H1749" s="131">
        <v>31.5</v>
      </c>
      <c r="I1749" s="131">
        <v>15</v>
      </c>
      <c r="J1749" s="143" t="s">
        <v>2159</v>
      </c>
      <c r="K1749" s="27">
        <v>3</v>
      </c>
      <c r="L1749" s="27">
        <v>6.0000000000000001E-3</v>
      </c>
      <c r="M1749" s="13">
        <v>57</v>
      </c>
      <c r="N1749" s="13">
        <v>240</v>
      </c>
      <c r="O1749" s="17">
        <v>2E-3</v>
      </c>
      <c r="P1749" s="27">
        <v>0</v>
      </c>
      <c r="Q1749" s="27">
        <v>2E-3</v>
      </c>
      <c r="R1749" s="13">
        <v>529</v>
      </c>
      <c r="S1749" s="13">
        <v>240</v>
      </c>
      <c r="T1749" s="133">
        <v>2.9999999999999997E-4</v>
      </c>
      <c r="U1749" s="27">
        <v>0.01</v>
      </c>
      <c r="V1749" s="8">
        <f t="shared" si="3985"/>
        <v>-8.0000000000000019E-3</v>
      </c>
      <c r="W1749" s="8">
        <f t="shared" si="3986"/>
        <v>-77.226636999999997</v>
      </c>
      <c r="X1749" s="33">
        <v>-49.405614</v>
      </c>
      <c r="Y1749" s="53">
        <f t="shared" si="3987"/>
        <v>1.9999999993861733E-6</v>
      </c>
      <c r="Z1749" s="28">
        <v>-77.230459999999994</v>
      </c>
      <c r="AA1749" s="28"/>
      <c r="AB1749" s="28"/>
      <c r="AC1749" s="8">
        <f t="shared" ref="AC1749" si="3994">AB1749+AA1749</f>
        <v>0</v>
      </c>
      <c r="AD1749" s="35"/>
      <c r="AE1749" s="8">
        <f t="shared" ref="AE1749" si="3995">IF(AD1749="",0,IF(OR(AC1749="",AC1749=0),W1749-AD1749,AC1749-AD1749))</f>
        <v>0</v>
      </c>
      <c r="AF1749" s="58">
        <f t="shared" ref="AF1749" si="3996">IF(AA1749="",(Z1749-V1749)-Z1748,AC1749-W1749)</f>
        <v>-3.8229999999970232E-3</v>
      </c>
      <c r="AG1749" s="40">
        <v>698</v>
      </c>
      <c r="AH1749" s="73">
        <v>350</v>
      </c>
      <c r="AI1749" s="40"/>
      <c r="AJ1749" s="73"/>
      <c r="AK1749" s="40"/>
      <c r="AL1749" s="73"/>
      <c r="AM1749" s="70"/>
      <c r="AN1749" s="74"/>
      <c r="AO1749" s="70"/>
      <c r="AP1749" s="63"/>
      <c r="AQ1749" s="63"/>
      <c r="AR1749" s="40"/>
      <c r="AS1749" s="40"/>
      <c r="AT1749" s="63"/>
      <c r="AU1749" s="63"/>
      <c r="AV1749" s="142">
        <v>8.2000000000000007E-3</v>
      </c>
      <c r="AW1749" s="71">
        <v>-3.5000000000000001E-3</v>
      </c>
      <c r="AX1749" s="45">
        <v>2.0230000000000001E-3</v>
      </c>
      <c r="AY1749" s="45">
        <v>4.823E-3</v>
      </c>
      <c r="AZ1749" s="46"/>
      <c r="BA1749" s="152"/>
      <c r="BB1749" s="47"/>
      <c r="BC1749" s="158">
        <v>3</v>
      </c>
      <c r="BD1749" s="158"/>
      <c r="BE1749" s="47"/>
      <c r="BF1749" s="56"/>
      <c r="BG1749" s="49"/>
      <c r="BH1749" s="50"/>
      <c r="BI1749" s="49"/>
      <c r="BJ1749" s="49"/>
      <c r="BK1749" s="49"/>
      <c r="BL1749" s="49"/>
      <c r="BM1749" s="49"/>
      <c r="BN1749" s="50"/>
      <c r="BO1749" s="49"/>
      <c r="BP1749" s="49"/>
      <c r="BQ1749" s="50"/>
      <c r="BR1749" s="9"/>
    </row>
    <row r="1750" spans="1:70" s="7" customFormat="1" x14ac:dyDescent="0.25">
      <c r="A1750" s="68" t="s">
        <v>1254</v>
      </c>
      <c r="B1750" s="67" t="s">
        <v>1318</v>
      </c>
      <c r="C1750" s="52">
        <v>44977.978298611109</v>
      </c>
      <c r="D1750" s="16">
        <f t="shared" si="3984"/>
        <v>1.9791666666666668E-3</v>
      </c>
      <c r="E1750" s="26" t="s">
        <v>2651</v>
      </c>
      <c r="F1750" s="14" t="s">
        <v>2647</v>
      </c>
      <c r="G1750" s="15">
        <v>0.112</v>
      </c>
      <c r="H1750" s="131">
        <v>31.5</v>
      </c>
      <c r="I1750" s="131">
        <v>15</v>
      </c>
      <c r="J1750" s="143" t="s">
        <v>2159</v>
      </c>
      <c r="K1750" s="27">
        <v>3</v>
      </c>
      <c r="L1750" s="27">
        <v>6.0000000000000001E-3</v>
      </c>
      <c r="M1750" s="13">
        <v>57</v>
      </c>
      <c r="N1750" s="13">
        <v>240</v>
      </c>
      <c r="O1750" s="17">
        <v>2E-3</v>
      </c>
      <c r="P1750" s="27">
        <v>0</v>
      </c>
      <c r="Q1750" s="27">
        <v>2E-3</v>
      </c>
      <c r="R1750" s="13">
        <v>529</v>
      </c>
      <c r="S1750" s="13">
        <v>240</v>
      </c>
      <c r="T1750" s="133">
        <v>2.9999999999999997E-4</v>
      </c>
      <c r="U1750" s="27">
        <v>0.01</v>
      </c>
      <c r="V1750" s="8">
        <f t="shared" si="3985"/>
        <v>-8.0000000000000019E-3</v>
      </c>
      <c r="W1750" s="8">
        <f t="shared" si="3986"/>
        <v>-77.238459999999989</v>
      </c>
      <c r="X1750" s="33">
        <v>-49.413615</v>
      </c>
      <c r="Y1750" s="53">
        <f t="shared" si="3987"/>
        <v>1.0000000001449821E-6</v>
      </c>
      <c r="Z1750" s="28">
        <v>-77.238737</v>
      </c>
      <c r="AA1750" s="28"/>
      <c r="AB1750" s="28"/>
      <c r="AC1750" s="8">
        <f t="shared" ref="AC1750" si="3997">AB1750+AA1750</f>
        <v>0</v>
      </c>
      <c r="AD1750" s="35"/>
      <c r="AE1750" s="8">
        <f t="shared" ref="AE1750" si="3998">IF(AD1750="",0,IF(OR(AC1750="",AC1750=0),W1750-AD1750,AC1750-AD1750))</f>
        <v>0</v>
      </c>
      <c r="AF1750" s="58">
        <f t="shared" ref="AF1750" si="3999">IF(AA1750="",(Z1750-V1750)-Z1749,AC1750-W1750)</f>
        <v>-2.7700000001118497E-4</v>
      </c>
      <c r="AG1750" s="40">
        <v>478</v>
      </c>
      <c r="AH1750" s="73">
        <v>350</v>
      </c>
      <c r="AI1750" s="40"/>
      <c r="AJ1750" s="73"/>
      <c r="AK1750" s="40"/>
      <c r="AL1750" s="73"/>
      <c r="AM1750" s="70"/>
      <c r="AN1750" s="74"/>
      <c r="AO1750" s="70"/>
      <c r="AP1750" s="63"/>
      <c r="AQ1750" s="63"/>
      <c r="AR1750" s="40"/>
      <c r="AS1750" s="40"/>
      <c r="AT1750" s="63"/>
      <c r="AU1750" s="63"/>
      <c r="AV1750" s="142">
        <v>6.4999999999999997E-3</v>
      </c>
      <c r="AW1750" s="71">
        <v>3.2000000000000002E-3</v>
      </c>
      <c r="AX1750" s="45">
        <v>-3.21E-4</v>
      </c>
      <c r="AY1750" s="45"/>
      <c r="AZ1750" s="46"/>
      <c r="BA1750" s="152"/>
      <c r="BB1750" s="47"/>
      <c r="BC1750" s="158">
        <v>3</v>
      </c>
      <c r="BD1750" s="158"/>
      <c r="BE1750" s="47"/>
      <c r="BF1750" s="56"/>
      <c r="BG1750" s="49"/>
      <c r="BH1750" s="50"/>
      <c r="BI1750" s="49"/>
      <c r="BJ1750" s="49"/>
      <c r="BK1750" s="49"/>
      <c r="BL1750" s="49"/>
      <c r="BM1750" s="49"/>
      <c r="BN1750" s="50"/>
      <c r="BO1750" s="49"/>
      <c r="BP1750" s="49"/>
      <c r="BQ1750" s="50"/>
      <c r="BR1750" s="9"/>
    </row>
    <row r="1751" spans="1:70" s="7" customFormat="1" x14ac:dyDescent="0.25">
      <c r="A1751" s="68" t="s">
        <v>1439</v>
      </c>
      <c r="B1751" s="67" t="s">
        <v>1318</v>
      </c>
      <c r="C1751" s="52">
        <v>44977.996990740743</v>
      </c>
      <c r="D1751" s="16">
        <f t="shared" si="3984"/>
        <v>1.9791666666666668E-3</v>
      </c>
      <c r="E1751" s="26" t="s">
        <v>2654</v>
      </c>
      <c r="F1751" s="14" t="s">
        <v>2647</v>
      </c>
      <c r="G1751" s="15">
        <v>0.112</v>
      </c>
      <c r="H1751" s="131">
        <v>31.5</v>
      </c>
      <c r="I1751" s="131">
        <v>15</v>
      </c>
      <c r="J1751" s="143" t="s">
        <v>2159</v>
      </c>
      <c r="K1751" s="27">
        <v>3</v>
      </c>
      <c r="L1751" s="27">
        <v>6.0000000000000001E-3</v>
      </c>
      <c r="M1751" s="13">
        <v>57</v>
      </c>
      <c r="N1751" s="13">
        <v>240</v>
      </c>
      <c r="O1751" s="17">
        <v>2E-3</v>
      </c>
      <c r="P1751" s="27">
        <v>0</v>
      </c>
      <c r="Q1751" s="27">
        <v>2E-3</v>
      </c>
      <c r="R1751" s="13">
        <v>529</v>
      </c>
      <c r="S1751" s="13">
        <v>240</v>
      </c>
      <c r="T1751" s="133">
        <v>2.9999999999999997E-4</v>
      </c>
      <c r="U1751" s="27">
        <v>1.2E-2</v>
      </c>
      <c r="V1751" s="8">
        <f t="shared" si="3985"/>
        <v>-6.0000000000000019E-3</v>
      </c>
      <c r="W1751" s="8">
        <f t="shared" si="3986"/>
        <v>-77.244737000000001</v>
      </c>
      <c r="X1751" s="33">
        <v>-49.419615999999998</v>
      </c>
      <c r="Y1751" s="53">
        <f t="shared" si="3987"/>
        <v>9.9999999770075676E-7</v>
      </c>
      <c r="Z1751" s="28">
        <v>-77.241995000000003</v>
      </c>
      <c r="AA1751" s="28"/>
      <c r="AB1751" s="28"/>
      <c r="AC1751" s="8">
        <f t="shared" ref="AC1751" si="4000">AB1751+AA1751</f>
        <v>0</v>
      </c>
      <c r="AD1751" s="35"/>
      <c r="AE1751" s="8">
        <f t="shared" ref="AE1751" si="4001">IF(AD1751="",0,IF(OR(AC1751="",AC1751=0),W1751-AD1751,AC1751-AD1751))</f>
        <v>0</v>
      </c>
      <c r="AF1751" s="58">
        <f t="shared" ref="AF1751" si="4002">IF(AA1751="",(Z1751-V1751)-Z1750,AC1751-W1751)</f>
        <v>2.7419999999978018E-3</v>
      </c>
      <c r="AG1751" s="40">
        <v>1170</v>
      </c>
      <c r="AH1751" s="73">
        <v>350</v>
      </c>
      <c r="AI1751" s="40"/>
      <c r="AJ1751" s="73"/>
      <c r="AK1751" s="40"/>
      <c r="AL1751" s="73"/>
      <c r="AM1751" s="70"/>
      <c r="AN1751" s="74"/>
      <c r="AO1751" s="70"/>
      <c r="AP1751" s="63"/>
      <c r="AQ1751" s="63"/>
      <c r="AR1751" s="40"/>
      <c r="AS1751" s="40"/>
      <c r="AT1751" s="63"/>
      <c r="AU1751" s="63"/>
      <c r="AV1751" s="142"/>
      <c r="AW1751" s="71"/>
      <c r="AX1751" s="45"/>
      <c r="AY1751" s="45">
        <v>-4.9389999999999998E-3</v>
      </c>
      <c r="AZ1751" s="46"/>
      <c r="BA1751" s="152"/>
      <c r="BB1751" s="47"/>
      <c r="BC1751" s="158">
        <v>3</v>
      </c>
      <c r="BD1751" s="158"/>
      <c r="BE1751" s="47"/>
      <c r="BF1751" s="56"/>
      <c r="BG1751" s="49"/>
      <c r="BH1751" s="50"/>
      <c r="BI1751" s="49"/>
      <c r="BJ1751" s="49"/>
      <c r="BK1751" s="49"/>
      <c r="BL1751" s="49"/>
      <c r="BM1751" s="49"/>
      <c r="BN1751" s="50"/>
      <c r="BO1751" s="49"/>
      <c r="BP1751" s="49"/>
      <c r="BQ1751" s="50"/>
      <c r="BR1751" s="9"/>
    </row>
    <row r="1752" spans="1:70" s="7" customFormat="1" x14ac:dyDescent="0.25">
      <c r="A1752" s="68" t="s">
        <v>1675</v>
      </c>
      <c r="B1752" s="67" t="s">
        <v>1318</v>
      </c>
      <c r="C1752" s="52">
        <v>44978.012754629628</v>
      </c>
      <c r="D1752" s="16">
        <f t="shared" si="3984"/>
        <v>1.9791666666666668E-3</v>
      </c>
      <c r="E1752" s="26" t="s">
        <v>2653</v>
      </c>
      <c r="F1752" s="14" t="s">
        <v>2647</v>
      </c>
      <c r="G1752" s="15">
        <v>0.112</v>
      </c>
      <c r="H1752" s="131">
        <v>31.5</v>
      </c>
      <c r="I1752" s="131">
        <v>15</v>
      </c>
      <c r="J1752" s="143" t="s">
        <v>2159</v>
      </c>
      <c r="K1752" s="27">
        <v>3</v>
      </c>
      <c r="L1752" s="27">
        <v>6.0000000000000001E-3</v>
      </c>
      <c r="M1752" s="13">
        <v>57</v>
      </c>
      <c r="N1752" s="13">
        <v>240</v>
      </c>
      <c r="O1752" s="17">
        <v>2E-3</v>
      </c>
      <c r="P1752" s="27">
        <v>0</v>
      </c>
      <c r="Q1752" s="27">
        <v>2E-3</v>
      </c>
      <c r="R1752" s="13">
        <v>529</v>
      </c>
      <c r="S1752" s="13">
        <v>240</v>
      </c>
      <c r="T1752" s="133">
        <v>2.9999999999999997E-4</v>
      </c>
      <c r="U1752" s="27">
        <v>1.2E-2</v>
      </c>
      <c r="V1752" s="8">
        <f t="shared" si="3985"/>
        <v>-6.0000000000000019E-3</v>
      </c>
      <c r="W1752" s="8">
        <f t="shared" si="3986"/>
        <v>-77.247995000000003</v>
      </c>
      <c r="X1752" s="33">
        <v>-49.425614000000003</v>
      </c>
      <c r="Y1752" s="53">
        <f t="shared" si="3987"/>
        <v>1.9999999947249714E-6</v>
      </c>
      <c r="Z1752" s="28">
        <v>-77.249230999999995</v>
      </c>
      <c r="AA1752" s="28"/>
      <c r="AB1752" s="28"/>
      <c r="AC1752" s="8">
        <f t="shared" ref="AC1752" si="4003">AB1752+AA1752</f>
        <v>0</v>
      </c>
      <c r="AD1752" s="35"/>
      <c r="AE1752" s="8">
        <f t="shared" ref="AE1752" si="4004">IF(AD1752="",0,IF(OR(AC1752="",AC1752=0),W1752-AD1752,AC1752-AD1752))</f>
        <v>0</v>
      </c>
      <c r="AF1752" s="58">
        <f t="shared" ref="AF1752" si="4005">IF(AA1752="",(Z1752-V1752)-Z1751,AC1752-W1752)</f>
        <v>-1.2359999999915772E-3</v>
      </c>
      <c r="AG1752" s="40">
        <v>873</v>
      </c>
      <c r="AH1752" s="73">
        <v>350</v>
      </c>
      <c r="AI1752" s="40"/>
      <c r="AJ1752" s="73"/>
      <c r="AK1752" s="40"/>
      <c r="AL1752" s="73"/>
      <c r="AM1752" s="70"/>
      <c r="AN1752" s="74"/>
      <c r="AO1752" s="70"/>
      <c r="AP1752" s="63"/>
      <c r="AQ1752" s="63"/>
      <c r="AR1752" s="40"/>
      <c r="AS1752" s="40"/>
      <c r="AT1752" s="63"/>
      <c r="AU1752" s="63"/>
      <c r="AV1752" s="142"/>
      <c r="AW1752" s="71"/>
      <c r="AX1752" s="45">
        <v>-1.2E-4</v>
      </c>
      <c r="AY1752" s="45">
        <v>3.5379999999999999E-3</v>
      </c>
      <c r="AZ1752" s="46"/>
      <c r="BA1752" s="152"/>
      <c r="BB1752" s="47"/>
      <c r="BC1752" s="158">
        <v>3</v>
      </c>
      <c r="BD1752" s="158"/>
      <c r="BE1752" s="47"/>
      <c r="BF1752" s="56"/>
      <c r="BG1752" s="49"/>
      <c r="BH1752" s="50"/>
      <c r="BI1752" s="49"/>
      <c r="BJ1752" s="49"/>
      <c r="BK1752" s="49"/>
      <c r="BL1752" s="49"/>
      <c r="BM1752" s="49"/>
      <c r="BN1752" s="50"/>
      <c r="BO1752" s="49"/>
      <c r="BP1752" s="49"/>
      <c r="BQ1752" s="50"/>
      <c r="BR1752" s="9"/>
    </row>
    <row r="1753" spans="1:70" s="7" customFormat="1" x14ac:dyDescent="0.25">
      <c r="A1753" s="68" t="s">
        <v>2602</v>
      </c>
      <c r="B1753" s="67" t="s">
        <v>1318</v>
      </c>
      <c r="C1753" s="52">
        <v>44978.025173611109</v>
      </c>
      <c r="D1753" s="16">
        <f t="shared" si="3984"/>
        <v>1.9791666666666668E-3</v>
      </c>
      <c r="E1753" s="26" t="s">
        <v>2659</v>
      </c>
      <c r="F1753" s="14" t="s">
        <v>2647</v>
      </c>
      <c r="G1753" s="15">
        <v>0.112</v>
      </c>
      <c r="H1753" s="131">
        <v>31.5</v>
      </c>
      <c r="I1753" s="131">
        <v>15</v>
      </c>
      <c r="J1753" s="143" t="s">
        <v>2159</v>
      </c>
      <c r="K1753" s="27">
        <v>3</v>
      </c>
      <c r="L1753" s="27">
        <v>6.0000000000000001E-3</v>
      </c>
      <c r="M1753" s="13">
        <v>57</v>
      </c>
      <c r="N1753" s="13">
        <v>240</v>
      </c>
      <c r="O1753" s="17">
        <v>2E-3</v>
      </c>
      <c r="P1753" s="27">
        <v>0</v>
      </c>
      <c r="Q1753" s="27">
        <v>2E-3</v>
      </c>
      <c r="R1753" s="13">
        <v>529</v>
      </c>
      <c r="S1753" s="13">
        <v>240</v>
      </c>
      <c r="T1753" s="133">
        <v>2.9999999999999997E-4</v>
      </c>
      <c r="U1753" s="27">
        <v>1.2E-2</v>
      </c>
      <c r="V1753" s="8">
        <f t="shared" si="3985"/>
        <v>-6.0000000000000019E-3</v>
      </c>
      <c r="W1753" s="8">
        <f t="shared" si="3986"/>
        <v>-77.255230999999995</v>
      </c>
      <c r="X1753" s="33">
        <v>-49.431615999999998</v>
      </c>
      <c r="Y1753" s="53">
        <f t="shared" si="3987"/>
        <v>1.9999999951759995E-6</v>
      </c>
      <c r="Z1753" s="28">
        <v>-77.255493000000001</v>
      </c>
      <c r="AA1753" s="28"/>
      <c r="AB1753" s="28"/>
      <c r="AC1753" s="8">
        <f t="shared" ref="AC1753" si="4006">AB1753+AA1753</f>
        <v>0</v>
      </c>
      <c r="AD1753" s="35"/>
      <c r="AE1753" s="8">
        <f t="shared" ref="AE1753" si="4007">IF(AD1753="",0,IF(OR(AC1753="",AC1753=0),W1753-AD1753,AC1753-AD1753))</f>
        <v>0</v>
      </c>
      <c r="AF1753" s="58">
        <f t="shared" ref="AF1753" si="4008">IF(AA1753="",(Z1753-V1753)-Z1752,AC1753-W1753)</f>
        <v>-2.6200000000642376E-4</v>
      </c>
      <c r="AG1753" s="40">
        <v>220</v>
      </c>
      <c r="AH1753" s="73">
        <v>350</v>
      </c>
      <c r="AI1753" s="40"/>
      <c r="AJ1753" s="73"/>
      <c r="AK1753" s="40"/>
      <c r="AL1753" s="73"/>
      <c r="AM1753" s="70"/>
      <c r="AN1753" s="74"/>
      <c r="AO1753" s="70"/>
      <c r="AP1753" s="63"/>
      <c r="AQ1753" s="63"/>
      <c r="AR1753" s="40"/>
      <c r="AS1753" s="40"/>
      <c r="AT1753" s="63"/>
      <c r="AU1753" s="63"/>
      <c r="AV1753" s="142"/>
      <c r="AW1753" s="71"/>
      <c r="AX1753" s="45"/>
      <c r="AY1753" s="45"/>
      <c r="AZ1753" s="46"/>
      <c r="BA1753" s="152"/>
      <c r="BB1753" s="47"/>
      <c r="BC1753" s="158">
        <v>3</v>
      </c>
      <c r="BD1753" s="158"/>
      <c r="BE1753" s="47"/>
      <c r="BF1753" s="56"/>
      <c r="BG1753" s="49"/>
      <c r="BH1753" s="50"/>
      <c r="BI1753" s="49"/>
      <c r="BJ1753" s="49"/>
      <c r="BK1753" s="49"/>
      <c r="BL1753" s="49"/>
      <c r="BM1753" s="49"/>
      <c r="BN1753" s="50"/>
      <c r="BO1753" s="49"/>
      <c r="BP1753" s="49"/>
      <c r="BQ1753" s="50"/>
      <c r="BR1753" s="9"/>
    </row>
    <row r="1754" spans="1:70" s="6" customFormat="1" x14ac:dyDescent="0.25">
      <c r="A1754" s="170" t="s">
        <v>1155</v>
      </c>
      <c r="B1754" s="136"/>
      <c r="C1754" s="137">
        <v>44978.033043981479</v>
      </c>
      <c r="D1754" s="146">
        <v>2.89</v>
      </c>
      <c r="E1754" s="139" t="s">
        <v>814</v>
      </c>
      <c r="F1754" s="165" t="s">
        <v>1110</v>
      </c>
      <c r="G1754" s="22"/>
      <c r="H1754" s="134"/>
      <c r="I1754" s="134"/>
      <c r="J1754" s="145"/>
      <c r="K1754" s="29"/>
      <c r="L1754" s="29"/>
      <c r="M1754" s="1"/>
      <c r="N1754" s="1"/>
      <c r="O1754" s="3"/>
      <c r="P1754" s="29"/>
      <c r="Q1754" s="29"/>
      <c r="R1754" s="1"/>
      <c r="S1754" s="1"/>
      <c r="T1754" s="147" t="s">
        <v>903</v>
      </c>
      <c r="U1754" s="32" t="s">
        <v>24</v>
      </c>
      <c r="V1754" s="24"/>
      <c r="W1754" s="25" t="s">
        <v>22</v>
      </c>
      <c r="X1754" s="30">
        <v>20</v>
      </c>
      <c r="Y1754" s="138"/>
      <c r="Z1754" s="30"/>
      <c r="AA1754" s="30"/>
      <c r="AB1754" s="36" t="s">
        <v>21</v>
      </c>
      <c r="AC1754" s="24">
        <f>$AC$1753</f>
        <v>0</v>
      </c>
      <c r="AD1754" s="30"/>
      <c r="AE1754" s="24"/>
      <c r="AF1754" s="24"/>
      <c r="AG1754" s="41"/>
      <c r="AH1754" s="41"/>
      <c r="AI1754" s="41"/>
      <c r="AJ1754" s="41"/>
      <c r="AK1754" s="41"/>
      <c r="AL1754" s="41"/>
      <c r="AM1754" s="41"/>
      <c r="AN1754" s="41"/>
      <c r="AO1754" s="41"/>
      <c r="AP1754" s="135"/>
      <c r="AQ1754" s="135"/>
      <c r="AR1754" s="41"/>
      <c r="AS1754" s="41"/>
      <c r="AT1754" s="135"/>
      <c r="AU1754" s="135"/>
      <c r="AV1754" s="29"/>
      <c r="AW1754" s="42"/>
      <c r="AX1754" s="42"/>
      <c r="AY1754" s="42"/>
      <c r="AZ1754" s="43"/>
      <c r="BA1754" s="151"/>
      <c r="BB1754" s="44"/>
      <c r="BC1754" s="157">
        <v>0</v>
      </c>
      <c r="BD1754" s="157"/>
      <c r="BE1754" s="44"/>
      <c r="BF1754" s="48"/>
      <c r="BG1754" s="48"/>
      <c r="BH1754" s="48"/>
      <c r="BI1754" s="48"/>
      <c r="BJ1754" s="48"/>
      <c r="BK1754" s="48"/>
      <c r="BL1754" s="48"/>
      <c r="BM1754" s="48"/>
      <c r="BN1754" s="48"/>
      <c r="BO1754" s="48"/>
      <c r="BP1754" s="48"/>
      <c r="BQ1754" s="48"/>
      <c r="BR1754" s="1"/>
    </row>
    <row r="1755" spans="1:70" s="7" customFormat="1" x14ac:dyDescent="0.25">
      <c r="A1755" s="68" t="s">
        <v>2655</v>
      </c>
      <c r="B1755" s="67" t="s">
        <v>1318</v>
      </c>
      <c r="C1755" s="52">
        <v>44978.046979166669</v>
      </c>
      <c r="D1755" s="16">
        <f>(K1755*M1755+P1755*R1755)/(24*60*60)</f>
        <v>0</v>
      </c>
      <c r="E1755" s="26" t="s">
        <v>2658</v>
      </c>
      <c r="F1755" s="14" t="s">
        <v>2647</v>
      </c>
      <c r="G1755" s="15">
        <v>0.112</v>
      </c>
      <c r="H1755" s="131">
        <v>31.5</v>
      </c>
      <c r="I1755" s="131">
        <v>15</v>
      </c>
      <c r="J1755" s="143" t="s">
        <v>2159</v>
      </c>
      <c r="K1755" s="37"/>
      <c r="L1755" s="27">
        <v>2E-3</v>
      </c>
      <c r="M1755" s="13">
        <v>176</v>
      </c>
      <c r="N1755" s="13">
        <v>240</v>
      </c>
      <c r="O1755" s="17">
        <v>2E-3</v>
      </c>
      <c r="P1755" s="37"/>
      <c r="Q1755" s="27">
        <v>2E-3</v>
      </c>
      <c r="R1755" s="13">
        <v>529</v>
      </c>
      <c r="S1755" s="13">
        <v>240</v>
      </c>
      <c r="T1755" s="133">
        <v>2.9999999999999997E-4</v>
      </c>
      <c r="U1755" s="27"/>
      <c r="V1755" s="8">
        <f>IF(AB1753="Latest Sag:",-(K1755*L1755+P1755*Q1755),-(K1755*L1755+P1755*Q1755)+U1755)</f>
        <v>0</v>
      </c>
      <c r="W1755" s="8">
        <f>IF(OR(AC1754="",AC1754=0),Z1754+V1755,IF(AB1753="Latest Sag:",AA1754+U1755+V1755,AC1754+V1755))</f>
        <v>0</v>
      </c>
      <c r="X1755" s="34"/>
      <c r="Y1755" s="53">
        <f>IF(OR(ISBLANK(X1755),X1753=VALUE(20)),,IF(W1753="Latest Z20:",ABS(X1753-X1755-K1752*L1752-P1752*Q1752+U1754+U1755),ABS(X1754-X1755-K1754*L1754-P1754*Q1754+U1755)))</f>
        <v>0</v>
      </c>
      <c r="Z1755" s="28">
        <v>-67.620401000000001</v>
      </c>
      <c r="AA1755" s="28">
        <v>-0.61681200000000003</v>
      </c>
      <c r="AB1755" s="28">
        <v>-6.1700000000000004E-4</v>
      </c>
      <c r="AC1755" s="8">
        <f t="shared" ref="AC1755" si="4009">AB1755+AA1755</f>
        <v>-0.61742900000000001</v>
      </c>
      <c r="AD1755" s="35">
        <v>-0.63281304154593898</v>
      </c>
      <c r="AE1755" s="8">
        <f t="shared" ref="AE1755" si="4010">IF(AD1755="",0,IF(OR(AC1755="",AC1755=0),W1755-AD1755,AC1755-AD1755))</f>
        <v>1.5384041545938976E-2</v>
      </c>
      <c r="AF1755" s="58">
        <f t="shared" ref="AF1755" si="4011">IF(AA1755="",(Z1755-V1755)-Z1754,AC1755-W1755)</f>
        <v>-0.61742900000000001</v>
      </c>
      <c r="AG1755" s="40">
        <v>-738</v>
      </c>
      <c r="AH1755" s="73">
        <v>400</v>
      </c>
      <c r="AI1755" s="40">
        <v>199</v>
      </c>
      <c r="AJ1755" s="73">
        <v>100</v>
      </c>
      <c r="AK1755" s="40">
        <v>18</v>
      </c>
      <c r="AL1755" s="73">
        <v>200</v>
      </c>
      <c r="AM1755" s="70"/>
      <c r="AN1755" s="74"/>
      <c r="AO1755" s="70"/>
      <c r="AP1755" s="63"/>
      <c r="AQ1755" s="63"/>
      <c r="AR1755" s="40"/>
      <c r="AS1755" s="40"/>
      <c r="AT1755" s="63"/>
      <c r="AU1755" s="63"/>
      <c r="AV1755" s="142"/>
      <c r="AW1755" s="71">
        <v>2.215E-3</v>
      </c>
      <c r="AX1755" s="45"/>
      <c r="AY1755" s="45"/>
      <c r="AZ1755" s="46"/>
      <c r="BA1755" s="152"/>
      <c r="BB1755" s="47"/>
      <c r="BC1755" s="158">
        <v>0</v>
      </c>
      <c r="BD1755" s="158"/>
      <c r="BE1755" s="47"/>
      <c r="BF1755" s="56"/>
      <c r="BG1755" s="49"/>
      <c r="BH1755" s="50"/>
      <c r="BI1755" s="49"/>
      <c r="BJ1755" s="49"/>
      <c r="BK1755" s="49"/>
      <c r="BL1755" s="49"/>
      <c r="BM1755" s="49"/>
      <c r="BN1755" s="50"/>
      <c r="BO1755" s="49"/>
      <c r="BP1755" s="49"/>
      <c r="BQ1755" s="50"/>
      <c r="BR1755" s="9"/>
    </row>
    <row r="1756" spans="1:70" s="7" customFormat="1" x14ac:dyDescent="0.25">
      <c r="A1756" s="68" t="s">
        <v>2657</v>
      </c>
      <c r="B1756" s="67" t="s">
        <v>1318</v>
      </c>
      <c r="C1756" s="52">
        <v>44978.105821759258</v>
      </c>
      <c r="D1756" s="16">
        <f>(K1756*M1756+P1756*R1756)/(24*60*60)</f>
        <v>1.0185185185185186E-2</v>
      </c>
      <c r="E1756" s="26" t="s">
        <v>2660</v>
      </c>
      <c r="F1756" s="14" t="s">
        <v>2647</v>
      </c>
      <c r="G1756" s="15">
        <v>0.112</v>
      </c>
      <c r="H1756" s="131">
        <v>31.5</v>
      </c>
      <c r="I1756" s="131">
        <v>15</v>
      </c>
      <c r="J1756" s="143" t="s">
        <v>2159</v>
      </c>
      <c r="K1756" s="27">
        <v>5</v>
      </c>
      <c r="L1756" s="27">
        <v>2E-3</v>
      </c>
      <c r="M1756" s="13">
        <v>176</v>
      </c>
      <c r="N1756" s="13">
        <v>240</v>
      </c>
      <c r="O1756" s="17">
        <v>2E-3</v>
      </c>
      <c r="P1756" s="27">
        <v>0</v>
      </c>
      <c r="Q1756" s="27">
        <v>2E-3</v>
      </c>
      <c r="R1756" s="13">
        <v>529</v>
      </c>
      <c r="S1756" s="13">
        <v>240</v>
      </c>
      <c r="T1756" s="133">
        <v>2.9999999999999997E-4</v>
      </c>
      <c r="U1756" s="27">
        <v>4.3470000000000002E-3</v>
      </c>
      <c r="V1756" s="8">
        <f>IF(AB1754="Latest Sag:",-(K1756*L1756+P1756*Q1756),-(K1756*L1756+P1756*Q1756)+U1756)</f>
        <v>-0.01</v>
      </c>
      <c r="W1756" s="8">
        <f>IF(OR(AC1755="",AC1755=0),Z1755+V1756,IF(AB1754="Latest Sag:",AA1755+U1756+V1756,AC1755+V1756))</f>
        <v>-0.62246500000000005</v>
      </c>
      <c r="X1756" s="33">
        <v>-39.807256000000002</v>
      </c>
      <c r="Y1756" s="53">
        <f>IF(OR(ISBLANK(X1756),X1754=VALUE(20)),,IF(W1754="Latest Z20:",ABS(X1754-X1756-K1753*L1753-P1753*Q1753+U1755+U1756),ABS(X1755-X1756-K1755*L1755-P1755*Q1755+U1756)))</f>
        <v>0</v>
      </c>
      <c r="Z1756" s="28">
        <v>-67.620250999999996</v>
      </c>
      <c r="AA1756" s="28">
        <v>-0.61683900000000003</v>
      </c>
      <c r="AB1756" s="28">
        <v>-2.336E-3</v>
      </c>
      <c r="AC1756" s="8">
        <f t="shared" ref="AC1756" si="4012">AB1756+AA1756</f>
        <v>-0.61917500000000003</v>
      </c>
      <c r="AD1756" s="35">
        <v>-0.63281304154593898</v>
      </c>
      <c r="AE1756" s="8">
        <f t="shared" ref="AE1756" si="4013">IF(AD1756="",0,IF(OR(AC1756="",AC1756=0),W1756-AD1756,AC1756-AD1756))</f>
        <v>1.363804154593895E-2</v>
      </c>
      <c r="AF1756" s="58">
        <f t="shared" ref="AF1756" si="4014">IF(AA1756="",(Z1756-V1756)-Z1755,AC1756-W1756)</f>
        <v>3.2900000000000151E-3</v>
      </c>
      <c r="AG1756" s="40">
        <v>1060</v>
      </c>
      <c r="AH1756" s="73">
        <v>400</v>
      </c>
      <c r="AI1756" s="40">
        <v>17</v>
      </c>
      <c r="AJ1756" s="73">
        <v>100</v>
      </c>
      <c r="AK1756" s="40">
        <v>14</v>
      </c>
      <c r="AL1756" s="73">
        <v>200</v>
      </c>
      <c r="AM1756" s="70"/>
      <c r="AN1756" s="74"/>
      <c r="AO1756" s="70">
        <v>245</v>
      </c>
      <c r="AP1756" s="63"/>
      <c r="AQ1756" s="63"/>
      <c r="AR1756" s="40"/>
      <c r="AS1756" s="40"/>
      <c r="AT1756" s="63"/>
      <c r="AU1756" s="63"/>
      <c r="AV1756" s="142"/>
      <c r="AW1756" s="71"/>
      <c r="AX1756" s="45">
        <v>-1.341E-3</v>
      </c>
      <c r="AY1756" s="45">
        <v>-1.3140000000000001E-3</v>
      </c>
      <c r="AZ1756" s="46"/>
      <c r="BA1756" s="152"/>
      <c r="BB1756" s="47"/>
      <c r="BC1756" s="158">
        <v>0</v>
      </c>
      <c r="BD1756" s="158"/>
      <c r="BE1756" s="47"/>
      <c r="BF1756" s="56"/>
      <c r="BG1756" s="49"/>
      <c r="BH1756" s="50"/>
      <c r="BI1756" s="49"/>
      <c r="BJ1756" s="49"/>
      <c r="BK1756" s="49"/>
      <c r="BL1756" s="49"/>
      <c r="BM1756" s="49"/>
      <c r="BN1756" s="50"/>
      <c r="BO1756" s="49"/>
      <c r="BP1756" s="49"/>
      <c r="BQ1756" s="50"/>
      <c r="BR1756" s="9"/>
    </row>
    <row r="1757" spans="1:70" s="7" customFormat="1" x14ac:dyDescent="0.25">
      <c r="A1757" s="68" t="s">
        <v>2661</v>
      </c>
      <c r="B1757" s="67" t="s">
        <v>1318</v>
      </c>
      <c r="C1757" s="52">
        <v>44978.131030092591</v>
      </c>
      <c r="D1757" s="16">
        <f>(K1757*M1757+P1757*R1757)/(24*60*60)</f>
        <v>6.1111111111111114E-3</v>
      </c>
      <c r="E1757" s="26" t="s">
        <v>2663</v>
      </c>
      <c r="F1757" s="14" t="s">
        <v>2647</v>
      </c>
      <c r="G1757" s="15">
        <v>0.112</v>
      </c>
      <c r="H1757" s="131">
        <v>31.5</v>
      </c>
      <c r="I1757" s="131">
        <v>15</v>
      </c>
      <c r="J1757" s="143" t="s">
        <v>2159</v>
      </c>
      <c r="K1757" s="27">
        <v>3</v>
      </c>
      <c r="L1757" s="27">
        <v>2E-3</v>
      </c>
      <c r="M1757" s="13">
        <v>176</v>
      </c>
      <c r="N1757" s="13">
        <v>240</v>
      </c>
      <c r="O1757" s="17">
        <v>2E-3</v>
      </c>
      <c r="P1757" s="27">
        <v>0</v>
      </c>
      <c r="Q1757" s="27">
        <v>2E-3</v>
      </c>
      <c r="R1757" s="13">
        <v>529</v>
      </c>
      <c r="S1757" s="13">
        <v>240</v>
      </c>
      <c r="T1757" s="133">
        <v>2.9999999999999997E-4</v>
      </c>
      <c r="U1757" s="27">
        <v>2.359E-3</v>
      </c>
      <c r="V1757" s="8">
        <f>IF(AB1755="Latest Sag:",-(K1757*L1757+P1757*Q1757),-(K1757*L1757+P1757*Q1757)+U1757)</f>
        <v>-3.6410000000000001E-3</v>
      </c>
      <c r="W1757" s="8">
        <f>IF(OR(AC1756="",AC1756=0),Z1756+V1757,IF(AB1755="Latest Sag:",AA1756+U1757+V1757,AC1756+V1757))</f>
        <v>-0.62281600000000004</v>
      </c>
      <c r="X1757" s="33">
        <v>-39.814898999999997</v>
      </c>
      <c r="Y1757" s="53">
        <f>IF(OR(ISBLANK(X1757),X1755=VALUE(20)),,IF(W1755="Latest Z20:",ABS(X1755-X1757-K1754*L1754-P1754*Q1754+U1756+U1757),ABS(X1756-X1757-K1756*L1756-P1756*Q1756+U1757)))</f>
        <v>1.9999999945150698E-6</v>
      </c>
      <c r="Z1757" s="28">
        <v>-67.620649</v>
      </c>
      <c r="AA1757" s="28">
        <v>-0.61681900000000001</v>
      </c>
      <c r="AB1757" s="28">
        <v>-5.7600000000000004E-3</v>
      </c>
      <c r="AC1757" s="8">
        <f t="shared" ref="AC1757" si="4015">AB1757+AA1757</f>
        <v>-0.62257899999999999</v>
      </c>
      <c r="AD1757" s="35">
        <v>-0.63281304154593898</v>
      </c>
      <c r="AE1757" s="8">
        <f t="shared" ref="AE1757" si="4016">IF(AD1757="",0,IF(OR(AC1757="",AC1757=0),W1757-AD1757,AC1757-AD1757))</f>
        <v>1.0234041545938988E-2</v>
      </c>
      <c r="AF1757" s="58">
        <f t="shared" ref="AF1757" si="4017">IF(AA1757="",(Z1757-V1757)-Z1756,AC1757-W1757)</f>
        <v>2.3700000000004273E-4</v>
      </c>
      <c r="AG1757" s="40">
        <v>489</v>
      </c>
      <c r="AH1757" s="73">
        <v>400</v>
      </c>
      <c r="AI1757" s="40">
        <v>27</v>
      </c>
      <c r="AJ1757" s="73">
        <v>100</v>
      </c>
      <c r="AK1757" s="40">
        <v>15</v>
      </c>
      <c r="AL1757" s="73">
        <v>200</v>
      </c>
      <c r="AM1757" s="70"/>
      <c r="AN1757" s="74"/>
      <c r="AO1757" s="70">
        <v>98</v>
      </c>
      <c r="AP1757" s="63"/>
      <c r="AQ1757" s="63"/>
      <c r="AR1757" s="40"/>
      <c r="AS1757" s="40"/>
      <c r="AT1757" s="63"/>
      <c r="AU1757" s="63"/>
      <c r="AV1757" s="142"/>
      <c r="AW1757" s="71"/>
      <c r="AX1757" s="45">
        <v>-2.4800000000000001E-4</v>
      </c>
      <c r="AY1757" s="45"/>
      <c r="AZ1757" s="46"/>
      <c r="BA1757" s="152"/>
      <c r="BB1757" s="47"/>
      <c r="BC1757" s="158">
        <v>0</v>
      </c>
      <c r="BD1757" s="158"/>
      <c r="BE1757" s="47"/>
      <c r="BF1757" s="56"/>
      <c r="BG1757" s="49"/>
      <c r="BH1757" s="50"/>
      <c r="BI1757" s="49"/>
      <c r="BJ1757" s="49"/>
      <c r="BK1757" s="49"/>
      <c r="BL1757" s="49"/>
      <c r="BM1757" s="49"/>
      <c r="BN1757" s="50"/>
      <c r="BO1757" s="49"/>
      <c r="BP1757" s="49"/>
      <c r="BQ1757" s="50"/>
      <c r="BR1757" s="9"/>
    </row>
    <row r="1758" spans="1:70" s="7" customFormat="1" x14ac:dyDescent="0.25">
      <c r="A1758" s="68" t="s">
        <v>2662</v>
      </c>
      <c r="B1758" s="67" t="s">
        <v>1318</v>
      </c>
      <c r="C1758" s="52">
        <v>44978.152685185189</v>
      </c>
      <c r="D1758" s="16">
        <f>(K1758*M1758+P1758*R1758)/(24*60*60)</f>
        <v>6.1111111111111114E-3</v>
      </c>
      <c r="E1758" s="26"/>
      <c r="F1758" s="14" t="s">
        <v>2647</v>
      </c>
      <c r="G1758" s="15">
        <v>0.112</v>
      </c>
      <c r="H1758" s="131">
        <v>31.5</v>
      </c>
      <c r="I1758" s="131">
        <v>15</v>
      </c>
      <c r="J1758" s="143" t="s">
        <v>2159</v>
      </c>
      <c r="K1758" s="27">
        <v>3</v>
      </c>
      <c r="L1758" s="27">
        <v>2E-3</v>
      </c>
      <c r="M1758" s="13">
        <v>176</v>
      </c>
      <c r="N1758" s="13">
        <v>240</v>
      </c>
      <c r="O1758" s="17">
        <v>2E-3</v>
      </c>
      <c r="P1758" s="27">
        <v>0</v>
      </c>
      <c r="Q1758" s="27">
        <v>2E-3</v>
      </c>
      <c r="R1758" s="13">
        <v>529</v>
      </c>
      <c r="S1758" s="13">
        <v>240</v>
      </c>
      <c r="T1758" s="133">
        <v>2.9999999999999997E-4</v>
      </c>
      <c r="U1758" s="27">
        <v>7.7499999999999997E-4</v>
      </c>
      <c r="V1758" s="8">
        <f>IF(AB1756="Latest Sag:",-(K1758*L1758+P1758*Q1758),-(K1758*L1758+P1758*Q1758)+U1758)</f>
        <v>-5.2250000000000005E-3</v>
      </c>
      <c r="W1758" s="8">
        <f>IF(OR(AC1757="",AC1757=0),Z1757+V1758,IF(AB1756="Latest Sag:",AA1757+U1758+V1758,AC1757+V1758))</f>
        <v>-0.62780400000000003</v>
      </c>
      <c r="X1758" s="33">
        <v>-39.820123000000002</v>
      </c>
      <c r="Y1758" s="53">
        <f>IF(OR(ISBLANK(X1758),X1756=VALUE(20)),,IF(W1756="Latest Z20:",ABS(X1756-X1758-K1755*L1755-P1755*Q1755+U1757+U1758),ABS(X1757-X1758-K1757*L1757-P1757*Q1757+U1758)))</f>
        <v>9.9999999455364311E-7</v>
      </c>
      <c r="Z1758" s="28">
        <v>-67.620814999999993</v>
      </c>
      <c r="AA1758" s="28">
        <v>-0.61681799999999998</v>
      </c>
      <c r="AB1758" s="28">
        <v>-1.0944000000000001E-2</v>
      </c>
      <c r="AC1758" s="8">
        <f t="shared" ref="AC1758" si="4018">AB1758+AA1758</f>
        <v>-0.62776199999999993</v>
      </c>
      <c r="AD1758" s="35">
        <v>-0.63281304154593898</v>
      </c>
      <c r="AE1758" s="8">
        <f t="shared" ref="AE1758" si="4019">IF(AD1758="",0,IF(OR(AC1758="",AC1758=0),W1758-AD1758,AC1758-AD1758))</f>
        <v>5.0510415459390501E-3</v>
      </c>
      <c r="AF1758" s="58">
        <f t="shared" ref="AF1758" si="4020">IF(AA1758="",(Z1758-V1758)-Z1757,AC1758-W1758)</f>
        <v>4.2000000000097515E-5</v>
      </c>
      <c r="AG1758" s="40">
        <v>179</v>
      </c>
      <c r="AH1758" s="73">
        <v>400</v>
      </c>
      <c r="AI1758" s="40">
        <v>16</v>
      </c>
      <c r="AJ1758" s="73">
        <v>100</v>
      </c>
      <c r="AK1758" s="40">
        <v>12</v>
      </c>
      <c r="AL1758" s="73">
        <v>200</v>
      </c>
      <c r="AM1758" s="70"/>
      <c r="AN1758" s="74"/>
      <c r="AO1758" s="70">
        <v>67</v>
      </c>
      <c r="AP1758" s="63"/>
      <c r="AQ1758" s="63"/>
      <c r="AR1758" s="40"/>
      <c r="AS1758" s="40"/>
      <c r="AT1758" s="63"/>
      <c r="AU1758" s="63"/>
      <c r="AV1758" s="142"/>
      <c r="AW1758" s="71"/>
      <c r="AX1758" s="45"/>
      <c r="AY1758" s="45">
        <v>1.55E-4</v>
      </c>
      <c r="AZ1758" s="46"/>
      <c r="BA1758" s="152"/>
      <c r="BB1758" s="47"/>
      <c r="BC1758" s="158">
        <v>0</v>
      </c>
      <c r="BD1758" s="158"/>
      <c r="BE1758" s="47"/>
      <c r="BF1758" s="56"/>
      <c r="BG1758" s="49"/>
      <c r="BH1758" s="50"/>
      <c r="BI1758" s="49"/>
      <c r="BJ1758" s="49"/>
      <c r="BK1758" s="49"/>
      <c r="BL1758" s="49"/>
      <c r="BM1758" s="49"/>
      <c r="BN1758" s="50"/>
      <c r="BO1758" s="49"/>
      <c r="BP1758" s="49"/>
      <c r="BQ1758" s="50"/>
      <c r="BR1758" s="9"/>
    </row>
    <row r="1759" spans="1:70" s="7" customFormat="1" x14ac:dyDescent="0.25">
      <c r="A1759" s="68" t="s">
        <v>2665</v>
      </c>
      <c r="B1759" s="67" t="s">
        <v>1318</v>
      </c>
      <c r="C1759" s="52">
        <v>44978.172326388885</v>
      </c>
      <c r="D1759" s="16">
        <f>(K1759*M1759+P1759*R1759)/(24*60*60)</f>
        <v>1.2233796296296296E-2</v>
      </c>
      <c r="E1759" s="26" t="s">
        <v>2666</v>
      </c>
      <c r="F1759" s="14" t="s">
        <v>2647</v>
      </c>
      <c r="G1759" s="15">
        <v>0.112</v>
      </c>
      <c r="H1759" s="131">
        <v>31.5</v>
      </c>
      <c r="I1759" s="131">
        <v>15</v>
      </c>
      <c r="J1759" s="143" t="s">
        <v>2159</v>
      </c>
      <c r="K1759" s="27">
        <v>3</v>
      </c>
      <c r="L1759" s="27">
        <v>2E-3</v>
      </c>
      <c r="M1759" s="13">
        <v>176</v>
      </c>
      <c r="N1759" s="13">
        <v>240</v>
      </c>
      <c r="O1759" s="17">
        <v>2E-3</v>
      </c>
      <c r="P1759" s="27">
        <v>1</v>
      </c>
      <c r="Q1759" s="27">
        <v>2E-3</v>
      </c>
      <c r="R1759" s="13">
        <v>529</v>
      </c>
      <c r="S1759" s="13">
        <v>240</v>
      </c>
      <c r="T1759" s="133">
        <v>2.9999999999999997E-4</v>
      </c>
      <c r="U1759" s="27">
        <v>3.055E-3</v>
      </c>
      <c r="V1759" s="8">
        <f>IF(AB1757="Latest Sag:",-(K1759*L1759+P1759*Q1759),-(K1759*L1759+P1759*Q1759)+U1759)</f>
        <v>-4.9449999999999997E-3</v>
      </c>
      <c r="W1759" s="8">
        <f>IF(OR(AC1758="",AC1758=0),Z1758+V1759,IF(AB1757="Latest Sag:",AA1758+U1759+V1759,AC1758+V1759))</f>
        <v>-0.63270699999999991</v>
      </c>
      <c r="X1759" s="33">
        <v>-39.823070000000001</v>
      </c>
      <c r="Y1759" s="53">
        <f>IF(OR(ISBLANK(X1759),X1757=VALUE(20)),,IF(W1757="Latest Z20:",ABS(X1757-X1759-K1756*L1756-P1756*Q1756+U1758+U1759),ABS(X1758-X1759-K1758*L1758-P1758*Q1758+U1759)))</f>
        <v>1.9999999989225685E-6</v>
      </c>
      <c r="Z1759" s="28">
        <v>-67.620596000000006</v>
      </c>
      <c r="AA1759" s="28">
        <v>-0.61681399999999997</v>
      </c>
      <c r="AB1759" s="28">
        <v>-1.6036000000000002E-2</v>
      </c>
      <c r="AC1759" s="8">
        <f t="shared" ref="AC1759" si="4021">AB1759+AA1759</f>
        <v>-0.63285000000000002</v>
      </c>
      <c r="AD1759" s="35">
        <v>-0.63281304154593898</v>
      </c>
      <c r="AE1759" s="8">
        <f t="shared" ref="AE1759" si="4022">IF(AD1759="",0,IF(OR(AC1759="",AC1759=0),W1759-AD1759,AC1759-AD1759))</f>
        <v>-3.6958454061042367E-5</v>
      </c>
      <c r="AF1759" s="58">
        <f t="shared" ref="AF1759" si="4023">IF(AA1759="",(Z1759-V1759)-Z1758,AC1759-W1759)</f>
        <v>-1.4300000000011526E-4</v>
      </c>
      <c r="AG1759" s="40">
        <v>364</v>
      </c>
      <c r="AH1759" s="73">
        <v>400</v>
      </c>
      <c r="AI1759" s="40">
        <v>10</v>
      </c>
      <c r="AJ1759" s="73">
        <v>100</v>
      </c>
      <c r="AK1759" s="40">
        <v>23</v>
      </c>
      <c r="AL1759" s="73">
        <v>200</v>
      </c>
      <c r="AM1759" s="70"/>
      <c r="AN1759" s="74"/>
      <c r="AO1759" s="70">
        <v>100</v>
      </c>
      <c r="AP1759" s="63"/>
      <c r="AQ1759" s="63"/>
      <c r="AR1759" s="40"/>
      <c r="AS1759" s="40"/>
      <c r="AT1759" s="63"/>
      <c r="AU1759" s="63"/>
      <c r="AV1759" s="142"/>
      <c r="AW1759" s="71"/>
      <c r="AX1759" s="45"/>
      <c r="AY1759" s="45"/>
      <c r="AZ1759" s="46"/>
      <c r="BA1759" s="152"/>
      <c r="BB1759" s="47"/>
      <c r="BC1759" s="158">
        <v>0</v>
      </c>
      <c r="BD1759" s="158">
        <v>4</v>
      </c>
      <c r="BE1759" s="47">
        <v>5.0999999999999996</v>
      </c>
      <c r="BF1759" s="56"/>
      <c r="BG1759" s="49"/>
      <c r="BH1759" s="50"/>
      <c r="BI1759" s="49"/>
      <c r="BJ1759" s="49"/>
      <c r="BK1759" s="49"/>
      <c r="BL1759" s="49"/>
      <c r="BM1759" s="49"/>
      <c r="BN1759" s="50"/>
      <c r="BO1759" s="49"/>
      <c r="BP1759" s="49"/>
      <c r="BQ1759" s="50"/>
      <c r="BR1759" s="9"/>
    </row>
    <row r="1760" spans="1:70" s="6" customFormat="1" x14ac:dyDescent="0.25">
      <c r="A1760" s="170" t="s">
        <v>1155</v>
      </c>
      <c r="B1760" s="136"/>
      <c r="C1760" s="137">
        <v>44978.212546296294</v>
      </c>
      <c r="D1760" s="146">
        <v>4.3099999999999996</v>
      </c>
      <c r="E1760" s="139" t="s">
        <v>814</v>
      </c>
      <c r="F1760" s="165" t="s">
        <v>1157</v>
      </c>
      <c r="G1760" s="22"/>
      <c r="H1760" s="134"/>
      <c r="I1760" s="134"/>
      <c r="J1760" s="145"/>
      <c r="K1760" s="29"/>
      <c r="L1760" s="29"/>
      <c r="M1760" s="1"/>
      <c r="N1760" s="1"/>
      <c r="O1760" s="3"/>
      <c r="P1760" s="29"/>
      <c r="Q1760" s="29"/>
      <c r="R1760" s="1"/>
      <c r="S1760" s="1"/>
      <c r="T1760" s="147" t="s">
        <v>903</v>
      </c>
      <c r="U1760" s="32" t="s">
        <v>24</v>
      </c>
      <c r="V1760" s="24"/>
      <c r="W1760" s="25" t="s">
        <v>22</v>
      </c>
      <c r="X1760" s="30">
        <v>20</v>
      </c>
      <c r="Y1760" s="138"/>
      <c r="Z1760" s="30"/>
      <c r="AA1760" s="30"/>
      <c r="AB1760" s="36" t="s">
        <v>21</v>
      </c>
      <c r="AC1760" s="24">
        <f>$AC$1759</f>
        <v>-0.63285000000000002</v>
      </c>
      <c r="AD1760" s="30"/>
      <c r="AE1760" s="24"/>
      <c r="AF1760" s="24"/>
      <c r="AG1760" s="41"/>
      <c r="AH1760" s="41"/>
      <c r="AI1760" s="41"/>
      <c r="AJ1760" s="41"/>
      <c r="AK1760" s="41"/>
      <c r="AL1760" s="41"/>
      <c r="AM1760" s="41"/>
      <c r="AN1760" s="41"/>
      <c r="AO1760" s="41"/>
      <c r="AP1760" s="135"/>
      <c r="AQ1760" s="135"/>
      <c r="AR1760" s="41"/>
      <c r="AS1760" s="41"/>
      <c r="AT1760" s="135"/>
      <c r="AU1760" s="135"/>
      <c r="AV1760" s="29"/>
      <c r="AW1760" s="42"/>
      <c r="AX1760" s="42"/>
      <c r="AY1760" s="42"/>
      <c r="AZ1760" s="43"/>
      <c r="BA1760" s="151"/>
      <c r="BB1760" s="44"/>
      <c r="BC1760" s="157">
        <v>1</v>
      </c>
      <c r="BD1760" s="157"/>
      <c r="BE1760" s="44"/>
      <c r="BF1760" s="48"/>
      <c r="BG1760" s="48"/>
      <c r="BH1760" s="48"/>
      <c r="BI1760" s="48"/>
      <c r="BJ1760" s="48"/>
      <c r="BK1760" s="48"/>
      <c r="BL1760" s="48"/>
      <c r="BM1760" s="48"/>
      <c r="BN1760" s="48"/>
      <c r="BO1760" s="48"/>
      <c r="BP1760" s="48"/>
      <c r="BQ1760" s="48"/>
      <c r="BR1760" s="1"/>
    </row>
    <row r="1761" spans="1:70" s="7" customFormat="1" x14ac:dyDescent="0.25">
      <c r="A1761" s="68" t="s">
        <v>2668</v>
      </c>
      <c r="B1761" s="67" t="s">
        <v>1470</v>
      </c>
      <c r="C1761" s="52">
        <v>44978.219421296293</v>
      </c>
      <c r="D1761" s="16">
        <f>(K1761*M1761+P1761*R1761)/(24*60*60)</f>
        <v>0</v>
      </c>
      <c r="E1761" s="26" t="s">
        <v>2667</v>
      </c>
      <c r="F1761" s="14" t="s">
        <v>2647</v>
      </c>
      <c r="G1761" s="15">
        <v>0.112</v>
      </c>
      <c r="H1761" s="131">
        <v>31.5</v>
      </c>
      <c r="I1761" s="131">
        <v>15</v>
      </c>
      <c r="J1761" s="143" t="s">
        <v>2159</v>
      </c>
      <c r="K1761" s="37"/>
      <c r="L1761" s="27">
        <v>2E-3</v>
      </c>
      <c r="M1761" s="13">
        <v>176</v>
      </c>
      <c r="N1761" s="13">
        <v>240</v>
      </c>
      <c r="O1761" s="17">
        <v>2E-3</v>
      </c>
      <c r="P1761" s="37"/>
      <c r="Q1761" s="27">
        <v>2E-3</v>
      </c>
      <c r="R1761" s="13">
        <v>529</v>
      </c>
      <c r="S1761" s="13">
        <v>240</v>
      </c>
      <c r="T1761" s="133">
        <v>2.9999999999999997E-4</v>
      </c>
      <c r="U1761" s="27"/>
      <c r="V1761" s="8">
        <f>IF(AB1759="Latest Sag:",-(K1761*L1761+P1761*Q1761),-(K1761*L1761+P1761*Q1761)+U1761)</f>
        <v>0</v>
      </c>
      <c r="W1761" s="8">
        <f>IF(OR(AC1760="",AC1760=0),Z1760+V1761,IF(AB1759="Latest Sag:",AA1760+U1761+V1761,AC1760+V1761))</f>
        <v>-0.63285000000000002</v>
      </c>
      <c r="X1761" s="34"/>
      <c r="Y1761" s="53">
        <f>IF(OR(ISBLANK(X1761),X1759=VALUE(20)),,IF(W1759="Latest Z20:",ABS(X1759-X1761-K1758*L1758-P1758*Q1758+U1760+U1761),ABS(X1760-X1761-K1760*L1760-P1760*Q1760+U1761)))</f>
        <v>0</v>
      </c>
      <c r="Z1761" s="28">
        <v>-67.617047999999997</v>
      </c>
      <c r="AA1761" s="28">
        <v>-0.616568</v>
      </c>
      <c r="AB1761" s="28">
        <v>-9.5399999999999999E-4</v>
      </c>
      <c r="AC1761" s="8">
        <f t="shared" ref="AC1761" si="4024">AB1761+AA1761</f>
        <v>-0.61752200000000002</v>
      </c>
      <c r="AD1761" s="35">
        <v>-0.63267099530278104</v>
      </c>
      <c r="AE1761" s="8">
        <f t="shared" ref="AE1761" si="4025">IF(AD1761="",0,IF(OR(AC1761="",AC1761=0),W1761-AD1761,AC1761-AD1761))</f>
        <v>1.5148995302781021E-2</v>
      </c>
      <c r="AF1761" s="58">
        <f t="shared" ref="AF1761" si="4026">IF(AA1761="",(Z1761-V1761)-Z1760,AC1761-W1761)</f>
        <v>1.5328000000000008E-2</v>
      </c>
      <c r="AG1761" s="40">
        <v>-940</v>
      </c>
      <c r="AH1761" s="73">
        <v>400</v>
      </c>
      <c r="AI1761" s="40">
        <v>245</v>
      </c>
      <c r="AJ1761" s="73">
        <v>100</v>
      </c>
      <c r="AK1761" s="40">
        <v>25</v>
      </c>
      <c r="AL1761" s="73">
        <v>200</v>
      </c>
      <c r="AM1761" s="70"/>
      <c r="AN1761" s="74"/>
      <c r="AO1761" s="70"/>
      <c r="AP1761" s="63"/>
      <c r="AQ1761" s="63"/>
      <c r="AR1761" s="40"/>
      <c r="AS1761" s="40"/>
      <c r="AT1761" s="63"/>
      <c r="AU1761" s="63"/>
      <c r="AV1761" s="142"/>
      <c r="AW1761" s="71"/>
      <c r="AX1761" s="45"/>
      <c r="AY1761" s="45"/>
      <c r="AZ1761" s="46"/>
      <c r="BA1761" s="152"/>
      <c r="BB1761" s="47"/>
      <c r="BC1761" s="158">
        <v>1</v>
      </c>
      <c r="BD1761" s="158"/>
      <c r="BE1761" s="47"/>
      <c r="BF1761" s="56"/>
      <c r="BG1761" s="49"/>
      <c r="BH1761" s="50"/>
      <c r="BI1761" s="49"/>
      <c r="BJ1761" s="49"/>
      <c r="BK1761" s="49"/>
      <c r="BL1761" s="49"/>
      <c r="BM1761" s="49"/>
      <c r="BN1761" s="50"/>
      <c r="BO1761" s="49"/>
      <c r="BP1761" s="49"/>
      <c r="BQ1761" s="50"/>
      <c r="BR1761" s="9"/>
    </row>
    <row r="1762" spans="1:70" s="7" customFormat="1" x14ac:dyDescent="0.25">
      <c r="A1762" s="68" t="s">
        <v>2670</v>
      </c>
      <c r="B1762" s="67" t="s">
        <v>1156</v>
      </c>
      <c r="C1762" s="52">
        <v>44978.271874999999</v>
      </c>
      <c r="D1762" s="16">
        <f>(K1762*M1762+P1762*R1762)/(24*60*60)</f>
        <v>1.0185185185185186E-2</v>
      </c>
      <c r="E1762" s="26" t="s">
        <v>2583</v>
      </c>
      <c r="F1762" s="14" t="s">
        <v>2647</v>
      </c>
      <c r="G1762" s="15">
        <v>0.112</v>
      </c>
      <c r="H1762" s="131">
        <v>31.5</v>
      </c>
      <c r="I1762" s="131">
        <v>15</v>
      </c>
      <c r="J1762" s="143" t="s">
        <v>2159</v>
      </c>
      <c r="K1762" s="27">
        <v>5</v>
      </c>
      <c r="L1762" s="27">
        <v>2E-3</v>
      </c>
      <c r="M1762" s="13">
        <v>176</v>
      </c>
      <c r="N1762" s="13">
        <v>240</v>
      </c>
      <c r="O1762" s="17">
        <v>2E-3</v>
      </c>
      <c r="P1762" s="27">
        <v>0</v>
      </c>
      <c r="Q1762" s="27">
        <v>2E-3</v>
      </c>
      <c r="R1762" s="13">
        <v>529</v>
      </c>
      <c r="S1762" s="13">
        <v>240</v>
      </c>
      <c r="T1762" s="133">
        <v>2.9999999999999997E-4</v>
      </c>
      <c r="U1762" s="27">
        <v>5.2399999999999999E-3</v>
      </c>
      <c r="V1762" s="8">
        <f>IF(AB1760="Latest Sag:",-(K1762*L1762+P1762*Q1762),-(K1762*L1762+P1762*Q1762)+U1762)</f>
        <v>-0.01</v>
      </c>
      <c r="W1762" s="8">
        <f>IF(OR(AC1761="",AC1761=0),Z1761+V1762,IF(AB1760="Latest Sag:",AA1761+U1762+V1762,AC1761+V1762))</f>
        <v>-0.62132799999999999</v>
      </c>
      <c r="X1762" s="33">
        <v>-39.802460000000004</v>
      </c>
      <c r="Y1762" s="53">
        <f>IF(OR(ISBLANK(X1762),X1760=VALUE(20)),,IF(W1760="Latest Z20:",ABS(X1760-X1762-K1759*L1759-P1759*Q1759+U1761+U1762),ABS(X1761-X1762-K1761*L1761-P1761*Q1761+U1762)))</f>
        <v>0</v>
      </c>
      <c r="Z1762" s="28">
        <v>-67.616725000000002</v>
      </c>
      <c r="AA1762" s="28">
        <v>-0.61656100000000003</v>
      </c>
      <c r="AB1762" s="28">
        <v>-1.9910000000000001E-3</v>
      </c>
      <c r="AC1762" s="8">
        <f t="shared" ref="AC1762" si="4027">AB1762+AA1762</f>
        <v>-0.61855199999999999</v>
      </c>
      <c r="AD1762" s="35">
        <v>-0.63267099530278104</v>
      </c>
      <c r="AE1762" s="8">
        <f t="shared" ref="AE1762" si="4028">IF(AD1762="",0,IF(OR(AC1762="",AC1762=0),W1762-AD1762,AC1762-AD1762))</f>
        <v>1.4118995302781046E-2</v>
      </c>
      <c r="AF1762" s="58">
        <f t="shared" ref="AF1762" si="4029">IF(AA1762="",(Z1762-V1762)-Z1761,AC1762-W1762)</f>
        <v>2.7760000000000007E-3</v>
      </c>
      <c r="AG1762" s="40">
        <v>46</v>
      </c>
      <c r="AH1762" s="73">
        <v>400</v>
      </c>
      <c r="AI1762" s="40">
        <v>11</v>
      </c>
      <c r="AJ1762" s="73">
        <v>100</v>
      </c>
      <c r="AK1762" s="40">
        <v>18</v>
      </c>
      <c r="AL1762" s="73">
        <v>200</v>
      </c>
      <c r="AM1762" s="70"/>
      <c r="AN1762" s="74"/>
      <c r="AO1762" s="70">
        <v>221</v>
      </c>
      <c r="AP1762" s="63"/>
      <c r="AQ1762" s="63"/>
      <c r="AR1762" s="40"/>
      <c r="AS1762" s="40"/>
      <c r="AT1762" s="63"/>
      <c r="AU1762" s="63"/>
      <c r="AV1762" s="142"/>
      <c r="AW1762" s="71"/>
      <c r="AX1762" s="45">
        <v>-5.3000000000000001E-5</v>
      </c>
      <c r="AY1762" s="45"/>
      <c r="AZ1762" s="46"/>
      <c r="BA1762" s="152"/>
      <c r="BB1762" s="47"/>
      <c r="BC1762" s="158">
        <v>1</v>
      </c>
      <c r="BD1762" s="158"/>
      <c r="BE1762" s="47"/>
      <c r="BF1762" s="56"/>
      <c r="BG1762" s="49"/>
      <c r="BH1762" s="50"/>
      <c r="BI1762" s="49"/>
      <c r="BJ1762" s="49"/>
      <c r="BK1762" s="49"/>
      <c r="BL1762" s="49"/>
      <c r="BM1762" s="49"/>
      <c r="BN1762" s="50"/>
      <c r="BO1762" s="49"/>
      <c r="BP1762" s="49"/>
      <c r="BQ1762" s="50"/>
      <c r="BR1762" s="9"/>
    </row>
    <row r="1763" spans="1:70" s="7" customFormat="1" x14ac:dyDescent="0.25">
      <c r="A1763" s="68" t="s">
        <v>2669</v>
      </c>
      <c r="B1763" s="67" t="s">
        <v>1156</v>
      </c>
      <c r="C1763" s="52">
        <v>44978.303414351853</v>
      </c>
      <c r="D1763" s="16">
        <f>(K1763*M1763+P1763*R1763)/(24*60*60)</f>
        <v>6.1111111111111114E-3</v>
      </c>
      <c r="E1763" s="26"/>
      <c r="F1763" s="14" t="s">
        <v>2647</v>
      </c>
      <c r="G1763" s="15">
        <v>0.112</v>
      </c>
      <c r="H1763" s="131">
        <v>31.5</v>
      </c>
      <c r="I1763" s="131">
        <v>15</v>
      </c>
      <c r="J1763" s="143" t="s">
        <v>2159</v>
      </c>
      <c r="K1763" s="27">
        <v>3</v>
      </c>
      <c r="L1763" s="27">
        <v>2E-3</v>
      </c>
      <c r="M1763" s="13">
        <v>176</v>
      </c>
      <c r="N1763" s="13">
        <v>240</v>
      </c>
      <c r="O1763" s="17">
        <v>2E-3</v>
      </c>
      <c r="P1763" s="27">
        <v>0</v>
      </c>
      <c r="Q1763" s="27">
        <v>2E-3</v>
      </c>
      <c r="R1763" s="13">
        <v>529</v>
      </c>
      <c r="S1763" s="13">
        <v>240</v>
      </c>
      <c r="T1763" s="133">
        <v>2.9999999999999997E-4</v>
      </c>
      <c r="U1763" s="27">
        <v>1.8810000000000001E-3</v>
      </c>
      <c r="V1763" s="8">
        <f>IF(AB1761="Latest Sag:",-(K1763*L1763+P1763*Q1763),-(K1763*L1763+P1763*Q1763)+U1763)</f>
        <v>-4.1190000000000003E-3</v>
      </c>
      <c r="W1763" s="8">
        <f>IF(OR(AC1762="",AC1762=0),Z1762+V1763,IF(AB1761="Latest Sag:",AA1762+U1763+V1763,AC1762+V1763))</f>
        <v>-0.62267099999999997</v>
      </c>
      <c r="X1763" s="33">
        <v>-39.810580000000002</v>
      </c>
      <c r="Y1763" s="53">
        <f>IF(OR(ISBLANK(X1763),X1761=VALUE(20)),,IF(W1761="Latest Z20:",ABS(X1761-X1763-K1760*L1760-P1760*Q1760+U1762+U1763),ABS(X1762-X1763-K1762*L1762-P1762*Q1762+U1763)))</f>
        <v>9.9999999812858294E-7</v>
      </c>
      <c r="Z1763" s="28">
        <v>-67.617149999999995</v>
      </c>
      <c r="AA1763" s="28">
        <v>-0.61654699999999996</v>
      </c>
      <c r="AB1763" s="28">
        <v>-5.953E-3</v>
      </c>
      <c r="AC1763" s="8">
        <f t="shared" ref="AC1763" si="4030">AB1763+AA1763</f>
        <v>-0.62249999999999994</v>
      </c>
      <c r="AD1763" s="35">
        <v>-0.63267099530278104</v>
      </c>
      <c r="AE1763" s="8">
        <f t="shared" ref="AE1763" si="4031">IF(AD1763="",0,IF(OR(AC1763="",AC1763=0),W1763-AD1763,AC1763-AD1763))</f>
        <v>1.0170995302781094E-2</v>
      </c>
      <c r="AF1763" s="58">
        <f t="shared" ref="AF1763" si="4032">IF(AA1763="",(Z1763-V1763)-Z1762,AC1763-W1763)</f>
        <v>1.7100000000003224E-4</v>
      </c>
      <c r="AG1763" s="40">
        <v>225</v>
      </c>
      <c r="AH1763" s="73">
        <v>400</v>
      </c>
      <c r="AI1763" s="40">
        <v>18</v>
      </c>
      <c r="AJ1763" s="73">
        <v>100</v>
      </c>
      <c r="AK1763" s="40">
        <v>13</v>
      </c>
      <c r="AL1763" s="73">
        <v>200</v>
      </c>
      <c r="AM1763" s="70"/>
      <c r="AN1763" s="74"/>
      <c r="AO1763" s="70">
        <v>90</v>
      </c>
      <c r="AP1763" s="63"/>
      <c r="AQ1763" s="63"/>
      <c r="AR1763" s="40"/>
      <c r="AS1763" s="40"/>
      <c r="AT1763" s="63"/>
      <c r="AU1763" s="63"/>
      <c r="AV1763" s="142"/>
      <c r="AW1763" s="71"/>
      <c r="AX1763" s="45">
        <v>-1.4999999999999999E-4</v>
      </c>
      <c r="AY1763" s="45"/>
      <c r="AZ1763" s="46"/>
      <c r="BA1763" s="152"/>
      <c r="BB1763" s="47"/>
      <c r="BC1763" s="158">
        <v>1</v>
      </c>
      <c r="BD1763" s="158"/>
      <c r="BE1763" s="47"/>
      <c r="BF1763" s="56"/>
      <c r="BG1763" s="49"/>
      <c r="BH1763" s="50"/>
      <c r="BI1763" s="49"/>
      <c r="BJ1763" s="49"/>
      <c r="BK1763" s="49"/>
      <c r="BL1763" s="49"/>
      <c r="BM1763" s="49"/>
      <c r="BN1763" s="50"/>
      <c r="BO1763" s="49"/>
      <c r="BP1763" s="49"/>
      <c r="BQ1763" s="50"/>
      <c r="BR1763" s="9"/>
    </row>
    <row r="1764" spans="1:70" s="7" customFormat="1" x14ac:dyDescent="0.25">
      <c r="A1764" s="68" t="s">
        <v>2668</v>
      </c>
      <c r="B1764" s="67" t="s">
        <v>1156</v>
      </c>
      <c r="C1764" s="52">
        <v>44978.328287037039</v>
      </c>
      <c r="D1764" s="16">
        <f>(K1764*M1764+P1764*R1764)/(24*60*60)</f>
        <v>6.1111111111111114E-3</v>
      </c>
      <c r="E1764" s="26"/>
      <c r="F1764" s="14" t="s">
        <v>2647</v>
      </c>
      <c r="G1764" s="15">
        <v>0.112</v>
      </c>
      <c r="H1764" s="131">
        <v>31.5</v>
      </c>
      <c r="I1764" s="131">
        <v>15</v>
      </c>
      <c r="J1764" s="143" t="s">
        <v>2159</v>
      </c>
      <c r="K1764" s="27">
        <v>3</v>
      </c>
      <c r="L1764" s="27">
        <v>2E-3</v>
      </c>
      <c r="M1764" s="13">
        <v>176</v>
      </c>
      <c r="N1764" s="13">
        <v>240</v>
      </c>
      <c r="O1764" s="17">
        <v>2E-3</v>
      </c>
      <c r="P1764" s="27">
        <v>0</v>
      </c>
      <c r="Q1764" s="27">
        <v>2E-3</v>
      </c>
      <c r="R1764" s="13">
        <v>529</v>
      </c>
      <c r="S1764" s="13">
        <v>240</v>
      </c>
      <c r="T1764" s="133">
        <v>2.9999999999999997E-4</v>
      </c>
      <c r="U1764" s="27">
        <v>8.2899999999999998E-4</v>
      </c>
      <c r="V1764" s="8">
        <f>IF(AB1762="Latest Sag:",-(K1764*L1764+P1764*Q1764),-(K1764*L1764+P1764*Q1764)+U1764)</f>
        <v>-5.1710000000000002E-3</v>
      </c>
      <c r="W1764" s="8">
        <f>IF(OR(AC1763="",AC1763=0),Z1763+V1764,IF(AB1762="Latest Sag:",AA1763+U1764+V1764,AC1763+V1764))</f>
        <v>-0.62767099999999998</v>
      </c>
      <c r="X1764" s="33">
        <v>-39.815750000000001</v>
      </c>
      <c r="Y1764" s="53">
        <f>IF(OR(ISBLANK(X1764),X1762=VALUE(20)),,IF(W1762="Latest Z20:",ABS(X1762-X1764-K1761*L1761-P1761*Q1761+U1763+U1764),ABS(X1763-X1764-K1763*L1763-P1763*Q1763+U1764)))</f>
        <v>1.000000000325285E-6</v>
      </c>
      <c r="Z1764" s="28">
        <v>-67.617023000000003</v>
      </c>
      <c r="AA1764" s="28">
        <v>-0.61653199999999997</v>
      </c>
      <c r="AB1764" s="28">
        <v>-1.1129999999999999E-2</v>
      </c>
      <c r="AC1764" s="8">
        <f t="shared" ref="AC1764" si="4033">AB1764+AA1764</f>
        <v>-0.62766199999999994</v>
      </c>
      <c r="AD1764" s="35">
        <v>-0.63267099530278104</v>
      </c>
      <c r="AE1764" s="8">
        <f t="shared" ref="AE1764" si="4034">IF(AD1764="",0,IF(OR(AC1764="",AC1764=0),W1764-AD1764,AC1764-AD1764))</f>
        <v>5.0089953027810941E-3</v>
      </c>
      <c r="AF1764" s="58">
        <f t="shared" ref="AF1764" si="4035">IF(AA1764="",(Z1764-V1764)-Z1763,AC1764-W1764)</f>
        <v>9.0000000000367564E-6</v>
      </c>
      <c r="AG1764" s="40">
        <v>-25</v>
      </c>
      <c r="AH1764" s="73">
        <v>400</v>
      </c>
      <c r="AI1764" s="40">
        <v>32</v>
      </c>
      <c r="AJ1764" s="73">
        <v>100</v>
      </c>
      <c r="AK1764" s="40">
        <v>14</v>
      </c>
      <c r="AL1764" s="73">
        <v>200</v>
      </c>
      <c r="AM1764" s="70"/>
      <c r="AN1764" s="74"/>
      <c r="AO1764" s="70">
        <v>71</v>
      </c>
      <c r="AP1764" s="63"/>
      <c r="AQ1764" s="63"/>
      <c r="AR1764" s="40"/>
      <c r="AS1764" s="40"/>
      <c r="AT1764" s="63"/>
      <c r="AU1764" s="63"/>
      <c r="AV1764" s="142"/>
      <c r="AW1764" s="71"/>
      <c r="AX1764" s="45">
        <v>-3.0000000000000001E-5</v>
      </c>
      <c r="AY1764" s="45"/>
      <c r="AZ1764" s="46"/>
      <c r="BA1764" s="152"/>
      <c r="BB1764" s="47"/>
      <c r="BC1764" s="158">
        <v>1</v>
      </c>
      <c r="BD1764" s="158"/>
      <c r="BE1764" s="47"/>
      <c r="BF1764" s="56"/>
      <c r="BG1764" s="49"/>
      <c r="BH1764" s="50"/>
      <c r="BI1764" s="49"/>
      <c r="BJ1764" s="49"/>
      <c r="BK1764" s="49"/>
      <c r="BL1764" s="49"/>
      <c r="BM1764" s="49"/>
      <c r="BN1764" s="50"/>
      <c r="BO1764" s="49"/>
      <c r="BP1764" s="49"/>
      <c r="BQ1764" s="50"/>
      <c r="BR1764" s="9"/>
    </row>
    <row r="1765" spans="1:70" s="7" customFormat="1" x14ac:dyDescent="0.25">
      <c r="A1765" s="68" t="s">
        <v>2670</v>
      </c>
      <c r="B1765" s="67" t="s">
        <v>1156</v>
      </c>
      <c r="C1765" s="52">
        <v>44978.348414351851</v>
      </c>
      <c r="D1765" s="16">
        <f>(K1765*M1765+P1765*R1765)/(24*60*60)</f>
        <v>1.2233796296296296E-2</v>
      </c>
      <c r="E1765" s="26"/>
      <c r="F1765" s="14" t="s">
        <v>2647</v>
      </c>
      <c r="G1765" s="15">
        <v>0.112</v>
      </c>
      <c r="H1765" s="131">
        <v>31.5</v>
      </c>
      <c r="I1765" s="131">
        <v>15</v>
      </c>
      <c r="J1765" s="143" t="s">
        <v>2159</v>
      </c>
      <c r="K1765" s="27">
        <v>3</v>
      </c>
      <c r="L1765" s="27">
        <v>2E-3</v>
      </c>
      <c r="M1765" s="13">
        <v>176</v>
      </c>
      <c r="N1765" s="13">
        <v>240</v>
      </c>
      <c r="O1765" s="17">
        <v>2E-3</v>
      </c>
      <c r="P1765" s="27">
        <v>1</v>
      </c>
      <c r="Q1765" s="27">
        <v>2E-3</v>
      </c>
      <c r="R1765" s="13">
        <v>529</v>
      </c>
      <c r="S1765" s="13">
        <v>240</v>
      </c>
      <c r="T1765" s="133">
        <v>2.9999999999999997E-4</v>
      </c>
      <c r="U1765" s="27">
        <v>3.094E-3</v>
      </c>
      <c r="V1765" s="8">
        <f>IF(AB1763="Latest Sag:",-(K1765*L1765+P1765*Q1765),-(K1765*L1765+P1765*Q1765)+U1765)</f>
        <v>-4.9060000000000006E-3</v>
      </c>
      <c r="W1765" s="8">
        <f>IF(OR(AC1764="",AC1764=0),Z1764+V1765,IF(AB1763="Latest Sag:",AA1764+U1765+V1765,AC1764+V1765))</f>
        <v>-0.63256799999999991</v>
      </c>
      <c r="X1765" s="33">
        <v>-39.818660000000001</v>
      </c>
      <c r="Y1765" s="53">
        <f>IF(OR(ISBLANK(X1765),X1763=VALUE(20)),,IF(W1763="Latest Z20:",ABS(X1763-X1765-K1762*L1762-P1762*Q1762+U1764+U1765),ABS(X1764-X1765-K1764*L1764-P1764*Q1764+U1765)))</f>
        <v>3.9999999999680048E-6</v>
      </c>
      <c r="Z1765" s="28">
        <v>-67.616838000000001</v>
      </c>
      <c r="AA1765" s="28">
        <v>-0.61654699999999996</v>
      </c>
      <c r="AB1765" s="28">
        <v>-1.651E-2</v>
      </c>
      <c r="AC1765" s="8">
        <f t="shared" ref="AC1765" si="4036">AB1765+AA1765</f>
        <v>-0.63305699999999998</v>
      </c>
      <c r="AD1765" s="35">
        <v>-0.63267099530278104</v>
      </c>
      <c r="AE1765" s="8">
        <f t="shared" ref="AE1765" si="4037">IF(AD1765="",0,IF(OR(AC1765="",AC1765=0),W1765-AD1765,AC1765-AD1765))</f>
        <v>-3.8600469721894459E-4</v>
      </c>
      <c r="AF1765" s="58">
        <f t="shared" ref="AF1765" si="4038">IF(AA1765="",(Z1765-V1765)-Z1764,AC1765-W1765)</f>
        <v>-4.8900000000007271E-4</v>
      </c>
      <c r="AG1765" s="40">
        <v>79</v>
      </c>
      <c r="AH1765" s="73">
        <v>400</v>
      </c>
      <c r="AI1765" s="40">
        <v>15</v>
      </c>
      <c r="AJ1765" s="73">
        <v>100</v>
      </c>
      <c r="AK1765" s="40">
        <v>19</v>
      </c>
      <c r="AL1765" s="73">
        <v>200</v>
      </c>
      <c r="AM1765" s="70"/>
      <c r="AN1765" s="74"/>
      <c r="AO1765" s="70">
        <v>162</v>
      </c>
      <c r="AP1765" s="63"/>
      <c r="AQ1765" s="63"/>
      <c r="AR1765" s="40"/>
      <c r="AS1765" s="40"/>
      <c r="AT1765" s="63"/>
      <c r="AU1765" s="63"/>
      <c r="AV1765" s="142"/>
      <c r="AW1765" s="71"/>
      <c r="AX1765" s="45">
        <v>-6.9999999999999994E-5</v>
      </c>
      <c r="AY1765" s="45"/>
      <c r="AZ1765" s="46"/>
      <c r="BA1765" s="152"/>
      <c r="BB1765" s="47"/>
      <c r="BC1765" s="158">
        <v>1</v>
      </c>
      <c r="BD1765" s="158">
        <v>4</v>
      </c>
      <c r="BE1765" s="47">
        <v>6.6</v>
      </c>
      <c r="BF1765" s="56"/>
      <c r="BG1765" s="49"/>
      <c r="BH1765" s="50"/>
      <c r="BI1765" s="49"/>
      <c r="BJ1765" s="49"/>
      <c r="BK1765" s="49"/>
      <c r="BL1765" s="49"/>
      <c r="BM1765" s="49"/>
      <c r="BN1765" s="50"/>
      <c r="BO1765" s="49"/>
      <c r="BP1765" s="49"/>
      <c r="BQ1765" s="50"/>
      <c r="BR1765" s="9"/>
    </row>
    <row r="1766" spans="1:70" s="6" customFormat="1" x14ac:dyDescent="0.25">
      <c r="A1766" s="170" t="s">
        <v>1155</v>
      </c>
      <c r="B1766" s="136"/>
      <c r="C1766" s="137">
        <v>44978.396909722222</v>
      </c>
      <c r="D1766" s="146">
        <v>4.42</v>
      </c>
      <c r="E1766" s="139" t="s">
        <v>814</v>
      </c>
      <c r="F1766" s="165" t="s">
        <v>1171</v>
      </c>
      <c r="G1766" s="22"/>
      <c r="H1766" s="134"/>
      <c r="I1766" s="134"/>
      <c r="J1766" s="145"/>
      <c r="K1766" s="29"/>
      <c r="L1766" s="29"/>
      <c r="M1766" s="1"/>
      <c r="N1766" s="1"/>
      <c r="O1766" s="3"/>
      <c r="P1766" s="29"/>
      <c r="Q1766" s="29"/>
      <c r="R1766" s="1"/>
      <c r="S1766" s="1"/>
      <c r="T1766" s="147" t="s">
        <v>903</v>
      </c>
      <c r="U1766" s="32" t="s">
        <v>24</v>
      </c>
      <c r="V1766" s="24"/>
      <c r="W1766" s="25" t="s">
        <v>22</v>
      </c>
      <c r="X1766" s="30">
        <v>20</v>
      </c>
      <c r="Y1766" s="138"/>
      <c r="Z1766" s="30"/>
      <c r="AA1766" s="30"/>
      <c r="AB1766" s="36" t="s">
        <v>21</v>
      </c>
      <c r="AC1766" s="24">
        <f>$AC$1765</f>
        <v>-0.63305699999999998</v>
      </c>
      <c r="AD1766" s="30"/>
      <c r="AE1766" s="24"/>
      <c r="AF1766" s="24"/>
      <c r="AG1766" s="41"/>
      <c r="AH1766" s="41"/>
      <c r="AI1766" s="41"/>
      <c r="AJ1766" s="41"/>
      <c r="AK1766" s="41"/>
      <c r="AL1766" s="41"/>
      <c r="AM1766" s="41"/>
      <c r="AN1766" s="41"/>
      <c r="AO1766" s="41"/>
      <c r="AP1766" s="135"/>
      <c r="AQ1766" s="135"/>
      <c r="AR1766" s="41"/>
      <c r="AS1766" s="41"/>
      <c r="AT1766" s="135"/>
      <c r="AU1766" s="135"/>
      <c r="AV1766" s="29"/>
      <c r="AW1766" s="42"/>
      <c r="AX1766" s="42"/>
      <c r="AY1766" s="42"/>
      <c r="AZ1766" s="43"/>
      <c r="BA1766" s="151"/>
      <c r="BB1766" s="44"/>
      <c r="BC1766" s="157">
        <v>2</v>
      </c>
      <c r="BD1766" s="157"/>
      <c r="BE1766" s="44"/>
      <c r="BF1766" s="48"/>
      <c r="BG1766" s="48"/>
      <c r="BH1766" s="48"/>
      <c r="BI1766" s="48"/>
      <c r="BJ1766" s="48"/>
      <c r="BK1766" s="48"/>
      <c r="BL1766" s="48"/>
      <c r="BM1766" s="48"/>
      <c r="BN1766" s="48"/>
      <c r="BO1766" s="48"/>
      <c r="BP1766" s="48"/>
      <c r="BQ1766" s="48"/>
      <c r="BR1766" s="1"/>
    </row>
    <row r="1767" spans="1:70" s="7" customFormat="1" x14ac:dyDescent="0.25">
      <c r="A1767" s="68" t="s">
        <v>2685</v>
      </c>
      <c r="B1767" s="67" t="s">
        <v>1436</v>
      </c>
      <c r="C1767" s="52">
        <v>44978.402314814812</v>
      </c>
      <c r="D1767" s="16">
        <f>(K1767*M1767+P1767*R1767)/(24*60*60)</f>
        <v>0</v>
      </c>
      <c r="E1767" s="26"/>
      <c r="F1767" s="14" t="s">
        <v>2647</v>
      </c>
      <c r="G1767" s="15">
        <v>0.112</v>
      </c>
      <c r="H1767" s="131">
        <v>31.5</v>
      </c>
      <c r="I1767" s="131">
        <v>15</v>
      </c>
      <c r="J1767" s="143" t="s">
        <v>2159</v>
      </c>
      <c r="K1767" s="37"/>
      <c r="L1767" s="27">
        <v>2E-3</v>
      </c>
      <c r="M1767" s="13">
        <v>176</v>
      </c>
      <c r="N1767" s="13">
        <v>240</v>
      </c>
      <c r="O1767" s="17">
        <v>2E-3</v>
      </c>
      <c r="P1767" s="37"/>
      <c r="Q1767" s="27">
        <v>2E-3</v>
      </c>
      <c r="R1767" s="13">
        <v>529</v>
      </c>
      <c r="S1767" s="13">
        <v>240</v>
      </c>
      <c r="T1767" s="133">
        <v>2.9999999999999997E-4</v>
      </c>
      <c r="U1767" s="27"/>
      <c r="V1767" s="8">
        <f>IF(AB1765="Latest Sag:",-(K1767*L1767+P1767*Q1767),-(K1767*L1767+P1767*Q1767)+U1767)</f>
        <v>0</v>
      </c>
      <c r="W1767" s="8">
        <f>IF(OR(AC1766="",AC1766=0),Z1766+V1767,IF(AB1765="Latest Sag:",AA1766+U1767+V1767,AC1766+V1767))</f>
        <v>-0.63305699999999998</v>
      </c>
      <c r="X1767" s="34"/>
      <c r="Y1767" s="53">
        <f>IF(OR(ISBLANK(X1767),X1765=VALUE(20)),,IF(W1765="Latest Z20:",ABS(X1765-X1767-K1764*L1764-P1764*Q1764+U1766+U1767),ABS(X1766-X1767-K1766*L1766-P1766*Q1766+U1767)))</f>
        <v>0</v>
      </c>
      <c r="Z1767" s="28">
        <v>-67.615172999999999</v>
      </c>
      <c r="AA1767" s="28">
        <v>-0.61663599999999996</v>
      </c>
      <c r="AB1767" s="28">
        <v>-9.2900000000000003E-4</v>
      </c>
      <c r="AC1767" s="8">
        <f t="shared" ref="AC1767" si="4039">AB1767+AA1767</f>
        <v>-0.61756499999999992</v>
      </c>
      <c r="AD1767" s="35">
        <v>-0.63276258156694098</v>
      </c>
      <c r="AE1767" s="8">
        <f t="shared" ref="AE1767" si="4040">IF(AD1767="",0,IF(OR(AC1767="",AC1767=0),W1767-AD1767,AC1767-AD1767))</f>
        <v>1.5197581566941065E-2</v>
      </c>
      <c r="AF1767" s="58">
        <f t="shared" ref="AF1767" si="4041">IF(AA1767="",(Z1767-V1767)-Z1766,AC1767-W1767)</f>
        <v>1.5492000000000061E-2</v>
      </c>
      <c r="AG1767" s="40">
        <v>-1322</v>
      </c>
      <c r="AH1767" s="73">
        <v>400</v>
      </c>
      <c r="AI1767" s="40">
        <v>279</v>
      </c>
      <c r="AJ1767" s="73">
        <v>100</v>
      </c>
      <c r="AK1767" s="40">
        <v>28</v>
      </c>
      <c r="AL1767" s="73">
        <v>200</v>
      </c>
      <c r="AM1767" s="70"/>
      <c r="AN1767" s="74"/>
      <c r="AO1767" s="70"/>
      <c r="AP1767" s="63"/>
      <c r="AQ1767" s="63"/>
      <c r="AR1767" s="40"/>
      <c r="AS1767" s="40"/>
      <c r="AT1767" s="63"/>
      <c r="AU1767" s="63"/>
      <c r="AV1767" s="142"/>
      <c r="AW1767" s="71"/>
      <c r="AX1767" s="45"/>
      <c r="AY1767" s="45"/>
      <c r="AZ1767" s="46"/>
      <c r="BA1767" s="152"/>
      <c r="BB1767" s="47"/>
      <c r="BC1767" s="158">
        <v>2</v>
      </c>
      <c r="BD1767" s="158"/>
      <c r="BE1767" s="47"/>
      <c r="BF1767" s="56"/>
      <c r="BG1767" s="49"/>
      <c r="BH1767" s="50"/>
      <c r="BI1767" s="49"/>
      <c r="BJ1767" s="49"/>
      <c r="BK1767" s="49"/>
      <c r="BL1767" s="49"/>
      <c r="BM1767" s="49"/>
      <c r="BN1767" s="50"/>
      <c r="BO1767" s="49"/>
      <c r="BP1767" s="49"/>
      <c r="BQ1767" s="50"/>
      <c r="BR1767" s="9"/>
    </row>
    <row r="1768" spans="1:70" s="7" customFormat="1" x14ac:dyDescent="0.25">
      <c r="A1768" s="68" t="s">
        <v>2686</v>
      </c>
      <c r="B1768" s="67" t="s">
        <v>1436</v>
      </c>
      <c r="C1768" s="52">
        <v>44978.42564814815</v>
      </c>
      <c r="D1768" s="16">
        <f>(K1768*M1768+P1768*R1768)/(24*60*60)</f>
        <v>1.0185185185185186E-2</v>
      </c>
      <c r="E1768" s="26" t="s">
        <v>2688</v>
      </c>
      <c r="F1768" s="14" t="s">
        <v>2647</v>
      </c>
      <c r="G1768" s="15">
        <v>0.112</v>
      </c>
      <c r="H1768" s="131">
        <v>31.5</v>
      </c>
      <c r="I1768" s="131">
        <v>15</v>
      </c>
      <c r="J1768" s="143" t="s">
        <v>2159</v>
      </c>
      <c r="K1768" s="27">
        <v>5</v>
      </c>
      <c r="L1768" s="27">
        <v>2E-3</v>
      </c>
      <c r="M1768" s="13">
        <v>176</v>
      </c>
      <c r="N1768" s="13">
        <v>240</v>
      </c>
      <c r="O1768" s="17">
        <v>2E-3</v>
      </c>
      <c r="P1768" s="27"/>
      <c r="Q1768" s="27">
        <v>2E-3</v>
      </c>
      <c r="R1768" s="13">
        <v>529</v>
      </c>
      <c r="S1768" s="13">
        <v>240</v>
      </c>
      <c r="T1768" s="133">
        <v>2.9999999999999997E-4</v>
      </c>
      <c r="U1768" s="27">
        <v>5.1939999999999998E-3</v>
      </c>
      <c r="V1768" s="8">
        <f>IF(AB1766="Latest Sag:",-(K1768*L1768+P1768*Q1768),-(K1768*L1768+P1768*Q1768)+U1768)</f>
        <v>-0.01</v>
      </c>
      <c r="W1768" s="8">
        <f>IF(OR(AC1767="",AC1767=0),Z1767+V1768,IF(AB1766="Latest Sag:",AA1767+U1768+V1768,AC1767+V1768))</f>
        <v>-0.62144199999999994</v>
      </c>
      <c r="X1768" s="33">
        <v>-39.801009999999998</v>
      </c>
      <c r="Y1768" s="53">
        <f>IF(OR(ISBLANK(X1768),X1766=VALUE(20)),,IF(W1766="Latest Z20:",ABS(X1766-X1768-K1765*L1765-P1765*Q1765+U1767+U1768),ABS(X1767-X1768-K1767*L1767-P1767*Q1767+U1768)))</f>
        <v>0</v>
      </c>
      <c r="Z1768" s="28">
        <v>-67.614750000000001</v>
      </c>
      <c r="AA1768" s="28">
        <v>-0.61663199999999996</v>
      </c>
      <c r="AB1768" s="28">
        <v>-2.6779999999999998E-3</v>
      </c>
      <c r="AC1768" s="8">
        <f t="shared" ref="AC1768" si="4042">AB1768+AA1768</f>
        <v>-0.61930999999999992</v>
      </c>
      <c r="AD1768" s="35">
        <v>-0.63276258156694098</v>
      </c>
      <c r="AE1768" s="8">
        <f t="shared" ref="AE1768" si="4043">IF(AD1768="",0,IF(OR(AC1768="",AC1768=0),W1768-AD1768,AC1768-AD1768))</f>
        <v>1.3452581566941069E-2</v>
      </c>
      <c r="AF1768" s="58">
        <f t="shared" ref="AF1768" si="4044">IF(AA1768="",(Z1768-V1768)-Z1767,AC1768-W1768)</f>
        <v>2.1320000000000228E-3</v>
      </c>
      <c r="AG1768" s="40">
        <v>-324</v>
      </c>
      <c r="AH1768" s="73">
        <v>400</v>
      </c>
      <c r="AI1768" s="40">
        <v>19</v>
      </c>
      <c r="AJ1768" s="73">
        <v>100</v>
      </c>
      <c r="AK1768" s="40">
        <v>18</v>
      </c>
      <c r="AL1768" s="73">
        <v>200</v>
      </c>
      <c r="AM1768" s="70"/>
      <c r="AN1768" s="74"/>
      <c r="AO1768" s="70">
        <v>197</v>
      </c>
      <c r="AP1768" s="63"/>
      <c r="AQ1768" s="63"/>
      <c r="AR1768" s="40"/>
      <c r="AS1768" s="40"/>
      <c r="AT1768" s="63"/>
      <c r="AU1768" s="63"/>
      <c r="AV1768" s="142"/>
      <c r="AW1768" s="71"/>
      <c r="AX1768" s="45">
        <v>1.7200000000000001E-4</v>
      </c>
      <c r="AY1768" s="45"/>
      <c r="AZ1768" s="46"/>
      <c r="BA1768" s="152"/>
      <c r="BB1768" s="47"/>
      <c r="BC1768" s="158">
        <v>2</v>
      </c>
      <c r="BD1768" s="158"/>
      <c r="BE1768" s="47"/>
      <c r="BF1768" s="56"/>
      <c r="BG1768" s="49"/>
      <c r="BH1768" s="50"/>
      <c r="BI1768" s="49"/>
      <c r="BJ1768" s="49"/>
      <c r="BK1768" s="49"/>
      <c r="BL1768" s="49"/>
      <c r="BM1768" s="49"/>
      <c r="BN1768" s="50"/>
      <c r="BO1768" s="49"/>
      <c r="BP1768" s="49"/>
      <c r="BQ1768" s="50"/>
      <c r="BR1768" s="9"/>
    </row>
    <row r="1769" spans="1:70" s="7" customFormat="1" x14ac:dyDescent="0.25">
      <c r="A1769" s="68" t="s">
        <v>2687</v>
      </c>
      <c r="B1769" s="67" t="s">
        <v>1436</v>
      </c>
      <c r="C1769" s="52">
        <v>44978.451863425929</v>
      </c>
      <c r="D1769" s="16">
        <f>(K1769*M1769+P1769*R1769)/(24*60*60)</f>
        <v>6.1111111111111114E-3</v>
      </c>
      <c r="E1769" s="26"/>
      <c r="F1769" s="14" t="s">
        <v>2647</v>
      </c>
      <c r="G1769" s="15">
        <v>0.112</v>
      </c>
      <c r="H1769" s="131">
        <v>31.5</v>
      </c>
      <c r="I1769" s="131">
        <v>15</v>
      </c>
      <c r="J1769" s="143" t="s">
        <v>2159</v>
      </c>
      <c r="K1769" s="27">
        <v>3</v>
      </c>
      <c r="L1769" s="27">
        <v>2E-3</v>
      </c>
      <c r="M1769" s="13">
        <v>176</v>
      </c>
      <c r="N1769" s="13">
        <v>240</v>
      </c>
      <c r="O1769" s="17">
        <v>2E-3</v>
      </c>
      <c r="P1769" s="27"/>
      <c r="Q1769" s="27">
        <v>2E-3</v>
      </c>
      <c r="R1769" s="13">
        <v>529</v>
      </c>
      <c r="S1769" s="13">
        <v>240</v>
      </c>
      <c r="T1769" s="133">
        <v>2.9999999999999997E-4</v>
      </c>
      <c r="U1769" s="27">
        <v>2.562E-3</v>
      </c>
      <c r="V1769" s="8">
        <f>IF(AB1767="Latest Sag:",-(K1769*L1769+P1769*Q1769),-(K1769*L1769+P1769*Q1769)+U1769)</f>
        <v>-3.4380000000000001E-3</v>
      </c>
      <c r="W1769" s="8">
        <f>IF(OR(AC1768="",AC1768=0),Z1768+V1769,IF(AB1767="Latest Sag:",AA1768+U1769+V1769,AC1768+V1769))</f>
        <v>-0.62274799999999997</v>
      </c>
      <c r="X1769" s="33">
        <v>-39.808439999999997</v>
      </c>
      <c r="Y1769" s="53">
        <f>IF(OR(ISBLANK(X1769),X1767=VALUE(20)),,IF(W1767="Latest Z20:",ABS(X1767-X1769-K1766*L1766-P1766*Q1766+U1768+U1769),ABS(X1768-X1769-K1768*L1768-P1768*Q1768+U1769)))</f>
        <v>8.0000000006186234E-6</v>
      </c>
      <c r="Z1769" s="28">
        <v>-67.615160000000003</v>
      </c>
      <c r="AA1769" s="28">
        <v>-0.61662499999999998</v>
      </c>
      <c r="AB1769" s="28">
        <v>-5.7809999999999997E-3</v>
      </c>
      <c r="AC1769" s="8">
        <f t="shared" ref="AC1769" si="4045">AB1769+AA1769</f>
        <v>-0.62240600000000001</v>
      </c>
      <c r="AD1769" s="35">
        <v>-0.63276258156694098</v>
      </c>
      <c r="AE1769" s="8">
        <f t="shared" ref="AE1769" si="4046">IF(AD1769="",0,IF(OR(AC1769="",AC1769=0),W1769-AD1769,AC1769-AD1769))</f>
        <v>1.035658156694097E-2</v>
      </c>
      <c r="AF1769" s="58">
        <f t="shared" ref="AF1769" si="4047">IF(AA1769="",(Z1769-V1769)-Z1768,AC1769-W1769)</f>
        <v>3.4199999999995345E-4</v>
      </c>
      <c r="AG1769" s="40">
        <v>-368</v>
      </c>
      <c r="AH1769" s="73">
        <v>400</v>
      </c>
      <c r="AI1769" s="40">
        <v>29</v>
      </c>
      <c r="AJ1769" s="73">
        <v>100</v>
      </c>
      <c r="AK1769" s="40">
        <v>32</v>
      </c>
      <c r="AL1769" s="73">
        <v>200</v>
      </c>
      <c r="AM1769" s="70"/>
      <c r="AN1769" s="74"/>
      <c r="AO1769" s="70">
        <v>37</v>
      </c>
      <c r="AP1769" s="63"/>
      <c r="AQ1769" s="63"/>
      <c r="AR1769" s="40"/>
      <c r="AS1769" s="40"/>
      <c r="AT1769" s="63"/>
      <c r="AU1769" s="63"/>
      <c r="AV1769" s="142"/>
      <c r="AW1769" s="71"/>
      <c r="AX1769" s="45"/>
      <c r="AY1769" s="45"/>
      <c r="AZ1769" s="46"/>
      <c r="BA1769" s="152"/>
      <c r="BB1769" s="47"/>
      <c r="BC1769" s="158">
        <v>2</v>
      </c>
      <c r="BD1769" s="158"/>
      <c r="BE1769" s="47"/>
      <c r="BF1769" s="56"/>
      <c r="BG1769" s="49"/>
      <c r="BH1769" s="50"/>
      <c r="BI1769" s="49"/>
      <c r="BJ1769" s="49"/>
      <c r="BK1769" s="49"/>
      <c r="BL1769" s="49"/>
      <c r="BM1769" s="49"/>
      <c r="BN1769" s="50"/>
      <c r="BO1769" s="49"/>
      <c r="BP1769" s="49"/>
      <c r="BQ1769" s="50"/>
      <c r="BR1769" s="9"/>
    </row>
    <row r="1770" spans="1:70" s="7" customFormat="1" x14ac:dyDescent="0.25">
      <c r="A1770" s="68" t="s">
        <v>2689</v>
      </c>
      <c r="B1770" s="67" t="s">
        <v>1436</v>
      </c>
      <c r="C1770" s="52">
        <v>44978.471666666665</v>
      </c>
      <c r="D1770" s="16">
        <f>(K1770*M1770+P1770*R1770)/(24*60*60)</f>
        <v>6.1111111111111114E-3</v>
      </c>
      <c r="E1770" s="26"/>
      <c r="F1770" s="14" t="s">
        <v>2647</v>
      </c>
      <c r="G1770" s="15">
        <v>0.112</v>
      </c>
      <c r="H1770" s="131">
        <v>31.5</v>
      </c>
      <c r="I1770" s="131">
        <v>15</v>
      </c>
      <c r="J1770" s="143" t="s">
        <v>2159</v>
      </c>
      <c r="K1770" s="27">
        <v>3</v>
      </c>
      <c r="L1770" s="27">
        <v>2E-3</v>
      </c>
      <c r="M1770" s="13">
        <v>176</v>
      </c>
      <c r="N1770" s="13">
        <v>240</v>
      </c>
      <c r="O1770" s="17">
        <v>2E-3</v>
      </c>
      <c r="P1770" s="27"/>
      <c r="Q1770" s="27">
        <v>2E-3</v>
      </c>
      <c r="R1770" s="13">
        <v>529</v>
      </c>
      <c r="S1770" s="13">
        <v>240</v>
      </c>
      <c r="T1770" s="133">
        <v>2.9999999999999997E-4</v>
      </c>
      <c r="U1770" s="27">
        <v>6.6600000000000003E-4</v>
      </c>
      <c r="V1770" s="8">
        <f>IF(AB1768="Latest Sag:",-(K1770*L1770+P1770*Q1770),-(K1770*L1770+P1770*Q1770)+U1770)</f>
        <v>-5.3340000000000002E-3</v>
      </c>
      <c r="W1770" s="8">
        <f>IF(OR(AC1769="",AC1769=0),Z1769+V1770,IF(AB1768="Latest Sag:",AA1769+U1770+V1770,AC1769+V1770))</f>
        <v>-0.62773999999999996</v>
      </c>
      <c r="X1770" s="33">
        <v>-39.813780000000001</v>
      </c>
      <c r="Y1770" s="53">
        <f>IF(OR(ISBLANK(X1770),X1768=VALUE(20)),,IF(W1768="Latest Z20:",ABS(X1768-X1770-K1767*L1767-P1767*Q1767+U1769+U1770),ABS(X1769-X1770-K1769*L1769-P1769*Q1769+U1770)))</f>
        <v>6.0000000038970937E-6</v>
      </c>
      <c r="Z1770" s="28">
        <v>-67.615386999999998</v>
      </c>
      <c r="AA1770" s="28">
        <v>-0.61662600000000001</v>
      </c>
      <c r="AB1770" s="28">
        <v>-1.1043000000000001E-2</v>
      </c>
      <c r="AC1770" s="8">
        <f t="shared" ref="AC1770" si="4048">AB1770+AA1770</f>
        <v>-0.62766900000000003</v>
      </c>
      <c r="AD1770" s="35">
        <v>-0.63276258156694098</v>
      </c>
      <c r="AE1770" s="8">
        <f t="shared" ref="AE1770" si="4049">IF(AD1770="",0,IF(OR(AC1770="",AC1770=0),W1770-AD1770,AC1770-AD1770))</f>
        <v>5.0935815669409523E-3</v>
      </c>
      <c r="AF1770" s="58">
        <f t="shared" ref="AF1770" si="4050">IF(AA1770="",(Z1770-V1770)-Z1769,AC1770-W1770)</f>
        <v>7.0999999999932228E-5</v>
      </c>
      <c r="AG1770" s="40">
        <v>55</v>
      </c>
      <c r="AH1770" s="73">
        <v>400</v>
      </c>
      <c r="AI1770" s="40">
        <v>24</v>
      </c>
      <c r="AJ1770" s="73">
        <v>100</v>
      </c>
      <c r="AK1770" s="40">
        <v>20</v>
      </c>
      <c r="AL1770" s="73">
        <v>200</v>
      </c>
      <c r="AM1770" s="70"/>
      <c r="AN1770" s="74"/>
      <c r="AO1770" s="70">
        <v>38</v>
      </c>
      <c r="AP1770" s="63"/>
      <c r="AQ1770" s="63"/>
      <c r="AR1770" s="40"/>
      <c r="AS1770" s="40"/>
      <c r="AT1770" s="63"/>
      <c r="AU1770" s="63"/>
      <c r="AV1770" s="142"/>
      <c r="AW1770" s="71"/>
      <c r="AX1770" s="45"/>
      <c r="AY1770" s="45"/>
      <c r="AZ1770" s="46"/>
      <c r="BA1770" s="152"/>
      <c r="BB1770" s="47"/>
      <c r="BC1770" s="158">
        <v>2</v>
      </c>
      <c r="BD1770" s="158"/>
      <c r="BE1770" s="47"/>
      <c r="BF1770" s="56"/>
      <c r="BG1770" s="49"/>
      <c r="BH1770" s="50"/>
      <c r="BI1770" s="49"/>
      <c r="BJ1770" s="49"/>
      <c r="BK1770" s="49"/>
      <c r="BL1770" s="49"/>
      <c r="BM1770" s="49"/>
      <c r="BN1770" s="50"/>
      <c r="BO1770" s="49"/>
      <c r="BP1770" s="49"/>
      <c r="BQ1770" s="50"/>
      <c r="BR1770" s="9"/>
    </row>
    <row r="1771" spans="1:70" s="7" customFormat="1" x14ac:dyDescent="0.25">
      <c r="A1771" s="68" t="s">
        <v>2690</v>
      </c>
      <c r="B1771" s="67" t="s">
        <v>1436</v>
      </c>
      <c r="C1771" s="52">
        <v>44978.490648148145</v>
      </c>
      <c r="D1771" s="16">
        <f>(K1771*M1771+P1771*R1771)/(24*60*60)</f>
        <v>1.2233796296296296E-2</v>
      </c>
      <c r="E1771" s="26"/>
      <c r="F1771" s="14" t="s">
        <v>2647</v>
      </c>
      <c r="G1771" s="15">
        <v>0.112</v>
      </c>
      <c r="H1771" s="131">
        <v>31.5</v>
      </c>
      <c r="I1771" s="131">
        <v>15</v>
      </c>
      <c r="J1771" s="143" t="s">
        <v>2159</v>
      </c>
      <c r="K1771" s="27">
        <v>3</v>
      </c>
      <c r="L1771" s="27">
        <v>2E-3</v>
      </c>
      <c r="M1771" s="13">
        <v>176</v>
      </c>
      <c r="N1771" s="13">
        <v>240</v>
      </c>
      <c r="O1771" s="17">
        <v>2E-3</v>
      </c>
      <c r="P1771" s="27">
        <v>1</v>
      </c>
      <c r="Q1771" s="27">
        <v>2E-3</v>
      </c>
      <c r="R1771" s="13">
        <v>529</v>
      </c>
      <c r="S1771" s="13">
        <v>240</v>
      </c>
      <c r="T1771" s="133">
        <v>2.9999999999999997E-4</v>
      </c>
      <c r="U1771" s="27">
        <v>3.019E-3</v>
      </c>
      <c r="V1771" s="8">
        <f>IF(AB1769="Latest Sag:",-(K1771*L1771+P1771*Q1771),-(K1771*L1771+P1771*Q1771)+U1771)</f>
        <v>-4.9810000000000002E-3</v>
      </c>
      <c r="W1771" s="8">
        <f>IF(OR(AC1770="",AC1770=0),Z1770+V1771,IF(AB1769="Latest Sag:",AA1770+U1771+V1771,AC1770+V1771))</f>
        <v>-0.63265000000000005</v>
      </c>
      <c r="X1771" s="33">
        <v>-39.816760000000002</v>
      </c>
      <c r="Y1771" s="53">
        <f>IF(OR(ISBLANK(X1771),X1769=VALUE(20)),,IF(W1769="Latest Z20:",ABS(X1769-X1771-K1768*L1768-P1768*Q1768+U1770+U1771),ABS(X1770-X1771-K1770*L1770-P1770*Q1770+U1771)))</f>
        <v>9.9999999912930154E-7</v>
      </c>
      <c r="Z1771" s="28">
        <v>-67.614652000000007</v>
      </c>
      <c r="AA1771" s="28">
        <v>-0.61659299999999995</v>
      </c>
      <c r="AB1771" s="28">
        <v>-1.6334999999999999E-2</v>
      </c>
      <c r="AC1771" s="8">
        <f t="shared" ref="AC1771" si="4051">AB1771+AA1771</f>
        <v>-0.63292799999999994</v>
      </c>
      <c r="AD1771" s="35">
        <v>-0.63276258156694098</v>
      </c>
      <c r="AE1771" s="8">
        <f t="shared" ref="AE1771" si="4052">IF(AD1771="",0,IF(OR(AC1771="",AC1771=0),W1771-AD1771,AC1771-AD1771))</f>
        <v>-1.6541843305895032E-4</v>
      </c>
      <c r="AF1771" s="58">
        <f t="shared" ref="AF1771" si="4053">IF(AA1771="",(Z1771-V1771)-Z1770,AC1771-W1771)</f>
        <v>-2.7799999999988945E-4</v>
      </c>
      <c r="AG1771" s="40">
        <v>279</v>
      </c>
      <c r="AH1771" s="73">
        <v>400</v>
      </c>
      <c r="AI1771" s="40">
        <v>43</v>
      </c>
      <c r="AJ1771" s="73">
        <v>100</v>
      </c>
      <c r="AK1771" s="40">
        <v>21</v>
      </c>
      <c r="AL1771" s="73">
        <v>200</v>
      </c>
      <c r="AM1771" s="70"/>
      <c r="AN1771" s="74"/>
      <c r="AO1771" s="70">
        <v>100</v>
      </c>
      <c r="AP1771" s="63"/>
      <c r="AQ1771" s="63"/>
      <c r="AR1771" s="40"/>
      <c r="AS1771" s="40"/>
      <c r="AT1771" s="63"/>
      <c r="AU1771" s="63"/>
      <c r="AV1771" s="142"/>
      <c r="AW1771" s="71"/>
      <c r="AX1771" s="45"/>
      <c r="AY1771" s="45"/>
      <c r="AZ1771" s="46"/>
      <c r="BA1771" s="152"/>
      <c r="BB1771" s="47"/>
      <c r="BC1771" s="158">
        <v>2</v>
      </c>
      <c r="BD1771" s="158">
        <v>4</v>
      </c>
      <c r="BE1771" s="47">
        <v>6.4</v>
      </c>
      <c r="BF1771" s="56"/>
      <c r="BG1771" s="49"/>
      <c r="BH1771" s="50"/>
      <c r="BI1771" s="49"/>
      <c r="BJ1771" s="49"/>
      <c r="BK1771" s="49"/>
      <c r="BL1771" s="49"/>
      <c r="BM1771" s="49"/>
      <c r="BN1771" s="50"/>
      <c r="BO1771" s="49"/>
      <c r="BP1771" s="49"/>
      <c r="BQ1771" s="50"/>
      <c r="BR1771" s="9"/>
    </row>
    <row r="1772" spans="1:70" s="6" customFormat="1" x14ac:dyDescent="0.25">
      <c r="A1772" s="170" t="s">
        <v>1155</v>
      </c>
      <c r="B1772" s="136"/>
      <c r="C1772" s="137">
        <v>44978.54005787037</v>
      </c>
      <c r="D1772" s="146">
        <v>3.44</v>
      </c>
      <c r="E1772" s="139" t="s">
        <v>814</v>
      </c>
      <c r="F1772" s="165" t="s">
        <v>1175</v>
      </c>
      <c r="G1772" s="22"/>
      <c r="H1772" s="134"/>
      <c r="I1772" s="134"/>
      <c r="J1772" s="145"/>
      <c r="K1772" s="29"/>
      <c r="L1772" s="29"/>
      <c r="M1772" s="1"/>
      <c r="N1772" s="1"/>
      <c r="O1772" s="3"/>
      <c r="P1772" s="29"/>
      <c r="Q1772" s="29"/>
      <c r="R1772" s="1"/>
      <c r="S1772" s="1"/>
      <c r="T1772" s="147" t="s">
        <v>903</v>
      </c>
      <c r="U1772" s="32" t="s">
        <v>24</v>
      </c>
      <c r="V1772" s="24"/>
      <c r="W1772" s="25" t="s">
        <v>22</v>
      </c>
      <c r="X1772" s="30">
        <v>20</v>
      </c>
      <c r="Y1772" s="138"/>
      <c r="Z1772" s="30"/>
      <c r="AA1772" s="30"/>
      <c r="AB1772" s="36" t="s">
        <v>21</v>
      </c>
      <c r="AC1772" s="24">
        <f>$AC$1771</f>
        <v>-0.63292799999999994</v>
      </c>
      <c r="AD1772" s="30"/>
      <c r="AE1772" s="24"/>
      <c r="AF1772" s="24"/>
      <c r="AG1772" s="41"/>
      <c r="AH1772" s="41"/>
      <c r="AI1772" s="41"/>
      <c r="AJ1772" s="41"/>
      <c r="AK1772" s="41"/>
      <c r="AL1772" s="41"/>
      <c r="AM1772" s="41"/>
      <c r="AN1772" s="41"/>
      <c r="AO1772" s="41"/>
      <c r="AP1772" s="135"/>
      <c r="AQ1772" s="135"/>
      <c r="AR1772" s="41"/>
      <c r="AS1772" s="41"/>
      <c r="AT1772" s="135"/>
      <c r="AU1772" s="135"/>
      <c r="AV1772" s="29"/>
      <c r="AW1772" s="42"/>
      <c r="AX1772" s="42"/>
      <c r="AY1772" s="42"/>
      <c r="AZ1772" s="43"/>
      <c r="BA1772" s="151"/>
      <c r="BB1772" s="44"/>
      <c r="BC1772" s="157">
        <v>3</v>
      </c>
      <c r="BD1772" s="157"/>
      <c r="BE1772" s="44"/>
      <c r="BF1772" s="48"/>
      <c r="BG1772" s="48"/>
      <c r="BH1772" s="48"/>
      <c r="BI1772" s="48"/>
      <c r="BJ1772" s="48"/>
      <c r="BK1772" s="48"/>
      <c r="BL1772" s="48"/>
      <c r="BM1772" s="48"/>
      <c r="BN1772" s="48"/>
      <c r="BO1772" s="48"/>
      <c r="BP1772" s="48"/>
      <c r="BQ1772" s="48"/>
      <c r="BR1772" s="1"/>
    </row>
    <row r="1773" spans="1:70" s="7" customFormat="1" x14ac:dyDescent="0.25">
      <c r="A1773" s="68" t="s">
        <v>2691</v>
      </c>
      <c r="B1773" s="67" t="s">
        <v>1156</v>
      </c>
      <c r="C1773" s="52">
        <v>44978.54011574074</v>
      </c>
      <c r="D1773" s="16">
        <f>(K1773*M1773+P1773*R1773)/(24*60*60)</f>
        <v>0</v>
      </c>
      <c r="E1773" s="26"/>
      <c r="F1773" s="14" t="s">
        <v>2647</v>
      </c>
      <c r="G1773" s="15">
        <v>0.112</v>
      </c>
      <c r="H1773" s="131">
        <v>31.5</v>
      </c>
      <c r="I1773" s="131">
        <v>15</v>
      </c>
      <c r="J1773" s="143" t="s">
        <v>2159</v>
      </c>
      <c r="K1773" s="37"/>
      <c r="L1773" s="27">
        <v>2E-3</v>
      </c>
      <c r="M1773" s="13">
        <v>176</v>
      </c>
      <c r="N1773" s="13">
        <v>240</v>
      </c>
      <c r="O1773" s="17">
        <v>2E-3</v>
      </c>
      <c r="P1773" s="37"/>
      <c r="Q1773" s="27">
        <v>2E-3</v>
      </c>
      <c r="R1773" s="13">
        <v>529</v>
      </c>
      <c r="S1773" s="13">
        <v>240</v>
      </c>
      <c r="T1773" s="133">
        <v>2.9999999999999997E-4</v>
      </c>
      <c r="U1773" s="27"/>
      <c r="V1773" s="8">
        <f>IF(AB1771="Latest Sag:",-(K1773*L1773+P1773*Q1773),-(K1773*L1773+P1773*Q1773)+U1773)</f>
        <v>0</v>
      </c>
      <c r="W1773" s="8">
        <f>IF(OR(AC1772="",AC1772=0),Z1772+V1773,IF(AB1771="Latest Sag:",AA1772+U1773+V1773,AC1772+V1773))</f>
        <v>-0.63292799999999994</v>
      </c>
      <c r="X1773" s="34"/>
      <c r="Y1773" s="53">
        <f>IF(OR(ISBLANK(X1773),X1771=VALUE(20)),,IF(W1771="Latest Z20:",ABS(X1771-X1773-K1770*L1770-P1770*Q1770+U1772+U1773),ABS(X1772-X1773-K1772*L1772-P1772*Q1772+U1773)))</f>
        <v>0</v>
      </c>
      <c r="Z1773" s="28">
        <v>-67.612271000000007</v>
      </c>
      <c r="AA1773" s="28">
        <v>-0.61679300000000004</v>
      </c>
      <c r="AB1773" s="28">
        <v>-6.0499999999999996E-4</v>
      </c>
      <c r="AC1773" s="8">
        <f t="shared" ref="AC1773" si="4054">AB1773+AA1773</f>
        <v>-0.617398</v>
      </c>
      <c r="AD1773" s="35">
        <v>-0.63277131914362295</v>
      </c>
      <c r="AE1773" s="8">
        <f t="shared" ref="AE1773" si="4055">IF(AD1773="",0,IF(OR(AC1773="",AC1773=0),W1773-AD1773,AC1773-AD1773))</f>
        <v>1.5373319143622943E-2</v>
      </c>
      <c r="AF1773" s="58">
        <f t="shared" ref="AF1773" si="4056">IF(AA1773="",(Z1773-V1773)-Z1772,AC1773-W1773)</f>
        <v>1.5529999999999933E-2</v>
      </c>
      <c r="AG1773" s="40">
        <v>-2000</v>
      </c>
      <c r="AH1773" s="73">
        <v>400</v>
      </c>
      <c r="AI1773" s="40">
        <v>249</v>
      </c>
      <c r="AJ1773" s="73">
        <v>100</v>
      </c>
      <c r="AK1773" s="40">
        <v>27</v>
      </c>
      <c r="AL1773" s="73">
        <v>200</v>
      </c>
      <c r="AM1773" s="70"/>
      <c r="AN1773" s="74"/>
      <c r="AO1773" s="70"/>
      <c r="AP1773" s="63"/>
      <c r="AQ1773" s="63"/>
      <c r="AR1773" s="40"/>
      <c r="AS1773" s="40"/>
      <c r="AT1773" s="63"/>
      <c r="AU1773" s="63"/>
      <c r="AV1773" s="142"/>
      <c r="AW1773" s="71"/>
      <c r="AX1773" s="45">
        <v>-1.56E-4</v>
      </c>
      <c r="AY1773" s="45"/>
      <c r="AZ1773" s="46"/>
      <c r="BA1773" s="152"/>
      <c r="BB1773" s="47"/>
      <c r="BC1773" s="158">
        <v>3</v>
      </c>
      <c r="BD1773" s="158"/>
      <c r="BE1773" s="47"/>
      <c r="BF1773" s="56"/>
      <c r="BG1773" s="49"/>
      <c r="BH1773" s="50"/>
      <c r="BI1773" s="49"/>
      <c r="BJ1773" s="49"/>
      <c r="BK1773" s="49"/>
      <c r="BL1773" s="49"/>
      <c r="BM1773" s="49"/>
      <c r="BN1773" s="50"/>
      <c r="BO1773" s="49"/>
      <c r="BP1773" s="49"/>
      <c r="BQ1773" s="50"/>
      <c r="BR1773" s="9"/>
    </row>
    <row r="1774" spans="1:70" s="7" customFormat="1" x14ac:dyDescent="0.25">
      <c r="A1774" s="68" t="s">
        <v>2692</v>
      </c>
      <c r="B1774" s="67" t="s">
        <v>1156</v>
      </c>
      <c r="C1774" s="52">
        <v>44978.567673611113</v>
      </c>
      <c r="D1774" s="16">
        <f>(K1774*M1774+P1774*R1774)/(24*60*60)</f>
        <v>1.0185185185185186E-2</v>
      </c>
      <c r="E1774" s="26"/>
      <c r="F1774" s="14" t="s">
        <v>2647</v>
      </c>
      <c r="G1774" s="15">
        <v>0.112</v>
      </c>
      <c r="H1774" s="131">
        <v>31.5</v>
      </c>
      <c r="I1774" s="131">
        <v>15</v>
      </c>
      <c r="J1774" s="143" t="s">
        <v>2159</v>
      </c>
      <c r="K1774" s="27">
        <v>5</v>
      </c>
      <c r="L1774" s="27">
        <v>2E-3</v>
      </c>
      <c r="M1774" s="13">
        <v>176</v>
      </c>
      <c r="N1774" s="13">
        <v>240</v>
      </c>
      <c r="O1774" s="17">
        <v>2E-3</v>
      </c>
      <c r="P1774" s="27">
        <v>0</v>
      </c>
      <c r="Q1774" s="27">
        <v>2E-3</v>
      </c>
      <c r="R1774" s="13">
        <v>529</v>
      </c>
      <c r="S1774" s="13">
        <v>240</v>
      </c>
      <c r="T1774" s="133">
        <v>2.9999999999999997E-4</v>
      </c>
      <c r="U1774" s="27">
        <v>5.4790000000000004E-3</v>
      </c>
      <c r="V1774" s="8">
        <f>IF(AB1772="Latest Sag:",-(K1774*L1774+P1774*Q1774),-(K1774*L1774+P1774*Q1774)+U1774)</f>
        <v>-0.01</v>
      </c>
      <c r="W1774" s="8">
        <f>IF(OR(AC1773="",AC1773=0),Z1773+V1774,IF(AB1772="Latest Sag:",AA1773+U1774+V1774,AC1773+V1774))</f>
        <v>-0.62131400000000003</v>
      </c>
      <c r="X1774" s="33">
        <v>-39.797379999999997</v>
      </c>
      <c r="Y1774" s="53">
        <f>IF(OR(ISBLANK(X1774),X1772=VALUE(20)),,IF(W1772="Latest Z20:",ABS(X1772-X1774-K1771*L1771-P1771*Q1771+U1773+U1774),ABS(X1773-X1774-K1773*L1773-P1773*Q1773+U1774)))</f>
        <v>0</v>
      </c>
      <c r="Z1774" s="28">
        <v>-67.611828000000003</v>
      </c>
      <c r="AA1774" s="28">
        <v>-0.61675000000000002</v>
      </c>
      <c r="AB1774" s="28">
        <v>-1.8220000000000001E-3</v>
      </c>
      <c r="AC1774" s="8">
        <f t="shared" ref="AC1774" si="4057">AB1774+AA1774</f>
        <v>-0.61857200000000001</v>
      </c>
      <c r="AD1774" s="35">
        <v>-0.63277131914362295</v>
      </c>
      <c r="AE1774" s="8">
        <f t="shared" ref="AE1774" si="4058">IF(AD1774="",0,IF(OR(AC1774="",AC1774=0),W1774-AD1774,AC1774-AD1774))</f>
        <v>1.4199319143622935E-2</v>
      </c>
      <c r="AF1774" s="58">
        <f t="shared" ref="AF1774" si="4059">IF(AA1774="",(Z1774-V1774)-Z1773,AC1774-W1774)</f>
        <v>2.7420000000000222E-3</v>
      </c>
      <c r="AG1774" s="40">
        <v>-177</v>
      </c>
      <c r="AH1774" s="73">
        <v>400</v>
      </c>
      <c r="AI1774" s="40">
        <v>38</v>
      </c>
      <c r="AJ1774" s="73">
        <v>100</v>
      </c>
      <c r="AK1774" s="40">
        <v>19</v>
      </c>
      <c r="AL1774" s="73">
        <v>200</v>
      </c>
      <c r="AM1774" s="70"/>
      <c r="AN1774" s="74"/>
      <c r="AO1774" s="70">
        <v>401</v>
      </c>
      <c r="AP1774" s="63"/>
      <c r="AQ1774" s="63"/>
      <c r="AR1774" s="40"/>
      <c r="AS1774" s="40"/>
      <c r="AT1774" s="63"/>
      <c r="AU1774" s="63"/>
      <c r="AV1774" s="142"/>
      <c r="AW1774" s="71"/>
      <c r="AX1774" s="45"/>
      <c r="AY1774" s="45"/>
      <c r="AZ1774" s="46"/>
      <c r="BA1774" s="152"/>
      <c r="BB1774" s="47"/>
      <c r="BC1774" s="158">
        <v>3</v>
      </c>
      <c r="BD1774" s="158"/>
      <c r="BE1774" s="47"/>
      <c r="BF1774" s="56"/>
      <c r="BG1774" s="49"/>
      <c r="BH1774" s="50"/>
      <c r="BI1774" s="49"/>
      <c r="BJ1774" s="49"/>
      <c r="BK1774" s="49"/>
      <c r="BL1774" s="49"/>
      <c r="BM1774" s="49"/>
      <c r="BN1774" s="50"/>
      <c r="BO1774" s="49"/>
      <c r="BP1774" s="49"/>
      <c r="BQ1774" s="50"/>
      <c r="BR1774" s="9"/>
    </row>
    <row r="1775" spans="1:70" s="7" customFormat="1" x14ac:dyDescent="0.25">
      <c r="A1775" s="68" t="s">
        <v>2693</v>
      </c>
      <c r="B1775" s="67" t="s">
        <v>1156</v>
      </c>
      <c r="C1775" s="52">
        <v>44978.591643518521</v>
      </c>
      <c r="D1775" s="16">
        <f>(K1775*M1775+P1775*R1775)/(24*60*60)</f>
        <v>6.1111111111111114E-3</v>
      </c>
      <c r="E1775" s="26"/>
      <c r="F1775" s="14" t="s">
        <v>2647</v>
      </c>
      <c r="G1775" s="15">
        <v>0.112</v>
      </c>
      <c r="H1775" s="131">
        <v>31.5</v>
      </c>
      <c r="I1775" s="131">
        <v>15</v>
      </c>
      <c r="J1775" s="143" t="s">
        <v>2159</v>
      </c>
      <c r="K1775" s="27">
        <v>3</v>
      </c>
      <c r="L1775" s="27">
        <v>2E-3</v>
      </c>
      <c r="M1775" s="13">
        <v>176</v>
      </c>
      <c r="N1775" s="13">
        <v>240</v>
      </c>
      <c r="O1775" s="17">
        <v>2E-3</v>
      </c>
      <c r="P1775" s="27">
        <v>0</v>
      </c>
      <c r="Q1775" s="27">
        <v>2E-3</v>
      </c>
      <c r="R1775" s="13">
        <v>529</v>
      </c>
      <c r="S1775" s="13">
        <v>240</v>
      </c>
      <c r="T1775" s="133">
        <v>2.9999999999999997E-4</v>
      </c>
      <c r="U1775" s="27">
        <v>1.8079999999999999E-3</v>
      </c>
      <c r="V1775" s="8">
        <f>IF(AB1773="Latest Sag:",-(K1775*L1775+P1775*Q1775),-(K1775*L1775+P1775*Q1775)+U1775)</f>
        <v>-4.1920000000000004E-3</v>
      </c>
      <c r="W1775" s="8">
        <f>IF(OR(AC1774="",AC1774=0),Z1774+V1775,IF(AB1773="Latest Sag:",AA1774+U1775+V1775,AC1774+V1775))</f>
        <v>-0.62276399999999998</v>
      </c>
      <c r="X1775" s="33">
        <v>-39.805570000000003</v>
      </c>
      <c r="Y1775" s="53">
        <f>IF(OR(ISBLANK(X1775),X1773=VALUE(20)),,IF(W1773="Latest Z20:",ABS(X1773-X1775-K1772*L1772-P1772*Q1772+U1774+U1775),ABS(X1774-X1775-K1774*L1774-P1774*Q1774+U1775)))</f>
        <v>1.9999999938634643E-6</v>
      </c>
      <c r="Z1775" s="28">
        <v>-67.612264999999994</v>
      </c>
      <c r="AA1775" s="28">
        <v>-0.61676600000000004</v>
      </c>
      <c r="AB1775" s="28">
        <v>-5.9040000000000004E-3</v>
      </c>
      <c r="AC1775" s="8">
        <f t="shared" ref="AC1775" si="4060">AB1775+AA1775</f>
        <v>-0.62267000000000006</v>
      </c>
      <c r="AD1775" s="35">
        <v>-0.63277131914362295</v>
      </c>
      <c r="AE1775" s="8">
        <f t="shared" ref="AE1775" si="4061">IF(AD1775="",0,IF(OR(AC1775="",AC1775=0),W1775-AD1775,AC1775-AD1775))</f>
        <v>1.0101319143622889E-2</v>
      </c>
      <c r="AF1775" s="58">
        <f t="shared" ref="AF1775" si="4062">IF(AA1775="",(Z1775-V1775)-Z1774,AC1775-W1775)</f>
        <v>9.3999999999927475E-5</v>
      </c>
      <c r="AG1775" s="40">
        <v>-107</v>
      </c>
      <c r="AH1775" s="73">
        <v>400</v>
      </c>
      <c r="AI1775" s="40">
        <v>24</v>
      </c>
      <c r="AJ1775" s="73">
        <v>100</v>
      </c>
      <c r="AK1775" s="40">
        <v>21</v>
      </c>
      <c r="AL1775" s="73">
        <v>200</v>
      </c>
      <c r="AM1775" s="70"/>
      <c r="AN1775" s="74"/>
      <c r="AO1775" s="70">
        <v>30</v>
      </c>
      <c r="AP1775" s="63"/>
      <c r="AQ1775" s="63"/>
      <c r="AR1775" s="40"/>
      <c r="AS1775" s="40"/>
      <c r="AT1775" s="63"/>
      <c r="AU1775" s="63"/>
      <c r="AV1775" s="142"/>
      <c r="AW1775" s="71"/>
      <c r="AX1775" s="45"/>
      <c r="AY1775" s="45"/>
      <c r="AZ1775" s="46"/>
      <c r="BA1775" s="152"/>
      <c r="BB1775" s="47"/>
      <c r="BC1775" s="158">
        <v>3</v>
      </c>
      <c r="BD1775" s="158"/>
      <c r="BE1775" s="47"/>
      <c r="BF1775" s="56"/>
      <c r="BG1775" s="49"/>
      <c r="BH1775" s="50"/>
      <c r="BI1775" s="49"/>
      <c r="BJ1775" s="49"/>
      <c r="BK1775" s="49"/>
      <c r="BL1775" s="49"/>
      <c r="BM1775" s="49"/>
      <c r="BN1775" s="50"/>
      <c r="BO1775" s="49"/>
      <c r="BP1775" s="49"/>
      <c r="BQ1775" s="50"/>
      <c r="BR1775" s="9"/>
    </row>
    <row r="1776" spans="1:70" s="7" customFormat="1" x14ac:dyDescent="0.25">
      <c r="A1776" s="68" t="s">
        <v>2694</v>
      </c>
      <c r="B1776" s="67" t="s">
        <v>1156</v>
      </c>
      <c r="C1776" s="52">
        <v>44978.612812500003</v>
      </c>
      <c r="D1776" s="16">
        <f>(K1776*M1776+P1776*R1776)/(24*60*60)</f>
        <v>6.1111111111111114E-3</v>
      </c>
      <c r="E1776" s="26"/>
      <c r="F1776" s="14" t="s">
        <v>2647</v>
      </c>
      <c r="G1776" s="15">
        <v>0.112</v>
      </c>
      <c r="H1776" s="131">
        <v>31.5</v>
      </c>
      <c r="I1776" s="131">
        <v>15</v>
      </c>
      <c r="J1776" s="143" t="s">
        <v>2159</v>
      </c>
      <c r="K1776" s="27">
        <v>3</v>
      </c>
      <c r="L1776" s="27">
        <v>2E-3</v>
      </c>
      <c r="M1776" s="13">
        <v>176</v>
      </c>
      <c r="N1776" s="13">
        <v>240</v>
      </c>
      <c r="O1776" s="17">
        <v>2E-3</v>
      </c>
      <c r="P1776" s="27">
        <v>0</v>
      </c>
      <c r="Q1776" s="27">
        <v>2E-3</v>
      </c>
      <c r="R1776" s="13">
        <v>529</v>
      </c>
      <c r="S1776" s="13">
        <v>240</v>
      </c>
      <c r="T1776" s="133">
        <v>2.9999999999999997E-4</v>
      </c>
      <c r="U1776" s="27">
        <v>9.0899999999999998E-4</v>
      </c>
      <c r="V1776" s="8">
        <f>IF(AB1774="Latest Sag:",-(K1776*L1776+P1776*Q1776),-(K1776*L1776+P1776*Q1776)+U1776)</f>
        <v>-5.091E-3</v>
      </c>
      <c r="W1776" s="8">
        <f>IF(OR(AC1775="",AC1775=0),Z1775+V1776,IF(AB1774="Latest Sag:",AA1775+U1776+V1776,AC1775+V1776))</f>
        <v>-0.62776100000000001</v>
      </c>
      <c r="X1776" s="33">
        <v>-39.810659999999999</v>
      </c>
      <c r="Y1776" s="53">
        <f>IF(OR(ISBLANK(X1776),X1774=VALUE(20)),,IF(W1774="Latest Z20:",ABS(X1774-X1776-K1773*L1773-P1773*Q1773+U1775+U1776),ABS(X1775-X1776-K1775*L1775-P1775*Q1775+U1776)))</f>
        <v>1.000000004402102E-6</v>
      </c>
      <c r="Z1776" s="28">
        <v>-67.612399999999994</v>
      </c>
      <c r="AA1776" s="28">
        <v>-0.61679399999999995</v>
      </c>
      <c r="AB1776" s="28">
        <v>-1.0817E-2</v>
      </c>
      <c r="AC1776" s="8">
        <f t="shared" ref="AC1776" si="4063">AB1776+AA1776</f>
        <v>-0.62761099999999992</v>
      </c>
      <c r="AD1776" s="35">
        <v>-0.63277131914362295</v>
      </c>
      <c r="AE1776" s="8">
        <f t="shared" ref="AE1776" si="4064">IF(AD1776="",0,IF(OR(AC1776="",AC1776=0),W1776-AD1776,AC1776-AD1776))</f>
        <v>5.1603191436230267E-3</v>
      </c>
      <c r="AF1776" s="58">
        <f t="shared" ref="AF1776" si="4065">IF(AA1776="",(Z1776-V1776)-Z1775,AC1776-W1776)</f>
        <v>1.500000000000945E-4</v>
      </c>
      <c r="AG1776" s="40">
        <v>283</v>
      </c>
      <c r="AH1776" s="73">
        <v>400</v>
      </c>
      <c r="AI1776" s="40">
        <v>17</v>
      </c>
      <c r="AJ1776" s="73">
        <v>100</v>
      </c>
      <c r="AK1776" s="40">
        <v>21</v>
      </c>
      <c r="AL1776" s="73">
        <v>200</v>
      </c>
      <c r="AM1776" s="70"/>
      <c r="AN1776" s="74"/>
      <c r="AO1776" s="70">
        <v>38</v>
      </c>
      <c r="AP1776" s="63"/>
      <c r="AQ1776" s="63"/>
      <c r="AR1776" s="40"/>
      <c r="AS1776" s="40"/>
      <c r="AT1776" s="63"/>
      <c r="AU1776" s="63"/>
      <c r="AV1776" s="142"/>
      <c r="AW1776" s="71"/>
      <c r="AX1776" s="45">
        <v>-1.7000000000000001E-4</v>
      </c>
      <c r="AY1776" s="45"/>
      <c r="AZ1776" s="46"/>
      <c r="BA1776" s="152"/>
      <c r="BB1776" s="47"/>
      <c r="BC1776" s="158">
        <v>3</v>
      </c>
      <c r="BD1776" s="158"/>
      <c r="BE1776" s="47"/>
      <c r="BF1776" s="56"/>
      <c r="BG1776" s="49"/>
      <c r="BH1776" s="50"/>
      <c r="BI1776" s="49"/>
      <c r="BJ1776" s="49"/>
      <c r="BK1776" s="49"/>
      <c r="BL1776" s="49"/>
      <c r="BM1776" s="49"/>
      <c r="BN1776" s="50"/>
      <c r="BO1776" s="49"/>
      <c r="BP1776" s="49"/>
      <c r="BQ1776" s="50"/>
      <c r="BR1776" s="9"/>
    </row>
    <row r="1777" spans="1:70" s="7" customFormat="1" x14ac:dyDescent="0.25">
      <c r="A1777" s="68" t="s">
        <v>2695</v>
      </c>
      <c r="B1777" s="67" t="s">
        <v>1156</v>
      </c>
      <c r="C1777" s="52">
        <v>44978.636516203704</v>
      </c>
      <c r="D1777" s="16">
        <f>(K1777*M1777+P1777*R1777)/(24*60*60)</f>
        <v>1.2233796296296296E-2</v>
      </c>
      <c r="E1777" s="26"/>
      <c r="F1777" s="14" t="s">
        <v>2647</v>
      </c>
      <c r="G1777" s="15">
        <v>0.112</v>
      </c>
      <c r="H1777" s="131">
        <v>31.5</v>
      </c>
      <c r="I1777" s="131">
        <v>15</v>
      </c>
      <c r="J1777" s="143" t="s">
        <v>2159</v>
      </c>
      <c r="K1777" s="27">
        <v>3</v>
      </c>
      <c r="L1777" s="27">
        <v>2E-3</v>
      </c>
      <c r="M1777" s="13">
        <v>176</v>
      </c>
      <c r="N1777" s="13">
        <v>240</v>
      </c>
      <c r="O1777" s="17">
        <v>2E-3</v>
      </c>
      <c r="P1777" s="27">
        <v>1</v>
      </c>
      <c r="Q1777" s="27">
        <v>2E-3</v>
      </c>
      <c r="R1777" s="13">
        <v>529</v>
      </c>
      <c r="S1777" s="13">
        <v>240</v>
      </c>
      <c r="T1777" s="133">
        <v>2.9999999999999997E-4</v>
      </c>
      <c r="U1777" s="27">
        <v>2.947E-3</v>
      </c>
      <c r="V1777" s="8">
        <f>IF(AB1775="Latest Sag:",-(K1777*L1777+P1777*Q1777),-(K1777*L1777+P1777*Q1777)+U1777)</f>
        <v>-5.0530000000000002E-3</v>
      </c>
      <c r="W1777" s="8">
        <f>IF(OR(AC1776="",AC1776=0),Z1776+V1777,IF(AB1775="Latest Sag:",AA1776+U1777+V1777,AC1776+V1777))</f>
        <v>-0.63266399999999989</v>
      </c>
      <c r="X1777" s="33">
        <v>-39.81371</v>
      </c>
      <c r="Y1777" s="53">
        <f>IF(OR(ISBLANK(X1777),X1775=VALUE(20)),,IF(W1775="Latest Z20:",ABS(X1775-X1777-K1774*L1774-P1774*Q1774+U1776+U1777),ABS(X1776-X1777-K1776*L1776-P1776*Q1776+U1777)))</f>
        <v>2.9999999982266434E-6</v>
      </c>
      <c r="Z1777" s="28">
        <v>-67.611932999999993</v>
      </c>
      <c r="AA1777" s="28">
        <v>-0.616761</v>
      </c>
      <c r="AB1777" s="28">
        <v>-1.6218E-2</v>
      </c>
      <c r="AC1777" s="8">
        <f t="shared" ref="AC1777" si="4066">AB1777+AA1777</f>
        <v>-0.63297899999999996</v>
      </c>
      <c r="AD1777" s="35">
        <v>-0.63277131914362295</v>
      </c>
      <c r="AE1777" s="8">
        <f t="shared" ref="AE1777" si="4067">IF(AD1777="",0,IF(OR(AC1777="",AC1777=0),W1777-AD1777,AC1777-AD1777))</f>
        <v>-2.0768085637701272E-4</v>
      </c>
      <c r="AF1777" s="58">
        <f t="shared" ref="AF1777" si="4068">IF(AA1777="",(Z1777-V1777)-Z1776,AC1777-W1777)</f>
        <v>-3.1500000000006523E-4</v>
      </c>
      <c r="AG1777" s="40">
        <v>-253</v>
      </c>
      <c r="AH1777" s="73">
        <v>400</v>
      </c>
      <c r="AI1777" s="40">
        <v>31</v>
      </c>
      <c r="AJ1777" s="73">
        <v>100</v>
      </c>
      <c r="AK1777" s="40">
        <v>13</v>
      </c>
      <c r="AL1777" s="73">
        <v>200</v>
      </c>
      <c r="AM1777" s="70"/>
      <c r="AN1777" s="74"/>
      <c r="AO1777" s="70">
        <v>113</v>
      </c>
      <c r="AP1777" s="63"/>
      <c r="AQ1777" s="63"/>
      <c r="AR1777" s="40"/>
      <c r="AS1777" s="40"/>
      <c r="AT1777" s="63"/>
      <c r="AU1777" s="63"/>
      <c r="AV1777" s="142"/>
      <c r="AW1777" s="71"/>
      <c r="AX1777" s="45"/>
      <c r="AY1777" s="45"/>
      <c r="AZ1777" s="46"/>
      <c r="BA1777" s="152"/>
      <c r="BB1777" s="47"/>
      <c r="BC1777" s="158">
        <v>3</v>
      </c>
      <c r="BD1777" s="158"/>
      <c r="BE1777" s="47"/>
      <c r="BF1777" s="56"/>
      <c r="BG1777" s="49"/>
      <c r="BH1777" s="50"/>
      <c r="BI1777" s="49"/>
      <c r="BJ1777" s="49"/>
      <c r="BK1777" s="49"/>
      <c r="BL1777" s="49"/>
      <c r="BM1777" s="49"/>
      <c r="BN1777" s="50"/>
      <c r="BO1777" s="49"/>
      <c r="BP1777" s="49"/>
      <c r="BQ1777" s="50"/>
      <c r="BR1777" s="9"/>
    </row>
    <row r="1778" spans="1:70" s="6" customFormat="1" x14ac:dyDescent="0.25">
      <c r="A1778" s="170" t="s">
        <v>1155</v>
      </c>
      <c r="B1778" s="136"/>
      <c r="C1778" s="137">
        <v>44978.679814814815</v>
      </c>
      <c r="D1778" s="146">
        <v>3.35</v>
      </c>
      <c r="E1778" s="139" t="s">
        <v>814</v>
      </c>
      <c r="F1778" s="165" t="s">
        <v>1179</v>
      </c>
      <c r="G1778" s="22"/>
      <c r="H1778" s="134"/>
      <c r="I1778" s="134"/>
      <c r="J1778" s="145"/>
      <c r="K1778" s="29"/>
      <c r="L1778" s="29"/>
      <c r="M1778" s="1"/>
      <c r="N1778" s="1"/>
      <c r="O1778" s="3"/>
      <c r="P1778" s="29"/>
      <c r="Q1778" s="29"/>
      <c r="R1778" s="1"/>
      <c r="S1778" s="1"/>
      <c r="T1778" s="147" t="s">
        <v>903</v>
      </c>
      <c r="U1778" s="32" t="s">
        <v>24</v>
      </c>
      <c r="V1778" s="24"/>
      <c r="W1778" s="25" t="s">
        <v>22</v>
      </c>
      <c r="X1778" s="30">
        <v>20</v>
      </c>
      <c r="Y1778" s="138"/>
      <c r="Z1778" s="30"/>
      <c r="AA1778" s="30"/>
      <c r="AB1778" s="36" t="s">
        <v>21</v>
      </c>
      <c r="AC1778" s="24">
        <f>$AC$1777</f>
        <v>-0.63297899999999996</v>
      </c>
      <c r="AD1778" s="30"/>
      <c r="AE1778" s="24"/>
      <c r="AF1778" s="24"/>
      <c r="AG1778" s="41"/>
      <c r="AH1778" s="41"/>
      <c r="AI1778" s="41"/>
      <c r="AJ1778" s="41"/>
      <c r="AK1778" s="41"/>
      <c r="AL1778" s="41"/>
      <c r="AM1778" s="41"/>
      <c r="AN1778" s="41"/>
      <c r="AO1778" s="41"/>
      <c r="AP1778" s="135"/>
      <c r="AQ1778" s="135"/>
      <c r="AR1778" s="41"/>
      <c r="AS1778" s="41"/>
      <c r="AT1778" s="135"/>
      <c r="AU1778" s="135"/>
      <c r="AV1778" s="29"/>
      <c r="AW1778" s="42"/>
      <c r="AX1778" s="42"/>
      <c r="AY1778" s="42"/>
      <c r="AZ1778" s="43"/>
      <c r="BA1778" s="151"/>
      <c r="BB1778" s="44"/>
      <c r="BC1778" s="157">
        <v>4</v>
      </c>
      <c r="BD1778" s="157"/>
      <c r="BE1778" s="44"/>
      <c r="BF1778" s="48"/>
      <c r="BG1778" s="48"/>
      <c r="BH1778" s="48"/>
      <c r="BI1778" s="48"/>
      <c r="BJ1778" s="48"/>
      <c r="BK1778" s="48"/>
      <c r="BL1778" s="48"/>
      <c r="BM1778" s="48"/>
      <c r="BN1778" s="48"/>
      <c r="BO1778" s="48"/>
      <c r="BP1778" s="48"/>
      <c r="BQ1778" s="48"/>
      <c r="BR1778" s="1"/>
    </row>
    <row r="1779" spans="1:70" s="7" customFormat="1" x14ac:dyDescent="0.25">
      <c r="A1779" s="68" t="s">
        <v>2696</v>
      </c>
      <c r="B1779" s="67" t="s">
        <v>1436</v>
      </c>
      <c r="C1779" s="52">
        <v>44978.684918981482</v>
      </c>
      <c r="D1779" s="16">
        <f>(K1779*M1779+P1779*R1779)/(24*60*60)</f>
        <v>0</v>
      </c>
      <c r="E1779" s="26"/>
      <c r="F1779" s="14" t="s">
        <v>2647</v>
      </c>
      <c r="G1779" s="15">
        <v>0.112</v>
      </c>
      <c r="H1779" s="131">
        <v>31.5</v>
      </c>
      <c r="I1779" s="131">
        <v>15</v>
      </c>
      <c r="J1779" s="143" t="s">
        <v>2159</v>
      </c>
      <c r="K1779" s="37"/>
      <c r="L1779" s="27">
        <v>2E-3</v>
      </c>
      <c r="M1779" s="13">
        <v>176</v>
      </c>
      <c r="N1779" s="13">
        <v>240</v>
      </c>
      <c r="O1779" s="17">
        <v>2E-3</v>
      </c>
      <c r="P1779" s="37"/>
      <c r="Q1779" s="27">
        <v>2E-3</v>
      </c>
      <c r="R1779" s="13">
        <v>529</v>
      </c>
      <c r="S1779" s="13">
        <v>240</v>
      </c>
      <c r="T1779" s="133">
        <v>2.9999999999999997E-4</v>
      </c>
      <c r="U1779" s="27">
        <v>0</v>
      </c>
      <c r="V1779" s="8">
        <f>IF(AB1777="Latest Sag:",-(K1779*L1779+P1779*Q1779),-(K1779*L1779+P1779*Q1779)+U1779)</f>
        <v>0</v>
      </c>
      <c r="W1779" s="8">
        <f>IF(OR(AC1778="",AC1778=0),Z1778+V1779,IF(AB1777="Latest Sag:",AA1778+U1779+V1779,AC1778+V1779))</f>
        <v>-0.63297899999999996</v>
      </c>
      <c r="X1779" s="34"/>
      <c r="Y1779" s="53">
        <f>IF(OR(ISBLANK(X1779),X1777=VALUE(20)),,IF(W1777="Latest Z20:",ABS(X1777-X1779-K1776*L1776-P1776*Q1776+U1778+U1779),ABS(X1778-X1779-K1778*L1778-P1778*Q1778+U1779)))</f>
        <v>0</v>
      </c>
      <c r="Z1779" s="28">
        <v>-67.611198000000002</v>
      </c>
      <c r="AA1779" s="28">
        <v>-0.61670700000000001</v>
      </c>
      <c r="AB1779" s="28">
        <v>-7.1699999999999997E-4</v>
      </c>
      <c r="AC1779" s="8">
        <f t="shared" ref="AC1779" si="4069">AB1779+AA1779</f>
        <v>-0.61742399999999997</v>
      </c>
      <c r="AD1779" s="35">
        <v>-0.63261625573889302</v>
      </c>
      <c r="AE1779" s="8">
        <f t="shared" ref="AE1779" si="4070">IF(AD1779="",0,IF(OR(AC1779="",AC1779=0),W1779-AD1779,AC1779-AD1779))</f>
        <v>1.5192255738893046E-2</v>
      </c>
      <c r="AF1779" s="58">
        <f t="shared" ref="AF1779" si="4071">IF(AA1779="",(Z1779-V1779)-Z1778,AC1779-W1779)</f>
        <v>1.5554999999999986E-2</v>
      </c>
      <c r="AG1779" s="40">
        <v>2690</v>
      </c>
      <c r="AH1779" s="73">
        <v>400</v>
      </c>
      <c r="AI1779" s="40">
        <v>21</v>
      </c>
      <c r="AJ1779" s="73">
        <v>100</v>
      </c>
      <c r="AK1779" s="40">
        <v>20</v>
      </c>
      <c r="AL1779" s="73">
        <v>200</v>
      </c>
      <c r="AM1779" s="70"/>
      <c r="AN1779" s="74"/>
      <c r="AO1779" s="70"/>
      <c r="AP1779" s="63"/>
      <c r="AQ1779" s="63"/>
      <c r="AR1779" s="40"/>
      <c r="AS1779" s="40"/>
      <c r="AT1779" s="63"/>
      <c r="AU1779" s="63"/>
      <c r="AV1779" s="142"/>
      <c r="AW1779" s="71"/>
      <c r="AX1779" s="45"/>
      <c r="AY1779" s="45"/>
      <c r="AZ1779" s="46"/>
      <c r="BA1779" s="152"/>
      <c r="BB1779" s="47"/>
      <c r="BC1779" s="158">
        <v>4</v>
      </c>
      <c r="BD1779" s="158"/>
      <c r="BE1779" s="47"/>
      <c r="BF1779" s="56"/>
      <c r="BG1779" s="49"/>
      <c r="BH1779" s="50"/>
      <c r="BI1779" s="49"/>
      <c r="BJ1779" s="49"/>
      <c r="BK1779" s="49"/>
      <c r="BL1779" s="49"/>
      <c r="BM1779" s="49"/>
      <c r="BN1779" s="50"/>
      <c r="BO1779" s="49"/>
      <c r="BP1779" s="49"/>
      <c r="BQ1779" s="50"/>
      <c r="BR1779" s="9"/>
    </row>
    <row r="1780" spans="1:70" s="7" customFormat="1" x14ac:dyDescent="0.25">
      <c r="A1780" s="68" t="s">
        <v>2697</v>
      </c>
      <c r="B1780" s="67" t="s">
        <v>1436</v>
      </c>
      <c r="C1780" s="52">
        <v>44978.716597222221</v>
      </c>
      <c r="D1780" s="16">
        <f>(K1780*M1780+P1780*R1780)/(24*60*60)</f>
        <v>6.1111111111111114E-3</v>
      </c>
      <c r="E1780" s="26"/>
      <c r="F1780" s="14" t="s">
        <v>2647</v>
      </c>
      <c r="G1780" s="15">
        <v>0.112</v>
      </c>
      <c r="H1780" s="131">
        <v>31.5</v>
      </c>
      <c r="I1780" s="131">
        <v>15</v>
      </c>
      <c r="J1780" s="143" t="s">
        <v>2159</v>
      </c>
      <c r="K1780" s="27">
        <v>3</v>
      </c>
      <c r="L1780" s="27">
        <v>2E-3</v>
      </c>
      <c r="M1780" s="13">
        <v>176</v>
      </c>
      <c r="N1780" s="13">
        <v>240</v>
      </c>
      <c r="O1780" s="17">
        <v>2E-3</v>
      </c>
      <c r="P1780" s="27">
        <v>0</v>
      </c>
      <c r="Q1780" s="27">
        <v>2E-3</v>
      </c>
      <c r="R1780" s="13">
        <v>529</v>
      </c>
      <c r="S1780" s="13">
        <v>240</v>
      </c>
      <c r="T1780" s="133">
        <v>2.9999999999999997E-4</v>
      </c>
      <c r="U1780" s="27">
        <v>1.503E-3</v>
      </c>
      <c r="V1780" s="8">
        <f>IF(AB1778="Latest Sag:",-(K1780*L1780+P1780*Q1780),-(K1780*L1780+P1780*Q1780)+U1780)</f>
        <v>-6.0000000000000001E-3</v>
      </c>
      <c r="W1780" s="8">
        <f>IF(OR(AC1779="",AC1779=0),Z1779+V1780,IF(AB1778="Latest Sag:",AA1779+U1780+V1780,AC1779+V1780))</f>
        <v>-0.62120399999999998</v>
      </c>
      <c r="X1780" s="33">
        <v>-39.799900000000001</v>
      </c>
      <c r="Y1780" s="53">
        <f>IF(OR(ISBLANK(X1780),X1778=VALUE(20)),,IF(W1778="Latest Z20:",ABS(X1778-X1780-K1777*L1777-P1777*Q1777+U1779+U1780),ABS(X1779-X1780-K1779*L1779-P1779*Q1779+U1780)))</f>
        <v>0</v>
      </c>
      <c r="Z1780" s="28">
        <v>-67.610749999999996</v>
      </c>
      <c r="AA1780" s="28">
        <v>-0.61671100000000001</v>
      </c>
      <c r="AB1780" s="28">
        <v>-1.639E-3</v>
      </c>
      <c r="AC1780" s="8">
        <f t="shared" ref="AC1780" si="4072">AB1780+AA1780</f>
        <v>-0.61834999999999996</v>
      </c>
      <c r="AD1780" s="35">
        <v>-0.63261625573889302</v>
      </c>
      <c r="AE1780" s="8">
        <f t="shared" ref="AE1780" si="4073">IF(AD1780="",0,IF(OR(AC1780="",AC1780=0),W1780-AD1780,AC1780-AD1780))</f>
        <v>1.4266255738893063E-2</v>
      </c>
      <c r="AF1780" s="58">
        <f t="shared" ref="AF1780" si="4074">IF(AA1780="",(Z1780-V1780)-Z1779,AC1780-W1780)</f>
        <v>2.8540000000000232E-3</v>
      </c>
      <c r="AG1780" s="40">
        <v>1611</v>
      </c>
      <c r="AH1780" s="73">
        <v>400</v>
      </c>
      <c r="AI1780" s="40">
        <v>18</v>
      </c>
      <c r="AJ1780" s="73">
        <v>100</v>
      </c>
      <c r="AK1780" s="40">
        <v>24</v>
      </c>
      <c r="AL1780" s="73">
        <v>200</v>
      </c>
      <c r="AM1780" s="70"/>
      <c r="AN1780" s="74"/>
      <c r="AO1780" s="70">
        <v>267</v>
      </c>
      <c r="AP1780" s="63"/>
      <c r="AQ1780" s="63"/>
      <c r="AR1780" s="40"/>
      <c r="AS1780" s="40"/>
      <c r="AT1780" s="63"/>
      <c r="AU1780" s="63"/>
      <c r="AV1780" s="142"/>
      <c r="AW1780" s="71"/>
      <c r="AX1780" s="45"/>
      <c r="AY1780" s="45"/>
      <c r="AZ1780" s="46"/>
      <c r="BA1780" s="152"/>
      <c r="BB1780" s="47"/>
      <c r="BC1780" s="158">
        <v>4</v>
      </c>
      <c r="BD1780" s="158"/>
      <c r="BE1780" s="47"/>
      <c r="BF1780" s="56"/>
      <c r="BG1780" s="49"/>
      <c r="BH1780" s="50"/>
      <c r="BI1780" s="49"/>
      <c r="BJ1780" s="49"/>
      <c r="BK1780" s="49"/>
      <c r="BL1780" s="49"/>
      <c r="BM1780" s="49"/>
      <c r="BN1780" s="50"/>
      <c r="BO1780" s="49"/>
      <c r="BP1780" s="49"/>
      <c r="BQ1780" s="50"/>
      <c r="BR1780" s="9"/>
    </row>
    <row r="1781" spans="1:70" s="7" customFormat="1" x14ac:dyDescent="0.25">
      <c r="A1781" s="68" t="s">
        <v>2698</v>
      </c>
      <c r="B1781" s="67" t="s">
        <v>1436</v>
      </c>
      <c r="C1781" s="52">
        <v>44978.738206018519</v>
      </c>
      <c r="D1781" s="16">
        <f>(K1781*M1781+P1781*R1781)/(24*60*60)</f>
        <v>6.1111111111111114E-3</v>
      </c>
      <c r="E1781" s="26"/>
      <c r="F1781" s="14" t="s">
        <v>2647</v>
      </c>
      <c r="G1781" s="15">
        <v>0.112</v>
      </c>
      <c r="H1781" s="131">
        <v>31.5</v>
      </c>
      <c r="I1781" s="131">
        <v>15</v>
      </c>
      <c r="J1781" s="143" t="s">
        <v>2159</v>
      </c>
      <c r="K1781" s="27">
        <v>3</v>
      </c>
      <c r="L1781" s="27">
        <v>2E-3</v>
      </c>
      <c r="M1781" s="13">
        <v>176</v>
      </c>
      <c r="N1781" s="13">
        <v>240</v>
      </c>
      <c r="O1781" s="17">
        <v>2E-3</v>
      </c>
      <c r="P1781" s="27">
        <v>0</v>
      </c>
      <c r="Q1781" s="27">
        <v>2E-3</v>
      </c>
      <c r="R1781" s="13">
        <v>529</v>
      </c>
      <c r="S1781" s="13">
        <v>240</v>
      </c>
      <c r="T1781" s="133">
        <v>2.9999999999999997E-4</v>
      </c>
      <c r="U1781" s="27">
        <v>1.7359999999999999E-3</v>
      </c>
      <c r="V1781" s="8">
        <f>IF(AB1779="Latest Sag:",-(K1781*L1781+P1781*Q1781),-(K1781*L1781+P1781*Q1781)+U1781)</f>
        <v>-4.2640000000000004E-3</v>
      </c>
      <c r="W1781" s="8">
        <f>IF(OR(AC1780="",AC1780=0),Z1780+V1781,IF(AB1779="Latest Sag:",AA1780+U1781+V1781,AC1780+V1781))</f>
        <v>-0.622614</v>
      </c>
      <c r="X1781" s="33">
        <v>-39.804160000000003</v>
      </c>
      <c r="Y1781" s="53">
        <f>IF(OR(ISBLANK(X1781),X1779=VALUE(20)),,IF(W1779="Latest Z20:",ABS(X1779-X1781-K1778*L1778-P1778*Q1778+U1780+U1781),ABS(X1780-X1781-K1780*L1780-P1780*Q1780+U1781)))</f>
        <v>3.999999997849257E-6</v>
      </c>
      <c r="Z1781" s="28">
        <v>-67.610928000000001</v>
      </c>
      <c r="AA1781" s="28">
        <v>-0.61667400000000006</v>
      </c>
      <c r="AB1781" s="28">
        <v>-5.7860000000000003E-3</v>
      </c>
      <c r="AC1781" s="8">
        <f t="shared" ref="AC1781" si="4075">AB1781+AA1781</f>
        <v>-0.62246000000000001</v>
      </c>
      <c r="AD1781" s="35">
        <v>-0.63261625573889302</v>
      </c>
      <c r="AE1781" s="8">
        <f t="shared" ref="AE1781" si="4076">IF(AD1781="",0,IF(OR(AC1781="",AC1781=0),W1781-AD1781,AC1781-AD1781))</f>
        <v>1.0156255738893005E-2</v>
      </c>
      <c r="AF1781" s="58">
        <f t="shared" ref="AF1781" si="4077">IF(AA1781="",(Z1781-V1781)-Z1780,AC1781-W1781)</f>
        <v>1.5399999999998748E-4</v>
      </c>
      <c r="AG1781" s="40">
        <v>-51</v>
      </c>
      <c r="AH1781" s="73">
        <v>400</v>
      </c>
      <c r="AI1781" s="40">
        <v>14</v>
      </c>
      <c r="AJ1781" s="73">
        <v>100</v>
      </c>
      <c r="AK1781" s="40">
        <v>19</v>
      </c>
      <c r="AL1781" s="73">
        <v>200</v>
      </c>
      <c r="AM1781" s="70"/>
      <c r="AN1781" s="74"/>
      <c r="AO1781" s="70">
        <v>190</v>
      </c>
      <c r="AP1781" s="63"/>
      <c r="AQ1781" s="63"/>
      <c r="AR1781" s="40"/>
      <c r="AS1781" s="40"/>
      <c r="AT1781" s="63"/>
      <c r="AU1781" s="63"/>
      <c r="AV1781" s="142"/>
      <c r="AW1781" s="71"/>
      <c r="AX1781" s="45"/>
      <c r="AY1781" s="45"/>
      <c r="AZ1781" s="46"/>
      <c r="BA1781" s="152"/>
      <c r="BB1781" s="47"/>
      <c r="BC1781" s="158">
        <v>4</v>
      </c>
      <c r="BD1781" s="158">
        <v>5</v>
      </c>
      <c r="BE1781" s="47">
        <v>5.5</v>
      </c>
      <c r="BF1781" s="56"/>
      <c r="BG1781" s="49"/>
      <c r="BH1781" s="50"/>
      <c r="BI1781" s="49"/>
      <c r="BJ1781" s="49"/>
      <c r="BK1781" s="49"/>
      <c r="BL1781" s="49"/>
      <c r="BM1781" s="49"/>
      <c r="BN1781" s="50"/>
      <c r="BO1781" s="49"/>
      <c r="BP1781" s="49"/>
      <c r="BQ1781" s="50"/>
      <c r="BR1781" s="9"/>
    </row>
    <row r="1782" spans="1:70" s="7" customFormat="1" x14ac:dyDescent="0.25">
      <c r="A1782" s="68" t="s">
        <v>2699</v>
      </c>
      <c r="B1782" s="67" t="s">
        <v>1318</v>
      </c>
      <c r="C1782" s="52">
        <v>44978.759120370371</v>
      </c>
      <c r="D1782" s="16">
        <f>(K1782*M1782+P1782*R1782)/(24*60*60)</f>
        <v>6.1111111111111114E-3</v>
      </c>
      <c r="E1782" s="26" t="s">
        <v>2700</v>
      </c>
      <c r="F1782" s="14" t="s">
        <v>2647</v>
      </c>
      <c r="G1782" s="15">
        <v>0.112</v>
      </c>
      <c r="H1782" s="131">
        <v>31.5</v>
      </c>
      <c r="I1782" s="131">
        <v>15</v>
      </c>
      <c r="J1782" s="143" t="s">
        <v>2159</v>
      </c>
      <c r="K1782" s="27">
        <v>3</v>
      </c>
      <c r="L1782" s="27">
        <v>2E-3</v>
      </c>
      <c r="M1782" s="13">
        <v>176</v>
      </c>
      <c r="N1782" s="13">
        <v>240</v>
      </c>
      <c r="O1782" s="17">
        <v>2E-3</v>
      </c>
      <c r="P1782" s="27">
        <v>0</v>
      </c>
      <c r="Q1782" s="27">
        <v>2E-3</v>
      </c>
      <c r="R1782" s="13">
        <v>529</v>
      </c>
      <c r="S1782" s="13">
        <v>240</v>
      </c>
      <c r="T1782" s="133">
        <v>2.9999999999999997E-4</v>
      </c>
      <c r="U1782" s="27">
        <v>8.5800000000000004E-4</v>
      </c>
      <c r="V1782" s="8">
        <f>IF(AB1780="Latest Sag:",-(K1782*L1782+P1782*Q1782),-(K1782*L1782+P1782*Q1782)+U1782)</f>
        <v>-5.1419999999999999E-3</v>
      </c>
      <c r="W1782" s="8">
        <f>IF(OR(AC1781="",AC1781=0),Z1781+V1782,IF(AB1780="Latest Sag:",AA1781+U1782+V1782,AC1781+V1782))</f>
        <v>-0.62760199999999999</v>
      </c>
      <c r="X1782" s="33">
        <v>-39.809308000000001</v>
      </c>
      <c r="Y1782" s="53">
        <f>IF(OR(ISBLANK(X1782),X1780=VALUE(20)),,IF(W1780="Latest Z20:",ABS(X1780-X1782-K1779*L1779-P1779*Q1779+U1781+U1782),ABS(X1781-X1782-K1781*L1781-P1781*Q1781+U1782)))</f>
        <v>5.999999998376011E-6</v>
      </c>
      <c r="Z1782" s="28">
        <v>-67.611001999999999</v>
      </c>
      <c r="AA1782" s="28">
        <v>-0.61668800000000001</v>
      </c>
      <c r="AB1782" s="28">
        <v>-1.0828000000000001E-2</v>
      </c>
      <c r="AC1782" s="8">
        <f t="shared" ref="AC1782" si="4078">AB1782+AA1782</f>
        <v>-0.62751599999999996</v>
      </c>
      <c r="AD1782" s="35">
        <v>-0.63261625573889302</v>
      </c>
      <c r="AE1782" s="8">
        <f t="shared" ref="AE1782" si="4079">IF(AD1782="",0,IF(OR(AC1782="",AC1782=0),W1782-AD1782,AC1782-AD1782))</f>
        <v>5.1002557388930558E-3</v>
      </c>
      <c r="AF1782" s="58">
        <f t="shared" ref="AF1782" si="4080">IF(AA1782="",(Z1782-V1782)-Z1781,AC1782-W1782)</f>
        <v>8.6000000000030496E-5</v>
      </c>
      <c r="AG1782" s="40">
        <v>-28</v>
      </c>
      <c r="AH1782" s="73">
        <v>400</v>
      </c>
      <c r="AI1782" s="40">
        <v>33</v>
      </c>
      <c r="AJ1782" s="73">
        <v>100</v>
      </c>
      <c r="AK1782" s="40">
        <v>19</v>
      </c>
      <c r="AL1782" s="73">
        <v>200</v>
      </c>
      <c r="AM1782" s="70"/>
      <c r="AN1782" s="74"/>
      <c r="AO1782" s="70">
        <v>18</v>
      </c>
      <c r="AP1782" s="63"/>
      <c r="AQ1782" s="63"/>
      <c r="AR1782" s="40"/>
      <c r="AS1782" s="40"/>
      <c r="AT1782" s="63"/>
      <c r="AU1782" s="63"/>
      <c r="AV1782" s="142"/>
      <c r="AW1782" s="71"/>
      <c r="AX1782" s="45"/>
      <c r="AY1782" s="45"/>
      <c r="AZ1782" s="46" t="s">
        <v>2702</v>
      </c>
      <c r="BA1782" s="152"/>
      <c r="BB1782" s="47"/>
      <c r="BC1782" s="158">
        <v>4</v>
      </c>
      <c r="BD1782" s="158">
        <v>6</v>
      </c>
      <c r="BE1782" s="47">
        <v>5.7</v>
      </c>
      <c r="BF1782" s="56"/>
      <c r="BG1782" s="49"/>
      <c r="BH1782" s="50"/>
      <c r="BI1782" s="49"/>
      <c r="BJ1782" s="49"/>
      <c r="BK1782" s="49"/>
      <c r="BL1782" s="49"/>
      <c r="BM1782" s="49"/>
      <c r="BN1782" s="50"/>
      <c r="BO1782" s="49"/>
      <c r="BP1782" s="49"/>
      <c r="BQ1782" s="50"/>
      <c r="BR1782" s="9"/>
    </row>
    <row r="1783" spans="1:70" s="7" customFormat="1" x14ac:dyDescent="0.25">
      <c r="A1783" s="68" t="s">
        <v>2701</v>
      </c>
      <c r="B1783" s="67" t="s">
        <v>1318</v>
      </c>
      <c r="C1783" s="52">
        <v>44978.779895833337</v>
      </c>
      <c r="D1783" s="16">
        <f>(K1783*M1783+P1783*R1783)/(24*60*60)</f>
        <v>1.2233796296296296E-2</v>
      </c>
      <c r="E1783" s="26" t="s">
        <v>2666</v>
      </c>
      <c r="F1783" s="14" t="s">
        <v>2647</v>
      </c>
      <c r="G1783" s="15">
        <v>0.112</v>
      </c>
      <c r="H1783" s="131">
        <v>31.5</v>
      </c>
      <c r="I1783" s="131">
        <v>15</v>
      </c>
      <c r="J1783" s="143" t="s">
        <v>2159</v>
      </c>
      <c r="K1783" s="27">
        <v>3</v>
      </c>
      <c r="L1783" s="27">
        <v>2E-3</v>
      </c>
      <c r="M1783" s="13">
        <v>176</v>
      </c>
      <c r="N1783" s="13">
        <v>240</v>
      </c>
      <c r="O1783" s="17">
        <v>2E-3</v>
      </c>
      <c r="P1783" s="27">
        <v>1</v>
      </c>
      <c r="Q1783" s="27">
        <v>2E-3</v>
      </c>
      <c r="R1783" s="13">
        <v>529</v>
      </c>
      <c r="S1783" s="13">
        <v>240</v>
      </c>
      <c r="T1783" s="133">
        <v>2.9999999999999997E-4</v>
      </c>
      <c r="U1783" s="27">
        <v>3.0049999999999999E-3</v>
      </c>
      <c r="V1783" s="8">
        <f>IF(AB1781="Latest Sag:",-(K1783*L1783+P1783*Q1783),-(K1783*L1783+P1783*Q1783)+U1783)</f>
        <v>-4.9950000000000003E-3</v>
      </c>
      <c r="W1783" s="8">
        <f>IF(OR(AC1782="",AC1782=0),Z1782+V1783,IF(AB1781="Latest Sag:",AA1782+U1783+V1783,AC1782+V1783))</f>
        <v>-0.63251099999999993</v>
      </c>
      <c r="X1783" s="33">
        <v>-39.812300999999998</v>
      </c>
      <c r="Y1783" s="53">
        <f>IF(OR(ISBLANK(X1783),X1781=VALUE(20)),,IF(W1781="Latest Z20:",ABS(X1781-X1783-K1780*L1780-P1780*Q1780+U1782+U1783),ABS(X1782-X1783-K1782*L1782-P1782*Q1782+U1783)))</f>
        <v>2.0000000035295604E-6</v>
      </c>
      <c r="Z1783" s="28">
        <v>-67.610613000000001</v>
      </c>
      <c r="AA1783" s="28">
        <v>-0.61668699999999999</v>
      </c>
      <c r="AB1783" s="28">
        <v>-1.5991999999999999E-2</v>
      </c>
      <c r="AC1783" s="8">
        <f t="shared" ref="AC1783" si="4081">AB1783+AA1783</f>
        <v>-0.63267899999999999</v>
      </c>
      <c r="AD1783" s="35">
        <v>-0.63261625573889302</v>
      </c>
      <c r="AE1783" s="8">
        <f t="shared" ref="AE1783" si="4082">IF(AD1783="",0,IF(OR(AC1783="",AC1783=0),W1783-AD1783,AC1783-AD1783))</f>
        <v>-6.2744261106972843E-5</v>
      </c>
      <c r="AF1783" s="58">
        <f t="shared" ref="AF1783" si="4083">IF(AA1783="",(Z1783-V1783)-Z1782,AC1783-W1783)</f>
        <v>-1.6800000000005699E-4</v>
      </c>
      <c r="AG1783" s="40">
        <v>-14</v>
      </c>
      <c r="AH1783" s="73">
        <v>400</v>
      </c>
      <c r="AI1783" s="40">
        <v>17</v>
      </c>
      <c r="AJ1783" s="73">
        <v>100</v>
      </c>
      <c r="AK1783" s="40">
        <v>24</v>
      </c>
      <c r="AL1783" s="73">
        <v>200</v>
      </c>
      <c r="AM1783" s="70"/>
      <c r="AN1783" s="74"/>
      <c r="AO1783" s="70">
        <v>194</v>
      </c>
      <c r="AP1783" s="63"/>
      <c r="AQ1783" s="63"/>
      <c r="AR1783" s="40"/>
      <c r="AS1783" s="40"/>
      <c r="AT1783" s="63"/>
      <c r="AU1783" s="63"/>
      <c r="AV1783" s="142"/>
      <c r="AW1783" s="71"/>
      <c r="AX1783" s="45"/>
      <c r="AY1783" s="45"/>
      <c r="AZ1783" s="46" t="s">
        <v>2508</v>
      </c>
      <c r="BA1783" s="152"/>
      <c r="BB1783" s="47"/>
      <c r="BC1783" s="158">
        <v>4</v>
      </c>
      <c r="BD1783" s="158">
        <v>4</v>
      </c>
      <c r="BE1783" s="47">
        <v>5.9</v>
      </c>
      <c r="BF1783" s="56"/>
      <c r="BG1783" s="49"/>
      <c r="BH1783" s="50"/>
      <c r="BI1783" s="49"/>
      <c r="BJ1783" s="49"/>
      <c r="BK1783" s="49"/>
      <c r="BL1783" s="49"/>
      <c r="BM1783" s="49"/>
      <c r="BN1783" s="50"/>
      <c r="BO1783" s="49"/>
      <c r="BP1783" s="49"/>
      <c r="BQ1783" s="50"/>
      <c r="BR1783" s="9"/>
    </row>
    <row r="1784" spans="1:70" s="6" customFormat="1" x14ac:dyDescent="0.25">
      <c r="A1784" s="170" t="s">
        <v>1155</v>
      </c>
      <c r="B1784" s="136"/>
      <c r="C1784" s="137">
        <v>44978.82539351852</v>
      </c>
      <c r="D1784" s="146">
        <v>3.49</v>
      </c>
      <c r="E1784" s="139" t="s">
        <v>814</v>
      </c>
      <c r="F1784" s="165" t="s">
        <v>1185</v>
      </c>
      <c r="G1784" s="22"/>
      <c r="H1784" s="134"/>
      <c r="I1784" s="134"/>
      <c r="J1784" s="145"/>
      <c r="K1784" s="29"/>
      <c r="L1784" s="29"/>
      <c r="M1784" s="1"/>
      <c r="N1784" s="1"/>
      <c r="O1784" s="3"/>
      <c r="P1784" s="29"/>
      <c r="Q1784" s="29"/>
      <c r="R1784" s="1"/>
      <c r="S1784" s="1"/>
      <c r="T1784" s="147" t="s">
        <v>903</v>
      </c>
      <c r="U1784" s="32" t="s">
        <v>24</v>
      </c>
      <c r="V1784" s="24"/>
      <c r="W1784" s="25" t="s">
        <v>22</v>
      </c>
      <c r="X1784" s="30">
        <v>20</v>
      </c>
      <c r="Y1784" s="138"/>
      <c r="Z1784" s="30"/>
      <c r="AA1784" s="30"/>
      <c r="AB1784" s="36" t="s">
        <v>21</v>
      </c>
      <c r="AC1784" s="24">
        <f>$AC$1783</f>
        <v>-0.63267899999999999</v>
      </c>
      <c r="AD1784" s="30"/>
      <c r="AE1784" s="24"/>
      <c r="AF1784" s="24"/>
      <c r="AG1784" s="41"/>
      <c r="AH1784" s="41"/>
      <c r="AI1784" s="41"/>
      <c r="AJ1784" s="41"/>
      <c r="AK1784" s="41"/>
      <c r="AL1784" s="41"/>
      <c r="AM1784" s="41"/>
      <c r="AN1784" s="41"/>
      <c r="AO1784" s="41"/>
      <c r="AP1784" s="135"/>
      <c r="AQ1784" s="135"/>
      <c r="AR1784" s="41"/>
      <c r="AS1784" s="41"/>
      <c r="AT1784" s="135"/>
      <c r="AU1784" s="135"/>
      <c r="AV1784" s="29"/>
      <c r="AW1784" s="42"/>
      <c r="AX1784" s="42"/>
      <c r="AY1784" s="42"/>
      <c r="AZ1784" s="43"/>
      <c r="BA1784" s="151"/>
      <c r="BB1784" s="44"/>
      <c r="BC1784" s="157">
        <v>5</v>
      </c>
      <c r="BD1784" s="157"/>
      <c r="BE1784" s="44"/>
      <c r="BF1784" s="48"/>
      <c r="BG1784" s="48"/>
      <c r="BH1784" s="48"/>
      <c r="BI1784" s="48"/>
      <c r="BJ1784" s="48"/>
      <c r="BK1784" s="48"/>
      <c r="BL1784" s="48"/>
      <c r="BM1784" s="48"/>
      <c r="BN1784" s="48"/>
      <c r="BO1784" s="48"/>
      <c r="BP1784" s="48"/>
      <c r="BQ1784" s="48"/>
      <c r="BR1784" s="1"/>
    </row>
    <row r="1785" spans="1:70" s="7" customFormat="1" x14ac:dyDescent="0.25">
      <c r="A1785" s="68" t="s">
        <v>2703</v>
      </c>
      <c r="B1785" s="67" t="s">
        <v>1318</v>
      </c>
      <c r="C1785" s="52">
        <v>44978.829872685186</v>
      </c>
      <c r="D1785" s="16">
        <f>(K1785*M1785+P1785*R1785)/(24*60*60)</f>
        <v>0</v>
      </c>
      <c r="E1785" s="26" t="s">
        <v>2705</v>
      </c>
      <c r="F1785" s="14" t="s">
        <v>2647</v>
      </c>
      <c r="G1785" s="15">
        <v>0.112</v>
      </c>
      <c r="H1785" s="131">
        <v>31.5</v>
      </c>
      <c r="I1785" s="131">
        <v>15</v>
      </c>
      <c r="J1785" s="143" t="s">
        <v>2159</v>
      </c>
      <c r="K1785" s="37"/>
      <c r="L1785" s="27">
        <v>2E-3</v>
      </c>
      <c r="M1785" s="13">
        <v>176</v>
      </c>
      <c r="N1785" s="13">
        <v>240</v>
      </c>
      <c r="O1785" s="17">
        <v>2E-3</v>
      </c>
      <c r="P1785" s="37"/>
      <c r="Q1785" s="27">
        <v>2E-3</v>
      </c>
      <c r="R1785" s="13">
        <v>529</v>
      </c>
      <c r="S1785" s="13">
        <v>240</v>
      </c>
      <c r="T1785" s="133">
        <v>2.9999999999999997E-4</v>
      </c>
      <c r="U1785" s="27"/>
      <c r="V1785" s="8">
        <f>IF(AB1783="Latest Sag:",-(K1785*L1785+P1785*Q1785),-(K1785*L1785+P1785*Q1785)+U1785)</f>
        <v>0</v>
      </c>
      <c r="W1785" s="8">
        <f>IF(OR(AC1784="",AC1784=0),Z1784+V1785,IF(AB1783="Latest Sag:",AA1784+U1785+V1785,AC1784+V1785))</f>
        <v>-0.63267899999999999</v>
      </c>
      <c r="X1785" s="34"/>
      <c r="Y1785" s="53">
        <f>IF(OR(ISBLANK(X1785),X1783=VALUE(20)),,IF(W1783="Latest Z20:",ABS(X1783-X1785-K1782*L1782-P1782*Q1782+U1784+U1785),ABS(X1784-X1785-K1784*L1784-P1784*Q1784+U1785)))</f>
        <v>0</v>
      </c>
      <c r="Z1785" s="28">
        <v>-67.619372999999996</v>
      </c>
      <c r="AA1785" s="28">
        <v>-0.61716599999999999</v>
      </c>
      <c r="AB1785" s="28">
        <v>-4.1300000000000001E-4</v>
      </c>
      <c r="AC1785" s="8">
        <f t="shared" ref="AC1785" si="4084">AB1785+AA1785</f>
        <v>-0.61757899999999999</v>
      </c>
      <c r="AD1785" s="35">
        <v>-0.63282689612015197</v>
      </c>
      <c r="AE1785" s="8">
        <f t="shared" ref="AE1785" si="4085">IF(AD1785="",0,IF(OR(AC1785="",AC1785=0),W1785-AD1785,AC1785-AD1785))</f>
        <v>1.5247896120151982E-2</v>
      </c>
      <c r="AF1785" s="58">
        <f t="shared" ref="AF1785" si="4086">IF(AA1785="",(Z1785-V1785)-Z1784,AC1785-W1785)</f>
        <v>1.5100000000000002E-2</v>
      </c>
      <c r="AG1785" s="40">
        <v>-2853</v>
      </c>
      <c r="AH1785" s="73">
        <v>400</v>
      </c>
      <c r="AI1785" s="40">
        <v>12</v>
      </c>
      <c r="AJ1785" s="73">
        <v>100</v>
      </c>
      <c r="AK1785" s="40">
        <v>16</v>
      </c>
      <c r="AL1785" s="73">
        <v>200</v>
      </c>
      <c r="AM1785" s="70"/>
      <c r="AN1785" s="74"/>
      <c r="AO1785" s="70"/>
      <c r="AP1785" s="63"/>
      <c r="AQ1785" s="63"/>
      <c r="AR1785" s="40"/>
      <c r="AS1785" s="40"/>
      <c r="AT1785" s="63"/>
      <c r="AU1785" s="63"/>
      <c r="AV1785" s="142"/>
      <c r="AW1785" s="71"/>
      <c r="AX1785" s="45"/>
      <c r="AY1785" s="45"/>
      <c r="AZ1785" s="46"/>
      <c r="BA1785" s="152"/>
      <c r="BB1785" s="47"/>
      <c r="BC1785" s="158">
        <v>5</v>
      </c>
      <c r="BD1785" s="158"/>
      <c r="BE1785" s="47"/>
      <c r="BF1785" s="56"/>
      <c r="BG1785" s="49"/>
      <c r="BH1785" s="50"/>
      <c r="BI1785" s="49"/>
      <c r="BJ1785" s="49"/>
      <c r="BK1785" s="49"/>
      <c r="BL1785" s="49"/>
      <c r="BM1785" s="49"/>
      <c r="BN1785" s="50"/>
      <c r="BO1785" s="49"/>
      <c r="BP1785" s="49"/>
      <c r="BQ1785" s="50"/>
      <c r="BR1785" s="9"/>
    </row>
    <row r="1786" spans="1:70" s="7" customFormat="1" x14ac:dyDescent="0.25">
      <c r="A1786" s="68" t="s">
        <v>2704</v>
      </c>
      <c r="B1786" s="67" t="s">
        <v>1318</v>
      </c>
      <c r="C1786" s="52">
        <v>44978.86378472222</v>
      </c>
      <c r="D1786" s="16">
        <f>(K1786*M1786+P1786*R1786)/(24*60*60)</f>
        <v>1.0185185185185186E-2</v>
      </c>
      <c r="E1786" s="26" t="s">
        <v>2707</v>
      </c>
      <c r="F1786" s="14" t="s">
        <v>2647</v>
      </c>
      <c r="G1786" s="15">
        <v>0.112</v>
      </c>
      <c r="H1786" s="131">
        <v>31.5</v>
      </c>
      <c r="I1786" s="131">
        <v>15</v>
      </c>
      <c r="J1786" s="143" t="s">
        <v>2159</v>
      </c>
      <c r="K1786" s="27">
        <v>5</v>
      </c>
      <c r="L1786" s="27">
        <v>2E-3</v>
      </c>
      <c r="M1786" s="13">
        <v>176</v>
      </c>
      <c r="N1786" s="13">
        <v>240</v>
      </c>
      <c r="O1786" s="17">
        <v>2E-3</v>
      </c>
      <c r="P1786" s="27">
        <v>0</v>
      </c>
      <c r="Q1786" s="27">
        <v>2E-3</v>
      </c>
      <c r="R1786" s="13">
        <v>529</v>
      </c>
      <c r="S1786" s="13">
        <v>240</v>
      </c>
      <c r="T1786" s="133">
        <v>2.9999999999999997E-4</v>
      </c>
      <c r="U1786" s="27">
        <v>5.7540000000000004E-3</v>
      </c>
      <c r="V1786" s="8">
        <f>IF(AB1784="Latest Sag:",-(K1786*L1786+P1786*Q1786),-(K1786*L1786+P1786*Q1786)+U1786)</f>
        <v>-0.01</v>
      </c>
      <c r="W1786" s="8">
        <f>IF(OR(AC1785="",AC1785=0),Z1785+V1786,IF(AB1784="Latest Sag:",AA1785+U1786+V1786,AC1785+V1786))</f>
        <v>-0.62141199999999996</v>
      </c>
      <c r="X1786" s="33">
        <v>-39.803961000000001</v>
      </c>
      <c r="Y1786" s="53">
        <f>IF(OR(ISBLANK(X1786),X1784=VALUE(20)),,IF(W1784="Latest Z20:",ABS(X1784-X1786-K1783*L1783-P1783*Q1783+U1785+U1786),ABS(X1785-X1786-K1785*L1785-P1785*Q1785+U1786)))</f>
        <v>0</v>
      </c>
      <c r="Z1786" s="28">
        <v>-67.619445999999996</v>
      </c>
      <c r="AA1786" s="28">
        <v>-0.61717</v>
      </c>
      <c r="AB1786" s="28">
        <v>-1.2570000000000001E-3</v>
      </c>
      <c r="AC1786" s="8">
        <f t="shared" ref="AC1786" si="4087">AB1786+AA1786</f>
        <v>-0.61842699999999995</v>
      </c>
      <c r="AD1786" s="35">
        <v>-0.63282689612015197</v>
      </c>
      <c r="AE1786" s="8">
        <f t="shared" ref="AE1786" si="4088">IF(AD1786="",0,IF(OR(AC1786="",AC1786=0),W1786-AD1786,AC1786-AD1786))</f>
        <v>1.4399896120152023E-2</v>
      </c>
      <c r="AF1786" s="58">
        <f t="shared" ref="AF1786" si="4089">IF(AA1786="",(Z1786-V1786)-Z1785,AC1786-W1786)</f>
        <v>2.9850000000000154E-3</v>
      </c>
      <c r="AG1786" s="40">
        <v>169</v>
      </c>
      <c r="AH1786" s="73">
        <v>400</v>
      </c>
      <c r="AI1786" s="40">
        <v>34</v>
      </c>
      <c r="AJ1786" s="73">
        <v>100</v>
      </c>
      <c r="AK1786" s="40">
        <v>19</v>
      </c>
      <c r="AL1786" s="73">
        <v>200</v>
      </c>
      <c r="AM1786" s="70"/>
      <c r="AN1786" s="74"/>
      <c r="AO1786" s="70">
        <v>328</v>
      </c>
      <c r="AP1786" s="63"/>
      <c r="AQ1786" s="63"/>
      <c r="AR1786" s="40"/>
      <c r="AS1786" s="40"/>
      <c r="AT1786" s="63"/>
      <c r="AU1786" s="63"/>
      <c r="AV1786" s="142"/>
      <c r="AW1786" s="71"/>
      <c r="AX1786" s="45"/>
      <c r="AY1786" s="45"/>
      <c r="AZ1786" s="46"/>
      <c r="BA1786" s="152"/>
      <c r="BB1786" s="47"/>
      <c r="BC1786" s="158">
        <v>5</v>
      </c>
      <c r="BD1786" s="158"/>
      <c r="BE1786" s="47"/>
      <c r="BF1786" s="56"/>
      <c r="BG1786" s="49"/>
      <c r="BH1786" s="50"/>
      <c r="BI1786" s="49"/>
      <c r="BJ1786" s="49"/>
      <c r="BK1786" s="49"/>
      <c r="BL1786" s="49"/>
      <c r="BM1786" s="49"/>
      <c r="BN1786" s="50"/>
      <c r="BO1786" s="49"/>
      <c r="BP1786" s="49"/>
      <c r="BQ1786" s="50"/>
      <c r="BR1786" s="9"/>
    </row>
    <row r="1787" spans="1:70" s="7" customFormat="1" x14ac:dyDescent="0.25">
      <c r="A1787" s="68" t="s">
        <v>2706</v>
      </c>
      <c r="B1787" s="67" t="s">
        <v>1318</v>
      </c>
      <c r="C1787" s="52">
        <v>44978.891250000001</v>
      </c>
      <c r="D1787" s="16">
        <f>(K1787*M1787+P1787*R1787)/(24*60*60)</f>
        <v>6.1111111111111114E-3</v>
      </c>
      <c r="E1787" s="26"/>
      <c r="F1787" s="14" t="s">
        <v>2647</v>
      </c>
      <c r="G1787" s="15">
        <v>0.112</v>
      </c>
      <c r="H1787" s="131">
        <v>31.5</v>
      </c>
      <c r="I1787" s="131">
        <v>15</v>
      </c>
      <c r="J1787" s="143" t="s">
        <v>2159</v>
      </c>
      <c r="K1787" s="27">
        <v>3</v>
      </c>
      <c r="L1787" s="27">
        <v>2E-3</v>
      </c>
      <c r="M1787" s="13">
        <v>176</v>
      </c>
      <c r="N1787" s="13">
        <v>240</v>
      </c>
      <c r="O1787" s="17">
        <v>2E-3</v>
      </c>
      <c r="P1787" s="27">
        <v>0</v>
      </c>
      <c r="Q1787" s="27">
        <v>2E-3</v>
      </c>
      <c r="R1787" s="13">
        <v>529</v>
      </c>
      <c r="S1787" s="13">
        <v>240</v>
      </c>
      <c r="T1787" s="133">
        <v>2.9999999999999997E-4</v>
      </c>
      <c r="U1787" s="27">
        <v>1.616E-3</v>
      </c>
      <c r="V1787" s="8">
        <f>IF(AB1785="Latest Sag:",-(K1787*L1787+P1787*Q1787),-(K1787*L1787+P1787*Q1787)+U1787)</f>
        <v>-4.3839999999999999E-3</v>
      </c>
      <c r="W1787" s="8">
        <f>IF(OR(AC1786="",AC1786=0),Z1786+V1787,IF(AB1785="Latest Sag:",AA1786+U1787+V1787,AC1786+V1787))</f>
        <v>-0.622811</v>
      </c>
      <c r="X1787" s="33">
        <v>-39.812347000000003</v>
      </c>
      <c r="Y1787" s="53">
        <f>IF(OR(ISBLANK(X1787),X1785=VALUE(20)),,IF(W1785="Latest Z20:",ABS(X1785-X1787-K1784*L1784-P1784*Q1784+U1786+U1787),ABS(X1786-X1787-K1786*L1786-P1786*Q1786+U1787)))</f>
        <v>2.0000000015586977E-6</v>
      </c>
      <c r="Z1787" s="28">
        <v>-67.619664</v>
      </c>
      <c r="AA1787" s="28">
        <v>-0.61716899999999997</v>
      </c>
      <c r="AB1787" s="28">
        <v>-5.2329999999999998E-3</v>
      </c>
      <c r="AC1787" s="8">
        <f t="shared" ref="AC1787" si="4090">AB1787+AA1787</f>
        <v>-0.62240200000000001</v>
      </c>
      <c r="AD1787" s="35">
        <v>-0.63282689612015197</v>
      </c>
      <c r="AE1787" s="8">
        <f t="shared" ref="AE1787" si="4091">IF(AD1787="",0,IF(OR(AC1787="",AC1787=0),W1787-AD1787,AC1787-AD1787))</f>
        <v>1.0424896120151961E-2</v>
      </c>
      <c r="AF1787" s="58">
        <f t="shared" ref="AF1787" si="4092">IF(AA1787="",(Z1787-V1787)-Z1786,AC1787-W1787)</f>
        <v>4.089999999999927E-4</v>
      </c>
      <c r="AG1787" s="40">
        <v>405</v>
      </c>
      <c r="AH1787" s="73">
        <v>400</v>
      </c>
      <c r="AI1787" s="40">
        <v>41</v>
      </c>
      <c r="AJ1787" s="73">
        <v>100</v>
      </c>
      <c r="AK1787" s="40">
        <v>10</v>
      </c>
      <c r="AL1787" s="73">
        <v>200</v>
      </c>
      <c r="AM1787" s="70"/>
      <c r="AN1787" s="74"/>
      <c r="AO1787" s="70">
        <v>83</v>
      </c>
      <c r="AP1787" s="63"/>
      <c r="AQ1787" s="63"/>
      <c r="AR1787" s="40"/>
      <c r="AS1787" s="40"/>
      <c r="AT1787" s="63"/>
      <c r="AU1787" s="63"/>
      <c r="AV1787" s="142"/>
      <c r="AW1787" s="71"/>
      <c r="AX1787" s="45">
        <v>-2.1100000000000001E-4</v>
      </c>
      <c r="AY1787" s="45"/>
      <c r="AZ1787" s="46"/>
      <c r="BA1787" s="152"/>
      <c r="BB1787" s="47"/>
      <c r="BC1787" s="158">
        <v>5</v>
      </c>
      <c r="BD1787" s="158">
        <v>5</v>
      </c>
      <c r="BE1787" s="47">
        <v>8.1999999999999993</v>
      </c>
      <c r="BF1787" s="56"/>
      <c r="BG1787" s="49"/>
      <c r="BH1787" s="50"/>
      <c r="BI1787" s="49"/>
      <c r="BJ1787" s="49"/>
      <c r="BK1787" s="49"/>
      <c r="BL1787" s="49"/>
      <c r="BM1787" s="49"/>
      <c r="BN1787" s="50"/>
      <c r="BO1787" s="49"/>
      <c r="BP1787" s="49"/>
      <c r="BQ1787" s="50"/>
      <c r="BR1787" s="9"/>
    </row>
    <row r="1788" spans="1:70" s="7" customFormat="1" x14ac:dyDescent="0.25">
      <c r="A1788" s="68" t="s">
        <v>2708</v>
      </c>
      <c r="B1788" s="67" t="s">
        <v>1318</v>
      </c>
      <c r="C1788" s="52">
        <v>44978.91028935185</v>
      </c>
      <c r="D1788" s="16">
        <f>(K1788*M1788+P1788*R1788)/(24*60*60)</f>
        <v>6.1111111111111114E-3</v>
      </c>
      <c r="E1788" s="26"/>
      <c r="F1788" s="14" t="s">
        <v>2647</v>
      </c>
      <c r="G1788" s="15">
        <v>0.112</v>
      </c>
      <c r="H1788" s="131">
        <v>31.5</v>
      </c>
      <c r="I1788" s="131">
        <v>15</v>
      </c>
      <c r="J1788" s="143" t="s">
        <v>2159</v>
      </c>
      <c r="K1788" s="27">
        <v>3</v>
      </c>
      <c r="L1788" s="27">
        <v>2E-3</v>
      </c>
      <c r="M1788" s="13">
        <v>176</v>
      </c>
      <c r="N1788" s="13">
        <v>240</v>
      </c>
      <c r="O1788" s="17">
        <v>2E-3</v>
      </c>
      <c r="P1788" s="27">
        <v>0</v>
      </c>
      <c r="Q1788" s="27">
        <v>2E-3</v>
      </c>
      <c r="R1788" s="13">
        <v>529</v>
      </c>
      <c r="S1788" s="13">
        <v>240</v>
      </c>
      <c r="T1788" s="133">
        <v>2.9999999999999997E-4</v>
      </c>
      <c r="U1788" s="27">
        <v>5.8500000000000002E-4</v>
      </c>
      <c r="V1788" s="8">
        <f>IF(AB1786="Latest Sag:",-(K1788*L1788+P1788*Q1788),-(K1788*L1788+P1788*Q1788)+U1788)</f>
        <v>-5.4149999999999997E-3</v>
      </c>
      <c r="W1788" s="8">
        <f>IF(OR(AC1787="",AC1787=0),Z1787+V1788,IF(AB1786="Latest Sag:",AA1787+U1788+V1788,AC1787+V1788))</f>
        <v>-0.62781699999999996</v>
      </c>
      <c r="X1788" s="33">
        <v>-39.817760999999997</v>
      </c>
      <c r="Y1788" s="53">
        <f>IF(OR(ISBLANK(X1788),X1786=VALUE(20)),,IF(W1786="Latest Z20:",ABS(X1786-X1788-K1785*L1785-P1785*Q1785+U1787+U1788),ABS(X1787-X1788-K1787*L1787-P1787*Q1787+U1788)))</f>
        <v>1.0000000052992793E-6</v>
      </c>
      <c r="Z1788" s="28">
        <v>-67.619833</v>
      </c>
      <c r="AA1788" s="28">
        <v>-0.61717299999999997</v>
      </c>
      <c r="AB1788" s="28">
        <v>-1.0602E-2</v>
      </c>
      <c r="AC1788" s="8">
        <f t="shared" ref="AC1788" si="4093">AB1788+AA1788</f>
        <v>-0.62777499999999997</v>
      </c>
      <c r="AD1788" s="35">
        <v>-0.63282689612015197</v>
      </c>
      <c r="AE1788" s="8">
        <f t="shared" ref="AE1788" si="4094">IF(AD1788="",0,IF(OR(AC1788="",AC1788=0),W1788-AD1788,AC1788-AD1788))</f>
        <v>5.0518961201519996E-3</v>
      </c>
      <c r="AF1788" s="58">
        <f t="shared" ref="AF1788" si="4095">IF(AA1788="",(Z1788-V1788)-Z1787,AC1788-W1788)</f>
        <v>4.1999999999986493E-5</v>
      </c>
      <c r="AG1788" s="40">
        <v>152</v>
      </c>
      <c r="AH1788" s="73">
        <v>400</v>
      </c>
      <c r="AI1788" s="40">
        <v>27</v>
      </c>
      <c r="AJ1788" s="73">
        <v>100</v>
      </c>
      <c r="AK1788" s="40">
        <v>17</v>
      </c>
      <c r="AL1788" s="73">
        <v>200</v>
      </c>
      <c r="AM1788" s="70"/>
      <c r="AN1788" s="74"/>
      <c r="AO1788" s="70">
        <v>114</v>
      </c>
      <c r="AP1788" s="63"/>
      <c r="AQ1788" s="63"/>
      <c r="AR1788" s="40"/>
      <c r="AS1788" s="40"/>
      <c r="AT1788" s="63"/>
      <c r="AU1788" s="63"/>
      <c r="AV1788" s="142"/>
      <c r="AW1788" s="71"/>
      <c r="AX1788" s="45"/>
      <c r="AY1788" s="45">
        <v>1.3899999999999999E-4</v>
      </c>
      <c r="AZ1788" s="46"/>
      <c r="BA1788" s="152"/>
      <c r="BB1788" s="47"/>
      <c r="BC1788" s="158">
        <v>5</v>
      </c>
      <c r="BD1788" s="158">
        <v>6</v>
      </c>
      <c r="BE1788" s="47">
        <v>8.3000000000000007</v>
      </c>
      <c r="BF1788" s="56"/>
      <c r="BG1788" s="49"/>
      <c r="BH1788" s="50"/>
      <c r="BI1788" s="49"/>
      <c r="BJ1788" s="49"/>
      <c r="BK1788" s="49"/>
      <c r="BL1788" s="49"/>
      <c r="BM1788" s="49"/>
      <c r="BN1788" s="50"/>
      <c r="BO1788" s="49"/>
      <c r="BP1788" s="49"/>
      <c r="BQ1788" s="50"/>
      <c r="BR1788" s="9"/>
    </row>
    <row r="1789" spans="1:70" s="7" customFormat="1" x14ac:dyDescent="0.25">
      <c r="A1789" s="68" t="s">
        <v>2709</v>
      </c>
      <c r="B1789" s="67" t="s">
        <v>1318</v>
      </c>
      <c r="C1789" s="52">
        <v>44978.929918981485</v>
      </c>
      <c r="D1789" s="16">
        <f>(K1789*M1789+P1789*R1789)/(24*60*60)</f>
        <v>1.2233796296296296E-2</v>
      </c>
      <c r="E1789" s="26" t="s">
        <v>2710</v>
      </c>
      <c r="F1789" s="14" t="s">
        <v>2647</v>
      </c>
      <c r="G1789" s="15">
        <v>0.112</v>
      </c>
      <c r="H1789" s="131">
        <v>31.5</v>
      </c>
      <c r="I1789" s="131">
        <v>15</v>
      </c>
      <c r="J1789" s="143" t="s">
        <v>2159</v>
      </c>
      <c r="K1789" s="27">
        <v>3</v>
      </c>
      <c r="L1789" s="27">
        <v>2E-3</v>
      </c>
      <c r="M1789" s="13">
        <v>176</v>
      </c>
      <c r="N1789" s="13">
        <v>240</v>
      </c>
      <c r="O1789" s="17">
        <v>2E-3</v>
      </c>
      <c r="P1789" s="27">
        <v>1</v>
      </c>
      <c r="Q1789" s="27">
        <v>2E-3</v>
      </c>
      <c r="R1789" s="13">
        <v>529</v>
      </c>
      <c r="S1789" s="13">
        <v>240</v>
      </c>
      <c r="T1789" s="133">
        <v>2.9999999999999997E-4</v>
      </c>
      <c r="U1789" s="27">
        <v>3.065E-3</v>
      </c>
      <c r="V1789" s="8">
        <f>IF(AB1787="Latest Sag:",-(K1789*L1789+P1789*Q1789),-(K1789*L1789+P1789*Q1789)+U1789)</f>
        <v>-4.9350000000000002E-3</v>
      </c>
      <c r="W1789" s="8">
        <f>IF(OR(AC1788="",AC1788=0),Z1788+V1789,IF(AB1787="Latest Sag:",AA1788+U1789+V1789,AC1788+V1789))</f>
        <v>-0.63270999999999999</v>
      </c>
      <c r="X1789" s="33">
        <v>-39.820695999999998</v>
      </c>
      <c r="Y1789" s="53">
        <f>IF(OR(ISBLANK(X1789),X1787=VALUE(20)),,IF(W1787="Latest Z20:",ABS(X1787-X1789-K1786*L1786-P1786*Q1786+U1788+U1789),ABS(X1788-X1789-K1788*L1788-P1788*Q1788+U1789)))</f>
        <v>7.9797279894933126E-16</v>
      </c>
      <c r="Z1789" s="28">
        <v>-67.619764000000004</v>
      </c>
      <c r="AA1789" s="28">
        <v>-0.61719000000000002</v>
      </c>
      <c r="AB1789" s="28">
        <v>-1.5695000000000001E-2</v>
      </c>
      <c r="AC1789" s="8">
        <f t="shared" ref="AC1789" si="4096">AB1789+AA1789</f>
        <v>-0.63288500000000003</v>
      </c>
      <c r="AD1789" s="35">
        <v>-0.63282689612015197</v>
      </c>
      <c r="AE1789" s="8">
        <f t="shared" ref="AE1789" si="4097">IF(AD1789="",0,IF(OR(AC1789="",AC1789=0),W1789-AD1789,AC1789-AD1789))</f>
        <v>-5.8103879848059314E-5</v>
      </c>
      <c r="AF1789" s="58">
        <f t="shared" ref="AF1789" si="4098">IF(AA1789="",(Z1789-V1789)-Z1788,AC1789-W1789)</f>
        <v>-1.7500000000003624E-4</v>
      </c>
      <c r="AG1789" s="40">
        <v>212</v>
      </c>
      <c r="AH1789" s="73">
        <v>400</v>
      </c>
      <c r="AI1789" s="40">
        <v>29</v>
      </c>
      <c r="AJ1789" s="73">
        <v>100</v>
      </c>
      <c r="AK1789" s="40">
        <v>21</v>
      </c>
      <c r="AL1789" s="73">
        <v>200</v>
      </c>
      <c r="AM1789" s="70"/>
      <c r="AN1789" s="74"/>
      <c r="AO1789" s="70">
        <v>226</v>
      </c>
      <c r="AP1789" s="63"/>
      <c r="AQ1789" s="63"/>
      <c r="AR1789" s="40"/>
      <c r="AS1789" s="40"/>
      <c r="AT1789" s="63"/>
      <c r="AU1789" s="63"/>
      <c r="AV1789" s="142"/>
      <c r="AW1789" s="71"/>
      <c r="AX1789" s="45"/>
      <c r="AY1789" s="45"/>
      <c r="AZ1789" s="46"/>
      <c r="BA1789" s="152"/>
      <c r="BB1789" s="47"/>
      <c r="BC1789" s="158">
        <v>5</v>
      </c>
      <c r="BD1789" s="158">
        <v>4</v>
      </c>
      <c r="BE1789" s="47">
        <v>6.3</v>
      </c>
      <c r="BF1789" s="56"/>
      <c r="BG1789" s="49"/>
      <c r="BH1789" s="50"/>
      <c r="BI1789" s="49"/>
      <c r="BJ1789" s="49"/>
      <c r="BK1789" s="49"/>
      <c r="BL1789" s="49"/>
      <c r="BM1789" s="49"/>
      <c r="BN1789" s="50"/>
      <c r="BO1789" s="49"/>
      <c r="BP1789" s="49"/>
      <c r="BQ1789" s="50"/>
      <c r="BR1789" s="9"/>
    </row>
    <row r="1790" spans="1:70" s="6" customFormat="1" x14ac:dyDescent="0.25">
      <c r="A1790" s="170" t="s">
        <v>1155</v>
      </c>
      <c r="B1790" s="136"/>
      <c r="C1790" s="137">
        <v>44978.968599537038</v>
      </c>
      <c r="D1790" s="146">
        <v>3.44</v>
      </c>
      <c r="E1790" s="139" t="s">
        <v>814</v>
      </c>
      <c r="F1790" s="165" t="s">
        <v>1191</v>
      </c>
      <c r="G1790" s="22"/>
      <c r="H1790" s="134"/>
      <c r="I1790" s="134"/>
      <c r="J1790" s="145"/>
      <c r="K1790" s="29"/>
      <c r="L1790" s="29"/>
      <c r="M1790" s="1"/>
      <c r="N1790" s="1"/>
      <c r="O1790" s="3"/>
      <c r="P1790" s="29"/>
      <c r="Q1790" s="29"/>
      <c r="R1790" s="1"/>
      <c r="S1790" s="1"/>
      <c r="T1790" s="147" t="s">
        <v>903</v>
      </c>
      <c r="U1790" s="32" t="s">
        <v>24</v>
      </c>
      <c r="V1790" s="24"/>
      <c r="W1790" s="25" t="s">
        <v>22</v>
      </c>
      <c r="X1790" s="30">
        <v>20</v>
      </c>
      <c r="Y1790" s="138"/>
      <c r="Z1790" s="30"/>
      <c r="AA1790" s="30"/>
      <c r="AB1790" s="36" t="s">
        <v>21</v>
      </c>
      <c r="AC1790" s="24">
        <f>$AC$1789</f>
        <v>-0.63288500000000003</v>
      </c>
      <c r="AD1790" s="30"/>
      <c r="AE1790" s="24"/>
      <c r="AF1790" s="24"/>
      <c r="AG1790" s="41"/>
      <c r="AH1790" s="41"/>
      <c r="AI1790" s="41"/>
      <c r="AJ1790" s="41"/>
      <c r="AK1790" s="41"/>
      <c r="AL1790" s="41"/>
      <c r="AM1790" s="41"/>
      <c r="AN1790" s="41"/>
      <c r="AO1790" s="41"/>
      <c r="AP1790" s="135"/>
      <c r="AQ1790" s="135"/>
      <c r="AR1790" s="41"/>
      <c r="AS1790" s="41"/>
      <c r="AT1790" s="135"/>
      <c r="AU1790" s="135"/>
      <c r="AV1790" s="29"/>
      <c r="AW1790" s="42"/>
      <c r="AX1790" s="42"/>
      <c r="AY1790" s="42"/>
      <c r="AZ1790" s="43"/>
      <c r="BA1790" s="151"/>
      <c r="BB1790" s="44"/>
      <c r="BC1790" s="157">
        <v>6</v>
      </c>
      <c r="BD1790" s="157"/>
      <c r="BE1790" s="44"/>
      <c r="BF1790" s="48"/>
      <c r="BG1790" s="48"/>
      <c r="BH1790" s="48"/>
      <c r="BI1790" s="48"/>
      <c r="BJ1790" s="48"/>
      <c r="BK1790" s="48"/>
      <c r="BL1790" s="48"/>
      <c r="BM1790" s="48"/>
      <c r="BN1790" s="48"/>
      <c r="BO1790" s="48"/>
      <c r="BP1790" s="48"/>
      <c r="BQ1790" s="48"/>
      <c r="BR1790" s="1"/>
    </row>
    <row r="1791" spans="1:70" s="7" customFormat="1" x14ac:dyDescent="0.25">
      <c r="A1791" s="68" t="s">
        <v>2711</v>
      </c>
      <c r="B1791" s="67" t="s">
        <v>1318</v>
      </c>
      <c r="C1791" s="52">
        <v>44978.974756944444</v>
      </c>
      <c r="D1791" s="16">
        <f>(K1791*M1791+P1791*R1791)/(24*60*60)</f>
        <v>0</v>
      </c>
      <c r="E1791" s="26" t="s">
        <v>2713</v>
      </c>
      <c r="F1791" s="14" t="s">
        <v>2647</v>
      </c>
      <c r="G1791" s="15">
        <v>0.112</v>
      </c>
      <c r="H1791" s="131">
        <v>31.5</v>
      </c>
      <c r="I1791" s="131">
        <v>15</v>
      </c>
      <c r="J1791" s="143" t="s">
        <v>2159</v>
      </c>
      <c r="K1791" s="37"/>
      <c r="L1791" s="27">
        <v>2E-3</v>
      </c>
      <c r="M1791" s="13">
        <v>176</v>
      </c>
      <c r="N1791" s="13">
        <v>240</v>
      </c>
      <c r="O1791" s="17">
        <v>2E-3</v>
      </c>
      <c r="P1791" s="37"/>
      <c r="Q1791" s="27">
        <v>2E-3</v>
      </c>
      <c r="R1791" s="13">
        <v>529</v>
      </c>
      <c r="S1791" s="13">
        <v>240</v>
      </c>
      <c r="T1791" s="133">
        <v>2.9999999999999997E-4</v>
      </c>
      <c r="U1791" s="27"/>
      <c r="V1791" s="8">
        <f>IF(AB1789="Latest Sag:",-(K1791*L1791+P1791*Q1791),-(K1791*L1791+P1791*Q1791)+U1791)</f>
        <v>0</v>
      </c>
      <c r="W1791" s="8">
        <f>IF(OR(AC1790="",AC1790=0),Z1790+V1791,IF(AB1789="Latest Sag:",AA1790+U1791+V1791,AC1790+V1791))</f>
        <v>-0.63288500000000003</v>
      </c>
      <c r="X1791" s="34"/>
      <c r="Y1791" s="53">
        <f>IF(OR(ISBLANK(X1791),X1789=VALUE(20)),,IF(W1789="Latest Z20:",ABS(X1789-X1791-K1788*L1788-P1788*Q1788+U1790+U1791),ABS(X1790-X1791-K1790*L1790-P1790*Q1790+U1791)))</f>
        <v>0</v>
      </c>
      <c r="Z1791" s="28">
        <v>-67.619558999999995</v>
      </c>
      <c r="AA1791" s="28">
        <v>-0.61712199999999995</v>
      </c>
      <c r="AB1791" s="28">
        <v>-3.7399999999999998E-4</v>
      </c>
      <c r="AC1791" s="8">
        <f t="shared" ref="AC1791" si="4099">AB1791+AA1791</f>
        <v>-0.61749599999999993</v>
      </c>
      <c r="AD1791" s="35">
        <v>-0.63291234057914503</v>
      </c>
      <c r="AE1791" s="8">
        <f t="shared" ref="AE1791" si="4100">IF(AD1791="",0,IF(OR(AC1791="",AC1791=0),W1791-AD1791,AC1791-AD1791))</f>
        <v>1.5416340579145094E-2</v>
      </c>
      <c r="AF1791" s="58">
        <f t="shared" ref="AF1791" si="4101">IF(AA1791="",(Z1791-V1791)-Z1790,AC1791-W1791)</f>
        <v>1.5389000000000097E-2</v>
      </c>
      <c r="AG1791" s="40">
        <v>-1204</v>
      </c>
      <c r="AH1791" s="73">
        <v>400</v>
      </c>
      <c r="AI1791" s="40">
        <v>15</v>
      </c>
      <c r="AJ1791" s="73">
        <v>100</v>
      </c>
      <c r="AK1791" s="40">
        <v>31</v>
      </c>
      <c r="AL1791" s="73">
        <v>200</v>
      </c>
      <c r="AM1791" s="70"/>
      <c r="AN1791" s="74"/>
      <c r="AO1791" s="70"/>
      <c r="AP1791" s="63"/>
      <c r="AQ1791" s="63"/>
      <c r="AR1791" s="40"/>
      <c r="AS1791" s="40"/>
      <c r="AT1791" s="63"/>
      <c r="AU1791" s="63"/>
      <c r="AV1791" s="142"/>
      <c r="AW1791" s="71"/>
      <c r="AX1791" s="45"/>
      <c r="AY1791" s="45"/>
      <c r="AZ1791" s="46"/>
      <c r="BA1791" s="152"/>
      <c r="BB1791" s="47"/>
      <c r="BC1791" s="158">
        <v>6</v>
      </c>
      <c r="BD1791" s="158"/>
      <c r="BE1791" s="47"/>
      <c r="BF1791" s="56"/>
      <c r="BG1791" s="49"/>
      <c r="BH1791" s="50"/>
      <c r="BI1791" s="49"/>
      <c r="BJ1791" s="49"/>
      <c r="BK1791" s="49"/>
      <c r="BL1791" s="49"/>
      <c r="BM1791" s="49"/>
      <c r="BN1791" s="50"/>
      <c r="BO1791" s="49"/>
      <c r="BP1791" s="49"/>
      <c r="BQ1791" s="50"/>
      <c r="BR1791" s="9"/>
    </row>
    <row r="1792" spans="1:70" s="7" customFormat="1" x14ac:dyDescent="0.25">
      <c r="A1792" s="68" t="s">
        <v>2712</v>
      </c>
      <c r="B1792" s="67" t="s">
        <v>1318</v>
      </c>
      <c r="C1792" s="52">
        <v>44978.994618055556</v>
      </c>
      <c r="D1792" s="16">
        <f>(K1792*M1792+P1792*R1792)/(24*60*60)</f>
        <v>8.1481481481481474E-3</v>
      </c>
      <c r="E1792" s="26" t="s">
        <v>2502</v>
      </c>
      <c r="F1792" s="14" t="s">
        <v>2647</v>
      </c>
      <c r="G1792" s="15">
        <v>0.112</v>
      </c>
      <c r="H1792" s="131">
        <v>31.5</v>
      </c>
      <c r="I1792" s="131">
        <v>15</v>
      </c>
      <c r="J1792" s="143" t="s">
        <v>2159</v>
      </c>
      <c r="K1792" s="27">
        <v>4</v>
      </c>
      <c r="L1792" s="27">
        <v>2E-3</v>
      </c>
      <c r="M1792" s="13">
        <v>176</v>
      </c>
      <c r="N1792" s="13">
        <v>240</v>
      </c>
      <c r="O1792" s="17">
        <v>2E-3</v>
      </c>
      <c r="P1792" s="27">
        <v>0</v>
      </c>
      <c r="Q1792" s="27">
        <v>2E-3</v>
      </c>
      <c r="R1792" s="13">
        <v>529</v>
      </c>
      <c r="S1792" s="13">
        <v>240</v>
      </c>
      <c r="T1792" s="133">
        <v>2.9999999999999997E-4</v>
      </c>
      <c r="U1792" s="27">
        <v>3.483E-3</v>
      </c>
      <c r="V1792" s="8">
        <f>IF(AB1790="Latest Sag:",-(K1792*L1792+P1792*Q1792),-(K1792*L1792+P1792*Q1792)+U1792)</f>
        <v>-8.0000000000000002E-3</v>
      </c>
      <c r="W1792" s="8">
        <f>IF(OR(AC1791="",AC1791=0),Z1791+V1792,IF(AB1790="Latest Sag:",AA1791+U1792+V1792,AC1791+V1792))</f>
        <v>-0.62163899999999994</v>
      </c>
      <c r="X1792" s="33">
        <v>-39.806268000000003</v>
      </c>
      <c r="Y1792" s="53">
        <f>IF(OR(ISBLANK(X1792),X1790=VALUE(20)),,IF(W1790="Latest Z20:",ABS(X1790-X1792-K1789*L1789-P1789*Q1789+U1791+U1792),ABS(X1791-X1792-K1791*L1791-P1791*Q1791+U1792)))</f>
        <v>0</v>
      </c>
      <c r="Z1792" s="28">
        <v>-67.619473999999997</v>
      </c>
      <c r="AA1792" s="28">
        <v>-0.61710399999999999</v>
      </c>
      <c r="AB1792" s="28">
        <v>-1.6900000000000001E-3</v>
      </c>
      <c r="AC1792" s="8">
        <f t="shared" ref="AC1792" si="4102">AB1792+AA1792</f>
        <v>-0.61879399999999996</v>
      </c>
      <c r="AD1792" s="35">
        <v>-0.63291234057914503</v>
      </c>
      <c r="AE1792" s="8">
        <f t="shared" ref="AE1792" si="4103">IF(AD1792="",0,IF(OR(AC1792="",AC1792=0),W1792-AD1792,AC1792-AD1792))</f>
        <v>1.4118340579145072E-2</v>
      </c>
      <c r="AF1792" s="58">
        <f t="shared" ref="AF1792" si="4104">IF(AA1792="",(Z1792-V1792)-Z1791,AC1792-W1792)</f>
        <v>2.8449999999999864E-3</v>
      </c>
      <c r="AG1792" s="40">
        <v>-85</v>
      </c>
      <c r="AH1792" s="73">
        <v>400</v>
      </c>
      <c r="AI1792" s="40">
        <v>23</v>
      </c>
      <c r="AJ1792" s="73">
        <v>100</v>
      </c>
      <c r="AK1792" s="40">
        <v>13</v>
      </c>
      <c r="AL1792" s="73">
        <v>200</v>
      </c>
      <c r="AM1792" s="70"/>
      <c r="AN1792" s="74"/>
      <c r="AO1792" s="70">
        <v>164</v>
      </c>
      <c r="AP1792" s="63"/>
      <c r="AQ1792" s="63"/>
      <c r="AR1792" s="40"/>
      <c r="AS1792" s="40"/>
      <c r="AT1792" s="63"/>
      <c r="AU1792" s="63"/>
      <c r="AV1792" s="142"/>
      <c r="AW1792" s="71"/>
      <c r="AX1792" s="45"/>
      <c r="AY1792" s="45"/>
      <c r="AZ1792" s="46"/>
      <c r="BA1792" s="152"/>
      <c r="BB1792" s="47"/>
      <c r="BC1792" s="158">
        <v>6</v>
      </c>
      <c r="BD1792" s="158"/>
      <c r="BE1792" s="47"/>
      <c r="BF1792" s="56"/>
      <c r="BG1792" s="49"/>
      <c r="BH1792" s="50"/>
      <c r="BI1792" s="49"/>
      <c r="BJ1792" s="49"/>
      <c r="BK1792" s="49"/>
      <c r="BL1792" s="49"/>
      <c r="BM1792" s="49"/>
      <c r="BN1792" s="50"/>
      <c r="BO1792" s="49"/>
      <c r="BP1792" s="49"/>
      <c r="BQ1792" s="50"/>
      <c r="BR1792" s="9"/>
    </row>
    <row r="1793" spans="1:70" s="7" customFormat="1" x14ac:dyDescent="0.25">
      <c r="A1793" s="68" t="s">
        <v>2714</v>
      </c>
      <c r="B1793" s="67" t="s">
        <v>1318</v>
      </c>
      <c r="C1793" s="52">
        <v>44979.020937499998</v>
      </c>
      <c r="D1793" s="16">
        <f>(K1793*M1793+P1793*R1793)/(24*60*60)</f>
        <v>6.1111111111111114E-3</v>
      </c>
      <c r="E1793" s="26"/>
      <c r="F1793" s="14" t="s">
        <v>2647</v>
      </c>
      <c r="G1793" s="15">
        <v>0.112</v>
      </c>
      <c r="H1793" s="131">
        <v>31.5</v>
      </c>
      <c r="I1793" s="131">
        <v>15</v>
      </c>
      <c r="J1793" s="143" t="s">
        <v>2159</v>
      </c>
      <c r="K1793" s="27">
        <v>3</v>
      </c>
      <c r="L1793" s="27">
        <v>2E-3</v>
      </c>
      <c r="M1793" s="13">
        <v>176</v>
      </c>
      <c r="N1793" s="13">
        <v>240</v>
      </c>
      <c r="O1793" s="17">
        <v>2E-3</v>
      </c>
      <c r="P1793" s="27">
        <v>0</v>
      </c>
      <c r="Q1793" s="27">
        <v>2E-3</v>
      </c>
      <c r="R1793" s="13">
        <v>529</v>
      </c>
      <c r="S1793" s="13">
        <v>240</v>
      </c>
      <c r="T1793" s="133">
        <v>2.9999999999999997E-4</v>
      </c>
      <c r="U1793" s="27">
        <v>1.8890000000000001E-3</v>
      </c>
      <c r="V1793" s="8">
        <f>IF(AB1791="Latest Sag:",-(K1793*L1793+P1793*Q1793),-(K1793*L1793+P1793*Q1793)+U1793)</f>
        <v>-4.1110000000000001E-3</v>
      </c>
      <c r="W1793" s="8">
        <f>IF(OR(AC1792="",AC1792=0),Z1792+V1793,IF(AB1791="Latest Sag:",AA1792+U1793+V1793,AC1792+V1793))</f>
        <v>-0.62290499999999993</v>
      </c>
      <c r="X1793" s="33">
        <v>-39.812379999999997</v>
      </c>
      <c r="Y1793" s="53">
        <f>IF(OR(ISBLANK(X1793),X1791=VALUE(20)),,IF(W1791="Latest Z20:",ABS(X1791-X1793-K1790*L1790-P1790*Q1790+U1792+U1793),ABS(X1792-X1793-K1792*L1792-P1792*Q1792+U1793)))</f>
        <v>9.9999999456611144E-7</v>
      </c>
      <c r="Z1793" s="28">
        <v>-67.619794999999996</v>
      </c>
      <c r="AA1793" s="28">
        <v>-0.61709499999999995</v>
      </c>
      <c r="AB1793" s="28">
        <v>-5.398E-3</v>
      </c>
      <c r="AC1793" s="8">
        <f t="shared" ref="AC1793" si="4105">AB1793+AA1793</f>
        <v>-0.62249299999999996</v>
      </c>
      <c r="AD1793" s="35">
        <v>-0.63291234057914503</v>
      </c>
      <c r="AE1793" s="8">
        <f t="shared" ref="AE1793" si="4106">IF(AD1793="",0,IF(OR(AC1793="",AC1793=0),W1793-AD1793,AC1793-AD1793))</f>
        <v>1.0419340579145064E-2</v>
      </c>
      <c r="AF1793" s="58">
        <f t="shared" ref="AF1793" si="4107">IF(AA1793="",(Z1793-V1793)-Z1792,AC1793-W1793)</f>
        <v>4.1199999999996795E-4</v>
      </c>
      <c r="AG1793" s="40">
        <v>-41</v>
      </c>
      <c r="AH1793" s="73">
        <v>400</v>
      </c>
      <c r="AI1793" s="40">
        <v>25</v>
      </c>
      <c r="AJ1793" s="73">
        <v>100</v>
      </c>
      <c r="AK1793" s="40">
        <v>13</v>
      </c>
      <c r="AL1793" s="73">
        <v>200</v>
      </c>
      <c r="AM1793" s="70"/>
      <c r="AN1793" s="74"/>
      <c r="AO1793" s="70">
        <v>96</v>
      </c>
      <c r="AP1793" s="63"/>
      <c r="AQ1793" s="63"/>
      <c r="AR1793" s="40"/>
      <c r="AS1793" s="40"/>
      <c r="AT1793" s="63"/>
      <c r="AU1793" s="63"/>
      <c r="AV1793" s="142"/>
      <c r="AW1793" s="71"/>
      <c r="AX1793" s="45"/>
      <c r="AY1793" s="45"/>
      <c r="AZ1793" s="46"/>
      <c r="BA1793" s="152"/>
      <c r="BB1793" s="47"/>
      <c r="BC1793" s="158">
        <v>6</v>
      </c>
      <c r="BD1793" s="158">
        <v>5</v>
      </c>
      <c r="BE1793" s="47">
        <v>7.2</v>
      </c>
      <c r="BF1793" s="56"/>
      <c r="BG1793" s="49"/>
      <c r="BH1793" s="50"/>
      <c r="BI1793" s="49"/>
      <c r="BJ1793" s="49"/>
      <c r="BK1793" s="49"/>
      <c r="BL1793" s="49"/>
      <c r="BM1793" s="49"/>
      <c r="BN1793" s="50"/>
      <c r="BO1793" s="49"/>
      <c r="BP1793" s="49"/>
      <c r="BQ1793" s="50"/>
      <c r="BR1793" s="9"/>
    </row>
    <row r="1794" spans="1:70" s="7" customFormat="1" x14ac:dyDescent="0.25">
      <c r="A1794" s="68" t="s">
        <v>2715</v>
      </c>
      <c r="B1794" s="67" t="s">
        <v>1318</v>
      </c>
      <c r="C1794" s="52">
        <v>44979.038958333331</v>
      </c>
      <c r="D1794" s="16">
        <f>(K1794*M1794+P1794*R1794)/(24*60*60)</f>
        <v>6.1111111111111114E-3</v>
      </c>
      <c r="E1794" s="26" t="s">
        <v>2717</v>
      </c>
      <c r="F1794" s="14" t="s">
        <v>2647</v>
      </c>
      <c r="G1794" s="15">
        <v>0.112</v>
      </c>
      <c r="H1794" s="131">
        <v>31.5</v>
      </c>
      <c r="I1794" s="131">
        <v>15</v>
      </c>
      <c r="J1794" s="143" t="s">
        <v>2159</v>
      </c>
      <c r="K1794" s="27">
        <v>3</v>
      </c>
      <c r="L1794" s="27">
        <v>2E-3</v>
      </c>
      <c r="M1794" s="13">
        <v>176</v>
      </c>
      <c r="N1794" s="13">
        <v>240</v>
      </c>
      <c r="O1794" s="17">
        <v>2E-3</v>
      </c>
      <c r="P1794" s="27">
        <v>0</v>
      </c>
      <c r="Q1794" s="27">
        <v>2E-3</v>
      </c>
      <c r="R1794" s="13">
        <v>529</v>
      </c>
      <c r="S1794" s="13">
        <v>240</v>
      </c>
      <c r="T1794" s="133">
        <v>2.9999999999999997E-4</v>
      </c>
      <c r="U1794" s="27">
        <v>5.8600000000000004E-4</v>
      </c>
      <c r="V1794" s="8">
        <f>IF(AB1792="Latest Sag:",-(K1794*L1794+P1794*Q1794),-(K1794*L1794+P1794*Q1794)+U1794)</f>
        <v>-5.4140000000000004E-3</v>
      </c>
      <c r="W1794" s="8">
        <f>IF(OR(AC1793="",AC1793=0),Z1793+V1794,IF(AB1792="Latest Sag:",AA1793+U1794+V1794,AC1793+V1794))</f>
        <v>-0.62790699999999999</v>
      </c>
      <c r="X1794" s="33">
        <v>-39.817794999999997</v>
      </c>
      <c r="Y1794" s="53">
        <f>IF(OR(ISBLANK(X1794),X1792=VALUE(20)),,IF(W1792="Latest Z20:",ABS(X1792-X1794-K1791*L1791-P1791*Q1791+U1793+U1794),ABS(X1793-X1794-K1793*L1793-P1793*Q1793+U1794)))</f>
        <v>9.9999999928141511E-7</v>
      </c>
      <c r="Z1794" s="28">
        <v>-67.620052000000001</v>
      </c>
      <c r="AA1794" s="28">
        <v>-0.61712599999999995</v>
      </c>
      <c r="AB1794" s="28">
        <v>-1.0699999999999999E-2</v>
      </c>
      <c r="AC1794" s="8">
        <f t="shared" ref="AC1794" si="4108">AB1794+AA1794</f>
        <v>-0.627826</v>
      </c>
      <c r="AD1794" s="35">
        <v>-0.63291234057914503</v>
      </c>
      <c r="AE1794" s="8">
        <f t="shared" ref="AE1794" si="4109">IF(AD1794="",0,IF(OR(AC1794="",AC1794=0),W1794-AD1794,AC1794-AD1794))</f>
        <v>5.0863405791450322E-3</v>
      </c>
      <c r="AF1794" s="58">
        <f t="shared" ref="AF1794" si="4110">IF(AA1794="",(Z1794-V1794)-Z1793,AC1794-W1794)</f>
        <v>8.099999999999774E-5</v>
      </c>
      <c r="AG1794" s="40">
        <v>162</v>
      </c>
      <c r="AH1794" s="73">
        <v>400</v>
      </c>
      <c r="AI1794" s="40">
        <v>29</v>
      </c>
      <c r="AJ1794" s="73">
        <v>100</v>
      </c>
      <c r="AK1794" s="40">
        <v>12</v>
      </c>
      <c r="AL1794" s="73">
        <v>200</v>
      </c>
      <c r="AM1794" s="70"/>
      <c r="AN1794" s="74"/>
      <c r="AO1794" s="70">
        <v>120</v>
      </c>
      <c r="AP1794" s="63"/>
      <c r="AQ1794" s="63"/>
      <c r="AR1794" s="40"/>
      <c r="AS1794" s="40"/>
      <c r="AT1794" s="63"/>
      <c r="AU1794" s="63"/>
      <c r="AV1794" s="142"/>
      <c r="AW1794" s="71"/>
      <c r="AX1794" s="45"/>
      <c r="AY1794" s="45">
        <v>1.4899999999999999E-4</v>
      </c>
      <c r="AZ1794" s="46"/>
      <c r="BA1794" s="152"/>
      <c r="BB1794" s="47"/>
      <c r="BC1794" s="158">
        <v>6</v>
      </c>
      <c r="BD1794" s="158">
        <v>6</v>
      </c>
      <c r="BE1794" s="47">
        <v>7.8</v>
      </c>
      <c r="BF1794" s="56"/>
      <c r="BG1794" s="49"/>
      <c r="BH1794" s="50"/>
      <c r="BI1794" s="49"/>
      <c r="BJ1794" s="49"/>
      <c r="BK1794" s="49"/>
      <c r="BL1794" s="49"/>
      <c r="BM1794" s="49"/>
      <c r="BN1794" s="50"/>
      <c r="BO1794" s="49"/>
      <c r="BP1794" s="49"/>
      <c r="BQ1794" s="50"/>
      <c r="BR1794" s="9"/>
    </row>
    <row r="1795" spans="1:70" s="7" customFormat="1" x14ac:dyDescent="0.25">
      <c r="A1795" s="68" t="s">
        <v>2716</v>
      </c>
      <c r="B1795" s="67" t="s">
        <v>1318</v>
      </c>
      <c r="C1795" s="52">
        <v>44979.069363425922</v>
      </c>
      <c r="D1795" s="16">
        <f>(K1795*M1795+P1795*R1795)/(24*60*60)</f>
        <v>1.2233796296296296E-2</v>
      </c>
      <c r="E1795" s="26" t="s">
        <v>1469</v>
      </c>
      <c r="F1795" s="14" t="s">
        <v>2647</v>
      </c>
      <c r="G1795" s="15">
        <v>0.112</v>
      </c>
      <c r="H1795" s="131">
        <v>31.5</v>
      </c>
      <c r="I1795" s="131">
        <v>15</v>
      </c>
      <c r="J1795" s="143" t="s">
        <v>2159</v>
      </c>
      <c r="K1795" s="27">
        <v>3</v>
      </c>
      <c r="L1795" s="27">
        <v>2E-3</v>
      </c>
      <c r="M1795" s="13">
        <v>176</v>
      </c>
      <c r="N1795" s="13">
        <v>240</v>
      </c>
      <c r="O1795" s="17">
        <v>2E-3</v>
      </c>
      <c r="P1795" s="27">
        <v>1</v>
      </c>
      <c r="Q1795" s="27">
        <v>2E-3</v>
      </c>
      <c r="R1795" s="13">
        <v>529</v>
      </c>
      <c r="S1795" s="13">
        <v>240</v>
      </c>
      <c r="T1795" s="133">
        <v>2.9999999999999997E-4</v>
      </c>
      <c r="U1795" s="27">
        <v>3.0230000000000001E-3</v>
      </c>
      <c r="V1795" s="8">
        <f>IF(AB1793="Latest Sag:",-(K1795*L1795+P1795*Q1795),-(K1795*L1795+P1795*Q1795)+U1795)</f>
        <v>-4.9770000000000005E-3</v>
      </c>
      <c r="W1795" s="8">
        <f>IF(OR(AC1794="",AC1794=0),Z1794+V1795,IF(AB1793="Latest Sag:",AA1794+U1795+V1795,AC1794+V1795))</f>
        <v>-0.632803</v>
      </c>
      <c r="X1795" s="33">
        <v>-39.820771000000001</v>
      </c>
      <c r="Y1795" s="53">
        <f>IF(OR(ISBLANK(X1795),X1793=VALUE(20)),,IF(W1793="Latest Z20:",ABS(X1793-X1795-K1792*L1792-P1792*Q1792+U1794+U1795),ABS(X1794-X1795-K1794*L1794-P1794*Q1794+U1795)))</f>
        <v>9.999999961356025E-7</v>
      </c>
      <c r="Z1795" s="28">
        <v>-67.619692999999998</v>
      </c>
      <c r="AA1795" s="28">
        <v>-0.61713300000000004</v>
      </c>
      <c r="AB1795" s="28">
        <v>-1.5762000000000002E-2</v>
      </c>
      <c r="AC1795" s="8">
        <f t="shared" ref="AC1795" si="4111">AB1795+AA1795</f>
        <v>-0.6328950000000001</v>
      </c>
      <c r="AD1795" s="35">
        <v>-0.63291234057914503</v>
      </c>
      <c r="AE1795" s="8">
        <f t="shared" ref="AE1795" si="4112">IF(AD1795="",0,IF(OR(AC1795="",AC1795=0),W1795-AD1795,AC1795-AD1795))</f>
        <v>1.7340579144931034E-5</v>
      </c>
      <c r="AF1795" s="58">
        <f t="shared" ref="AF1795" si="4113">IF(AA1795="",(Z1795-V1795)-Z1794,AC1795-W1795)</f>
        <v>-9.2000000000092008E-5</v>
      </c>
      <c r="AG1795" s="40">
        <v>-54</v>
      </c>
      <c r="AH1795" s="73">
        <v>400</v>
      </c>
      <c r="AI1795" s="40">
        <v>30</v>
      </c>
      <c r="AJ1795" s="73">
        <v>100</v>
      </c>
      <c r="AK1795" s="40">
        <v>16</v>
      </c>
      <c r="AL1795" s="73">
        <v>200</v>
      </c>
      <c r="AM1795" s="70"/>
      <c r="AN1795" s="74"/>
      <c r="AO1795" s="70">
        <v>131</v>
      </c>
      <c r="AP1795" s="63"/>
      <c r="AQ1795" s="63"/>
      <c r="AR1795" s="40"/>
      <c r="AS1795" s="40"/>
      <c r="AT1795" s="63"/>
      <c r="AU1795" s="63"/>
      <c r="AV1795" s="142"/>
      <c r="AW1795" s="71"/>
      <c r="AX1795" s="45"/>
      <c r="AY1795" s="45"/>
      <c r="AZ1795" s="46"/>
      <c r="BA1795" s="152"/>
      <c r="BB1795" s="47"/>
      <c r="BC1795" s="158">
        <v>6</v>
      </c>
      <c r="BD1795" s="158">
        <v>4</v>
      </c>
      <c r="BE1795" s="47">
        <v>7.3</v>
      </c>
      <c r="BF1795" s="56"/>
      <c r="BG1795" s="49"/>
      <c r="BH1795" s="50"/>
      <c r="BI1795" s="49"/>
      <c r="BJ1795" s="49"/>
      <c r="BK1795" s="49"/>
      <c r="BL1795" s="49"/>
      <c r="BM1795" s="49"/>
      <c r="BN1795" s="50"/>
      <c r="BO1795" s="49"/>
      <c r="BP1795" s="49"/>
      <c r="BQ1795" s="50"/>
      <c r="BR1795" s="9"/>
    </row>
    <row r="1796" spans="1:70" s="6" customFormat="1" x14ac:dyDescent="0.25">
      <c r="A1796" s="170" t="s">
        <v>1155</v>
      </c>
      <c r="B1796" s="136"/>
      <c r="C1796" s="137">
        <v>44979.102013888885</v>
      </c>
      <c r="D1796" s="146">
        <v>3.2</v>
      </c>
      <c r="E1796" s="139" t="s">
        <v>814</v>
      </c>
      <c r="F1796" s="165" t="s">
        <v>1195</v>
      </c>
      <c r="G1796" s="22"/>
      <c r="H1796" s="134"/>
      <c r="I1796" s="134"/>
      <c r="J1796" s="145"/>
      <c r="K1796" s="29"/>
      <c r="L1796" s="29"/>
      <c r="M1796" s="1"/>
      <c r="N1796" s="1"/>
      <c r="O1796" s="3"/>
      <c r="P1796" s="29"/>
      <c r="Q1796" s="29"/>
      <c r="R1796" s="1"/>
      <c r="S1796" s="1"/>
      <c r="T1796" s="147" t="s">
        <v>903</v>
      </c>
      <c r="U1796" s="32" t="s">
        <v>24</v>
      </c>
      <c r="V1796" s="24"/>
      <c r="W1796" s="25" t="s">
        <v>22</v>
      </c>
      <c r="X1796" s="30">
        <v>20</v>
      </c>
      <c r="Y1796" s="138"/>
      <c r="Z1796" s="30"/>
      <c r="AA1796" s="30"/>
      <c r="AB1796" s="36" t="s">
        <v>21</v>
      </c>
      <c r="AC1796" s="24">
        <f>$AC$1795</f>
        <v>-0.6328950000000001</v>
      </c>
      <c r="AD1796" s="30"/>
      <c r="AE1796" s="24"/>
      <c r="AF1796" s="24"/>
      <c r="AG1796" s="41"/>
      <c r="AH1796" s="41"/>
      <c r="AI1796" s="41"/>
      <c r="AJ1796" s="41"/>
      <c r="AK1796" s="41"/>
      <c r="AL1796" s="41"/>
      <c r="AM1796" s="41"/>
      <c r="AN1796" s="41"/>
      <c r="AO1796" s="41"/>
      <c r="AP1796" s="135"/>
      <c r="AQ1796" s="135"/>
      <c r="AR1796" s="41"/>
      <c r="AS1796" s="41"/>
      <c r="AT1796" s="135"/>
      <c r="AU1796" s="135"/>
      <c r="AV1796" s="29"/>
      <c r="AW1796" s="42"/>
      <c r="AX1796" s="42"/>
      <c r="AY1796" s="42"/>
      <c r="AZ1796" s="43"/>
      <c r="BA1796" s="151"/>
      <c r="BB1796" s="44"/>
      <c r="BC1796" s="157">
        <v>7</v>
      </c>
      <c r="BD1796" s="157"/>
      <c r="BE1796" s="44"/>
      <c r="BF1796" s="48"/>
      <c r="BG1796" s="48"/>
      <c r="BH1796" s="48"/>
      <c r="BI1796" s="48"/>
      <c r="BJ1796" s="48"/>
      <c r="BK1796" s="48"/>
      <c r="BL1796" s="48"/>
      <c r="BM1796" s="48"/>
      <c r="BN1796" s="48"/>
      <c r="BO1796" s="48"/>
      <c r="BP1796" s="48"/>
      <c r="BQ1796" s="48"/>
      <c r="BR1796" s="1"/>
    </row>
    <row r="1797" spans="1:70" s="7" customFormat="1" x14ac:dyDescent="0.25">
      <c r="A1797" s="68" t="s">
        <v>2718</v>
      </c>
      <c r="B1797" s="67" t="s">
        <v>1318</v>
      </c>
      <c r="C1797" s="52">
        <v>44979.106516203705</v>
      </c>
      <c r="D1797" s="16">
        <f>(K1797*M1797+P1797*R1797)/(24*60*60)</f>
        <v>0</v>
      </c>
      <c r="E1797" s="26" t="s">
        <v>2720</v>
      </c>
      <c r="F1797" s="14" t="s">
        <v>2647</v>
      </c>
      <c r="G1797" s="15">
        <v>0.112</v>
      </c>
      <c r="H1797" s="131">
        <v>31.5</v>
      </c>
      <c r="I1797" s="131">
        <v>15</v>
      </c>
      <c r="J1797" s="143" t="s">
        <v>2159</v>
      </c>
      <c r="K1797" s="37"/>
      <c r="L1797" s="27">
        <v>2E-3</v>
      </c>
      <c r="M1797" s="13">
        <v>176</v>
      </c>
      <c r="N1797" s="13">
        <v>240</v>
      </c>
      <c r="O1797" s="17">
        <v>2E-3</v>
      </c>
      <c r="P1797" s="37"/>
      <c r="Q1797" s="27">
        <v>2E-3</v>
      </c>
      <c r="R1797" s="13">
        <v>529</v>
      </c>
      <c r="S1797" s="13">
        <v>240</v>
      </c>
      <c r="T1797" s="133">
        <v>2.9999999999999997E-4</v>
      </c>
      <c r="U1797" s="27"/>
      <c r="V1797" s="8">
        <f>IF(AB1795="Latest Sag:",-(K1797*L1797+P1797*Q1797),-(K1797*L1797+P1797*Q1797)+U1797)</f>
        <v>0</v>
      </c>
      <c r="W1797" s="8">
        <f>IF(OR(AC1796="",AC1796=0),Z1796+V1797,IF(AB1795="Latest Sag:",AA1796+U1797+V1797,AC1796+V1797))</f>
        <v>-0.6328950000000001</v>
      </c>
      <c r="X1797" s="34"/>
      <c r="Y1797" s="53">
        <f>IF(OR(ISBLANK(X1797),X1795=VALUE(20)),,IF(W1795="Latest Z20:",ABS(X1795-X1797-K1794*L1794-P1794*Q1794+U1796+U1797),ABS(X1796-X1797-K1796*L1796-P1796*Q1796+U1797)))</f>
        <v>0</v>
      </c>
      <c r="Z1797" s="28">
        <v>-67.618781999999996</v>
      </c>
      <c r="AA1797" s="28">
        <v>-0.61705699999999997</v>
      </c>
      <c r="AB1797" s="28">
        <v>-4.1599999999999997E-4</v>
      </c>
      <c r="AC1797" s="8">
        <f t="shared" ref="AC1797" si="4114">AB1797+AA1797</f>
        <v>-0.61747299999999994</v>
      </c>
      <c r="AD1797" s="35">
        <v>-0.63296125202341602</v>
      </c>
      <c r="AE1797" s="8">
        <f t="shared" ref="AE1797" si="4115">IF(AD1797="",0,IF(OR(AC1797="",AC1797=0),W1797-AD1797,AC1797-AD1797))</f>
        <v>1.5488252023416083E-2</v>
      </c>
      <c r="AF1797" s="58">
        <f t="shared" ref="AF1797" si="4116">IF(AA1797="",(Z1797-V1797)-Z1796,AC1797-W1797)</f>
        <v>1.5422000000000158E-2</v>
      </c>
      <c r="AG1797" s="40">
        <v>-1565</v>
      </c>
      <c r="AH1797" s="73">
        <v>400</v>
      </c>
      <c r="AI1797" s="40">
        <v>13</v>
      </c>
      <c r="AJ1797" s="73">
        <v>100</v>
      </c>
      <c r="AK1797" s="40">
        <v>20</v>
      </c>
      <c r="AL1797" s="73">
        <v>200</v>
      </c>
      <c r="AM1797" s="70"/>
      <c r="AN1797" s="74"/>
      <c r="AO1797" s="70"/>
      <c r="AP1797" s="63"/>
      <c r="AQ1797" s="63"/>
      <c r="AR1797" s="40"/>
      <c r="AS1797" s="40"/>
      <c r="AT1797" s="63"/>
      <c r="AU1797" s="63"/>
      <c r="AV1797" s="142"/>
      <c r="AW1797" s="71"/>
      <c r="AX1797" s="45"/>
      <c r="AY1797" s="45"/>
      <c r="AZ1797" s="46"/>
      <c r="BA1797" s="152"/>
      <c r="BB1797" s="47"/>
      <c r="BC1797" s="158">
        <v>7</v>
      </c>
      <c r="BD1797" s="158"/>
      <c r="BE1797" s="47"/>
      <c r="BF1797" s="56"/>
      <c r="BG1797" s="49"/>
      <c r="BH1797" s="50"/>
      <c r="BI1797" s="49"/>
      <c r="BJ1797" s="49"/>
      <c r="BK1797" s="49"/>
      <c r="BL1797" s="49"/>
      <c r="BM1797" s="49"/>
      <c r="BN1797" s="50"/>
      <c r="BO1797" s="49"/>
      <c r="BP1797" s="49"/>
      <c r="BQ1797" s="50"/>
      <c r="BR1797" s="9"/>
    </row>
    <row r="1798" spans="1:70" s="7" customFormat="1" x14ac:dyDescent="0.25">
      <c r="A1798" s="68" t="s">
        <v>2719</v>
      </c>
      <c r="B1798" s="67" t="s">
        <v>1318</v>
      </c>
      <c r="C1798" s="52">
        <v>44979.143182870372</v>
      </c>
      <c r="D1798" s="16">
        <f>(K1798*M1798+P1798*R1798)/(24*60*60)</f>
        <v>8.1481481481481474E-3</v>
      </c>
      <c r="E1798" s="26"/>
      <c r="F1798" s="14" t="s">
        <v>2647</v>
      </c>
      <c r="G1798" s="15">
        <v>0.112</v>
      </c>
      <c r="H1798" s="131">
        <v>31.5</v>
      </c>
      <c r="I1798" s="131">
        <v>15</v>
      </c>
      <c r="J1798" s="143" t="s">
        <v>2159</v>
      </c>
      <c r="K1798" s="27">
        <v>4</v>
      </c>
      <c r="L1798" s="27">
        <v>2E-3</v>
      </c>
      <c r="M1798" s="13">
        <v>176</v>
      </c>
      <c r="N1798" s="13">
        <v>240</v>
      </c>
      <c r="O1798" s="17">
        <v>2E-3</v>
      </c>
      <c r="P1798" s="27">
        <v>0</v>
      </c>
      <c r="Q1798" s="27">
        <v>2E-3</v>
      </c>
      <c r="R1798" s="13">
        <v>529</v>
      </c>
      <c r="S1798" s="13">
        <v>240</v>
      </c>
      <c r="T1798" s="133">
        <v>2.9999999999999997E-4</v>
      </c>
      <c r="U1798" s="27">
        <v>3.457E-3</v>
      </c>
      <c r="V1798" s="8">
        <f>IF(AB1796="Latest Sag:",-(K1798*L1798+P1798*Q1798),-(K1798*L1798+P1798*Q1798)+U1798)</f>
        <v>-8.0000000000000002E-3</v>
      </c>
      <c r="W1798" s="8">
        <f>IF(OR(AC1797="",AC1797=0),Z1797+V1798,IF(AB1796="Latest Sag:",AA1797+U1798+V1798,AC1797+V1798))</f>
        <v>-0.62159999999999993</v>
      </c>
      <c r="X1798" s="33">
        <v>-39.805517999999999</v>
      </c>
      <c r="Y1798" s="53">
        <f>IF(OR(ISBLANK(X1798),X1796=VALUE(20)),,IF(W1796="Latest Z20:",ABS(X1796-X1798-K1795*L1795-P1795*Q1795+U1797+U1798),ABS(X1797-X1798-K1797*L1797-P1797*Q1797+U1798)))</f>
        <v>0</v>
      </c>
      <c r="Z1798" s="28">
        <v>-67.618684000000002</v>
      </c>
      <c r="AA1798" s="28">
        <v>-0.61705500000000002</v>
      </c>
      <c r="AB1798" s="28">
        <v>-1.6570000000000001E-3</v>
      </c>
      <c r="AC1798" s="8">
        <f t="shared" ref="AC1798" si="4117">AB1798+AA1798</f>
        <v>-0.61871200000000004</v>
      </c>
      <c r="AD1798" s="35">
        <v>-0.63296125202341602</v>
      </c>
      <c r="AE1798" s="8">
        <f t="shared" ref="AE1798" si="4118">IF(AD1798="",0,IF(OR(AC1798="",AC1798=0),W1798-AD1798,AC1798-AD1798))</f>
        <v>1.4249252023415981E-2</v>
      </c>
      <c r="AF1798" s="58">
        <f t="shared" ref="AF1798" si="4119">IF(AA1798="",(Z1798-V1798)-Z1797,AC1798-W1798)</f>
        <v>2.8879999999998907E-3</v>
      </c>
      <c r="AG1798" s="40">
        <v>218</v>
      </c>
      <c r="AH1798" s="73">
        <v>400</v>
      </c>
      <c r="AI1798" s="40">
        <v>31</v>
      </c>
      <c r="AJ1798" s="73">
        <v>100</v>
      </c>
      <c r="AK1798" s="40">
        <v>14</v>
      </c>
      <c r="AL1798" s="73">
        <v>200</v>
      </c>
      <c r="AM1798" s="70"/>
      <c r="AN1798" s="74"/>
      <c r="AO1798" s="70">
        <v>29</v>
      </c>
      <c r="AP1798" s="63"/>
      <c r="AQ1798" s="63"/>
      <c r="AR1798" s="40"/>
      <c r="AS1798" s="40"/>
      <c r="AT1798" s="63"/>
      <c r="AU1798" s="63"/>
      <c r="AV1798" s="142"/>
      <c r="AW1798" s="71"/>
      <c r="AX1798" s="45"/>
      <c r="AY1798" s="45"/>
      <c r="AZ1798" s="46"/>
      <c r="BA1798" s="152"/>
      <c r="BB1798" s="47"/>
      <c r="BC1798" s="158">
        <v>7</v>
      </c>
      <c r="BD1798" s="158"/>
      <c r="BE1798" s="47"/>
      <c r="BF1798" s="56"/>
      <c r="BG1798" s="49"/>
      <c r="BH1798" s="50"/>
      <c r="BI1798" s="49"/>
      <c r="BJ1798" s="49"/>
      <c r="BK1798" s="49"/>
      <c r="BL1798" s="49"/>
      <c r="BM1798" s="49"/>
      <c r="BN1798" s="50"/>
      <c r="BO1798" s="49"/>
      <c r="BP1798" s="49"/>
      <c r="BQ1798" s="50"/>
      <c r="BR1798" s="9"/>
    </row>
    <row r="1799" spans="1:70" s="7" customFormat="1" x14ac:dyDescent="0.25">
      <c r="A1799" s="68" t="s">
        <v>2721</v>
      </c>
      <c r="B1799" s="67" t="s">
        <v>1318</v>
      </c>
      <c r="C1799" s="52">
        <v>44979.173252314817</v>
      </c>
      <c r="D1799" s="16">
        <f>(K1799*M1799+P1799*R1799)/(24*60*60)</f>
        <v>6.1111111111111114E-3</v>
      </c>
      <c r="E1799" s="26"/>
      <c r="F1799" s="14" t="s">
        <v>2647</v>
      </c>
      <c r="G1799" s="15">
        <v>0.112</v>
      </c>
      <c r="H1799" s="131">
        <v>31.5</v>
      </c>
      <c r="I1799" s="131">
        <v>15</v>
      </c>
      <c r="J1799" s="143" t="s">
        <v>2159</v>
      </c>
      <c r="K1799" s="27">
        <v>3</v>
      </c>
      <c r="L1799" s="27">
        <v>2E-3</v>
      </c>
      <c r="M1799" s="13">
        <v>176</v>
      </c>
      <c r="N1799" s="13">
        <v>240</v>
      </c>
      <c r="O1799" s="17">
        <v>2E-3</v>
      </c>
      <c r="P1799" s="27">
        <v>0</v>
      </c>
      <c r="Q1799" s="27">
        <v>2E-3</v>
      </c>
      <c r="R1799" s="13">
        <v>529</v>
      </c>
      <c r="S1799" s="13">
        <v>240</v>
      </c>
      <c r="T1799" s="133">
        <v>2.9999999999999997E-4</v>
      </c>
      <c r="U1799" s="27">
        <v>1.7570000000000001E-3</v>
      </c>
      <c r="V1799" s="8">
        <f>IF(AB1797="Latest Sag:",-(K1799*L1799+P1799*Q1799),-(K1799*L1799+P1799*Q1799)+U1799)</f>
        <v>-4.2430000000000002E-3</v>
      </c>
      <c r="W1799" s="8">
        <f>IF(OR(AC1798="",AC1798=0),Z1798+V1799,IF(AB1797="Latest Sag:",AA1798+U1799+V1799,AC1798+V1799))</f>
        <v>-0.62295500000000004</v>
      </c>
      <c r="X1799" s="33">
        <v>-39.811762000000002</v>
      </c>
      <c r="Y1799" s="53">
        <f>IF(OR(ISBLANK(X1799),X1797=VALUE(20)),,IF(W1797="Latest Z20:",ABS(X1797-X1799-K1796*L1796-P1796*Q1796+U1798+U1799),ABS(X1798-X1799-K1798*L1798-P1798*Q1798+U1799)))</f>
        <v>1.0000000023587061E-6</v>
      </c>
      <c r="Z1799" s="28">
        <v>-67.618969000000007</v>
      </c>
      <c r="AA1799" s="28">
        <v>-0.617039</v>
      </c>
      <c r="AB1799" s="28">
        <v>-5.5909999999999996E-3</v>
      </c>
      <c r="AC1799" s="8">
        <f t="shared" ref="AC1799" si="4120">AB1799+AA1799</f>
        <v>-0.62263000000000002</v>
      </c>
      <c r="AD1799" s="35">
        <v>-0.63296125202341602</v>
      </c>
      <c r="AE1799" s="8">
        <f t="shared" ref="AE1799" si="4121">IF(AD1799="",0,IF(OR(AC1799="",AC1799=0),W1799-AD1799,AC1799-AD1799))</f>
        <v>1.0331252023416004E-2</v>
      </c>
      <c r="AF1799" s="58">
        <f t="shared" ref="AF1799" si="4122">IF(AA1799="",(Z1799-V1799)-Z1798,AC1799-W1799)</f>
        <v>3.2500000000001972E-4</v>
      </c>
      <c r="AG1799" s="40">
        <v>163</v>
      </c>
      <c r="AH1799" s="73">
        <v>400</v>
      </c>
      <c r="AI1799" s="40">
        <v>30</v>
      </c>
      <c r="AJ1799" s="73">
        <v>100</v>
      </c>
      <c r="AK1799" s="40">
        <v>15</v>
      </c>
      <c r="AL1799" s="73">
        <v>200</v>
      </c>
      <c r="AM1799" s="70"/>
      <c r="AN1799" s="74"/>
      <c r="AO1799" s="70">
        <v>13</v>
      </c>
      <c r="AP1799" s="63"/>
      <c r="AQ1799" s="63"/>
      <c r="AR1799" s="40"/>
      <c r="AS1799" s="40"/>
      <c r="AT1799" s="63"/>
      <c r="AU1799" s="63"/>
      <c r="AV1799" s="142"/>
      <c r="AW1799" s="71"/>
      <c r="AX1799" s="45"/>
      <c r="AY1799" s="45"/>
      <c r="AZ1799" s="46"/>
      <c r="BA1799" s="152"/>
      <c r="BB1799" s="47"/>
      <c r="BC1799" s="158">
        <v>7</v>
      </c>
      <c r="BD1799" s="158">
        <v>5</v>
      </c>
      <c r="BE1799" s="47">
        <v>9</v>
      </c>
      <c r="BF1799" s="56"/>
      <c r="BG1799" s="49"/>
      <c r="BH1799" s="50"/>
      <c r="BI1799" s="49"/>
      <c r="BJ1799" s="49"/>
      <c r="BK1799" s="49"/>
      <c r="BL1799" s="49"/>
      <c r="BM1799" s="49"/>
      <c r="BN1799" s="50"/>
      <c r="BO1799" s="49"/>
      <c r="BP1799" s="49"/>
      <c r="BQ1799" s="50"/>
      <c r="BR1799" s="9"/>
    </row>
    <row r="1800" spans="1:70" s="7" customFormat="1" x14ac:dyDescent="0.25">
      <c r="A1800" s="68" t="s">
        <v>2722</v>
      </c>
      <c r="B1800" s="67" t="s">
        <v>1318</v>
      </c>
      <c r="C1800" s="52">
        <v>44979.190763888888</v>
      </c>
      <c r="D1800" s="16">
        <f>(K1800*M1800+P1800*R1800)/(24*60*60)</f>
        <v>6.1111111111111114E-3</v>
      </c>
      <c r="E1800" s="26"/>
      <c r="F1800" s="14" t="s">
        <v>2647</v>
      </c>
      <c r="G1800" s="15">
        <v>0.112</v>
      </c>
      <c r="H1800" s="131">
        <v>31.5</v>
      </c>
      <c r="I1800" s="131">
        <v>15</v>
      </c>
      <c r="J1800" s="143" t="s">
        <v>2159</v>
      </c>
      <c r="K1800" s="27">
        <v>3</v>
      </c>
      <c r="L1800" s="27">
        <v>2E-3</v>
      </c>
      <c r="M1800" s="13">
        <v>176</v>
      </c>
      <c r="N1800" s="13">
        <v>240</v>
      </c>
      <c r="O1800" s="17">
        <v>2E-3</v>
      </c>
      <c r="P1800" s="27">
        <v>0</v>
      </c>
      <c r="Q1800" s="27">
        <v>2E-3</v>
      </c>
      <c r="R1800" s="13">
        <v>529</v>
      </c>
      <c r="S1800" s="13">
        <v>240</v>
      </c>
      <c r="T1800" s="133">
        <v>2.9999999999999997E-4</v>
      </c>
      <c r="U1800" s="27">
        <v>6.69E-4</v>
      </c>
      <c r="V1800" s="8">
        <f>IF(AB1798="Latest Sag:",-(K1800*L1800+P1800*Q1800),-(K1800*L1800+P1800*Q1800)+U1800)</f>
        <v>-5.3309999999999998E-3</v>
      </c>
      <c r="W1800" s="8">
        <f>IF(OR(AC1799="",AC1799=0),Z1799+V1800,IF(AB1798="Latest Sag:",AA1799+U1800+V1800,AC1799+V1800))</f>
        <v>-0.62796099999999999</v>
      </c>
      <c r="X1800" s="33">
        <v>-39.817092000000002</v>
      </c>
      <c r="Y1800" s="53">
        <f>IF(OR(ISBLANK(X1800),X1798=VALUE(20)),,IF(W1798="Latest Z20:",ABS(X1798-X1800-K1797*L1797-P1797*Q1797+U1799+U1800),ABS(X1799-X1800-K1799*L1799-P1799*Q1799+U1800)))</f>
        <v>9.999999992770783E-7</v>
      </c>
      <c r="Z1800" s="28">
        <v>-67.619011999999998</v>
      </c>
      <c r="AA1800" s="28">
        <v>-0.61705500000000002</v>
      </c>
      <c r="AB1800" s="28">
        <v>-1.0911000000000001E-2</v>
      </c>
      <c r="AC1800" s="8">
        <f t="shared" ref="AC1800" si="4123">AB1800+AA1800</f>
        <v>-0.62796600000000002</v>
      </c>
      <c r="AD1800" s="35">
        <v>-0.63296125202341602</v>
      </c>
      <c r="AE1800" s="8">
        <f t="shared" ref="AE1800" si="4124">IF(AD1800="",0,IF(OR(AC1800="",AC1800=0),W1800-AD1800,AC1800-AD1800))</f>
        <v>4.9952520234159969E-3</v>
      </c>
      <c r="AF1800" s="58">
        <f t="shared" ref="AF1800" si="4125">IF(AA1800="",(Z1800-V1800)-Z1799,AC1800-W1800)</f>
        <v>-5.000000000032756E-6</v>
      </c>
      <c r="AG1800" s="40">
        <v>250</v>
      </c>
      <c r="AH1800" s="73">
        <v>400</v>
      </c>
      <c r="AI1800" s="40">
        <v>36</v>
      </c>
      <c r="AJ1800" s="73">
        <v>100</v>
      </c>
      <c r="AK1800" s="40">
        <v>20</v>
      </c>
      <c r="AL1800" s="73">
        <v>200</v>
      </c>
      <c r="AM1800" s="70"/>
      <c r="AN1800" s="74"/>
      <c r="AO1800" s="70">
        <v>33</v>
      </c>
      <c r="AP1800" s="63"/>
      <c r="AQ1800" s="63"/>
      <c r="AR1800" s="40"/>
      <c r="AS1800" s="40"/>
      <c r="AT1800" s="63"/>
      <c r="AU1800" s="63"/>
      <c r="AV1800" s="142"/>
      <c r="AW1800" s="71"/>
      <c r="AX1800" s="45">
        <v>-1.34E-4</v>
      </c>
      <c r="AY1800" s="45"/>
      <c r="AZ1800" s="46"/>
      <c r="BA1800" s="152"/>
      <c r="BB1800" s="47"/>
      <c r="BC1800" s="158">
        <v>7</v>
      </c>
      <c r="BD1800" s="158">
        <v>6</v>
      </c>
      <c r="BE1800" s="47">
        <v>7.8</v>
      </c>
      <c r="BF1800" s="56"/>
      <c r="BG1800" s="49"/>
      <c r="BH1800" s="50"/>
      <c r="BI1800" s="49"/>
      <c r="BJ1800" s="49"/>
      <c r="BK1800" s="49"/>
      <c r="BL1800" s="49"/>
      <c r="BM1800" s="49"/>
      <c r="BN1800" s="50"/>
      <c r="BO1800" s="49"/>
      <c r="BP1800" s="49"/>
      <c r="BQ1800" s="50"/>
      <c r="BR1800" s="9"/>
    </row>
    <row r="1801" spans="1:70" s="7" customFormat="1" x14ac:dyDescent="0.25">
      <c r="A1801" s="68" t="s">
        <v>2723</v>
      </c>
      <c r="B1801" s="67" t="s">
        <v>1318</v>
      </c>
      <c r="C1801" s="52">
        <v>44979.20994212963</v>
      </c>
      <c r="D1801" s="16">
        <f>(K1801*M1801+P1801*R1801)/(24*60*60)</f>
        <v>1.2233796296296296E-2</v>
      </c>
      <c r="E1801" s="26"/>
      <c r="F1801" s="14" t="s">
        <v>2647</v>
      </c>
      <c r="G1801" s="15">
        <v>0.112</v>
      </c>
      <c r="H1801" s="131">
        <v>31.5</v>
      </c>
      <c r="I1801" s="131">
        <v>15</v>
      </c>
      <c r="J1801" s="143" t="s">
        <v>2159</v>
      </c>
      <c r="K1801" s="27">
        <v>3</v>
      </c>
      <c r="L1801" s="27">
        <v>2E-3</v>
      </c>
      <c r="M1801" s="13">
        <v>176</v>
      </c>
      <c r="N1801" s="13">
        <v>240</v>
      </c>
      <c r="O1801" s="17">
        <v>2E-3</v>
      </c>
      <c r="P1801" s="27">
        <v>1</v>
      </c>
      <c r="Q1801" s="27">
        <v>2E-3</v>
      </c>
      <c r="R1801" s="13">
        <v>529</v>
      </c>
      <c r="S1801" s="13">
        <v>240</v>
      </c>
      <c r="T1801" s="133">
        <v>2.9999999999999997E-4</v>
      </c>
      <c r="U1801" s="27">
        <v>3.1220000000000002E-3</v>
      </c>
      <c r="V1801" s="8">
        <f>IF(AB1799="Latest Sag:",-(K1801*L1801+P1801*Q1801),-(K1801*L1801+P1801*Q1801)+U1801)</f>
        <v>-4.8780000000000004E-3</v>
      </c>
      <c r="W1801" s="8">
        <f>IF(OR(AC1800="",AC1800=0),Z1800+V1801,IF(AB1799="Latest Sag:",AA1800+U1801+V1801,AC1800+V1801))</f>
        <v>-0.63284400000000007</v>
      </c>
      <c r="X1801" s="33">
        <v>-39.819969999999998</v>
      </c>
      <c r="Y1801" s="53">
        <f>IF(OR(ISBLANK(X1801),X1799=VALUE(20)),,IF(W1799="Latest Z20:",ABS(X1799-X1801-K1798*L1798-P1798*Q1798+U1800+U1801),ABS(X1800-X1801-K1800*L1800-P1800*Q1800+U1801)))</f>
        <v>4.5046431862427738E-15</v>
      </c>
      <c r="Z1801" s="28">
        <v>-67.618613999999994</v>
      </c>
      <c r="AA1801" s="28">
        <v>-0.61703699999999995</v>
      </c>
      <c r="AB1801" s="28">
        <v>-1.6015999999999999E-2</v>
      </c>
      <c r="AC1801" s="8">
        <f t="shared" ref="AC1801" si="4126">AB1801+AA1801</f>
        <v>-0.63305299999999998</v>
      </c>
      <c r="AD1801" s="35">
        <v>-0.63296125202341602</v>
      </c>
      <c r="AE1801" s="8">
        <f t="shared" ref="AE1801" si="4127">IF(AD1801="",0,IF(OR(AC1801="",AC1801=0),W1801-AD1801,AC1801-AD1801))</f>
        <v>-9.1747976583955726E-5</v>
      </c>
      <c r="AF1801" s="58">
        <f t="shared" ref="AF1801" si="4128">IF(AA1801="",(Z1801-V1801)-Z1800,AC1801-W1801)</f>
        <v>-2.0899999999990371E-4</v>
      </c>
      <c r="AG1801" s="40">
        <v>-79</v>
      </c>
      <c r="AH1801" s="73">
        <v>400</v>
      </c>
      <c r="AI1801" s="40">
        <v>36</v>
      </c>
      <c r="AJ1801" s="73">
        <v>100</v>
      </c>
      <c r="AK1801" s="40">
        <v>21</v>
      </c>
      <c r="AL1801" s="73">
        <v>200</v>
      </c>
      <c r="AM1801" s="70"/>
      <c r="AN1801" s="74"/>
      <c r="AO1801" s="70">
        <v>84</v>
      </c>
      <c r="AP1801" s="63"/>
      <c r="AQ1801" s="63"/>
      <c r="AR1801" s="40"/>
      <c r="AS1801" s="40"/>
      <c r="AT1801" s="63"/>
      <c r="AU1801" s="63"/>
      <c r="AV1801" s="142"/>
      <c r="AW1801" s="71"/>
      <c r="AX1801" s="45"/>
      <c r="AY1801" s="45"/>
      <c r="AZ1801" s="46"/>
      <c r="BA1801" s="152"/>
      <c r="BB1801" s="47"/>
      <c r="BC1801" s="158">
        <v>7</v>
      </c>
      <c r="BD1801" s="158">
        <v>4</v>
      </c>
      <c r="BE1801" s="47">
        <v>5.8</v>
      </c>
      <c r="BF1801" s="56"/>
      <c r="BG1801" s="49"/>
      <c r="BH1801" s="50"/>
      <c r="BI1801" s="49"/>
      <c r="BJ1801" s="49"/>
      <c r="BK1801" s="49"/>
      <c r="BL1801" s="49"/>
      <c r="BM1801" s="49"/>
      <c r="BN1801" s="50"/>
      <c r="BO1801" s="49"/>
      <c r="BP1801" s="49"/>
      <c r="BQ1801" s="50"/>
      <c r="BR1801" s="9"/>
    </row>
    <row r="1802" spans="1:70" s="6" customFormat="1" x14ac:dyDescent="0.25">
      <c r="A1802" s="170" t="s">
        <v>1155</v>
      </c>
      <c r="B1802" s="136"/>
      <c r="C1802" s="137">
        <v>44979.25204861111</v>
      </c>
      <c r="D1802" s="146">
        <v>3.6</v>
      </c>
      <c r="E1802" s="139" t="s">
        <v>814</v>
      </c>
      <c r="F1802" s="165" t="s">
        <v>1199</v>
      </c>
      <c r="G1802" s="22"/>
      <c r="H1802" s="134"/>
      <c r="I1802" s="134"/>
      <c r="J1802" s="145"/>
      <c r="K1802" s="29"/>
      <c r="L1802" s="29"/>
      <c r="M1802" s="1"/>
      <c r="N1802" s="1"/>
      <c r="O1802" s="3"/>
      <c r="P1802" s="29"/>
      <c r="Q1802" s="29"/>
      <c r="R1802" s="1"/>
      <c r="S1802" s="1"/>
      <c r="T1802" s="147" t="s">
        <v>903</v>
      </c>
      <c r="U1802" s="32" t="s">
        <v>24</v>
      </c>
      <c r="V1802" s="24"/>
      <c r="W1802" s="25" t="s">
        <v>22</v>
      </c>
      <c r="X1802" s="30">
        <v>20</v>
      </c>
      <c r="Y1802" s="138"/>
      <c r="Z1802" s="30"/>
      <c r="AA1802" s="30"/>
      <c r="AB1802" s="36" t="s">
        <v>21</v>
      </c>
      <c r="AC1802" s="24">
        <f>$AC$1801</f>
        <v>-0.63305299999999998</v>
      </c>
      <c r="AD1802" s="30"/>
      <c r="AE1802" s="24"/>
      <c r="AF1802" s="24"/>
      <c r="AG1802" s="41"/>
      <c r="AH1802" s="41"/>
      <c r="AI1802" s="41"/>
      <c r="AJ1802" s="41"/>
      <c r="AK1802" s="41"/>
      <c r="AL1802" s="41"/>
      <c r="AM1802" s="41"/>
      <c r="AN1802" s="41"/>
      <c r="AO1802" s="41"/>
      <c r="AP1802" s="135"/>
      <c r="AQ1802" s="135"/>
      <c r="AR1802" s="41"/>
      <c r="AS1802" s="41"/>
      <c r="AT1802" s="135"/>
      <c r="AU1802" s="135"/>
      <c r="AV1802" s="29"/>
      <c r="AW1802" s="42"/>
      <c r="AX1802" s="42"/>
      <c r="AY1802" s="42"/>
      <c r="AZ1802" s="43"/>
      <c r="BA1802" s="151"/>
      <c r="BB1802" s="44"/>
      <c r="BC1802" s="157">
        <v>8</v>
      </c>
      <c r="BD1802" s="157"/>
      <c r="BE1802" s="44"/>
      <c r="BF1802" s="48"/>
      <c r="BG1802" s="48"/>
      <c r="BH1802" s="48"/>
      <c r="BI1802" s="48"/>
      <c r="BJ1802" s="48"/>
      <c r="BK1802" s="48"/>
      <c r="BL1802" s="48"/>
      <c r="BM1802" s="48"/>
      <c r="BN1802" s="48"/>
      <c r="BO1802" s="48"/>
      <c r="BP1802" s="48"/>
      <c r="BQ1802" s="48"/>
      <c r="BR1802" s="1"/>
    </row>
    <row r="1803" spans="1:70" s="7" customFormat="1" x14ac:dyDescent="0.25">
      <c r="A1803" s="68" t="s">
        <v>2724</v>
      </c>
      <c r="B1803" s="67" t="s">
        <v>1182</v>
      </c>
      <c r="C1803" s="52">
        <v>44979.252210648148</v>
      </c>
      <c r="D1803" s="16">
        <f>(K1803*M1803+P1803*R1803)/(24*60*60)</f>
        <v>0</v>
      </c>
      <c r="E1803" s="26"/>
      <c r="F1803" s="14" t="s">
        <v>2647</v>
      </c>
      <c r="G1803" s="15">
        <v>0.112</v>
      </c>
      <c r="H1803" s="131">
        <v>31.5</v>
      </c>
      <c r="I1803" s="131">
        <v>15</v>
      </c>
      <c r="J1803" s="143" t="s">
        <v>2159</v>
      </c>
      <c r="K1803" s="37"/>
      <c r="L1803" s="27">
        <v>2E-3</v>
      </c>
      <c r="M1803" s="13">
        <v>176</v>
      </c>
      <c r="N1803" s="13">
        <v>240</v>
      </c>
      <c r="O1803" s="17">
        <v>2E-3</v>
      </c>
      <c r="P1803" s="37"/>
      <c r="Q1803" s="27">
        <v>2E-3</v>
      </c>
      <c r="R1803" s="13">
        <v>529</v>
      </c>
      <c r="S1803" s="13">
        <v>240</v>
      </c>
      <c r="T1803" s="133">
        <v>2.9999999999999997E-4</v>
      </c>
      <c r="U1803" s="27"/>
      <c r="V1803" s="8">
        <f>IF(AB1801="Latest Sag:",-(K1803*L1803+P1803*Q1803),-(K1803*L1803+P1803*Q1803)+U1803)</f>
        <v>0</v>
      </c>
      <c r="W1803" s="8">
        <f>IF(OR(AC1802="",AC1802=0),Z1802+V1803,IF(AB1801="Latest Sag:",AA1802+U1803+V1803,AC1802+V1803))</f>
        <v>-0.63305299999999998</v>
      </c>
      <c r="X1803" s="34"/>
      <c r="Y1803" s="53">
        <f>IF(OR(ISBLANK(X1803),X1801=VALUE(20)),,IF(W1801="Latest Z20:",ABS(X1801-X1803-K1800*L1800-P1800*Q1800+U1802+U1803),ABS(X1802-X1803-K1802*L1802-P1802*Q1802+U1803)))</f>
        <v>0</v>
      </c>
      <c r="Z1803" s="28">
        <v>-67.617960999999994</v>
      </c>
      <c r="AA1803" s="28">
        <v>-0.61684399999999995</v>
      </c>
      <c r="AB1803" s="28">
        <v>0</v>
      </c>
      <c r="AC1803" s="8">
        <f t="shared" ref="AC1803" si="4129">AB1803+AA1803</f>
        <v>-0.61684399999999995</v>
      </c>
      <c r="AD1803" s="35">
        <v>-0.63281559301456303</v>
      </c>
      <c r="AE1803" s="8">
        <f t="shared" ref="AE1803" si="4130">IF(AD1803="",0,IF(OR(AC1803="",AC1803=0),W1803-AD1803,AC1803-AD1803))</f>
        <v>1.5971593014563079E-2</v>
      </c>
      <c r="AF1803" s="58">
        <f t="shared" ref="AF1803" si="4131">IF(AA1803="",(Z1803-V1803)-Z1802,AC1803-W1803)</f>
        <v>1.6209000000000029E-2</v>
      </c>
      <c r="AG1803" s="40">
        <v>2517</v>
      </c>
      <c r="AH1803" s="73">
        <v>400</v>
      </c>
      <c r="AI1803" s="40">
        <v>19</v>
      </c>
      <c r="AJ1803" s="73">
        <v>100</v>
      </c>
      <c r="AK1803" s="40">
        <v>32</v>
      </c>
      <c r="AL1803" s="73">
        <v>200</v>
      </c>
      <c r="AM1803" s="70"/>
      <c r="AN1803" s="74"/>
      <c r="AO1803" s="70"/>
      <c r="AP1803" s="63"/>
      <c r="AQ1803" s="63"/>
      <c r="AR1803" s="40"/>
      <c r="AS1803" s="40"/>
      <c r="AT1803" s="63"/>
      <c r="AU1803" s="63"/>
      <c r="AV1803" s="142"/>
      <c r="AW1803" s="71"/>
      <c r="AX1803" s="45"/>
      <c r="AY1803" s="45"/>
      <c r="AZ1803" s="46"/>
      <c r="BA1803" s="152"/>
      <c r="BB1803" s="47"/>
      <c r="BC1803" s="158">
        <v>8</v>
      </c>
      <c r="BD1803" s="158"/>
      <c r="BE1803" s="47"/>
      <c r="BF1803" s="56"/>
      <c r="BG1803" s="49"/>
      <c r="BH1803" s="50"/>
      <c r="BI1803" s="49"/>
      <c r="BJ1803" s="49"/>
      <c r="BK1803" s="49"/>
      <c r="BL1803" s="49"/>
      <c r="BM1803" s="49"/>
      <c r="BN1803" s="50"/>
      <c r="BO1803" s="49"/>
      <c r="BP1803" s="49"/>
      <c r="BQ1803" s="50"/>
      <c r="BR1803" s="9"/>
    </row>
    <row r="1804" spans="1:70" s="7" customFormat="1" x14ac:dyDescent="0.25">
      <c r="A1804" s="68" t="s">
        <v>2725</v>
      </c>
      <c r="B1804" s="67" t="s">
        <v>1182</v>
      </c>
      <c r="C1804" s="52">
        <v>44979.303113425929</v>
      </c>
      <c r="D1804" s="16">
        <f>(K1804*M1804+P1804*R1804)/(24*60*60)</f>
        <v>6.1111111111111114E-3</v>
      </c>
      <c r="E1804" s="26"/>
      <c r="F1804" s="14" t="s">
        <v>2647</v>
      </c>
      <c r="G1804" s="15">
        <v>0.112</v>
      </c>
      <c r="H1804" s="131">
        <v>31.5</v>
      </c>
      <c r="I1804" s="131">
        <v>15</v>
      </c>
      <c r="J1804" s="143" t="s">
        <v>2159</v>
      </c>
      <c r="K1804" s="27">
        <v>3</v>
      </c>
      <c r="L1804" s="27">
        <v>2E-3</v>
      </c>
      <c r="M1804" s="13">
        <v>176</v>
      </c>
      <c r="N1804" s="13">
        <v>240</v>
      </c>
      <c r="O1804" s="17">
        <v>2E-3</v>
      </c>
      <c r="P1804" s="27">
        <v>0</v>
      </c>
      <c r="Q1804" s="27">
        <v>2E-3</v>
      </c>
      <c r="R1804" s="13">
        <v>529</v>
      </c>
      <c r="S1804" s="13">
        <v>240</v>
      </c>
      <c r="T1804" s="133">
        <v>2.9999999999999997E-4</v>
      </c>
      <c r="U1804" s="27">
        <v>1.356E-3</v>
      </c>
      <c r="V1804" s="8">
        <f>IF(AB1802="Latest Sag:",-(K1804*L1804+P1804*Q1804),-(K1804*L1804+P1804*Q1804)+U1804)</f>
        <v>-6.0000000000000001E-3</v>
      </c>
      <c r="W1804" s="8">
        <f>IF(OR(AC1803="",AC1803=0),Z1803+V1804,IF(AB1802="Latest Sag:",AA1803+U1804+V1804,AC1803+V1804))</f>
        <v>-0.62148799999999993</v>
      </c>
      <c r="X1804" s="33">
        <v>-39.807099999999998</v>
      </c>
      <c r="Y1804" s="53">
        <f>IF(OR(ISBLANK(X1804),X1802=VALUE(20)),,IF(W1802="Latest Z20:",ABS(X1802-X1804-K1801*L1801-P1801*Q1801+U1803+U1804),ABS(X1803-X1804-K1803*L1803-P1803*Q1803+U1804)))</f>
        <v>0</v>
      </c>
      <c r="Z1804" s="28">
        <v>-67.617805000000004</v>
      </c>
      <c r="AA1804" s="28">
        <v>-0.61682400000000004</v>
      </c>
      <c r="AB1804" s="28">
        <v>-2.2100000000000002E-3</v>
      </c>
      <c r="AC1804" s="8">
        <f t="shared" ref="AC1804" si="4132">AB1804+AA1804</f>
        <v>-0.61903400000000008</v>
      </c>
      <c r="AD1804" s="35">
        <v>-0.63281559301456303</v>
      </c>
      <c r="AE1804" s="8">
        <f t="shared" ref="AE1804" si="4133">IF(AD1804="",0,IF(OR(AC1804="",AC1804=0),W1804-AD1804,AC1804-AD1804))</f>
        <v>1.3781593014562943E-2</v>
      </c>
      <c r="AF1804" s="58">
        <f t="shared" ref="AF1804" si="4134">IF(AA1804="",(Z1804-V1804)-Z1803,AC1804-W1804)</f>
        <v>2.4539999999998452E-3</v>
      </c>
      <c r="AG1804" s="40">
        <v>709</v>
      </c>
      <c r="AH1804" s="73">
        <v>400</v>
      </c>
      <c r="AI1804" s="40">
        <v>25</v>
      </c>
      <c r="AJ1804" s="73">
        <v>100</v>
      </c>
      <c r="AK1804" s="40">
        <v>23</v>
      </c>
      <c r="AL1804" s="73">
        <v>200</v>
      </c>
      <c r="AM1804" s="70"/>
      <c r="AN1804" s="74"/>
      <c r="AO1804" s="70">
        <v>193</v>
      </c>
      <c r="AP1804" s="63"/>
      <c r="AQ1804" s="63"/>
      <c r="AR1804" s="40"/>
      <c r="AS1804" s="40"/>
      <c r="AT1804" s="63"/>
      <c r="AU1804" s="63"/>
      <c r="AV1804" s="142"/>
      <c r="AW1804" s="71"/>
      <c r="AX1804" s="45"/>
      <c r="AY1804" s="45"/>
      <c r="AZ1804" s="46"/>
      <c r="BA1804" s="152"/>
      <c r="BB1804" s="47"/>
      <c r="BC1804" s="158">
        <v>8</v>
      </c>
      <c r="BD1804" s="158"/>
      <c r="BE1804" s="47"/>
      <c r="BF1804" s="56"/>
      <c r="BG1804" s="49"/>
      <c r="BH1804" s="50"/>
      <c r="BI1804" s="49"/>
      <c r="BJ1804" s="49"/>
      <c r="BK1804" s="49"/>
      <c r="BL1804" s="49"/>
      <c r="BM1804" s="49"/>
      <c r="BN1804" s="50"/>
      <c r="BO1804" s="49"/>
      <c r="BP1804" s="49"/>
      <c r="BQ1804" s="50"/>
      <c r="BR1804" s="9"/>
    </row>
    <row r="1805" spans="1:70" s="7" customFormat="1" x14ac:dyDescent="0.25">
      <c r="A1805" s="68" t="s">
        <v>2726</v>
      </c>
      <c r="B1805" s="67" t="s">
        <v>1182</v>
      </c>
      <c r="C1805" s="52">
        <v>44979.324976851851</v>
      </c>
      <c r="D1805" s="16">
        <f>(K1805*M1805+P1805*R1805)/(24*60*60)</f>
        <v>8.1481481481481474E-3</v>
      </c>
      <c r="E1805" s="26"/>
      <c r="F1805" s="14" t="s">
        <v>2647</v>
      </c>
      <c r="G1805" s="15">
        <v>0.112</v>
      </c>
      <c r="H1805" s="131">
        <v>31.5</v>
      </c>
      <c r="I1805" s="131">
        <v>15</v>
      </c>
      <c r="J1805" s="143" t="s">
        <v>2159</v>
      </c>
      <c r="K1805" s="27">
        <v>4</v>
      </c>
      <c r="L1805" s="27">
        <v>2E-3</v>
      </c>
      <c r="M1805" s="13">
        <v>176</v>
      </c>
      <c r="N1805" s="13">
        <v>240</v>
      </c>
      <c r="O1805" s="17">
        <v>2E-3</v>
      </c>
      <c r="P1805" s="27">
        <v>0</v>
      </c>
      <c r="Q1805" s="27">
        <v>2E-3</v>
      </c>
      <c r="R1805" s="13">
        <v>529</v>
      </c>
      <c r="S1805" s="13">
        <v>240</v>
      </c>
      <c r="T1805" s="133">
        <v>2.9999999999999997E-4</v>
      </c>
      <c r="U1805" s="27">
        <v>0</v>
      </c>
      <c r="V1805" s="8">
        <f>IF(AB1803="Latest Sag:",-(K1805*L1805+P1805*Q1805),-(K1805*L1805+P1805*Q1805)+U1805)</f>
        <v>-8.0000000000000002E-3</v>
      </c>
      <c r="W1805" s="8">
        <f>IF(OR(AC1804="",AC1804=0),Z1804+V1805,IF(AB1803="Latest Sag:",AA1804+U1805+V1805,AC1804+V1805))</f>
        <v>-0.62703400000000009</v>
      </c>
      <c r="X1805" s="33">
        <v>-39.813099999999999</v>
      </c>
      <c r="Y1805" s="53">
        <f>IF(OR(ISBLANK(X1805),X1803=VALUE(20)),,IF(W1803="Latest Z20:",ABS(X1803-X1805-K1802*L1802-P1802*Q1802+U1804+U1805),ABS(X1804-X1805-K1804*L1804-P1804*Q1804+U1805)))</f>
        <v>2.2724877535296173E-16</v>
      </c>
      <c r="Z1805" s="28">
        <v>-67.617923000000005</v>
      </c>
      <c r="AA1805" s="28">
        <v>-0.61681399999999997</v>
      </c>
      <c r="AB1805" s="28">
        <v>-1.0281999999999999E-2</v>
      </c>
      <c r="AC1805" s="8">
        <f t="shared" ref="AC1805" si="4135">AB1805+AA1805</f>
        <v>-0.62709599999999999</v>
      </c>
      <c r="AD1805" s="35">
        <v>-0.63281559301456303</v>
      </c>
      <c r="AE1805" s="8">
        <f t="shared" ref="AE1805" si="4136">IF(AD1805="",0,IF(OR(AC1805="",AC1805=0),W1805-AD1805,AC1805-AD1805))</f>
        <v>5.7195930145630403E-3</v>
      </c>
      <c r="AF1805" s="58">
        <f t="shared" ref="AF1805" si="4137">IF(AA1805="",(Z1805-V1805)-Z1804,AC1805-W1805)</f>
        <v>-6.1999999999895472E-5</v>
      </c>
      <c r="AG1805" s="40">
        <v>-105</v>
      </c>
      <c r="AH1805" s="73">
        <v>400</v>
      </c>
      <c r="AI1805" s="40">
        <v>32</v>
      </c>
      <c r="AJ1805" s="73">
        <v>100</v>
      </c>
      <c r="AK1805" s="40">
        <v>18</v>
      </c>
      <c r="AL1805" s="73">
        <v>200</v>
      </c>
      <c r="AM1805" s="70"/>
      <c r="AN1805" s="74"/>
      <c r="AO1805" s="70">
        <v>96</v>
      </c>
      <c r="AP1805" s="63"/>
      <c r="AQ1805" s="63"/>
      <c r="AR1805" s="40"/>
      <c r="AS1805" s="40"/>
      <c r="AT1805" s="63"/>
      <c r="AU1805" s="63"/>
      <c r="AV1805" s="142"/>
      <c r="AW1805" s="71"/>
      <c r="AX1805" s="45">
        <v>-1E-4</v>
      </c>
      <c r="AY1805" s="45"/>
      <c r="AZ1805" s="46"/>
      <c r="BA1805" s="152"/>
      <c r="BB1805" s="47"/>
      <c r="BC1805" s="158">
        <v>8</v>
      </c>
      <c r="BD1805" s="158"/>
      <c r="BE1805" s="47"/>
      <c r="BF1805" s="56"/>
      <c r="BG1805" s="49"/>
      <c r="BH1805" s="50"/>
      <c r="BI1805" s="49"/>
      <c r="BJ1805" s="49"/>
      <c r="BK1805" s="49"/>
      <c r="BL1805" s="49"/>
      <c r="BM1805" s="49"/>
      <c r="BN1805" s="50"/>
      <c r="BO1805" s="49"/>
      <c r="BP1805" s="49"/>
      <c r="BQ1805" s="50"/>
      <c r="BR1805" s="9"/>
    </row>
    <row r="1806" spans="1:70" s="7" customFormat="1" x14ac:dyDescent="0.25">
      <c r="A1806" s="68" t="s">
        <v>2727</v>
      </c>
      <c r="B1806" s="67" t="s">
        <v>1182</v>
      </c>
      <c r="C1806" s="52">
        <v>44979.346493055556</v>
      </c>
      <c r="D1806" s="16">
        <f>(K1806*M1806+P1806*R1806)/(24*60*60)</f>
        <v>1.019675925925926E-2</v>
      </c>
      <c r="E1806" s="26"/>
      <c r="F1806" s="14" t="s">
        <v>2647</v>
      </c>
      <c r="G1806" s="15">
        <v>0.112</v>
      </c>
      <c r="H1806" s="131">
        <v>31.5</v>
      </c>
      <c r="I1806" s="131">
        <v>15</v>
      </c>
      <c r="J1806" s="143" t="s">
        <v>2159</v>
      </c>
      <c r="K1806" s="27">
        <v>2</v>
      </c>
      <c r="L1806" s="27">
        <v>2E-3</v>
      </c>
      <c r="M1806" s="13">
        <v>176</v>
      </c>
      <c r="N1806" s="13">
        <v>240</v>
      </c>
      <c r="O1806" s="17">
        <v>2E-3</v>
      </c>
      <c r="P1806" s="27">
        <v>1</v>
      </c>
      <c r="Q1806" s="27">
        <v>2E-3</v>
      </c>
      <c r="R1806" s="13">
        <v>529</v>
      </c>
      <c r="S1806" s="13">
        <v>240</v>
      </c>
      <c r="T1806" s="133">
        <v>2.9999999999999997E-4</v>
      </c>
      <c r="U1806" s="27">
        <v>4.0000000000000002E-4</v>
      </c>
      <c r="V1806" s="8">
        <f>IF(AB1804="Latest Sag:",-(K1806*L1806+P1806*Q1806),-(K1806*L1806+P1806*Q1806)+U1806)</f>
        <v>-5.5999999999999999E-3</v>
      </c>
      <c r="W1806" s="8">
        <f>IF(OR(AC1805="",AC1805=0),Z1805+V1806,IF(AB1804="Latest Sag:",AA1805+U1806+V1806,AC1805+V1806))</f>
        <v>-0.63269600000000004</v>
      </c>
      <c r="X1806" s="33">
        <v>-39.820700000000002</v>
      </c>
      <c r="Y1806" s="53">
        <f>IF(OR(ISBLANK(X1806),X1804=VALUE(20)),,IF(W1804="Latest Z20:",ABS(X1804-X1806-K1803*L1803-P1803*Q1803+U1805+U1806),ABS(X1805-X1806-K1805*L1805-P1805*Q1805+U1806)))</f>
        <v>3.6037253910159439E-15</v>
      </c>
      <c r="Z1806" s="28">
        <v>-0.61680000000000001</v>
      </c>
      <c r="AA1806" s="28">
        <v>-0.61680000000000001</v>
      </c>
      <c r="AB1806" s="28">
        <v>-1.5896E-2</v>
      </c>
      <c r="AC1806" s="8">
        <f t="shared" ref="AC1806" si="4138">AB1806+AA1806</f>
        <v>-0.63269600000000004</v>
      </c>
      <c r="AD1806" s="35">
        <v>-0.63281559301456303</v>
      </c>
      <c r="AE1806" s="8">
        <f t="shared" ref="AE1806" si="4139">IF(AD1806="",0,IF(OR(AC1806="",AC1806=0),W1806-AD1806,AC1806-AD1806))</f>
        <v>1.1959301456299087E-4</v>
      </c>
      <c r="AF1806" s="58">
        <f t="shared" ref="AF1806" si="4140">IF(AA1806="",(Z1806-V1806)-Z1805,AC1806-W1806)</f>
        <v>0</v>
      </c>
      <c r="AG1806" s="40">
        <v>-51</v>
      </c>
      <c r="AH1806" s="73">
        <v>400</v>
      </c>
      <c r="AI1806" s="40">
        <v>44</v>
      </c>
      <c r="AJ1806" s="73">
        <v>100</v>
      </c>
      <c r="AK1806" s="40">
        <v>16</v>
      </c>
      <c r="AL1806" s="73">
        <v>200</v>
      </c>
      <c r="AM1806" s="70"/>
      <c r="AN1806" s="74"/>
      <c r="AO1806" s="70">
        <v>105</v>
      </c>
      <c r="AP1806" s="63"/>
      <c r="AQ1806" s="63"/>
      <c r="AR1806" s="40"/>
      <c r="AS1806" s="40"/>
      <c r="AT1806" s="63"/>
      <c r="AU1806" s="63"/>
      <c r="AV1806" s="142"/>
      <c r="AW1806" s="71"/>
      <c r="AX1806" s="45"/>
      <c r="AY1806" s="45"/>
      <c r="AZ1806" s="46"/>
      <c r="BA1806" s="152"/>
      <c r="BB1806" s="47"/>
      <c r="BC1806" s="158">
        <v>8</v>
      </c>
      <c r="BD1806" s="158">
        <v>5</v>
      </c>
      <c r="BE1806" s="47">
        <v>13.9</v>
      </c>
      <c r="BF1806" s="56"/>
      <c r="BG1806" s="49"/>
      <c r="BH1806" s="50"/>
      <c r="BI1806" s="49"/>
      <c r="BJ1806" s="49"/>
      <c r="BK1806" s="49"/>
      <c r="BL1806" s="49"/>
      <c r="BM1806" s="49"/>
      <c r="BN1806" s="50"/>
      <c r="BO1806" s="49"/>
      <c r="BP1806" s="49"/>
      <c r="BQ1806" s="50"/>
      <c r="BR1806" s="9"/>
    </row>
    <row r="1807" spans="1:70" s="6" customFormat="1" x14ac:dyDescent="0.25">
      <c r="A1807" s="170" t="s">
        <v>1155</v>
      </c>
      <c r="B1807" s="136"/>
      <c r="C1807" s="137">
        <v>44979.380312499998</v>
      </c>
      <c r="D1807" s="146">
        <v>3.08</v>
      </c>
      <c r="E1807" s="139" t="s">
        <v>814</v>
      </c>
      <c r="F1807" s="165" t="s">
        <v>1203</v>
      </c>
      <c r="G1807" s="22"/>
      <c r="H1807" s="134"/>
      <c r="I1807" s="134"/>
      <c r="J1807" s="145"/>
      <c r="K1807" s="29"/>
      <c r="L1807" s="29"/>
      <c r="M1807" s="1"/>
      <c r="N1807" s="1"/>
      <c r="O1807" s="3"/>
      <c r="P1807" s="29"/>
      <c r="Q1807" s="29"/>
      <c r="R1807" s="1"/>
      <c r="S1807" s="1"/>
      <c r="T1807" s="147" t="s">
        <v>903</v>
      </c>
      <c r="U1807" s="32" t="s">
        <v>24</v>
      </c>
      <c r="V1807" s="24"/>
      <c r="W1807" s="25" t="s">
        <v>22</v>
      </c>
      <c r="X1807" s="30">
        <v>20</v>
      </c>
      <c r="Y1807" s="138"/>
      <c r="Z1807" s="30"/>
      <c r="AA1807" s="30"/>
      <c r="AB1807" s="36" t="s">
        <v>21</v>
      </c>
      <c r="AC1807" s="24">
        <f>$AC$1806</f>
        <v>-0.63269600000000004</v>
      </c>
      <c r="AD1807" s="30"/>
      <c r="AE1807" s="24"/>
      <c r="AF1807" s="24"/>
      <c r="AG1807" s="41"/>
      <c r="AH1807" s="41"/>
      <c r="AI1807" s="41"/>
      <c r="AJ1807" s="41"/>
      <c r="AK1807" s="41"/>
      <c r="AL1807" s="41"/>
      <c r="AM1807" s="41"/>
      <c r="AN1807" s="41"/>
      <c r="AO1807" s="41"/>
      <c r="AP1807" s="135"/>
      <c r="AQ1807" s="135"/>
      <c r="AR1807" s="41"/>
      <c r="AS1807" s="41"/>
      <c r="AT1807" s="135"/>
      <c r="AU1807" s="135"/>
      <c r="AV1807" s="29"/>
      <c r="AW1807" s="42"/>
      <c r="AX1807" s="42"/>
      <c r="AY1807" s="42"/>
      <c r="AZ1807" s="43"/>
      <c r="BA1807" s="151"/>
      <c r="BB1807" s="44"/>
      <c r="BC1807" s="157">
        <v>9</v>
      </c>
      <c r="BD1807" s="157"/>
      <c r="BE1807" s="44"/>
      <c r="BF1807" s="48"/>
      <c r="BG1807" s="48"/>
      <c r="BH1807" s="48"/>
      <c r="BI1807" s="48"/>
      <c r="BJ1807" s="48"/>
      <c r="BK1807" s="48"/>
      <c r="BL1807" s="48"/>
      <c r="BM1807" s="48"/>
      <c r="BN1807" s="48"/>
      <c r="BO1807" s="48"/>
      <c r="BP1807" s="48"/>
      <c r="BQ1807" s="48"/>
      <c r="BR1807" s="1"/>
    </row>
    <row r="1808" spans="1:70" s="7" customFormat="1" x14ac:dyDescent="0.25">
      <c r="A1808" s="68" t="s">
        <v>2728</v>
      </c>
      <c r="B1808" s="67" t="s">
        <v>1182</v>
      </c>
      <c r="C1808" s="52">
        <v>44979.396273148152</v>
      </c>
      <c r="D1808" s="16">
        <f>(K1808*M1808+P1808*R1808)/(24*60*60)</f>
        <v>0</v>
      </c>
      <c r="E1808" s="26"/>
      <c r="F1808" s="14" t="s">
        <v>2647</v>
      </c>
      <c r="G1808" s="15">
        <v>0.112</v>
      </c>
      <c r="H1808" s="131">
        <v>31.5</v>
      </c>
      <c r="I1808" s="131">
        <v>15</v>
      </c>
      <c r="J1808" s="143" t="s">
        <v>2159</v>
      </c>
      <c r="K1808" s="37"/>
      <c r="L1808" s="27">
        <v>2E-3</v>
      </c>
      <c r="M1808" s="13">
        <v>176</v>
      </c>
      <c r="N1808" s="13">
        <v>240</v>
      </c>
      <c r="O1808" s="17">
        <v>2E-3</v>
      </c>
      <c r="P1808" s="37"/>
      <c r="Q1808" s="27">
        <v>2E-3</v>
      </c>
      <c r="R1808" s="13">
        <v>529</v>
      </c>
      <c r="S1808" s="13">
        <v>240</v>
      </c>
      <c r="T1808" s="133">
        <v>2.9999999999999997E-4</v>
      </c>
      <c r="U1808" s="27"/>
      <c r="V1808" s="8">
        <f>IF(AB1806="Latest Sag:",-(K1808*L1808+P1808*Q1808),-(K1808*L1808+P1808*Q1808)+U1808)</f>
        <v>0</v>
      </c>
      <c r="W1808" s="8">
        <f>IF(OR(AC1807="",AC1807=0),Z1807+V1808,IF(AB1806="Latest Sag:",AA1807+U1808+V1808,AC1807+V1808))</f>
        <v>-0.63269600000000004</v>
      </c>
      <c r="X1808" s="34"/>
      <c r="Y1808" s="53">
        <f>IF(OR(ISBLANK(X1808),X1806=VALUE(20)),,IF(W1806="Latest Z20:",ABS(X1806-X1808-K1805*L1805-P1805*Q1805+U1807+U1808),ABS(X1807-X1808-K1807*L1807-P1807*Q1807+U1808)))</f>
        <v>0</v>
      </c>
      <c r="Z1808" s="28">
        <v>-67.616795999999994</v>
      </c>
      <c r="AA1808" s="28">
        <v>-0.61645099999999997</v>
      </c>
      <c r="AB1808" s="28">
        <v>0</v>
      </c>
      <c r="AC1808" s="8">
        <f t="shared" ref="AC1808" si="4141">AB1808+AA1808</f>
        <v>-0.61645099999999997</v>
      </c>
      <c r="AD1808" s="35">
        <v>-0.632503495114354</v>
      </c>
      <c r="AE1808" s="8">
        <f t="shared" ref="AE1808" si="4142">IF(AD1808="",0,IF(OR(AC1808="",AC1808=0),W1808-AD1808,AC1808-AD1808))</f>
        <v>1.6052495114354026E-2</v>
      </c>
      <c r="AF1808" s="58">
        <f t="shared" ref="AF1808" si="4143">IF(AA1808="",(Z1808-V1808)-Z1807,AC1808-W1808)</f>
        <v>1.6245000000000065E-2</v>
      </c>
      <c r="AG1808" s="40">
        <v>-1194</v>
      </c>
      <c r="AH1808" s="73">
        <v>400</v>
      </c>
      <c r="AI1808" s="40">
        <v>17</v>
      </c>
      <c r="AJ1808" s="73">
        <v>100</v>
      </c>
      <c r="AK1808" s="40">
        <v>10</v>
      </c>
      <c r="AL1808" s="73">
        <v>200</v>
      </c>
      <c r="AM1808" s="70"/>
      <c r="AN1808" s="74"/>
      <c r="AO1808" s="70"/>
      <c r="AP1808" s="63"/>
      <c r="AQ1808" s="63"/>
      <c r="AR1808" s="40"/>
      <c r="AS1808" s="40"/>
      <c r="AT1808" s="63"/>
      <c r="AU1808" s="63"/>
      <c r="AV1808" s="142"/>
      <c r="AW1808" s="71"/>
      <c r="AX1808" s="45"/>
      <c r="AY1808" s="45"/>
      <c r="AZ1808" s="46"/>
      <c r="BA1808" s="152"/>
      <c r="BB1808" s="47"/>
      <c r="BC1808" s="158">
        <v>9</v>
      </c>
      <c r="BD1808" s="158"/>
      <c r="BE1808" s="47"/>
      <c r="BF1808" s="56"/>
      <c r="BG1808" s="49"/>
      <c r="BH1808" s="50"/>
      <c r="BI1808" s="49"/>
      <c r="BJ1808" s="49"/>
      <c r="BK1808" s="49"/>
      <c r="BL1808" s="49"/>
      <c r="BM1808" s="49"/>
      <c r="BN1808" s="50"/>
      <c r="BO1808" s="49"/>
      <c r="BP1808" s="49"/>
      <c r="BQ1808" s="50"/>
      <c r="BR1808" s="9"/>
    </row>
    <row r="1809" spans="1:70" s="7" customFormat="1" x14ac:dyDescent="0.25">
      <c r="A1809" s="68" t="s">
        <v>2729</v>
      </c>
      <c r="B1809" s="67" t="s">
        <v>1182</v>
      </c>
      <c r="C1809" s="52">
        <v>44979.406064814815</v>
      </c>
      <c r="D1809" s="16">
        <f>(K1809*M1809+P1809*R1809)/(24*60*60)</f>
        <v>6.1111111111111114E-3</v>
      </c>
      <c r="E1809" s="26"/>
      <c r="F1809" s="14" t="s">
        <v>2647</v>
      </c>
      <c r="G1809" s="15">
        <v>0.112</v>
      </c>
      <c r="H1809" s="131">
        <v>31.5</v>
      </c>
      <c r="I1809" s="131">
        <v>15</v>
      </c>
      <c r="J1809" s="143" t="s">
        <v>2159</v>
      </c>
      <c r="K1809" s="27">
        <v>3</v>
      </c>
      <c r="L1809" s="27">
        <v>2E-3</v>
      </c>
      <c r="M1809" s="13">
        <v>176</v>
      </c>
      <c r="N1809" s="13">
        <v>240</v>
      </c>
      <c r="O1809" s="17">
        <v>2E-3</v>
      </c>
      <c r="P1809" s="27">
        <v>0</v>
      </c>
      <c r="Q1809" s="27">
        <v>2E-3</v>
      </c>
      <c r="R1809" s="13">
        <v>529</v>
      </c>
      <c r="S1809" s="13">
        <v>240</v>
      </c>
      <c r="T1809" s="133">
        <v>2.9999999999999997E-4</v>
      </c>
      <c r="U1809" s="27">
        <v>1E-3</v>
      </c>
      <c r="V1809" s="8">
        <f>IF(AB1807="Latest Sag:",-(K1809*L1809+P1809*Q1809),-(K1809*L1809+P1809*Q1809)+U1809)</f>
        <v>-6.0000000000000001E-3</v>
      </c>
      <c r="W1809" s="8">
        <f>IF(OR(AC1808="",AC1808=0),Z1808+V1809,IF(AB1807="Latest Sag:",AA1808+U1809+V1809,AC1808+V1809))</f>
        <v>-0.62145099999999998</v>
      </c>
      <c r="X1809" s="33">
        <v>-39.809600000000003</v>
      </c>
      <c r="Y1809" s="53">
        <f>IF(OR(ISBLANK(X1809),X1807=VALUE(20)),,IF(W1807="Latest Z20:",ABS(X1807-X1809-K1806*L1806-P1806*Q1806+U1808+U1809),ABS(X1808-X1809-K1808*L1808-P1808*Q1808+U1809)))</f>
        <v>0</v>
      </c>
      <c r="Z1809" s="28">
        <v>-67.616697000000002</v>
      </c>
      <c r="AA1809" s="28">
        <v>-0.61643499999999996</v>
      </c>
      <c r="AB1809" s="28">
        <v>-5.5880000000000001E-3</v>
      </c>
      <c r="AC1809" s="8">
        <f t="shared" ref="AC1809" si="4144">AB1809+AA1809</f>
        <v>-0.62202299999999999</v>
      </c>
      <c r="AD1809" s="35">
        <v>-0.632503495114354</v>
      </c>
      <c r="AE1809" s="8">
        <f t="shared" ref="AE1809" si="4145">IF(AD1809="",0,IF(OR(AC1809="",AC1809=0),W1809-AD1809,AC1809-AD1809))</f>
        <v>1.0480495114354005E-2</v>
      </c>
      <c r="AF1809" s="58">
        <f t="shared" ref="AF1809" si="4146">IF(AA1809="",(Z1809-V1809)-Z1808,AC1809-W1809)</f>
        <v>-5.7200000000001694E-4</v>
      </c>
      <c r="AG1809" s="40">
        <v>-565</v>
      </c>
      <c r="AH1809" s="73">
        <v>400</v>
      </c>
      <c r="AI1809" s="40">
        <v>30</v>
      </c>
      <c r="AJ1809" s="73">
        <v>100</v>
      </c>
      <c r="AK1809" s="40">
        <v>12</v>
      </c>
      <c r="AL1809" s="73">
        <v>200</v>
      </c>
      <c r="AM1809" s="70"/>
      <c r="AN1809" s="74"/>
      <c r="AO1809" s="70">
        <v>97</v>
      </c>
      <c r="AP1809" s="63"/>
      <c r="AQ1809" s="63"/>
      <c r="AR1809" s="40"/>
      <c r="AS1809" s="40"/>
      <c r="AT1809" s="63"/>
      <c r="AU1809" s="63"/>
      <c r="AV1809" s="142"/>
      <c r="AW1809" s="71"/>
      <c r="AX1809" s="45"/>
      <c r="AY1809" s="45"/>
      <c r="AZ1809" s="46"/>
      <c r="BA1809" s="152"/>
      <c r="BB1809" s="47"/>
      <c r="BC1809" s="158">
        <v>9</v>
      </c>
      <c r="BD1809" s="158"/>
      <c r="BE1809" s="47"/>
      <c r="BF1809" s="56"/>
      <c r="BG1809" s="49"/>
      <c r="BH1809" s="50"/>
      <c r="BI1809" s="49"/>
      <c r="BJ1809" s="49"/>
      <c r="BK1809" s="49"/>
      <c r="BL1809" s="49"/>
      <c r="BM1809" s="49"/>
      <c r="BN1809" s="50"/>
      <c r="BO1809" s="49"/>
      <c r="BP1809" s="49"/>
      <c r="BQ1809" s="50"/>
      <c r="BR1809" s="9"/>
    </row>
    <row r="1810" spans="1:70" s="7" customFormat="1" x14ac:dyDescent="0.25">
      <c r="A1810" s="68" t="s">
        <v>2730</v>
      </c>
      <c r="B1810" s="67" t="s">
        <v>1182</v>
      </c>
      <c r="C1810" s="52">
        <v>44979.425000000003</v>
      </c>
      <c r="D1810" s="16">
        <f>(K1810*M1810+P1810*R1810)/(24*60*60)</f>
        <v>6.1111111111111114E-3</v>
      </c>
      <c r="E1810" s="26"/>
      <c r="F1810" s="14" t="s">
        <v>2647</v>
      </c>
      <c r="G1810" s="15">
        <v>0.112</v>
      </c>
      <c r="H1810" s="131">
        <v>31.5</v>
      </c>
      <c r="I1810" s="131">
        <v>15</v>
      </c>
      <c r="J1810" s="143" t="s">
        <v>2159</v>
      </c>
      <c r="K1810" s="27">
        <v>3</v>
      </c>
      <c r="L1810" s="27">
        <v>2E-3</v>
      </c>
      <c r="M1810" s="13">
        <v>176</v>
      </c>
      <c r="N1810" s="13">
        <v>240</v>
      </c>
      <c r="O1810" s="17">
        <v>2E-3</v>
      </c>
      <c r="P1810" s="27">
        <v>0</v>
      </c>
      <c r="Q1810" s="27">
        <v>2E-3</v>
      </c>
      <c r="R1810" s="13">
        <v>529</v>
      </c>
      <c r="S1810" s="13">
        <v>240</v>
      </c>
      <c r="T1810" s="133">
        <v>2.9999999999999997E-4</v>
      </c>
      <c r="U1810" s="27">
        <v>5.0000000000000001E-4</v>
      </c>
      <c r="V1810" s="8">
        <f>IF(AB1808="Latest Sag:",-(K1810*L1810+P1810*Q1810),-(K1810*L1810+P1810*Q1810)+U1810)</f>
        <v>-5.4999999999999997E-3</v>
      </c>
      <c r="W1810" s="8">
        <f>IF(OR(AC1809="",AC1809=0),Z1809+V1810,IF(AB1808="Latest Sag:",AA1809+U1810+V1810,AC1809+V1810))</f>
        <v>-0.62752299999999994</v>
      </c>
      <c r="X1810" s="33">
        <v>-39.815100000000001</v>
      </c>
      <c r="Y1810" s="53">
        <f>IF(OR(ISBLANK(X1810),X1808=VALUE(20)),,IF(W1808="Latest Z20:",ABS(X1808-X1810-K1807*L1807-P1807*Q1807+U1809+U1810),ABS(X1809-X1810-K1809*L1809-P1809*Q1809+U1810)))</f>
        <v>2.160164408460119E-15</v>
      </c>
      <c r="Z1810" s="28">
        <v>-67.616885999999994</v>
      </c>
      <c r="AA1810" s="28">
        <v>-0.61644399999999999</v>
      </c>
      <c r="AB1810" s="28">
        <v>-1.1154000000000001E-2</v>
      </c>
      <c r="AC1810" s="8">
        <f t="shared" ref="AC1810" si="4147">AB1810+AA1810</f>
        <v>-0.62759799999999999</v>
      </c>
      <c r="AD1810" s="35">
        <v>-0.632503495114354</v>
      </c>
      <c r="AE1810" s="8">
        <f t="shared" ref="AE1810" si="4148">IF(AD1810="",0,IF(OR(AC1810="",AC1810=0),W1810-AD1810,AC1810-AD1810))</f>
        <v>4.9054951143540082E-3</v>
      </c>
      <c r="AF1810" s="58">
        <f t="shared" ref="AF1810" si="4149">IF(AA1810="",(Z1810-V1810)-Z1809,AC1810-W1810)</f>
        <v>-7.5000000000047251E-5</v>
      </c>
      <c r="AG1810" s="40">
        <v>-334</v>
      </c>
      <c r="AH1810" s="73">
        <v>400</v>
      </c>
      <c r="AI1810" s="40">
        <v>29</v>
      </c>
      <c r="AJ1810" s="73">
        <v>100</v>
      </c>
      <c r="AK1810" s="40">
        <v>18</v>
      </c>
      <c r="AL1810" s="73">
        <v>200</v>
      </c>
      <c r="AM1810" s="70"/>
      <c r="AN1810" s="74"/>
      <c r="AO1810" s="70">
        <v>91</v>
      </c>
      <c r="AP1810" s="63"/>
      <c r="AQ1810" s="63"/>
      <c r="AR1810" s="40"/>
      <c r="AS1810" s="40"/>
      <c r="AT1810" s="63"/>
      <c r="AU1810" s="63"/>
      <c r="AV1810" s="142"/>
      <c r="AW1810" s="71"/>
      <c r="AX1810" s="45"/>
      <c r="AY1810" s="45"/>
      <c r="AZ1810" s="46"/>
      <c r="BA1810" s="152"/>
      <c r="BB1810" s="47"/>
      <c r="BC1810" s="158">
        <v>9</v>
      </c>
      <c r="BD1810" s="158"/>
      <c r="BE1810" s="47"/>
      <c r="BF1810" s="56"/>
      <c r="BG1810" s="49"/>
      <c r="BH1810" s="50"/>
      <c r="BI1810" s="49"/>
      <c r="BJ1810" s="49"/>
      <c r="BK1810" s="49"/>
      <c r="BL1810" s="49"/>
      <c r="BM1810" s="49"/>
      <c r="BN1810" s="50"/>
      <c r="BO1810" s="49"/>
      <c r="BP1810" s="49"/>
      <c r="BQ1810" s="50"/>
      <c r="BR1810" s="9"/>
    </row>
    <row r="1811" spans="1:70" s="7" customFormat="1" x14ac:dyDescent="0.25">
      <c r="A1811" s="68" t="s">
        <v>2731</v>
      </c>
      <c r="B1811" s="67" t="s">
        <v>1182</v>
      </c>
      <c r="C1811" s="52">
        <v>44979.444965277777</v>
      </c>
      <c r="D1811" s="16">
        <f>(K1811*M1811+P1811*R1811)/(24*60*60)</f>
        <v>1.019675925925926E-2</v>
      </c>
      <c r="E1811" s="26"/>
      <c r="F1811" s="14" t="s">
        <v>2647</v>
      </c>
      <c r="G1811" s="15">
        <v>0.112</v>
      </c>
      <c r="H1811" s="131">
        <v>31.5</v>
      </c>
      <c r="I1811" s="131">
        <v>15</v>
      </c>
      <c r="J1811" s="143" t="s">
        <v>2159</v>
      </c>
      <c r="K1811" s="27">
        <v>2</v>
      </c>
      <c r="L1811" s="27">
        <v>2E-3</v>
      </c>
      <c r="M1811" s="13">
        <v>176</v>
      </c>
      <c r="N1811" s="13">
        <v>240</v>
      </c>
      <c r="O1811" s="17">
        <v>2E-3</v>
      </c>
      <c r="P1811" s="27">
        <v>1</v>
      </c>
      <c r="Q1811" s="27">
        <v>2E-3</v>
      </c>
      <c r="R1811" s="13">
        <v>529</v>
      </c>
      <c r="S1811" s="13">
        <v>240</v>
      </c>
      <c r="T1811" s="133">
        <v>2.9999999999999997E-4</v>
      </c>
      <c r="U1811" s="27">
        <v>1.1999999999999999E-3</v>
      </c>
      <c r="V1811" s="8">
        <f>IF(AB1809="Latest Sag:",-(K1811*L1811+P1811*Q1811),-(K1811*L1811+P1811*Q1811)+U1811)</f>
        <v>-4.8000000000000004E-3</v>
      </c>
      <c r="W1811" s="8">
        <f>IF(OR(AC1810="",AC1810=0),Z1810+V1811,IF(AB1809="Latest Sag:",AA1810+U1811+V1811,AC1810+V1811))</f>
        <v>-0.63239800000000002</v>
      </c>
      <c r="X1811" s="33">
        <v>-39.819899999999997</v>
      </c>
      <c r="Y1811" s="53">
        <f>IF(OR(ISBLANK(X1811),X1809=VALUE(20)),,IF(W1809="Latest Z20:",ABS(X1809-X1811-K1808*L1808-P1808*Q1808+U1810+U1811),ABS(X1810-X1811-K1810*L1810-P1810*Q1810+U1811)))</f>
        <v>4.08158749853893E-15</v>
      </c>
      <c r="Z1811" s="28">
        <v>-67.616558999999995</v>
      </c>
      <c r="AA1811" s="28">
        <v>-0.61646199999999995</v>
      </c>
      <c r="AB1811" s="28">
        <v>-1.6081999999999999E-2</v>
      </c>
      <c r="AC1811" s="8">
        <f t="shared" ref="AC1811" si="4150">AB1811+AA1811</f>
        <v>-0.632544</v>
      </c>
      <c r="AD1811" s="35">
        <v>-0.632503495114354</v>
      </c>
      <c r="AE1811" s="8">
        <f t="shared" ref="AE1811" si="4151">IF(AD1811="",0,IF(OR(AC1811="",AC1811=0),W1811-AD1811,AC1811-AD1811))</f>
        <v>-4.0504885645997746E-5</v>
      </c>
      <c r="AF1811" s="58">
        <f t="shared" ref="AF1811" si="4152">IF(AA1811="",(Z1811-V1811)-Z1810,AC1811-W1811)</f>
        <v>-1.4599999999997948E-4</v>
      </c>
      <c r="AG1811" s="40">
        <v>-151</v>
      </c>
      <c r="AH1811" s="73">
        <v>400</v>
      </c>
      <c r="AI1811" s="40">
        <v>30</v>
      </c>
      <c r="AJ1811" s="73">
        <v>100</v>
      </c>
      <c r="AK1811" s="40">
        <v>24</v>
      </c>
      <c r="AL1811" s="73">
        <v>200</v>
      </c>
      <c r="AM1811" s="70"/>
      <c r="AN1811" s="74"/>
      <c r="AO1811" s="70">
        <v>97</v>
      </c>
      <c r="AP1811" s="63"/>
      <c r="AQ1811" s="63"/>
      <c r="AR1811" s="40"/>
      <c r="AS1811" s="40"/>
      <c r="AT1811" s="63"/>
      <c r="AU1811" s="63"/>
      <c r="AV1811" s="142"/>
      <c r="AW1811" s="71"/>
      <c r="AX1811" s="45"/>
      <c r="AY1811" s="45"/>
      <c r="AZ1811" s="46"/>
      <c r="BA1811" s="152"/>
      <c r="BB1811" s="47"/>
      <c r="BC1811" s="158">
        <v>9</v>
      </c>
      <c r="BD1811" s="158">
        <v>5</v>
      </c>
      <c r="BE1811" s="47">
        <v>35.799999999999997</v>
      </c>
      <c r="BF1811" s="56"/>
      <c r="BG1811" s="49"/>
      <c r="BH1811" s="50"/>
      <c r="BI1811" s="49"/>
      <c r="BJ1811" s="49"/>
      <c r="BK1811" s="49"/>
      <c r="BL1811" s="49"/>
      <c r="BM1811" s="49"/>
      <c r="BN1811" s="50"/>
      <c r="BO1811" s="49"/>
      <c r="BP1811" s="49"/>
      <c r="BQ1811" s="50"/>
      <c r="BR1811" s="9"/>
    </row>
    <row r="1812" spans="1:70" s="6" customFormat="1" x14ac:dyDescent="0.25">
      <c r="A1812" s="1" t="s">
        <v>25</v>
      </c>
      <c r="B1812" s="136"/>
      <c r="C1812" s="137">
        <v>44979.478217592594</v>
      </c>
      <c r="D1812" s="146">
        <v>2.35</v>
      </c>
      <c r="E1812" s="139" t="s">
        <v>814</v>
      </c>
      <c r="F1812" s="165" t="s">
        <v>1209</v>
      </c>
      <c r="G1812" s="22"/>
      <c r="H1812" s="134"/>
      <c r="I1812" s="134"/>
      <c r="J1812" s="145"/>
      <c r="K1812" s="29"/>
      <c r="L1812" s="29"/>
      <c r="M1812" s="1"/>
      <c r="N1812" s="1"/>
      <c r="O1812" s="3"/>
      <c r="P1812" s="29"/>
      <c r="Q1812" s="29"/>
      <c r="R1812" s="1"/>
      <c r="S1812" s="1"/>
      <c r="T1812" s="147" t="s">
        <v>903</v>
      </c>
      <c r="U1812" s="32" t="s">
        <v>24</v>
      </c>
      <c r="V1812" s="24"/>
      <c r="W1812" s="25" t="s">
        <v>22</v>
      </c>
      <c r="X1812" s="30">
        <v>20</v>
      </c>
      <c r="Y1812" s="138"/>
      <c r="Z1812" s="30"/>
      <c r="AA1812" s="30"/>
      <c r="AB1812" s="36" t="s">
        <v>21</v>
      </c>
      <c r="AC1812" s="24">
        <f>$AC$1811</f>
        <v>-0.632544</v>
      </c>
      <c r="AD1812" s="30"/>
      <c r="AE1812" s="24"/>
      <c r="AF1812" s="24"/>
      <c r="AG1812" s="41"/>
      <c r="AH1812" s="41"/>
      <c r="AI1812" s="41"/>
      <c r="AJ1812" s="41"/>
      <c r="AK1812" s="41"/>
      <c r="AL1812" s="41"/>
      <c r="AM1812" s="41"/>
      <c r="AN1812" s="41"/>
      <c r="AO1812" s="41"/>
      <c r="AP1812" s="135"/>
      <c r="AQ1812" s="135"/>
      <c r="AR1812" s="41"/>
      <c r="AS1812" s="41"/>
      <c r="AT1812" s="135"/>
      <c r="AU1812" s="135"/>
      <c r="AV1812" s="29"/>
      <c r="AW1812" s="42"/>
      <c r="AX1812" s="42"/>
      <c r="AY1812" s="42"/>
      <c r="AZ1812" s="43"/>
      <c r="BA1812" s="151"/>
      <c r="BB1812" s="44"/>
      <c r="BC1812" s="157">
        <v>10</v>
      </c>
      <c r="BD1812" s="157"/>
      <c r="BE1812" s="44"/>
      <c r="BF1812" s="48"/>
      <c r="BG1812" s="48"/>
      <c r="BH1812" s="48"/>
      <c r="BI1812" s="48"/>
      <c r="BJ1812" s="48"/>
      <c r="BK1812" s="48"/>
      <c r="BL1812" s="48"/>
      <c r="BM1812" s="48"/>
      <c r="BN1812" s="48"/>
      <c r="BO1812" s="48"/>
      <c r="BP1812" s="48"/>
      <c r="BQ1812" s="48"/>
      <c r="BR1812" s="1"/>
    </row>
    <row r="1813" spans="1:70" s="7" customFormat="1" x14ac:dyDescent="0.25">
      <c r="A1813" s="68" t="s">
        <v>1112</v>
      </c>
      <c r="B1813" s="67" t="s">
        <v>1182</v>
      </c>
      <c r="C1813" s="52">
        <v>44979.48946759259</v>
      </c>
      <c r="D1813" s="16">
        <f>(K1813*M1813+P1813*R1813)/(24*60*60)</f>
        <v>0</v>
      </c>
      <c r="E1813" s="26" t="s">
        <v>2732</v>
      </c>
      <c r="F1813" s="14" t="s">
        <v>2733</v>
      </c>
      <c r="G1813" s="15">
        <v>0.11899999999999999</v>
      </c>
      <c r="H1813" s="131">
        <v>31.5</v>
      </c>
      <c r="I1813" s="131">
        <v>15</v>
      </c>
      <c r="J1813" s="143" t="s">
        <v>2581</v>
      </c>
      <c r="K1813" s="37"/>
      <c r="L1813" s="27">
        <v>2E-3</v>
      </c>
      <c r="M1813" s="13">
        <v>176</v>
      </c>
      <c r="N1813" s="13">
        <v>240</v>
      </c>
      <c r="O1813" s="17">
        <v>2E-3</v>
      </c>
      <c r="P1813" s="37"/>
      <c r="Q1813" s="27">
        <v>2E-3</v>
      </c>
      <c r="R1813" s="13">
        <v>529</v>
      </c>
      <c r="S1813" s="13">
        <v>240</v>
      </c>
      <c r="T1813" s="133">
        <v>2.9999999999999997E-4</v>
      </c>
      <c r="U1813" s="27"/>
      <c r="V1813" s="8">
        <f>IF(AB1811="Latest Sag:",-(K1813*L1813+P1813*Q1813),-(K1813*L1813+P1813*Q1813)+U1813)</f>
        <v>0</v>
      </c>
      <c r="W1813" s="8">
        <f>IF(OR(AC1812="",AC1812=0),Z1812+V1813,IF(AB1811="Latest Sag:",AA1812+U1813+V1813,AC1812+V1813))</f>
        <v>-0.632544</v>
      </c>
      <c r="X1813" s="34"/>
      <c r="Y1813" s="53">
        <f>IF(OR(ISBLANK(X1813),X1811=VALUE(20)),,IF(W1811="Latest Z20:",ABS(X1811-X1813-K1810*L1810-P1810*Q1810+U1812+U1813),ABS(X1812-X1813-K1812*L1812-P1812*Q1812+U1813)))</f>
        <v>0</v>
      </c>
      <c r="Z1813" s="28">
        <v>-77.255570000000006</v>
      </c>
      <c r="AA1813" s="28"/>
      <c r="AB1813" s="28"/>
      <c r="AC1813" s="8">
        <f t="shared" ref="AC1813" si="4153">AB1813+AA1813</f>
        <v>0</v>
      </c>
      <c r="AD1813" s="35"/>
      <c r="AE1813" s="8">
        <f t="shared" ref="AE1813" si="4154">IF(AD1813="",0,IF(OR(AC1813="",AC1813=0),W1813-AD1813,AC1813-AD1813))</f>
        <v>0</v>
      </c>
      <c r="AF1813" s="58">
        <f t="shared" ref="AF1813" si="4155">IF(AA1813="",(Z1813-V1813)-Z1812,AC1813-W1813)</f>
        <v>-77.255570000000006</v>
      </c>
      <c r="AG1813" s="40">
        <v>221</v>
      </c>
      <c r="AH1813" s="73">
        <v>350</v>
      </c>
      <c r="AI1813" s="40"/>
      <c r="AJ1813" s="73"/>
      <c r="AK1813" s="40"/>
      <c r="AL1813" s="73"/>
      <c r="AM1813" s="70"/>
      <c r="AN1813" s="74"/>
      <c r="AO1813" s="70"/>
      <c r="AP1813" s="63"/>
      <c r="AQ1813" s="63"/>
      <c r="AR1813" s="40"/>
      <c r="AS1813" s="40"/>
      <c r="AT1813" s="63"/>
      <c r="AU1813" s="63"/>
      <c r="AV1813" s="142"/>
      <c r="AW1813" s="71">
        <v>0.02</v>
      </c>
      <c r="AX1813" s="45"/>
      <c r="AY1813" s="45"/>
      <c r="AZ1813" s="46"/>
      <c r="BA1813" s="152"/>
      <c r="BB1813" s="47"/>
      <c r="BC1813" s="158">
        <v>10</v>
      </c>
      <c r="BD1813" s="158"/>
      <c r="BE1813" s="47"/>
      <c r="BF1813" s="56"/>
      <c r="BG1813" s="49"/>
      <c r="BH1813" s="50"/>
      <c r="BI1813" s="49"/>
      <c r="BJ1813" s="49"/>
      <c r="BK1813" s="49"/>
      <c r="BL1813" s="49"/>
      <c r="BM1813" s="49"/>
      <c r="BN1813" s="50"/>
      <c r="BO1813" s="49"/>
      <c r="BP1813" s="49"/>
      <c r="BQ1813" s="50"/>
      <c r="BR1813" s="9"/>
    </row>
    <row r="1814" spans="1:70" s="7" customFormat="1" x14ac:dyDescent="0.25">
      <c r="A1814" s="68" t="s">
        <v>1116</v>
      </c>
      <c r="B1814" s="67" t="s">
        <v>1182</v>
      </c>
      <c r="C1814" s="52">
        <v>44979.516689814816</v>
      </c>
      <c r="D1814" s="16">
        <f>(K1814*M1814+P1814*R1814)/(24*60*60)</f>
        <v>6.1111111111111114E-3</v>
      </c>
      <c r="E1814" s="26"/>
      <c r="F1814" s="14" t="s">
        <v>2733</v>
      </c>
      <c r="G1814" s="15">
        <v>0.11899999999999999</v>
      </c>
      <c r="H1814" s="131">
        <v>31.5</v>
      </c>
      <c r="I1814" s="131">
        <v>15</v>
      </c>
      <c r="J1814" s="143" t="s">
        <v>2581</v>
      </c>
      <c r="K1814" s="27">
        <v>3</v>
      </c>
      <c r="L1814" s="27">
        <v>6.0000000000000001E-3</v>
      </c>
      <c r="M1814" s="13">
        <v>176</v>
      </c>
      <c r="N1814" s="13">
        <v>240</v>
      </c>
      <c r="O1814" s="17">
        <v>2E-3</v>
      </c>
      <c r="P1814" s="27">
        <v>0</v>
      </c>
      <c r="Q1814" s="27">
        <v>2E-3</v>
      </c>
      <c r="R1814" s="13">
        <v>529</v>
      </c>
      <c r="S1814" s="13">
        <v>240</v>
      </c>
      <c r="T1814" s="133">
        <v>2.9999999999999997E-4</v>
      </c>
      <c r="U1814" s="27">
        <v>0.01</v>
      </c>
      <c r="V1814" s="8">
        <f>IF(AB1812="Latest Sag:",-(K1814*L1814+P1814*Q1814),-(K1814*L1814+P1814*Q1814)+U1814)</f>
        <v>-1.8000000000000002E-2</v>
      </c>
      <c r="W1814" s="8">
        <f>IF(OR(AC1813="",AC1813=0),Z1813+V1814,IF(AB1812="Latest Sag:",AA1813+U1814+V1814,AC1813+V1814))</f>
        <v>-77.273570000000007</v>
      </c>
      <c r="X1814" s="33">
        <v>-49.284199999999998</v>
      </c>
      <c r="Y1814" s="53">
        <f>IF(OR(ISBLANK(X1814),X1812=VALUE(20)),,IF(W1812="Latest Z20:",ABS(X1812-X1814-K1811*L1811-P1811*Q1811+U1813+U1814),ABS(X1813-X1814-K1813*L1813-P1813*Q1813+U1814)))</f>
        <v>0</v>
      </c>
      <c r="Z1814" s="28">
        <v>-77.262827000000001</v>
      </c>
      <c r="AA1814" s="28"/>
      <c r="AB1814" s="28"/>
      <c r="AC1814" s="8">
        <f t="shared" ref="AC1814" si="4156">AB1814+AA1814</f>
        <v>0</v>
      </c>
      <c r="AD1814" s="35"/>
      <c r="AE1814" s="8">
        <f t="shared" ref="AE1814" si="4157">IF(AD1814="",0,IF(OR(AC1814="",AC1814=0),W1814-AD1814,AC1814-AD1814))</f>
        <v>0</v>
      </c>
      <c r="AF1814" s="58">
        <f t="shared" ref="AF1814" si="4158">IF(AA1814="",(Z1814-V1814)-Z1813,AC1814-W1814)</f>
        <v>1.0743000000005054E-2</v>
      </c>
      <c r="AG1814" s="40">
        <v>3569</v>
      </c>
      <c r="AH1814" s="73">
        <v>350</v>
      </c>
      <c r="AI1814" s="40"/>
      <c r="AJ1814" s="73"/>
      <c r="AK1814" s="40"/>
      <c r="AL1814" s="73"/>
      <c r="AM1814" s="70"/>
      <c r="AN1814" s="74"/>
      <c r="AO1814" s="70"/>
      <c r="AP1814" s="63"/>
      <c r="AQ1814" s="63"/>
      <c r="AR1814" s="40"/>
      <c r="AS1814" s="40"/>
      <c r="AT1814" s="63"/>
      <c r="AU1814" s="63"/>
      <c r="AV1814" s="142"/>
      <c r="AW1814" s="71"/>
      <c r="AX1814" s="45">
        <v>-4.5909999999999996E-3</v>
      </c>
      <c r="AY1814" s="45">
        <v>3.8839999999999999E-3</v>
      </c>
      <c r="AZ1814" s="46"/>
      <c r="BA1814" s="152"/>
      <c r="BB1814" s="47"/>
      <c r="BC1814" s="158">
        <v>10</v>
      </c>
      <c r="BD1814" s="158"/>
      <c r="BE1814" s="47"/>
      <c r="BF1814" s="56"/>
      <c r="BG1814" s="49"/>
      <c r="BH1814" s="50"/>
      <c r="BI1814" s="49"/>
      <c r="BJ1814" s="49"/>
      <c r="BK1814" s="49"/>
      <c r="BL1814" s="49"/>
      <c r="BM1814" s="49"/>
      <c r="BN1814" s="50"/>
      <c r="BO1814" s="49"/>
      <c r="BP1814" s="49"/>
      <c r="BQ1814" s="50"/>
      <c r="BR1814" s="9"/>
    </row>
    <row r="1815" spans="1:70" s="7" customFormat="1" x14ac:dyDescent="0.25">
      <c r="A1815" s="68" t="s">
        <v>1250</v>
      </c>
      <c r="B1815" s="67" t="s">
        <v>1182</v>
      </c>
      <c r="C1815" s="52">
        <v>44979.528819444444</v>
      </c>
      <c r="D1815" s="16">
        <f>(K1815*M1815+P1815*R1815)/(24*60*60)</f>
        <v>6.1111111111111114E-3</v>
      </c>
      <c r="E1815" s="26">
        <v>0.1229</v>
      </c>
      <c r="F1815" s="14" t="s">
        <v>2733</v>
      </c>
      <c r="G1815" s="15">
        <v>0.11899999999999999</v>
      </c>
      <c r="H1815" s="131">
        <v>31.5</v>
      </c>
      <c r="I1815" s="131">
        <v>15</v>
      </c>
      <c r="J1815" s="143" t="s">
        <v>2581</v>
      </c>
      <c r="K1815" s="27">
        <v>3</v>
      </c>
      <c r="L1815" s="27">
        <v>6.0000000000000001E-3</v>
      </c>
      <c r="M1815" s="13">
        <v>176</v>
      </c>
      <c r="N1815" s="13">
        <v>240</v>
      </c>
      <c r="O1815" s="17">
        <v>2E-3</v>
      </c>
      <c r="P1815" s="27">
        <v>0</v>
      </c>
      <c r="Q1815" s="27">
        <v>2E-3</v>
      </c>
      <c r="R1815" s="13">
        <v>529</v>
      </c>
      <c r="S1815" s="13">
        <v>240</v>
      </c>
      <c r="T1815" s="133">
        <v>2.9999999999999997E-4</v>
      </c>
      <c r="U1815" s="27">
        <v>0.01</v>
      </c>
      <c r="V1815" s="8">
        <f>IF(AB1813="Latest Sag:",-(K1815*L1815+P1815*Q1815),-(K1815*L1815+P1815*Q1815)+U1815)</f>
        <v>-8.0000000000000019E-3</v>
      </c>
      <c r="W1815" s="8">
        <f>IF(OR(AC1814="",AC1814=0),Z1814+V1815,IF(AB1813="Latest Sag:",AA1814+U1815+V1815,AC1814+V1815))</f>
        <v>-77.270826999999997</v>
      </c>
      <c r="X1815" s="33">
        <v>-49.292200000000001</v>
      </c>
      <c r="Y1815" s="53">
        <f>IF(OR(ISBLANK(X1815),X1813=VALUE(20)),,IF(W1813="Latest Z20:",ABS(X1813-X1815-K1812*L1812-P1812*Q1812+U1814+U1815),ABS(X1814-X1815-K1814*L1814-P1814*Q1814+U1815)))</f>
        <v>2.6697394295283061E-15</v>
      </c>
      <c r="Z1815" s="28">
        <v>-77.270959000000005</v>
      </c>
      <c r="AA1815" s="28"/>
      <c r="AB1815" s="28"/>
      <c r="AC1815" s="8">
        <f t="shared" ref="AC1815" si="4159">AB1815+AA1815</f>
        <v>0</v>
      </c>
      <c r="AD1815" s="35"/>
      <c r="AE1815" s="8">
        <f t="shared" ref="AE1815" si="4160">IF(AD1815="",0,IF(OR(AC1815="",AC1815=0),W1815-AD1815,AC1815-AD1815))</f>
        <v>0</v>
      </c>
      <c r="AF1815" s="58">
        <f t="shared" ref="AF1815" si="4161">IF(AA1815="",(Z1815-V1815)-Z1814,AC1815-W1815)</f>
        <v>-1.3200000000779255E-4</v>
      </c>
      <c r="AG1815" s="40">
        <v>316</v>
      </c>
      <c r="AH1815" s="73">
        <v>350</v>
      </c>
      <c r="AI1815" s="40"/>
      <c r="AJ1815" s="73"/>
      <c r="AK1815" s="40"/>
      <c r="AL1815" s="73"/>
      <c r="AM1815" s="70"/>
      <c r="AN1815" s="74"/>
      <c r="AO1815" s="70"/>
      <c r="AP1815" s="63"/>
      <c r="AQ1815" s="63"/>
      <c r="AR1815" s="40"/>
      <c r="AS1815" s="40"/>
      <c r="AT1815" s="63"/>
      <c r="AU1815" s="63"/>
      <c r="AV1815" s="142"/>
      <c r="AW1815" s="71"/>
      <c r="AX1815" s="45"/>
      <c r="AY1815" s="45"/>
      <c r="AZ1815" s="46"/>
      <c r="BA1815" s="152"/>
      <c r="BB1815" s="47"/>
      <c r="BC1815" s="158">
        <v>10</v>
      </c>
      <c r="BD1815" s="158"/>
      <c r="BE1815" s="47"/>
      <c r="BF1815" s="56"/>
      <c r="BG1815" s="49"/>
      <c r="BH1815" s="50"/>
      <c r="BI1815" s="49"/>
      <c r="BJ1815" s="49"/>
      <c r="BK1815" s="49"/>
      <c r="BL1815" s="49"/>
      <c r="BM1815" s="49"/>
      <c r="BN1815" s="50"/>
      <c r="BO1815" s="49"/>
      <c r="BP1815" s="49"/>
      <c r="BQ1815" s="50"/>
      <c r="BR1815" s="9"/>
    </row>
    <row r="1816" spans="1:70" s="6" customFormat="1" x14ac:dyDescent="0.25">
      <c r="A1816" s="170" t="s">
        <v>1155</v>
      </c>
      <c r="B1816" s="136"/>
      <c r="C1816" s="137">
        <v>44979.536550925928</v>
      </c>
      <c r="D1816" s="146">
        <v>1.4</v>
      </c>
      <c r="E1816" s="139" t="s">
        <v>814</v>
      </c>
      <c r="F1816" s="165" t="s">
        <v>1110</v>
      </c>
      <c r="G1816" s="22"/>
      <c r="H1816" s="134"/>
      <c r="I1816" s="134"/>
      <c r="J1816" s="145"/>
      <c r="K1816" s="29"/>
      <c r="L1816" s="29"/>
      <c r="M1816" s="1"/>
      <c r="N1816" s="1"/>
      <c r="O1816" s="3"/>
      <c r="P1816" s="29"/>
      <c r="Q1816" s="29"/>
      <c r="R1816" s="1"/>
      <c r="S1816" s="1"/>
      <c r="T1816" s="147" t="s">
        <v>903</v>
      </c>
      <c r="U1816" s="32" t="s">
        <v>24</v>
      </c>
      <c r="V1816" s="24"/>
      <c r="W1816" s="25" t="s">
        <v>22</v>
      </c>
      <c r="X1816" s="30">
        <v>20</v>
      </c>
      <c r="Y1816" s="138"/>
      <c r="Z1816" s="30"/>
      <c r="AA1816" s="30"/>
      <c r="AB1816" s="36" t="s">
        <v>21</v>
      </c>
      <c r="AC1816" s="24">
        <f>$AC$1815</f>
        <v>0</v>
      </c>
      <c r="AD1816" s="30"/>
      <c r="AE1816" s="24"/>
      <c r="AF1816" s="24"/>
      <c r="AG1816" s="41"/>
      <c r="AH1816" s="41"/>
      <c r="AI1816" s="41"/>
      <c r="AJ1816" s="41"/>
      <c r="AK1816" s="41"/>
      <c r="AL1816" s="41"/>
      <c r="AM1816" s="41"/>
      <c r="AN1816" s="41"/>
      <c r="AO1816" s="41"/>
      <c r="AP1816" s="135"/>
      <c r="AQ1816" s="135"/>
      <c r="AR1816" s="41"/>
      <c r="AS1816" s="41"/>
      <c r="AT1816" s="135"/>
      <c r="AU1816" s="135"/>
      <c r="AV1816" s="29"/>
      <c r="AW1816" s="42"/>
      <c r="AX1816" s="42"/>
      <c r="AY1816" s="42"/>
      <c r="AZ1816" s="43"/>
      <c r="BA1816" s="151"/>
      <c r="BB1816" s="44"/>
      <c r="BC1816" s="157">
        <v>0</v>
      </c>
      <c r="BD1816" s="157"/>
      <c r="BE1816" s="44"/>
      <c r="BF1816" s="48"/>
      <c r="BG1816" s="48"/>
      <c r="BH1816" s="48"/>
      <c r="BI1816" s="48"/>
      <c r="BJ1816" s="48"/>
      <c r="BK1816" s="48"/>
      <c r="BL1816" s="48"/>
      <c r="BM1816" s="48"/>
      <c r="BN1816" s="48"/>
      <c r="BO1816" s="48"/>
      <c r="BP1816" s="48"/>
      <c r="BQ1816" s="48"/>
      <c r="BR1816" s="1"/>
    </row>
    <row r="1817" spans="1:70" s="7" customFormat="1" x14ac:dyDescent="0.25">
      <c r="A1817" s="68" t="s">
        <v>2736</v>
      </c>
      <c r="B1817" s="67" t="s">
        <v>1182</v>
      </c>
      <c r="C1817" s="52">
        <v>44979.543888888889</v>
      </c>
      <c r="D1817" s="16">
        <f>(K1817*M1817+P1817*R1817)/(24*60*60)</f>
        <v>0</v>
      </c>
      <c r="E1817" s="26"/>
      <c r="F1817" s="14" t="s">
        <v>2733</v>
      </c>
      <c r="G1817" s="15">
        <v>0.11899999999999999</v>
      </c>
      <c r="H1817" s="131">
        <v>31.5</v>
      </c>
      <c r="I1817" s="131">
        <v>15</v>
      </c>
      <c r="J1817" s="143" t="s">
        <v>2581</v>
      </c>
      <c r="K1817" s="37"/>
      <c r="L1817" s="27">
        <v>6.0000000000000001E-3</v>
      </c>
      <c r="M1817" s="13">
        <v>176</v>
      </c>
      <c r="N1817" s="13">
        <v>240</v>
      </c>
      <c r="O1817" s="17">
        <v>2E-3</v>
      </c>
      <c r="P1817" s="37"/>
      <c r="Q1817" s="27">
        <v>2E-3</v>
      </c>
      <c r="R1817" s="13">
        <v>529</v>
      </c>
      <c r="S1817" s="13">
        <v>240</v>
      </c>
      <c r="T1817" s="133">
        <v>2.9999999999999997E-4</v>
      </c>
      <c r="U1817" s="27"/>
      <c r="V1817" s="8">
        <f>IF(AB1815="Latest Sag:",-(K1817*L1817+P1817*Q1817),-(K1817*L1817+P1817*Q1817)+U1817)</f>
        <v>0</v>
      </c>
      <c r="W1817" s="8">
        <f>IF(OR(AC1816="",AC1816=0),Z1816+V1817,IF(AB1815="Latest Sag:",AA1816+U1817+V1817,AC1816+V1817))</f>
        <v>0</v>
      </c>
      <c r="X1817" s="34"/>
      <c r="Y1817" s="53">
        <f>IF(OR(ISBLANK(X1817),X1815=VALUE(20)),,IF(W1815="Latest Z20:",ABS(X1815-X1817-K1814*L1814-P1814*Q1814+U1816+U1817),ABS(X1816-X1817-K1816*L1816-P1816*Q1816+U1817)))</f>
        <v>0</v>
      </c>
      <c r="Z1817" s="28">
        <v>-67.614199999999997</v>
      </c>
      <c r="AA1817" s="28">
        <v>-0.61651800000000001</v>
      </c>
      <c r="AB1817" s="28">
        <v>1.5E-3</v>
      </c>
      <c r="AC1817" s="8">
        <f t="shared" ref="AC1817" si="4162">AB1817+AA1817</f>
        <v>-0.61501800000000006</v>
      </c>
      <c r="AD1817" s="35">
        <v>-0.63242680041867605</v>
      </c>
      <c r="AE1817" s="8">
        <f t="shared" ref="AE1817" si="4163">IF(AD1817="",0,IF(OR(AC1817="",AC1817=0),W1817-AD1817,AC1817-AD1817))</f>
        <v>1.7408800418675985E-2</v>
      </c>
      <c r="AF1817" s="58">
        <f t="shared" ref="AF1817" si="4164">IF(AA1817="",(Z1817-V1817)-Z1816,AC1817-W1817)</f>
        <v>-0.61501800000000006</v>
      </c>
      <c r="AG1817" s="40">
        <v>-2168</v>
      </c>
      <c r="AH1817" s="73">
        <v>400</v>
      </c>
      <c r="AI1817" s="40">
        <v>28</v>
      </c>
      <c r="AJ1817" s="73">
        <v>100</v>
      </c>
      <c r="AK1817" s="40">
        <v>28</v>
      </c>
      <c r="AL1817" s="73">
        <v>200</v>
      </c>
      <c r="AM1817" s="70"/>
      <c r="AN1817" s="74"/>
      <c r="AO1817" s="70"/>
      <c r="AP1817" s="63"/>
      <c r="AQ1817" s="63"/>
      <c r="AR1817" s="40"/>
      <c r="AS1817" s="40"/>
      <c r="AT1817" s="63"/>
      <c r="AU1817" s="63"/>
      <c r="AV1817" s="142"/>
      <c r="AW1817" s="71">
        <v>2.3540000000000002E-3</v>
      </c>
      <c r="AX1817" s="45"/>
      <c r="AY1817" s="45"/>
      <c r="AZ1817" s="46"/>
      <c r="BA1817" s="152"/>
      <c r="BB1817" s="47"/>
      <c r="BC1817" s="158">
        <v>0</v>
      </c>
      <c r="BD1817" s="158"/>
      <c r="BE1817" s="47"/>
      <c r="BF1817" s="56"/>
      <c r="BG1817" s="49"/>
      <c r="BH1817" s="50"/>
      <c r="BI1817" s="49"/>
      <c r="BJ1817" s="49"/>
      <c r="BK1817" s="49"/>
      <c r="BL1817" s="49"/>
      <c r="BM1817" s="49"/>
      <c r="BN1817" s="50"/>
      <c r="BO1817" s="49"/>
      <c r="BP1817" s="49"/>
      <c r="BQ1817" s="50"/>
      <c r="BR1817" s="9"/>
    </row>
    <row r="1818" spans="1:70" s="7" customFormat="1" x14ac:dyDescent="0.25">
      <c r="A1818" s="68" t="s">
        <v>2736</v>
      </c>
      <c r="B1818" s="67" t="s">
        <v>1182</v>
      </c>
      <c r="C1818" s="52">
        <v>44979.589548611111</v>
      </c>
      <c r="D1818" s="16">
        <f>(K1818*M1818+P1818*R1818)/(24*60*60)</f>
        <v>6.1111111111111114E-3</v>
      </c>
      <c r="E1818" s="26"/>
      <c r="F1818" s="14" t="s">
        <v>2733</v>
      </c>
      <c r="G1818" s="15">
        <v>0.11899999999999999</v>
      </c>
      <c r="H1818" s="131">
        <v>31.5</v>
      </c>
      <c r="I1818" s="131">
        <v>15</v>
      </c>
      <c r="J1818" s="143" t="s">
        <v>2581</v>
      </c>
      <c r="K1818" s="27">
        <v>3</v>
      </c>
      <c r="L1818" s="27">
        <v>2E-3</v>
      </c>
      <c r="M1818" s="13">
        <v>176</v>
      </c>
      <c r="N1818" s="13">
        <v>240</v>
      </c>
      <c r="O1818" s="17">
        <v>2E-3</v>
      </c>
      <c r="P1818" s="27">
        <v>0</v>
      </c>
      <c r="Q1818" s="27">
        <v>2E-3</v>
      </c>
      <c r="R1818" s="13">
        <v>529</v>
      </c>
      <c r="S1818" s="13">
        <v>240</v>
      </c>
      <c r="T1818" s="133">
        <v>2.9999999999999997E-4</v>
      </c>
      <c r="U1818" s="27">
        <v>1E-3</v>
      </c>
      <c r="V1818" s="8">
        <f>IF(AB1816="Latest Sag:",-(K1818*L1818+P1818*Q1818),-(K1818*L1818+P1818*Q1818)+U1818)</f>
        <v>-6.0000000000000001E-3</v>
      </c>
      <c r="W1818" s="8">
        <f>IF(OR(AC1817="",AC1817=0),Z1817+V1818,IF(AB1816="Latest Sag:",AA1817+U1818+V1818,AC1817+V1818))</f>
        <v>-0.62151800000000001</v>
      </c>
      <c r="X1818" s="33">
        <v>-39.651499999999999</v>
      </c>
      <c r="Y1818" s="53">
        <f>IF(OR(ISBLANK(X1818),X1816=VALUE(20)),,IF(W1816="Latest Z20:",ABS(X1816-X1818-K1815*L1815-P1815*Q1815+U1817+U1818),ABS(X1817-X1818-K1817*L1817-P1817*Q1817+U1818)))</f>
        <v>0</v>
      </c>
      <c r="Z1818" s="28">
        <v>-67.613992999999994</v>
      </c>
      <c r="AA1818" s="28">
        <v>-0.616394</v>
      </c>
      <c r="AB1818" s="28">
        <v>-2.8990000000000001E-3</v>
      </c>
      <c r="AC1818" s="8">
        <f t="shared" ref="AC1818" si="4165">AB1818+AA1818</f>
        <v>-0.61929299999999998</v>
      </c>
      <c r="AD1818" s="35">
        <v>-0.63242680041867605</v>
      </c>
      <c r="AE1818" s="8">
        <f t="shared" ref="AE1818" si="4166">IF(AD1818="",0,IF(OR(AC1818="",AC1818=0),W1818-AD1818,AC1818-AD1818))</f>
        <v>1.3133800418676067E-2</v>
      </c>
      <c r="AF1818" s="58">
        <f t="shared" ref="AF1818" si="4167">IF(AA1818="",(Z1818-V1818)-Z1817,AC1818-W1818)</f>
        <v>2.2250000000000325E-3</v>
      </c>
      <c r="AG1818" s="40">
        <v>-1535</v>
      </c>
      <c r="AH1818" s="73">
        <v>400</v>
      </c>
      <c r="AI1818" s="40">
        <v>46</v>
      </c>
      <c r="AJ1818" s="73">
        <v>100</v>
      </c>
      <c r="AK1818" s="40">
        <v>63</v>
      </c>
      <c r="AL1818" s="73">
        <v>200</v>
      </c>
      <c r="AM1818" s="70"/>
      <c r="AN1818" s="74"/>
      <c r="AO1818" s="70">
        <v>192</v>
      </c>
      <c r="AP1818" s="63"/>
      <c r="AQ1818" s="63"/>
      <c r="AR1818" s="40"/>
      <c r="AS1818" s="40"/>
      <c r="AT1818" s="63"/>
      <c r="AU1818" s="63"/>
      <c r="AV1818" s="142"/>
      <c r="AW1818" s="71"/>
      <c r="AX1818" s="45">
        <v>7.6099999999999996E-4</v>
      </c>
      <c r="AY1818" s="45"/>
      <c r="AZ1818" s="46"/>
      <c r="BA1818" s="152"/>
      <c r="BB1818" s="47"/>
      <c r="BC1818" s="158">
        <v>0</v>
      </c>
      <c r="BD1818" s="158"/>
      <c r="BE1818" s="47"/>
      <c r="BF1818" s="56"/>
      <c r="BG1818" s="49"/>
      <c r="BH1818" s="50"/>
      <c r="BI1818" s="49"/>
      <c r="BJ1818" s="49"/>
      <c r="BK1818" s="49"/>
      <c r="BL1818" s="49"/>
      <c r="BM1818" s="49"/>
      <c r="BN1818" s="50"/>
      <c r="BO1818" s="49"/>
      <c r="BP1818" s="49"/>
      <c r="BQ1818" s="50"/>
      <c r="BR1818" s="9"/>
    </row>
    <row r="1819" spans="1:70" s="7" customFormat="1" x14ac:dyDescent="0.25">
      <c r="A1819" s="68" t="s">
        <v>2737</v>
      </c>
      <c r="B1819" s="67" t="s">
        <v>1182</v>
      </c>
      <c r="C1819" s="52">
        <v>44979.609166666669</v>
      </c>
      <c r="D1819" s="16">
        <f>(K1819*M1819+P1819*R1819)/(24*60*60)</f>
        <v>8.1481481481481474E-3</v>
      </c>
      <c r="E1819" s="26"/>
      <c r="F1819" s="14" t="s">
        <v>2733</v>
      </c>
      <c r="G1819" s="15">
        <v>0.11899999999999999</v>
      </c>
      <c r="H1819" s="131">
        <v>31.5</v>
      </c>
      <c r="I1819" s="131">
        <v>15</v>
      </c>
      <c r="J1819" s="143" t="s">
        <v>2581</v>
      </c>
      <c r="K1819" s="27">
        <v>4</v>
      </c>
      <c r="L1819" s="27">
        <v>2E-3</v>
      </c>
      <c r="M1819" s="13">
        <v>176</v>
      </c>
      <c r="N1819" s="13">
        <v>240</v>
      </c>
      <c r="O1819" s="17">
        <v>2E-3</v>
      </c>
      <c r="P1819" s="27">
        <v>0</v>
      </c>
      <c r="Q1819" s="27">
        <v>2E-3</v>
      </c>
      <c r="R1819" s="13">
        <v>529</v>
      </c>
      <c r="S1819" s="13">
        <v>240</v>
      </c>
      <c r="T1819" s="133">
        <v>2.9999999999999997E-4</v>
      </c>
      <c r="U1819" s="27">
        <v>0</v>
      </c>
      <c r="V1819" s="8">
        <f>IF(AB1817="Latest Sag:",-(K1819*L1819+P1819*Q1819),-(K1819*L1819+P1819*Q1819)+U1819)</f>
        <v>-8.0000000000000002E-3</v>
      </c>
      <c r="W1819" s="8">
        <f>IF(OR(AC1818="",AC1818=0),Z1818+V1819,IF(AB1817="Latest Sag:",AA1818+U1819+V1819,AC1818+V1819))</f>
        <v>-0.62729299999999999</v>
      </c>
      <c r="X1819" s="33">
        <v>-39.657499999999999</v>
      </c>
      <c r="Y1819" s="53">
        <f>IF(OR(ISBLANK(X1819),X1817=VALUE(20)),,IF(W1817="Latest Z20:",ABS(X1817-X1819-K1816*L1816-P1816*Q1816+U1818+U1819),ABS(X1818-X1819-K1818*L1818-P1818*Q1818+U1819)))</f>
        <v>2.2724877535296173E-16</v>
      </c>
      <c r="Z1819" s="28">
        <v>-67.614124000000004</v>
      </c>
      <c r="AA1819" s="28">
        <v>-0.61639500000000003</v>
      </c>
      <c r="AB1819" s="28">
        <v>-1.1009E-2</v>
      </c>
      <c r="AC1819" s="8">
        <f t="shared" ref="AC1819" si="4168">AB1819+AA1819</f>
        <v>-0.62740400000000007</v>
      </c>
      <c r="AD1819" s="35">
        <v>-0.63242680041867605</v>
      </c>
      <c r="AE1819" s="8">
        <f t="shared" ref="AE1819" si="4169">IF(AD1819="",0,IF(OR(AC1819="",AC1819=0),W1819-AD1819,AC1819-AD1819))</f>
        <v>5.0228004186759767E-3</v>
      </c>
      <c r="AF1819" s="58">
        <f t="shared" ref="AF1819" si="4170">IF(AA1819="",(Z1819-V1819)-Z1818,AC1819-W1819)</f>
        <v>-1.1100000000008325E-4</v>
      </c>
      <c r="AG1819" s="40">
        <v>430</v>
      </c>
      <c r="AH1819" s="73">
        <v>400</v>
      </c>
      <c r="AI1819" s="40">
        <v>36</v>
      </c>
      <c r="AJ1819" s="73">
        <v>100</v>
      </c>
      <c r="AK1819" s="40">
        <v>44</v>
      </c>
      <c r="AL1819" s="73">
        <v>200</v>
      </c>
      <c r="AM1819" s="70"/>
      <c r="AN1819" s="74"/>
      <c r="AO1819" s="70">
        <v>88</v>
      </c>
      <c r="AP1819" s="63"/>
      <c r="AQ1819" s="63"/>
      <c r="AR1819" s="40"/>
      <c r="AS1819" s="40"/>
      <c r="AT1819" s="63"/>
      <c r="AU1819" s="63"/>
      <c r="AV1819" s="142"/>
      <c r="AW1819" s="71"/>
      <c r="AX1819" s="45">
        <v>-2.9999999999999997E-4</v>
      </c>
      <c r="AY1819" s="45"/>
      <c r="AZ1819" s="46"/>
      <c r="BA1819" s="152"/>
      <c r="BB1819" s="47"/>
      <c r="BC1819" s="158">
        <v>0</v>
      </c>
      <c r="BD1819" s="158"/>
      <c r="BE1819" s="47"/>
      <c r="BF1819" s="56"/>
      <c r="BG1819" s="49"/>
      <c r="BH1819" s="50"/>
      <c r="BI1819" s="49"/>
      <c r="BJ1819" s="49"/>
      <c r="BK1819" s="49"/>
      <c r="BL1819" s="49"/>
      <c r="BM1819" s="49"/>
      <c r="BN1819" s="50"/>
      <c r="BO1819" s="49"/>
      <c r="BP1819" s="49"/>
      <c r="BQ1819" s="50"/>
      <c r="BR1819" s="9"/>
    </row>
    <row r="1820" spans="1:70" s="7" customFormat="1" x14ac:dyDescent="0.25">
      <c r="A1820" s="68" t="s">
        <v>2738</v>
      </c>
      <c r="B1820" s="67" t="s">
        <v>1182</v>
      </c>
      <c r="C1820" s="52">
        <v>44979.630648148152</v>
      </c>
      <c r="D1820" s="16">
        <f>(K1820*M1820+P1820*R1820)/(24*60*60)</f>
        <v>1.019675925925926E-2</v>
      </c>
      <c r="E1820" s="26"/>
      <c r="F1820" s="14" t="s">
        <v>2733</v>
      </c>
      <c r="G1820" s="15">
        <v>0.11899999999999999</v>
      </c>
      <c r="H1820" s="131">
        <v>31.5</v>
      </c>
      <c r="I1820" s="131">
        <v>15</v>
      </c>
      <c r="J1820" s="143" t="s">
        <v>2581</v>
      </c>
      <c r="K1820" s="27">
        <v>2</v>
      </c>
      <c r="L1820" s="27">
        <v>2E-3</v>
      </c>
      <c r="M1820" s="13">
        <v>176</v>
      </c>
      <c r="N1820" s="13">
        <v>240</v>
      </c>
      <c r="O1820" s="17">
        <v>2E-3</v>
      </c>
      <c r="P1820" s="27">
        <v>1</v>
      </c>
      <c r="Q1820" s="27">
        <v>2E-3</v>
      </c>
      <c r="R1820" s="13">
        <v>529</v>
      </c>
      <c r="S1820" s="13">
        <v>240</v>
      </c>
      <c r="T1820" s="133">
        <v>2.9999999999999997E-4</v>
      </c>
      <c r="U1820" s="27">
        <v>1.1000000000000001E-3</v>
      </c>
      <c r="V1820" s="8">
        <f>IF(AB1818="Latest Sag:",-(K1820*L1820+P1820*Q1820),-(K1820*L1820+P1820*Q1820)+U1820)</f>
        <v>-4.8999999999999998E-3</v>
      </c>
      <c r="W1820" s="8">
        <f>IF(OR(AC1819="",AC1819=0),Z1819+V1820,IF(AB1818="Latest Sag:",AA1819+U1820+V1820,AC1819+V1820))</f>
        <v>-0.63230400000000009</v>
      </c>
      <c r="X1820" s="33">
        <v>-39.664400000000001</v>
      </c>
      <c r="Y1820" s="53">
        <f>IF(OR(ISBLANK(X1820),X1818=VALUE(20)),,IF(W1818="Latest Z20:",ABS(X1818-X1820-K1817*L1817-P1817*Q1817+U1819+U1820),ABS(X1819-X1820-K1819*L1819-P1819*Q1819+U1820)))</f>
        <v>1.6824649312630058E-15</v>
      </c>
      <c r="Z1820" s="28">
        <v>-67.614130000000003</v>
      </c>
      <c r="AA1820" s="28">
        <v>-0.61640600000000001</v>
      </c>
      <c r="AB1820" s="28">
        <v>-1.5786999999999999E-2</v>
      </c>
      <c r="AC1820" s="8">
        <f t="shared" ref="AC1820" si="4171">AB1820+AA1820</f>
        <v>-0.632193</v>
      </c>
      <c r="AD1820" s="35">
        <v>-0.63242680041867605</v>
      </c>
      <c r="AE1820" s="8">
        <f t="shared" ref="AE1820" si="4172">IF(AD1820="",0,IF(OR(AC1820="",AC1820=0),W1820-AD1820,AC1820-AD1820))</f>
        <v>2.3380041867604451E-4</v>
      </c>
      <c r="AF1820" s="58">
        <f t="shared" ref="AF1820" si="4173">IF(AA1820="",(Z1820-V1820)-Z1819,AC1820-W1820)</f>
        <v>1.1100000000008325E-4</v>
      </c>
      <c r="AG1820" s="40">
        <v>-34</v>
      </c>
      <c r="AH1820" s="73">
        <v>400</v>
      </c>
      <c r="AI1820" s="40">
        <v>33</v>
      </c>
      <c r="AJ1820" s="73">
        <v>100</v>
      </c>
      <c r="AK1820" s="40">
        <v>23</v>
      </c>
      <c r="AL1820" s="73">
        <v>200</v>
      </c>
      <c r="AM1820" s="70"/>
      <c r="AN1820" s="74"/>
      <c r="AO1820" s="70">
        <v>99</v>
      </c>
      <c r="AP1820" s="63"/>
      <c r="AQ1820" s="63"/>
      <c r="AR1820" s="40"/>
      <c r="AS1820" s="40"/>
      <c r="AT1820" s="63"/>
      <c r="AU1820" s="63"/>
      <c r="AV1820" s="142"/>
      <c r="AW1820" s="71"/>
      <c r="AX1820" s="45"/>
      <c r="AY1820" s="45"/>
      <c r="AZ1820" s="46"/>
      <c r="BA1820" s="152"/>
      <c r="BB1820" s="47"/>
      <c r="BC1820" s="158">
        <v>0</v>
      </c>
      <c r="BD1820" s="158">
        <v>5</v>
      </c>
      <c r="BE1820" s="47">
        <v>5</v>
      </c>
      <c r="BF1820" s="56"/>
      <c r="BG1820" s="49"/>
      <c r="BH1820" s="50"/>
      <c r="BI1820" s="49"/>
      <c r="BJ1820" s="49"/>
      <c r="BK1820" s="49"/>
      <c r="BL1820" s="49"/>
      <c r="BM1820" s="49"/>
      <c r="BN1820" s="50"/>
      <c r="BO1820" s="49"/>
      <c r="BP1820" s="49"/>
      <c r="BQ1820" s="50"/>
      <c r="BR1820" s="9"/>
    </row>
    <row r="1821" spans="1:70" s="6" customFormat="1" x14ac:dyDescent="0.25">
      <c r="A1821" s="170" t="s">
        <v>1155</v>
      </c>
      <c r="B1821" s="136"/>
      <c r="C1821" s="137">
        <v>44979.668761574074</v>
      </c>
      <c r="D1821" s="146">
        <v>3.17</v>
      </c>
      <c r="E1821" s="139" t="s">
        <v>814</v>
      </c>
      <c r="F1821" s="165" t="s">
        <v>1157</v>
      </c>
      <c r="G1821" s="22"/>
      <c r="H1821" s="134"/>
      <c r="I1821" s="134"/>
      <c r="J1821" s="145"/>
      <c r="K1821" s="29"/>
      <c r="L1821" s="29"/>
      <c r="M1821" s="1"/>
      <c r="N1821" s="1"/>
      <c r="O1821" s="3"/>
      <c r="P1821" s="29"/>
      <c r="Q1821" s="29"/>
      <c r="R1821" s="1"/>
      <c r="S1821" s="1"/>
      <c r="T1821" s="147" t="s">
        <v>903</v>
      </c>
      <c r="U1821" s="32" t="s">
        <v>24</v>
      </c>
      <c r="V1821" s="24"/>
      <c r="W1821" s="25" t="s">
        <v>22</v>
      </c>
      <c r="X1821" s="30">
        <v>20</v>
      </c>
      <c r="Y1821" s="138"/>
      <c r="Z1821" s="30"/>
      <c r="AA1821" s="30"/>
      <c r="AB1821" s="36" t="s">
        <v>21</v>
      </c>
      <c r="AC1821" s="24">
        <f>$AC$1820</f>
        <v>-0.632193</v>
      </c>
      <c r="AD1821" s="30"/>
      <c r="AE1821" s="24"/>
      <c r="AF1821" s="24"/>
      <c r="AG1821" s="41"/>
      <c r="AH1821" s="41"/>
      <c r="AI1821" s="41"/>
      <c r="AJ1821" s="41"/>
      <c r="AK1821" s="41"/>
      <c r="AL1821" s="41"/>
      <c r="AM1821" s="41"/>
      <c r="AN1821" s="41"/>
      <c r="AO1821" s="41"/>
      <c r="AP1821" s="135"/>
      <c r="AQ1821" s="135"/>
      <c r="AR1821" s="41"/>
      <c r="AS1821" s="41"/>
      <c r="AT1821" s="135"/>
      <c r="AU1821" s="135"/>
      <c r="AV1821" s="29"/>
      <c r="AW1821" s="42"/>
      <c r="AX1821" s="42"/>
      <c r="AY1821" s="42"/>
      <c r="AZ1821" s="43"/>
      <c r="BA1821" s="151"/>
      <c r="BB1821" s="44"/>
      <c r="BC1821" s="157">
        <v>1</v>
      </c>
      <c r="BD1821" s="157"/>
      <c r="BE1821" s="44"/>
      <c r="BF1821" s="48"/>
      <c r="BG1821" s="48"/>
      <c r="BH1821" s="48"/>
      <c r="BI1821" s="48"/>
      <c r="BJ1821" s="48"/>
      <c r="BK1821" s="48"/>
      <c r="BL1821" s="48"/>
      <c r="BM1821" s="48"/>
      <c r="BN1821" s="48"/>
      <c r="BO1821" s="48"/>
      <c r="BP1821" s="48"/>
      <c r="BQ1821" s="48"/>
      <c r="BR1821" s="1"/>
    </row>
    <row r="1822" spans="1:70" s="7" customFormat="1" x14ac:dyDescent="0.25">
      <c r="A1822" s="68" t="s">
        <v>2734</v>
      </c>
      <c r="B1822" s="67" t="s">
        <v>1182</v>
      </c>
      <c r="C1822" s="52">
        <v>44979.669131944444</v>
      </c>
      <c r="D1822" s="16">
        <f>(K1822*M1822+P1822*R1822)/(24*60*60)</f>
        <v>0</v>
      </c>
      <c r="E1822" s="26"/>
      <c r="F1822" s="14" t="s">
        <v>2733</v>
      </c>
      <c r="G1822" s="15">
        <v>0.11899999999999999</v>
      </c>
      <c r="H1822" s="131">
        <v>31.5</v>
      </c>
      <c r="I1822" s="131">
        <v>15</v>
      </c>
      <c r="J1822" s="143" t="s">
        <v>2581</v>
      </c>
      <c r="K1822" s="37"/>
      <c r="L1822" s="27">
        <v>2E-3</v>
      </c>
      <c r="M1822" s="13">
        <v>176</v>
      </c>
      <c r="N1822" s="13">
        <v>240</v>
      </c>
      <c r="O1822" s="17">
        <v>2E-3</v>
      </c>
      <c r="P1822" s="37"/>
      <c r="Q1822" s="27">
        <v>2E-3</v>
      </c>
      <c r="R1822" s="13">
        <v>529</v>
      </c>
      <c r="S1822" s="13">
        <v>240</v>
      </c>
      <c r="T1822" s="133">
        <v>2.9999999999999997E-4</v>
      </c>
      <c r="U1822" s="27"/>
      <c r="V1822" s="8">
        <f>IF(AB1820="Latest Sag:",-(K1822*L1822+P1822*Q1822),-(K1822*L1822+P1822*Q1822)+U1822)</f>
        <v>0</v>
      </c>
      <c r="W1822" s="8">
        <f>IF(OR(AC1821="",AC1821=0),Z1821+V1822,IF(AB1820="Latest Sag:",AA1821+U1822+V1822,AC1821+V1822))</f>
        <v>-0.632193</v>
      </c>
      <c r="X1822" s="34"/>
      <c r="Y1822" s="53">
        <f>IF(OR(ISBLANK(X1822),X1820=VALUE(20)),,IF(W1820="Latest Z20:",ABS(X1820-X1822-K1819*L1819-P1819*Q1819+U1821+U1822),ABS(X1821-X1822-K1821*L1821-P1821*Q1821+U1822)))</f>
        <v>0</v>
      </c>
      <c r="Z1822" s="28">
        <v>-67.615763999999999</v>
      </c>
      <c r="AA1822" s="28">
        <v>-0.61651999999999996</v>
      </c>
      <c r="AB1822" s="28">
        <v>1.5E-3</v>
      </c>
      <c r="AC1822" s="8">
        <f t="shared" ref="AC1822" si="4174">AB1822+AA1822</f>
        <v>-0.61502000000000001</v>
      </c>
      <c r="AD1822" s="35">
        <v>-0.63256687163466596</v>
      </c>
      <c r="AE1822" s="8">
        <f t="shared" ref="AE1822" si="4175">IF(AD1822="",0,IF(OR(AC1822="",AC1822=0),W1822-AD1822,AC1822-AD1822))</f>
        <v>1.754687163466595E-2</v>
      </c>
      <c r="AF1822" s="58">
        <f t="shared" ref="AF1822" si="4176">IF(AA1822="",(Z1822-V1822)-Z1821,AC1822-W1822)</f>
        <v>1.7172999999999994E-2</v>
      </c>
      <c r="AG1822" s="40">
        <v>-2224</v>
      </c>
      <c r="AH1822" s="73">
        <v>400</v>
      </c>
      <c r="AI1822" s="40">
        <v>15</v>
      </c>
      <c r="AJ1822" s="73">
        <v>100</v>
      </c>
      <c r="AK1822" s="40">
        <v>38</v>
      </c>
      <c r="AL1822" s="73">
        <v>200</v>
      </c>
      <c r="AM1822" s="70"/>
      <c r="AN1822" s="74"/>
      <c r="AO1822" s="70"/>
      <c r="AP1822" s="63"/>
      <c r="AQ1822" s="63"/>
      <c r="AR1822" s="40"/>
      <c r="AS1822" s="40"/>
      <c r="AT1822" s="63"/>
      <c r="AU1822" s="63"/>
      <c r="AV1822" s="142"/>
      <c r="AW1822" s="71"/>
      <c r="AX1822" s="45"/>
      <c r="AY1822" s="45"/>
      <c r="AZ1822" s="46"/>
      <c r="BA1822" s="152"/>
      <c r="BB1822" s="47"/>
      <c r="BC1822" s="158">
        <v>1</v>
      </c>
      <c r="BD1822" s="158"/>
      <c r="BE1822" s="47"/>
      <c r="BF1822" s="56"/>
      <c r="BG1822" s="49"/>
      <c r="BH1822" s="50"/>
      <c r="BI1822" s="49"/>
      <c r="BJ1822" s="49"/>
      <c r="BK1822" s="49"/>
      <c r="BL1822" s="49"/>
      <c r="BM1822" s="49"/>
      <c r="BN1822" s="50"/>
      <c r="BO1822" s="49"/>
      <c r="BP1822" s="49"/>
      <c r="BQ1822" s="50"/>
      <c r="BR1822" s="9"/>
    </row>
    <row r="1823" spans="1:70" s="7" customFormat="1" x14ac:dyDescent="0.25">
      <c r="A1823" s="68" t="s">
        <v>2735</v>
      </c>
      <c r="B1823" s="67" t="s">
        <v>1182</v>
      </c>
      <c r="C1823" s="52">
        <v>44979.703865740739</v>
      </c>
      <c r="D1823" s="16">
        <f>(K1823*M1823+P1823*R1823)/(24*60*60)</f>
        <v>8.1481481481481474E-3</v>
      </c>
      <c r="E1823" s="26"/>
      <c r="F1823" s="14" t="s">
        <v>2733</v>
      </c>
      <c r="G1823" s="15">
        <v>0.11899999999999999</v>
      </c>
      <c r="H1823" s="131">
        <v>31.5</v>
      </c>
      <c r="I1823" s="131">
        <v>15</v>
      </c>
      <c r="J1823" s="143" t="s">
        <v>2581</v>
      </c>
      <c r="K1823" s="27">
        <v>4</v>
      </c>
      <c r="L1823" s="27">
        <v>2E-3</v>
      </c>
      <c r="M1823" s="13">
        <v>176</v>
      </c>
      <c r="N1823" s="13">
        <v>240</v>
      </c>
      <c r="O1823" s="17">
        <v>2E-3</v>
      </c>
      <c r="P1823" s="27">
        <v>0</v>
      </c>
      <c r="Q1823" s="27">
        <v>2E-3</v>
      </c>
      <c r="R1823" s="13">
        <v>529</v>
      </c>
      <c r="S1823" s="13">
        <v>240</v>
      </c>
      <c r="T1823" s="133">
        <v>2.9999999999999997E-4</v>
      </c>
      <c r="U1823" s="27">
        <v>3.1459999999999999E-3</v>
      </c>
      <c r="V1823" s="8">
        <f>IF(AB1821="Latest Sag:",-(K1823*L1823+P1823*Q1823),-(K1823*L1823+P1823*Q1823)+U1823)</f>
        <v>-8.0000000000000002E-3</v>
      </c>
      <c r="W1823" s="8">
        <f>IF(OR(AC1822="",AC1822=0),Z1822+V1823,IF(AB1821="Latest Sag:",AA1822+U1823+V1823,AC1822+V1823))</f>
        <v>-0.62137399999999998</v>
      </c>
      <c r="X1823" s="33">
        <v>-39.653700000000001</v>
      </c>
      <c r="Y1823" s="53">
        <f>IF(OR(ISBLANK(X1823),X1821=VALUE(20)),,IF(W1821="Latest Z20:",ABS(X1821-X1823-K1820*L1820-P1820*Q1820+U1822+U1823),ABS(X1822-X1823-K1822*L1822-P1822*Q1822+U1823)))</f>
        <v>0</v>
      </c>
      <c r="Z1823" s="28">
        <v>-67.615367000000006</v>
      </c>
      <c r="AA1823" s="28">
        <v>-0.61651999999999996</v>
      </c>
      <c r="AB1823" s="28">
        <v>-5.7720000000000002E-3</v>
      </c>
      <c r="AC1823" s="8">
        <f t="shared" ref="AC1823" si="4177">AB1823+AA1823</f>
        <v>-0.62229199999999996</v>
      </c>
      <c r="AD1823" s="35">
        <v>-0.63256687163466596</v>
      </c>
      <c r="AE1823" s="8">
        <f t="shared" ref="AE1823" si="4178">IF(AD1823="",0,IF(OR(AC1823="",AC1823=0),W1823-AD1823,AC1823-AD1823))</f>
        <v>1.0274871634666005E-2</v>
      </c>
      <c r="AF1823" s="58">
        <f t="shared" ref="AF1823" si="4179">IF(AA1823="",(Z1823-V1823)-Z1822,AC1823-W1823)</f>
        <v>-9.1799999999997439E-4</v>
      </c>
      <c r="AG1823" s="40">
        <v>-897</v>
      </c>
      <c r="AH1823" s="73">
        <v>400</v>
      </c>
      <c r="AI1823" s="40">
        <v>31</v>
      </c>
      <c r="AJ1823" s="73">
        <v>100</v>
      </c>
      <c r="AK1823" s="40">
        <v>17</v>
      </c>
      <c r="AL1823" s="73">
        <v>200</v>
      </c>
      <c r="AM1823" s="70"/>
      <c r="AN1823" s="74"/>
      <c r="AO1823" s="70">
        <v>105</v>
      </c>
      <c r="AP1823" s="63"/>
      <c r="AQ1823" s="63"/>
      <c r="AR1823" s="40"/>
      <c r="AS1823" s="40"/>
      <c r="AT1823" s="63"/>
      <c r="AU1823" s="63"/>
      <c r="AV1823" s="142"/>
      <c r="AW1823" s="71"/>
      <c r="AX1823" s="45">
        <v>2.0000000000000001E-4</v>
      </c>
      <c r="AY1823" s="45"/>
      <c r="AZ1823" s="46"/>
      <c r="BA1823" s="152"/>
      <c r="BB1823" s="47"/>
      <c r="BC1823" s="158">
        <v>1</v>
      </c>
      <c r="BD1823" s="158"/>
      <c r="BE1823" s="47"/>
      <c r="BF1823" s="56"/>
      <c r="BG1823" s="49"/>
      <c r="BH1823" s="50"/>
      <c r="BI1823" s="49"/>
      <c r="BJ1823" s="49"/>
      <c r="BK1823" s="49"/>
      <c r="BL1823" s="49"/>
      <c r="BM1823" s="49"/>
      <c r="BN1823" s="50"/>
      <c r="BO1823" s="49"/>
      <c r="BP1823" s="49"/>
      <c r="BQ1823" s="50"/>
      <c r="BR1823" s="9"/>
    </row>
    <row r="1824" spans="1:70" s="7" customFormat="1" x14ac:dyDescent="0.25">
      <c r="A1824" s="68" t="s">
        <v>2739</v>
      </c>
      <c r="B1824" s="67" t="s">
        <v>1182</v>
      </c>
      <c r="C1824" s="52">
        <v>44979.729560185187</v>
      </c>
      <c r="D1824" s="16">
        <f>(K1824*M1824+P1824*R1824)/(24*60*60)</f>
        <v>6.1111111111111114E-3</v>
      </c>
      <c r="E1824" s="26" t="s">
        <v>2743</v>
      </c>
      <c r="F1824" s="14" t="s">
        <v>2733</v>
      </c>
      <c r="G1824" s="15">
        <v>0.11899999999999999</v>
      </c>
      <c r="H1824" s="131">
        <v>31.5</v>
      </c>
      <c r="I1824" s="131">
        <v>15</v>
      </c>
      <c r="J1824" s="143" t="s">
        <v>2581</v>
      </c>
      <c r="K1824" s="27">
        <v>3</v>
      </c>
      <c r="L1824" s="27">
        <v>2E-3</v>
      </c>
      <c r="M1824" s="13">
        <v>176</v>
      </c>
      <c r="N1824" s="13">
        <v>240</v>
      </c>
      <c r="O1824" s="17">
        <v>2E-3</v>
      </c>
      <c r="P1824" s="27">
        <v>0</v>
      </c>
      <c r="Q1824" s="27">
        <v>2E-3</v>
      </c>
      <c r="R1824" s="13">
        <v>529</v>
      </c>
      <c r="S1824" s="13">
        <v>240</v>
      </c>
      <c r="T1824" s="133">
        <v>2.9999999999999997E-4</v>
      </c>
      <c r="U1824" s="27">
        <v>6.9999999999999999E-4</v>
      </c>
      <c r="V1824" s="8">
        <f>IF(AB1822="Latest Sag:",-(K1824*L1824+P1824*Q1824),-(K1824*L1824+P1824*Q1824)+U1824)</f>
        <v>-5.3E-3</v>
      </c>
      <c r="W1824" s="8">
        <f>IF(OR(AC1823="",AC1823=0),Z1823+V1824,IF(AB1822="Latest Sag:",AA1823+U1824+V1824,AC1823+V1824))</f>
        <v>-0.62759199999999993</v>
      </c>
      <c r="X1824" s="33">
        <v>-39.661000000000001</v>
      </c>
      <c r="Y1824" s="53">
        <f>IF(OR(ISBLANK(X1824),X1822=VALUE(20)),,IF(W1822="Latest Z20:",ABS(X1822-X1824-K1821*L1821-P1821*Q1821+U1823+U1824),ABS(X1823-X1824-K1823*L1823-P1823*Q1823+U1824)))</f>
        <v>7.5015948314272052E-16</v>
      </c>
      <c r="Z1824" s="28">
        <v>-67.615661000000003</v>
      </c>
      <c r="AA1824" s="28">
        <v>-0.61650300000000002</v>
      </c>
      <c r="AB1824" s="28">
        <v>-1.0893E-2</v>
      </c>
      <c r="AC1824" s="8">
        <f t="shared" ref="AC1824" si="4180">AB1824+AA1824</f>
        <v>-0.62739600000000006</v>
      </c>
      <c r="AD1824" s="35">
        <v>-0.63256687163466596</v>
      </c>
      <c r="AE1824" s="8">
        <f t="shared" ref="AE1824" si="4181">IF(AD1824="",0,IF(OR(AC1824="",AC1824=0),W1824-AD1824,AC1824-AD1824))</f>
        <v>5.1708716346658967E-3</v>
      </c>
      <c r="AF1824" s="58">
        <f t="shared" ref="AF1824" si="4182">IF(AA1824="",(Z1824-V1824)-Z1823,AC1824-W1824)</f>
        <v>1.9599999999986295E-4</v>
      </c>
      <c r="AG1824" s="40">
        <v>63</v>
      </c>
      <c r="AH1824" s="73">
        <v>400</v>
      </c>
      <c r="AI1824" s="40">
        <v>39</v>
      </c>
      <c r="AJ1824" s="73">
        <v>100</v>
      </c>
      <c r="AK1824" s="40">
        <v>34</v>
      </c>
      <c r="AL1824" s="73">
        <v>200</v>
      </c>
      <c r="AM1824" s="70"/>
      <c r="AN1824" s="74"/>
      <c r="AO1824" s="70">
        <v>17</v>
      </c>
      <c r="AP1824" s="63"/>
      <c r="AQ1824" s="63"/>
      <c r="AR1824" s="40"/>
      <c r="AS1824" s="40"/>
      <c r="AT1824" s="63"/>
      <c r="AU1824" s="63"/>
      <c r="AV1824" s="142"/>
      <c r="AW1824" s="71"/>
      <c r="AX1824" s="45">
        <v>-1E-4</v>
      </c>
      <c r="AY1824" s="45"/>
      <c r="AZ1824" s="46"/>
      <c r="BA1824" s="152"/>
      <c r="BB1824" s="47"/>
      <c r="BC1824" s="158">
        <v>1</v>
      </c>
      <c r="BD1824" s="158"/>
      <c r="BE1824" s="47"/>
      <c r="BF1824" s="56"/>
      <c r="BG1824" s="49"/>
      <c r="BH1824" s="50"/>
      <c r="BI1824" s="49"/>
      <c r="BJ1824" s="49"/>
      <c r="BK1824" s="49"/>
      <c r="BL1824" s="49"/>
      <c r="BM1824" s="49"/>
      <c r="BN1824" s="50"/>
      <c r="BO1824" s="49"/>
      <c r="BP1824" s="49"/>
      <c r="BQ1824" s="50"/>
      <c r="BR1824" s="9"/>
    </row>
    <row r="1825" spans="1:70" s="7" customFormat="1" x14ac:dyDescent="0.25">
      <c r="A1825" s="68" t="s">
        <v>2740</v>
      </c>
      <c r="B1825" s="67" t="s">
        <v>2741</v>
      </c>
      <c r="C1825" s="52">
        <v>44979.747650462959</v>
      </c>
      <c r="D1825" s="16">
        <f>(K1825*M1825+P1825*R1825)/(24*60*60)</f>
        <v>1.019675925925926E-2</v>
      </c>
      <c r="E1825" s="26" t="s">
        <v>2744</v>
      </c>
      <c r="F1825" s="14" t="s">
        <v>2733</v>
      </c>
      <c r="G1825" s="15">
        <v>0.11899999999999999</v>
      </c>
      <c r="H1825" s="131">
        <v>31.5</v>
      </c>
      <c r="I1825" s="131">
        <v>15</v>
      </c>
      <c r="J1825" s="143" t="s">
        <v>2581</v>
      </c>
      <c r="K1825" s="27">
        <v>2</v>
      </c>
      <c r="L1825" s="27">
        <v>2E-3</v>
      </c>
      <c r="M1825" s="13">
        <v>176</v>
      </c>
      <c r="N1825" s="13">
        <v>240</v>
      </c>
      <c r="O1825" s="17">
        <v>2E-3</v>
      </c>
      <c r="P1825" s="27">
        <v>1</v>
      </c>
      <c r="Q1825" s="27">
        <v>2E-3</v>
      </c>
      <c r="R1825" s="13">
        <v>529</v>
      </c>
      <c r="S1825" s="13">
        <v>240</v>
      </c>
      <c r="T1825" s="133">
        <v>2.9999999999999997E-4</v>
      </c>
      <c r="U1825" s="27">
        <v>8.9999999999999998E-4</v>
      </c>
      <c r="V1825" s="8">
        <f>IF(AB1823="Latest Sag:",-(K1825*L1825+P1825*Q1825),-(K1825*L1825+P1825*Q1825)+U1825)</f>
        <v>-5.1000000000000004E-3</v>
      </c>
      <c r="W1825" s="8">
        <f>IF(OR(AC1824="",AC1824=0),Z1824+V1825,IF(AB1823="Latest Sag:",AA1824+U1825+V1825,AC1824+V1825))</f>
        <v>-0.63249600000000006</v>
      </c>
      <c r="X1825" s="33">
        <v>-39.6661</v>
      </c>
      <c r="Y1825" s="53">
        <f>IF(OR(ISBLANK(X1825),X1823=VALUE(20)),,IF(W1823="Latest Z20:",ABS(X1823-X1825-K1822*L1822-P1822*Q1822+U1824+U1825),ABS(X1824-X1825-K1824*L1824-P1824*Q1824+U1825)))</f>
        <v>1.2279673805570823E-15</v>
      </c>
      <c r="Z1825" s="28">
        <v>-67.615542000000005</v>
      </c>
      <c r="AA1825" s="28">
        <v>-0.61651299999999998</v>
      </c>
      <c r="AB1825" s="28">
        <v>-1.6223000000000001E-2</v>
      </c>
      <c r="AC1825" s="8">
        <f t="shared" ref="AC1825" si="4183">AB1825+AA1825</f>
        <v>-0.63273599999999997</v>
      </c>
      <c r="AD1825" s="35">
        <v>-0.63256687163466596</v>
      </c>
      <c r="AE1825" s="8">
        <f t="shared" ref="AE1825" si="4184">IF(AD1825="",0,IF(OR(AC1825="",AC1825=0),W1825-AD1825,AC1825-AD1825))</f>
        <v>-1.6912836533400366E-4</v>
      </c>
      <c r="AF1825" s="58">
        <f t="shared" ref="AF1825" si="4185">IF(AA1825="",(Z1825-V1825)-Z1824,AC1825-W1825)</f>
        <v>-2.3999999999990695E-4</v>
      </c>
      <c r="AG1825" s="40">
        <v>-49</v>
      </c>
      <c r="AH1825" s="73">
        <v>400</v>
      </c>
      <c r="AI1825" s="40">
        <v>36</v>
      </c>
      <c r="AJ1825" s="73">
        <v>100</v>
      </c>
      <c r="AK1825" s="40">
        <v>31</v>
      </c>
      <c r="AL1825" s="73">
        <v>200</v>
      </c>
      <c r="AM1825" s="70"/>
      <c r="AN1825" s="74"/>
      <c r="AO1825" s="70">
        <v>46</v>
      </c>
      <c r="AP1825" s="63"/>
      <c r="AQ1825" s="63"/>
      <c r="AR1825" s="40"/>
      <c r="AS1825" s="40"/>
      <c r="AT1825" s="63"/>
      <c r="AU1825" s="63"/>
      <c r="AV1825" s="142"/>
      <c r="AW1825" s="71"/>
      <c r="AX1825" s="45"/>
      <c r="AY1825" s="45"/>
      <c r="AZ1825" s="46"/>
      <c r="BA1825" s="152"/>
      <c r="BB1825" s="47"/>
      <c r="BC1825" s="158">
        <v>1</v>
      </c>
      <c r="BD1825" s="158">
        <v>5</v>
      </c>
      <c r="BE1825" s="47">
        <v>10.6</v>
      </c>
      <c r="BF1825" s="56"/>
      <c r="BG1825" s="49"/>
      <c r="BH1825" s="50"/>
      <c r="BI1825" s="49"/>
      <c r="BJ1825" s="49"/>
      <c r="BK1825" s="49"/>
      <c r="BL1825" s="49"/>
      <c r="BM1825" s="49"/>
      <c r="BN1825" s="50"/>
      <c r="BO1825" s="49"/>
      <c r="BP1825" s="49"/>
      <c r="BQ1825" s="50"/>
      <c r="BR1825" s="9"/>
    </row>
    <row r="1826" spans="1:70" s="6" customFormat="1" x14ac:dyDescent="0.25">
      <c r="A1826" s="170" t="s">
        <v>1155</v>
      </c>
      <c r="B1826" s="136"/>
      <c r="C1826" s="137">
        <v>44979.826574074075</v>
      </c>
      <c r="D1826" s="146">
        <v>3.79</v>
      </c>
      <c r="E1826" s="139" t="s">
        <v>814</v>
      </c>
      <c r="F1826" s="165" t="s">
        <v>1171</v>
      </c>
      <c r="G1826" s="22"/>
      <c r="H1826" s="134"/>
      <c r="I1826" s="134"/>
      <c r="J1826" s="145"/>
      <c r="K1826" s="29"/>
      <c r="L1826" s="29"/>
      <c r="M1826" s="1"/>
      <c r="N1826" s="1"/>
      <c r="O1826" s="3"/>
      <c r="P1826" s="29"/>
      <c r="Q1826" s="29"/>
      <c r="R1826" s="1"/>
      <c r="S1826" s="1"/>
      <c r="T1826" s="147" t="s">
        <v>903</v>
      </c>
      <c r="U1826" s="32" t="s">
        <v>24</v>
      </c>
      <c r="V1826" s="24"/>
      <c r="W1826" s="25" t="s">
        <v>22</v>
      </c>
      <c r="X1826" s="30">
        <v>20</v>
      </c>
      <c r="Y1826" s="138"/>
      <c r="Z1826" s="30"/>
      <c r="AA1826" s="30"/>
      <c r="AB1826" s="36" t="s">
        <v>21</v>
      </c>
      <c r="AC1826" s="24">
        <f>$AC$1825</f>
        <v>-0.63273599999999997</v>
      </c>
      <c r="AD1826" s="30"/>
      <c r="AE1826" s="24"/>
      <c r="AF1826" s="24"/>
      <c r="AG1826" s="41"/>
      <c r="AH1826" s="41"/>
      <c r="AI1826" s="41"/>
      <c r="AJ1826" s="41"/>
      <c r="AK1826" s="41"/>
      <c r="AL1826" s="41"/>
      <c r="AM1826" s="41"/>
      <c r="AN1826" s="41"/>
      <c r="AO1826" s="41"/>
      <c r="AP1826" s="135"/>
      <c r="AQ1826" s="135"/>
      <c r="AR1826" s="41"/>
      <c r="AS1826" s="41"/>
      <c r="AT1826" s="135"/>
      <c r="AU1826" s="135"/>
      <c r="AV1826" s="29"/>
      <c r="AW1826" s="42"/>
      <c r="AX1826" s="42"/>
      <c r="AY1826" s="42"/>
      <c r="AZ1826" s="43"/>
      <c r="BA1826" s="151"/>
      <c r="BB1826" s="44"/>
      <c r="BC1826" s="157">
        <v>2</v>
      </c>
      <c r="BD1826" s="157"/>
      <c r="BE1826" s="44"/>
      <c r="BF1826" s="48"/>
      <c r="BG1826" s="48"/>
      <c r="BH1826" s="48"/>
      <c r="BI1826" s="48"/>
      <c r="BJ1826" s="48"/>
      <c r="BK1826" s="48"/>
      <c r="BL1826" s="48"/>
      <c r="BM1826" s="48"/>
      <c r="BN1826" s="48"/>
      <c r="BO1826" s="48"/>
      <c r="BP1826" s="48"/>
      <c r="BQ1826" s="48"/>
      <c r="BR1826" s="1"/>
    </row>
    <row r="1827" spans="1:70" s="7" customFormat="1" x14ac:dyDescent="0.25">
      <c r="A1827" s="68" t="s">
        <v>2742</v>
      </c>
      <c r="B1827" s="67" t="s">
        <v>1246</v>
      </c>
      <c r="C1827" s="52">
        <v>44979.826817129629</v>
      </c>
      <c r="D1827" s="16">
        <f>(K1827*M1827+P1827*R1827)/(24*60*60)</f>
        <v>0</v>
      </c>
      <c r="E1827" s="26"/>
      <c r="F1827" s="14" t="s">
        <v>2733</v>
      </c>
      <c r="G1827" s="15">
        <v>0.11899999999999999</v>
      </c>
      <c r="H1827" s="131">
        <v>31.5</v>
      </c>
      <c r="I1827" s="131">
        <v>15</v>
      </c>
      <c r="J1827" s="143" t="s">
        <v>2581</v>
      </c>
      <c r="K1827" s="37"/>
      <c r="L1827" s="27">
        <v>2E-3</v>
      </c>
      <c r="M1827" s="13">
        <v>176</v>
      </c>
      <c r="N1827" s="13">
        <v>240</v>
      </c>
      <c r="O1827" s="17">
        <v>2E-3</v>
      </c>
      <c r="P1827" s="37"/>
      <c r="Q1827" s="27">
        <v>2E-3</v>
      </c>
      <c r="R1827" s="13">
        <v>529</v>
      </c>
      <c r="S1827" s="13">
        <v>240</v>
      </c>
      <c r="T1827" s="133">
        <v>2.9999999999999997E-4</v>
      </c>
      <c r="U1827" s="27"/>
      <c r="V1827" s="8">
        <f>IF(AB1825="Latest Sag:",-(K1827*L1827+P1827*Q1827),-(K1827*L1827+P1827*Q1827)+U1827)</f>
        <v>0</v>
      </c>
      <c r="W1827" s="8">
        <f>IF(OR(AC1826="",AC1826=0),Z1826+V1827,IF(AB1825="Latest Sag:",AA1826+U1827+V1827,AC1826+V1827))</f>
        <v>-0.63273599999999997</v>
      </c>
      <c r="X1827" s="34"/>
      <c r="Y1827" s="53">
        <f>IF(OR(ISBLANK(X1827),X1825=VALUE(20)),,IF(W1825="Latest Z20:",ABS(X1825-X1827-K1824*L1824-P1824*Q1824+U1826+U1827),ABS(X1826-X1827-K1826*L1826-P1826*Q1826+U1827)))</f>
        <v>0</v>
      </c>
      <c r="Z1827" s="28">
        <v>-67.612692999999993</v>
      </c>
      <c r="AA1827" s="28">
        <v>-0.61660599999999999</v>
      </c>
      <c r="AB1827" s="28">
        <v>-8.6600000000000002E-4</v>
      </c>
      <c r="AC1827" s="8">
        <f t="shared" ref="AC1827" si="4186">AB1827+AA1827</f>
        <v>-0.61747200000000002</v>
      </c>
      <c r="AD1827" s="35">
        <v>-0.632617422524129</v>
      </c>
      <c r="AE1827" s="8">
        <f t="shared" ref="AE1827" si="4187">IF(AD1827="",0,IF(OR(AC1827="",AC1827=0),W1827-AD1827,AC1827-AD1827))</f>
        <v>1.5145422524128982E-2</v>
      </c>
      <c r="AF1827" s="58">
        <f t="shared" ref="AF1827" si="4188">IF(AA1827="",(Z1827-V1827)-Z1826,AC1827-W1827)</f>
        <v>1.5263999999999944E-2</v>
      </c>
      <c r="AG1827" s="40">
        <v>-1674</v>
      </c>
      <c r="AH1827" s="73">
        <v>400</v>
      </c>
      <c r="AI1827" s="40">
        <v>11</v>
      </c>
      <c r="AJ1827" s="73">
        <v>100</v>
      </c>
      <c r="AK1827" s="40">
        <v>34</v>
      </c>
      <c r="AL1827" s="73">
        <v>200</v>
      </c>
      <c r="AM1827" s="70"/>
      <c r="AN1827" s="74"/>
      <c r="AO1827" s="70"/>
      <c r="AP1827" s="63"/>
      <c r="AQ1827" s="63"/>
      <c r="AR1827" s="40"/>
      <c r="AS1827" s="40"/>
      <c r="AT1827" s="63"/>
      <c r="AU1827" s="63"/>
      <c r="AV1827" s="142"/>
      <c r="AW1827" s="71"/>
      <c r="AX1827" s="45"/>
      <c r="AY1827" s="45"/>
      <c r="AZ1827" s="46"/>
      <c r="BA1827" s="152"/>
      <c r="BB1827" s="47"/>
      <c r="BC1827" s="158">
        <v>2</v>
      </c>
      <c r="BD1827" s="158"/>
      <c r="BE1827" s="47"/>
      <c r="BF1827" s="56"/>
      <c r="BG1827" s="49"/>
      <c r="BH1827" s="50"/>
      <c r="BI1827" s="49"/>
      <c r="BJ1827" s="49"/>
      <c r="BK1827" s="49"/>
      <c r="BL1827" s="49"/>
      <c r="BM1827" s="49"/>
      <c r="BN1827" s="50"/>
      <c r="BO1827" s="49"/>
      <c r="BP1827" s="49"/>
      <c r="BQ1827" s="50"/>
      <c r="BR1827" s="9"/>
    </row>
    <row r="1828" spans="1:70" s="7" customFormat="1" x14ac:dyDescent="0.25">
      <c r="A1828" s="68" t="s">
        <v>2745</v>
      </c>
      <c r="B1828" s="67" t="s">
        <v>1246</v>
      </c>
      <c r="C1828" s="52">
        <v>44979.861400462964</v>
      </c>
      <c r="D1828" s="16">
        <f>(K1828*M1828+P1828*R1828)/(24*60*60)</f>
        <v>8.1481481481481474E-3</v>
      </c>
      <c r="E1828" s="26"/>
      <c r="F1828" s="14" t="s">
        <v>2733</v>
      </c>
      <c r="G1828" s="15">
        <v>0.11899999999999999</v>
      </c>
      <c r="H1828" s="131">
        <v>31.5</v>
      </c>
      <c r="I1828" s="131">
        <v>15</v>
      </c>
      <c r="J1828" s="143" t="s">
        <v>2581</v>
      </c>
      <c r="K1828" s="27">
        <v>4</v>
      </c>
      <c r="L1828" s="27">
        <v>2E-3</v>
      </c>
      <c r="M1828" s="13">
        <v>176</v>
      </c>
      <c r="N1828" s="13">
        <v>240</v>
      </c>
      <c r="O1828" s="17">
        <v>2E-3</v>
      </c>
      <c r="P1828" s="27">
        <v>0</v>
      </c>
      <c r="Q1828" s="27">
        <v>2E-3</v>
      </c>
      <c r="R1828" s="13">
        <v>529</v>
      </c>
      <c r="S1828" s="13">
        <v>240</v>
      </c>
      <c r="T1828" s="133">
        <v>2.9999999999999997E-4</v>
      </c>
      <c r="U1828" s="27">
        <v>3.431E-3</v>
      </c>
      <c r="V1828" s="8">
        <f>IF(AB1826="Latest Sag:",-(K1828*L1828+P1828*Q1828),-(K1828*L1828+P1828*Q1828)+U1828)</f>
        <v>-8.0000000000000002E-3</v>
      </c>
      <c r="W1828" s="8">
        <f>IF(OR(AC1827="",AC1827=0),Z1827+V1828,IF(AB1826="Latest Sag:",AA1827+U1828+V1828,AC1827+V1828))</f>
        <v>-0.62117500000000003</v>
      </c>
      <c r="X1828" s="33">
        <v>-39.650198000000003</v>
      </c>
      <c r="Y1828" s="53">
        <f>IF(OR(ISBLANK(X1828),X1826=VALUE(20)),,IF(W1826="Latest Z20:",ABS(X1826-X1828-K1825*L1825-P1825*Q1825+U1827+U1828),ABS(X1827-X1828-K1827*L1827-P1827*Q1827+U1828)))</f>
        <v>0</v>
      </c>
      <c r="Z1828" s="28">
        <v>-67.612289000000004</v>
      </c>
      <c r="AA1828" s="28">
        <v>-0.616622</v>
      </c>
      <c r="AB1828" s="28">
        <v>-5.1419999999999999E-3</v>
      </c>
      <c r="AC1828" s="8">
        <f t="shared" ref="AC1828" si="4189">AB1828+AA1828</f>
        <v>-0.62176399999999998</v>
      </c>
      <c r="AD1828" s="35">
        <v>-0.632617422524129</v>
      </c>
      <c r="AE1828" s="8">
        <f t="shared" ref="AE1828" si="4190">IF(AD1828="",0,IF(OR(AC1828="",AC1828=0),W1828-AD1828,AC1828-AD1828))</f>
        <v>1.0853422524129019E-2</v>
      </c>
      <c r="AF1828" s="58">
        <f t="shared" ref="AF1828" si="4191">IF(AA1828="",(Z1828-V1828)-Z1827,AC1828-W1828)</f>
        <v>-5.8899999999995067E-4</v>
      </c>
      <c r="AG1828" s="40">
        <v>-769</v>
      </c>
      <c r="AH1828" s="73">
        <v>400</v>
      </c>
      <c r="AI1828" s="40">
        <v>32</v>
      </c>
      <c r="AJ1828" s="73">
        <v>100</v>
      </c>
      <c r="AK1828" s="40">
        <v>17</v>
      </c>
      <c r="AL1828" s="73">
        <v>200</v>
      </c>
      <c r="AM1828" s="70"/>
      <c r="AN1828" s="74"/>
      <c r="AO1828" s="70">
        <v>253</v>
      </c>
      <c r="AP1828" s="63"/>
      <c r="AQ1828" s="63"/>
      <c r="AR1828" s="40"/>
      <c r="AS1828" s="40"/>
      <c r="AT1828" s="63"/>
      <c r="AU1828" s="63"/>
      <c r="AV1828" s="142"/>
      <c r="AW1828" s="71"/>
      <c r="AX1828" s="45"/>
      <c r="AY1828" s="45"/>
      <c r="AZ1828" s="46"/>
      <c r="BA1828" s="152"/>
      <c r="BB1828" s="47"/>
      <c r="BC1828" s="158">
        <v>2</v>
      </c>
      <c r="BD1828" s="158"/>
      <c r="BE1828" s="47"/>
      <c r="BF1828" s="56"/>
      <c r="BG1828" s="49"/>
      <c r="BH1828" s="50"/>
      <c r="BI1828" s="49"/>
      <c r="BJ1828" s="49"/>
      <c r="BK1828" s="49"/>
      <c r="BL1828" s="49"/>
      <c r="BM1828" s="49"/>
      <c r="BN1828" s="50"/>
      <c r="BO1828" s="49"/>
      <c r="BP1828" s="49"/>
      <c r="BQ1828" s="50"/>
      <c r="BR1828" s="9"/>
    </row>
    <row r="1829" spans="1:70" s="7" customFormat="1" x14ac:dyDescent="0.25">
      <c r="A1829" s="68" t="s">
        <v>2746</v>
      </c>
      <c r="B1829" s="67" t="s">
        <v>1246</v>
      </c>
      <c r="C1829" s="52">
        <v>44979.886099537034</v>
      </c>
      <c r="D1829" s="16">
        <f>(K1829*M1829+P1829*R1829)/(24*60*60)</f>
        <v>8.1481481481481474E-3</v>
      </c>
      <c r="E1829" s="26" t="s">
        <v>2747</v>
      </c>
      <c r="F1829" s="14" t="s">
        <v>2733</v>
      </c>
      <c r="G1829" s="15">
        <v>0.11899999999999999</v>
      </c>
      <c r="H1829" s="131">
        <v>31.5</v>
      </c>
      <c r="I1829" s="131">
        <v>15</v>
      </c>
      <c r="J1829" s="143" t="s">
        <v>2581</v>
      </c>
      <c r="K1829" s="27">
        <v>4</v>
      </c>
      <c r="L1829" s="27">
        <v>2E-3</v>
      </c>
      <c r="M1829" s="13">
        <v>176</v>
      </c>
      <c r="N1829" s="13">
        <v>240</v>
      </c>
      <c r="O1829" s="17">
        <v>2E-3</v>
      </c>
      <c r="P1829" s="27">
        <v>0</v>
      </c>
      <c r="Q1829" s="27">
        <v>2E-3</v>
      </c>
      <c r="R1829" s="13">
        <v>529</v>
      </c>
      <c r="S1829" s="13">
        <v>240</v>
      </c>
      <c r="T1829" s="133">
        <v>2.9999999999999997E-4</v>
      </c>
      <c r="U1829" s="27">
        <v>2.137E-3</v>
      </c>
      <c r="V1829" s="8">
        <f>IF(AB1827="Latest Sag:",-(K1829*L1829+P1829*Q1829),-(K1829*L1829+P1829*Q1829)+U1829)</f>
        <v>-5.8630000000000002E-3</v>
      </c>
      <c r="W1829" s="8">
        <f>IF(OR(AC1828="",AC1828=0),Z1828+V1829,IF(AB1827="Latest Sag:",AA1828+U1829+V1829,AC1828+V1829))</f>
        <v>-0.62762699999999993</v>
      </c>
      <c r="X1829" s="33">
        <v>-39.656061000000001</v>
      </c>
      <c r="Y1829" s="53">
        <f>IF(OR(ISBLANK(X1829),X1827=VALUE(20)),,IF(W1827="Latest Z20:",ABS(X1827-X1829-K1826*L1826-P1826*Q1826+U1828+U1829),ABS(X1828-X1829-K1828*L1828-P1828*Q1828+U1829)))</f>
        <v>2.0469737016526324E-15</v>
      </c>
      <c r="Z1829" s="28">
        <v>-67.612401000000006</v>
      </c>
      <c r="AA1829" s="28">
        <v>-0.61663299999999999</v>
      </c>
      <c r="AB1829" s="28">
        <v>-1.1022000000000001E-2</v>
      </c>
      <c r="AC1829" s="8">
        <f t="shared" ref="AC1829" si="4192">AB1829+AA1829</f>
        <v>-0.62765499999999996</v>
      </c>
      <c r="AD1829" s="35">
        <v>-0.632617422524129</v>
      </c>
      <c r="AE1829" s="8">
        <f t="shared" ref="AE1829" si="4193">IF(AD1829="",0,IF(OR(AC1829="",AC1829=0),W1829-AD1829,AC1829-AD1829))</f>
        <v>4.9624225241290398E-3</v>
      </c>
      <c r="AF1829" s="58">
        <f t="shared" ref="AF1829" si="4194">IF(AA1829="",(Z1829-V1829)-Z1828,AC1829-W1829)</f>
        <v>-2.8000000000028002E-5</v>
      </c>
      <c r="AG1829" s="40">
        <v>-508</v>
      </c>
      <c r="AH1829" s="73">
        <v>400</v>
      </c>
      <c r="AI1829" s="40">
        <v>32</v>
      </c>
      <c r="AJ1829" s="73">
        <v>100</v>
      </c>
      <c r="AK1829" s="40">
        <v>19</v>
      </c>
      <c r="AL1829" s="73">
        <v>200</v>
      </c>
      <c r="AM1829" s="70"/>
      <c r="AN1829" s="74"/>
      <c r="AO1829" s="70">
        <v>51</v>
      </c>
      <c r="AP1829" s="63"/>
      <c r="AQ1829" s="63"/>
      <c r="AR1829" s="40"/>
      <c r="AS1829" s="40"/>
      <c r="AT1829" s="63"/>
      <c r="AU1829" s="63"/>
      <c r="AV1829" s="142"/>
      <c r="AW1829" s="71"/>
      <c r="AX1829" s="45"/>
      <c r="AY1829" s="45">
        <v>-4.06E-4</v>
      </c>
      <c r="AZ1829" s="46"/>
      <c r="BA1829" s="152"/>
      <c r="BB1829" s="47"/>
      <c r="BC1829" s="158">
        <v>2</v>
      </c>
      <c r="BD1829" s="158"/>
      <c r="BE1829" s="47"/>
      <c r="BF1829" s="56"/>
      <c r="BG1829" s="49"/>
      <c r="BH1829" s="50"/>
      <c r="BI1829" s="49"/>
      <c r="BJ1829" s="49"/>
      <c r="BK1829" s="49"/>
      <c r="BL1829" s="49"/>
      <c r="BM1829" s="49"/>
      <c r="BN1829" s="50"/>
      <c r="BO1829" s="49"/>
      <c r="BP1829" s="49"/>
      <c r="BQ1829" s="50"/>
      <c r="BR1829" s="9"/>
    </row>
    <row r="1830" spans="1:70" s="7" customFormat="1" x14ac:dyDescent="0.25">
      <c r="A1830" s="68" t="s">
        <v>2748</v>
      </c>
      <c r="B1830" s="67" t="s">
        <v>1246</v>
      </c>
      <c r="C1830" s="52">
        <v>44979.925567129627</v>
      </c>
      <c r="D1830" s="16">
        <f>(K1830*M1830+P1830*R1830)/(24*60*60)</f>
        <v>4.0740740740740737E-3</v>
      </c>
      <c r="E1830" s="26"/>
      <c r="F1830" s="14" t="s">
        <v>2733</v>
      </c>
      <c r="G1830" s="15">
        <v>0.11899999999999999</v>
      </c>
      <c r="H1830" s="131">
        <v>31.5</v>
      </c>
      <c r="I1830" s="131">
        <v>15</v>
      </c>
      <c r="J1830" s="143" t="s">
        <v>2581</v>
      </c>
      <c r="K1830" s="27">
        <v>2</v>
      </c>
      <c r="L1830" s="27">
        <v>2E-3</v>
      </c>
      <c r="M1830" s="13">
        <v>176</v>
      </c>
      <c r="N1830" s="13">
        <v>240</v>
      </c>
      <c r="O1830" s="17">
        <v>2E-3</v>
      </c>
      <c r="P1830" s="27">
        <v>0</v>
      </c>
      <c r="Q1830" s="27">
        <v>2E-3</v>
      </c>
      <c r="R1830" s="13">
        <v>529</v>
      </c>
      <c r="S1830" s="13">
        <v>240</v>
      </c>
      <c r="T1830" s="133">
        <v>2.9999999999999997E-4</v>
      </c>
      <c r="U1830" s="27">
        <v>3.0330000000000001E-3</v>
      </c>
      <c r="V1830" s="8">
        <f>IF(AB1828="Latest Sag:",-(K1830*L1830+P1830*Q1830),-(K1830*L1830+P1830*Q1830)+U1830)</f>
        <v>-9.6699999999999998E-4</v>
      </c>
      <c r="W1830" s="8">
        <f>IF(OR(AC1829="",AC1829=0),Z1829+V1830,IF(AB1828="Latest Sag:",AA1829+U1830+V1830,AC1829+V1830))</f>
        <v>-0.62862200000000001</v>
      </c>
      <c r="X1830" s="33">
        <v>-39.661028000000002</v>
      </c>
      <c r="Y1830" s="53">
        <f>IF(OR(ISBLANK(X1830),X1828=VALUE(20)),,IF(W1828="Latest Z20:",ABS(X1828-X1830-K1827*L1827-P1827*Q1827+U1829+U1830),ABS(X1829-X1830-K1829*L1829-P1829*Q1829+U1830)))</f>
        <v>6.0975530180584769E-16</v>
      </c>
      <c r="Z1830" s="28">
        <v>-67.612617</v>
      </c>
      <c r="AA1830" s="28">
        <v>-0.61662899999999998</v>
      </c>
      <c r="AB1830" s="28">
        <v>-1.1608E-2</v>
      </c>
      <c r="AC1830" s="8">
        <f t="shared" ref="AC1830" si="4195">AB1830+AA1830</f>
        <v>-0.62823699999999993</v>
      </c>
      <c r="AD1830" s="35">
        <v>-0.632617422524129</v>
      </c>
      <c r="AE1830" s="8">
        <f t="shared" ref="AE1830" si="4196">IF(AD1830="",0,IF(OR(AC1830="",AC1830=0),W1830-AD1830,AC1830-AD1830))</f>
        <v>4.3804225241290684E-3</v>
      </c>
      <c r="AF1830" s="58">
        <f t="shared" ref="AF1830" si="4197">IF(AA1830="",(Z1830-V1830)-Z1829,AC1830-W1830)</f>
        <v>3.8500000000007972E-4</v>
      </c>
      <c r="AG1830" s="40">
        <v>-92</v>
      </c>
      <c r="AH1830" s="73">
        <v>400</v>
      </c>
      <c r="AI1830" s="40">
        <v>28</v>
      </c>
      <c r="AJ1830" s="73">
        <v>100</v>
      </c>
      <c r="AK1830" s="40">
        <v>71</v>
      </c>
      <c r="AL1830" s="73">
        <v>200</v>
      </c>
      <c r="AM1830" s="70"/>
      <c r="AN1830" s="74"/>
      <c r="AO1830" s="70">
        <v>107</v>
      </c>
      <c r="AP1830" s="63"/>
      <c r="AQ1830" s="63"/>
      <c r="AR1830" s="40"/>
      <c r="AS1830" s="40"/>
      <c r="AT1830" s="63"/>
      <c r="AU1830" s="63"/>
      <c r="AV1830" s="142"/>
      <c r="AW1830" s="71"/>
      <c r="AX1830" s="45"/>
      <c r="AY1830" s="45"/>
      <c r="AZ1830" s="46"/>
      <c r="BA1830" s="152"/>
      <c r="BB1830" s="47"/>
      <c r="BC1830" s="158">
        <v>2</v>
      </c>
      <c r="BD1830" s="158">
        <v>5</v>
      </c>
      <c r="BE1830" s="47">
        <v>27.7</v>
      </c>
      <c r="BF1830" s="56"/>
      <c r="BG1830" s="49"/>
      <c r="BH1830" s="50"/>
      <c r="BI1830" s="49"/>
      <c r="BJ1830" s="49"/>
      <c r="BK1830" s="49"/>
      <c r="BL1830" s="49"/>
      <c r="BM1830" s="49"/>
      <c r="BN1830" s="50"/>
      <c r="BO1830" s="49"/>
      <c r="BP1830" s="49"/>
      <c r="BQ1830" s="50"/>
      <c r="BR1830" s="9"/>
    </row>
    <row r="1831" spans="1:70" s="7" customFormat="1" x14ac:dyDescent="0.25">
      <c r="A1831" s="68" t="s">
        <v>2760</v>
      </c>
      <c r="B1831" s="67" t="s">
        <v>1246</v>
      </c>
      <c r="C1831" s="52">
        <v>44979.948842592596</v>
      </c>
      <c r="D1831" s="16">
        <f>(K1831*M1831+P1831*R1831)/(24*60*60)</f>
        <v>1.019675925925926E-2</v>
      </c>
      <c r="E1831" s="26" t="s">
        <v>2749</v>
      </c>
      <c r="F1831" s="14" t="s">
        <v>2733</v>
      </c>
      <c r="G1831" s="15">
        <v>0.11899999999999999</v>
      </c>
      <c r="H1831" s="131">
        <v>31.5</v>
      </c>
      <c r="I1831" s="131">
        <v>15</v>
      </c>
      <c r="J1831" s="143" t="s">
        <v>2581</v>
      </c>
      <c r="K1831" s="27">
        <v>2</v>
      </c>
      <c r="L1831" s="27">
        <v>2E-3</v>
      </c>
      <c r="M1831" s="13">
        <v>176</v>
      </c>
      <c r="N1831" s="13">
        <v>240</v>
      </c>
      <c r="O1831" s="17">
        <v>2E-3</v>
      </c>
      <c r="P1831" s="27">
        <v>1</v>
      </c>
      <c r="Q1831" s="27">
        <v>2E-3</v>
      </c>
      <c r="R1831" s="13">
        <v>529</v>
      </c>
      <c r="S1831" s="13">
        <v>240</v>
      </c>
      <c r="T1831" s="133">
        <v>2.9999999999999997E-4</v>
      </c>
      <c r="U1831" s="27">
        <v>1.7719999999999999E-3</v>
      </c>
      <c r="V1831" s="8">
        <f>IF(AB1829="Latest Sag:",-(K1831*L1831+P1831*Q1831),-(K1831*L1831+P1831*Q1831)+U1831)</f>
        <v>-4.228E-3</v>
      </c>
      <c r="W1831" s="8">
        <f>IF(OR(AC1830="",AC1830=0),Z1830+V1831,IF(AB1829="Latest Sag:",AA1830+U1831+V1831,AC1830+V1831))</f>
        <v>-0.63246499999999994</v>
      </c>
      <c r="X1831" s="33">
        <v>-39.663255999999997</v>
      </c>
      <c r="Y1831" s="53">
        <f>IF(OR(ISBLANK(X1831),X1829=VALUE(20)),,IF(W1829="Latest Z20:",ABS(X1829-X1831-K1828*L1828-P1828*Q1828+U1830+U1831),ABS(X1830-X1831-K1830*L1830-P1830*Q1830+U1831)))</f>
        <v>4.7663695906807746E-15</v>
      </c>
      <c r="Z1831" s="28">
        <v>-67.612275999999994</v>
      </c>
      <c r="AA1831" s="28">
        <v>-0.616618</v>
      </c>
      <c r="AB1831" s="28">
        <v>-1.6254999999999999E-2</v>
      </c>
      <c r="AC1831" s="8">
        <f t="shared" ref="AC1831" si="4198">AB1831+AA1831</f>
        <v>-0.63287300000000002</v>
      </c>
      <c r="AD1831" s="35">
        <v>-0.632617422524129</v>
      </c>
      <c r="AE1831" s="8">
        <f t="shared" ref="AE1831" si="4199">IF(AD1831="",0,IF(OR(AC1831="",AC1831=0),W1831-AD1831,AC1831-AD1831))</f>
        <v>-2.5557747587101609E-4</v>
      </c>
      <c r="AF1831" s="58">
        <f t="shared" ref="AF1831" si="4200">IF(AA1831="",(Z1831-V1831)-Z1830,AC1831-W1831)</f>
        <v>-4.0800000000007497E-4</v>
      </c>
      <c r="AG1831" s="40">
        <v>99</v>
      </c>
      <c r="AH1831" s="73">
        <v>400</v>
      </c>
      <c r="AI1831" s="40">
        <v>45</v>
      </c>
      <c r="AJ1831" s="73">
        <v>100</v>
      </c>
      <c r="AK1831" s="40">
        <v>20</v>
      </c>
      <c r="AL1831" s="73">
        <v>200</v>
      </c>
      <c r="AM1831" s="70"/>
      <c r="AN1831" s="74"/>
      <c r="AO1831" s="70">
        <v>92</v>
      </c>
      <c r="AP1831" s="63"/>
      <c r="AQ1831" s="63"/>
      <c r="AR1831" s="40"/>
      <c r="AS1831" s="40"/>
      <c r="AT1831" s="63"/>
      <c r="AU1831" s="63"/>
      <c r="AV1831" s="142"/>
      <c r="AW1831" s="71"/>
      <c r="AX1831" s="45"/>
      <c r="AY1831" s="45"/>
      <c r="AZ1831" s="46"/>
      <c r="BA1831" s="152"/>
      <c r="BB1831" s="47"/>
      <c r="BC1831" s="158">
        <v>2</v>
      </c>
      <c r="BD1831" s="158">
        <v>10</v>
      </c>
      <c r="BE1831" s="47">
        <v>42.2</v>
      </c>
      <c r="BF1831" s="56"/>
      <c r="BG1831" s="49"/>
      <c r="BH1831" s="50"/>
      <c r="BI1831" s="49"/>
      <c r="BJ1831" s="49"/>
      <c r="BK1831" s="49"/>
      <c r="BL1831" s="49"/>
      <c r="BM1831" s="49"/>
      <c r="BN1831" s="50"/>
      <c r="BO1831" s="49"/>
      <c r="BP1831" s="49"/>
      <c r="BQ1831" s="50"/>
      <c r="BR1831" s="9"/>
    </row>
    <row r="1832" spans="1:70" s="6" customFormat="1" x14ac:dyDescent="0.25">
      <c r="A1832" s="1" t="s">
        <v>25</v>
      </c>
      <c r="B1832" s="136"/>
      <c r="C1832" s="137">
        <v>44980.008761574078</v>
      </c>
      <c r="D1832" s="146">
        <v>4.37</v>
      </c>
      <c r="E1832" s="139" t="s">
        <v>814</v>
      </c>
      <c r="F1832" s="165" t="s">
        <v>1175</v>
      </c>
      <c r="G1832" s="22"/>
      <c r="H1832" s="134"/>
      <c r="I1832" s="134"/>
      <c r="J1832" s="145"/>
      <c r="K1832" s="29"/>
      <c r="L1832" s="29"/>
      <c r="M1832" s="1"/>
      <c r="N1832" s="1"/>
      <c r="O1832" s="3"/>
      <c r="P1832" s="29"/>
      <c r="Q1832" s="29"/>
      <c r="R1832" s="1"/>
      <c r="S1832" s="1"/>
      <c r="T1832" s="147" t="s">
        <v>903</v>
      </c>
      <c r="U1832" s="32" t="s">
        <v>24</v>
      </c>
      <c r="V1832" s="24"/>
      <c r="W1832" s="25" t="s">
        <v>22</v>
      </c>
      <c r="X1832" s="30">
        <v>20</v>
      </c>
      <c r="Y1832" s="138"/>
      <c r="Z1832" s="30"/>
      <c r="AA1832" s="30"/>
      <c r="AB1832" s="36" t="s">
        <v>21</v>
      </c>
      <c r="AC1832" s="24">
        <f>$AC$1831</f>
        <v>-0.63287300000000002</v>
      </c>
      <c r="AD1832" s="30"/>
      <c r="AE1832" s="24"/>
      <c r="AF1832" s="24"/>
      <c r="AG1832" s="41"/>
      <c r="AH1832" s="41"/>
      <c r="AI1832" s="41"/>
      <c r="AJ1832" s="41"/>
      <c r="AK1832" s="41"/>
      <c r="AL1832" s="41"/>
      <c r="AM1832" s="41"/>
      <c r="AN1832" s="41"/>
      <c r="AO1832" s="41"/>
      <c r="AP1832" s="135"/>
      <c r="AQ1832" s="135"/>
      <c r="AR1832" s="41"/>
      <c r="AS1832" s="41"/>
      <c r="AT1832" s="135"/>
      <c r="AU1832" s="135"/>
      <c r="AV1832" s="29"/>
      <c r="AW1832" s="42"/>
      <c r="AX1832" s="42"/>
      <c r="AY1832" s="42"/>
      <c r="AZ1832" s="43"/>
      <c r="BA1832" s="151"/>
      <c r="BB1832" s="44"/>
      <c r="BC1832" s="157">
        <v>3</v>
      </c>
      <c r="BD1832" s="157"/>
      <c r="BE1832" s="44"/>
      <c r="BF1832" s="48"/>
      <c r="BG1832" s="48"/>
      <c r="BH1832" s="48"/>
      <c r="BI1832" s="48"/>
      <c r="BJ1832" s="48"/>
      <c r="BK1832" s="48"/>
      <c r="BL1832" s="48"/>
      <c r="BM1832" s="48"/>
      <c r="BN1832" s="48"/>
      <c r="BO1832" s="48"/>
      <c r="BP1832" s="48"/>
      <c r="BQ1832" s="48"/>
      <c r="BR1832" s="1"/>
    </row>
    <row r="1833" spans="1:70" s="7" customFormat="1" x14ac:dyDescent="0.25">
      <c r="A1833" s="68" t="s">
        <v>1112</v>
      </c>
      <c r="B1833" s="67" t="s">
        <v>1347</v>
      </c>
      <c r="C1833" s="52">
        <v>44980.030023148145</v>
      </c>
      <c r="D1833" s="16">
        <f>(K1833*M1833+P1833*R1833)/(24*60*60)</f>
        <v>0</v>
      </c>
      <c r="E1833" s="26" t="s">
        <v>2751</v>
      </c>
      <c r="F1833" s="14" t="s">
        <v>2750</v>
      </c>
      <c r="G1833" s="15">
        <v>0.115</v>
      </c>
      <c r="H1833" s="131">
        <v>31.5</v>
      </c>
      <c r="I1833" s="131">
        <v>15</v>
      </c>
      <c r="J1833" s="143" t="s">
        <v>2139</v>
      </c>
      <c r="K1833" s="37"/>
      <c r="L1833" s="27">
        <v>2E-3</v>
      </c>
      <c r="M1833" s="13">
        <v>176</v>
      </c>
      <c r="N1833" s="13">
        <v>240</v>
      </c>
      <c r="O1833" s="17">
        <v>2E-3</v>
      </c>
      <c r="P1833" s="37"/>
      <c r="Q1833" s="27">
        <v>2E-3</v>
      </c>
      <c r="R1833" s="13">
        <v>529</v>
      </c>
      <c r="S1833" s="13">
        <v>240</v>
      </c>
      <c r="T1833" s="133">
        <v>2.9999999999999997E-4</v>
      </c>
      <c r="U1833" s="27"/>
      <c r="V1833" s="8">
        <f>IF(AB1831="Latest Sag:",-(K1833*L1833+P1833*Q1833),-(K1833*L1833+P1833*Q1833)+U1833)</f>
        <v>0</v>
      </c>
      <c r="W1833" s="8">
        <f>IF(OR(AC1832="",AC1832=0),Z1832+V1833,IF(AB1831="Latest Sag:",AA1832+U1833+V1833,AC1832+V1833))</f>
        <v>-0.63287300000000002</v>
      </c>
      <c r="X1833" s="34"/>
      <c r="Y1833" s="53">
        <f>IF(OR(ISBLANK(X1833),X1831=VALUE(20)),,IF(W1831="Latest Z20:",ABS(X1831-X1833-K1830*L1830-P1830*Q1830+U1832+U1833),ABS(X1832-X1833-K1832*L1832-P1832*Q1832+U1833)))</f>
        <v>0</v>
      </c>
      <c r="Z1833" s="28"/>
      <c r="AA1833" s="28"/>
      <c r="AB1833" s="28"/>
      <c r="AC1833" s="8">
        <f t="shared" ref="AC1833" si="4201">AB1833+AA1833</f>
        <v>0</v>
      </c>
      <c r="AD1833" s="35"/>
      <c r="AE1833" s="8">
        <f t="shared" ref="AE1833" si="4202">IF(AD1833="",0,IF(OR(AC1833="",AC1833=0),W1833-AD1833,AC1833-AD1833))</f>
        <v>0</v>
      </c>
      <c r="AF1833" s="58">
        <f t="shared" ref="AF1833" si="4203">IF(AA1833="",(Z1833-V1833)-Z1832,AC1833-W1833)</f>
        <v>0</v>
      </c>
      <c r="AG1833" s="40"/>
      <c r="AH1833" s="73">
        <v>350</v>
      </c>
      <c r="AI1833" s="40"/>
      <c r="AJ1833" s="73"/>
      <c r="AK1833" s="40"/>
      <c r="AL1833" s="73"/>
      <c r="AM1833" s="70"/>
      <c r="AN1833" s="74"/>
      <c r="AO1833" s="70"/>
      <c r="AP1833" s="63"/>
      <c r="AQ1833" s="63"/>
      <c r="AR1833" s="40"/>
      <c r="AS1833" s="40"/>
      <c r="AT1833" s="63"/>
      <c r="AU1833" s="63"/>
      <c r="AV1833" s="142"/>
      <c r="AW1833" s="71">
        <v>0.02</v>
      </c>
      <c r="AX1833" s="45"/>
      <c r="AY1833" s="45"/>
      <c r="AZ1833" s="46"/>
      <c r="BA1833" s="152"/>
      <c r="BB1833" s="47"/>
      <c r="BC1833" s="158">
        <v>3</v>
      </c>
      <c r="BD1833" s="158"/>
      <c r="BE1833" s="47"/>
      <c r="BF1833" s="56"/>
      <c r="BG1833" s="49"/>
      <c r="BH1833" s="50"/>
      <c r="BI1833" s="49"/>
      <c r="BJ1833" s="49"/>
      <c r="BK1833" s="49"/>
      <c r="BL1833" s="49"/>
      <c r="BM1833" s="49"/>
      <c r="BN1833" s="50"/>
      <c r="BO1833" s="49"/>
      <c r="BP1833" s="49"/>
      <c r="BQ1833" s="50"/>
      <c r="BR1833" s="9"/>
    </row>
    <row r="1834" spans="1:70" s="7" customFormat="1" x14ac:dyDescent="0.25">
      <c r="A1834" s="68" t="s">
        <v>1116</v>
      </c>
      <c r="B1834" s="67" t="s">
        <v>1347</v>
      </c>
      <c r="C1834" s="52">
        <v>44980.036481481482</v>
      </c>
      <c r="D1834" s="16">
        <f>(K1834*M1834+P1834*R1834)/(24*60*60)</f>
        <v>6.1111111111111114E-3</v>
      </c>
      <c r="E1834" s="26"/>
      <c r="F1834" s="14" t="s">
        <v>2750</v>
      </c>
      <c r="G1834" s="15">
        <v>0.115</v>
      </c>
      <c r="H1834" s="131">
        <v>31.5</v>
      </c>
      <c r="I1834" s="131">
        <v>15</v>
      </c>
      <c r="J1834" s="143" t="s">
        <v>2139</v>
      </c>
      <c r="K1834" s="27">
        <v>3</v>
      </c>
      <c r="L1834" s="27">
        <v>6.0000000000000001E-3</v>
      </c>
      <c r="M1834" s="13">
        <v>176</v>
      </c>
      <c r="N1834" s="13">
        <v>240</v>
      </c>
      <c r="O1834" s="17">
        <v>2E-3</v>
      </c>
      <c r="P1834" s="27">
        <v>0</v>
      </c>
      <c r="Q1834" s="27">
        <v>2E-3</v>
      </c>
      <c r="R1834" s="13">
        <v>529</v>
      </c>
      <c r="S1834" s="13">
        <v>240</v>
      </c>
      <c r="T1834" s="133">
        <v>2.9999999999999997E-4</v>
      </c>
      <c r="U1834" s="27">
        <v>0.01</v>
      </c>
      <c r="V1834" s="8">
        <f>IF(AB1832="Latest Sag:",-(K1834*L1834+P1834*Q1834),-(K1834*L1834+P1834*Q1834)+U1834)</f>
        <v>-1.8000000000000002E-2</v>
      </c>
      <c r="W1834" s="8">
        <f>IF(OR(AC1833="",AC1833=0),Z1833+V1834,IF(AB1832="Latest Sag:",AA1833+U1834+V1834,AC1833+V1834))</f>
        <v>-1.8000000000000002E-2</v>
      </c>
      <c r="X1834" s="33">
        <v>-49.254050999999997</v>
      </c>
      <c r="Y1834" s="53">
        <f>IF(OR(ISBLANK(X1834),X1832=VALUE(20)),,IF(W1832="Latest Z20:",ABS(X1832-X1834-K1831*L1831-P1831*Q1831+U1833+U1834),ABS(X1833-X1834-K1833*L1833-P1833*Q1833+U1834)))</f>
        <v>0</v>
      </c>
      <c r="Z1834" s="28">
        <v>-77.279543000000004</v>
      </c>
      <c r="AA1834" s="28"/>
      <c r="AB1834" s="28"/>
      <c r="AC1834" s="8">
        <f t="shared" ref="AC1834" si="4204">AB1834+AA1834</f>
        <v>0</v>
      </c>
      <c r="AD1834" s="35"/>
      <c r="AE1834" s="8">
        <f t="shared" ref="AE1834" si="4205">IF(AD1834="",0,IF(OR(AC1834="",AC1834=0),W1834-AD1834,AC1834-AD1834))</f>
        <v>0</v>
      </c>
      <c r="AF1834" s="58">
        <f t="shared" ref="AF1834" si="4206">IF(AA1834="",(Z1834-V1834)-Z1833,AC1834-W1834)</f>
        <v>-77.261543000000003</v>
      </c>
      <c r="AG1834" s="40">
        <v>1755</v>
      </c>
      <c r="AH1834" s="73">
        <v>350</v>
      </c>
      <c r="AI1834" s="40"/>
      <c r="AJ1834" s="73"/>
      <c r="AK1834" s="40"/>
      <c r="AL1834" s="73"/>
      <c r="AM1834" s="70"/>
      <c r="AN1834" s="74"/>
      <c r="AO1834" s="70"/>
      <c r="AP1834" s="63"/>
      <c r="AQ1834" s="63"/>
      <c r="AR1834" s="40"/>
      <c r="AS1834" s="40"/>
      <c r="AT1834" s="63"/>
      <c r="AU1834" s="63"/>
      <c r="AV1834" s="142"/>
      <c r="AW1834" s="71"/>
      <c r="AX1834" s="45">
        <v>-1.913E-3</v>
      </c>
      <c r="AY1834" s="45">
        <v>2.4039999999999999E-3</v>
      </c>
      <c r="AZ1834" s="46"/>
      <c r="BA1834" s="152"/>
      <c r="BB1834" s="47"/>
      <c r="BC1834" s="158">
        <v>3</v>
      </c>
      <c r="BD1834" s="158"/>
      <c r="BE1834" s="47"/>
      <c r="BF1834" s="56"/>
      <c r="BG1834" s="49"/>
      <c r="BH1834" s="50"/>
      <c r="BI1834" s="49"/>
      <c r="BJ1834" s="49"/>
      <c r="BK1834" s="49"/>
      <c r="BL1834" s="49"/>
      <c r="BM1834" s="49"/>
      <c r="BN1834" s="50"/>
      <c r="BO1834" s="49"/>
      <c r="BP1834" s="49"/>
      <c r="BQ1834" s="50"/>
      <c r="BR1834" s="9"/>
    </row>
    <row r="1835" spans="1:70" s="7" customFormat="1" x14ac:dyDescent="0.25">
      <c r="A1835" s="68" t="s">
        <v>1250</v>
      </c>
      <c r="B1835" s="67" t="s">
        <v>1347</v>
      </c>
      <c r="C1835" s="52">
        <v>44980.048148148147</v>
      </c>
      <c r="D1835" s="16">
        <f>(K1835*M1835+P1835*R1835)/(24*60*60)</f>
        <v>6.1111111111111114E-3</v>
      </c>
      <c r="E1835" s="26" t="s">
        <v>2754</v>
      </c>
      <c r="F1835" s="14" t="s">
        <v>2750</v>
      </c>
      <c r="G1835" s="15">
        <v>0.115</v>
      </c>
      <c r="H1835" s="131">
        <v>31.5</v>
      </c>
      <c r="I1835" s="131">
        <v>15</v>
      </c>
      <c r="J1835" s="143" t="s">
        <v>2139</v>
      </c>
      <c r="K1835" s="27">
        <v>3</v>
      </c>
      <c r="L1835" s="27">
        <v>6.0000000000000001E-3</v>
      </c>
      <c r="M1835" s="13">
        <v>176</v>
      </c>
      <c r="N1835" s="13">
        <v>240</v>
      </c>
      <c r="O1835" s="17">
        <v>2E-3</v>
      </c>
      <c r="P1835" s="27">
        <v>0</v>
      </c>
      <c r="Q1835" s="27">
        <v>2E-3</v>
      </c>
      <c r="R1835" s="13">
        <v>529</v>
      </c>
      <c r="S1835" s="13">
        <v>240</v>
      </c>
      <c r="T1835" s="133">
        <v>2.9999999999999997E-4</v>
      </c>
      <c r="U1835" s="27">
        <v>0.01</v>
      </c>
      <c r="V1835" s="8">
        <f>IF(AB1833="Latest Sag:",-(K1835*L1835+P1835*Q1835),-(K1835*L1835+P1835*Q1835)+U1835)</f>
        <v>-8.0000000000000019E-3</v>
      </c>
      <c r="W1835" s="8">
        <f>IF(OR(AC1834="",AC1834=0),Z1834+V1835,IF(AB1833="Latest Sag:",AA1834+U1835+V1835,AC1834+V1835))</f>
        <v>-77.287542999999999</v>
      </c>
      <c r="X1835" s="33">
        <v>-49.262048999999998</v>
      </c>
      <c r="Y1835" s="53">
        <f>IF(OR(ISBLANK(X1835),X1833=VALUE(20)),,IF(W1833="Latest Z20:",ABS(X1833-X1835-K1832*L1832-P1832*Q1832+U1834+U1835),ABS(X1834-X1835-K1834*L1834-P1834*Q1834+U1835)))</f>
        <v>1.9999999993861733E-6</v>
      </c>
      <c r="Z1835" s="28">
        <v>-77.287807999999998</v>
      </c>
      <c r="AA1835" s="28"/>
      <c r="AB1835" s="28"/>
      <c r="AC1835" s="8">
        <f t="shared" ref="AC1835" si="4207">AB1835+AA1835</f>
        <v>0</v>
      </c>
      <c r="AD1835" s="35"/>
      <c r="AE1835" s="8">
        <f t="shared" ref="AE1835" si="4208">IF(AD1835="",0,IF(OR(AC1835="",AC1835=0),W1835-AD1835,AC1835-AD1835))</f>
        <v>0</v>
      </c>
      <c r="AF1835" s="58">
        <f t="shared" ref="AF1835" si="4209">IF(AA1835="",(Z1835-V1835)-Z1834,AC1835-W1835)</f>
        <v>-2.6499999999884949E-4</v>
      </c>
      <c r="AG1835" s="40">
        <v>166</v>
      </c>
      <c r="AH1835" s="73">
        <v>350</v>
      </c>
      <c r="AI1835" s="40"/>
      <c r="AJ1835" s="73"/>
      <c r="AK1835" s="40"/>
      <c r="AL1835" s="73"/>
      <c r="AM1835" s="70"/>
      <c r="AN1835" s="74"/>
      <c r="AO1835" s="70"/>
      <c r="AP1835" s="63"/>
      <c r="AQ1835" s="63"/>
      <c r="AR1835" s="40"/>
      <c r="AS1835" s="40"/>
      <c r="AT1835" s="63"/>
      <c r="AU1835" s="63"/>
      <c r="AV1835" s="142"/>
      <c r="AW1835" s="71"/>
      <c r="AX1835" s="45"/>
      <c r="AY1835" s="45"/>
      <c r="AZ1835" s="46"/>
      <c r="BA1835" s="152"/>
      <c r="BB1835" s="47"/>
      <c r="BC1835" s="158">
        <v>3</v>
      </c>
      <c r="BD1835" s="158"/>
      <c r="BE1835" s="47"/>
      <c r="BF1835" s="56"/>
      <c r="BG1835" s="49"/>
      <c r="BH1835" s="50"/>
      <c r="BI1835" s="49"/>
      <c r="BJ1835" s="49"/>
      <c r="BK1835" s="49"/>
      <c r="BL1835" s="49"/>
      <c r="BM1835" s="49"/>
      <c r="BN1835" s="50"/>
      <c r="BO1835" s="49"/>
      <c r="BP1835" s="49"/>
      <c r="BQ1835" s="50"/>
      <c r="BR1835" s="9"/>
    </row>
    <row r="1836" spans="1:70" s="6" customFormat="1" x14ac:dyDescent="0.25">
      <c r="A1836" s="170" t="s">
        <v>1155</v>
      </c>
      <c r="B1836" s="136"/>
      <c r="C1836" s="137">
        <v>44980.068599537037</v>
      </c>
      <c r="D1836" s="146">
        <v>1.44</v>
      </c>
      <c r="E1836" s="139" t="s">
        <v>814</v>
      </c>
      <c r="F1836" s="165" t="s">
        <v>1110</v>
      </c>
      <c r="G1836" s="22"/>
      <c r="H1836" s="134"/>
      <c r="I1836" s="134"/>
      <c r="J1836" s="145"/>
      <c r="K1836" s="29"/>
      <c r="L1836" s="29"/>
      <c r="M1836" s="1"/>
      <c r="N1836" s="1"/>
      <c r="O1836" s="3"/>
      <c r="P1836" s="29"/>
      <c r="Q1836" s="29"/>
      <c r="R1836" s="1"/>
      <c r="S1836" s="1"/>
      <c r="T1836" s="147" t="s">
        <v>903</v>
      </c>
      <c r="U1836" s="32" t="s">
        <v>24</v>
      </c>
      <c r="V1836" s="24"/>
      <c r="W1836" s="25" t="s">
        <v>22</v>
      </c>
      <c r="X1836" s="30">
        <v>20</v>
      </c>
      <c r="Y1836" s="138"/>
      <c r="Z1836" s="30"/>
      <c r="AA1836" s="30"/>
      <c r="AB1836" s="36" t="s">
        <v>21</v>
      </c>
      <c r="AC1836" s="24">
        <f>$AC$1835</f>
        <v>0</v>
      </c>
      <c r="AD1836" s="30"/>
      <c r="AE1836" s="24"/>
      <c r="AF1836" s="24"/>
      <c r="AG1836" s="41"/>
      <c r="AH1836" s="41"/>
      <c r="AI1836" s="41"/>
      <c r="AJ1836" s="41"/>
      <c r="AK1836" s="41"/>
      <c r="AL1836" s="41"/>
      <c r="AM1836" s="41"/>
      <c r="AN1836" s="41"/>
      <c r="AO1836" s="41"/>
      <c r="AP1836" s="135"/>
      <c r="AQ1836" s="135"/>
      <c r="AR1836" s="41"/>
      <c r="AS1836" s="41"/>
      <c r="AT1836" s="135"/>
      <c r="AU1836" s="135"/>
      <c r="AV1836" s="29"/>
      <c r="AW1836" s="42"/>
      <c r="AX1836" s="42"/>
      <c r="AY1836" s="42"/>
      <c r="AZ1836" s="43"/>
      <c r="BA1836" s="151"/>
      <c r="BB1836" s="44"/>
      <c r="BC1836" s="157">
        <v>0</v>
      </c>
      <c r="BD1836" s="157"/>
      <c r="BE1836" s="44"/>
      <c r="BF1836" s="48"/>
      <c r="BG1836" s="48"/>
      <c r="BH1836" s="48"/>
      <c r="BI1836" s="48"/>
      <c r="BJ1836" s="48"/>
      <c r="BK1836" s="48"/>
      <c r="BL1836" s="48"/>
      <c r="BM1836" s="48"/>
      <c r="BN1836" s="48"/>
      <c r="BO1836" s="48"/>
      <c r="BP1836" s="48"/>
      <c r="BQ1836" s="48"/>
      <c r="BR1836" s="1"/>
    </row>
    <row r="1837" spans="1:70" s="7" customFormat="1" x14ac:dyDescent="0.25">
      <c r="A1837" s="68" t="s">
        <v>2752</v>
      </c>
      <c r="B1837" s="67" t="s">
        <v>1347</v>
      </c>
      <c r="C1837" s="52">
        <v>44980.073020833333</v>
      </c>
      <c r="D1837" s="16">
        <f>(K1837*M1837+P1837*R1837)/(24*60*60)</f>
        <v>0</v>
      </c>
      <c r="E1837" s="26" t="s">
        <v>2755</v>
      </c>
      <c r="F1837" s="14" t="s">
        <v>2750</v>
      </c>
      <c r="G1837" s="15">
        <v>0.115</v>
      </c>
      <c r="H1837" s="131">
        <v>31.5</v>
      </c>
      <c r="I1837" s="131">
        <v>15</v>
      </c>
      <c r="J1837" s="143" t="s">
        <v>2139</v>
      </c>
      <c r="K1837" s="37"/>
      <c r="L1837" s="27">
        <v>2E-3</v>
      </c>
      <c r="M1837" s="13">
        <v>176</v>
      </c>
      <c r="N1837" s="13">
        <v>240</v>
      </c>
      <c r="O1837" s="17">
        <v>2E-3</v>
      </c>
      <c r="P1837" s="37"/>
      <c r="Q1837" s="27">
        <v>2E-3</v>
      </c>
      <c r="R1837" s="13">
        <v>529</v>
      </c>
      <c r="S1837" s="13">
        <v>240</v>
      </c>
      <c r="T1837" s="133">
        <v>2.9999999999999997E-4</v>
      </c>
      <c r="U1837" s="27"/>
      <c r="V1837" s="8">
        <f>IF(AB1835="Latest Sag:",-(K1837*L1837+P1837*Q1837),-(K1837*L1837+P1837*Q1837)+U1837)</f>
        <v>0</v>
      </c>
      <c r="W1837" s="8">
        <f>IF(OR(AC1836="",AC1836=0),Z1836+V1837,IF(AB1835="Latest Sag:",AA1836+U1837+V1837,AC1836+V1837))</f>
        <v>0</v>
      </c>
      <c r="X1837" s="34"/>
      <c r="Y1837" s="53">
        <f>IF(OR(ISBLANK(X1837),X1835=VALUE(20)),,IF(W1835="Latest Z20:",ABS(X1835-X1837-K1834*L1834-P1834*Q1834+U1836+U1837),ABS(X1836-X1837-K1836*L1836-P1836*Q1836+U1837)))</f>
        <v>0</v>
      </c>
      <c r="Z1837" s="28">
        <v>-67.610776000000001</v>
      </c>
      <c r="AA1837" s="28">
        <v>-0.61688500000000002</v>
      </c>
      <c r="AB1837" s="28">
        <v>-6.0400000000000004E-4</v>
      </c>
      <c r="AC1837" s="8">
        <f t="shared" ref="AC1837" si="4210">AB1837+AA1837</f>
        <v>-0.61748900000000007</v>
      </c>
      <c r="AD1837" s="35">
        <v>-0.63274327910447303</v>
      </c>
      <c r="AE1837" s="8">
        <f t="shared" ref="AE1837" si="4211">IF(AD1837="",0,IF(OR(AC1837="",AC1837=0),W1837-AD1837,AC1837-AD1837))</f>
        <v>1.5254279104472968E-2</v>
      </c>
      <c r="AF1837" s="58">
        <f t="shared" ref="AF1837" si="4212">IF(AA1837="",(Z1837-V1837)-Z1836,AC1837-W1837)</f>
        <v>-0.61748900000000007</v>
      </c>
      <c r="AG1837" s="40">
        <v>-1959</v>
      </c>
      <c r="AH1837" s="73">
        <v>400</v>
      </c>
      <c r="AI1837" s="40">
        <v>20</v>
      </c>
      <c r="AJ1837" s="73">
        <v>100</v>
      </c>
      <c r="AK1837" s="40">
        <v>27</v>
      </c>
      <c r="AL1837" s="73">
        <v>200</v>
      </c>
      <c r="AM1837" s="70"/>
      <c r="AN1837" s="74"/>
      <c r="AO1837" s="70"/>
      <c r="AP1837" s="63"/>
      <c r="AQ1837" s="63"/>
      <c r="AR1837" s="40"/>
      <c r="AS1837" s="40"/>
      <c r="AT1837" s="63"/>
      <c r="AU1837" s="63"/>
      <c r="AV1837" s="142"/>
      <c r="AW1837" s="71">
        <v>3.212E-3</v>
      </c>
      <c r="AX1837" s="45"/>
      <c r="AY1837" s="45"/>
      <c r="AZ1837" s="46"/>
      <c r="BA1837" s="152"/>
      <c r="BB1837" s="47"/>
      <c r="BC1837" s="158">
        <v>0</v>
      </c>
      <c r="BD1837" s="158"/>
      <c r="BE1837" s="47"/>
      <c r="BF1837" s="56"/>
      <c r="BG1837" s="49"/>
      <c r="BH1837" s="50"/>
      <c r="BI1837" s="49"/>
      <c r="BJ1837" s="49"/>
      <c r="BK1837" s="49"/>
      <c r="BL1837" s="49"/>
      <c r="BM1837" s="49"/>
      <c r="BN1837" s="50"/>
      <c r="BO1837" s="49"/>
      <c r="BP1837" s="49"/>
      <c r="BQ1837" s="50"/>
      <c r="BR1837" s="9"/>
    </row>
    <row r="1838" spans="1:70" s="7" customFormat="1" x14ac:dyDescent="0.25">
      <c r="A1838" s="68" t="s">
        <v>2753</v>
      </c>
      <c r="B1838" s="67" t="s">
        <v>1347</v>
      </c>
      <c r="C1838" s="52">
        <v>44980.096087962964</v>
      </c>
      <c r="D1838" s="16">
        <f>(K1838*M1838+P1838*R1838)/(24*60*60)</f>
        <v>8.1481481481481474E-3</v>
      </c>
      <c r="E1838" s="26"/>
      <c r="F1838" s="14" t="s">
        <v>2750</v>
      </c>
      <c r="G1838" s="15">
        <v>0.115</v>
      </c>
      <c r="H1838" s="131">
        <v>31.5</v>
      </c>
      <c r="I1838" s="131">
        <v>15</v>
      </c>
      <c r="J1838" s="143" t="s">
        <v>2139</v>
      </c>
      <c r="K1838" s="27">
        <v>4</v>
      </c>
      <c r="L1838" s="27">
        <v>2E-3</v>
      </c>
      <c r="M1838" s="13">
        <v>176</v>
      </c>
      <c r="N1838" s="13">
        <v>240</v>
      </c>
      <c r="O1838" s="17">
        <v>2E-3</v>
      </c>
      <c r="P1838" s="27">
        <v>0</v>
      </c>
      <c r="Q1838" s="27">
        <v>2E-3</v>
      </c>
      <c r="R1838" s="13">
        <v>529</v>
      </c>
      <c r="S1838" s="13">
        <v>240</v>
      </c>
      <c r="T1838" s="133">
        <v>2.9999999999999997E-4</v>
      </c>
      <c r="U1838" s="27">
        <v>3.1419999999999998E-3</v>
      </c>
      <c r="V1838" s="8">
        <f>IF(AB1836="Latest Sag:",-(K1838*L1838+P1838*Q1838),-(K1838*L1838+P1838*Q1838)+U1838)</f>
        <v>-8.0000000000000002E-3</v>
      </c>
      <c r="W1838" s="8">
        <f>IF(OR(AC1837="",AC1837=0),Z1837+V1838,IF(AB1836="Latest Sag:",AA1837+U1838+V1838,AC1837+V1838))</f>
        <v>-0.62174300000000005</v>
      </c>
      <c r="X1838" s="33">
        <v>-39.598416999999998</v>
      </c>
      <c r="Y1838" s="53">
        <f>IF(OR(ISBLANK(X1838),X1836=VALUE(20)),,IF(W1836="Latest Z20:",ABS(X1836-X1838-K1835*L1835-P1835*Q1835+U1837+U1838),ABS(X1837-X1838-K1837*L1837-P1837*Q1837+U1838)))</f>
        <v>0</v>
      </c>
      <c r="Z1838" s="28">
        <v>-67.610507999999996</v>
      </c>
      <c r="AA1838" s="28">
        <v>-0.61686200000000002</v>
      </c>
      <c r="AB1838" s="28">
        <v>-2.7190000000000001E-3</v>
      </c>
      <c r="AC1838" s="8">
        <f t="shared" ref="AC1838" si="4213">AB1838+AA1838</f>
        <v>-0.61958100000000005</v>
      </c>
      <c r="AD1838" s="35">
        <v>-0.63274327910447303</v>
      </c>
      <c r="AE1838" s="8">
        <f t="shared" ref="AE1838" si="4214">IF(AD1838="",0,IF(OR(AC1838="",AC1838=0),W1838-AD1838,AC1838-AD1838))</f>
        <v>1.3162279104472985E-2</v>
      </c>
      <c r="AF1838" s="58">
        <f t="shared" ref="AF1838" si="4215">IF(AA1838="",(Z1838-V1838)-Z1837,AC1838-W1838)</f>
        <v>2.1619999999999973E-3</v>
      </c>
      <c r="AG1838" s="40">
        <v>-310</v>
      </c>
      <c r="AH1838" s="73">
        <v>400</v>
      </c>
      <c r="AI1838" s="40">
        <v>28</v>
      </c>
      <c r="AJ1838" s="73">
        <v>100</v>
      </c>
      <c r="AK1838" s="40">
        <v>17</v>
      </c>
      <c r="AL1838" s="73">
        <v>200</v>
      </c>
      <c r="AM1838" s="70"/>
      <c r="AN1838" s="74"/>
      <c r="AO1838" s="70">
        <v>387</v>
      </c>
      <c r="AP1838" s="63"/>
      <c r="AQ1838" s="63"/>
      <c r="AR1838" s="40"/>
      <c r="AS1838" s="40"/>
      <c r="AT1838" s="63"/>
      <c r="AU1838" s="63"/>
      <c r="AV1838" s="142"/>
      <c r="AW1838" s="71"/>
      <c r="AX1838" s="45"/>
      <c r="AY1838" s="45"/>
      <c r="AZ1838" s="46"/>
      <c r="BA1838" s="152"/>
      <c r="BB1838" s="47"/>
      <c r="BC1838" s="158">
        <v>0</v>
      </c>
      <c r="BD1838" s="158"/>
      <c r="BE1838" s="47"/>
      <c r="BF1838" s="56"/>
      <c r="BG1838" s="49"/>
      <c r="BH1838" s="50"/>
      <c r="BI1838" s="49"/>
      <c r="BJ1838" s="49"/>
      <c r="BK1838" s="49"/>
      <c r="BL1838" s="49"/>
      <c r="BM1838" s="49"/>
      <c r="BN1838" s="50"/>
      <c r="BO1838" s="49"/>
      <c r="BP1838" s="49"/>
      <c r="BQ1838" s="50"/>
      <c r="BR1838" s="9"/>
    </row>
    <row r="1839" spans="1:70" s="7" customFormat="1" x14ac:dyDescent="0.25">
      <c r="A1839" s="68" t="s">
        <v>2756</v>
      </c>
      <c r="B1839" s="67" t="s">
        <v>1347</v>
      </c>
      <c r="C1839" s="52">
        <v>44980.122812499998</v>
      </c>
      <c r="D1839" s="16">
        <f>(K1839*M1839+P1839*R1839)/(24*60*60)</f>
        <v>4.0740740740740737E-3</v>
      </c>
      <c r="E1839" s="26"/>
      <c r="F1839" s="14" t="s">
        <v>2750</v>
      </c>
      <c r="G1839" s="15">
        <v>0.115</v>
      </c>
      <c r="H1839" s="131">
        <v>31.5</v>
      </c>
      <c r="I1839" s="131">
        <v>15</v>
      </c>
      <c r="J1839" s="143" t="s">
        <v>2139</v>
      </c>
      <c r="K1839" s="27">
        <v>2</v>
      </c>
      <c r="L1839" s="27">
        <v>2E-3</v>
      </c>
      <c r="M1839" s="13">
        <v>176</v>
      </c>
      <c r="N1839" s="13">
        <v>240</v>
      </c>
      <c r="O1839" s="17">
        <v>2E-3</v>
      </c>
      <c r="P1839" s="27">
        <v>0</v>
      </c>
      <c r="Q1839" s="27">
        <v>2E-3</v>
      </c>
      <c r="R1839" s="13">
        <v>529</v>
      </c>
      <c r="S1839" s="13">
        <v>240</v>
      </c>
      <c r="T1839" s="133">
        <v>2.9999999999999997E-4</v>
      </c>
      <c r="U1839" s="27">
        <v>8.34E-4</v>
      </c>
      <c r="V1839" s="8">
        <f>IF(AB1837="Latest Sag:",-(K1839*L1839+P1839*Q1839),-(K1839*L1839+P1839*Q1839)+U1839)</f>
        <v>-3.166E-3</v>
      </c>
      <c r="W1839" s="8">
        <f>IF(OR(AC1838="",AC1838=0),Z1838+V1839,IF(AB1837="Latest Sag:",AA1838+U1839+V1839,AC1838+V1839))</f>
        <v>-0.62274700000000005</v>
      </c>
      <c r="X1839" s="33">
        <v>-39.605581999999998</v>
      </c>
      <c r="Y1839" s="53">
        <f>IF(OR(ISBLANK(X1839),X1837=VALUE(20)),,IF(W1837="Latest Z20:",ABS(X1837-X1839-K1836*L1836-P1836*Q1836+U1838+U1839),ABS(X1838-X1839-K1838*L1838-P1838*Q1838+U1839)))</f>
        <v>9.9999999946811472E-7</v>
      </c>
      <c r="Z1839" s="28">
        <v>-67.610726</v>
      </c>
      <c r="AA1839" s="28">
        <v>-0.61684499999999998</v>
      </c>
      <c r="AB1839" s="28">
        <v>-5.6639999999999998E-3</v>
      </c>
      <c r="AC1839" s="8">
        <f t="shared" ref="AC1839" si="4216">AB1839+AA1839</f>
        <v>-0.62250899999999998</v>
      </c>
      <c r="AD1839" s="35">
        <v>-0.63274327910447303</v>
      </c>
      <c r="AE1839" s="8">
        <f t="shared" ref="AE1839" si="4217">IF(AD1839="",0,IF(OR(AC1839="",AC1839=0),W1839-AD1839,AC1839-AD1839))</f>
        <v>1.0234279104473054E-2</v>
      </c>
      <c r="AF1839" s="58">
        <f t="shared" ref="AF1839" si="4218">IF(AA1839="",(Z1839-V1839)-Z1838,AC1839-W1839)</f>
        <v>2.3800000000007149E-4</v>
      </c>
      <c r="AG1839" s="40">
        <v>-125</v>
      </c>
      <c r="AH1839" s="73">
        <v>400</v>
      </c>
      <c r="AI1839" s="40">
        <v>22</v>
      </c>
      <c r="AJ1839" s="73">
        <v>100</v>
      </c>
      <c r="AK1839" s="40">
        <v>16</v>
      </c>
      <c r="AL1839" s="73">
        <v>200</v>
      </c>
      <c r="AM1839" s="70"/>
      <c r="AN1839" s="74"/>
      <c r="AO1839" s="70">
        <v>105</v>
      </c>
      <c r="AP1839" s="63"/>
      <c r="AQ1839" s="63"/>
      <c r="AR1839" s="40"/>
      <c r="AS1839" s="40"/>
      <c r="AT1839" s="63"/>
      <c r="AU1839" s="63"/>
      <c r="AV1839" s="142"/>
      <c r="AW1839" s="71"/>
      <c r="AX1839" s="45">
        <v>1.21E-4</v>
      </c>
      <c r="AY1839" s="45"/>
      <c r="AZ1839" s="46"/>
      <c r="BA1839" s="152"/>
      <c r="BB1839" s="47"/>
      <c r="BC1839" s="158">
        <v>0</v>
      </c>
      <c r="BD1839" s="158"/>
      <c r="BE1839" s="47"/>
      <c r="BF1839" s="56"/>
      <c r="BG1839" s="49"/>
      <c r="BH1839" s="50"/>
      <c r="BI1839" s="49"/>
      <c r="BJ1839" s="49"/>
      <c r="BK1839" s="49"/>
      <c r="BL1839" s="49"/>
      <c r="BM1839" s="49"/>
      <c r="BN1839" s="50"/>
      <c r="BO1839" s="49"/>
      <c r="BP1839" s="49"/>
      <c r="BQ1839" s="50"/>
      <c r="BR1839" s="9"/>
    </row>
    <row r="1840" spans="1:70" s="7" customFormat="1" x14ac:dyDescent="0.25">
      <c r="A1840" s="68" t="s">
        <v>2757</v>
      </c>
      <c r="B1840" s="67" t="s">
        <v>1347</v>
      </c>
      <c r="C1840" s="52">
        <v>44980.142488425925</v>
      </c>
      <c r="D1840" s="16">
        <f>(K1840*M1840+P1840*R1840)/(24*60*60)</f>
        <v>6.1111111111111114E-3</v>
      </c>
      <c r="E1840" s="26"/>
      <c r="F1840" s="14" t="s">
        <v>2750</v>
      </c>
      <c r="G1840" s="15">
        <v>0.115</v>
      </c>
      <c r="H1840" s="131">
        <v>31.5</v>
      </c>
      <c r="I1840" s="131">
        <v>15</v>
      </c>
      <c r="J1840" s="143" t="s">
        <v>2139</v>
      </c>
      <c r="K1840" s="27">
        <v>3</v>
      </c>
      <c r="L1840" s="27">
        <v>2E-3</v>
      </c>
      <c r="M1840" s="13">
        <v>176</v>
      </c>
      <c r="N1840" s="13">
        <v>240</v>
      </c>
      <c r="O1840" s="17">
        <v>2E-3</v>
      </c>
      <c r="P1840" s="27">
        <v>0</v>
      </c>
      <c r="Q1840" s="27">
        <v>2E-3</v>
      </c>
      <c r="R1840" s="13">
        <v>529</v>
      </c>
      <c r="S1840" s="13">
        <v>240</v>
      </c>
      <c r="T1840" s="133">
        <v>2.9999999999999997E-4</v>
      </c>
      <c r="U1840" s="27">
        <v>7.6400000000000003E-4</v>
      </c>
      <c r="V1840" s="8">
        <f>IF(AB1838="Latest Sag:",-(K1840*L1840+P1840*Q1840),-(K1840*L1840+P1840*Q1840)+U1840)</f>
        <v>-5.2360000000000002E-3</v>
      </c>
      <c r="W1840" s="8">
        <f>IF(OR(AC1839="",AC1839=0),Z1839+V1840,IF(AB1838="Latest Sag:",AA1839+U1840+V1840,AC1839+V1840))</f>
        <v>-0.627745</v>
      </c>
      <c r="X1840" s="33">
        <v>-39.608817999999999</v>
      </c>
      <c r="Y1840" s="53">
        <f>IF(OR(ISBLANK(X1840),X1838=VALUE(20)),,IF(W1838="Latest Z20:",ABS(X1838-X1840-K1837*L1837-P1837*Q1837+U1839+U1840),ABS(X1839-X1840-K1839*L1839-P1839*Q1839+U1840)))</f>
        <v>1.1268113178641848E-15</v>
      </c>
      <c r="Z1840" s="28">
        <v>-67.610618000000002</v>
      </c>
      <c r="AA1840" s="28">
        <v>-0.61684700000000003</v>
      </c>
      <c r="AB1840" s="28">
        <v>-1.093E-2</v>
      </c>
      <c r="AC1840" s="8">
        <f t="shared" ref="AC1840" si="4219">AB1840+AA1840</f>
        <v>-0.62777700000000003</v>
      </c>
      <c r="AD1840" s="35">
        <v>-0.63274327910447303</v>
      </c>
      <c r="AE1840" s="8">
        <f t="shared" ref="AE1840" si="4220">IF(AD1840="",0,IF(OR(AC1840="",AC1840=0),W1840-AD1840,AC1840-AD1840))</f>
        <v>4.9662791044730037E-3</v>
      </c>
      <c r="AF1840" s="58">
        <f t="shared" ref="AF1840" si="4221">IF(AA1840="",(Z1840-V1840)-Z1839,AC1840-W1840)</f>
        <v>-3.2000000000032003E-5</v>
      </c>
      <c r="AG1840" s="40">
        <v>-255</v>
      </c>
      <c r="AH1840" s="73">
        <v>400</v>
      </c>
      <c r="AI1840" s="40">
        <v>18</v>
      </c>
      <c r="AJ1840" s="73">
        <v>100</v>
      </c>
      <c r="AK1840" s="40">
        <v>11</v>
      </c>
      <c r="AL1840" s="73">
        <v>200</v>
      </c>
      <c r="AM1840" s="70"/>
      <c r="AN1840" s="74"/>
      <c r="AO1840" s="70">
        <v>28</v>
      </c>
      <c r="AP1840" s="63"/>
      <c r="AQ1840" s="63"/>
      <c r="AR1840" s="40"/>
      <c r="AS1840" s="40"/>
      <c r="AT1840" s="63"/>
      <c r="AU1840" s="63"/>
      <c r="AV1840" s="142"/>
      <c r="AW1840" s="71"/>
      <c r="AX1840" s="45"/>
      <c r="AY1840" s="45"/>
      <c r="AZ1840" s="46"/>
      <c r="BA1840" s="152"/>
      <c r="BB1840" s="47"/>
      <c r="BC1840" s="158">
        <v>0</v>
      </c>
      <c r="BD1840" s="158"/>
      <c r="BE1840" s="47"/>
      <c r="BF1840" s="56"/>
      <c r="BG1840" s="49"/>
      <c r="BH1840" s="50"/>
      <c r="BI1840" s="49"/>
      <c r="BJ1840" s="49"/>
      <c r="BK1840" s="49"/>
      <c r="BL1840" s="49"/>
      <c r="BM1840" s="49"/>
      <c r="BN1840" s="50"/>
      <c r="BO1840" s="49"/>
      <c r="BP1840" s="49"/>
      <c r="BQ1840" s="50"/>
      <c r="BR1840" s="9"/>
    </row>
    <row r="1841" spans="1:70" s="7" customFormat="1" x14ac:dyDescent="0.25">
      <c r="A1841" s="68" t="s">
        <v>2758</v>
      </c>
      <c r="B1841" s="67" t="s">
        <v>1347</v>
      </c>
      <c r="C1841" s="52">
        <v>44980.161157407405</v>
      </c>
      <c r="D1841" s="16">
        <f>(K1841*M1841+P1841*R1841)/(24*60*60)</f>
        <v>1.019675925925926E-2</v>
      </c>
      <c r="E1841" s="26"/>
      <c r="F1841" s="14" t="s">
        <v>2750</v>
      </c>
      <c r="G1841" s="15">
        <v>0.115</v>
      </c>
      <c r="H1841" s="131">
        <v>31.5</v>
      </c>
      <c r="I1841" s="131">
        <v>15</v>
      </c>
      <c r="J1841" s="143" t="s">
        <v>2139</v>
      </c>
      <c r="K1841" s="27">
        <v>2</v>
      </c>
      <c r="L1841" s="27">
        <v>2E-3</v>
      </c>
      <c r="M1841" s="13">
        <v>176</v>
      </c>
      <c r="N1841" s="13">
        <v>240</v>
      </c>
      <c r="O1841" s="17">
        <v>2E-3</v>
      </c>
      <c r="P1841" s="27">
        <v>1</v>
      </c>
      <c r="Q1841" s="27">
        <v>2E-3</v>
      </c>
      <c r="R1841" s="13">
        <v>529</v>
      </c>
      <c r="S1841" s="13">
        <v>240</v>
      </c>
      <c r="T1841" s="133">
        <v>2.9999999999999997E-4</v>
      </c>
      <c r="U1841" s="27">
        <v>1.1299999999999999E-3</v>
      </c>
      <c r="V1841" s="8">
        <f>IF(AB1839="Latest Sag:",-(K1841*L1841+P1841*Q1841),-(K1841*L1841+P1841*Q1841)+U1841)</f>
        <v>-4.8700000000000002E-3</v>
      </c>
      <c r="W1841" s="8">
        <f>IF(OR(AC1840="",AC1840=0),Z1840+V1841,IF(AB1839="Latest Sag:",AA1840+U1841+V1841,AC1840+V1841))</f>
        <v>-0.63264700000000007</v>
      </c>
      <c r="X1841" s="33">
        <v>-39.613689000000001</v>
      </c>
      <c r="Y1841" s="53">
        <f>IF(OR(ISBLANK(X1841),X1839=VALUE(20)),,IF(W1839="Latest Z20:",ABS(X1839-X1841-K1838*L1838-P1838*Q1838+U1840+U1841),ABS(X1840-X1841-K1840*L1840-P1840*Q1840+U1841)))</f>
        <v>1.0000000014017893E-6</v>
      </c>
      <c r="Z1841" s="28">
        <v>-67.610406999999995</v>
      </c>
      <c r="AA1841" s="28">
        <v>-0.61685599999999996</v>
      </c>
      <c r="AB1841" s="28">
        <v>-1.6004999999999998E-2</v>
      </c>
      <c r="AC1841" s="8">
        <f t="shared" ref="AC1841" si="4222">AB1841+AA1841</f>
        <v>-0.63286100000000001</v>
      </c>
      <c r="AD1841" s="35">
        <v>-0.63274327910447303</v>
      </c>
      <c r="AE1841" s="8">
        <f t="shared" ref="AE1841" si="4223">IF(AD1841="",0,IF(OR(AC1841="",AC1841=0),W1841-AD1841,AC1841-AD1841))</f>
        <v>-1.1772089552697373E-4</v>
      </c>
      <c r="AF1841" s="58">
        <f t="shared" ref="AF1841" si="4224">IF(AA1841="",(Z1841-V1841)-Z1840,AC1841-W1841)</f>
        <v>-2.1399999999993646E-4</v>
      </c>
      <c r="AG1841" s="40">
        <v>208</v>
      </c>
      <c r="AH1841" s="73">
        <v>400</v>
      </c>
      <c r="AI1841" s="40">
        <v>22</v>
      </c>
      <c r="AJ1841" s="73">
        <v>100</v>
      </c>
      <c r="AK1841" s="40">
        <v>26</v>
      </c>
      <c r="AL1841" s="73">
        <v>200</v>
      </c>
      <c r="AM1841" s="70"/>
      <c r="AN1841" s="74"/>
      <c r="AO1841" s="70">
        <v>24</v>
      </c>
      <c r="AP1841" s="63"/>
      <c r="AQ1841" s="63"/>
      <c r="AR1841" s="40"/>
      <c r="AS1841" s="40"/>
      <c r="AT1841" s="63"/>
      <c r="AU1841" s="63"/>
      <c r="AV1841" s="142"/>
      <c r="AW1841" s="71"/>
      <c r="AX1841" s="45"/>
      <c r="AY1841" s="45"/>
      <c r="AZ1841" s="46"/>
      <c r="BA1841" s="152"/>
      <c r="BB1841" s="47"/>
      <c r="BC1841" s="158">
        <v>0</v>
      </c>
      <c r="BD1841" s="158">
        <v>4</v>
      </c>
      <c r="BE1841" s="47">
        <v>4.3</v>
      </c>
      <c r="BF1841" s="56"/>
      <c r="BG1841" s="49"/>
      <c r="BH1841" s="50"/>
      <c r="BI1841" s="49"/>
      <c r="BJ1841" s="49"/>
      <c r="BK1841" s="49"/>
      <c r="BL1841" s="49"/>
      <c r="BM1841" s="49"/>
      <c r="BN1841" s="50"/>
      <c r="BO1841" s="49"/>
      <c r="BP1841" s="49"/>
      <c r="BQ1841" s="50"/>
      <c r="BR1841" s="9"/>
    </row>
    <row r="1842" spans="1:70" s="6" customFormat="1" x14ac:dyDescent="0.25">
      <c r="A1842" s="170" t="s">
        <v>1155</v>
      </c>
      <c r="B1842" s="136"/>
      <c r="C1842" s="137">
        <v>44980.196030092593</v>
      </c>
      <c r="D1842" s="146">
        <v>3.06</v>
      </c>
      <c r="E1842" s="139" t="s">
        <v>814</v>
      </c>
      <c r="F1842" s="165" t="s">
        <v>1157</v>
      </c>
      <c r="G1842" s="22"/>
      <c r="H1842" s="134"/>
      <c r="I1842" s="134"/>
      <c r="J1842" s="145"/>
      <c r="K1842" s="29"/>
      <c r="L1842" s="29"/>
      <c r="M1842" s="1"/>
      <c r="N1842" s="1"/>
      <c r="O1842" s="3"/>
      <c r="P1842" s="29"/>
      <c r="Q1842" s="29"/>
      <c r="R1842" s="1"/>
      <c r="S1842" s="1"/>
      <c r="T1842" s="147" t="s">
        <v>903</v>
      </c>
      <c r="U1842" s="32" t="s">
        <v>24</v>
      </c>
      <c r="V1842" s="24"/>
      <c r="W1842" s="25" t="s">
        <v>22</v>
      </c>
      <c r="X1842" s="30">
        <v>20</v>
      </c>
      <c r="Y1842" s="138"/>
      <c r="Z1842" s="30"/>
      <c r="AA1842" s="30"/>
      <c r="AB1842" s="36" t="s">
        <v>21</v>
      </c>
      <c r="AC1842" s="24">
        <f>$AC$1841</f>
        <v>-0.63286100000000001</v>
      </c>
      <c r="AD1842" s="30"/>
      <c r="AE1842" s="24"/>
      <c r="AF1842" s="24"/>
      <c r="AG1842" s="41"/>
      <c r="AH1842" s="41"/>
      <c r="AI1842" s="41"/>
      <c r="AJ1842" s="41"/>
      <c r="AK1842" s="41"/>
      <c r="AL1842" s="41"/>
      <c r="AM1842" s="41"/>
      <c r="AN1842" s="41"/>
      <c r="AO1842" s="41"/>
      <c r="AP1842" s="135"/>
      <c r="AQ1842" s="135"/>
      <c r="AR1842" s="41"/>
      <c r="AS1842" s="41"/>
      <c r="AT1842" s="135"/>
      <c r="AU1842" s="135"/>
      <c r="AV1842" s="29"/>
      <c r="AW1842" s="42"/>
      <c r="AX1842" s="42"/>
      <c r="AY1842" s="42"/>
      <c r="AZ1842" s="43"/>
      <c r="BA1842" s="151"/>
      <c r="BB1842" s="44"/>
      <c r="BC1842" s="157">
        <v>1</v>
      </c>
      <c r="BD1842" s="157"/>
      <c r="BE1842" s="44"/>
      <c r="BF1842" s="48"/>
      <c r="BG1842" s="48"/>
      <c r="BH1842" s="48"/>
      <c r="BI1842" s="48"/>
      <c r="BJ1842" s="48"/>
      <c r="BK1842" s="48"/>
      <c r="BL1842" s="48"/>
      <c r="BM1842" s="48"/>
      <c r="BN1842" s="48"/>
      <c r="BO1842" s="48"/>
      <c r="BP1842" s="48"/>
      <c r="BQ1842" s="48"/>
      <c r="BR1842" s="1"/>
    </row>
    <row r="1843" spans="1:70" s="7" customFormat="1" x14ac:dyDescent="0.25">
      <c r="A1843" s="68" t="s">
        <v>2759</v>
      </c>
      <c r="B1843" s="67" t="s">
        <v>1347</v>
      </c>
      <c r="C1843" s="52">
        <v>44980.203657407408</v>
      </c>
      <c r="D1843" s="16">
        <f>(K1843*M1843+P1843*R1843)/(24*60*60)</f>
        <v>0</v>
      </c>
      <c r="E1843" s="26"/>
      <c r="F1843" s="14" t="s">
        <v>2750</v>
      </c>
      <c r="G1843" s="15">
        <v>0.115</v>
      </c>
      <c r="H1843" s="131">
        <v>31.5</v>
      </c>
      <c r="I1843" s="131">
        <v>15</v>
      </c>
      <c r="J1843" s="143" t="s">
        <v>2139</v>
      </c>
      <c r="K1843" s="37"/>
      <c r="L1843" s="27">
        <v>2E-3</v>
      </c>
      <c r="M1843" s="13">
        <v>176</v>
      </c>
      <c r="N1843" s="13">
        <v>240</v>
      </c>
      <c r="O1843" s="17">
        <v>2E-3</v>
      </c>
      <c r="P1843" s="37"/>
      <c r="Q1843" s="27">
        <v>2E-3</v>
      </c>
      <c r="R1843" s="13">
        <v>529</v>
      </c>
      <c r="S1843" s="13">
        <v>240</v>
      </c>
      <c r="T1843" s="133">
        <v>2.9999999999999997E-4</v>
      </c>
      <c r="U1843" s="27"/>
      <c r="V1843" s="8">
        <f>IF(AB1841="Latest Sag:",-(K1843*L1843+P1843*Q1843),-(K1843*L1843+P1843*Q1843)+U1843)</f>
        <v>0</v>
      </c>
      <c r="W1843" s="8">
        <f>IF(OR(AC1842="",AC1842=0),Z1842+V1843,IF(AB1841="Latest Sag:",AA1842+U1843+V1843,AC1842+V1843))</f>
        <v>-0.63286100000000001</v>
      </c>
      <c r="X1843" s="34"/>
      <c r="Y1843" s="53">
        <f>IF(OR(ISBLANK(X1843),X1841=VALUE(20)),,IF(W1841="Latest Z20:",ABS(X1841-X1843-K1840*L1840-P1840*Q1840+U1842+U1843),ABS(X1842-X1843-K1842*L1842-P1842*Q1842+U1843)))</f>
        <v>0</v>
      </c>
      <c r="Z1843" s="28">
        <v>-67.608867000000004</v>
      </c>
      <c r="AA1843" s="28">
        <v>-0.61711300000000002</v>
      </c>
      <c r="AB1843" s="28">
        <v>-3.6000000000000001E-5</v>
      </c>
      <c r="AC1843" s="8">
        <f t="shared" ref="AC1843" si="4225">AB1843+AA1843</f>
        <v>-0.61714900000000006</v>
      </c>
      <c r="AD1843" s="35">
        <v>-0.63288767087364906</v>
      </c>
      <c r="AE1843" s="8">
        <f t="shared" ref="AE1843" si="4226">IF(AD1843="",0,IF(OR(AC1843="",AC1843=0),W1843-AD1843,AC1843-AD1843))</f>
        <v>1.5738670873648997E-2</v>
      </c>
      <c r="AF1843" s="58">
        <f t="shared" ref="AF1843" si="4227">IF(AA1843="",(Z1843-V1843)-Z1842,AC1843-W1843)</f>
        <v>1.5711999999999948E-2</v>
      </c>
      <c r="AG1843" s="40">
        <v>-1960</v>
      </c>
      <c r="AH1843" s="73">
        <v>400</v>
      </c>
      <c r="AI1843" s="40">
        <v>17</v>
      </c>
      <c r="AJ1843" s="73">
        <v>100</v>
      </c>
      <c r="AK1843" s="40">
        <v>19</v>
      </c>
      <c r="AL1843" s="73">
        <v>200</v>
      </c>
      <c r="AM1843" s="70"/>
      <c r="AN1843" s="74"/>
      <c r="AO1843" s="70"/>
      <c r="AP1843" s="63"/>
      <c r="AQ1843" s="63"/>
      <c r="AR1843" s="40"/>
      <c r="AS1843" s="40"/>
      <c r="AT1843" s="63"/>
      <c r="AU1843" s="63"/>
      <c r="AV1843" s="142"/>
      <c r="AW1843" s="71"/>
      <c r="AX1843" s="45"/>
      <c r="AY1843" s="45"/>
      <c r="AZ1843" s="46"/>
      <c r="BA1843" s="152"/>
      <c r="BB1843" s="47"/>
      <c r="BC1843" s="158">
        <v>1</v>
      </c>
      <c r="BD1843" s="158"/>
      <c r="BE1843" s="47"/>
      <c r="BF1843" s="56"/>
      <c r="BG1843" s="49"/>
      <c r="BH1843" s="50"/>
      <c r="BI1843" s="49"/>
      <c r="BJ1843" s="49"/>
      <c r="BK1843" s="49"/>
      <c r="BL1843" s="49"/>
      <c r="BM1843" s="49"/>
      <c r="BN1843" s="50"/>
      <c r="BO1843" s="49"/>
      <c r="BP1843" s="49"/>
      <c r="BQ1843" s="50"/>
      <c r="BR1843" s="9"/>
    </row>
    <row r="1844" spans="1:70" s="7" customFormat="1" x14ac:dyDescent="0.25">
      <c r="A1844" s="68" t="s">
        <v>2761</v>
      </c>
      <c r="B1844" s="67" t="s">
        <v>1347</v>
      </c>
      <c r="C1844" s="52">
        <v>44980.229398148149</v>
      </c>
      <c r="D1844" s="16">
        <f>(K1844*M1844+P1844*R1844)/(24*60*60)</f>
        <v>8.1481481481481474E-3</v>
      </c>
      <c r="E1844" s="26"/>
      <c r="F1844" s="14" t="s">
        <v>2750</v>
      </c>
      <c r="G1844" s="15">
        <v>0.115</v>
      </c>
      <c r="H1844" s="131">
        <v>31.5</v>
      </c>
      <c r="I1844" s="131">
        <v>15</v>
      </c>
      <c r="J1844" s="143" t="s">
        <v>2139</v>
      </c>
      <c r="K1844" s="27">
        <v>4</v>
      </c>
      <c r="L1844" s="27">
        <v>2E-3</v>
      </c>
      <c r="M1844" s="13">
        <v>176</v>
      </c>
      <c r="N1844" s="13">
        <v>240</v>
      </c>
      <c r="O1844" s="17">
        <v>2E-3</v>
      </c>
      <c r="P1844" s="27">
        <v>0</v>
      </c>
      <c r="Q1844" s="27">
        <v>2E-3</v>
      </c>
      <c r="R1844" s="13">
        <v>529</v>
      </c>
      <c r="S1844" s="13">
        <v>240</v>
      </c>
      <c r="T1844" s="133">
        <v>2.9999999999999997E-4</v>
      </c>
      <c r="U1844" s="27">
        <v>3.718E-3</v>
      </c>
      <c r="V1844" s="8">
        <f>IF(AB1842="Latest Sag:",-(K1844*L1844+P1844*Q1844),-(K1844*L1844+P1844*Q1844)+U1844)</f>
        <v>-8.0000000000000002E-3</v>
      </c>
      <c r="W1844" s="8">
        <f>IF(OR(AC1843="",AC1843=0),Z1843+V1844,IF(AB1842="Latest Sag:",AA1843+U1844+V1844,AC1843+V1844))</f>
        <v>-0.62139500000000003</v>
      </c>
      <c r="X1844" s="33">
        <v>-39.596680999999997</v>
      </c>
      <c r="Y1844" s="53">
        <f>IF(OR(ISBLANK(X1844),X1842=VALUE(20)),,IF(W1842="Latest Z20:",ABS(X1842-X1844-K1841*L1841-P1841*Q1841+U1843+U1844),ABS(X1843-X1844-K1843*L1843-P1843*Q1843+U1844)))</f>
        <v>0</v>
      </c>
      <c r="Z1844" s="28">
        <v>-67.608806000000001</v>
      </c>
      <c r="AA1844" s="28">
        <v>-0.61710600000000004</v>
      </c>
      <c r="AB1844" s="28">
        <v>-2.627E-3</v>
      </c>
      <c r="AC1844" s="8">
        <f t="shared" ref="AC1844" si="4228">AB1844+AA1844</f>
        <v>-0.61973300000000009</v>
      </c>
      <c r="AD1844" s="35">
        <v>-0.63288767087364906</v>
      </c>
      <c r="AE1844" s="8">
        <f t="shared" ref="AE1844" si="4229">IF(AD1844="",0,IF(OR(AC1844="",AC1844=0),W1844-AD1844,AC1844-AD1844))</f>
        <v>1.3154670873648966E-2</v>
      </c>
      <c r="AF1844" s="58">
        <f t="shared" ref="AF1844" si="4230">IF(AA1844="",(Z1844-V1844)-Z1843,AC1844-W1844)</f>
        <v>1.6619999999999413E-3</v>
      </c>
      <c r="AG1844" s="40">
        <v>-67</v>
      </c>
      <c r="AH1844" s="73">
        <v>400</v>
      </c>
      <c r="AI1844" s="40">
        <v>19</v>
      </c>
      <c r="AJ1844" s="73">
        <v>100</v>
      </c>
      <c r="AK1844" s="40">
        <v>10</v>
      </c>
      <c r="AL1844" s="73">
        <v>200</v>
      </c>
      <c r="AM1844" s="70"/>
      <c r="AN1844" s="74"/>
      <c r="AO1844" s="70">
        <v>246</v>
      </c>
      <c r="AP1844" s="63"/>
      <c r="AQ1844" s="63"/>
      <c r="AR1844" s="40"/>
      <c r="AS1844" s="40"/>
      <c r="AT1844" s="63"/>
      <c r="AU1844" s="63"/>
      <c r="AV1844" s="142"/>
      <c r="AW1844" s="71"/>
      <c r="AX1844" s="45"/>
      <c r="AY1844" s="45"/>
      <c r="AZ1844" s="46"/>
      <c r="BA1844" s="152"/>
      <c r="BB1844" s="47"/>
      <c r="BC1844" s="158">
        <v>1</v>
      </c>
      <c r="BD1844" s="158"/>
      <c r="BE1844" s="47"/>
      <c r="BF1844" s="56"/>
      <c r="BG1844" s="49"/>
      <c r="BH1844" s="50"/>
      <c r="BI1844" s="49"/>
      <c r="BJ1844" s="49"/>
      <c r="BK1844" s="49"/>
      <c r="BL1844" s="49"/>
      <c r="BM1844" s="49"/>
      <c r="BN1844" s="50"/>
      <c r="BO1844" s="49"/>
      <c r="BP1844" s="49"/>
      <c r="BQ1844" s="50"/>
      <c r="BR1844" s="9"/>
    </row>
    <row r="1845" spans="1:70" s="7" customFormat="1" x14ac:dyDescent="0.25">
      <c r="A1845" s="68" t="s">
        <v>2762</v>
      </c>
      <c r="B1845" s="67" t="s">
        <v>1182</v>
      </c>
      <c r="C1845" s="52">
        <v>44980.253229166665</v>
      </c>
      <c r="D1845" s="16">
        <f>(K1845*M1845+P1845*R1845)/(24*60*60)</f>
        <v>8.1481481481481474E-3</v>
      </c>
      <c r="E1845" s="26"/>
      <c r="F1845" s="14" t="s">
        <v>2750</v>
      </c>
      <c r="G1845" s="15">
        <v>0.115</v>
      </c>
      <c r="H1845" s="131">
        <v>31.5</v>
      </c>
      <c r="I1845" s="131">
        <v>15</v>
      </c>
      <c r="J1845" s="143" t="s">
        <v>2139</v>
      </c>
      <c r="K1845" s="27">
        <v>4</v>
      </c>
      <c r="L1845" s="27">
        <v>2E-3</v>
      </c>
      <c r="M1845" s="13">
        <v>176</v>
      </c>
      <c r="N1845" s="13">
        <v>240</v>
      </c>
      <c r="O1845" s="17">
        <v>2E-3</v>
      </c>
      <c r="P1845" s="27">
        <v>0</v>
      </c>
      <c r="Q1845" s="27">
        <v>2E-3</v>
      </c>
      <c r="R1845" s="13">
        <v>529</v>
      </c>
      <c r="S1845" s="13">
        <v>240</v>
      </c>
      <c r="T1845" s="133">
        <v>2.9999999999999997E-4</v>
      </c>
      <c r="U1845" s="27">
        <v>0</v>
      </c>
      <c r="V1845" s="8">
        <f>IF(AB1843="Latest Sag:",-(K1845*L1845+P1845*Q1845),-(K1845*L1845+P1845*Q1845)+U1845)</f>
        <v>-8.0000000000000002E-3</v>
      </c>
      <c r="W1845" s="8">
        <f>IF(OR(AC1844="",AC1844=0),Z1844+V1845,IF(AB1843="Latest Sag:",AA1844+U1845+V1845,AC1844+V1845))</f>
        <v>-0.6277330000000001</v>
      </c>
      <c r="X1845" s="33">
        <v>-39.604599999999998</v>
      </c>
      <c r="Y1845" s="53">
        <f>IF(OR(ISBLANK(X1845),X1843=VALUE(20)),,IF(W1843="Latest Z20:",ABS(X1843-X1845-K1842*L1842-P1842*Q1842+U1844+U1845),ABS(X1844-X1845-K1844*L1844-P1844*Q1844+U1845)))</f>
        <v>8.0999999998880579E-5</v>
      </c>
      <c r="Z1845" s="28">
        <v>-67.608930999999998</v>
      </c>
      <c r="AA1845" s="28">
        <v>-0.61710900000000002</v>
      </c>
      <c r="AB1845" s="28">
        <v>-1.061E-2</v>
      </c>
      <c r="AC1845" s="8">
        <f t="shared" ref="AC1845" si="4231">AB1845+AA1845</f>
        <v>-0.62771900000000003</v>
      </c>
      <c r="AD1845" s="35">
        <v>-0.63288767087364906</v>
      </c>
      <c r="AE1845" s="8">
        <f t="shared" ref="AE1845" si="4232">IF(AD1845="",0,IF(OR(AC1845="",AC1845=0),W1845-AD1845,AC1845-AD1845))</f>
        <v>5.1686708736490283E-3</v>
      </c>
      <c r="AF1845" s="58">
        <f t="shared" ref="AF1845" si="4233">IF(AA1845="",(Z1845-V1845)-Z1844,AC1845-W1845)</f>
        <v>1.4000000000069512E-5</v>
      </c>
      <c r="AG1845" s="40">
        <v>131</v>
      </c>
      <c r="AH1845" s="73">
        <v>400</v>
      </c>
      <c r="AI1845" s="40">
        <v>18</v>
      </c>
      <c r="AJ1845" s="73">
        <v>100</v>
      </c>
      <c r="AK1845" s="40">
        <v>13</v>
      </c>
      <c r="AL1845" s="73">
        <v>200</v>
      </c>
      <c r="AM1845" s="70"/>
      <c r="AN1845" s="74"/>
      <c r="AO1845" s="70">
        <v>58</v>
      </c>
      <c r="AP1845" s="63"/>
      <c r="AQ1845" s="63"/>
      <c r="AR1845" s="40"/>
      <c r="AS1845" s="40"/>
      <c r="AT1845" s="63"/>
      <c r="AU1845" s="63"/>
      <c r="AV1845" s="142"/>
      <c r="AW1845" s="71"/>
      <c r="AX1845" s="45">
        <v>-1.8000000000000001E-4</v>
      </c>
      <c r="AY1845" s="45"/>
      <c r="AZ1845" s="46"/>
      <c r="BA1845" s="152"/>
      <c r="BB1845" s="47"/>
      <c r="BC1845" s="158">
        <v>1</v>
      </c>
      <c r="BD1845" s="158"/>
      <c r="BE1845" s="47"/>
      <c r="BF1845" s="56"/>
      <c r="BG1845" s="49"/>
      <c r="BH1845" s="50"/>
      <c r="BI1845" s="49"/>
      <c r="BJ1845" s="49"/>
      <c r="BK1845" s="49"/>
      <c r="BL1845" s="49"/>
      <c r="BM1845" s="49"/>
      <c r="BN1845" s="50"/>
      <c r="BO1845" s="49"/>
      <c r="BP1845" s="49"/>
      <c r="BQ1845" s="50"/>
      <c r="BR1845" s="9"/>
    </row>
    <row r="1846" spans="1:70" s="7" customFormat="1" x14ac:dyDescent="0.25">
      <c r="A1846" s="68" t="s">
        <v>2763</v>
      </c>
      <c r="B1846" s="67" t="s">
        <v>1182</v>
      </c>
      <c r="C1846" s="52">
        <v>44980.311516203707</v>
      </c>
      <c r="D1846" s="16">
        <f>(K1846*M1846+P1846*R1846)/(24*60*60)</f>
        <v>1.019675925925926E-2</v>
      </c>
      <c r="E1846" s="26"/>
      <c r="F1846" s="14" t="s">
        <v>2750</v>
      </c>
      <c r="G1846" s="15">
        <v>0.115</v>
      </c>
      <c r="H1846" s="131">
        <v>31.5</v>
      </c>
      <c r="I1846" s="131">
        <v>15</v>
      </c>
      <c r="J1846" s="143" t="s">
        <v>2139</v>
      </c>
      <c r="K1846" s="27">
        <v>2</v>
      </c>
      <c r="L1846" s="27">
        <v>2E-3</v>
      </c>
      <c r="M1846" s="13">
        <v>176</v>
      </c>
      <c r="N1846" s="13">
        <v>240</v>
      </c>
      <c r="O1846" s="17">
        <v>2E-3</v>
      </c>
      <c r="P1846" s="27">
        <v>1</v>
      </c>
      <c r="Q1846" s="27">
        <v>2E-3</v>
      </c>
      <c r="R1846" s="13">
        <v>529</v>
      </c>
      <c r="S1846" s="13">
        <v>240</v>
      </c>
      <c r="T1846" s="133">
        <v>2.9999999999999997E-4</v>
      </c>
      <c r="U1846" s="27">
        <v>8.9999999999999998E-4</v>
      </c>
      <c r="V1846" s="8">
        <f>IF(AB1844="Latest Sag:",-(K1846*L1846+P1846*Q1846),-(K1846*L1846+P1846*Q1846)+U1846)</f>
        <v>-5.1000000000000004E-3</v>
      </c>
      <c r="W1846" s="8">
        <f>IF(OR(AC1845="",AC1845=0),Z1845+V1846,IF(AB1844="Latest Sag:",AA1845+U1846+V1846,AC1845+V1846))</f>
        <v>-0.63281900000000002</v>
      </c>
      <c r="X1846" s="33">
        <v>-39.611699999999999</v>
      </c>
      <c r="Y1846" s="53">
        <f>IF(OR(ISBLANK(X1846),X1844=VALUE(20)),,IF(W1844="Latest Z20:",ABS(X1844-X1846-K1843*L1843-P1843*Q1843+U1845+U1846),ABS(X1845-X1846-K1845*L1845-P1845*Q1845+U1846)))</f>
        <v>1.2162579970942389E-15</v>
      </c>
      <c r="Z1846" s="28">
        <v>-67.609075000000004</v>
      </c>
      <c r="AA1846" s="28">
        <v>-0.61710500000000001</v>
      </c>
      <c r="AB1846" s="28">
        <v>-1.5737000000000001E-2</v>
      </c>
      <c r="AC1846" s="8">
        <f t="shared" ref="AC1846" si="4234">AB1846+AA1846</f>
        <v>-0.63284200000000002</v>
      </c>
      <c r="AD1846" s="35">
        <v>-0.63288767087364906</v>
      </c>
      <c r="AE1846" s="8">
        <f t="shared" ref="AE1846" si="4235">IF(AD1846="",0,IF(OR(AC1846="",AC1846=0),W1846-AD1846,AC1846-AD1846))</f>
        <v>4.5670873649039656E-5</v>
      </c>
      <c r="AF1846" s="58">
        <f t="shared" ref="AF1846" si="4236">IF(AA1846="",(Z1846-V1846)-Z1845,AC1846-W1846)</f>
        <v>-2.2999999999995246E-5</v>
      </c>
      <c r="AG1846" s="40">
        <v>-121</v>
      </c>
      <c r="AH1846" s="73">
        <v>400</v>
      </c>
      <c r="AI1846" s="40">
        <v>29</v>
      </c>
      <c r="AJ1846" s="73">
        <v>100</v>
      </c>
      <c r="AK1846" s="40">
        <v>23</v>
      </c>
      <c r="AL1846" s="73">
        <v>200</v>
      </c>
      <c r="AM1846" s="70"/>
      <c r="AN1846" s="74"/>
      <c r="AO1846" s="70">
        <v>49</v>
      </c>
      <c r="AP1846" s="63"/>
      <c r="AQ1846" s="63"/>
      <c r="AR1846" s="40"/>
      <c r="AS1846" s="40"/>
      <c r="AT1846" s="63"/>
      <c r="AU1846" s="63"/>
      <c r="AV1846" s="142"/>
      <c r="AW1846" s="71"/>
      <c r="AX1846" s="45"/>
      <c r="AY1846" s="45"/>
      <c r="AZ1846" s="46"/>
      <c r="BA1846" s="152"/>
      <c r="BB1846" s="47"/>
      <c r="BC1846" s="158">
        <v>1</v>
      </c>
      <c r="BD1846" s="158">
        <v>5</v>
      </c>
      <c r="BE1846" s="47">
        <v>6</v>
      </c>
      <c r="BF1846" s="56"/>
      <c r="BG1846" s="49"/>
      <c r="BH1846" s="50"/>
      <c r="BI1846" s="49"/>
      <c r="BJ1846" s="49"/>
      <c r="BK1846" s="49"/>
      <c r="BL1846" s="49"/>
      <c r="BM1846" s="49"/>
      <c r="BN1846" s="50"/>
      <c r="BO1846" s="49"/>
      <c r="BP1846" s="49"/>
      <c r="BQ1846" s="50"/>
      <c r="BR1846" s="9"/>
    </row>
    <row r="1847" spans="1:70" s="6" customFormat="1" x14ac:dyDescent="0.25">
      <c r="A1847" s="170" t="s">
        <v>1155</v>
      </c>
      <c r="B1847" s="136"/>
      <c r="C1847" s="137">
        <v>44980.311516203707</v>
      </c>
      <c r="D1847" s="146">
        <v>2.77</v>
      </c>
      <c r="E1847" s="139" t="s">
        <v>814</v>
      </c>
      <c r="F1847" s="165" t="s">
        <v>1171</v>
      </c>
      <c r="G1847" s="22"/>
      <c r="H1847" s="134"/>
      <c r="I1847" s="134"/>
      <c r="J1847" s="145"/>
      <c r="K1847" s="29"/>
      <c r="L1847" s="29"/>
      <c r="M1847" s="1"/>
      <c r="N1847" s="1"/>
      <c r="O1847" s="3"/>
      <c r="P1847" s="29"/>
      <c r="Q1847" s="29"/>
      <c r="R1847" s="1"/>
      <c r="S1847" s="1"/>
      <c r="T1847" s="147" t="s">
        <v>903</v>
      </c>
      <c r="U1847" s="32" t="s">
        <v>24</v>
      </c>
      <c r="V1847" s="24"/>
      <c r="W1847" s="25" t="s">
        <v>22</v>
      </c>
      <c r="X1847" s="30">
        <v>20</v>
      </c>
      <c r="Y1847" s="138"/>
      <c r="Z1847" s="30"/>
      <c r="AA1847" s="30"/>
      <c r="AB1847" s="36" t="s">
        <v>21</v>
      </c>
      <c r="AC1847" s="24">
        <f>$AC$1846</f>
        <v>-0.63284200000000002</v>
      </c>
      <c r="AD1847" s="30"/>
      <c r="AE1847" s="24"/>
      <c r="AF1847" s="24"/>
      <c r="AG1847" s="41"/>
      <c r="AH1847" s="41"/>
      <c r="AI1847" s="41"/>
      <c r="AJ1847" s="41"/>
      <c r="AK1847" s="41"/>
      <c r="AL1847" s="41"/>
      <c r="AM1847" s="41"/>
      <c r="AN1847" s="41"/>
      <c r="AO1847" s="41"/>
      <c r="AP1847" s="135"/>
      <c r="AQ1847" s="135"/>
      <c r="AR1847" s="41"/>
      <c r="AS1847" s="41"/>
      <c r="AT1847" s="135"/>
      <c r="AU1847" s="135"/>
      <c r="AV1847" s="29"/>
      <c r="AW1847" s="42"/>
      <c r="AX1847" s="42"/>
      <c r="AY1847" s="42"/>
      <c r="AZ1847" s="43"/>
      <c r="BA1847" s="151"/>
      <c r="BB1847" s="44"/>
      <c r="BC1847" s="157">
        <v>2</v>
      </c>
      <c r="BD1847" s="157"/>
      <c r="BE1847" s="44"/>
      <c r="BF1847" s="48"/>
      <c r="BG1847" s="48"/>
      <c r="BH1847" s="48"/>
      <c r="BI1847" s="48"/>
      <c r="BJ1847" s="48"/>
      <c r="BK1847" s="48"/>
      <c r="BL1847" s="48"/>
      <c r="BM1847" s="48"/>
      <c r="BN1847" s="48"/>
      <c r="BO1847" s="48"/>
      <c r="BP1847" s="48"/>
      <c r="BQ1847" s="48"/>
      <c r="BR1847" s="1"/>
    </row>
    <row r="1848" spans="1:70" s="7" customFormat="1" x14ac:dyDescent="0.25">
      <c r="A1848" s="68" t="s">
        <v>2764</v>
      </c>
      <c r="B1848" s="67" t="s">
        <v>1182</v>
      </c>
      <c r="C1848" s="52">
        <v>44980.321793981479</v>
      </c>
      <c r="D1848" s="16">
        <f>(K1848*M1848+P1848*R1848)/(24*60*60)</f>
        <v>0</v>
      </c>
      <c r="E1848" s="26"/>
      <c r="F1848" s="14" t="s">
        <v>2750</v>
      </c>
      <c r="G1848" s="15">
        <v>0.115</v>
      </c>
      <c r="H1848" s="131">
        <v>31.5</v>
      </c>
      <c r="I1848" s="131">
        <v>15</v>
      </c>
      <c r="J1848" s="143" t="s">
        <v>2139</v>
      </c>
      <c r="K1848" s="37"/>
      <c r="L1848" s="27">
        <v>2E-3</v>
      </c>
      <c r="M1848" s="13">
        <v>176</v>
      </c>
      <c r="N1848" s="13">
        <v>240</v>
      </c>
      <c r="O1848" s="17">
        <v>2E-3</v>
      </c>
      <c r="P1848" s="37"/>
      <c r="Q1848" s="27">
        <v>2E-3</v>
      </c>
      <c r="R1848" s="13">
        <v>529</v>
      </c>
      <c r="S1848" s="13">
        <v>240</v>
      </c>
      <c r="T1848" s="133">
        <v>2.9999999999999997E-4</v>
      </c>
      <c r="U1848" s="27"/>
      <c r="V1848" s="8">
        <f>IF(AB1846="Latest Sag:",-(K1848*L1848+P1848*Q1848),-(K1848*L1848+P1848*Q1848)+U1848)</f>
        <v>0</v>
      </c>
      <c r="W1848" s="8">
        <f>IF(OR(AC1847="",AC1847=0),Z1847+V1848,IF(AB1846="Latest Sag:",AA1847+U1848+V1848,AC1847+V1848))</f>
        <v>-0.63284200000000002</v>
      </c>
      <c r="X1848" s="34"/>
      <c r="Y1848" s="53">
        <f>IF(OR(ISBLANK(X1848),X1846=VALUE(20)),,IF(W1846="Latest Z20:",ABS(X1846-X1848-K1845*L1845-P1845*Q1845+U1847+U1848),ABS(X1847-X1848-K1847*L1847-P1847*Q1847+U1848)))</f>
        <v>0</v>
      </c>
      <c r="Z1848" s="28">
        <v>-67.621585999999994</v>
      </c>
      <c r="AA1848" s="28">
        <v>-0.61757300000000004</v>
      </c>
      <c r="AB1848" s="28">
        <v>1.6999999999999999E-3</v>
      </c>
      <c r="AC1848" s="8">
        <f t="shared" ref="AC1848" si="4237">AB1848+AA1848</f>
        <v>-0.615873</v>
      </c>
      <c r="AD1848" s="35">
        <v>-0.63290341334010103</v>
      </c>
      <c r="AE1848" s="8">
        <f t="shared" ref="AE1848" si="4238">IF(AD1848="",0,IF(OR(AC1848="",AC1848=0),W1848-AD1848,AC1848-AD1848))</f>
        <v>1.7030413340101025E-2</v>
      </c>
      <c r="AF1848" s="58">
        <f t="shared" ref="AF1848" si="4239">IF(AA1848="",(Z1848-V1848)-Z1847,AC1848-W1848)</f>
        <v>1.6969000000000012E-2</v>
      </c>
      <c r="AG1848" s="40">
        <v>-2097</v>
      </c>
      <c r="AH1848" s="73">
        <v>400</v>
      </c>
      <c r="AI1848" s="40">
        <v>17</v>
      </c>
      <c r="AJ1848" s="73">
        <v>100</v>
      </c>
      <c r="AK1848" s="40">
        <v>21</v>
      </c>
      <c r="AL1848" s="73">
        <v>200</v>
      </c>
      <c r="AM1848" s="70"/>
      <c r="AN1848" s="74"/>
      <c r="AO1848" s="70"/>
      <c r="AP1848" s="63"/>
      <c r="AQ1848" s="63"/>
      <c r="AR1848" s="40"/>
      <c r="AS1848" s="40"/>
      <c r="AT1848" s="63"/>
      <c r="AU1848" s="63"/>
      <c r="AV1848" s="142"/>
      <c r="AW1848" s="71"/>
      <c r="AX1848" s="45"/>
      <c r="AY1848" s="45"/>
      <c r="AZ1848" s="46"/>
      <c r="BA1848" s="152"/>
      <c r="BB1848" s="47"/>
      <c r="BC1848" s="158">
        <v>2</v>
      </c>
      <c r="BD1848" s="158"/>
      <c r="BE1848" s="47"/>
      <c r="BF1848" s="56"/>
      <c r="BG1848" s="49"/>
      <c r="BH1848" s="50"/>
      <c r="BI1848" s="49"/>
      <c r="BJ1848" s="49"/>
      <c r="BK1848" s="49"/>
      <c r="BL1848" s="49"/>
      <c r="BM1848" s="49"/>
      <c r="BN1848" s="50"/>
      <c r="BO1848" s="49"/>
      <c r="BP1848" s="49"/>
      <c r="BQ1848" s="50"/>
      <c r="BR1848" s="9"/>
    </row>
    <row r="1849" spans="1:70" s="7" customFormat="1" x14ac:dyDescent="0.25">
      <c r="A1849" s="68" t="s">
        <v>2766</v>
      </c>
      <c r="B1849" s="67" t="s">
        <v>1182</v>
      </c>
      <c r="C1849" s="52">
        <v>44980.372025462966</v>
      </c>
      <c r="D1849" s="16">
        <f>(K1849*M1849+P1849*R1849)/(24*60*60)</f>
        <v>8.1481481481481474E-3</v>
      </c>
      <c r="E1849" s="26"/>
      <c r="F1849" s="14" t="s">
        <v>2750</v>
      </c>
      <c r="G1849" s="15">
        <v>0.115</v>
      </c>
      <c r="H1849" s="131">
        <v>31.5</v>
      </c>
      <c r="I1849" s="131">
        <v>15</v>
      </c>
      <c r="J1849" s="143" t="s">
        <v>2139</v>
      </c>
      <c r="K1849" s="27">
        <v>4</v>
      </c>
      <c r="L1849" s="27">
        <v>2E-3</v>
      </c>
      <c r="M1849" s="13">
        <v>176</v>
      </c>
      <c r="N1849" s="13">
        <v>240</v>
      </c>
      <c r="O1849" s="17">
        <v>2E-3</v>
      </c>
      <c r="P1849" s="27">
        <v>0</v>
      </c>
      <c r="Q1849" s="27">
        <v>2E-3</v>
      </c>
      <c r="R1849" s="13">
        <v>529</v>
      </c>
      <c r="S1849" s="13">
        <v>240</v>
      </c>
      <c r="T1849" s="133">
        <v>2.9999999999999997E-4</v>
      </c>
      <c r="U1849" s="27">
        <v>4.0000000000000001E-3</v>
      </c>
      <c r="V1849" s="8">
        <f>IF(AB1847="Latest Sag:",-(K1849*L1849+P1849*Q1849),-(K1849*L1849+P1849*Q1849)+U1849)</f>
        <v>-8.0000000000000002E-3</v>
      </c>
      <c r="W1849" s="8">
        <f>IF(OR(AC1848="",AC1848=0),Z1848+V1849,IF(AB1847="Latest Sag:",AA1848+U1849+V1849,AC1848+V1849))</f>
        <v>-0.62157300000000004</v>
      </c>
      <c r="X1849" s="33">
        <v>-39.61</v>
      </c>
      <c r="Y1849" s="53">
        <f>IF(OR(ISBLANK(X1849),X1847=VALUE(20)),,IF(W1847="Latest Z20:",ABS(X1847-X1849-K1846*L1846-P1846*Q1846+U1848+U1849),ABS(X1848-X1849-K1848*L1848-P1848*Q1848+U1849)))</f>
        <v>0</v>
      </c>
      <c r="Z1849" s="28">
        <v>-67.621476999999999</v>
      </c>
      <c r="AA1849" s="28">
        <v>-0.61737799999999998</v>
      </c>
      <c r="AB1849" s="28">
        <v>-3.1359999999999999E-3</v>
      </c>
      <c r="AC1849" s="8">
        <f t="shared" ref="AC1849" si="4240">AB1849+AA1849</f>
        <v>-0.62051400000000001</v>
      </c>
      <c r="AD1849" s="35">
        <v>-0.63290341334010103</v>
      </c>
      <c r="AE1849" s="8">
        <f t="shared" ref="AE1849" si="4241">IF(AD1849="",0,IF(OR(AC1849="",AC1849=0),W1849-AD1849,AC1849-AD1849))</f>
        <v>1.2389413340101019E-2</v>
      </c>
      <c r="AF1849" s="58">
        <f t="shared" ref="AF1849" si="4242">IF(AA1849="",(Z1849-V1849)-Z1848,AC1849-W1849)</f>
        <v>1.0590000000000321E-3</v>
      </c>
      <c r="AG1849" s="40">
        <v>-340</v>
      </c>
      <c r="AH1849" s="73">
        <v>400</v>
      </c>
      <c r="AI1849" s="40">
        <v>18</v>
      </c>
      <c r="AJ1849" s="73">
        <v>100</v>
      </c>
      <c r="AK1849" s="40">
        <v>15</v>
      </c>
      <c r="AL1849" s="73">
        <v>200</v>
      </c>
      <c r="AM1849" s="70"/>
      <c r="AN1849" s="74"/>
      <c r="AO1849" s="70">
        <v>169</v>
      </c>
      <c r="AP1849" s="63"/>
      <c r="AQ1849" s="63"/>
      <c r="AR1849" s="40"/>
      <c r="AS1849" s="40"/>
      <c r="AT1849" s="63"/>
      <c r="AU1849" s="63"/>
      <c r="AV1849" s="142"/>
      <c r="AW1849" s="71"/>
      <c r="AX1849" s="45"/>
      <c r="AY1849" s="45"/>
      <c r="AZ1849" s="46"/>
      <c r="BA1849" s="152"/>
      <c r="BB1849" s="47"/>
      <c r="BC1849" s="158">
        <v>2</v>
      </c>
      <c r="BD1849" s="158"/>
      <c r="BE1849" s="47"/>
      <c r="BF1849" s="56"/>
      <c r="BG1849" s="49"/>
      <c r="BH1849" s="50"/>
      <c r="BI1849" s="49"/>
      <c r="BJ1849" s="49"/>
      <c r="BK1849" s="49"/>
      <c r="BL1849" s="49"/>
      <c r="BM1849" s="49"/>
      <c r="BN1849" s="50"/>
      <c r="BO1849" s="49"/>
      <c r="BP1849" s="49"/>
      <c r="BQ1849" s="50"/>
      <c r="BR1849" s="9"/>
    </row>
    <row r="1850" spans="1:70" s="7" customFormat="1" x14ac:dyDescent="0.25">
      <c r="A1850" s="68" t="s">
        <v>2767</v>
      </c>
      <c r="B1850" s="67" t="s">
        <v>1182</v>
      </c>
      <c r="C1850" s="52">
        <v>44980.394097222219</v>
      </c>
      <c r="D1850" s="16">
        <f>(K1850*M1850+P1850*R1850)/(24*60*60)</f>
        <v>8.1481481481481474E-3</v>
      </c>
      <c r="E1850" s="26"/>
      <c r="F1850" s="14" t="s">
        <v>2750</v>
      </c>
      <c r="G1850" s="15">
        <v>0.115</v>
      </c>
      <c r="H1850" s="131">
        <v>31.5</v>
      </c>
      <c r="I1850" s="131">
        <v>15</v>
      </c>
      <c r="J1850" s="143" t="s">
        <v>2139</v>
      </c>
      <c r="K1850" s="27">
        <v>4</v>
      </c>
      <c r="L1850" s="27">
        <v>2E-3</v>
      </c>
      <c r="M1850" s="13">
        <v>176</v>
      </c>
      <c r="N1850" s="13">
        <v>240</v>
      </c>
      <c r="O1850" s="17">
        <v>2E-3</v>
      </c>
      <c r="P1850" s="27">
        <v>0</v>
      </c>
      <c r="Q1850" s="27">
        <v>2E-3</v>
      </c>
      <c r="R1850" s="13">
        <v>529</v>
      </c>
      <c r="S1850" s="13">
        <v>240</v>
      </c>
      <c r="T1850" s="133">
        <v>2.9999999999999997E-4</v>
      </c>
      <c r="U1850" s="27">
        <v>5.9999999999999995E-4</v>
      </c>
      <c r="V1850" s="8">
        <f>IF(AB1848="Latest Sag:",-(K1850*L1850+P1850*Q1850),-(K1850*L1850+P1850*Q1850)+U1850)</f>
        <v>-7.4000000000000003E-3</v>
      </c>
      <c r="W1850" s="8">
        <f>IF(OR(AC1849="",AC1849=0),Z1849+V1850,IF(AB1848="Latest Sag:",AA1849+U1850+V1850,AC1849+V1850))</f>
        <v>-0.62791399999999997</v>
      </c>
      <c r="X1850" s="33">
        <v>-39.617400000000004</v>
      </c>
      <c r="Y1850" s="53">
        <f>IF(OR(ISBLANK(X1850),X1848=VALUE(20)),,IF(W1848="Latest Z20:",ABS(X1848-X1850-K1847*L1847-P1847*Q1847+U1849+U1850),ABS(X1849-X1850-K1849*L1849-P1849*Q1849+U1850)))</f>
        <v>4.069769694858838E-15</v>
      </c>
      <c r="Z1850" s="28">
        <v>-67.621774000000002</v>
      </c>
      <c r="AA1850" s="28">
        <v>-0.61741199999999996</v>
      </c>
      <c r="AB1850" s="28">
        <v>-1.0555999999999999E-2</v>
      </c>
      <c r="AC1850" s="8">
        <f t="shared" ref="AC1850" si="4243">AB1850+AA1850</f>
        <v>-0.62796799999999997</v>
      </c>
      <c r="AD1850" s="35">
        <v>-0.63290341334010103</v>
      </c>
      <c r="AE1850" s="8">
        <f t="shared" ref="AE1850" si="4244">IF(AD1850="",0,IF(OR(AC1850="",AC1850=0),W1850-AD1850,AC1850-AD1850))</f>
        <v>4.935413340101058E-3</v>
      </c>
      <c r="AF1850" s="58">
        <f t="shared" ref="AF1850" si="4245">IF(AA1850="",(Z1850-V1850)-Z1849,AC1850-W1850)</f>
        <v>-5.3999999999998494E-5</v>
      </c>
      <c r="AG1850" s="40">
        <v>-243</v>
      </c>
      <c r="AH1850" s="73">
        <v>400</v>
      </c>
      <c r="AI1850" s="40">
        <v>20</v>
      </c>
      <c r="AJ1850" s="73">
        <v>100</v>
      </c>
      <c r="AK1850" s="40">
        <v>19</v>
      </c>
      <c r="AL1850" s="73">
        <v>200</v>
      </c>
      <c r="AM1850" s="70"/>
      <c r="AN1850" s="74"/>
      <c r="AO1850" s="70">
        <v>77</v>
      </c>
      <c r="AP1850" s="63"/>
      <c r="AQ1850" s="63"/>
      <c r="AR1850" s="40"/>
      <c r="AS1850" s="40"/>
      <c r="AT1850" s="63"/>
      <c r="AU1850" s="63"/>
      <c r="AV1850" s="142"/>
      <c r="AW1850" s="71"/>
      <c r="AX1850" s="45"/>
      <c r="AY1850" s="45"/>
      <c r="AZ1850" s="46"/>
      <c r="BA1850" s="152"/>
      <c r="BB1850" s="47"/>
      <c r="BC1850" s="158">
        <v>2</v>
      </c>
      <c r="BD1850" s="158"/>
      <c r="BE1850" s="47"/>
      <c r="BF1850" s="56"/>
      <c r="BG1850" s="49"/>
      <c r="BH1850" s="50"/>
      <c r="BI1850" s="49"/>
      <c r="BJ1850" s="49"/>
      <c r="BK1850" s="49"/>
      <c r="BL1850" s="49"/>
      <c r="BM1850" s="49"/>
      <c r="BN1850" s="50"/>
      <c r="BO1850" s="49"/>
      <c r="BP1850" s="49"/>
      <c r="BQ1850" s="50"/>
      <c r="BR1850" s="9"/>
    </row>
    <row r="1851" spans="1:70" s="7" customFormat="1" x14ac:dyDescent="0.25">
      <c r="A1851" s="68" t="s">
        <v>2768</v>
      </c>
      <c r="B1851" s="67" t="s">
        <v>1182</v>
      </c>
      <c r="C1851" s="52">
        <v>44980.418321759258</v>
      </c>
      <c r="D1851" s="16">
        <f>(K1851*M1851+P1851*R1851)/(24*60*60)</f>
        <v>1.019675925925926E-2</v>
      </c>
      <c r="E1851" s="26"/>
      <c r="F1851" s="14" t="s">
        <v>2750</v>
      </c>
      <c r="G1851" s="15">
        <v>0.115</v>
      </c>
      <c r="H1851" s="131">
        <v>31.5</v>
      </c>
      <c r="I1851" s="131">
        <v>15</v>
      </c>
      <c r="J1851" s="143" t="s">
        <v>2139</v>
      </c>
      <c r="K1851" s="27">
        <v>2</v>
      </c>
      <c r="L1851" s="27">
        <v>2E-3</v>
      </c>
      <c r="M1851" s="13">
        <v>176</v>
      </c>
      <c r="N1851" s="13">
        <v>240</v>
      </c>
      <c r="O1851" s="17">
        <v>2E-3</v>
      </c>
      <c r="P1851" s="27">
        <v>1</v>
      </c>
      <c r="Q1851" s="27">
        <v>2E-3</v>
      </c>
      <c r="R1851" s="13">
        <v>529</v>
      </c>
      <c r="S1851" s="13">
        <v>240</v>
      </c>
      <c r="T1851" s="133">
        <v>2.9999999999999997E-4</v>
      </c>
      <c r="U1851" s="27">
        <v>1.1999999999999999E-3</v>
      </c>
      <c r="V1851" s="8">
        <f>IF(AB1849="Latest Sag:",-(K1851*L1851+P1851*Q1851),-(K1851*L1851+P1851*Q1851)+U1851)</f>
        <v>-4.8000000000000004E-3</v>
      </c>
      <c r="W1851" s="8">
        <f>IF(OR(AC1850="",AC1850=0),Z1850+V1851,IF(AB1849="Latest Sag:",AA1850+U1851+V1851,AC1850+V1851))</f>
        <v>-0.632768</v>
      </c>
      <c r="X1851" s="33">
        <v>-39.624200000000002</v>
      </c>
      <c r="Y1851" s="53">
        <f>IF(OR(ISBLANK(X1851),X1849=VALUE(20)),,IF(W1849="Latest Z20:",ABS(X1849-X1851-K1848*L1848-P1848*Q1848+U1850+U1851),ABS(X1850-X1851-K1850*L1850-P1850*Q1850+U1851)))</f>
        <v>1.6373621208876088E-15</v>
      </c>
      <c r="Z1851" s="28">
        <v>-67.621803999999997</v>
      </c>
      <c r="AA1851" s="28">
        <v>-0.61741999999999997</v>
      </c>
      <c r="AB1851" s="28">
        <v>-1.5374000000000001E-2</v>
      </c>
      <c r="AC1851" s="8">
        <f t="shared" ref="AC1851" si="4246">AB1851+AA1851</f>
        <v>-0.63279399999999997</v>
      </c>
      <c r="AD1851" s="35">
        <v>-0.63290341334010103</v>
      </c>
      <c r="AE1851" s="8">
        <f t="shared" ref="AE1851" si="4247">IF(AD1851="",0,IF(OR(AC1851="",AC1851=0),W1851-AD1851,AC1851-AD1851))</f>
        <v>1.0941334010106107E-4</v>
      </c>
      <c r="AF1851" s="58">
        <f t="shared" ref="AF1851" si="4248">IF(AA1851="",(Z1851-V1851)-Z1850,AC1851-W1851)</f>
        <v>-2.5999999999970491E-5</v>
      </c>
      <c r="AG1851" s="40">
        <v>44</v>
      </c>
      <c r="AH1851" s="73">
        <v>400</v>
      </c>
      <c r="AI1851" s="40">
        <v>15</v>
      </c>
      <c r="AJ1851" s="73">
        <v>100</v>
      </c>
      <c r="AK1851" s="40">
        <v>22</v>
      </c>
      <c r="AL1851" s="73">
        <v>200</v>
      </c>
      <c r="AM1851" s="70"/>
      <c r="AN1851" s="74"/>
      <c r="AO1851" s="70">
        <v>40</v>
      </c>
      <c r="AP1851" s="63"/>
      <c r="AQ1851" s="63"/>
      <c r="AR1851" s="40"/>
      <c r="AS1851" s="40"/>
      <c r="AT1851" s="63"/>
      <c r="AU1851" s="63"/>
      <c r="AV1851" s="142"/>
      <c r="AW1851" s="71"/>
      <c r="AX1851" s="45"/>
      <c r="AY1851" s="45"/>
      <c r="AZ1851" s="46"/>
      <c r="BA1851" s="152"/>
      <c r="BB1851" s="47"/>
      <c r="BC1851" s="158">
        <v>2</v>
      </c>
      <c r="BD1851" s="158">
        <v>5</v>
      </c>
      <c r="BE1851" s="47">
        <v>6.1</v>
      </c>
      <c r="BF1851" s="56"/>
      <c r="BG1851" s="49"/>
      <c r="BH1851" s="50"/>
      <c r="BI1851" s="49"/>
      <c r="BJ1851" s="49"/>
      <c r="BK1851" s="49"/>
      <c r="BL1851" s="49"/>
      <c r="BM1851" s="49"/>
      <c r="BN1851" s="50"/>
      <c r="BO1851" s="49"/>
      <c r="BP1851" s="49"/>
      <c r="BQ1851" s="50"/>
      <c r="BR1851" s="9"/>
    </row>
    <row r="1852" spans="1:70" s="6" customFormat="1" x14ac:dyDescent="0.25">
      <c r="A1852" s="170" t="s">
        <v>1155</v>
      </c>
      <c r="B1852" s="136"/>
      <c r="C1852" s="137">
        <v>44980.449328703704</v>
      </c>
      <c r="D1852" s="146">
        <v>3.31</v>
      </c>
      <c r="E1852" s="139" t="s">
        <v>814</v>
      </c>
      <c r="F1852" s="165" t="s">
        <v>1175</v>
      </c>
      <c r="G1852" s="22"/>
      <c r="H1852" s="134"/>
      <c r="I1852" s="134"/>
      <c r="J1852" s="145"/>
      <c r="K1852" s="29"/>
      <c r="L1852" s="29"/>
      <c r="M1852" s="1"/>
      <c r="N1852" s="1"/>
      <c r="O1852" s="3"/>
      <c r="P1852" s="29"/>
      <c r="Q1852" s="29"/>
      <c r="R1852" s="1"/>
      <c r="S1852" s="1"/>
      <c r="T1852" s="147" t="s">
        <v>903</v>
      </c>
      <c r="U1852" s="32" t="s">
        <v>24</v>
      </c>
      <c r="V1852" s="24"/>
      <c r="W1852" s="25" t="s">
        <v>22</v>
      </c>
      <c r="X1852" s="30">
        <v>20</v>
      </c>
      <c r="Y1852" s="138"/>
      <c r="Z1852" s="30"/>
      <c r="AA1852" s="30"/>
      <c r="AB1852" s="36" t="s">
        <v>21</v>
      </c>
      <c r="AC1852" s="24">
        <f>$AC$1851</f>
        <v>-0.63279399999999997</v>
      </c>
      <c r="AD1852" s="30"/>
      <c r="AE1852" s="24"/>
      <c r="AF1852" s="24"/>
      <c r="AG1852" s="41"/>
      <c r="AH1852" s="41"/>
      <c r="AI1852" s="41"/>
      <c r="AJ1852" s="41"/>
      <c r="AK1852" s="41"/>
      <c r="AL1852" s="41"/>
      <c r="AM1852" s="41"/>
      <c r="AN1852" s="41"/>
      <c r="AO1852" s="41"/>
      <c r="AP1852" s="135"/>
      <c r="AQ1852" s="135"/>
      <c r="AR1852" s="41"/>
      <c r="AS1852" s="41"/>
      <c r="AT1852" s="135"/>
      <c r="AU1852" s="135"/>
      <c r="AV1852" s="29"/>
      <c r="AW1852" s="42"/>
      <c r="AX1852" s="42"/>
      <c r="AY1852" s="42"/>
      <c r="AZ1852" s="43"/>
      <c r="BA1852" s="151"/>
      <c r="BB1852" s="44"/>
      <c r="BC1852" s="157">
        <v>3</v>
      </c>
      <c r="BD1852" s="157"/>
      <c r="BE1852" s="44"/>
      <c r="BF1852" s="48"/>
      <c r="BG1852" s="48"/>
      <c r="BH1852" s="48"/>
      <c r="BI1852" s="48"/>
      <c r="BJ1852" s="48"/>
      <c r="BK1852" s="48"/>
      <c r="BL1852" s="48"/>
      <c r="BM1852" s="48"/>
      <c r="BN1852" s="48"/>
      <c r="BO1852" s="48"/>
      <c r="BP1852" s="48"/>
      <c r="BQ1852" s="48"/>
      <c r="BR1852" s="1"/>
    </row>
    <row r="1853" spans="1:70" s="7" customFormat="1" x14ac:dyDescent="0.25">
      <c r="A1853" s="68" t="s">
        <v>2765</v>
      </c>
      <c r="B1853" s="67" t="s">
        <v>1182</v>
      </c>
      <c r="C1853" s="52">
        <v>44980.452210648145</v>
      </c>
      <c r="D1853" s="16">
        <f>(K1853*M1853+P1853*R1853)/(24*60*60)</f>
        <v>0</v>
      </c>
      <c r="E1853" s="26"/>
      <c r="F1853" s="14" t="s">
        <v>2750</v>
      </c>
      <c r="G1853" s="15">
        <v>0.115</v>
      </c>
      <c r="H1853" s="131">
        <v>31.5</v>
      </c>
      <c r="I1853" s="131">
        <v>15</v>
      </c>
      <c r="J1853" s="143" t="s">
        <v>2139</v>
      </c>
      <c r="K1853" s="37"/>
      <c r="L1853" s="27">
        <v>2E-3</v>
      </c>
      <c r="M1853" s="13">
        <v>176</v>
      </c>
      <c r="N1853" s="13">
        <v>240</v>
      </c>
      <c r="O1853" s="17">
        <v>2E-3</v>
      </c>
      <c r="P1853" s="37"/>
      <c r="Q1853" s="27">
        <v>2E-3</v>
      </c>
      <c r="R1853" s="13">
        <v>529</v>
      </c>
      <c r="S1853" s="13">
        <v>240</v>
      </c>
      <c r="T1853" s="133">
        <v>2.9999999999999997E-4</v>
      </c>
      <c r="U1853" s="27"/>
      <c r="V1853" s="8">
        <f>IF(AB1851="Latest Sag:",-(K1853*L1853+P1853*Q1853),-(K1853*L1853+P1853*Q1853)+U1853)</f>
        <v>0</v>
      </c>
      <c r="W1853" s="8">
        <f>IF(OR(AC1852="",AC1852=0),Z1852+V1853,IF(AB1851="Latest Sag:",AA1852+U1853+V1853,AC1852+V1853))</f>
        <v>-0.63279399999999997</v>
      </c>
      <c r="X1853" s="34"/>
      <c r="Y1853" s="53">
        <f>IF(OR(ISBLANK(X1853),X1851=VALUE(20)),,IF(W1851="Latest Z20:",ABS(X1851-X1853-K1850*L1850-P1850*Q1850+U1852+U1853),ABS(X1852-X1853-K1852*L1852-P1852*Q1852+U1853)))</f>
        <v>0</v>
      </c>
      <c r="Z1853" s="28">
        <v>-67.620662999999993</v>
      </c>
      <c r="AA1853" s="28">
        <v>-0.61709199999999997</v>
      </c>
      <c r="AB1853" s="28">
        <v>2E-3</v>
      </c>
      <c r="AC1853" s="8">
        <f t="shared" ref="AC1853" si="4249">AB1853+AA1853</f>
        <v>-0.61509199999999997</v>
      </c>
      <c r="AD1853" s="35">
        <v>-0.632785167129848</v>
      </c>
      <c r="AE1853" s="8">
        <f t="shared" ref="AE1853" si="4250">IF(AD1853="",0,IF(OR(AC1853="",AC1853=0),W1853-AD1853,AC1853-AD1853))</f>
        <v>1.7693167129848031E-2</v>
      </c>
      <c r="AF1853" s="58">
        <f t="shared" ref="AF1853" si="4251">IF(AA1853="",(Z1853-V1853)-Z1852,AC1853-W1853)</f>
        <v>1.7701999999999996E-2</v>
      </c>
      <c r="AG1853" s="40">
        <v>-1894</v>
      </c>
      <c r="AH1853" s="73">
        <v>400</v>
      </c>
      <c r="AI1853" s="40">
        <v>24</v>
      </c>
      <c r="AJ1853" s="73">
        <v>100</v>
      </c>
      <c r="AK1853" s="40">
        <v>26</v>
      </c>
      <c r="AL1853" s="73">
        <v>200</v>
      </c>
      <c r="AM1853" s="70"/>
      <c r="AN1853" s="74"/>
      <c r="AO1853" s="70"/>
      <c r="AP1853" s="63"/>
      <c r="AQ1853" s="63"/>
      <c r="AR1853" s="40"/>
      <c r="AS1853" s="40"/>
      <c r="AT1853" s="63"/>
      <c r="AU1853" s="63"/>
      <c r="AV1853" s="142"/>
      <c r="AW1853" s="71"/>
      <c r="AX1853" s="45"/>
      <c r="AY1853" s="45"/>
      <c r="AZ1853" s="46"/>
      <c r="BA1853" s="152"/>
      <c r="BB1853" s="47"/>
      <c r="BC1853" s="158">
        <v>3</v>
      </c>
      <c r="BD1853" s="158"/>
      <c r="BE1853" s="47"/>
      <c r="BF1853" s="56"/>
      <c r="BG1853" s="49"/>
      <c r="BH1853" s="50"/>
      <c r="BI1853" s="49"/>
      <c r="BJ1853" s="49"/>
      <c r="BK1853" s="49"/>
      <c r="BL1853" s="49"/>
      <c r="BM1853" s="49"/>
      <c r="BN1853" s="50"/>
      <c r="BO1853" s="49"/>
      <c r="BP1853" s="49"/>
      <c r="BQ1853" s="50"/>
      <c r="BR1853" s="9"/>
    </row>
    <row r="1854" spans="1:70" s="7" customFormat="1" x14ac:dyDescent="0.25">
      <c r="A1854" s="68" t="s">
        <v>2769</v>
      </c>
      <c r="B1854" s="67" t="s">
        <v>1182</v>
      </c>
      <c r="C1854" s="52">
        <v>44980.487314814818</v>
      </c>
      <c r="D1854" s="16">
        <f>(K1854*M1854+P1854*R1854)/(24*60*60)</f>
        <v>6.1111111111111114E-3</v>
      </c>
      <c r="E1854" s="26"/>
      <c r="F1854" s="14" t="s">
        <v>2750</v>
      </c>
      <c r="G1854" s="15">
        <v>0.115</v>
      </c>
      <c r="H1854" s="131">
        <v>31.5</v>
      </c>
      <c r="I1854" s="131">
        <v>15</v>
      </c>
      <c r="J1854" s="143" t="s">
        <v>2139</v>
      </c>
      <c r="K1854" s="27">
        <v>3</v>
      </c>
      <c r="L1854" s="27">
        <v>2E-3</v>
      </c>
      <c r="M1854" s="13">
        <v>176</v>
      </c>
      <c r="N1854" s="13">
        <v>240</v>
      </c>
      <c r="O1854" s="17">
        <v>2E-3</v>
      </c>
      <c r="P1854" s="27">
        <v>0</v>
      </c>
      <c r="Q1854" s="27">
        <v>2E-3</v>
      </c>
      <c r="R1854" s="13">
        <v>529</v>
      </c>
      <c r="S1854" s="13">
        <v>240</v>
      </c>
      <c r="T1854" s="133">
        <v>2.9999999999999997E-4</v>
      </c>
      <c r="U1854" s="27">
        <v>1E-3</v>
      </c>
      <c r="V1854" s="8">
        <f>IF(AB1852="Latest Sag:",-(K1854*L1854+P1854*Q1854),-(K1854*L1854+P1854*Q1854)+U1854)</f>
        <v>-6.0000000000000001E-3</v>
      </c>
      <c r="W1854" s="8">
        <f>IF(OR(AC1853="",AC1853=0),Z1853+V1854,IF(AB1852="Latest Sag:",AA1853+U1854+V1854,AC1853+V1854))</f>
        <v>-0.62209199999999998</v>
      </c>
      <c r="X1854" s="33">
        <v>-39.611699999999999</v>
      </c>
      <c r="Y1854" s="53">
        <f>IF(OR(ISBLANK(X1854),X1852=VALUE(20)),,IF(W1852="Latest Z20:",ABS(X1852-X1854-K1851*L1851-P1851*Q1851+U1853+U1854),ABS(X1853-X1854-K1853*L1853-P1853*Q1853+U1854)))</f>
        <v>0</v>
      </c>
      <c r="Z1854" s="28">
        <v>-67.620660000000001</v>
      </c>
      <c r="AA1854" s="28">
        <v>-0.61705399999999999</v>
      </c>
      <c r="AB1854" s="28">
        <v>-3.8649999999999999E-3</v>
      </c>
      <c r="AC1854" s="8">
        <f t="shared" ref="AC1854" si="4252">AB1854+AA1854</f>
        <v>-0.620919</v>
      </c>
      <c r="AD1854" s="35">
        <v>-0.632785167129848</v>
      </c>
      <c r="AE1854" s="8">
        <f t="shared" ref="AE1854" si="4253">IF(AD1854="",0,IF(OR(AC1854="",AC1854=0),W1854-AD1854,AC1854-AD1854))</f>
        <v>1.1866167129848004E-2</v>
      </c>
      <c r="AF1854" s="58">
        <f t="shared" ref="AF1854" si="4254">IF(AA1854="",(Z1854-V1854)-Z1853,AC1854-W1854)</f>
        <v>1.1729999999999796E-3</v>
      </c>
      <c r="AG1854" s="40">
        <v>-377</v>
      </c>
      <c r="AH1854" s="73">
        <v>400</v>
      </c>
      <c r="AI1854" s="40">
        <v>22</v>
      </c>
      <c r="AJ1854" s="73">
        <v>100</v>
      </c>
      <c r="AK1854" s="40">
        <v>17</v>
      </c>
      <c r="AL1854" s="73">
        <v>200</v>
      </c>
      <c r="AM1854" s="70"/>
      <c r="AN1854" s="74"/>
      <c r="AO1854" s="70">
        <v>186</v>
      </c>
      <c r="AP1854" s="63"/>
      <c r="AQ1854" s="63"/>
      <c r="AR1854" s="40"/>
      <c r="AS1854" s="40"/>
      <c r="AT1854" s="63"/>
      <c r="AU1854" s="63"/>
      <c r="AV1854" s="142"/>
      <c r="AW1854" s="71"/>
      <c r="AX1854" s="45"/>
      <c r="AY1854" s="45"/>
      <c r="AZ1854" s="46"/>
      <c r="BA1854" s="152"/>
      <c r="BB1854" s="47"/>
      <c r="BC1854" s="158">
        <v>3</v>
      </c>
      <c r="BD1854" s="158"/>
      <c r="BE1854" s="47"/>
      <c r="BF1854" s="56"/>
      <c r="BG1854" s="49"/>
      <c r="BH1854" s="50"/>
      <c r="BI1854" s="49"/>
      <c r="BJ1854" s="49"/>
      <c r="BK1854" s="49"/>
      <c r="BL1854" s="49"/>
      <c r="BM1854" s="49"/>
      <c r="BN1854" s="50"/>
      <c r="BO1854" s="49"/>
      <c r="BP1854" s="49"/>
      <c r="BQ1854" s="50"/>
      <c r="BR1854" s="9"/>
    </row>
    <row r="1855" spans="1:70" s="7" customFormat="1" x14ac:dyDescent="0.25">
      <c r="A1855" s="68" t="s">
        <v>2770</v>
      </c>
      <c r="B1855" s="67" t="s">
        <v>1182</v>
      </c>
      <c r="C1855" s="52">
        <v>44980.513182870367</v>
      </c>
      <c r="D1855" s="16">
        <f>(K1855*M1855+P1855*R1855)/(24*60*60)</f>
        <v>8.1481481481481474E-3</v>
      </c>
      <c r="E1855" s="26"/>
      <c r="F1855" s="14" t="s">
        <v>2750</v>
      </c>
      <c r="G1855" s="15">
        <v>0.115</v>
      </c>
      <c r="H1855" s="131">
        <v>31.5</v>
      </c>
      <c r="I1855" s="131">
        <v>15</v>
      </c>
      <c r="J1855" s="143" t="s">
        <v>2139</v>
      </c>
      <c r="K1855" s="27">
        <v>4</v>
      </c>
      <c r="L1855" s="27">
        <v>2E-3</v>
      </c>
      <c r="M1855" s="13">
        <v>176</v>
      </c>
      <c r="N1855" s="13">
        <v>240</v>
      </c>
      <c r="O1855" s="17">
        <v>2E-3</v>
      </c>
      <c r="P1855" s="27">
        <v>0</v>
      </c>
      <c r="Q1855" s="27">
        <v>2E-3</v>
      </c>
      <c r="R1855" s="13">
        <v>529</v>
      </c>
      <c r="S1855" s="13">
        <v>240</v>
      </c>
      <c r="T1855" s="133">
        <v>2.9999999999999997E-4</v>
      </c>
      <c r="U1855" s="27">
        <v>1.1000000000000001E-3</v>
      </c>
      <c r="V1855" s="8">
        <f>IF(AB1853="Latest Sag:",-(K1855*L1855+P1855*Q1855),-(K1855*L1855+P1855*Q1855)+U1855)</f>
        <v>-6.8999999999999999E-3</v>
      </c>
      <c r="W1855" s="8">
        <f>IF(OR(AC1854="",AC1854=0),Z1854+V1855,IF(AB1853="Latest Sag:",AA1854+U1855+V1855,AC1854+V1855))</f>
        <v>-0.62781900000000002</v>
      </c>
      <c r="X1855" s="33">
        <v>-39.616599999999998</v>
      </c>
      <c r="Y1855" s="53">
        <f>IF(OR(ISBLANK(X1855),X1853=VALUE(20)),,IF(W1853="Latest Z20:",ABS(X1853-X1855-K1852*L1852-P1852*Q1852+U1854+U1855),ABS(X1854-X1855-K1854*L1854-P1854*Q1854+U1855)))</f>
        <v>7.6176044638831542E-16</v>
      </c>
      <c r="Z1855" s="28">
        <v>-67.620617999999993</v>
      </c>
      <c r="AA1855" s="28">
        <v>-0.61706799999999995</v>
      </c>
      <c r="AB1855" s="28">
        <v>-1.0836999999999999E-2</v>
      </c>
      <c r="AC1855" s="8">
        <f t="shared" ref="AC1855" si="4255">AB1855+AA1855</f>
        <v>-0.62790499999999994</v>
      </c>
      <c r="AD1855" s="35">
        <v>-0.632785167129848</v>
      </c>
      <c r="AE1855" s="8">
        <f t="shared" ref="AE1855" si="4256">IF(AD1855="",0,IF(OR(AC1855="",AC1855=0),W1855-AD1855,AC1855-AD1855))</f>
        <v>4.8801671298480676E-3</v>
      </c>
      <c r="AF1855" s="58">
        <f t="shared" ref="AF1855" si="4257">IF(AA1855="",(Z1855-V1855)-Z1854,AC1855-W1855)</f>
        <v>-8.5999999999919474E-5</v>
      </c>
      <c r="AG1855" s="40">
        <v>-383</v>
      </c>
      <c r="AH1855" s="73">
        <v>400</v>
      </c>
      <c r="AI1855" s="40">
        <v>17</v>
      </c>
      <c r="AJ1855" s="73">
        <v>100</v>
      </c>
      <c r="AK1855" s="40">
        <v>18</v>
      </c>
      <c r="AL1855" s="73">
        <v>200</v>
      </c>
      <c r="AM1855" s="70"/>
      <c r="AN1855" s="74"/>
      <c r="AO1855" s="70">
        <v>75</v>
      </c>
      <c r="AP1855" s="63"/>
      <c r="AQ1855" s="63"/>
      <c r="AR1855" s="40"/>
      <c r="AS1855" s="40"/>
      <c r="AT1855" s="63"/>
      <c r="AU1855" s="63"/>
      <c r="AV1855" s="142"/>
      <c r="AW1855" s="71"/>
      <c r="AX1855" s="45"/>
      <c r="AY1855" s="45"/>
      <c r="AZ1855" s="46"/>
      <c r="BA1855" s="152"/>
      <c r="BB1855" s="47"/>
      <c r="BC1855" s="158">
        <v>3</v>
      </c>
      <c r="BD1855" s="158"/>
      <c r="BE1855" s="47"/>
      <c r="BF1855" s="56"/>
      <c r="BG1855" s="49"/>
      <c r="BH1855" s="50"/>
      <c r="BI1855" s="49"/>
      <c r="BJ1855" s="49"/>
      <c r="BK1855" s="49"/>
      <c r="BL1855" s="49"/>
      <c r="BM1855" s="49"/>
      <c r="BN1855" s="50"/>
      <c r="BO1855" s="49"/>
      <c r="BP1855" s="49"/>
      <c r="BQ1855" s="50"/>
      <c r="BR1855" s="9"/>
    </row>
    <row r="1856" spans="1:70" s="7" customFormat="1" x14ac:dyDescent="0.25">
      <c r="A1856" s="68" t="s">
        <v>2771</v>
      </c>
      <c r="B1856" s="67" t="s">
        <v>1182</v>
      </c>
      <c r="C1856" s="52">
        <v>44980.535960648151</v>
      </c>
      <c r="D1856" s="16">
        <f>(K1856*M1856+P1856*R1856)/(24*60*60)</f>
        <v>1.019675925925926E-2</v>
      </c>
      <c r="E1856" s="26"/>
      <c r="F1856" s="14" t="s">
        <v>2750</v>
      </c>
      <c r="G1856" s="15">
        <v>0.115</v>
      </c>
      <c r="H1856" s="131">
        <v>31.5</v>
      </c>
      <c r="I1856" s="131">
        <v>15</v>
      </c>
      <c r="J1856" s="143" t="s">
        <v>2139</v>
      </c>
      <c r="K1856" s="27">
        <v>2</v>
      </c>
      <c r="L1856" s="27">
        <v>2E-3</v>
      </c>
      <c r="M1856" s="13">
        <v>176</v>
      </c>
      <c r="N1856" s="13">
        <v>240</v>
      </c>
      <c r="O1856" s="17">
        <v>2E-3</v>
      </c>
      <c r="P1856" s="27">
        <v>1</v>
      </c>
      <c r="Q1856" s="27">
        <v>2E-3</v>
      </c>
      <c r="R1856" s="13">
        <v>529</v>
      </c>
      <c r="S1856" s="13">
        <v>240</v>
      </c>
      <c r="T1856" s="133">
        <v>2.9999999999999997E-4</v>
      </c>
      <c r="U1856" s="27">
        <v>1.1999999999999999E-3</v>
      </c>
      <c r="V1856" s="8">
        <f>IF(AB1854="Latest Sag:",-(K1856*L1856+P1856*Q1856),-(K1856*L1856+P1856*Q1856)+U1856)</f>
        <v>-4.8000000000000004E-3</v>
      </c>
      <c r="W1856" s="8">
        <f>IF(OR(AC1855="",AC1855=0),Z1855+V1856,IF(AB1854="Latest Sag:",AA1855+U1856+V1856,AC1855+V1856))</f>
        <v>-0.63270499999999996</v>
      </c>
      <c r="X1856" s="33">
        <v>-39.623399999999997</v>
      </c>
      <c r="Y1856" s="53">
        <f>IF(OR(ISBLANK(X1856),X1854=VALUE(20)),,IF(W1854="Latest Z20:",ABS(X1854-X1856-K1853*L1853-P1853*Q1853+U1855+U1856),ABS(X1855-X1856-K1855*L1855-P1855*Q1855+U1856)))</f>
        <v>1.6373621208876088E-15</v>
      </c>
      <c r="Z1856" s="28">
        <v>-67.620607000000007</v>
      </c>
      <c r="AA1856" s="28">
        <v>-0.61708799999999997</v>
      </c>
      <c r="AB1856" s="28">
        <v>-1.5715E-2</v>
      </c>
      <c r="AC1856" s="8">
        <f t="shared" ref="AC1856" si="4258">AB1856+AA1856</f>
        <v>-0.632803</v>
      </c>
      <c r="AD1856" s="35">
        <v>-0.632785167129848</v>
      </c>
      <c r="AE1856" s="8">
        <f t="shared" ref="AE1856" si="4259">IF(AD1856="",0,IF(OR(AC1856="",AC1856=0),W1856-AD1856,AC1856-AD1856))</f>
        <v>-1.7832870152001412E-5</v>
      </c>
      <c r="AF1856" s="58">
        <f t="shared" ref="AF1856" si="4260">IF(AA1856="",(Z1856-V1856)-Z1855,AC1856-W1856)</f>
        <v>-9.8000000000042498E-5</v>
      </c>
      <c r="AG1856" s="40">
        <v>-140</v>
      </c>
      <c r="AH1856" s="73">
        <v>400</v>
      </c>
      <c r="AI1856" s="40">
        <v>17</v>
      </c>
      <c r="AJ1856" s="73">
        <v>100</v>
      </c>
      <c r="AK1856" s="40">
        <v>20</v>
      </c>
      <c r="AL1856" s="73">
        <v>200</v>
      </c>
      <c r="AM1856" s="70"/>
      <c r="AN1856" s="74"/>
      <c r="AO1856" s="70">
        <v>78</v>
      </c>
      <c r="AP1856" s="63"/>
      <c r="AQ1856" s="63"/>
      <c r="AR1856" s="40"/>
      <c r="AS1856" s="40"/>
      <c r="AT1856" s="63"/>
      <c r="AU1856" s="63"/>
      <c r="AV1856" s="142"/>
      <c r="AW1856" s="71"/>
      <c r="AX1856" s="45"/>
      <c r="AY1856" s="45"/>
      <c r="AZ1856" s="46"/>
      <c r="BA1856" s="152"/>
      <c r="BB1856" s="47"/>
      <c r="BC1856" s="158">
        <v>3</v>
      </c>
      <c r="BD1856" s="158">
        <v>6</v>
      </c>
      <c r="BE1856" s="47">
        <v>6</v>
      </c>
      <c r="BF1856" s="56"/>
      <c r="BG1856" s="49"/>
      <c r="BH1856" s="50"/>
      <c r="BI1856" s="49"/>
      <c r="BJ1856" s="49"/>
      <c r="BK1856" s="49"/>
      <c r="BL1856" s="49"/>
      <c r="BM1856" s="49"/>
      <c r="BN1856" s="50"/>
      <c r="BO1856" s="49"/>
      <c r="BP1856" s="49"/>
      <c r="BQ1856" s="50"/>
      <c r="BR1856" s="9"/>
    </row>
    <row r="1857" spans="1:70" s="6" customFormat="1" x14ac:dyDescent="0.25">
      <c r="A1857" s="170" t="s">
        <v>1155</v>
      </c>
      <c r="B1857" s="136"/>
      <c r="C1857" s="137">
        <v>44980.565486111111</v>
      </c>
      <c r="D1857" s="146">
        <v>2.79</v>
      </c>
      <c r="E1857" s="139" t="s">
        <v>814</v>
      </c>
      <c r="F1857" s="165" t="s">
        <v>1179</v>
      </c>
      <c r="G1857" s="22"/>
      <c r="H1857" s="134"/>
      <c r="I1857" s="134"/>
      <c r="J1857" s="145"/>
      <c r="K1857" s="29"/>
      <c r="L1857" s="29"/>
      <c r="M1857" s="1"/>
      <c r="N1857" s="1"/>
      <c r="O1857" s="3"/>
      <c r="P1857" s="29"/>
      <c r="Q1857" s="29"/>
      <c r="R1857" s="1"/>
      <c r="S1857" s="1"/>
      <c r="T1857" s="147" t="s">
        <v>903</v>
      </c>
      <c r="U1857" s="32" t="s">
        <v>24</v>
      </c>
      <c r="V1857" s="24"/>
      <c r="W1857" s="25" t="s">
        <v>22</v>
      </c>
      <c r="X1857" s="30">
        <v>20</v>
      </c>
      <c r="Y1857" s="138"/>
      <c r="Z1857" s="30"/>
      <c r="AA1857" s="30"/>
      <c r="AB1857" s="36" t="s">
        <v>21</v>
      </c>
      <c r="AC1857" s="24">
        <f>$AC$1856</f>
        <v>-0.632803</v>
      </c>
      <c r="AD1857" s="30"/>
      <c r="AE1857" s="24"/>
      <c r="AF1857" s="24"/>
      <c r="AG1857" s="41"/>
      <c r="AH1857" s="41"/>
      <c r="AI1857" s="41"/>
      <c r="AJ1857" s="41"/>
      <c r="AK1857" s="41"/>
      <c r="AL1857" s="41"/>
      <c r="AM1857" s="41"/>
      <c r="AN1857" s="41"/>
      <c r="AO1857" s="41"/>
      <c r="AP1857" s="135"/>
      <c r="AQ1857" s="135"/>
      <c r="AR1857" s="41"/>
      <c r="AS1857" s="41"/>
      <c r="AT1857" s="135"/>
      <c r="AU1857" s="135"/>
      <c r="AV1857" s="29"/>
      <c r="AW1857" s="42"/>
      <c r="AX1857" s="42"/>
      <c r="AY1857" s="42"/>
      <c r="AZ1857" s="43"/>
      <c r="BA1857" s="151"/>
      <c r="BB1857" s="44"/>
      <c r="BC1857" s="157">
        <v>4</v>
      </c>
      <c r="BD1857" s="157"/>
      <c r="BE1857" s="44"/>
      <c r="BF1857" s="48"/>
      <c r="BG1857" s="48"/>
      <c r="BH1857" s="48"/>
      <c r="BI1857" s="48"/>
      <c r="BJ1857" s="48"/>
      <c r="BK1857" s="48"/>
      <c r="BL1857" s="48"/>
      <c r="BM1857" s="48"/>
      <c r="BN1857" s="48"/>
      <c r="BO1857" s="48"/>
      <c r="BP1857" s="48"/>
      <c r="BQ1857" s="48"/>
      <c r="BR1857" s="1"/>
    </row>
    <row r="1858" spans="1:70" s="7" customFormat="1" x14ac:dyDescent="0.25">
      <c r="A1858" s="68" t="s">
        <v>2772</v>
      </c>
      <c r="B1858" s="67" t="s">
        <v>1182</v>
      </c>
      <c r="C1858" s="52">
        <v>44980.571238425924</v>
      </c>
      <c r="D1858" s="16">
        <f>(K1858*M1858+P1858*R1858)/(24*60*60)</f>
        <v>0</v>
      </c>
      <c r="E1858" s="26"/>
      <c r="F1858" s="14" t="s">
        <v>2750</v>
      </c>
      <c r="G1858" s="15">
        <v>0.115</v>
      </c>
      <c r="H1858" s="131">
        <v>31.5</v>
      </c>
      <c r="I1858" s="131">
        <v>15</v>
      </c>
      <c r="J1858" s="143" t="s">
        <v>2139</v>
      </c>
      <c r="K1858" s="37"/>
      <c r="L1858" s="27">
        <v>2E-3</v>
      </c>
      <c r="M1858" s="13">
        <v>176</v>
      </c>
      <c r="N1858" s="13">
        <v>240</v>
      </c>
      <c r="O1858" s="17">
        <v>2E-3</v>
      </c>
      <c r="P1858" s="37"/>
      <c r="Q1858" s="27">
        <v>2E-3</v>
      </c>
      <c r="R1858" s="13">
        <v>529</v>
      </c>
      <c r="S1858" s="13">
        <v>240</v>
      </c>
      <c r="T1858" s="133">
        <v>2.9999999999999997E-4</v>
      </c>
      <c r="U1858" s="27"/>
      <c r="V1858" s="8">
        <f>IF(AB1856="Latest Sag:",-(K1858*L1858+P1858*Q1858),-(K1858*L1858+P1858*Q1858)+U1858)</f>
        <v>0</v>
      </c>
      <c r="W1858" s="8">
        <f>IF(OR(AC1857="",AC1857=0),Z1857+V1858,IF(AB1856="Latest Sag:",AA1857+U1858+V1858,AC1857+V1858))</f>
        <v>-0.632803</v>
      </c>
      <c r="X1858" s="34"/>
      <c r="Y1858" s="53">
        <f>IF(OR(ISBLANK(X1858),X1856=VALUE(20)),,IF(W1856="Latest Z20:",ABS(X1856-X1858-K1855*L1855-P1855*Q1855+U1857+U1858),ABS(X1857-X1858-K1857*L1857-P1857*Q1857+U1858)))</f>
        <v>0</v>
      </c>
      <c r="Z1858" s="28">
        <v>-67.619534000000002</v>
      </c>
      <c r="AA1858" s="28">
        <v>-0.61710699999999996</v>
      </c>
      <c r="AB1858" s="28">
        <v>2E-3</v>
      </c>
      <c r="AC1858" s="8">
        <f t="shared" ref="AC1858" si="4261">AB1858+AA1858</f>
        <v>-0.61510699999999996</v>
      </c>
      <c r="AD1858" s="35">
        <v>-0.63291738811293197</v>
      </c>
      <c r="AE1858" s="8">
        <f t="shared" ref="AE1858" si="4262">IF(AD1858="",0,IF(OR(AC1858="",AC1858=0),W1858-AD1858,AC1858-AD1858))</f>
        <v>1.7810388112932007E-2</v>
      </c>
      <c r="AF1858" s="58">
        <f t="shared" ref="AF1858" si="4263">IF(AA1858="",(Z1858-V1858)-Z1857,AC1858-W1858)</f>
        <v>1.7696000000000045E-2</v>
      </c>
      <c r="AG1858" s="40">
        <v>-2060</v>
      </c>
      <c r="AH1858" s="73">
        <v>400</v>
      </c>
      <c r="AI1858" s="40">
        <v>18</v>
      </c>
      <c r="AJ1858" s="73">
        <v>100</v>
      </c>
      <c r="AK1858" s="40">
        <v>21</v>
      </c>
      <c r="AL1858" s="73">
        <v>200</v>
      </c>
      <c r="AM1858" s="70"/>
      <c r="AN1858" s="74"/>
      <c r="AO1858" s="70"/>
      <c r="AP1858" s="63"/>
      <c r="AQ1858" s="63"/>
      <c r="AR1858" s="40"/>
      <c r="AS1858" s="40"/>
      <c r="AT1858" s="63"/>
      <c r="AU1858" s="63"/>
      <c r="AV1858" s="142"/>
      <c r="AW1858" s="71"/>
      <c r="AX1858" s="45"/>
      <c r="AY1858" s="45"/>
      <c r="AZ1858" s="46"/>
      <c r="BA1858" s="152"/>
      <c r="BB1858" s="47"/>
      <c r="BC1858" s="158">
        <v>4</v>
      </c>
      <c r="BD1858" s="158"/>
      <c r="BE1858" s="47"/>
      <c r="BF1858" s="56"/>
      <c r="BG1858" s="49"/>
      <c r="BH1858" s="50"/>
      <c r="BI1858" s="49"/>
      <c r="BJ1858" s="49"/>
      <c r="BK1858" s="49"/>
      <c r="BL1858" s="49"/>
      <c r="BM1858" s="49"/>
      <c r="BN1858" s="50"/>
      <c r="BO1858" s="49"/>
      <c r="BP1858" s="49"/>
      <c r="BQ1858" s="50"/>
      <c r="BR1858" s="9"/>
    </row>
    <row r="1859" spans="1:70" s="7" customFormat="1" x14ac:dyDescent="0.25">
      <c r="A1859" s="68" t="s">
        <v>2773</v>
      </c>
      <c r="B1859" s="67" t="s">
        <v>1182</v>
      </c>
      <c r="C1859" s="52">
        <v>44980.597974537035</v>
      </c>
      <c r="D1859" s="16">
        <f>(K1859*M1859+P1859*R1859)/(24*60*60)</f>
        <v>6.1111111111111114E-3</v>
      </c>
      <c r="E1859" s="26"/>
      <c r="F1859" s="14" t="s">
        <v>2750</v>
      </c>
      <c r="G1859" s="15">
        <v>0.115</v>
      </c>
      <c r="H1859" s="131">
        <v>31.5</v>
      </c>
      <c r="I1859" s="131">
        <v>15</v>
      </c>
      <c r="J1859" s="143" t="s">
        <v>2139</v>
      </c>
      <c r="K1859" s="27">
        <v>3</v>
      </c>
      <c r="L1859" s="27">
        <v>2E-3</v>
      </c>
      <c r="M1859" s="13">
        <v>176</v>
      </c>
      <c r="N1859" s="13">
        <v>240</v>
      </c>
      <c r="O1859" s="17">
        <v>2E-3</v>
      </c>
      <c r="P1859" s="27">
        <v>0</v>
      </c>
      <c r="Q1859" s="27">
        <v>2E-3</v>
      </c>
      <c r="R1859" s="13">
        <v>529</v>
      </c>
      <c r="S1859" s="13">
        <v>240</v>
      </c>
      <c r="T1859" s="133">
        <v>2.9999999999999997E-4</v>
      </c>
      <c r="U1859" s="27">
        <v>0</v>
      </c>
      <c r="V1859" s="8">
        <f>IF(AB1857="Latest Sag:",-(K1859*L1859+P1859*Q1859),-(K1859*L1859+P1859*Q1859)+U1859)</f>
        <v>-6.0000000000000001E-3</v>
      </c>
      <c r="W1859" s="8">
        <f>IF(OR(AC1858="",AC1858=0),Z1858+V1859,IF(AB1857="Latest Sag:",AA1858+U1859+V1859,AC1858+V1859))</f>
        <v>-0.62310699999999997</v>
      </c>
      <c r="X1859" s="33">
        <v>-39.611800000000002</v>
      </c>
      <c r="Y1859" s="53">
        <f>IF(OR(ISBLANK(X1859),X1857=VALUE(20)),,IF(W1857="Latest Z20:",ABS(X1857-X1859-K1856*L1856-P1856*Q1856+U1858+U1859),ABS(X1858-X1859-K1858*L1858-P1858*Q1858+U1859)))</f>
        <v>0</v>
      </c>
      <c r="Z1859" s="28">
        <v>-67.619714000000002</v>
      </c>
      <c r="AA1859" s="28">
        <v>-0.61713399999999996</v>
      </c>
      <c r="AB1859" s="28">
        <v>-5.0049999999999999E-3</v>
      </c>
      <c r="AC1859" s="8">
        <f t="shared" ref="AC1859" si="4264">AB1859+AA1859</f>
        <v>-0.622139</v>
      </c>
      <c r="AD1859" s="35">
        <v>-0.63291738811293197</v>
      </c>
      <c r="AE1859" s="8">
        <f t="shared" ref="AE1859" si="4265">IF(AD1859="",0,IF(OR(AC1859="",AC1859=0),W1859-AD1859,AC1859-AD1859))</f>
        <v>1.0778388112931969E-2</v>
      </c>
      <c r="AF1859" s="58">
        <f t="shared" ref="AF1859" si="4266">IF(AA1859="",(Z1859-V1859)-Z1858,AC1859-W1859)</f>
        <v>9.6799999999996889E-4</v>
      </c>
      <c r="AG1859" s="40">
        <v>-387</v>
      </c>
      <c r="AH1859" s="73">
        <v>400</v>
      </c>
      <c r="AI1859" s="40">
        <v>18</v>
      </c>
      <c r="AJ1859" s="73">
        <v>100</v>
      </c>
      <c r="AK1859" s="40">
        <v>20</v>
      </c>
      <c r="AL1859" s="73">
        <v>200</v>
      </c>
      <c r="AM1859" s="70"/>
      <c r="AN1859" s="74"/>
      <c r="AO1859" s="70">
        <v>61</v>
      </c>
      <c r="AP1859" s="63"/>
      <c r="AQ1859" s="63"/>
      <c r="AR1859" s="40"/>
      <c r="AS1859" s="40"/>
      <c r="AT1859" s="63"/>
      <c r="AU1859" s="63"/>
      <c r="AV1859" s="142"/>
      <c r="AW1859" s="71"/>
      <c r="AX1859" s="45"/>
      <c r="AY1859" s="45"/>
      <c r="AZ1859" s="46"/>
      <c r="BA1859" s="152"/>
      <c r="BB1859" s="47"/>
      <c r="BC1859" s="158">
        <v>4</v>
      </c>
      <c r="BD1859" s="158"/>
      <c r="BE1859" s="47"/>
      <c r="BF1859" s="56"/>
      <c r="BG1859" s="49"/>
      <c r="BH1859" s="50"/>
      <c r="BI1859" s="49"/>
      <c r="BJ1859" s="49"/>
      <c r="BK1859" s="49"/>
      <c r="BL1859" s="49"/>
      <c r="BM1859" s="49"/>
      <c r="BN1859" s="50"/>
      <c r="BO1859" s="49"/>
      <c r="BP1859" s="49"/>
      <c r="BQ1859" s="50"/>
      <c r="BR1859" s="9"/>
    </row>
    <row r="1860" spans="1:70" s="7" customFormat="1" x14ac:dyDescent="0.25">
      <c r="A1860" s="68" t="s">
        <v>2774</v>
      </c>
      <c r="B1860" s="67" t="s">
        <v>1182</v>
      </c>
      <c r="C1860" s="52">
        <v>44980.61681712963</v>
      </c>
      <c r="D1860" s="16">
        <f>(K1860*M1860+P1860*R1860)/(24*60*60)</f>
        <v>6.1111111111111114E-3</v>
      </c>
      <c r="E1860" s="26"/>
      <c r="F1860" s="14" t="s">
        <v>2750</v>
      </c>
      <c r="G1860" s="15">
        <v>0.115</v>
      </c>
      <c r="H1860" s="131">
        <v>31.5</v>
      </c>
      <c r="I1860" s="131">
        <v>15</v>
      </c>
      <c r="J1860" s="143" t="s">
        <v>2139</v>
      </c>
      <c r="K1860" s="27">
        <v>3</v>
      </c>
      <c r="L1860" s="27">
        <v>2E-3</v>
      </c>
      <c r="M1860" s="13">
        <v>176</v>
      </c>
      <c r="N1860" s="13">
        <v>240</v>
      </c>
      <c r="O1860" s="17">
        <v>2E-3</v>
      </c>
      <c r="P1860" s="27">
        <v>0</v>
      </c>
      <c r="Q1860" s="27">
        <v>2E-3</v>
      </c>
      <c r="R1860" s="13">
        <v>529</v>
      </c>
      <c r="S1860" s="13">
        <v>240</v>
      </c>
      <c r="T1860" s="133">
        <v>2.9999999999999997E-4</v>
      </c>
      <c r="U1860" s="27">
        <v>2.0000000000000001E-4</v>
      </c>
      <c r="V1860" s="8">
        <f>IF(AB1858="Latest Sag:",-(K1860*L1860+P1860*Q1860),-(K1860*L1860+P1860*Q1860)+U1860)</f>
        <v>-5.8000000000000005E-3</v>
      </c>
      <c r="W1860" s="8">
        <f>IF(OR(AC1859="",AC1859=0),Z1859+V1860,IF(AB1858="Latest Sag:",AA1859+U1860+V1860,AC1859+V1860))</f>
        <v>-0.62793900000000002</v>
      </c>
      <c r="X1860" s="33">
        <v>-39.617600000000003</v>
      </c>
      <c r="Y1860" s="53">
        <f>IF(OR(ISBLANK(X1860),X1858=VALUE(20)),,IF(W1858="Latest Z20:",ABS(X1858-X1860-K1857*L1857-P1857*Q1857+U1859+U1860),ABS(X1859-X1860-K1859*L1859-P1859*Q1859+U1860)))</f>
        <v>6.9337439435879222E-16</v>
      </c>
      <c r="Z1860" s="28">
        <v>-67.619834999999995</v>
      </c>
      <c r="AA1860" s="28">
        <v>-0.61713099999999999</v>
      </c>
      <c r="AB1860" s="28">
        <v>-1.0723999999999999E-2</v>
      </c>
      <c r="AC1860" s="8">
        <f t="shared" ref="AC1860" si="4267">AB1860+AA1860</f>
        <v>-0.62785499999999994</v>
      </c>
      <c r="AD1860" s="35">
        <v>-0.63291738811293197</v>
      </c>
      <c r="AE1860" s="8">
        <f t="shared" ref="AE1860" si="4268">IF(AD1860="",0,IF(OR(AC1860="",AC1860=0),W1860-AD1860,AC1860-AD1860))</f>
        <v>5.0623881129320258E-3</v>
      </c>
      <c r="AF1860" s="58">
        <f t="shared" ref="AF1860" si="4269">IF(AA1860="",(Z1860-V1860)-Z1859,AC1860-W1860)</f>
        <v>8.4000000000084007E-5</v>
      </c>
      <c r="AG1860" s="40">
        <v>-368</v>
      </c>
      <c r="AH1860" s="73">
        <v>400</v>
      </c>
      <c r="AI1860" s="40">
        <v>27</v>
      </c>
      <c r="AJ1860" s="73">
        <v>100</v>
      </c>
      <c r="AK1860" s="40">
        <v>17</v>
      </c>
      <c r="AL1860" s="73">
        <v>200</v>
      </c>
      <c r="AM1860" s="70"/>
      <c r="AN1860" s="74"/>
      <c r="AO1860" s="70">
        <v>56</v>
      </c>
      <c r="AP1860" s="63"/>
      <c r="AQ1860" s="63"/>
      <c r="AR1860" s="40"/>
      <c r="AS1860" s="40"/>
      <c r="AT1860" s="63"/>
      <c r="AU1860" s="63"/>
      <c r="AV1860" s="142"/>
      <c r="AW1860" s="71"/>
      <c r="AX1860" s="45"/>
      <c r="AY1860" s="45"/>
      <c r="AZ1860" s="46"/>
      <c r="BA1860" s="152"/>
      <c r="BB1860" s="47"/>
      <c r="BC1860" s="158">
        <v>4</v>
      </c>
      <c r="BD1860" s="158"/>
      <c r="BE1860" s="47"/>
      <c r="BF1860" s="56"/>
      <c r="BG1860" s="49"/>
      <c r="BH1860" s="50"/>
      <c r="BI1860" s="49"/>
      <c r="BJ1860" s="49"/>
      <c r="BK1860" s="49"/>
      <c r="BL1860" s="49"/>
      <c r="BM1860" s="49"/>
      <c r="BN1860" s="50"/>
      <c r="BO1860" s="49"/>
      <c r="BP1860" s="49"/>
      <c r="BQ1860" s="50"/>
      <c r="BR1860" s="9"/>
    </row>
    <row r="1861" spans="1:70" s="7" customFormat="1" x14ac:dyDescent="0.25">
      <c r="A1861" s="68" t="s">
        <v>2775</v>
      </c>
      <c r="B1861" s="67" t="s">
        <v>1182</v>
      </c>
      <c r="C1861" s="52">
        <v>44980.640590277777</v>
      </c>
      <c r="D1861" s="16">
        <f>(K1861*M1861+P1861*R1861)/(24*60*60)</f>
        <v>1.019675925925926E-2</v>
      </c>
      <c r="E1861" s="26"/>
      <c r="F1861" s="14" t="s">
        <v>2750</v>
      </c>
      <c r="G1861" s="15">
        <v>0.115</v>
      </c>
      <c r="H1861" s="131">
        <v>31.5</v>
      </c>
      <c r="I1861" s="131">
        <v>15</v>
      </c>
      <c r="J1861" s="143" t="s">
        <v>2139</v>
      </c>
      <c r="K1861" s="27">
        <v>2</v>
      </c>
      <c r="L1861" s="27">
        <v>2E-3</v>
      </c>
      <c r="M1861" s="13">
        <v>176</v>
      </c>
      <c r="N1861" s="13">
        <v>240</v>
      </c>
      <c r="O1861" s="17">
        <v>2E-3</v>
      </c>
      <c r="P1861" s="27">
        <v>1</v>
      </c>
      <c r="Q1861" s="27">
        <v>2E-3</v>
      </c>
      <c r="R1861" s="13">
        <v>529</v>
      </c>
      <c r="S1861" s="13">
        <v>240</v>
      </c>
      <c r="T1861" s="133">
        <v>2.9999999999999997E-4</v>
      </c>
      <c r="U1861" s="27">
        <v>1.1000000000000001E-3</v>
      </c>
      <c r="V1861" s="8">
        <f>IF(AB1859="Latest Sag:",-(K1861*L1861+P1861*Q1861),-(K1861*L1861+P1861*Q1861)+U1861)</f>
        <v>-4.8999999999999998E-3</v>
      </c>
      <c r="W1861" s="8">
        <f>IF(OR(AC1860="",AC1860=0),Z1860+V1861,IF(AB1859="Latest Sag:",AA1860+U1861+V1861,AC1860+V1861))</f>
        <v>-0.63275499999999996</v>
      </c>
      <c r="X1861" s="33">
        <v>-39.622500000000002</v>
      </c>
      <c r="Y1861" s="53">
        <f>IF(OR(ISBLANK(X1861),X1859=VALUE(20)),,IF(W1859="Latest Z20:",ABS(X1859-X1861-K1858*L1858-P1858*Q1858+U1860+U1861),ABS(X1860-X1861-K1860*L1860-P1860*Q1860+U1861)))</f>
        <v>7.6176044638831542E-16</v>
      </c>
      <c r="Z1861" s="28">
        <v>-67.619758000000004</v>
      </c>
      <c r="AA1861" s="28">
        <v>-0.61710200000000004</v>
      </c>
      <c r="AB1861" s="28">
        <v>-1.5779000000000001E-2</v>
      </c>
      <c r="AC1861" s="8">
        <f t="shared" ref="AC1861" si="4270">AB1861+AA1861</f>
        <v>-0.63288100000000003</v>
      </c>
      <c r="AD1861" s="35">
        <v>-0.63291738811293197</v>
      </c>
      <c r="AE1861" s="8">
        <f t="shared" ref="AE1861" si="4271">IF(AD1861="",0,IF(OR(AC1861="",AC1861=0),W1861-AD1861,AC1861-AD1861))</f>
        <v>3.6388112931939887E-5</v>
      </c>
      <c r="AF1861" s="58">
        <f t="shared" ref="AF1861" si="4272">IF(AA1861="",(Z1861-V1861)-Z1860,AC1861-W1861)</f>
        <v>-1.260000000000705E-4</v>
      </c>
      <c r="AG1861" s="40">
        <v>-137</v>
      </c>
      <c r="AH1861" s="73">
        <v>400</v>
      </c>
      <c r="AI1861" s="40">
        <v>12</v>
      </c>
      <c r="AJ1861" s="73">
        <v>100</v>
      </c>
      <c r="AK1861" s="40">
        <v>22</v>
      </c>
      <c r="AL1861" s="73">
        <v>200</v>
      </c>
      <c r="AM1861" s="70"/>
      <c r="AN1861" s="74"/>
      <c r="AO1861" s="70">
        <v>70</v>
      </c>
      <c r="AP1861" s="63"/>
      <c r="AQ1861" s="63"/>
      <c r="AR1861" s="40"/>
      <c r="AS1861" s="40"/>
      <c r="AT1861" s="63"/>
      <c r="AU1861" s="63"/>
      <c r="AV1861" s="142"/>
      <c r="AW1861" s="71"/>
      <c r="AX1861" s="45"/>
      <c r="AY1861" s="45"/>
      <c r="AZ1861" s="46"/>
      <c r="BA1861" s="152"/>
      <c r="BB1861" s="47"/>
      <c r="BC1861" s="158">
        <v>4</v>
      </c>
      <c r="BD1861" s="158">
        <v>5</v>
      </c>
      <c r="BE1861" s="47">
        <v>6</v>
      </c>
      <c r="BF1861" s="56"/>
      <c r="BG1861" s="49"/>
      <c r="BH1861" s="50"/>
      <c r="BI1861" s="49"/>
      <c r="BJ1861" s="49"/>
      <c r="BK1861" s="49"/>
      <c r="BL1861" s="49"/>
      <c r="BM1861" s="49"/>
      <c r="BN1861" s="50"/>
      <c r="BO1861" s="49"/>
      <c r="BP1861" s="49"/>
      <c r="BQ1861" s="50"/>
      <c r="BR1861" s="9"/>
    </row>
    <row r="1862" spans="1:70" s="6" customFormat="1" x14ac:dyDescent="0.25">
      <c r="A1862" s="170" t="s">
        <v>1155</v>
      </c>
      <c r="B1862" s="136"/>
      <c r="C1862" s="137">
        <v>44980.668368055558</v>
      </c>
      <c r="D1862" s="146">
        <v>2.4700000000000002</v>
      </c>
      <c r="E1862" s="139" t="s">
        <v>814</v>
      </c>
      <c r="F1862" s="165" t="s">
        <v>1185</v>
      </c>
      <c r="G1862" s="22"/>
      <c r="H1862" s="134"/>
      <c r="I1862" s="134"/>
      <c r="J1862" s="145"/>
      <c r="K1862" s="29"/>
      <c r="L1862" s="29"/>
      <c r="M1862" s="1"/>
      <c r="N1862" s="1"/>
      <c r="O1862" s="3"/>
      <c r="P1862" s="29"/>
      <c r="Q1862" s="29"/>
      <c r="R1862" s="1"/>
      <c r="S1862" s="1"/>
      <c r="T1862" s="147" t="s">
        <v>903</v>
      </c>
      <c r="U1862" s="32" t="s">
        <v>24</v>
      </c>
      <c r="V1862" s="24"/>
      <c r="W1862" s="25" t="s">
        <v>22</v>
      </c>
      <c r="X1862" s="30">
        <v>20</v>
      </c>
      <c r="Y1862" s="138"/>
      <c r="Z1862" s="30"/>
      <c r="AA1862" s="30"/>
      <c r="AB1862" s="36" t="s">
        <v>21</v>
      </c>
      <c r="AC1862" s="24">
        <f>$AC$1861</f>
        <v>-0.63288100000000003</v>
      </c>
      <c r="AD1862" s="30"/>
      <c r="AE1862" s="24"/>
      <c r="AF1862" s="24"/>
      <c r="AG1862" s="41"/>
      <c r="AH1862" s="41"/>
      <c r="AI1862" s="41"/>
      <c r="AJ1862" s="41"/>
      <c r="AK1862" s="41"/>
      <c r="AL1862" s="41"/>
      <c r="AM1862" s="41"/>
      <c r="AN1862" s="41"/>
      <c r="AO1862" s="41"/>
      <c r="AP1862" s="135"/>
      <c r="AQ1862" s="135"/>
      <c r="AR1862" s="41"/>
      <c r="AS1862" s="41"/>
      <c r="AT1862" s="135"/>
      <c r="AU1862" s="135"/>
      <c r="AV1862" s="29"/>
      <c r="AW1862" s="42"/>
      <c r="AX1862" s="42"/>
      <c r="AY1862" s="42"/>
      <c r="AZ1862" s="43"/>
      <c r="BA1862" s="151"/>
      <c r="BB1862" s="44"/>
      <c r="BC1862" s="157">
        <v>5</v>
      </c>
      <c r="BD1862" s="157"/>
      <c r="BE1862" s="44"/>
      <c r="BF1862" s="48"/>
      <c r="BG1862" s="48"/>
      <c r="BH1862" s="48"/>
      <c r="BI1862" s="48"/>
      <c r="BJ1862" s="48"/>
      <c r="BK1862" s="48"/>
      <c r="BL1862" s="48"/>
      <c r="BM1862" s="48"/>
      <c r="BN1862" s="48"/>
      <c r="BO1862" s="48"/>
      <c r="BP1862" s="48"/>
      <c r="BQ1862" s="48"/>
      <c r="BR1862" s="1"/>
    </row>
    <row r="1863" spans="1:70" s="7" customFormat="1" x14ac:dyDescent="0.25">
      <c r="A1863" s="68" t="s">
        <v>2776</v>
      </c>
      <c r="B1863" s="67" t="s">
        <v>1182</v>
      </c>
      <c r="C1863" s="52">
        <v>44980.668587962966</v>
      </c>
      <c r="D1863" s="16">
        <f>(K1863*M1863+P1863*R1863)/(24*60*60)</f>
        <v>0</v>
      </c>
      <c r="E1863" s="26"/>
      <c r="F1863" s="14" t="s">
        <v>2750</v>
      </c>
      <c r="G1863" s="15">
        <v>0.115</v>
      </c>
      <c r="H1863" s="131">
        <v>31.5</v>
      </c>
      <c r="I1863" s="131">
        <v>15</v>
      </c>
      <c r="J1863" s="143" t="s">
        <v>2139</v>
      </c>
      <c r="K1863" s="37"/>
      <c r="L1863" s="27">
        <v>2E-3</v>
      </c>
      <c r="M1863" s="13">
        <v>176</v>
      </c>
      <c r="N1863" s="13">
        <v>240</v>
      </c>
      <c r="O1863" s="17">
        <v>2E-3</v>
      </c>
      <c r="P1863" s="37"/>
      <c r="Q1863" s="27">
        <v>2E-3</v>
      </c>
      <c r="R1863" s="13">
        <v>529</v>
      </c>
      <c r="S1863" s="13">
        <v>240</v>
      </c>
      <c r="T1863" s="133">
        <v>2.9999999999999997E-4</v>
      </c>
      <c r="U1863" s="27"/>
      <c r="V1863" s="8">
        <f>IF(AB1861="Latest Sag:",-(K1863*L1863+P1863*Q1863),-(K1863*L1863+P1863*Q1863)+U1863)</f>
        <v>0</v>
      </c>
      <c r="W1863" s="8">
        <f>IF(OR(AC1862="",AC1862=0),Z1862+V1863,IF(AB1861="Latest Sag:",AA1862+U1863+V1863,AC1862+V1863))</f>
        <v>-0.63288100000000003</v>
      </c>
      <c r="X1863" s="34"/>
      <c r="Y1863" s="53">
        <f>IF(OR(ISBLANK(X1863),X1861=VALUE(20)),,IF(W1861="Latest Z20:",ABS(X1861-X1863-K1860*L1860-P1860*Q1860+U1862+U1863),ABS(X1862-X1863-K1862*L1862-P1862*Q1862+U1863)))</f>
        <v>0</v>
      </c>
      <c r="Z1863" s="28">
        <v>-67.618869000000004</v>
      </c>
      <c r="AA1863" s="28">
        <v>-0.61702000000000001</v>
      </c>
      <c r="AB1863" s="28">
        <v>1E-3</v>
      </c>
      <c r="AC1863" s="8">
        <f t="shared" ref="AC1863" si="4273">AB1863+AA1863</f>
        <v>-0.61602000000000001</v>
      </c>
      <c r="AD1863" s="35">
        <v>-0.63288518657728698</v>
      </c>
      <c r="AE1863" s="8">
        <f t="shared" ref="AE1863" si="4274">IF(AD1863="",0,IF(OR(AC1863="",AC1863=0),W1863-AD1863,AC1863-AD1863))</f>
        <v>1.6865186577286972E-2</v>
      </c>
      <c r="AF1863" s="58">
        <f t="shared" ref="AF1863" si="4275">IF(AA1863="",(Z1863-V1863)-Z1862,AC1863-W1863)</f>
        <v>1.6861000000000015E-2</v>
      </c>
      <c r="AG1863" s="40">
        <v>-1137</v>
      </c>
      <c r="AH1863" s="73">
        <v>400</v>
      </c>
      <c r="AI1863" s="40">
        <v>17</v>
      </c>
      <c r="AJ1863" s="73">
        <v>100</v>
      </c>
      <c r="AK1863" s="40">
        <v>17</v>
      </c>
      <c r="AL1863" s="73">
        <v>200</v>
      </c>
      <c r="AM1863" s="70"/>
      <c r="AN1863" s="74"/>
      <c r="AO1863" s="70"/>
      <c r="AP1863" s="63"/>
      <c r="AQ1863" s="63"/>
      <c r="AR1863" s="40"/>
      <c r="AS1863" s="40"/>
      <c r="AT1863" s="63"/>
      <c r="AU1863" s="63"/>
      <c r="AV1863" s="142"/>
      <c r="AW1863" s="71"/>
      <c r="AX1863" s="45"/>
      <c r="AY1863" s="45"/>
      <c r="AZ1863" s="46"/>
      <c r="BA1863" s="152"/>
      <c r="BB1863" s="47"/>
      <c r="BC1863" s="158">
        <v>5</v>
      </c>
      <c r="BD1863" s="158"/>
      <c r="BE1863" s="47"/>
      <c r="BF1863" s="56"/>
      <c r="BG1863" s="49"/>
      <c r="BH1863" s="50"/>
      <c r="BI1863" s="49"/>
      <c r="BJ1863" s="49"/>
      <c r="BK1863" s="49"/>
      <c r="BL1863" s="49"/>
      <c r="BM1863" s="49"/>
      <c r="BN1863" s="50"/>
      <c r="BO1863" s="49"/>
      <c r="BP1863" s="49"/>
      <c r="BQ1863" s="50"/>
      <c r="BR1863" s="9"/>
    </row>
    <row r="1864" spans="1:70" s="7" customFormat="1" x14ac:dyDescent="0.25">
      <c r="A1864" s="68" t="s">
        <v>2777</v>
      </c>
      <c r="B1864" s="67" t="s">
        <v>1182</v>
      </c>
      <c r="C1864" s="52">
        <v>44980.708275462966</v>
      </c>
      <c r="D1864" s="16">
        <f>(K1864*M1864+P1864*R1864)/(24*60*60)</f>
        <v>6.1111111111111114E-3</v>
      </c>
      <c r="E1864" s="26"/>
      <c r="F1864" s="14" t="s">
        <v>2750</v>
      </c>
      <c r="G1864" s="15">
        <v>0.115</v>
      </c>
      <c r="H1864" s="131">
        <v>31.5</v>
      </c>
      <c r="I1864" s="131">
        <v>15</v>
      </c>
      <c r="J1864" s="143" t="s">
        <v>2139</v>
      </c>
      <c r="K1864" s="27">
        <v>3</v>
      </c>
      <c r="L1864" s="27">
        <v>2E-3</v>
      </c>
      <c r="M1864" s="13">
        <v>176</v>
      </c>
      <c r="N1864" s="13">
        <v>240</v>
      </c>
      <c r="O1864" s="17">
        <v>2E-3</v>
      </c>
      <c r="P1864" s="27">
        <v>0</v>
      </c>
      <c r="Q1864" s="27">
        <v>2E-3</v>
      </c>
      <c r="R1864" s="13">
        <v>529</v>
      </c>
      <c r="S1864" s="13">
        <v>240</v>
      </c>
      <c r="T1864" s="133">
        <v>2.9999999999999997E-4</v>
      </c>
      <c r="U1864" s="27">
        <v>0</v>
      </c>
      <c r="V1864" s="8">
        <f>IF(AB1862="Latest Sag:",-(K1864*L1864+P1864*Q1864),-(K1864*L1864+P1864*Q1864)+U1864)</f>
        <v>-6.0000000000000001E-3</v>
      </c>
      <c r="W1864" s="8">
        <f>IF(OR(AC1863="",AC1863=0),Z1863+V1864,IF(AB1862="Latest Sag:",AA1863+U1864+V1864,AC1863+V1864))</f>
        <v>-0.62302000000000002</v>
      </c>
      <c r="X1864" s="33">
        <v>-39.611600000000003</v>
      </c>
      <c r="Y1864" s="53">
        <f>IF(OR(ISBLANK(X1864),X1862=VALUE(20)),,IF(W1862="Latest Z20:",ABS(X1862-X1864-K1861*L1861-P1861*Q1861+U1863+U1864),ABS(X1863-X1864-K1863*L1863-P1863*Q1863+U1864)))</f>
        <v>0</v>
      </c>
      <c r="Z1864" s="28">
        <v>-67.618843999999996</v>
      </c>
      <c r="AA1864" s="28">
        <v>-0.61702699999999999</v>
      </c>
      <c r="AB1864" s="28">
        <v>-5.659E-3</v>
      </c>
      <c r="AC1864" s="8">
        <f t="shared" ref="AC1864" si="4276">AB1864+AA1864</f>
        <v>-0.62268599999999996</v>
      </c>
      <c r="AD1864" s="35">
        <v>-0.63288518657728698</v>
      </c>
      <c r="AE1864" s="8">
        <f t="shared" ref="AE1864" si="4277">IF(AD1864="",0,IF(OR(AC1864="",AC1864=0),W1864-AD1864,AC1864-AD1864))</f>
        <v>1.0199186577287023E-2</v>
      </c>
      <c r="AF1864" s="58">
        <f t="shared" ref="AF1864" si="4278">IF(AA1864="",(Z1864-V1864)-Z1863,AC1864-W1864)</f>
        <v>3.3400000000005647E-4</v>
      </c>
      <c r="AG1864" s="40">
        <v>-621</v>
      </c>
      <c r="AH1864" s="73">
        <v>400</v>
      </c>
      <c r="AI1864" s="40">
        <v>13</v>
      </c>
      <c r="AJ1864" s="73">
        <v>100</v>
      </c>
      <c r="AK1864" s="40">
        <v>20</v>
      </c>
      <c r="AL1864" s="73">
        <v>200</v>
      </c>
      <c r="AM1864" s="70"/>
      <c r="AN1864" s="74"/>
      <c r="AO1864" s="70">
        <v>66</v>
      </c>
      <c r="AP1864" s="63"/>
      <c r="AQ1864" s="63"/>
      <c r="AR1864" s="40"/>
      <c r="AS1864" s="40"/>
      <c r="AT1864" s="63"/>
      <c r="AU1864" s="63"/>
      <c r="AV1864" s="142"/>
      <c r="AW1864" s="71"/>
      <c r="AX1864" s="45"/>
      <c r="AY1864" s="45"/>
      <c r="AZ1864" s="46"/>
      <c r="BA1864" s="152"/>
      <c r="BB1864" s="47"/>
      <c r="BC1864" s="158">
        <v>5</v>
      </c>
      <c r="BD1864" s="158"/>
      <c r="BE1864" s="47"/>
      <c r="BF1864" s="56"/>
      <c r="BG1864" s="49"/>
      <c r="BH1864" s="50"/>
      <c r="BI1864" s="49"/>
      <c r="BJ1864" s="49"/>
      <c r="BK1864" s="49"/>
      <c r="BL1864" s="49"/>
      <c r="BM1864" s="49"/>
      <c r="BN1864" s="50"/>
      <c r="BO1864" s="49"/>
      <c r="BP1864" s="49"/>
      <c r="BQ1864" s="50"/>
      <c r="BR1864" s="9"/>
    </row>
    <row r="1865" spans="1:70" s="7" customFormat="1" x14ac:dyDescent="0.25">
      <c r="A1865" s="68" t="s">
        <v>2778</v>
      </c>
      <c r="B1865" s="67" t="s">
        <v>2741</v>
      </c>
      <c r="C1865" s="52">
        <v>44980.740243055552</v>
      </c>
      <c r="D1865" s="16">
        <f>(K1865*M1865+P1865*R1865)/(24*60*60)</f>
        <v>6.1111111111111114E-3</v>
      </c>
      <c r="E1865" s="26"/>
      <c r="F1865" s="14" t="s">
        <v>2750</v>
      </c>
      <c r="G1865" s="15">
        <v>0.115</v>
      </c>
      <c r="H1865" s="131">
        <v>31.5</v>
      </c>
      <c r="I1865" s="131">
        <v>15</v>
      </c>
      <c r="J1865" s="143" t="s">
        <v>2139</v>
      </c>
      <c r="K1865" s="27">
        <v>3</v>
      </c>
      <c r="L1865" s="27">
        <v>2E-3</v>
      </c>
      <c r="M1865" s="13">
        <v>176</v>
      </c>
      <c r="N1865" s="13">
        <v>240</v>
      </c>
      <c r="O1865" s="17">
        <v>2E-3</v>
      </c>
      <c r="P1865" s="27">
        <v>0</v>
      </c>
      <c r="Q1865" s="27">
        <v>2E-3</v>
      </c>
      <c r="R1865" s="13">
        <v>529</v>
      </c>
      <c r="S1865" s="13">
        <v>240</v>
      </c>
      <c r="T1865" s="133">
        <v>2.9999999999999997E-4</v>
      </c>
      <c r="U1865" s="27">
        <v>8.0000000000000004E-4</v>
      </c>
      <c r="V1865" s="8">
        <f>IF(AB1863="Latest Sag:",-(K1865*L1865+P1865*Q1865),-(K1865*L1865+P1865*Q1865)+U1865)</f>
        <v>-5.1999999999999998E-3</v>
      </c>
      <c r="W1865" s="8">
        <f>IF(OR(AC1864="",AC1864=0),Z1864+V1865,IF(AB1863="Latest Sag:",AA1864+U1865+V1865,AC1864+V1865))</f>
        <v>-0.62788599999999994</v>
      </c>
      <c r="X1865" s="33">
        <v>-39.616799999999998</v>
      </c>
      <c r="Y1865" s="53">
        <f>IF(OR(ISBLANK(X1865),X1863=VALUE(20)),,IF(W1863="Latest Z20:",ABS(X1863-X1865-K1862*L1862-P1862*Q1862+U1864+U1865),ABS(X1864-X1865-K1864*L1864-P1864*Q1864+U1865)))</f>
        <v>5.0136761062247182E-15</v>
      </c>
      <c r="Z1865" s="28">
        <v>-67.618904999999998</v>
      </c>
      <c r="AA1865" s="28">
        <v>-0.61702000000000001</v>
      </c>
      <c r="AB1865" s="28">
        <v>-1.0633E-2</v>
      </c>
      <c r="AC1865" s="8">
        <f t="shared" ref="AC1865" si="4279">AB1865+AA1865</f>
        <v>-0.62765300000000002</v>
      </c>
      <c r="AD1865" s="35">
        <v>-0.63288518657728698</v>
      </c>
      <c r="AE1865" s="8">
        <f t="shared" ref="AE1865" si="4280">IF(AD1865="",0,IF(OR(AC1865="",AC1865=0),W1865-AD1865,AC1865-AD1865))</f>
        <v>5.232186577286968E-3</v>
      </c>
      <c r="AF1865" s="58">
        <f t="shared" ref="AF1865" si="4281">IF(AA1865="",(Z1865-V1865)-Z1864,AC1865-W1865)</f>
        <v>2.3299999999992771E-4</v>
      </c>
      <c r="AG1865" s="40">
        <v>-569</v>
      </c>
      <c r="AH1865" s="73">
        <v>400</v>
      </c>
      <c r="AI1865" s="40">
        <v>31</v>
      </c>
      <c r="AJ1865" s="73">
        <v>100</v>
      </c>
      <c r="AK1865" s="40">
        <v>13</v>
      </c>
      <c r="AL1865" s="73">
        <v>200</v>
      </c>
      <c r="AM1865" s="70"/>
      <c r="AN1865" s="74"/>
      <c r="AO1865" s="70">
        <v>71</v>
      </c>
      <c r="AP1865" s="63"/>
      <c r="AQ1865" s="63"/>
      <c r="AR1865" s="40"/>
      <c r="AS1865" s="40"/>
      <c r="AT1865" s="63"/>
      <c r="AU1865" s="63"/>
      <c r="AV1865" s="142"/>
      <c r="AW1865" s="71"/>
      <c r="AX1865" s="45">
        <v>2.7399999999999999E-4</v>
      </c>
      <c r="AY1865" s="45"/>
      <c r="AZ1865" s="46"/>
      <c r="BA1865" s="152"/>
      <c r="BB1865" s="47"/>
      <c r="BC1865" s="158">
        <v>5</v>
      </c>
      <c r="BD1865" s="158"/>
      <c r="BE1865" s="47"/>
      <c r="BF1865" s="56"/>
      <c r="BG1865" s="49"/>
      <c r="BH1865" s="50"/>
      <c r="BI1865" s="49"/>
      <c r="BJ1865" s="49"/>
      <c r="BK1865" s="49"/>
      <c r="BL1865" s="49"/>
      <c r="BM1865" s="49"/>
      <c r="BN1865" s="50"/>
      <c r="BO1865" s="49"/>
      <c r="BP1865" s="49"/>
      <c r="BQ1865" s="50"/>
      <c r="BR1865" s="9"/>
    </row>
    <row r="1866" spans="1:70" s="7" customFormat="1" x14ac:dyDescent="0.25">
      <c r="A1866" s="68" t="s">
        <v>2779</v>
      </c>
      <c r="B1866" s="67" t="s">
        <v>1246</v>
      </c>
      <c r="C1866" s="52">
        <v>44980.763553240744</v>
      </c>
      <c r="D1866" s="16">
        <f>(K1866*M1866+P1866*R1866)/(24*60*60)</f>
        <v>4.0740740740740737E-3</v>
      </c>
      <c r="E1866" s="26"/>
      <c r="F1866" s="14" t="s">
        <v>2750</v>
      </c>
      <c r="G1866" s="15">
        <v>0.115</v>
      </c>
      <c r="H1866" s="131">
        <v>31.5</v>
      </c>
      <c r="I1866" s="131">
        <v>15</v>
      </c>
      <c r="J1866" s="143" t="s">
        <v>2139</v>
      </c>
      <c r="K1866" s="27">
        <v>2</v>
      </c>
      <c r="L1866" s="27">
        <v>2E-3</v>
      </c>
      <c r="M1866" s="13">
        <v>176</v>
      </c>
      <c r="N1866" s="13">
        <v>240</v>
      </c>
      <c r="O1866" s="17">
        <v>2E-3</v>
      </c>
      <c r="P1866" s="27">
        <v>0</v>
      </c>
      <c r="Q1866" s="27">
        <v>2E-3</v>
      </c>
      <c r="R1866" s="13">
        <v>529</v>
      </c>
      <c r="S1866" s="13">
        <v>240</v>
      </c>
      <c r="T1866" s="133">
        <v>2.9999999999999997E-4</v>
      </c>
      <c r="U1866" s="27">
        <v>2.761E-3</v>
      </c>
      <c r="V1866" s="8">
        <f>IF(AB1864="Latest Sag:",-(K1866*L1866+P1866*Q1866),-(K1866*L1866+P1866*Q1866)+U1866)</f>
        <v>-1.2390000000000001E-3</v>
      </c>
      <c r="W1866" s="8">
        <f>IF(OR(AC1865="",AC1865=0),Z1865+V1866,IF(AB1864="Latest Sag:",AA1865+U1866+V1866,AC1865+V1866))</f>
        <v>-0.62889200000000001</v>
      </c>
      <c r="X1866" s="33">
        <v>-39.620106999999997</v>
      </c>
      <c r="Y1866" s="53">
        <f>IF(OR(ISBLANK(X1866),X1864=VALUE(20)),,IF(W1864="Latest Z20:",ABS(X1864-X1866-K1863*L1863-P1863*Q1863+U1865+U1866),ABS(X1865-X1866-K1865*L1865-P1865*Q1865+U1866)))</f>
        <v>6.7999999999504655E-5</v>
      </c>
      <c r="Z1866" s="28">
        <v>-67.619038000000003</v>
      </c>
      <c r="AA1866" s="28">
        <v>-0.61703600000000003</v>
      </c>
      <c r="AB1866" s="28">
        <v>-1.1745999999999999E-2</v>
      </c>
      <c r="AC1866" s="8">
        <f t="shared" ref="AC1866" si="4282">AB1866+AA1866</f>
        <v>-0.62878200000000006</v>
      </c>
      <c r="AD1866" s="35">
        <v>-0.63288518657728698</v>
      </c>
      <c r="AE1866" s="8">
        <f t="shared" ref="AE1866" si="4283">IF(AD1866="",0,IF(OR(AC1866="",AC1866=0),W1866-AD1866,AC1866-AD1866))</f>
        <v>4.1031865772869214E-3</v>
      </c>
      <c r="AF1866" s="58">
        <f t="shared" ref="AF1866" si="4284">IF(AA1866="",(Z1866-V1866)-Z1865,AC1866-W1866)</f>
        <v>1.0999999999994348E-4</v>
      </c>
      <c r="AG1866" s="40">
        <v>-38</v>
      </c>
      <c r="AH1866" s="73">
        <v>400</v>
      </c>
      <c r="AI1866" s="40">
        <v>21</v>
      </c>
      <c r="AJ1866" s="73">
        <v>100</v>
      </c>
      <c r="AK1866" s="40">
        <v>14</v>
      </c>
      <c r="AL1866" s="73">
        <v>200</v>
      </c>
      <c r="AM1866" s="70"/>
      <c r="AN1866" s="74"/>
      <c r="AO1866" s="70">
        <v>73</v>
      </c>
      <c r="AP1866" s="63"/>
      <c r="AQ1866" s="63"/>
      <c r="AR1866" s="40"/>
      <c r="AS1866" s="40"/>
      <c r="AT1866" s="63"/>
      <c r="AU1866" s="63"/>
      <c r="AV1866" s="142"/>
      <c r="AW1866" s="71"/>
      <c r="AX1866" s="45"/>
      <c r="AY1866" s="45"/>
      <c r="AZ1866" s="46"/>
      <c r="BA1866" s="152"/>
      <c r="BB1866" s="47"/>
      <c r="BC1866" s="158">
        <v>5</v>
      </c>
      <c r="BD1866" s="158"/>
      <c r="BE1866" s="47"/>
      <c r="BF1866" s="56"/>
      <c r="BG1866" s="49"/>
      <c r="BH1866" s="50"/>
      <c r="BI1866" s="49"/>
      <c r="BJ1866" s="49"/>
      <c r="BK1866" s="49"/>
      <c r="BL1866" s="49"/>
      <c r="BM1866" s="49"/>
      <c r="BN1866" s="50"/>
      <c r="BO1866" s="49"/>
      <c r="BP1866" s="49"/>
      <c r="BQ1866" s="50"/>
      <c r="BR1866" s="9"/>
    </row>
    <row r="1867" spans="1:70" s="7" customFormat="1" x14ac:dyDescent="0.25">
      <c r="A1867" s="68" t="s">
        <v>2780</v>
      </c>
      <c r="B1867" s="67" t="s">
        <v>1246</v>
      </c>
      <c r="C1867" s="52">
        <v>44980.780046296299</v>
      </c>
      <c r="D1867" s="16">
        <f>(K1867*M1867+P1867*R1867)/(24*60*60)</f>
        <v>1.019675925925926E-2</v>
      </c>
      <c r="E1867" s="26"/>
      <c r="F1867" s="14" t="s">
        <v>2750</v>
      </c>
      <c r="G1867" s="15">
        <v>0.115</v>
      </c>
      <c r="H1867" s="131">
        <v>31.5</v>
      </c>
      <c r="I1867" s="131">
        <v>15</v>
      </c>
      <c r="J1867" s="143" t="s">
        <v>2139</v>
      </c>
      <c r="K1867" s="27">
        <v>2</v>
      </c>
      <c r="L1867" s="27">
        <v>2E-3</v>
      </c>
      <c r="M1867" s="13">
        <v>176</v>
      </c>
      <c r="N1867" s="13">
        <v>240</v>
      </c>
      <c r="O1867" s="17">
        <v>2E-3</v>
      </c>
      <c r="P1867" s="27">
        <v>1</v>
      </c>
      <c r="Q1867" s="27">
        <v>2E-3</v>
      </c>
      <c r="R1867" s="13">
        <v>529</v>
      </c>
      <c r="S1867" s="13">
        <v>240</v>
      </c>
      <c r="T1867" s="133">
        <v>2.9999999999999997E-4</v>
      </c>
      <c r="U1867" s="27">
        <v>2.0049999999999998E-3</v>
      </c>
      <c r="V1867" s="8">
        <f>IF(AB1865="Latest Sag:",-(K1867*L1867+P1867*Q1867),-(K1867*L1867+P1867*Q1867)+U1867)</f>
        <v>-3.9950000000000003E-3</v>
      </c>
      <c r="W1867" s="8">
        <f>IF(OR(AC1866="",AC1866=0),Z1866+V1867,IF(AB1865="Latest Sag:",AA1866+U1867+V1867,AC1866+V1867))</f>
        <v>-0.63277700000000003</v>
      </c>
      <c r="X1867" s="33">
        <v>-39.622104</v>
      </c>
      <c r="Y1867" s="53">
        <f>IF(OR(ISBLANK(X1867),X1865=VALUE(20)),,IF(W1865="Latest Z20:",ABS(X1865-X1867-K1864*L1864-P1864*Q1864+U1866+U1867),ABS(X1866-X1867-K1866*L1866-P1866*Q1866+U1867)))</f>
        <v>2.0000000029128662E-6</v>
      </c>
      <c r="Z1867" s="28">
        <v>-67.618806000000006</v>
      </c>
      <c r="AA1867" s="28">
        <v>-0.61702299999999999</v>
      </c>
      <c r="AB1867" s="28">
        <v>-1.6171000000000001E-2</v>
      </c>
      <c r="AC1867" s="8">
        <f t="shared" ref="AC1867" si="4285">AB1867+AA1867</f>
        <v>-0.63319400000000003</v>
      </c>
      <c r="AD1867" s="35">
        <v>-0.63288518657728698</v>
      </c>
      <c r="AE1867" s="8">
        <f t="shared" ref="AE1867" si="4286">IF(AD1867="",0,IF(OR(AC1867="",AC1867=0),W1867-AD1867,AC1867-AD1867))</f>
        <v>-3.0881342271305012E-4</v>
      </c>
      <c r="AF1867" s="58">
        <f t="shared" ref="AF1867" si="4287">IF(AA1867="",(Z1867-V1867)-Z1866,AC1867-W1867)</f>
        <v>-4.170000000000007E-4</v>
      </c>
      <c r="AG1867" s="40">
        <v>137</v>
      </c>
      <c r="AH1867" s="73">
        <v>400</v>
      </c>
      <c r="AI1867" s="40">
        <v>11</v>
      </c>
      <c r="AJ1867" s="73">
        <v>100</v>
      </c>
      <c r="AK1867" s="40">
        <v>18</v>
      </c>
      <c r="AL1867" s="73">
        <v>200</v>
      </c>
      <c r="AM1867" s="70"/>
      <c r="AN1867" s="74"/>
      <c r="AO1867" s="70">
        <v>93</v>
      </c>
      <c r="AP1867" s="63"/>
      <c r="AQ1867" s="63"/>
      <c r="AR1867" s="40"/>
      <c r="AS1867" s="40"/>
      <c r="AT1867" s="63"/>
      <c r="AU1867" s="63"/>
      <c r="AV1867" s="142"/>
      <c r="AW1867" s="71"/>
      <c r="AX1867" s="45"/>
      <c r="AY1867" s="45"/>
      <c r="AZ1867" s="46"/>
      <c r="BA1867" s="152"/>
      <c r="BB1867" s="47"/>
      <c r="BC1867" s="158">
        <v>5</v>
      </c>
      <c r="BD1867" s="158">
        <v>6</v>
      </c>
      <c r="BE1867" s="47">
        <v>5.8</v>
      </c>
      <c r="BF1867" s="56"/>
      <c r="BG1867" s="49"/>
      <c r="BH1867" s="50"/>
      <c r="BI1867" s="49"/>
      <c r="BJ1867" s="49"/>
      <c r="BK1867" s="49"/>
      <c r="BL1867" s="49"/>
      <c r="BM1867" s="49"/>
      <c r="BN1867" s="50"/>
      <c r="BO1867" s="49"/>
      <c r="BP1867" s="49"/>
      <c r="BQ1867" s="50"/>
      <c r="BR1867" s="9"/>
    </row>
    <row r="1868" spans="1:70" s="6" customFormat="1" x14ac:dyDescent="0.25">
      <c r="A1868" s="170" t="s">
        <v>1155</v>
      </c>
      <c r="B1868" s="136"/>
      <c r="C1868" s="137">
        <v>44980.834039351852</v>
      </c>
      <c r="D1868" s="146">
        <v>3.98</v>
      </c>
      <c r="E1868" s="139" t="s">
        <v>814</v>
      </c>
      <c r="F1868" s="165" t="s">
        <v>1191</v>
      </c>
      <c r="G1868" s="22"/>
      <c r="H1868" s="134"/>
      <c r="I1868" s="134"/>
      <c r="J1868" s="145"/>
      <c r="K1868" s="29"/>
      <c r="L1868" s="29"/>
      <c r="M1868" s="1"/>
      <c r="N1868" s="1"/>
      <c r="O1868" s="3"/>
      <c r="P1868" s="29"/>
      <c r="Q1868" s="29"/>
      <c r="R1868" s="1"/>
      <c r="S1868" s="1"/>
      <c r="T1868" s="147" t="s">
        <v>903</v>
      </c>
      <c r="U1868" s="32" t="s">
        <v>24</v>
      </c>
      <c r="V1868" s="24"/>
      <c r="W1868" s="25" t="s">
        <v>22</v>
      </c>
      <c r="X1868" s="30">
        <v>20</v>
      </c>
      <c r="Y1868" s="138"/>
      <c r="Z1868" s="30"/>
      <c r="AA1868" s="30"/>
      <c r="AB1868" s="36" t="s">
        <v>21</v>
      </c>
      <c r="AC1868" s="24">
        <f>$AC$1867</f>
        <v>-0.63319400000000003</v>
      </c>
      <c r="AD1868" s="30"/>
      <c r="AE1868" s="24"/>
      <c r="AF1868" s="24"/>
      <c r="AG1868" s="41"/>
      <c r="AH1868" s="41"/>
      <c r="AI1868" s="41"/>
      <c r="AJ1868" s="41"/>
      <c r="AK1868" s="41"/>
      <c r="AL1868" s="41"/>
      <c r="AM1868" s="41"/>
      <c r="AN1868" s="41"/>
      <c r="AO1868" s="41"/>
      <c r="AP1868" s="135"/>
      <c r="AQ1868" s="135"/>
      <c r="AR1868" s="41"/>
      <c r="AS1868" s="41"/>
      <c r="AT1868" s="135"/>
      <c r="AU1868" s="135"/>
      <c r="AV1868" s="29"/>
      <c r="AW1868" s="42"/>
      <c r="AX1868" s="42"/>
      <c r="AY1868" s="42"/>
      <c r="AZ1868" s="43"/>
      <c r="BA1868" s="151"/>
      <c r="BB1868" s="44"/>
      <c r="BC1868" s="157">
        <v>6</v>
      </c>
      <c r="BD1868" s="157"/>
      <c r="BE1868" s="44"/>
      <c r="BF1868" s="48"/>
      <c r="BG1868" s="48"/>
      <c r="BH1868" s="48"/>
      <c r="BI1868" s="48"/>
      <c r="BJ1868" s="48"/>
      <c r="BK1868" s="48"/>
      <c r="BL1868" s="48"/>
      <c r="BM1868" s="48"/>
      <c r="BN1868" s="48"/>
      <c r="BO1868" s="48"/>
      <c r="BP1868" s="48"/>
      <c r="BQ1868" s="48"/>
      <c r="BR1868" s="1"/>
    </row>
    <row r="1869" spans="1:70" s="7" customFormat="1" x14ac:dyDescent="0.25">
      <c r="A1869" s="68" t="s">
        <v>2781</v>
      </c>
      <c r="B1869" s="67" t="s">
        <v>1246</v>
      </c>
      <c r="C1869" s="52">
        <v>44980.834201388891</v>
      </c>
      <c r="D1869" s="16">
        <f>(K1869*M1869+P1869*R1869)/(24*60*60)</f>
        <v>0</v>
      </c>
      <c r="E1869" s="26"/>
      <c r="F1869" s="14" t="s">
        <v>2750</v>
      </c>
      <c r="G1869" s="15">
        <v>0.115</v>
      </c>
      <c r="H1869" s="131">
        <v>31.5</v>
      </c>
      <c r="I1869" s="131">
        <v>15</v>
      </c>
      <c r="J1869" s="143" t="s">
        <v>2139</v>
      </c>
      <c r="K1869" s="37"/>
      <c r="L1869" s="27">
        <v>2E-3</v>
      </c>
      <c r="M1869" s="13">
        <v>176</v>
      </c>
      <c r="N1869" s="13">
        <v>240</v>
      </c>
      <c r="O1869" s="17">
        <v>2E-3</v>
      </c>
      <c r="P1869" s="37"/>
      <c r="Q1869" s="27">
        <v>2E-3</v>
      </c>
      <c r="R1869" s="13">
        <v>529</v>
      </c>
      <c r="S1869" s="13">
        <v>240</v>
      </c>
      <c r="T1869" s="133">
        <v>2.9999999999999997E-4</v>
      </c>
      <c r="U1869" s="27"/>
      <c r="V1869" s="8">
        <f>IF(AB1867="Latest Sag:",-(K1869*L1869+P1869*Q1869),-(K1869*L1869+P1869*Q1869)+U1869)</f>
        <v>0</v>
      </c>
      <c r="W1869" s="8">
        <f>IF(OR(AC1868="",AC1868=0),Z1868+V1869,IF(AB1867="Latest Sag:",AA1868+U1869+V1869,AC1868+V1869))</f>
        <v>-0.63319400000000003</v>
      </c>
      <c r="X1869" s="34"/>
      <c r="Y1869" s="53">
        <f>IF(OR(ISBLANK(X1869),X1867=VALUE(20)),,IF(W1867="Latest Z20:",ABS(X1867-X1869-K1866*L1866-P1866*Q1866+U1868+U1869),ABS(X1868-X1869-K1868*L1868-P1868*Q1868+U1869)))</f>
        <v>0</v>
      </c>
      <c r="Z1869" s="28">
        <v>-67.61636</v>
      </c>
      <c r="AA1869" s="28">
        <v>-0.61658999999999997</v>
      </c>
      <c r="AB1869" s="28">
        <v>-8.43E-4</v>
      </c>
      <c r="AC1869" s="8">
        <f t="shared" ref="AC1869" si="4288">AB1869+AA1869</f>
        <v>-0.61743300000000001</v>
      </c>
      <c r="AD1869" s="35">
        <v>-0.63249469337248798</v>
      </c>
      <c r="AE1869" s="8">
        <f t="shared" ref="AE1869" si="4289">IF(AD1869="",0,IF(OR(AC1869="",AC1869=0),W1869-AD1869,AC1869-AD1869))</f>
        <v>1.5061693372487972E-2</v>
      </c>
      <c r="AF1869" s="58">
        <f t="shared" ref="AF1869" si="4290">IF(AA1869="",(Z1869-V1869)-Z1868,AC1869-W1869)</f>
        <v>1.5761000000000025E-2</v>
      </c>
      <c r="AG1869" s="40">
        <v>-3089</v>
      </c>
      <c r="AH1869" s="73">
        <v>400</v>
      </c>
      <c r="AI1869" s="40">
        <v>9</v>
      </c>
      <c r="AJ1869" s="73">
        <v>100</v>
      </c>
      <c r="AK1869" s="40">
        <v>17</v>
      </c>
      <c r="AL1869" s="73">
        <v>200</v>
      </c>
      <c r="AM1869" s="70"/>
      <c r="AN1869" s="74"/>
      <c r="AO1869" s="70"/>
      <c r="AP1869" s="63"/>
      <c r="AQ1869" s="63"/>
      <c r="AR1869" s="40"/>
      <c r="AS1869" s="40"/>
      <c r="AT1869" s="63"/>
      <c r="AU1869" s="63"/>
      <c r="AV1869" s="142"/>
      <c r="AW1869" s="71"/>
      <c r="AX1869" s="45"/>
      <c r="AY1869" s="45"/>
      <c r="AZ1869" s="46"/>
      <c r="BA1869" s="152"/>
      <c r="BB1869" s="47"/>
      <c r="BC1869" s="158">
        <v>6</v>
      </c>
      <c r="BD1869" s="158"/>
      <c r="BE1869" s="47"/>
      <c r="BF1869" s="56"/>
      <c r="BG1869" s="49"/>
      <c r="BH1869" s="50"/>
      <c r="BI1869" s="49"/>
      <c r="BJ1869" s="49"/>
      <c r="BK1869" s="49"/>
      <c r="BL1869" s="49"/>
      <c r="BM1869" s="49"/>
      <c r="BN1869" s="50"/>
      <c r="BO1869" s="49"/>
      <c r="BP1869" s="49"/>
      <c r="BQ1869" s="50"/>
      <c r="BR1869" s="9"/>
    </row>
    <row r="1870" spans="1:70" s="7" customFormat="1" x14ac:dyDescent="0.25">
      <c r="A1870" s="68" t="s">
        <v>2782</v>
      </c>
      <c r="B1870" s="67" t="s">
        <v>1246</v>
      </c>
      <c r="C1870" s="52">
        <v>44980.855173611111</v>
      </c>
      <c r="D1870" s="16">
        <f>(K1870*M1870+P1870*R1870)/(24*60*60)</f>
        <v>1.0185185185185186E-2</v>
      </c>
      <c r="E1870" s="26"/>
      <c r="F1870" s="14" t="s">
        <v>2750</v>
      </c>
      <c r="G1870" s="15">
        <v>0.115</v>
      </c>
      <c r="H1870" s="131">
        <v>31.5</v>
      </c>
      <c r="I1870" s="131">
        <v>15</v>
      </c>
      <c r="J1870" s="143" t="s">
        <v>2139</v>
      </c>
      <c r="K1870" s="27">
        <v>5</v>
      </c>
      <c r="L1870" s="27">
        <v>2E-3</v>
      </c>
      <c r="M1870" s="13">
        <v>176</v>
      </c>
      <c r="N1870" s="13">
        <v>240</v>
      </c>
      <c r="O1870" s="17">
        <v>2E-3</v>
      </c>
      <c r="P1870" s="27">
        <v>0</v>
      </c>
      <c r="Q1870" s="27">
        <v>2E-3</v>
      </c>
      <c r="R1870" s="13">
        <v>529</v>
      </c>
      <c r="S1870" s="13">
        <v>240</v>
      </c>
      <c r="T1870" s="133">
        <v>2.9999999999999997E-4</v>
      </c>
      <c r="U1870" s="27">
        <v>5.4270000000000004E-3</v>
      </c>
      <c r="V1870" s="8">
        <f>IF(AB1868="Latest Sag:",-(K1870*L1870+P1870*Q1870),-(K1870*L1870+P1870*Q1870)+U1870)</f>
        <v>-0.01</v>
      </c>
      <c r="W1870" s="8">
        <f>IF(OR(AC1869="",AC1869=0),Z1869+V1870,IF(AB1868="Latest Sag:",AA1869+U1870+V1870,AC1869+V1870))</f>
        <v>-0.62116300000000002</v>
      </c>
      <c r="X1870" s="33">
        <v>-39.604616999999998</v>
      </c>
      <c r="Y1870" s="53">
        <f>IF(OR(ISBLANK(X1870),X1868=VALUE(20)),,IF(W1868="Latest Z20:",ABS(X1868-X1870-K1867*L1867-P1867*Q1867+U1869+U1870),ABS(X1869-X1870-K1869*L1869-P1869*Q1869+U1870)))</f>
        <v>0</v>
      </c>
      <c r="Z1870" s="28">
        <v>-67.616230000000002</v>
      </c>
      <c r="AA1870" s="28">
        <v>-0.61660800000000004</v>
      </c>
      <c r="AB1870" s="28">
        <v>-5.1060000000000003E-3</v>
      </c>
      <c r="AC1870" s="8">
        <f t="shared" ref="AC1870" si="4291">AB1870+AA1870</f>
        <v>-0.6217140000000001</v>
      </c>
      <c r="AD1870" s="35">
        <v>-0.63249469337248798</v>
      </c>
      <c r="AE1870" s="8">
        <f t="shared" ref="AE1870" si="4292">IF(AD1870="",0,IF(OR(AC1870="",AC1870=0),W1870-AD1870,AC1870-AD1870))</f>
        <v>1.0780693372487882E-2</v>
      </c>
      <c r="AF1870" s="58">
        <f t="shared" ref="AF1870" si="4293">IF(AA1870="",(Z1870-V1870)-Z1869,AC1870-W1870)</f>
        <v>-5.510000000000792E-4</v>
      </c>
      <c r="AG1870" s="40">
        <v>-226</v>
      </c>
      <c r="AH1870" s="73">
        <v>400</v>
      </c>
      <c r="AI1870" s="40">
        <v>22</v>
      </c>
      <c r="AJ1870" s="73">
        <v>100</v>
      </c>
      <c r="AK1870" s="40">
        <v>11</v>
      </c>
      <c r="AL1870" s="73">
        <v>200</v>
      </c>
      <c r="AM1870" s="70"/>
      <c r="AN1870" s="74"/>
      <c r="AO1870" s="70">
        <v>115</v>
      </c>
      <c r="AP1870" s="63"/>
      <c r="AQ1870" s="63"/>
      <c r="AR1870" s="40"/>
      <c r="AS1870" s="40"/>
      <c r="AT1870" s="63"/>
      <c r="AU1870" s="63"/>
      <c r="AV1870" s="142"/>
      <c r="AW1870" s="71"/>
      <c r="AX1870" s="45"/>
      <c r="AY1870" s="45"/>
      <c r="AZ1870" s="46"/>
      <c r="BA1870" s="152"/>
      <c r="BB1870" s="47"/>
      <c r="BC1870" s="158">
        <v>6</v>
      </c>
      <c r="BD1870" s="158"/>
      <c r="BE1870" s="47"/>
      <c r="BF1870" s="56"/>
      <c r="BG1870" s="49"/>
      <c r="BH1870" s="50"/>
      <c r="BI1870" s="49"/>
      <c r="BJ1870" s="49"/>
      <c r="BK1870" s="49"/>
      <c r="BL1870" s="49"/>
      <c r="BM1870" s="49"/>
      <c r="BN1870" s="50"/>
      <c r="BO1870" s="49"/>
      <c r="BP1870" s="49"/>
      <c r="BQ1870" s="50"/>
      <c r="BR1870" s="9"/>
    </row>
    <row r="1871" spans="1:70" s="7" customFormat="1" x14ac:dyDescent="0.25">
      <c r="A1871" s="68" t="s">
        <v>2783</v>
      </c>
      <c r="B1871" s="67" t="s">
        <v>1246</v>
      </c>
      <c r="C1871" s="52">
        <v>44980.881863425922</v>
      </c>
      <c r="D1871" s="16">
        <f>(K1871*M1871+P1871*R1871)/(24*60*60)</f>
        <v>8.1481481481481474E-3</v>
      </c>
      <c r="E1871" s="26"/>
      <c r="F1871" s="14" t="s">
        <v>2750</v>
      </c>
      <c r="G1871" s="15">
        <v>0.115</v>
      </c>
      <c r="H1871" s="131">
        <v>31.5</v>
      </c>
      <c r="I1871" s="131">
        <v>15</v>
      </c>
      <c r="J1871" s="143" t="s">
        <v>2139</v>
      </c>
      <c r="K1871" s="27">
        <v>4</v>
      </c>
      <c r="L1871" s="27">
        <v>2E-3</v>
      </c>
      <c r="M1871" s="13">
        <v>176</v>
      </c>
      <c r="N1871" s="13">
        <v>240</v>
      </c>
      <c r="O1871" s="17">
        <v>2E-3</v>
      </c>
      <c r="P1871" s="27">
        <v>0</v>
      </c>
      <c r="Q1871" s="27">
        <v>2E-3</v>
      </c>
      <c r="R1871" s="13">
        <v>529</v>
      </c>
      <c r="S1871" s="13">
        <v>240</v>
      </c>
      <c r="T1871" s="133">
        <v>2.9999999999999997E-4</v>
      </c>
      <c r="U1871" s="27">
        <v>2.225E-3</v>
      </c>
      <c r="V1871" s="8">
        <f>IF(AB1869="Latest Sag:",-(K1871*L1871+P1871*Q1871),-(K1871*L1871+P1871*Q1871)+U1871)</f>
        <v>-5.7750000000000006E-3</v>
      </c>
      <c r="W1871" s="8">
        <f>IF(OR(AC1870="",AC1870=0),Z1870+V1871,IF(AB1869="Latest Sag:",AA1870+U1871+V1871,AC1870+V1871))</f>
        <v>-0.62748900000000007</v>
      </c>
      <c r="X1871" s="33">
        <v>-39.612391000000002</v>
      </c>
      <c r="Y1871" s="53">
        <f>IF(OR(ISBLANK(X1871),X1869=VALUE(20)),,IF(W1869="Latest Z20:",ABS(X1869-X1871-K1868*L1868-P1868*Q1868+U1870+U1871),ABS(X1870-X1871-K1870*L1870-P1870*Q1870+U1871)))</f>
        <v>9.999999951676268E-7</v>
      </c>
      <c r="Z1871" s="28">
        <v>-67.616253</v>
      </c>
      <c r="AA1871" s="28">
        <v>-0.61657600000000001</v>
      </c>
      <c r="AB1871" s="28">
        <v>-1.0846E-2</v>
      </c>
      <c r="AC1871" s="8">
        <f t="shared" ref="AC1871" si="4294">AB1871+AA1871</f>
        <v>-0.62742200000000004</v>
      </c>
      <c r="AD1871" s="35">
        <v>-0.63249469337248798</v>
      </c>
      <c r="AE1871" s="8">
        <f t="shared" ref="AE1871" si="4295">IF(AD1871="",0,IF(OR(AC1871="",AC1871=0),W1871-AD1871,AC1871-AD1871))</f>
        <v>5.0726933724879464E-3</v>
      </c>
      <c r="AF1871" s="58">
        <f t="shared" ref="AF1871" si="4296">IF(AA1871="",(Z1871-V1871)-Z1870,AC1871-W1871)</f>
        <v>6.700000000003925E-5</v>
      </c>
      <c r="AG1871" s="40">
        <v>48</v>
      </c>
      <c r="AH1871" s="73">
        <v>400</v>
      </c>
      <c r="AI1871" s="40">
        <v>21</v>
      </c>
      <c r="AJ1871" s="73">
        <v>100</v>
      </c>
      <c r="AK1871" s="40">
        <v>10</v>
      </c>
      <c r="AL1871" s="73">
        <v>200</v>
      </c>
      <c r="AM1871" s="70"/>
      <c r="AN1871" s="74"/>
      <c r="AO1871" s="70">
        <v>56</v>
      </c>
      <c r="AP1871" s="63"/>
      <c r="AQ1871" s="63"/>
      <c r="AR1871" s="40"/>
      <c r="AS1871" s="40"/>
      <c r="AT1871" s="63"/>
      <c r="AU1871" s="63"/>
      <c r="AV1871" s="142"/>
      <c r="AW1871" s="71"/>
      <c r="AX1871" s="45"/>
      <c r="AY1871" s="45"/>
      <c r="AZ1871" s="46"/>
      <c r="BA1871" s="152"/>
      <c r="BB1871" s="47"/>
      <c r="BC1871" s="158">
        <v>6</v>
      </c>
      <c r="BD1871" s="158"/>
      <c r="BE1871" s="47"/>
      <c r="BF1871" s="56"/>
      <c r="BG1871" s="49"/>
      <c r="BH1871" s="50"/>
      <c r="BI1871" s="49"/>
      <c r="BJ1871" s="49"/>
      <c r="BK1871" s="49"/>
      <c r="BL1871" s="49"/>
      <c r="BM1871" s="49"/>
      <c r="BN1871" s="50"/>
      <c r="BO1871" s="49"/>
      <c r="BP1871" s="49"/>
      <c r="BQ1871" s="50"/>
      <c r="BR1871" s="9"/>
    </row>
    <row r="1872" spans="1:70" s="7" customFormat="1" x14ac:dyDescent="0.25">
      <c r="A1872" s="68" t="s">
        <v>2784</v>
      </c>
      <c r="B1872" s="67" t="s">
        <v>1246</v>
      </c>
      <c r="C1872" s="52">
        <v>44980.904999999999</v>
      </c>
      <c r="D1872" s="16">
        <f>(K1872*M1872+P1872*R1872)/(24*60*60)</f>
        <v>1.019675925925926E-2</v>
      </c>
      <c r="E1872" s="26"/>
      <c r="F1872" s="14" t="s">
        <v>2750</v>
      </c>
      <c r="G1872" s="15">
        <v>0.115</v>
      </c>
      <c r="H1872" s="131">
        <v>31.5</v>
      </c>
      <c r="I1872" s="131">
        <v>15</v>
      </c>
      <c r="J1872" s="143" t="s">
        <v>2139</v>
      </c>
      <c r="K1872" s="27">
        <v>2</v>
      </c>
      <c r="L1872" s="27">
        <v>2E-3</v>
      </c>
      <c r="M1872" s="13">
        <v>176</v>
      </c>
      <c r="N1872" s="13">
        <v>240</v>
      </c>
      <c r="O1872" s="17">
        <v>2E-3</v>
      </c>
      <c r="P1872" s="27">
        <v>1</v>
      </c>
      <c r="Q1872" s="27">
        <v>2E-3</v>
      </c>
      <c r="R1872" s="13">
        <v>529</v>
      </c>
      <c r="S1872" s="13">
        <v>240</v>
      </c>
      <c r="T1872" s="133">
        <v>2.9999999999999997E-4</v>
      </c>
      <c r="U1872" s="27">
        <v>1.2329999999999999E-3</v>
      </c>
      <c r="V1872" s="8">
        <f>IF(AB1870="Latest Sag:",-(K1872*L1872+P1872*Q1872),-(K1872*L1872+P1872*Q1872)+U1872)</f>
        <v>-4.7670000000000004E-3</v>
      </c>
      <c r="W1872" s="8">
        <f>IF(OR(AC1871="",AC1871=0),Z1871+V1872,IF(AB1870="Latest Sag:",AA1871+U1872+V1872,AC1871+V1872))</f>
        <v>-0.632189</v>
      </c>
      <c r="X1872" s="33">
        <v>-39.619159000000003</v>
      </c>
      <c r="Y1872" s="53">
        <f>IF(OR(ISBLANK(X1872),X1870=VALUE(20)),,IF(W1870="Latest Z20:",ABS(X1870-X1872-K1869*L1869-P1869*Q1869+U1871+U1872),ABS(X1871-X1872-K1871*L1871-P1871*Q1871+U1872)))</f>
        <v>1.0000000009952135E-6</v>
      </c>
      <c r="Z1872" s="28">
        <v>-67.616242999999997</v>
      </c>
      <c r="AA1872" s="28">
        <v>-0.61661100000000002</v>
      </c>
      <c r="AB1872" s="28">
        <v>-1.5692000000000001E-2</v>
      </c>
      <c r="AC1872" s="8">
        <f t="shared" ref="AC1872" si="4297">AB1872+AA1872</f>
        <v>-0.63230300000000006</v>
      </c>
      <c r="AD1872" s="35">
        <v>-0.63249469337248798</v>
      </c>
      <c r="AE1872" s="8">
        <f t="shared" ref="AE1872" si="4298">IF(AD1872="",0,IF(OR(AC1872="",AC1872=0),W1872-AD1872,AC1872-AD1872))</f>
        <v>1.9169337248792218E-4</v>
      </c>
      <c r="AF1872" s="58">
        <f t="shared" ref="AF1872" si="4299">IF(AA1872="",(Z1872-V1872)-Z1871,AC1872-W1872)</f>
        <v>-1.140000000000585E-4</v>
      </c>
      <c r="AG1872" s="40">
        <v>27</v>
      </c>
      <c r="AH1872" s="73">
        <v>400</v>
      </c>
      <c r="AI1872" s="40">
        <v>18</v>
      </c>
      <c r="AJ1872" s="73">
        <v>100</v>
      </c>
      <c r="AK1872" s="40">
        <v>18</v>
      </c>
      <c r="AL1872" s="73">
        <v>200</v>
      </c>
      <c r="AM1872" s="70"/>
      <c r="AN1872" s="74"/>
      <c r="AO1872" s="70">
        <v>74</v>
      </c>
      <c r="AP1872" s="63"/>
      <c r="AQ1872" s="63"/>
      <c r="AR1872" s="40"/>
      <c r="AS1872" s="40"/>
      <c r="AT1872" s="63"/>
      <c r="AU1872" s="63"/>
      <c r="AV1872" s="142"/>
      <c r="AW1872" s="71"/>
      <c r="AX1872" s="45"/>
      <c r="AY1872" s="45"/>
      <c r="AZ1872" s="46"/>
      <c r="BA1872" s="152"/>
      <c r="BB1872" s="47"/>
      <c r="BC1872" s="158">
        <v>6</v>
      </c>
      <c r="BD1872" s="158">
        <v>6</v>
      </c>
      <c r="BE1872" s="47">
        <v>6.1</v>
      </c>
      <c r="BF1872" s="56"/>
      <c r="BG1872" s="49"/>
      <c r="BH1872" s="50"/>
      <c r="BI1872" s="49"/>
      <c r="BJ1872" s="49"/>
      <c r="BK1872" s="49"/>
      <c r="BL1872" s="49"/>
      <c r="BM1872" s="49"/>
      <c r="BN1872" s="50"/>
      <c r="BO1872" s="49"/>
      <c r="BP1872" s="49"/>
      <c r="BQ1872" s="50"/>
      <c r="BR1872" s="9"/>
    </row>
    <row r="1873" spans="1:70" s="6" customFormat="1" x14ac:dyDescent="0.25">
      <c r="A1873" s="170" t="s">
        <v>1155</v>
      </c>
      <c r="B1873" s="136"/>
      <c r="C1873" s="137">
        <v>44980.943819444445</v>
      </c>
      <c r="D1873" s="146">
        <v>2.63</v>
      </c>
      <c r="E1873" s="139" t="s">
        <v>814</v>
      </c>
      <c r="F1873" s="165" t="s">
        <v>1195</v>
      </c>
      <c r="G1873" s="22"/>
      <c r="H1873" s="134"/>
      <c r="I1873" s="134"/>
      <c r="J1873" s="145"/>
      <c r="K1873" s="29"/>
      <c r="L1873" s="29"/>
      <c r="M1873" s="1"/>
      <c r="N1873" s="1"/>
      <c r="O1873" s="3"/>
      <c r="P1873" s="29"/>
      <c r="Q1873" s="29"/>
      <c r="R1873" s="1"/>
      <c r="S1873" s="1"/>
      <c r="T1873" s="147" t="s">
        <v>903</v>
      </c>
      <c r="U1873" s="32" t="s">
        <v>24</v>
      </c>
      <c r="V1873" s="24"/>
      <c r="W1873" s="25" t="s">
        <v>22</v>
      </c>
      <c r="X1873" s="30">
        <v>20</v>
      </c>
      <c r="Y1873" s="138"/>
      <c r="Z1873" s="30"/>
      <c r="AA1873" s="30"/>
      <c r="AB1873" s="36" t="s">
        <v>21</v>
      </c>
      <c r="AC1873" s="24">
        <f>$AC$1872</f>
        <v>-0.63230300000000006</v>
      </c>
      <c r="AD1873" s="30"/>
      <c r="AE1873" s="24"/>
      <c r="AF1873" s="24"/>
      <c r="AG1873" s="41"/>
      <c r="AH1873" s="41"/>
      <c r="AI1873" s="41"/>
      <c r="AJ1873" s="41"/>
      <c r="AK1873" s="41"/>
      <c r="AL1873" s="41"/>
      <c r="AM1873" s="41"/>
      <c r="AN1873" s="41"/>
      <c r="AO1873" s="41"/>
      <c r="AP1873" s="135"/>
      <c r="AQ1873" s="135"/>
      <c r="AR1873" s="41"/>
      <c r="AS1873" s="41"/>
      <c r="AT1873" s="135"/>
      <c r="AU1873" s="135"/>
      <c r="AV1873" s="29"/>
      <c r="AW1873" s="42"/>
      <c r="AX1873" s="42"/>
      <c r="AY1873" s="42"/>
      <c r="AZ1873" s="43"/>
      <c r="BA1873" s="151"/>
      <c r="BB1873" s="44"/>
      <c r="BC1873" s="157">
        <v>7</v>
      </c>
      <c r="BD1873" s="157"/>
      <c r="BE1873" s="44"/>
      <c r="BF1873" s="48"/>
      <c r="BG1873" s="48"/>
      <c r="BH1873" s="48"/>
      <c r="BI1873" s="48"/>
      <c r="BJ1873" s="48"/>
      <c r="BK1873" s="48"/>
      <c r="BL1873" s="48"/>
      <c r="BM1873" s="48"/>
      <c r="BN1873" s="48"/>
      <c r="BO1873" s="48"/>
      <c r="BP1873" s="48"/>
      <c r="BQ1873" s="48"/>
      <c r="BR1873" s="1"/>
    </row>
    <row r="1874" spans="1:70" s="7" customFormat="1" x14ac:dyDescent="0.25">
      <c r="A1874" s="68" t="s">
        <v>2785</v>
      </c>
      <c r="B1874" s="67" t="s">
        <v>1246</v>
      </c>
      <c r="C1874" s="52">
        <v>44980.951215277775</v>
      </c>
      <c r="D1874" s="16">
        <f>(K1874*M1874+P1874*R1874)/(24*60*60)</f>
        <v>0</v>
      </c>
      <c r="E1874" s="26"/>
      <c r="F1874" s="14" t="s">
        <v>2750</v>
      </c>
      <c r="G1874" s="15">
        <v>0.115</v>
      </c>
      <c r="H1874" s="131">
        <v>31.5</v>
      </c>
      <c r="I1874" s="131">
        <v>15</v>
      </c>
      <c r="J1874" s="143" t="s">
        <v>2139</v>
      </c>
      <c r="K1874" s="37"/>
      <c r="L1874" s="27">
        <v>2E-3</v>
      </c>
      <c r="M1874" s="13">
        <v>176</v>
      </c>
      <c r="N1874" s="13">
        <v>240</v>
      </c>
      <c r="O1874" s="17">
        <v>2E-3</v>
      </c>
      <c r="P1874" s="37"/>
      <c r="Q1874" s="27">
        <v>2E-3</v>
      </c>
      <c r="R1874" s="13">
        <v>529</v>
      </c>
      <c r="S1874" s="13">
        <v>240</v>
      </c>
      <c r="T1874" s="133">
        <v>2.9999999999999997E-4</v>
      </c>
      <c r="U1874" s="27"/>
      <c r="V1874" s="8">
        <f>IF(AB1872="Latest Sag:",-(K1874*L1874+P1874*Q1874),-(K1874*L1874+P1874*Q1874)+U1874)</f>
        <v>0</v>
      </c>
      <c r="W1874" s="8">
        <f>IF(OR(AC1873="",AC1873=0),Z1873+V1874,IF(AB1872="Latest Sag:",AA1873+U1874+V1874,AC1873+V1874))</f>
        <v>-0.63230300000000006</v>
      </c>
      <c r="X1874" s="34"/>
      <c r="Y1874" s="53">
        <f>IF(OR(ISBLANK(X1874),X1872=VALUE(20)),,IF(W1872="Latest Z20:",ABS(X1872-X1874-K1871*L1871-P1871*Q1871+U1873+U1874),ABS(X1873-X1874-K1873*L1873-P1873*Q1873+U1874)))</f>
        <v>0</v>
      </c>
      <c r="Z1874" s="28">
        <v>-67.612450999999993</v>
      </c>
      <c r="AA1874" s="28">
        <v>-0.61650099999999997</v>
      </c>
      <c r="AB1874" s="28">
        <v>-1.1379999999999999E-3</v>
      </c>
      <c r="AC1874" s="8">
        <f t="shared" ref="AC1874" si="4300">AB1874+AA1874</f>
        <v>-0.61763899999999994</v>
      </c>
      <c r="AD1874" s="35">
        <v>-0.63239025467530596</v>
      </c>
      <c r="AE1874" s="8">
        <f t="shared" ref="AE1874" si="4301">IF(AD1874="",0,IF(OR(AC1874="",AC1874=0),W1874-AD1874,AC1874-AD1874))</f>
        <v>1.4751254675306025E-2</v>
      </c>
      <c r="AF1874" s="58">
        <f t="shared" ref="AF1874" si="4302">IF(AA1874="",(Z1874-V1874)-Z1873,AC1874-W1874)</f>
        <v>1.4664000000000121E-2</v>
      </c>
      <c r="AG1874" s="40">
        <v>-2135</v>
      </c>
      <c r="AH1874" s="73">
        <v>400</v>
      </c>
      <c r="AI1874" s="40">
        <v>17</v>
      </c>
      <c r="AJ1874" s="73">
        <v>100</v>
      </c>
      <c r="AK1874" s="40">
        <v>27</v>
      </c>
      <c r="AL1874" s="73">
        <v>200</v>
      </c>
      <c r="AM1874" s="70"/>
      <c r="AN1874" s="74"/>
      <c r="AO1874" s="70"/>
      <c r="AP1874" s="63"/>
      <c r="AQ1874" s="63"/>
      <c r="AR1874" s="40"/>
      <c r="AS1874" s="40"/>
      <c r="AT1874" s="63"/>
      <c r="AU1874" s="63"/>
      <c r="AV1874" s="142"/>
      <c r="AW1874" s="71"/>
      <c r="AX1874" s="45"/>
      <c r="AY1874" s="45"/>
      <c r="AZ1874" s="46"/>
      <c r="BA1874" s="152"/>
      <c r="BB1874" s="47"/>
      <c r="BC1874" s="158">
        <v>7</v>
      </c>
      <c r="BD1874" s="158"/>
      <c r="BE1874" s="47"/>
      <c r="BF1874" s="56"/>
      <c r="BG1874" s="49"/>
      <c r="BH1874" s="50"/>
      <c r="BI1874" s="49"/>
      <c r="BJ1874" s="49"/>
      <c r="BK1874" s="49"/>
      <c r="BL1874" s="49"/>
      <c r="BM1874" s="49"/>
      <c r="BN1874" s="50"/>
      <c r="BO1874" s="49"/>
      <c r="BP1874" s="49"/>
      <c r="BQ1874" s="50"/>
      <c r="BR1874" s="9"/>
    </row>
    <row r="1875" spans="1:70" s="7" customFormat="1" x14ac:dyDescent="0.25">
      <c r="A1875" s="68" t="s">
        <v>2786</v>
      </c>
      <c r="B1875" s="67" t="s">
        <v>1246</v>
      </c>
      <c r="C1875" s="52">
        <v>44980.994560185187</v>
      </c>
      <c r="D1875" s="16">
        <f>(K1875*M1875+P1875*R1875)/(24*60*60)</f>
        <v>8.1481481481481474E-3</v>
      </c>
      <c r="E1875" s="26"/>
      <c r="F1875" s="14" t="s">
        <v>2750</v>
      </c>
      <c r="G1875" s="15">
        <v>0.115</v>
      </c>
      <c r="H1875" s="131">
        <v>31.5</v>
      </c>
      <c r="I1875" s="131">
        <v>15</v>
      </c>
      <c r="J1875" s="143" t="s">
        <v>2139</v>
      </c>
      <c r="K1875" s="27">
        <v>4</v>
      </c>
      <c r="L1875" s="27">
        <v>2E-3</v>
      </c>
      <c r="M1875" s="13">
        <v>176</v>
      </c>
      <c r="N1875" s="13">
        <v>240</v>
      </c>
      <c r="O1875" s="17">
        <v>2E-3</v>
      </c>
      <c r="P1875" s="27">
        <v>0</v>
      </c>
      <c r="Q1875" s="27">
        <v>2E-3</v>
      </c>
      <c r="R1875" s="13">
        <v>529</v>
      </c>
      <c r="S1875" s="13">
        <v>240</v>
      </c>
      <c r="T1875" s="133">
        <v>2.9999999999999997E-4</v>
      </c>
      <c r="U1875" s="27">
        <v>3.5750000000000001E-3</v>
      </c>
      <c r="V1875" s="8">
        <f>IF(AB1873="Latest Sag:",-(K1875*L1875+P1875*Q1875),-(K1875*L1875+P1875*Q1875)+U1875)</f>
        <v>-8.0000000000000002E-3</v>
      </c>
      <c r="W1875" s="8">
        <f>IF(OR(AC1874="",AC1874=0),Z1874+V1875,IF(AB1873="Latest Sag:",AA1874+U1875+V1875,AC1874+V1875))</f>
        <v>-0.62092599999999998</v>
      </c>
      <c r="X1875" s="33">
        <v>-39.602989000000001</v>
      </c>
      <c r="Y1875" s="53">
        <f>IF(OR(ISBLANK(X1875),X1873=VALUE(20)),,IF(W1873="Latest Z20:",ABS(X1873-X1875-K1872*L1872-P1872*Q1872+U1874+U1875),ABS(X1874-X1875-K1874*L1874-P1874*Q1874+U1875)))</f>
        <v>0</v>
      </c>
      <c r="Z1875" s="28">
        <v>-67.612323000000004</v>
      </c>
      <c r="AA1875" s="28">
        <v>-0.61651100000000003</v>
      </c>
      <c r="AB1875" s="28">
        <v>-5.182E-3</v>
      </c>
      <c r="AC1875" s="8">
        <f t="shared" ref="AC1875" si="4303">AB1875+AA1875</f>
        <v>-0.62169300000000005</v>
      </c>
      <c r="AD1875" s="35">
        <v>-0.63239025467530596</v>
      </c>
      <c r="AE1875" s="8">
        <f t="shared" ref="AE1875" si="4304">IF(AD1875="",0,IF(OR(AC1875="",AC1875=0),W1875-AD1875,AC1875-AD1875))</f>
        <v>1.0697254675305912E-2</v>
      </c>
      <c r="AF1875" s="58">
        <f t="shared" ref="AF1875" si="4305">IF(AA1875="",(Z1875-V1875)-Z1874,AC1875-W1875)</f>
        <v>-7.6700000000007318E-4</v>
      </c>
      <c r="AG1875" s="40">
        <v>-249</v>
      </c>
      <c r="AH1875" s="73">
        <v>400</v>
      </c>
      <c r="AI1875" s="40">
        <v>25</v>
      </c>
      <c r="AJ1875" s="73">
        <v>100</v>
      </c>
      <c r="AK1875" s="40">
        <v>9</v>
      </c>
      <c r="AL1875" s="73">
        <v>200</v>
      </c>
      <c r="AM1875" s="70"/>
      <c r="AN1875" s="74"/>
      <c r="AO1875" s="70">
        <v>167</v>
      </c>
      <c r="AP1875" s="63"/>
      <c r="AQ1875" s="63"/>
      <c r="AR1875" s="40"/>
      <c r="AS1875" s="40"/>
      <c r="AT1875" s="63"/>
      <c r="AU1875" s="63"/>
      <c r="AV1875" s="142"/>
      <c r="AW1875" s="71"/>
      <c r="AX1875" s="45"/>
      <c r="AY1875" s="45"/>
      <c r="AZ1875" s="46"/>
      <c r="BA1875" s="152"/>
      <c r="BB1875" s="47"/>
      <c r="BC1875" s="158">
        <v>7</v>
      </c>
      <c r="BD1875" s="158"/>
      <c r="BE1875" s="47"/>
      <c r="BF1875" s="56"/>
      <c r="BG1875" s="49"/>
      <c r="BH1875" s="50"/>
      <c r="BI1875" s="49"/>
      <c r="BJ1875" s="49"/>
      <c r="BK1875" s="49"/>
      <c r="BL1875" s="49"/>
      <c r="BM1875" s="49"/>
      <c r="BN1875" s="50"/>
      <c r="BO1875" s="49"/>
      <c r="BP1875" s="49"/>
      <c r="BQ1875" s="50"/>
      <c r="BR1875" s="9"/>
    </row>
    <row r="1876" spans="1:70" s="7" customFormat="1" x14ac:dyDescent="0.25">
      <c r="A1876" s="68" t="s">
        <v>2787</v>
      </c>
      <c r="B1876" s="67" t="s">
        <v>1246</v>
      </c>
      <c r="C1876" s="52">
        <v>44980.999513888892</v>
      </c>
      <c r="D1876" s="16">
        <f>(K1876*M1876+P1876*R1876)/(24*60*60)</f>
        <v>6.1111111111111114E-3</v>
      </c>
      <c r="E1876" s="26"/>
      <c r="F1876" s="14" t="s">
        <v>2750</v>
      </c>
      <c r="G1876" s="15">
        <v>0.115</v>
      </c>
      <c r="H1876" s="131">
        <v>31.5</v>
      </c>
      <c r="I1876" s="131">
        <v>15</v>
      </c>
      <c r="J1876" s="143" t="s">
        <v>2139</v>
      </c>
      <c r="K1876" s="27">
        <v>3</v>
      </c>
      <c r="L1876" s="27">
        <v>2E-3</v>
      </c>
      <c r="M1876" s="13">
        <v>176</v>
      </c>
      <c r="N1876" s="13">
        <v>240</v>
      </c>
      <c r="O1876" s="17">
        <v>2E-3</v>
      </c>
      <c r="P1876" s="27">
        <v>0</v>
      </c>
      <c r="Q1876" s="27">
        <v>2E-3</v>
      </c>
      <c r="R1876" s="13">
        <v>529</v>
      </c>
      <c r="S1876" s="13">
        <v>240</v>
      </c>
      <c r="T1876" s="133">
        <v>2.9999999999999997E-4</v>
      </c>
      <c r="U1876" s="27">
        <v>3.01E-4</v>
      </c>
      <c r="V1876" s="8">
        <f>IF(AB1874="Latest Sag:",-(K1876*L1876+P1876*Q1876),-(K1876*L1876+P1876*Q1876)+U1876)</f>
        <v>-5.6990000000000001E-3</v>
      </c>
      <c r="W1876" s="8">
        <f>IF(OR(AC1875="",AC1875=0),Z1875+V1876,IF(AB1874="Latest Sag:",AA1875+U1876+V1876,AC1875+V1876))</f>
        <v>-0.62739200000000006</v>
      </c>
      <c r="X1876" s="33">
        <v>-39.610686999999999</v>
      </c>
      <c r="Y1876" s="53">
        <f>IF(OR(ISBLANK(X1876),X1874=VALUE(20)),,IF(W1874="Latest Z20:",ABS(X1874-X1876-K1873*L1873-P1873*Q1873+U1875+U1876),ABS(X1875-X1876-K1875*L1875-P1875*Q1875+U1876)))</f>
        <v>1.0000000022379802E-6</v>
      </c>
      <c r="Z1876" s="28">
        <v>-67.612509000000003</v>
      </c>
      <c r="AA1876" s="28">
        <v>-0.61651</v>
      </c>
      <c r="AB1876" s="28">
        <v>-1.0888999999999999E-2</v>
      </c>
      <c r="AC1876" s="8">
        <f t="shared" ref="AC1876" si="4306">AB1876+AA1876</f>
        <v>-0.62739900000000004</v>
      </c>
      <c r="AD1876" s="35">
        <v>-0.63239025467530596</v>
      </c>
      <c r="AE1876" s="8">
        <f t="shared" ref="AE1876" si="4307">IF(AD1876="",0,IF(OR(AC1876="",AC1876=0),W1876-AD1876,AC1876-AD1876))</f>
        <v>4.9912546753059228E-3</v>
      </c>
      <c r="AF1876" s="58">
        <f t="shared" ref="AF1876" si="4308">IF(AA1876="",(Z1876-V1876)-Z1875,AC1876-W1876)</f>
        <v>-6.999999999979245E-6</v>
      </c>
      <c r="AG1876" s="40">
        <v>16</v>
      </c>
      <c r="AH1876" s="73">
        <v>400</v>
      </c>
      <c r="AI1876" s="40">
        <v>32</v>
      </c>
      <c r="AJ1876" s="73">
        <v>100</v>
      </c>
      <c r="AK1876" s="40">
        <v>11</v>
      </c>
      <c r="AL1876" s="73">
        <v>200</v>
      </c>
      <c r="AM1876" s="70"/>
      <c r="AN1876" s="74"/>
      <c r="AO1876" s="70">
        <v>22</v>
      </c>
      <c r="AP1876" s="63"/>
      <c r="AQ1876" s="63"/>
      <c r="AR1876" s="40"/>
      <c r="AS1876" s="40"/>
      <c r="AT1876" s="63"/>
      <c r="AU1876" s="63"/>
      <c r="AV1876" s="142"/>
      <c r="AW1876" s="71"/>
      <c r="AX1876" s="45"/>
      <c r="AY1876" s="45"/>
      <c r="AZ1876" s="46"/>
      <c r="BA1876" s="152"/>
      <c r="BB1876" s="47"/>
      <c r="BC1876" s="158">
        <v>7</v>
      </c>
      <c r="BD1876" s="158"/>
      <c r="BE1876" s="47"/>
      <c r="BF1876" s="56"/>
      <c r="BG1876" s="49"/>
      <c r="BH1876" s="50"/>
      <c r="BI1876" s="49"/>
      <c r="BJ1876" s="49"/>
      <c r="BK1876" s="49"/>
      <c r="BL1876" s="49"/>
      <c r="BM1876" s="49"/>
      <c r="BN1876" s="50"/>
      <c r="BO1876" s="49"/>
      <c r="BP1876" s="49"/>
      <c r="BQ1876" s="50"/>
      <c r="BR1876" s="9"/>
    </row>
    <row r="1877" spans="1:70" s="7" customFormat="1" x14ac:dyDescent="0.25">
      <c r="A1877" s="68" t="s">
        <v>2788</v>
      </c>
      <c r="B1877" s="67" t="s">
        <v>1246</v>
      </c>
      <c r="C1877" s="52">
        <v>44981.019548611112</v>
      </c>
      <c r="D1877" s="16">
        <f>(K1877*M1877+P1877*R1877)/(24*60*60)</f>
        <v>1.019675925925926E-2</v>
      </c>
      <c r="E1877" s="26"/>
      <c r="F1877" s="14" t="s">
        <v>2750</v>
      </c>
      <c r="G1877" s="15">
        <v>0.115</v>
      </c>
      <c r="H1877" s="131">
        <v>31.5</v>
      </c>
      <c r="I1877" s="131">
        <v>15</v>
      </c>
      <c r="J1877" s="143" t="s">
        <v>2139</v>
      </c>
      <c r="K1877" s="27">
        <v>2</v>
      </c>
      <c r="L1877" s="27">
        <v>2E-3</v>
      </c>
      <c r="M1877" s="13">
        <v>176</v>
      </c>
      <c r="N1877" s="13">
        <v>240</v>
      </c>
      <c r="O1877" s="17">
        <v>2E-3</v>
      </c>
      <c r="P1877" s="27">
        <v>1</v>
      </c>
      <c r="Q1877" s="27">
        <v>2E-3</v>
      </c>
      <c r="R1877" s="13">
        <v>529</v>
      </c>
      <c r="S1877" s="13">
        <v>240</v>
      </c>
      <c r="T1877" s="133">
        <v>2.9999999999999997E-4</v>
      </c>
      <c r="U1877" s="27">
        <v>1.3140000000000001E-3</v>
      </c>
      <c r="V1877" s="8">
        <f>IF(AB1875="Latest Sag:",-(K1877*L1877+P1877*Q1877),-(K1877*L1877+P1877*Q1877)+U1877)</f>
        <v>-4.6860000000000001E-3</v>
      </c>
      <c r="W1877" s="8">
        <f>IF(OR(AC1876="",AC1876=0),Z1876+V1877,IF(AB1875="Latest Sag:",AA1876+U1877+V1877,AC1876+V1877))</f>
        <v>-0.63208500000000001</v>
      </c>
      <c r="X1877" s="33">
        <v>-39.615374000000003</v>
      </c>
      <c r="Y1877" s="53">
        <f>IF(OR(ISBLANK(X1877),X1875=VALUE(20)),,IF(W1875="Latest Z20:",ABS(X1875-X1877-K1874*L1874-P1874*Q1874+U1876+U1877),ABS(X1876-X1877-K1876*L1876-P1876*Q1876+U1877)))</f>
        <v>1.0000000041044885E-6</v>
      </c>
      <c r="Z1877" s="28">
        <v>-67.612356000000005</v>
      </c>
      <c r="AA1877" s="28">
        <v>-0.61651699999999998</v>
      </c>
      <c r="AB1877" s="28">
        <v>-1.5644000000000002E-2</v>
      </c>
      <c r="AC1877" s="8">
        <f t="shared" ref="AC1877" si="4309">AB1877+AA1877</f>
        <v>-0.63216099999999997</v>
      </c>
      <c r="AD1877" s="35">
        <v>-0.63239025467530596</v>
      </c>
      <c r="AE1877" s="8">
        <f t="shared" ref="AE1877" si="4310">IF(AD1877="",0,IF(OR(AC1877="",AC1877=0),W1877-AD1877,AC1877-AD1877))</f>
        <v>2.2925467530598986E-4</v>
      </c>
      <c r="AF1877" s="58">
        <f t="shared" ref="AF1877" si="4311">IF(AA1877="",(Z1877-V1877)-Z1876,AC1877-W1877)</f>
        <v>-7.5999999999964984E-5</v>
      </c>
      <c r="AG1877" s="40">
        <v>232</v>
      </c>
      <c r="AH1877" s="73">
        <v>400</v>
      </c>
      <c r="AI1877" s="40">
        <v>8</v>
      </c>
      <c r="AJ1877" s="73">
        <v>100</v>
      </c>
      <c r="AK1877" s="40">
        <v>13</v>
      </c>
      <c r="AL1877" s="73">
        <v>200</v>
      </c>
      <c r="AM1877" s="70"/>
      <c r="AN1877" s="74"/>
      <c r="AO1877" s="70">
        <v>30</v>
      </c>
      <c r="AP1877" s="63"/>
      <c r="AQ1877" s="63"/>
      <c r="AR1877" s="40"/>
      <c r="AS1877" s="40"/>
      <c r="AT1877" s="63"/>
      <c r="AU1877" s="63"/>
      <c r="AV1877" s="142"/>
      <c r="AW1877" s="71"/>
      <c r="AX1877" s="45"/>
      <c r="AY1877" s="45"/>
      <c r="AZ1877" s="46"/>
      <c r="BA1877" s="152"/>
      <c r="BB1877" s="47"/>
      <c r="BC1877" s="158">
        <v>7</v>
      </c>
      <c r="BD1877" s="158">
        <v>6</v>
      </c>
      <c r="BE1877" s="47">
        <v>5.8</v>
      </c>
      <c r="BF1877" s="56"/>
      <c r="BG1877" s="49"/>
      <c r="BH1877" s="50"/>
      <c r="BI1877" s="49"/>
      <c r="BJ1877" s="49"/>
      <c r="BK1877" s="49"/>
      <c r="BL1877" s="49"/>
      <c r="BM1877" s="49"/>
      <c r="BN1877" s="50"/>
      <c r="BO1877" s="49"/>
      <c r="BP1877" s="49"/>
      <c r="BQ1877" s="50"/>
      <c r="BR1877" s="9"/>
    </row>
    <row r="1878" spans="1:70" s="6" customFormat="1" x14ac:dyDescent="0.25">
      <c r="A1878" s="170" t="s">
        <v>1155</v>
      </c>
      <c r="B1878" s="136"/>
      <c r="C1878" s="137">
        <v>44981.065636574072</v>
      </c>
      <c r="D1878" s="146">
        <v>2.92</v>
      </c>
      <c r="E1878" s="139" t="s">
        <v>814</v>
      </c>
      <c r="F1878" s="165" t="s">
        <v>1199</v>
      </c>
      <c r="G1878" s="22"/>
      <c r="H1878" s="134"/>
      <c r="I1878" s="134"/>
      <c r="J1878" s="145"/>
      <c r="K1878" s="29"/>
      <c r="L1878" s="29"/>
      <c r="M1878" s="1"/>
      <c r="N1878" s="1"/>
      <c r="O1878" s="3"/>
      <c r="P1878" s="29"/>
      <c r="Q1878" s="29"/>
      <c r="R1878" s="1"/>
      <c r="S1878" s="1"/>
      <c r="T1878" s="147" t="s">
        <v>903</v>
      </c>
      <c r="U1878" s="32" t="s">
        <v>24</v>
      </c>
      <c r="V1878" s="24"/>
      <c r="W1878" s="25" t="s">
        <v>22</v>
      </c>
      <c r="X1878" s="30">
        <v>20</v>
      </c>
      <c r="Y1878" s="138"/>
      <c r="Z1878" s="30"/>
      <c r="AA1878" s="30"/>
      <c r="AB1878" s="36" t="s">
        <v>21</v>
      </c>
      <c r="AC1878" s="24">
        <f>$AC$1877</f>
        <v>-0.63216099999999997</v>
      </c>
      <c r="AD1878" s="30"/>
      <c r="AE1878" s="24"/>
      <c r="AF1878" s="24"/>
      <c r="AG1878" s="41"/>
      <c r="AH1878" s="41"/>
      <c r="AI1878" s="41"/>
      <c r="AJ1878" s="41"/>
      <c r="AK1878" s="41"/>
      <c r="AL1878" s="41"/>
      <c r="AM1878" s="41"/>
      <c r="AN1878" s="41"/>
      <c r="AO1878" s="41"/>
      <c r="AP1878" s="135"/>
      <c r="AQ1878" s="135"/>
      <c r="AR1878" s="41"/>
      <c r="AS1878" s="41"/>
      <c r="AT1878" s="135"/>
      <c r="AU1878" s="135"/>
      <c r="AV1878" s="29"/>
      <c r="AW1878" s="42"/>
      <c r="AX1878" s="42"/>
      <c r="AY1878" s="42"/>
      <c r="AZ1878" s="43"/>
      <c r="BA1878" s="151"/>
      <c r="BB1878" s="44"/>
      <c r="BC1878" s="157">
        <v>8</v>
      </c>
      <c r="BD1878" s="157"/>
      <c r="BE1878" s="44"/>
      <c r="BF1878" s="48"/>
      <c r="BG1878" s="48"/>
      <c r="BH1878" s="48"/>
      <c r="BI1878" s="48"/>
      <c r="BJ1878" s="48"/>
      <c r="BK1878" s="48"/>
      <c r="BL1878" s="48"/>
      <c r="BM1878" s="48"/>
      <c r="BN1878" s="48"/>
      <c r="BO1878" s="48"/>
      <c r="BP1878" s="48"/>
      <c r="BQ1878" s="48"/>
      <c r="BR1878" s="1"/>
    </row>
    <row r="1879" spans="1:70" s="7" customFormat="1" x14ac:dyDescent="0.25">
      <c r="A1879" s="68" t="s">
        <v>2789</v>
      </c>
      <c r="B1879" s="67" t="s">
        <v>1246</v>
      </c>
      <c r="C1879" s="52">
        <v>44981.072627314818</v>
      </c>
      <c r="D1879" s="16">
        <f>(K1879*M1879+P1879*R1879)/(24*60*60)</f>
        <v>0</v>
      </c>
      <c r="E1879" s="26"/>
      <c r="F1879" s="14" t="s">
        <v>2750</v>
      </c>
      <c r="G1879" s="15">
        <v>0.115</v>
      </c>
      <c r="H1879" s="131">
        <v>31.5</v>
      </c>
      <c r="I1879" s="131">
        <v>15</v>
      </c>
      <c r="J1879" s="143" t="s">
        <v>2139</v>
      </c>
      <c r="K1879" s="37"/>
      <c r="L1879" s="27">
        <v>2E-3</v>
      </c>
      <c r="M1879" s="13">
        <v>176</v>
      </c>
      <c r="N1879" s="13">
        <v>240</v>
      </c>
      <c r="O1879" s="17">
        <v>2E-3</v>
      </c>
      <c r="P1879" s="37"/>
      <c r="Q1879" s="27">
        <v>2E-3</v>
      </c>
      <c r="R1879" s="13">
        <v>529</v>
      </c>
      <c r="S1879" s="13">
        <v>240</v>
      </c>
      <c r="T1879" s="133">
        <v>2.9999999999999997E-4</v>
      </c>
      <c r="U1879" s="27"/>
      <c r="V1879" s="8">
        <f>IF(AB1877="Latest Sag:",-(K1879*L1879+P1879*Q1879),-(K1879*L1879+P1879*Q1879)+U1879)</f>
        <v>0</v>
      </c>
      <c r="W1879" s="8">
        <f>IF(OR(AC1878="",AC1878=0),Z1878+V1879,IF(AB1877="Latest Sag:",AA1878+U1879+V1879,AC1878+V1879))</f>
        <v>-0.63216099999999997</v>
      </c>
      <c r="X1879" s="34"/>
      <c r="Y1879" s="53">
        <f>IF(OR(ISBLANK(X1879),X1877=VALUE(20)),,IF(W1877="Latest Z20:",ABS(X1877-X1879-K1876*L1876-P1876*Q1876+U1878+U1879),ABS(X1878-X1879-K1878*L1878-P1878*Q1878+U1879)))</f>
        <v>0</v>
      </c>
      <c r="Z1879" s="28">
        <v>-67.611485999999999</v>
      </c>
      <c r="AA1879" s="28">
        <v>-0.61660300000000001</v>
      </c>
      <c r="AB1879" s="28">
        <v>-8.7500000000000002E-4</v>
      </c>
      <c r="AC1879" s="8">
        <f t="shared" ref="AC1879" si="4312">AB1879+AA1879</f>
        <v>-0.61747799999999997</v>
      </c>
      <c r="AD1879" s="35">
        <v>-0.63246715274968202</v>
      </c>
      <c r="AE1879" s="8">
        <f t="shared" ref="AE1879" si="4313">IF(AD1879="",0,IF(OR(AC1879="",AC1879=0),W1879-AD1879,AC1879-AD1879))</f>
        <v>1.4989152749682044E-2</v>
      </c>
      <c r="AF1879" s="58">
        <f t="shared" ref="AF1879" si="4314">IF(AA1879="",(Z1879-V1879)-Z1878,AC1879-W1879)</f>
        <v>1.4683000000000002E-2</v>
      </c>
      <c r="AG1879" s="40">
        <v>-2250</v>
      </c>
      <c r="AH1879" s="73">
        <v>400</v>
      </c>
      <c r="AI1879" s="40">
        <v>20</v>
      </c>
      <c r="AJ1879" s="73">
        <v>100</v>
      </c>
      <c r="AK1879" s="40">
        <v>18</v>
      </c>
      <c r="AL1879" s="73">
        <v>200</v>
      </c>
      <c r="AM1879" s="70"/>
      <c r="AN1879" s="74"/>
      <c r="AO1879" s="70"/>
      <c r="AP1879" s="63"/>
      <c r="AQ1879" s="63"/>
      <c r="AR1879" s="40"/>
      <c r="AS1879" s="40"/>
      <c r="AT1879" s="63"/>
      <c r="AU1879" s="63"/>
      <c r="AV1879" s="142"/>
      <c r="AW1879" s="71"/>
      <c r="AX1879" s="45"/>
      <c r="AY1879" s="45"/>
      <c r="AZ1879" s="46"/>
      <c r="BA1879" s="152"/>
      <c r="BB1879" s="47"/>
      <c r="BC1879" s="158">
        <v>8</v>
      </c>
      <c r="BD1879" s="158"/>
      <c r="BE1879" s="47"/>
      <c r="BF1879" s="56"/>
      <c r="BG1879" s="49"/>
      <c r="BH1879" s="50"/>
      <c r="BI1879" s="49"/>
      <c r="BJ1879" s="49"/>
      <c r="BK1879" s="49"/>
      <c r="BL1879" s="49"/>
      <c r="BM1879" s="49"/>
      <c r="BN1879" s="50"/>
      <c r="BO1879" s="49"/>
      <c r="BP1879" s="49"/>
      <c r="BQ1879" s="50"/>
      <c r="BR1879" s="9"/>
    </row>
    <row r="1880" spans="1:70" s="7" customFormat="1" x14ac:dyDescent="0.25">
      <c r="A1880" s="68" t="s">
        <v>2790</v>
      </c>
      <c r="B1880" s="67" t="s">
        <v>2792</v>
      </c>
      <c r="C1880" s="52">
        <v>44981.114166666666</v>
      </c>
      <c r="D1880" s="16">
        <f>(K1880*M1880+P1880*R1880)/(24*60*60)</f>
        <v>8.1481481481481474E-3</v>
      </c>
      <c r="E1880" s="26"/>
      <c r="F1880" s="14" t="s">
        <v>2750</v>
      </c>
      <c r="G1880" s="15">
        <v>0.115</v>
      </c>
      <c r="H1880" s="131">
        <v>31.5</v>
      </c>
      <c r="I1880" s="131">
        <v>15</v>
      </c>
      <c r="J1880" s="143" t="s">
        <v>2139</v>
      </c>
      <c r="K1880" s="27">
        <v>4</v>
      </c>
      <c r="L1880" s="27">
        <v>2E-3</v>
      </c>
      <c r="M1880" s="13">
        <v>176</v>
      </c>
      <c r="N1880" s="13">
        <v>240</v>
      </c>
      <c r="O1880" s="17">
        <v>2E-3</v>
      </c>
      <c r="P1880" s="27">
        <v>0</v>
      </c>
      <c r="Q1880" s="27">
        <v>2E-3</v>
      </c>
      <c r="R1880" s="13">
        <v>529</v>
      </c>
      <c r="S1880" s="13">
        <v>240</v>
      </c>
      <c r="T1880" s="133">
        <v>2.9999999999999997E-4</v>
      </c>
      <c r="U1880" s="27">
        <v>3.1359999999999999E-3</v>
      </c>
      <c r="V1880" s="8">
        <f>IF(AB1878="Latest Sag:",-(K1880*L1880+P1880*Q1880),-(K1880*L1880+P1880*Q1880)+U1880)</f>
        <v>-8.0000000000000002E-3</v>
      </c>
      <c r="W1880" s="8">
        <f>IF(OR(AC1879="",AC1879=0),Z1879+V1880,IF(AB1878="Latest Sag:",AA1879+U1880+V1880,AC1879+V1880))</f>
        <v>-0.62146699999999999</v>
      </c>
      <c r="X1880" s="33">
        <v>-39.601604000000002</v>
      </c>
      <c r="Y1880" s="53">
        <f>IF(OR(ISBLANK(X1880),X1878=VALUE(20)),,IF(W1878="Latest Z20:",ABS(X1878-X1880-K1877*L1877-P1877*Q1877+U1879+U1880),ABS(X1879-X1880-K1879*L1879-P1879*Q1879+U1880)))</f>
        <v>0</v>
      </c>
      <c r="Z1880" s="28">
        <v>-67.611475999999996</v>
      </c>
      <c r="AA1880" s="28">
        <v>-0.61660999999999999</v>
      </c>
      <c r="AB1880" s="28">
        <v>-4.7609999999999996E-3</v>
      </c>
      <c r="AC1880" s="8">
        <f t="shared" ref="AC1880" si="4315">AB1880+AA1880</f>
        <v>-0.62137100000000001</v>
      </c>
      <c r="AD1880" s="35">
        <v>-0.63246715274968202</v>
      </c>
      <c r="AE1880" s="8">
        <f t="shared" ref="AE1880" si="4316">IF(AD1880="",0,IF(OR(AC1880="",AC1880=0),W1880-AD1880,AC1880-AD1880))</f>
        <v>1.1096152749682009E-2</v>
      </c>
      <c r="AF1880" s="58">
        <f t="shared" ref="AF1880" si="4317">IF(AA1880="",(Z1880-V1880)-Z1879,AC1880-W1880)</f>
        <v>9.5999999999984986E-5</v>
      </c>
      <c r="AG1880" s="40">
        <v>9</v>
      </c>
      <c r="AH1880" s="73">
        <v>400</v>
      </c>
      <c r="AI1880" s="40">
        <v>25</v>
      </c>
      <c r="AJ1880" s="73">
        <v>100</v>
      </c>
      <c r="AK1880" s="40">
        <v>7</v>
      </c>
      <c r="AL1880" s="73">
        <v>200</v>
      </c>
      <c r="AM1880" s="70"/>
      <c r="AN1880" s="74"/>
      <c r="AO1880" s="70">
        <v>195</v>
      </c>
      <c r="AP1880" s="63"/>
      <c r="AQ1880" s="63"/>
      <c r="AR1880" s="40"/>
      <c r="AS1880" s="40"/>
      <c r="AT1880" s="63"/>
      <c r="AU1880" s="63"/>
      <c r="AV1880" s="142"/>
      <c r="AW1880" s="71"/>
      <c r="AX1880" s="45"/>
      <c r="AY1880" s="45"/>
      <c r="AZ1880" s="46"/>
      <c r="BA1880" s="152"/>
      <c r="BB1880" s="47"/>
      <c r="BC1880" s="158">
        <v>8</v>
      </c>
      <c r="BD1880" s="158"/>
      <c r="BE1880" s="47"/>
      <c r="BF1880" s="56"/>
      <c r="BG1880" s="49"/>
      <c r="BH1880" s="50"/>
      <c r="BI1880" s="49"/>
      <c r="BJ1880" s="49"/>
      <c r="BK1880" s="49"/>
      <c r="BL1880" s="49"/>
      <c r="BM1880" s="49"/>
      <c r="BN1880" s="50"/>
      <c r="BO1880" s="49"/>
      <c r="BP1880" s="49"/>
      <c r="BQ1880" s="50"/>
      <c r="BR1880" s="9"/>
    </row>
    <row r="1881" spans="1:70" s="7" customFormat="1" x14ac:dyDescent="0.25">
      <c r="A1881" s="68" t="s">
        <v>2791</v>
      </c>
      <c r="B1881" s="67" t="s">
        <v>1347</v>
      </c>
      <c r="C1881" s="52">
        <v>44981.116666666669</v>
      </c>
      <c r="D1881" s="16">
        <f>(K1881*M1881+P1881*R1881)/(24*60*60)</f>
        <v>8.1481481481481474E-3</v>
      </c>
      <c r="E1881" s="26"/>
      <c r="F1881" s="14" t="s">
        <v>2750</v>
      </c>
      <c r="G1881" s="15">
        <v>0.115</v>
      </c>
      <c r="H1881" s="131">
        <v>31.5</v>
      </c>
      <c r="I1881" s="131">
        <v>15</v>
      </c>
      <c r="J1881" s="143" t="s">
        <v>2139</v>
      </c>
      <c r="K1881" s="27">
        <v>4</v>
      </c>
      <c r="L1881" s="27">
        <v>2E-3</v>
      </c>
      <c r="M1881" s="13">
        <v>176</v>
      </c>
      <c r="N1881" s="13">
        <v>240</v>
      </c>
      <c r="O1881" s="17">
        <v>2E-3</v>
      </c>
      <c r="P1881" s="27">
        <v>0</v>
      </c>
      <c r="Q1881" s="27">
        <v>2E-3</v>
      </c>
      <c r="R1881" s="13">
        <v>529</v>
      </c>
      <c r="S1881" s="13">
        <v>240</v>
      </c>
      <c r="T1881" s="133">
        <v>2.9999999999999997E-4</v>
      </c>
      <c r="U1881" s="27">
        <v>1.91E-3</v>
      </c>
      <c r="V1881" s="8">
        <f>IF(AB1879="Latest Sag:",-(K1881*L1881+P1881*Q1881),-(K1881*L1881+P1881*Q1881)+U1881)</f>
        <v>-6.0899999999999999E-3</v>
      </c>
      <c r="W1881" s="8">
        <f>IF(OR(AC1880="",AC1880=0),Z1880+V1881,IF(AB1879="Latest Sag:",AA1880+U1881+V1881,AC1880+V1881))</f>
        <v>-0.62746100000000005</v>
      </c>
      <c r="X1881" s="33">
        <v>-39.607694000000002</v>
      </c>
      <c r="Y1881" s="53">
        <f>IF(OR(ISBLANK(X1881),X1879=VALUE(20)),,IF(W1879="Latest Z20:",ABS(X1879-X1881-K1878*L1878-P1878*Q1878+U1880+U1881),ABS(X1880-X1881-K1880*L1880-P1880*Q1880+U1881)))</f>
        <v>3.7274870690051642E-16</v>
      </c>
      <c r="Z1881" s="28">
        <v>-67.61157</v>
      </c>
      <c r="AA1881" s="28">
        <v>-0.61661200000000005</v>
      </c>
      <c r="AB1881" s="28">
        <v>-1.0961E-2</v>
      </c>
      <c r="AC1881" s="8">
        <f t="shared" ref="AC1881" si="4318">AB1881+AA1881</f>
        <v>-0.62757300000000005</v>
      </c>
      <c r="AD1881" s="35">
        <v>-0.63246715274968202</v>
      </c>
      <c r="AE1881" s="8">
        <f t="shared" ref="AE1881" si="4319">IF(AD1881="",0,IF(OR(AC1881="",AC1881=0),W1881-AD1881,AC1881-AD1881))</f>
        <v>4.8941527496819681E-3</v>
      </c>
      <c r="AF1881" s="58">
        <f t="shared" ref="AF1881" si="4320">IF(AA1881="",(Z1881-V1881)-Z1880,AC1881-W1881)</f>
        <v>-1.1200000000000099E-4</v>
      </c>
      <c r="AG1881" s="40">
        <v>219</v>
      </c>
      <c r="AH1881" s="73">
        <v>400</v>
      </c>
      <c r="AI1881" s="40">
        <v>15</v>
      </c>
      <c r="AJ1881" s="73">
        <v>100</v>
      </c>
      <c r="AK1881" s="40">
        <v>9</v>
      </c>
      <c r="AL1881" s="73">
        <v>200</v>
      </c>
      <c r="AM1881" s="70"/>
      <c r="AN1881" s="74"/>
      <c r="AO1881" s="70">
        <v>54</v>
      </c>
      <c r="AP1881" s="63"/>
      <c r="AQ1881" s="63"/>
      <c r="AR1881" s="40"/>
      <c r="AS1881" s="40"/>
      <c r="AT1881" s="63"/>
      <c r="AU1881" s="63"/>
      <c r="AV1881" s="142"/>
      <c r="AW1881" s="71"/>
      <c r="AX1881" s="45">
        <v>-1.16E-4</v>
      </c>
      <c r="AY1881" s="45"/>
      <c r="AZ1881" s="46"/>
      <c r="BA1881" s="152"/>
      <c r="BB1881" s="47"/>
      <c r="BC1881" s="158">
        <v>8</v>
      </c>
      <c r="BD1881" s="158"/>
      <c r="BE1881" s="47"/>
      <c r="BF1881" s="56"/>
      <c r="BG1881" s="49"/>
      <c r="BH1881" s="50"/>
      <c r="BI1881" s="49"/>
      <c r="BJ1881" s="49"/>
      <c r="BK1881" s="49"/>
      <c r="BL1881" s="49"/>
      <c r="BM1881" s="49"/>
      <c r="BN1881" s="50"/>
      <c r="BO1881" s="49"/>
      <c r="BP1881" s="49"/>
      <c r="BQ1881" s="50"/>
      <c r="BR1881" s="9"/>
    </row>
    <row r="1882" spans="1:70" s="7" customFormat="1" x14ac:dyDescent="0.25">
      <c r="A1882" s="68" t="s">
        <v>2793</v>
      </c>
      <c r="B1882" s="67" t="s">
        <v>1347</v>
      </c>
      <c r="C1882" s="52">
        <v>44981.138599537036</v>
      </c>
      <c r="D1882" s="16">
        <f>(K1882*M1882+P1882*R1882)/(24*60*60)</f>
        <v>1.019675925925926E-2</v>
      </c>
      <c r="E1882" s="26"/>
      <c r="F1882" s="14" t="s">
        <v>2750</v>
      </c>
      <c r="G1882" s="15">
        <v>0.115</v>
      </c>
      <c r="H1882" s="131">
        <v>31.5</v>
      </c>
      <c r="I1882" s="131">
        <v>15</v>
      </c>
      <c r="J1882" s="143" t="s">
        <v>2139</v>
      </c>
      <c r="K1882" s="27">
        <v>2</v>
      </c>
      <c r="L1882" s="27">
        <v>2E-3</v>
      </c>
      <c r="M1882" s="13">
        <v>176</v>
      </c>
      <c r="N1882" s="13">
        <v>240</v>
      </c>
      <c r="O1882" s="17">
        <v>2E-3</v>
      </c>
      <c r="P1882" s="27">
        <v>1</v>
      </c>
      <c r="Q1882" s="27">
        <v>2E-3</v>
      </c>
      <c r="R1882" s="13">
        <v>529</v>
      </c>
      <c r="S1882" s="13">
        <v>240</v>
      </c>
      <c r="T1882" s="133">
        <v>2.9999999999999997E-4</v>
      </c>
      <c r="U1882" s="27">
        <v>1.204E-3</v>
      </c>
      <c r="V1882" s="8">
        <f>IF(AB1880="Latest Sag:",-(K1882*L1882+P1882*Q1882),-(K1882*L1882+P1882*Q1882)+U1882)</f>
        <v>-4.7959999999999999E-3</v>
      </c>
      <c r="W1882" s="8">
        <f>IF(OR(AC1881="",AC1881=0),Z1881+V1882,IF(AB1880="Latest Sag:",AA1881+U1882+V1882,AC1881+V1882))</f>
        <v>-0.63236900000000007</v>
      </c>
      <c r="X1882" s="33">
        <v>-39.614491000000001</v>
      </c>
      <c r="Y1882" s="53">
        <f>IF(OR(ISBLANK(X1882),X1880=VALUE(20)),,IF(W1880="Latest Z20:",ABS(X1880-X1882-K1879*L1879-P1879*Q1879+U1881+U1882),ABS(X1881-X1882-K1881*L1881-P1881*Q1881+U1882)))</f>
        <v>9.9999999883157963E-7</v>
      </c>
      <c r="Z1882" s="28">
        <v>-67.611681000000004</v>
      </c>
      <c r="AA1882" s="28">
        <v>-0.61661299999999997</v>
      </c>
      <c r="AB1882" s="28">
        <v>-1.5809E-2</v>
      </c>
      <c r="AC1882" s="8">
        <f t="shared" ref="AC1882" si="4321">AB1882+AA1882</f>
        <v>-0.63242199999999993</v>
      </c>
      <c r="AD1882" s="35">
        <v>-0.63246715274968202</v>
      </c>
      <c r="AE1882" s="8">
        <f t="shared" ref="AE1882" si="4322">IF(AD1882="",0,IF(OR(AC1882="",AC1882=0),W1882-AD1882,AC1882-AD1882))</f>
        <v>4.5152749682086935E-5</v>
      </c>
      <c r="AF1882" s="58">
        <f t="shared" ref="AF1882" si="4323">IF(AA1882="",(Z1882-V1882)-Z1881,AC1882-W1882)</f>
        <v>-5.2999999999858716E-5</v>
      </c>
      <c r="AG1882" s="40">
        <v>-7</v>
      </c>
      <c r="AH1882" s="73">
        <v>400</v>
      </c>
      <c r="AI1882" s="40">
        <v>16</v>
      </c>
      <c r="AJ1882" s="73">
        <v>100</v>
      </c>
      <c r="AK1882" s="40">
        <v>16</v>
      </c>
      <c r="AL1882" s="73">
        <v>200</v>
      </c>
      <c r="AM1882" s="70"/>
      <c r="AN1882" s="74"/>
      <c r="AO1882" s="70">
        <v>36</v>
      </c>
      <c r="AP1882" s="63"/>
      <c r="AQ1882" s="63"/>
      <c r="AR1882" s="40"/>
      <c r="AS1882" s="40"/>
      <c r="AT1882" s="63"/>
      <c r="AU1882" s="63"/>
      <c r="AV1882" s="142"/>
      <c r="AW1882" s="71"/>
      <c r="AX1882" s="45"/>
      <c r="AY1882" s="45"/>
      <c r="AZ1882" s="46"/>
      <c r="BA1882" s="152"/>
      <c r="BB1882" s="47"/>
      <c r="BC1882" s="158">
        <v>8</v>
      </c>
      <c r="BD1882" s="158">
        <v>6</v>
      </c>
      <c r="BE1882" s="47">
        <v>6</v>
      </c>
      <c r="BF1882" s="56"/>
      <c r="BG1882" s="49"/>
      <c r="BH1882" s="50"/>
      <c r="BI1882" s="49"/>
      <c r="BJ1882" s="49"/>
      <c r="BK1882" s="49"/>
      <c r="BL1882" s="49"/>
      <c r="BM1882" s="49"/>
      <c r="BN1882" s="50"/>
      <c r="BO1882" s="49"/>
      <c r="BP1882" s="49"/>
      <c r="BQ1882" s="50"/>
      <c r="BR1882" s="9"/>
    </row>
    <row r="1883" spans="1:70" s="6" customFormat="1" x14ac:dyDescent="0.25">
      <c r="A1883" s="170" t="s">
        <v>1155</v>
      </c>
      <c r="B1883" s="136"/>
      <c r="C1883" s="137">
        <v>44981.178020833337</v>
      </c>
      <c r="D1883" s="146">
        <v>2.7</v>
      </c>
      <c r="E1883" s="139" t="s">
        <v>814</v>
      </c>
      <c r="F1883" s="165" t="s">
        <v>1203</v>
      </c>
      <c r="G1883" s="22"/>
      <c r="H1883" s="134"/>
      <c r="I1883" s="134"/>
      <c r="J1883" s="145"/>
      <c r="K1883" s="29"/>
      <c r="L1883" s="29"/>
      <c r="M1883" s="1"/>
      <c r="N1883" s="1"/>
      <c r="O1883" s="3"/>
      <c r="P1883" s="29"/>
      <c r="Q1883" s="29"/>
      <c r="R1883" s="1"/>
      <c r="S1883" s="1"/>
      <c r="T1883" s="147" t="s">
        <v>903</v>
      </c>
      <c r="U1883" s="32" t="s">
        <v>24</v>
      </c>
      <c r="V1883" s="24"/>
      <c r="W1883" s="25" t="s">
        <v>22</v>
      </c>
      <c r="X1883" s="30">
        <v>20</v>
      </c>
      <c r="Y1883" s="138"/>
      <c r="Z1883" s="30"/>
      <c r="AA1883" s="30"/>
      <c r="AB1883" s="36" t="s">
        <v>21</v>
      </c>
      <c r="AC1883" s="24">
        <f>$AC$1882</f>
        <v>-0.63242199999999993</v>
      </c>
      <c r="AD1883" s="30"/>
      <c r="AE1883" s="24"/>
      <c r="AF1883" s="24"/>
      <c r="AG1883" s="41"/>
      <c r="AH1883" s="41"/>
      <c r="AI1883" s="41"/>
      <c r="AJ1883" s="41"/>
      <c r="AK1883" s="41"/>
      <c r="AL1883" s="41"/>
      <c r="AM1883" s="41"/>
      <c r="AN1883" s="41"/>
      <c r="AO1883" s="41"/>
      <c r="AP1883" s="135"/>
      <c r="AQ1883" s="135"/>
      <c r="AR1883" s="41"/>
      <c r="AS1883" s="41"/>
      <c r="AT1883" s="135"/>
      <c r="AU1883" s="135"/>
      <c r="AV1883" s="29"/>
      <c r="AW1883" s="42"/>
      <c r="AX1883" s="42"/>
      <c r="AY1883" s="42"/>
      <c r="AZ1883" s="43"/>
      <c r="BA1883" s="151"/>
      <c r="BB1883" s="44"/>
      <c r="BC1883" s="157">
        <v>9</v>
      </c>
      <c r="BD1883" s="157"/>
      <c r="BE1883" s="44"/>
      <c r="BF1883" s="48"/>
      <c r="BG1883" s="48"/>
      <c r="BH1883" s="48"/>
      <c r="BI1883" s="48"/>
      <c r="BJ1883" s="48"/>
      <c r="BK1883" s="48"/>
      <c r="BL1883" s="48"/>
      <c r="BM1883" s="48"/>
      <c r="BN1883" s="48"/>
      <c r="BO1883" s="48"/>
      <c r="BP1883" s="48"/>
      <c r="BQ1883" s="48"/>
      <c r="BR1883" s="1"/>
    </row>
    <row r="1884" spans="1:70" s="7" customFormat="1" x14ac:dyDescent="0.25">
      <c r="A1884" s="68" t="s">
        <v>2794</v>
      </c>
      <c r="B1884" s="67" t="s">
        <v>1347</v>
      </c>
      <c r="C1884" s="52">
        <v>44981.184745370374</v>
      </c>
      <c r="D1884" s="16">
        <f>(K1884*M1884+P1884*R1884)/(24*60*60)</f>
        <v>0</v>
      </c>
      <c r="E1884" s="26"/>
      <c r="F1884" s="14" t="s">
        <v>2750</v>
      </c>
      <c r="G1884" s="15">
        <v>0.115</v>
      </c>
      <c r="H1884" s="131">
        <v>31.5</v>
      </c>
      <c r="I1884" s="131">
        <v>15</v>
      </c>
      <c r="J1884" s="143" t="s">
        <v>2139</v>
      </c>
      <c r="K1884" s="37"/>
      <c r="L1884" s="27">
        <v>2E-3</v>
      </c>
      <c r="M1884" s="13">
        <v>176</v>
      </c>
      <c r="N1884" s="13">
        <v>240</v>
      </c>
      <c r="O1884" s="17">
        <v>2E-3</v>
      </c>
      <c r="P1884" s="37"/>
      <c r="Q1884" s="27">
        <v>2E-3</v>
      </c>
      <c r="R1884" s="13">
        <v>529</v>
      </c>
      <c r="S1884" s="13">
        <v>240</v>
      </c>
      <c r="T1884" s="133">
        <v>2.9999999999999997E-4</v>
      </c>
      <c r="U1884" s="27"/>
      <c r="V1884" s="8">
        <f>IF(AB1882="Latest Sag:",-(K1884*L1884+P1884*Q1884),-(K1884*L1884+P1884*Q1884)+U1884)</f>
        <v>0</v>
      </c>
      <c r="W1884" s="8">
        <f>IF(OR(AC1883="",AC1883=0),Z1883+V1884,IF(AB1882="Latest Sag:",AA1883+U1884+V1884,AC1883+V1884))</f>
        <v>-0.63242199999999993</v>
      </c>
      <c r="X1884" s="34"/>
      <c r="Y1884" s="53">
        <f>IF(OR(ISBLANK(X1884),X1882=VALUE(20)),,IF(W1882="Latest Z20:",ABS(X1882-X1884-K1881*L1881-P1881*Q1881+U1883+U1884),ABS(X1883-X1884-K1883*L1883-P1883*Q1883+U1884)))</f>
        <v>0</v>
      </c>
      <c r="Z1884" s="28">
        <v>-67.609285</v>
      </c>
      <c r="AA1884" s="28">
        <v>-0.61704099999999995</v>
      </c>
      <c r="AB1884" s="28">
        <v>-4.2000000000000002E-4</v>
      </c>
      <c r="AC1884" s="8">
        <f t="shared" ref="AC1884" si="4324">AB1884+AA1884</f>
        <v>-0.61746099999999993</v>
      </c>
      <c r="AD1884" s="35">
        <v>-0.63275749972931405</v>
      </c>
      <c r="AE1884" s="8">
        <f t="shared" ref="AE1884" si="4325">IF(AD1884="",0,IF(OR(AC1884="",AC1884=0),W1884-AD1884,AC1884-AD1884))</f>
        <v>1.5296499729314128E-2</v>
      </c>
      <c r="AF1884" s="58">
        <f t="shared" ref="AF1884" si="4326">IF(AA1884="",(Z1884-V1884)-Z1883,AC1884-W1884)</f>
        <v>1.4961000000000002E-2</v>
      </c>
      <c r="AG1884" s="40">
        <v>-2696</v>
      </c>
      <c r="AH1884" s="73">
        <v>400</v>
      </c>
      <c r="AI1884" s="40">
        <v>15</v>
      </c>
      <c r="AJ1884" s="73">
        <v>100</v>
      </c>
      <c r="AK1884" s="40">
        <v>11</v>
      </c>
      <c r="AL1884" s="73">
        <v>200</v>
      </c>
      <c r="AM1884" s="70"/>
      <c r="AN1884" s="74"/>
      <c r="AO1884" s="70"/>
      <c r="AP1884" s="63"/>
      <c r="AQ1884" s="63"/>
      <c r="AR1884" s="40"/>
      <c r="AS1884" s="40"/>
      <c r="AT1884" s="63"/>
      <c r="AU1884" s="63"/>
      <c r="AV1884" s="142"/>
      <c r="AW1884" s="71"/>
      <c r="AX1884" s="45"/>
      <c r="AY1884" s="45"/>
      <c r="AZ1884" s="46"/>
      <c r="BA1884" s="152"/>
      <c r="BB1884" s="47"/>
      <c r="BC1884" s="158">
        <v>9</v>
      </c>
      <c r="BD1884" s="158"/>
      <c r="BE1884" s="47"/>
      <c r="BF1884" s="56"/>
      <c r="BG1884" s="49"/>
      <c r="BH1884" s="50"/>
      <c r="BI1884" s="49"/>
      <c r="BJ1884" s="49"/>
      <c r="BK1884" s="49"/>
      <c r="BL1884" s="49"/>
      <c r="BM1884" s="49"/>
      <c r="BN1884" s="50"/>
      <c r="BO1884" s="49"/>
      <c r="BP1884" s="49"/>
      <c r="BQ1884" s="50"/>
      <c r="BR1884" s="9"/>
    </row>
    <row r="1885" spans="1:70" s="7" customFormat="1" x14ac:dyDescent="0.25">
      <c r="A1885" s="68" t="s">
        <v>2795</v>
      </c>
      <c r="B1885" s="67" t="s">
        <v>1347</v>
      </c>
      <c r="C1885" s="52">
        <v>44981.216134259259</v>
      </c>
      <c r="D1885" s="16">
        <f>(K1885*M1885+P1885*R1885)/(24*60*60)</f>
        <v>1.0185185185185186E-2</v>
      </c>
      <c r="E1885" s="26"/>
      <c r="F1885" s="14" t="s">
        <v>2750</v>
      </c>
      <c r="G1885" s="15">
        <v>0.115</v>
      </c>
      <c r="H1885" s="131">
        <v>31.5</v>
      </c>
      <c r="I1885" s="131">
        <v>15</v>
      </c>
      <c r="J1885" s="143" t="s">
        <v>2139</v>
      </c>
      <c r="K1885" s="27">
        <v>5</v>
      </c>
      <c r="L1885" s="27">
        <v>2E-3</v>
      </c>
      <c r="M1885" s="13">
        <v>176</v>
      </c>
      <c r="N1885" s="13">
        <v>240</v>
      </c>
      <c r="O1885" s="17">
        <v>2E-3</v>
      </c>
      <c r="P1885" s="27">
        <v>0</v>
      </c>
      <c r="Q1885" s="27">
        <v>2E-3</v>
      </c>
      <c r="R1885" s="13">
        <v>529</v>
      </c>
      <c r="S1885" s="13">
        <v>240</v>
      </c>
      <c r="T1885" s="133">
        <v>2.9999999999999997E-4</v>
      </c>
      <c r="U1885" s="27">
        <v>5.6559999999999996E-3</v>
      </c>
      <c r="V1885" s="8">
        <f>IF(AB1883="Latest Sag:",-(K1885*L1885+P1885*Q1885),-(K1885*L1885+P1885*Q1885)+U1885)</f>
        <v>-0.01</v>
      </c>
      <c r="W1885" s="8">
        <f>IF(OR(AC1884="",AC1884=0),Z1884+V1885,IF(AB1883="Latest Sag:",AA1884+U1885+V1885,AC1884+V1885))</f>
        <v>-0.62138499999999997</v>
      </c>
      <c r="X1885" s="33">
        <v>-39.596558000000002</v>
      </c>
      <c r="Y1885" s="53">
        <f>IF(OR(ISBLANK(X1885),X1883=VALUE(20)),,IF(W1883="Latest Z20:",ABS(X1883-X1885-K1882*L1882-P1882*Q1882+U1884+U1885),ABS(X1884-X1885-K1884*L1884-P1884*Q1884+U1885)))</f>
        <v>0</v>
      </c>
      <c r="Z1885" s="28">
        <v>-67.609121000000002</v>
      </c>
      <c r="AA1885" s="28">
        <v>-0.617012</v>
      </c>
      <c r="AB1885" s="28">
        <v>-4.052E-3</v>
      </c>
      <c r="AC1885" s="8">
        <f t="shared" ref="AC1885" si="4327">AB1885+AA1885</f>
        <v>-0.62106400000000006</v>
      </c>
      <c r="AD1885" s="35">
        <v>-0.63275749972931405</v>
      </c>
      <c r="AE1885" s="8">
        <f t="shared" ref="AE1885" si="4328">IF(AD1885="",0,IF(OR(AC1885="",AC1885=0),W1885-AD1885,AC1885-AD1885))</f>
        <v>1.1693499729313994E-2</v>
      </c>
      <c r="AF1885" s="58">
        <f t="shared" ref="AF1885" si="4329">IF(AA1885="",(Z1885-V1885)-Z1884,AC1885-W1885)</f>
        <v>3.2099999999990469E-4</v>
      </c>
      <c r="AG1885" s="40">
        <v>-81</v>
      </c>
      <c r="AH1885" s="73">
        <v>400</v>
      </c>
      <c r="AI1885" s="40">
        <v>27</v>
      </c>
      <c r="AJ1885" s="73">
        <v>100</v>
      </c>
      <c r="AK1885" s="40">
        <v>17</v>
      </c>
      <c r="AL1885" s="73">
        <v>200</v>
      </c>
      <c r="AM1885" s="70"/>
      <c r="AN1885" s="74"/>
      <c r="AO1885" s="70">
        <v>289</v>
      </c>
      <c r="AP1885" s="63"/>
      <c r="AQ1885" s="63"/>
      <c r="AR1885" s="40"/>
      <c r="AS1885" s="40"/>
      <c r="AT1885" s="63"/>
      <c r="AU1885" s="63"/>
      <c r="AV1885" s="142"/>
      <c r="AW1885" s="71"/>
      <c r="AX1885" s="45"/>
      <c r="AY1885" s="45"/>
      <c r="AZ1885" s="46"/>
      <c r="BA1885" s="152"/>
      <c r="BB1885" s="47"/>
      <c r="BC1885" s="158">
        <v>9</v>
      </c>
      <c r="BD1885" s="158"/>
      <c r="BE1885" s="47"/>
      <c r="BF1885" s="56"/>
      <c r="BG1885" s="49"/>
      <c r="BH1885" s="50"/>
      <c r="BI1885" s="49"/>
      <c r="BJ1885" s="49"/>
      <c r="BK1885" s="49"/>
      <c r="BL1885" s="49"/>
      <c r="BM1885" s="49"/>
      <c r="BN1885" s="50"/>
      <c r="BO1885" s="49"/>
      <c r="BP1885" s="49"/>
      <c r="BQ1885" s="50"/>
      <c r="BR1885" s="9"/>
    </row>
    <row r="1886" spans="1:70" s="7" customFormat="1" x14ac:dyDescent="0.25">
      <c r="A1886" s="68" t="s">
        <v>2796</v>
      </c>
      <c r="B1886" s="67" t="s">
        <v>1347</v>
      </c>
      <c r="C1886" s="52">
        <v>44981.240069444444</v>
      </c>
      <c r="D1886" s="16">
        <f>(K1886*M1886+P1886*R1886)/(24*60*60)</f>
        <v>8.1481481481481474E-3</v>
      </c>
      <c r="E1886" s="26"/>
      <c r="F1886" s="14" t="s">
        <v>2750</v>
      </c>
      <c r="G1886" s="15">
        <v>0.115</v>
      </c>
      <c r="H1886" s="131">
        <v>31.5</v>
      </c>
      <c r="I1886" s="131">
        <v>15</v>
      </c>
      <c r="J1886" s="143" t="s">
        <v>2139</v>
      </c>
      <c r="K1886" s="27">
        <v>4</v>
      </c>
      <c r="L1886" s="27">
        <v>2E-3</v>
      </c>
      <c r="M1886" s="13">
        <v>176</v>
      </c>
      <c r="N1886" s="13">
        <v>240</v>
      </c>
      <c r="O1886" s="17">
        <v>2E-3</v>
      </c>
      <c r="P1886" s="27">
        <v>0</v>
      </c>
      <c r="Q1886" s="27">
        <v>2E-3</v>
      </c>
      <c r="R1886" s="13">
        <v>529</v>
      </c>
      <c r="S1886" s="13">
        <v>240</v>
      </c>
      <c r="T1886" s="133">
        <v>2.9999999999999997E-4</v>
      </c>
      <c r="U1886" s="27">
        <v>1.31E-3</v>
      </c>
      <c r="V1886" s="8">
        <f>IF(AB1884="Latest Sag:",-(K1886*L1886+P1886*Q1886),-(K1886*L1886+P1886*Q1886)+U1886)</f>
        <v>-6.6899999999999998E-3</v>
      </c>
      <c r="W1886" s="8">
        <f>IF(OR(AC1885="",AC1885=0),Z1885+V1886,IF(AB1884="Latest Sag:",AA1885+U1886+V1886,AC1885+V1886))</f>
        <v>-0.62775400000000003</v>
      </c>
      <c r="X1886" s="33">
        <v>-39.605248000000003</v>
      </c>
      <c r="Y1886" s="53">
        <f>IF(OR(ISBLANK(X1886),X1884=VALUE(20)),,IF(W1884="Latest Z20:",ABS(X1884-X1886-K1883*L1883-P1883*Q1883+U1885+U1886),ABS(X1885-X1886-K1885*L1885-P1885*Q1885+U1886)))</f>
        <v>1.418570122480034E-15</v>
      </c>
      <c r="Z1886" s="28">
        <v>-67.609133999999997</v>
      </c>
      <c r="AA1886" s="28">
        <v>-0.61704400000000004</v>
      </c>
      <c r="AB1886" s="28">
        <v>-1.0803999999999999E-2</v>
      </c>
      <c r="AC1886" s="8">
        <f t="shared" ref="AC1886" si="4330">AB1886+AA1886</f>
        <v>-0.62784800000000007</v>
      </c>
      <c r="AD1886" s="35">
        <v>-0.63275749972931405</v>
      </c>
      <c r="AE1886" s="8">
        <f t="shared" ref="AE1886" si="4331">IF(AD1886="",0,IF(OR(AC1886="",AC1886=0),W1886-AD1886,AC1886-AD1886))</f>
        <v>4.9094997293139819E-3</v>
      </c>
      <c r="AF1886" s="58">
        <f t="shared" ref="AF1886" si="4332">IF(AA1886="",(Z1886-V1886)-Z1885,AC1886-W1886)</f>
        <v>-9.4000000000038497E-5</v>
      </c>
      <c r="AG1886" s="40">
        <v>-15</v>
      </c>
      <c r="AH1886" s="73">
        <v>400</v>
      </c>
      <c r="AI1886" s="40">
        <v>12</v>
      </c>
      <c r="AJ1886" s="73">
        <v>100</v>
      </c>
      <c r="AK1886" s="40">
        <v>16</v>
      </c>
      <c r="AL1886" s="73">
        <v>200</v>
      </c>
      <c r="AM1886" s="70"/>
      <c r="AN1886" s="74"/>
      <c r="AO1886" s="70">
        <v>17</v>
      </c>
      <c r="AP1886" s="63"/>
      <c r="AQ1886" s="63"/>
      <c r="AR1886" s="40"/>
      <c r="AS1886" s="40"/>
      <c r="AT1886" s="63"/>
      <c r="AU1886" s="63"/>
      <c r="AV1886" s="142"/>
      <c r="AW1886" s="71"/>
      <c r="AX1886" s="45"/>
      <c r="AY1886" s="45"/>
      <c r="AZ1886" s="46"/>
      <c r="BA1886" s="152"/>
      <c r="BB1886" s="47"/>
      <c r="BC1886" s="158">
        <v>9</v>
      </c>
      <c r="BD1886" s="158"/>
      <c r="BE1886" s="47"/>
      <c r="BF1886" s="56"/>
      <c r="BG1886" s="49"/>
      <c r="BH1886" s="50"/>
      <c r="BI1886" s="49"/>
      <c r="BJ1886" s="49"/>
      <c r="BK1886" s="49"/>
      <c r="BL1886" s="49"/>
      <c r="BM1886" s="49"/>
      <c r="BN1886" s="50"/>
      <c r="BO1886" s="49"/>
      <c r="BP1886" s="49"/>
      <c r="BQ1886" s="50"/>
      <c r="BR1886" s="9"/>
    </row>
    <row r="1887" spans="1:70" s="7" customFormat="1" x14ac:dyDescent="0.25">
      <c r="A1887" s="68" t="s">
        <v>2797</v>
      </c>
      <c r="B1887" s="67" t="s">
        <v>1436</v>
      </c>
      <c r="C1887" s="52">
        <v>44981.261608796296</v>
      </c>
      <c r="D1887" s="16">
        <f>(K1887*M1887+P1887*R1887)/(24*60*60)</f>
        <v>1.019675925925926E-2</v>
      </c>
      <c r="E1887" s="26"/>
      <c r="F1887" s="14" t="s">
        <v>2750</v>
      </c>
      <c r="G1887" s="15">
        <v>0.115</v>
      </c>
      <c r="H1887" s="131">
        <v>31.5</v>
      </c>
      <c r="I1887" s="131">
        <v>15</v>
      </c>
      <c r="J1887" s="143" t="s">
        <v>2139</v>
      </c>
      <c r="K1887" s="27">
        <v>2</v>
      </c>
      <c r="L1887" s="27">
        <v>2E-3</v>
      </c>
      <c r="M1887" s="13">
        <v>176</v>
      </c>
      <c r="N1887" s="13">
        <v>240</v>
      </c>
      <c r="O1887" s="17">
        <v>2E-3</v>
      </c>
      <c r="P1887" s="27">
        <v>1</v>
      </c>
      <c r="Q1887" s="27">
        <v>2E-3</v>
      </c>
      <c r="R1887" s="13">
        <v>529</v>
      </c>
      <c r="S1887" s="13">
        <v>240</v>
      </c>
      <c r="T1887" s="133">
        <v>2.9999999999999997E-4</v>
      </c>
      <c r="U1887" s="27">
        <v>1.2019999999999999E-3</v>
      </c>
      <c r="V1887" s="8">
        <f>IF(AB1885="Latest Sag:",-(K1887*L1887+P1887*Q1887),-(K1887*L1887+P1887*Q1887)+U1887)</f>
        <v>-4.7980000000000002E-3</v>
      </c>
      <c r="W1887" s="8">
        <f>IF(OR(AC1886="",AC1886=0),Z1886+V1887,IF(AB1885="Latest Sag:",AA1886+U1887+V1887,AC1886+V1887))</f>
        <v>-0.63264600000000004</v>
      </c>
      <c r="X1887" s="33">
        <v>-39.61204</v>
      </c>
      <c r="Y1887" s="53">
        <f>IF(OR(ISBLANK(X1887),X1885=VALUE(20)),,IF(W1885="Latest Z20:",ABS(X1885-X1887-K1884*L1884-P1884*Q1884+U1886+U1887),ABS(X1886-X1887-K1886*L1886-P1886*Q1886+U1887)))</f>
        <v>6.0000000027555372E-6</v>
      </c>
      <c r="Z1887" s="28">
        <v>-67.609110999999999</v>
      </c>
      <c r="AA1887" s="28">
        <v>-0.61702000000000001</v>
      </c>
      <c r="AB1887" s="28">
        <v>-1.5542E-2</v>
      </c>
      <c r="AC1887" s="8">
        <f t="shared" ref="AC1887" si="4333">AB1887+AA1887</f>
        <v>-0.63256200000000007</v>
      </c>
      <c r="AD1887" s="35">
        <v>-0.63275749972931405</v>
      </c>
      <c r="AE1887" s="8">
        <f t="shared" ref="AE1887" si="4334">IF(AD1887="",0,IF(OR(AC1887="",AC1887=0),W1887-AD1887,AC1887-AD1887))</f>
        <v>1.9549972931398596E-4</v>
      </c>
      <c r="AF1887" s="58">
        <f t="shared" ref="AF1887" si="4335">IF(AA1887="",(Z1887-V1887)-Z1886,AC1887-W1887)</f>
        <v>8.3999999999972985E-5</v>
      </c>
      <c r="AG1887" s="40">
        <v>100</v>
      </c>
      <c r="AH1887" s="73">
        <v>400</v>
      </c>
      <c r="AI1887" s="40">
        <v>16</v>
      </c>
      <c r="AJ1887" s="73">
        <v>100</v>
      </c>
      <c r="AK1887" s="40">
        <v>8</v>
      </c>
      <c r="AL1887" s="73">
        <v>200</v>
      </c>
      <c r="AM1887" s="70"/>
      <c r="AN1887" s="74"/>
      <c r="AO1887" s="70">
        <v>4</v>
      </c>
      <c r="AP1887" s="63"/>
      <c r="AQ1887" s="63"/>
      <c r="AR1887" s="40"/>
      <c r="AS1887" s="40"/>
      <c r="AT1887" s="63"/>
      <c r="AU1887" s="63"/>
      <c r="AV1887" s="142"/>
      <c r="AW1887" s="71"/>
      <c r="AX1887" s="45"/>
      <c r="AY1887" s="45"/>
      <c r="AZ1887" s="46"/>
      <c r="BA1887" s="152"/>
      <c r="BB1887" s="47"/>
      <c r="BC1887" s="158">
        <v>9</v>
      </c>
      <c r="BD1887" s="158">
        <v>6</v>
      </c>
      <c r="BE1887" s="47">
        <v>5.8</v>
      </c>
      <c r="BF1887" s="56"/>
      <c r="BG1887" s="49"/>
      <c r="BH1887" s="50"/>
      <c r="BI1887" s="49"/>
      <c r="BJ1887" s="49"/>
      <c r="BK1887" s="49"/>
      <c r="BL1887" s="49"/>
      <c r="BM1887" s="49"/>
      <c r="BN1887" s="50"/>
      <c r="BO1887" s="49"/>
      <c r="BP1887" s="49"/>
      <c r="BQ1887" s="50"/>
      <c r="BR1887" s="9"/>
    </row>
    <row r="1888" spans="1:70" s="6" customFormat="1" x14ac:dyDescent="0.25">
      <c r="A1888" s="170" t="s">
        <v>1155</v>
      </c>
      <c r="B1888" s="136"/>
      <c r="C1888" s="137">
        <v>44981.304293981484</v>
      </c>
      <c r="D1888" s="146">
        <v>3.03</v>
      </c>
      <c r="E1888" s="139" t="s">
        <v>814</v>
      </c>
      <c r="F1888" s="165" t="s">
        <v>1209</v>
      </c>
      <c r="G1888" s="22"/>
      <c r="H1888" s="134"/>
      <c r="I1888" s="134"/>
      <c r="J1888" s="145"/>
      <c r="K1888" s="29"/>
      <c r="L1888" s="29"/>
      <c r="M1888" s="1"/>
      <c r="N1888" s="1"/>
      <c r="O1888" s="3"/>
      <c r="P1888" s="29"/>
      <c r="Q1888" s="29"/>
      <c r="R1888" s="1"/>
      <c r="S1888" s="1"/>
      <c r="T1888" s="147" t="s">
        <v>903</v>
      </c>
      <c r="U1888" s="32" t="s">
        <v>24</v>
      </c>
      <c r="V1888" s="24"/>
      <c r="W1888" s="25" t="s">
        <v>22</v>
      </c>
      <c r="X1888" s="30">
        <v>20</v>
      </c>
      <c r="Y1888" s="138"/>
      <c r="Z1888" s="30"/>
      <c r="AA1888" s="30"/>
      <c r="AB1888" s="36" t="s">
        <v>21</v>
      </c>
      <c r="AC1888" s="24">
        <f>$AC$1887</f>
        <v>-0.63256200000000007</v>
      </c>
      <c r="AD1888" s="30"/>
      <c r="AE1888" s="24"/>
      <c r="AF1888" s="24"/>
      <c r="AG1888" s="41"/>
      <c r="AH1888" s="41"/>
      <c r="AI1888" s="41"/>
      <c r="AJ1888" s="41"/>
      <c r="AK1888" s="41"/>
      <c r="AL1888" s="41"/>
      <c r="AM1888" s="41"/>
      <c r="AN1888" s="41"/>
      <c r="AO1888" s="41"/>
      <c r="AP1888" s="135"/>
      <c r="AQ1888" s="135"/>
      <c r="AR1888" s="41"/>
      <c r="AS1888" s="41"/>
      <c r="AT1888" s="135"/>
      <c r="AU1888" s="135"/>
      <c r="AV1888" s="29"/>
      <c r="AW1888" s="42"/>
      <c r="AX1888" s="42"/>
      <c r="AY1888" s="42"/>
      <c r="AZ1888" s="43"/>
      <c r="BA1888" s="151"/>
      <c r="BB1888" s="44"/>
      <c r="BC1888" s="157">
        <v>10</v>
      </c>
      <c r="BD1888" s="157"/>
      <c r="BE1888" s="44"/>
      <c r="BF1888" s="48"/>
      <c r="BG1888" s="48"/>
      <c r="BH1888" s="48"/>
      <c r="BI1888" s="48"/>
      <c r="BJ1888" s="48"/>
      <c r="BK1888" s="48"/>
      <c r="BL1888" s="48"/>
      <c r="BM1888" s="48"/>
      <c r="BN1888" s="48"/>
      <c r="BO1888" s="48"/>
      <c r="BP1888" s="48"/>
      <c r="BQ1888" s="48"/>
      <c r="BR1888" s="1"/>
    </row>
    <row r="1889" spans="1:70" s="7" customFormat="1" x14ac:dyDescent="0.25">
      <c r="A1889" s="68" t="s">
        <v>2798</v>
      </c>
      <c r="B1889" s="67" t="s">
        <v>2799</v>
      </c>
      <c r="C1889" s="52">
        <v>44981.306516203702</v>
      </c>
      <c r="D1889" s="16">
        <f>(K1889*M1889+P1889*R1889)/(24*60*60)</f>
        <v>0</v>
      </c>
      <c r="E1889" s="26"/>
      <c r="F1889" s="14" t="s">
        <v>2750</v>
      </c>
      <c r="G1889" s="15">
        <v>0.115</v>
      </c>
      <c r="H1889" s="131">
        <v>31.5</v>
      </c>
      <c r="I1889" s="131">
        <v>15</v>
      </c>
      <c r="J1889" s="143" t="s">
        <v>2139</v>
      </c>
      <c r="K1889" s="37"/>
      <c r="L1889" s="27">
        <v>2E-3</v>
      </c>
      <c r="M1889" s="13">
        <v>176</v>
      </c>
      <c r="N1889" s="13">
        <v>240</v>
      </c>
      <c r="O1889" s="17">
        <v>2E-3</v>
      </c>
      <c r="P1889" s="37"/>
      <c r="Q1889" s="27">
        <v>2E-3</v>
      </c>
      <c r="R1889" s="13">
        <v>529</v>
      </c>
      <c r="S1889" s="13">
        <v>240</v>
      </c>
      <c r="T1889" s="133">
        <v>2.9999999999999997E-4</v>
      </c>
      <c r="U1889" s="27">
        <v>0</v>
      </c>
      <c r="V1889" s="8">
        <f>IF(AB1887="Latest Sag:",-(K1889*L1889+P1889*Q1889),-(K1889*L1889+P1889*Q1889)+U1889)</f>
        <v>0</v>
      </c>
      <c r="W1889" s="8">
        <f>IF(OR(AC1888="",AC1888=0),Z1888+V1889,IF(AB1887="Latest Sag:",AA1888+U1889+V1889,AC1888+V1889))</f>
        <v>-0.63256200000000007</v>
      </c>
      <c r="X1889" s="34"/>
      <c r="Y1889" s="53">
        <f>IF(OR(ISBLANK(X1889),X1887=VALUE(20)),,IF(W1887="Latest Z20:",ABS(X1887-X1889-K1886*L1886-P1886*Q1886+U1888+U1889),ABS(X1888-X1889-K1888*L1888-P1888*Q1888+U1889)))</f>
        <v>0</v>
      </c>
      <c r="Z1889" s="28">
        <v>-67.607569999999996</v>
      </c>
      <c r="AA1889" s="28">
        <v>-0.61746500000000004</v>
      </c>
      <c r="AB1889" s="28">
        <v>3.1389999999999999E-3</v>
      </c>
      <c r="AC1889" s="8">
        <f t="shared" ref="AC1889" si="4336">AB1889+AA1889</f>
        <v>-0.61432600000000004</v>
      </c>
      <c r="AD1889" s="35">
        <v>-0.63300860380845103</v>
      </c>
      <c r="AE1889" s="8">
        <f t="shared" ref="AE1889" si="4337">IF(AD1889="",0,IF(OR(AC1889="",AC1889=0),W1889-AD1889,AC1889-AD1889))</f>
        <v>1.8682603808450993E-2</v>
      </c>
      <c r="AF1889" s="58">
        <f t="shared" ref="AF1889" si="4338">IF(AA1889="",(Z1889-V1889)-Z1888,AC1889-W1889)</f>
        <v>1.823600000000003E-2</v>
      </c>
      <c r="AG1889" s="40">
        <v>-2848</v>
      </c>
      <c r="AH1889" s="73">
        <v>400</v>
      </c>
      <c r="AI1889" s="40">
        <v>20</v>
      </c>
      <c r="AJ1889" s="73">
        <v>100</v>
      </c>
      <c r="AK1889" s="40">
        <v>7</v>
      </c>
      <c r="AL1889" s="73">
        <v>200</v>
      </c>
      <c r="AM1889" s="70"/>
      <c r="AN1889" s="74"/>
      <c r="AO1889" s="70"/>
      <c r="AP1889" s="63"/>
      <c r="AQ1889" s="63"/>
      <c r="AR1889" s="40"/>
      <c r="AS1889" s="40"/>
      <c r="AT1889" s="63"/>
      <c r="AU1889" s="63"/>
      <c r="AV1889" s="142"/>
      <c r="AW1889" s="71"/>
      <c r="AX1889" s="45"/>
      <c r="AY1889" s="45"/>
      <c r="AZ1889" s="46"/>
      <c r="BA1889" s="152"/>
      <c r="BB1889" s="47"/>
      <c r="BC1889" s="158">
        <v>10</v>
      </c>
      <c r="BD1889" s="158"/>
      <c r="BE1889" s="47"/>
      <c r="BF1889" s="56"/>
      <c r="BG1889" s="49"/>
      <c r="BH1889" s="50"/>
      <c r="BI1889" s="49"/>
      <c r="BJ1889" s="49"/>
      <c r="BK1889" s="49"/>
      <c r="BL1889" s="49"/>
      <c r="BM1889" s="49"/>
      <c r="BN1889" s="50"/>
      <c r="BO1889" s="49"/>
      <c r="BP1889" s="49"/>
      <c r="BQ1889" s="50"/>
      <c r="BR1889" s="9"/>
    </row>
    <row r="1890" spans="1:70" s="7" customFormat="1" x14ac:dyDescent="0.25">
      <c r="A1890" s="68" t="s">
        <v>2800</v>
      </c>
      <c r="B1890" s="67" t="s">
        <v>2799</v>
      </c>
      <c r="C1890" s="52">
        <v>44981.337418981479</v>
      </c>
      <c r="D1890" s="16">
        <f>(K1890*M1890+P1890*R1890)/(24*60*60)</f>
        <v>1.0185185185185186E-2</v>
      </c>
      <c r="E1890" s="26"/>
      <c r="F1890" s="14" t="s">
        <v>2750</v>
      </c>
      <c r="G1890" s="15">
        <v>0.115</v>
      </c>
      <c r="H1890" s="131">
        <v>31.5</v>
      </c>
      <c r="I1890" s="131">
        <v>15</v>
      </c>
      <c r="J1890" s="143" t="s">
        <v>2139</v>
      </c>
      <c r="K1890" s="27">
        <v>5</v>
      </c>
      <c r="L1890" s="27">
        <v>2E-3</v>
      </c>
      <c r="M1890" s="13">
        <v>176</v>
      </c>
      <c r="N1890" s="13">
        <v>240</v>
      </c>
      <c r="O1890" s="17">
        <v>2E-3</v>
      </c>
      <c r="P1890" s="27">
        <v>0</v>
      </c>
      <c r="Q1890" s="27">
        <v>2E-3</v>
      </c>
      <c r="R1890" s="13">
        <v>529</v>
      </c>
      <c r="S1890" s="13">
        <v>240</v>
      </c>
      <c r="T1890" s="133">
        <v>2.9999999999999997E-4</v>
      </c>
      <c r="U1890" s="27">
        <v>5.7670000000000004E-3</v>
      </c>
      <c r="V1890" s="8">
        <f>IF(AB1888="Latest Sag:",-(K1890*L1890+P1890*Q1890),-(K1890*L1890+P1890*Q1890)+U1890)</f>
        <v>-0.01</v>
      </c>
      <c r="W1890" s="8">
        <f>IF(OR(AC1889="",AC1889=0),Z1889+V1890,IF(AB1888="Latest Sag:",AA1889+U1890+V1890,AC1889+V1890))</f>
        <v>-0.62169800000000008</v>
      </c>
      <c r="X1890" s="33">
        <v>-39.595010000000002</v>
      </c>
      <c r="Y1890" s="53">
        <f>IF(OR(ISBLANK(X1890),X1888=VALUE(20)),,IF(W1888="Latest Z20:",ABS(X1888-X1890-K1887*L1887-P1887*Q1887+U1889+U1890),ABS(X1889-X1890-K1889*L1889-P1889*Q1889+U1890)))</f>
        <v>0</v>
      </c>
      <c r="Z1890" s="28">
        <v>-67.607580999999996</v>
      </c>
      <c r="AA1890" s="28">
        <v>-0.61741199999999996</v>
      </c>
      <c r="AB1890" s="28">
        <v>-4.0119999999999999E-3</v>
      </c>
      <c r="AC1890" s="8">
        <f t="shared" ref="AC1890" si="4339">AB1890+AA1890</f>
        <v>-0.62142399999999998</v>
      </c>
      <c r="AD1890" s="35">
        <v>-0.63300860380845103</v>
      </c>
      <c r="AE1890" s="8">
        <f t="shared" ref="AE1890" si="4340">IF(AD1890="",0,IF(OR(AC1890="",AC1890=0),W1890-AD1890,AC1890-AD1890))</f>
        <v>1.1584603808451055E-2</v>
      </c>
      <c r="AF1890" s="58">
        <f t="shared" ref="AF1890" si="4341">IF(AA1890="",(Z1890-V1890)-Z1889,AC1890-W1890)</f>
        <v>2.7400000000010749E-4</v>
      </c>
      <c r="AG1890" s="40">
        <v>-235</v>
      </c>
      <c r="AH1890" s="73">
        <v>400</v>
      </c>
      <c r="AI1890" s="40">
        <v>30</v>
      </c>
      <c r="AJ1890" s="73">
        <v>100</v>
      </c>
      <c r="AK1890" s="40">
        <v>9</v>
      </c>
      <c r="AL1890" s="73">
        <v>200</v>
      </c>
      <c r="AM1890" s="70"/>
      <c r="AN1890" s="74"/>
      <c r="AO1890" s="70">
        <v>370</v>
      </c>
      <c r="AP1890" s="63"/>
      <c r="AQ1890" s="63"/>
      <c r="AR1890" s="40"/>
      <c r="AS1890" s="40"/>
      <c r="AT1890" s="63"/>
      <c r="AU1890" s="63"/>
      <c r="AV1890" s="142"/>
      <c r="AW1890" s="71"/>
      <c r="AX1890" s="45"/>
      <c r="AY1890" s="45"/>
      <c r="AZ1890" s="46"/>
      <c r="BA1890" s="152"/>
      <c r="BB1890" s="47"/>
      <c r="BC1890" s="158">
        <v>10</v>
      </c>
      <c r="BD1890" s="158"/>
      <c r="BE1890" s="47"/>
      <c r="BF1890" s="56"/>
      <c r="BG1890" s="49"/>
      <c r="BH1890" s="50"/>
      <c r="BI1890" s="49"/>
      <c r="BJ1890" s="49"/>
      <c r="BK1890" s="49"/>
      <c r="BL1890" s="49"/>
      <c r="BM1890" s="49"/>
      <c r="BN1890" s="50"/>
      <c r="BO1890" s="49"/>
      <c r="BP1890" s="49"/>
      <c r="BQ1890" s="50"/>
      <c r="BR1890" s="9"/>
    </row>
    <row r="1891" spans="1:70" s="7" customFormat="1" x14ac:dyDescent="0.25">
      <c r="A1891" s="68" t="s">
        <v>2801</v>
      </c>
      <c r="B1891" s="67" t="s">
        <v>2799</v>
      </c>
      <c r="C1891" s="52">
        <v>44981.361261574071</v>
      </c>
      <c r="D1891" s="16">
        <f>(K1891*M1891+P1891*R1891)/(24*60*60)</f>
        <v>8.1481481481481474E-3</v>
      </c>
      <c r="E1891" s="26"/>
      <c r="F1891" s="14" t="s">
        <v>2750</v>
      </c>
      <c r="G1891" s="15">
        <v>0.115</v>
      </c>
      <c r="H1891" s="131">
        <v>31.5</v>
      </c>
      <c r="I1891" s="131">
        <v>15</v>
      </c>
      <c r="J1891" s="143" t="s">
        <v>2139</v>
      </c>
      <c r="K1891" s="27">
        <v>4</v>
      </c>
      <c r="L1891" s="27">
        <v>2E-3</v>
      </c>
      <c r="M1891" s="13">
        <v>176</v>
      </c>
      <c r="N1891" s="13">
        <v>240</v>
      </c>
      <c r="O1891" s="17">
        <v>2E-3</v>
      </c>
      <c r="P1891" s="27">
        <v>0</v>
      </c>
      <c r="Q1891" s="27">
        <v>2E-3</v>
      </c>
      <c r="R1891" s="13">
        <v>529</v>
      </c>
      <c r="S1891" s="13">
        <v>240</v>
      </c>
      <c r="T1891" s="133">
        <v>2.9999999999999997E-4</v>
      </c>
      <c r="U1891" s="27">
        <v>1.4170000000000001E-3</v>
      </c>
      <c r="V1891" s="8">
        <f>IF(AB1889="Latest Sag:",-(K1891*L1891+P1891*Q1891),-(K1891*L1891+P1891*Q1891)+U1891)</f>
        <v>-6.5830000000000003E-3</v>
      </c>
      <c r="W1891" s="8">
        <f>IF(OR(AC1890="",AC1890=0),Z1890+V1891,IF(AB1889="Latest Sag:",AA1890+U1891+V1891,AC1890+V1891))</f>
        <v>-0.62800699999999998</v>
      </c>
      <c r="X1891" s="33">
        <v>-39.6036</v>
      </c>
      <c r="Y1891" s="53">
        <f>IF(OR(ISBLANK(X1891),X1889=VALUE(20)),,IF(W1889="Latest Z20:",ABS(X1889-X1891-K1888*L1888-P1888*Q1888+U1890+U1891),ABS(X1890-X1891-K1890*L1890-P1890*Q1890+U1891)))</f>
        <v>6.9999999980990216E-6</v>
      </c>
      <c r="Z1891" s="28">
        <v>-67.607769000000005</v>
      </c>
      <c r="AA1891" s="28">
        <v>-0.61740700000000004</v>
      </c>
      <c r="AB1891" s="28">
        <v>-1.0625000000000001E-2</v>
      </c>
      <c r="AC1891" s="8">
        <f t="shared" ref="AC1891" si="4342">AB1891+AA1891</f>
        <v>-0.62803200000000003</v>
      </c>
      <c r="AD1891" s="35">
        <v>-0.63300860380845103</v>
      </c>
      <c r="AE1891" s="8">
        <f t="shared" ref="AE1891" si="4343">IF(AD1891="",0,IF(OR(AC1891="",AC1891=0),W1891-AD1891,AC1891-AD1891))</f>
        <v>4.9766038084509967E-3</v>
      </c>
      <c r="AF1891" s="58">
        <f t="shared" ref="AF1891" si="4344">IF(AA1891="",(Z1891-V1891)-Z1890,AC1891-W1891)</f>
        <v>-2.5000000000052758E-5</v>
      </c>
      <c r="AG1891" s="40">
        <v>-6</v>
      </c>
      <c r="AH1891" s="73">
        <v>400</v>
      </c>
      <c r="AI1891" s="40">
        <v>21</v>
      </c>
      <c r="AJ1891" s="73">
        <v>100</v>
      </c>
      <c r="AK1891" s="40">
        <v>8</v>
      </c>
      <c r="AL1891" s="73">
        <v>200</v>
      </c>
      <c r="AM1891" s="70"/>
      <c r="AN1891" s="74"/>
      <c r="AO1891" s="70">
        <v>22</v>
      </c>
      <c r="AP1891" s="63"/>
      <c r="AQ1891" s="63"/>
      <c r="AR1891" s="40"/>
      <c r="AS1891" s="40"/>
      <c r="AT1891" s="63"/>
      <c r="AU1891" s="63"/>
      <c r="AV1891" s="142"/>
      <c r="AW1891" s="71"/>
      <c r="AX1891" s="45"/>
      <c r="AY1891" s="45"/>
      <c r="AZ1891" s="46"/>
      <c r="BA1891" s="152"/>
      <c r="BB1891" s="47"/>
      <c r="BC1891" s="158">
        <v>10</v>
      </c>
      <c r="BD1891" s="158"/>
      <c r="BE1891" s="47"/>
      <c r="BF1891" s="56"/>
      <c r="BG1891" s="49"/>
      <c r="BH1891" s="50"/>
      <c r="BI1891" s="49"/>
      <c r="BJ1891" s="49"/>
      <c r="BK1891" s="49"/>
      <c r="BL1891" s="49"/>
      <c r="BM1891" s="49"/>
      <c r="BN1891" s="50"/>
      <c r="BO1891" s="49"/>
      <c r="BP1891" s="49"/>
      <c r="BQ1891" s="50"/>
      <c r="BR1891" s="9"/>
    </row>
    <row r="1892" spans="1:70" s="7" customFormat="1" x14ac:dyDescent="0.25">
      <c r="A1892" s="68" t="s">
        <v>2802</v>
      </c>
      <c r="B1892" s="67" t="s">
        <v>2799</v>
      </c>
      <c r="C1892" s="52">
        <v>44981.382222222222</v>
      </c>
      <c r="D1892" s="16">
        <f>(K1892*M1892+P1892*R1892)/(24*60*60)</f>
        <v>1.019675925925926E-2</v>
      </c>
      <c r="E1892" s="26"/>
      <c r="F1892" s="14" t="s">
        <v>2750</v>
      </c>
      <c r="G1892" s="15">
        <v>0.115</v>
      </c>
      <c r="H1892" s="131">
        <v>31.5</v>
      </c>
      <c r="I1892" s="131">
        <v>15</v>
      </c>
      <c r="J1892" s="143" t="s">
        <v>2139</v>
      </c>
      <c r="K1892" s="27">
        <v>2</v>
      </c>
      <c r="L1892" s="27">
        <v>2E-3</v>
      </c>
      <c r="M1892" s="13">
        <v>176</v>
      </c>
      <c r="N1892" s="13">
        <v>240</v>
      </c>
      <c r="O1892" s="17">
        <v>2E-3</v>
      </c>
      <c r="P1892" s="27">
        <v>1</v>
      </c>
      <c r="Q1892" s="27">
        <v>2E-3</v>
      </c>
      <c r="R1892" s="13">
        <v>529</v>
      </c>
      <c r="S1892" s="13">
        <v>240</v>
      </c>
      <c r="T1892" s="133">
        <v>2.9999999999999997E-4</v>
      </c>
      <c r="U1892" s="27">
        <v>1.127E-3</v>
      </c>
      <c r="V1892" s="8">
        <f>IF(AB1890="Latest Sag:",-(K1892*L1892+P1892*Q1892),-(K1892*L1892+P1892*Q1892)+U1892)</f>
        <v>-4.8730000000000006E-3</v>
      </c>
      <c r="W1892" s="8">
        <f>IF(OR(AC1891="",AC1891=0),Z1891+V1892,IF(AB1890="Latest Sag:",AA1891+U1892+V1892,AC1891+V1892))</f>
        <v>-0.63290500000000005</v>
      </c>
      <c r="X1892" s="33">
        <v>-39.610469999999999</v>
      </c>
      <c r="Y1892" s="53">
        <f>IF(OR(ISBLANK(X1892),X1890=VALUE(20)),,IF(W1890="Latest Z20:",ABS(X1890-X1892-K1889*L1889-P1889*Q1889+U1891+U1892),ABS(X1891-X1892-K1891*L1891-P1891*Q1891+U1892)))</f>
        <v>3.0000000007346199E-6</v>
      </c>
      <c r="Z1892" s="28">
        <v>-67.607682999999994</v>
      </c>
      <c r="AA1892" s="28">
        <v>-0.61739299999999997</v>
      </c>
      <c r="AB1892" s="28">
        <v>-1.5502E-2</v>
      </c>
      <c r="AC1892" s="8">
        <f t="shared" ref="AC1892" si="4345">AB1892+AA1892</f>
        <v>-0.63289499999999999</v>
      </c>
      <c r="AD1892" s="35">
        <v>-0.63300860380845103</v>
      </c>
      <c r="AE1892" s="8">
        <f t="shared" ref="AE1892" si="4346">IF(AD1892="",0,IF(OR(AC1892="",AC1892=0),W1892-AD1892,AC1892-AD1892))</f>
        <v>1.1360380845104601E-4</v>
      </c>
      <c r="AF1892" s="58">
        <f t="shared" ref="AF1892" si="4347">IF(AA1892="",(Z1892-V1892)-Z1891,AC1892-W1892)</f>
        <v>1.0000000000065512E-5</v>
      </c>
      <c r="AG1892" s="40">
        <v>-159</v>
      </c>
      <c r="AH1892" s="73">
        <v>400</v>
      </c>
      <c r="AI1892" s="40">
        <v>29</v>
      </c>
      <c r="AJ1892" s="73">
        <v>100</v>
      </c>
      <c r="AK1892" s="40">
        <v>8</v>
      </c>
      <c r="AL1892" s="73">
        <v>200</v>
      </c>
      <c r="AM1892" s="70"/>
      <c r="AN1892" s="74"/>
      <c r="AO1892" s="70">
        <v>63</v>
      </c>
      <c r="AP1892" s="63"/>
      <c r="AQ1892" s="63"/>
      <c r="AR1892" s="40"/>
      <c r="AS1892" s="40"/>
      <c r="AT1892" s="63"/>
      <c r="AU1892" s="63"/>
      <c r="AV1892" s="142"/>
      <c r="AW1892" s="71"/>
      <c r="AX1892" s="45"/>
      <c r="AY1892" s="45"/>
      <c r="AZ1892" s="46"/>
      <c r="BA1892" s="152"/>
      <c r="BB1892" s="47"/>
      <c r="BC1892" s="158">
        <v>10</v>
      </c>
      <c r="BD1892" s="158">
        <v>6</v>
      </c>
      <c r="BE1892" s="47">
        <v>5.4</v>
      </c>
      <c r="BF1892" s="56"/>
      <c r="BG1892" s="49"/>
      <c r="BH1892" s="50"/>
      <c r="BI1892" s="49"/>
      <c r="BJ1892" s="49"/>
      <c r="BK1892" s="49"/>
      <c r="BL1892" s="49"/>
      <c r="BM1892" s="49"/>
      <c r="BN1892" s="50"/>
      <c r="BO1892" s="49"/>
      <c r="BP1892" s="49"/>
      <c r="BQ1892" s="50"/>
      <c r="BR1892" s="9"/>
    </row>
    <row r="1893" spans="1:70" s="6" customFormat="1" x14ac:dyDescent="0.25">
      <c r="A1893" s="170" t="s">
        <v>1155</v>
      </c>
      <c r="B1893" s="136"/>
      <c r="C1893" s="137">
        <v>44981.419953703706</v>
      </c>
      <c r="D1893" s="146">
        <v>2.78</v>
      </c>
      <c r="E1893" s="139" t="s">
        <v>814</v>
      </c>
      <c r="F1893" s="165" t="s">
        <v>1213</v>
      </c>
      <c r="G1893" s="22"/>
      <c r="H1893" s="134"/>
      <c r="I1893" s="134"/>
      <c r="J1893" s="145"/>
      <c r="K1893" s="29"/>
      <c r="L1893" s="29"/>
      <c r="M1893" s="1"/>
      <c r="N1893" s="1"/>
      <c r="O1893" s="3"/>
      <c r="P1893" s="29"/>
      <c r="Q1893" s="29"/>
      <c r="R1893" s="1"/>
      <c r="S1893" s="1"/>
      <c r="T1893" s="147" t="s">
        <v>903</v>
      </c>
      <c r="U1893" s="32" t="s">
        <v>24</v>
      </c>
      <c r="V1893" s="24"/>
      <c r="W1893" s="25" t="s">
        <v>22</v>
      </c>
      <c r="X1893" s="30">
        <v>20</v>
      </c>
      <c r="Y1893" s="138"/>
      <c r="Z1893" s="30"/>
      <c r="AA1893" s="30"/>
      <c r="AB1893" s="36" t="s">
        <v>21</v>
      </c>
      <c r="AC1893" s="24">
        <f>$AC$1892</f>
        <v>-0.63289499999999999</v>
      </c>
      <c r="AD1893" s="30"/>
      <c r="AE1893" s="24"/>
      <c r="AF1893" s="24"/>
      <c r="AG1893" s="41"/>
      <c r="AH1893" s="41"/>
      <c r="AI1893" s="41"/>
      <c r="AJ1893" s="41"/>
      <c r="AK1893" s="41"/>
      <c r="AL1893" s="41"/>
      <c r="AM1893" s="41"/>
      <c r="AN1893" s="41"/>
      <c r="AO1893" s="41"/>
      <c r="AP1893" s="135"/>
      <c r="AQ1893" s="135"/>
      <c r="AR1893" s="41"/>
      <c r="AS1893" s="41"/>
      <c r="AT1893" s="135"/>
      <c r="AU1893" s="135"/>
      <c r="AV1893" s="29"/>
      <c r="AW1893" s="42"/>
      <c r="AX1893" s="42"/>
      <c r="AY1893" s="42"/>
      <c r="AZ1893" s="43"/>
      <c r="BA1893" s="151"/>
      <c r="BB1893" s="44"/>
      <c r="BC1893" s="157">
        <v>11</v>
      </c>
      <c r="BD1893" s="157"/>
      <c r="BE1893" s="44"/>
      <c r="BF1893" s="48"/>
      <c r="BG1893" s="48"/>
      <c r="BH1893" s="48"/>
      <c r="BI1893" s="48"/>
      <c r="BJ1893" s="48"/>
      <c r="BK1893" s="48"/>
      <c r="BL1893" s="48"/>
      <c r="BM1893" s="48"/>
      <c r="BN1893" s="48"/>
      <c r="BO1893" s="48"/>
      <c r="BP1893" s="48"/>
      <c r="BQ1893" s="48"/>
      <c r="BR1893" s="1"/>
    </row>
    <row r="1894" spans="1:70" s="7" customFormat="1" x14ac:dyDescent="0.25">
      <c r="A1894" s="68" t="s">
        <v>2803</v>
      </c>
      <c r="B1894" s="67" t="s">
        <v>2799</v>
      </c>
      <c r="C1894" s="52">
        <v>44981.42465277778</v>
      </c>
      <c r="D1894" s="16">
        <f>(K1894*M1894+P1894*R1894)/(24*60*60)</f>
        <v>0</v>
      </c>
      <c r="E1894" s="26"/>
      <c r="F1894" s="14" t="s">
        <v>2750</v>
      </c>
      <c r="G1894" s="15">
        <v>0.115</v>
      </c>
      <c r="H1894" s="131">
        <v>31.5</v>
      </c>
      <c r="I1894" s="131">
        <v>15</v>
      </c>
      <c r="J1894" s="143" t="s">
        <v>2139</v>
      </c>
      <c r="K1894" s="37"/>
      <c r="L1894" s="27">
        <v>2E-3</v>
      </c>
      <c r="M1894" s="13">
        <v>176</v>
      </c>
      <c r="N1894" s="13">
        <v>240</v>
      </c>
      <c r="O1894" s="17">
        <v>2E-3</v>
      </c>
      <c r="P1894" s="37"/>
      <c r="Q1894" s="27">
        <v>2E-3</v>
      </c>
      <c r="R1894" s="13">
        <v>529</v>
      </c>
      <c r="S1894" s="13">
        <v>240</v>
      </c>
      <c r="T1894" s="133">
        <v>2.9999999999999997E-4</v>
      </c>
      <c r="U1894" s="27">
        <v>0</v>
      </c>
      <c r="V1894" s="8">
        <f>IF(AB1892="Latest Sag:",-(K1894*L1894+P1894*Q1894),-(K1894*L1894+P1894*Q1894)+U1894)</f>
        <v>0</v>
      </c>
      <c r="W1894" s="8">
        <f>IF(OR(AC1893="",AC1893=0),Z1893+V1894,IF(AB1892="Latest Sag:",AA1893+U1894+V1894,AC1893+V1894))</f>
        <v>-0.63289499999999999</v>
      </c>
      <c r="X1894" s="34"/>
      <c r="Y1894" s="53">
        <f>IF(OR(ISBLANK(X1894),X1892=VALUE(20)),,IF(W1892="Latest Z20:",ABS(X1892-X1894-K1891*L1891-P1891*Q1891+U1893+U1894),ABS(X1893-X1894-K1893*L1893-P1893*Q1893+U1894)))</f>
        <v>0</v>
      </c>
      <c r="Z1894" s="28">
        <v>-67.618633000000003</v>
      </c>
      <c r="AA1894" s="28">
        <v>-0.61787400000000003</v>
      </c>
      <c r="AB1894" s="28">
        <v>2.797E-3</v>
      </c>
      <c r="AC1894" s="8">
        <f t="shared" ref="AC1894" si="4348">AB1894+AA1894</f>
        <v>-0.61507699999999998</v>
      </c>
      <c r="AD1894" s="35">
        <v>-0.632976965561451</v>
      </c>
      <c r="AE1894" s="8">
        <f t="shared" ref="AE1894" si="4349">IF(AD1894="",0,IF(OR(AC1894="",AC1894=0),W1894-AD1894,AC1894-AD1894))</f>
        <v>1.7899965561451014E-2</v>
      </c>
      <c r="AF1894" s="58">
        <f t="shared" ref="AF1894" si="4350">IF(AA1894="",(Z1894-V1894)-Z1893,AC1894-W1894)</f>
        <v>1.7818000000000001E-2</v>
      </c>
      <c r="AG1894" s="40">
        <v>-2337</v>
      </c>
      <c r="AH1894" s="73">
        <v>400</v>
      </c>
      <c r="AI1894" s="40">
        <v>16</v>
      </c>
      <c r="AJ1894" s="73">
        <v>100</v>
      </c>
      <c r="AK1894" s="40">
        <v>49</v>
      </c>
      <c r="AL1894" s="73">
        <v>200</v>
      </c>
      <c r="AM1894" s="70"/>
      <c r="AN1894" s="74"/>
      <c r="AO1894" s="70"/>
      <c r="AP1894" s="63"/>
      <c r="AQ1894" s="63"/>
      <c r="AR1894" s="40"/>
      <c r="AS1894" s="40"/>
      <c r="AT1894" s="63"/>
      <c r="AU1894" s="63"/>
      <c r="AV1894" s="142"/>
      <c r="AW1894" s="71"/>
      <c r="AX1894" s="45"/>
      <c r="AY1894" s="45"/>
      <c r="AZ1894" s="46"/>
      <c r="BA1894" s="152"/>
      <c r="BB1894" s="47"/>
      <c r="BC1894" s="158">
        <v>11</v>
      </c>
      <c r="BD1894" s="158"/>
      <c r="BE1894" s="47"/>
      <c r="BF1894" s="56"/>
      <c r="BG1894" s="49"/>
      <c r="BH1894" s="50"/>
      <c r="BI1894" s="49"/>
      <c r="BJ1894" s="49"/>
      <c r="BK1894" s="49"/>
      <c r="BL1894" s="49"/>
      <c r="BM1894" s="49"/>
      <c r="BN1894" s="50"/>
      <c r="BO1894" s="49"/>
      <c r="BP1894" s="49"/>
      <c r="BQ1894" s="50"/>
      <c r="BR1894" s="9"/>
    </row>
    <row r="1895" spans="1:70" s="7" customFormat="1" x14ac:dyDescent="0.25">
      <c r="A1895" s="68" t="s">
        <v>2804</v>
      </c>
      <c r="B1895" s="67" t="s">
        <v>2799</v>
      </c>
      <c r="C1895" s="52">
        <v>44981.47011574074</v>
      </c>
      <c r="D1895" s="16">
        <f>(K1895*M1895+P1895*R1895)/(24*60*60)</f>
        <v>8.1481481481481474E-3</v>
      </c>
      <c r="E1895" s="26"/>
      <c r="F1895" s="14" t="s">
        <v>2750</v>
      </c>
      <c r="G1895" s="15">
        <v>0.115</v>
      </c>
      <c r="H1895" s="131">
        <v>31.5</v>
      </c>
      <c r="I1895" s="131">
        <v>15</v>
      </c>
      <c r="J1895" s="143" t="s">
        <v>2139</v>
      </c>
      <c r="K1895" s="27">
        <v>4</v>
      </c>
      <c r="L1895" s="27">
        <v>2E-3</v>
      </c>
      <c r="M1895" s="13">
        <v>176</v>
      </c>
      <c r="N1895" s="13">
        <v>240</v>
      </c>
      <c r="O1895" s="17">
        <v>2E-3</v>
      </c>
      <c r="P1895" s="27">
        <v>0</v>
      </c>
      <c r="Q1895" s="27">
        <v>2E-3</v>
      </c>
      <c r="R1895" s="13">
        <v>529</v>
      </c>
      <c r="S1895" s="13">
        <v>240</v>
      </c>
      <c r="T1895" s="133">
        <v>2.9999999999999997E-4</v>
      </c>
      <c r="U1895" s="27">
        <v>4.235E-3</v>
      </c>
      <c r="V1895" s="8">
        <f>IF(AB1893="Latest Sag:",-(K1895*L1895+P1895*Q1895),-(K1895*L1895+P1895*Q1895)+U1895)</f>
        <v>-8.0000000000000002E-3</v>
      </c>
      <c r="W1895" s="8">
        <f>IF(OR(AC1894="",AC1894=0),Z1894+V1895,IF(AB1893="Latest Sag:",AA1894+U1895+V1895,AC1894+V1895))</f>
        <v>-0.62163900000000005</v>
      </c>
      <c r="X1895" s="33">
        <v>-39.60895</v>
      </c>
      <c r="Y1895" s="53">
        <f>IF(OR(ISBLANK(X1895),X1893=VALUE(20)),,IF(W1893="Latest Z20:",ABS(X1893-X1895-K1892*L1892-P1892*Q1892+U1894+U1895),ABS(X1894-X1895-K1894*L1894-P1894*Q1894+U1895)))</f>
        <v>0</v>
      </c>
      <c r="Z1895" s="28">
        <v>-67.619060000000005</v>
      </c>
      <c r="AA1895" s="28">
        <v>-0.61748400000000003</v>
      </c>
      <c r="AB1895" s="28">
        <v>-4.3750000000000004E-3</v>
      </c>
      <c r="AC1895" s="8">
        <f t="shared" ref="AC1895" si="4351">AB1895+AA1895</f>
        <v>-0.62185900000000005</v>
      </c>
      <c r="AD1895" s="35">
        <v>-0.632976965561451</v>
      </c>
      <c r="AE1895" s="8">
        <f t="shared" ref="AE1895" si="4352">IF(AD1895="",0,IF(OR(AC1895="",AC1895=0),W1895-AD1895,AC1895-AD1895))</f>
        <v>1.1117965561450949E-2</v>
      </c>
      <c r="AF1895" s="58">
        <f t="shared" ref="AF1895" si="4353">IF(AA1895="",(Z1895-V1895)-Z1894,AC1895-W1895)</f>
        <v>-2.1999999999999797E-4</v>
      </c>
      <c r="AG1895" s="40">
        <v>-461</v>
      </c>
      <c r="AH1895" s="73">
        <v>400</v>
      </c>
      <c r="AI1895" s="40">
        <v>26</v>
      </c>
      <c r="AJ1895" s="73">
        <v>100</v>
      </c>
      <c r="AK1895" s="40">
        <v>16</v>
      </c>
      <c r="AL1895" s="73">
        <v>200</v>
      </c>
      <c r="AM1895" s="70"/>
      <c r="AN1895" s="74"/>
      <c r="AO1895" s="70">
        <v>270</v>
      </c>
      <c r="AP1895" s="63"/>
      <c r="AQ1895" s="63"/>
      <c r="AR1895" s="40"/>
      <c r="AS1895" s="40"/>
      <c r="AT1895" s="63"/>
      <c r="AU1895" s="63"/>
      <c r="AV1895" s="142"/>
      <c r="AW1895" s="71"/>
      <c r="AX1895" s="45"/>
      <c r="AY1895" s="45"/>
      <c r="AZ1895" s="46"/>
      <c r="BA1895" s="152"/>
      <c r="BB1895" s="47"/>
      <c r="BC1895" s="158">
        <v>11</v>
      </c>
      <c r="BD1895" s="158"/>
      <c r="BE1895" s="47"/>
      <c r="BF1895" s="56"/>
      <c r="BG1895" s="49"/>
      <c r="BH1895" s="50"/>
      <c r="BI1895" s="49"/>
      <c r="BJ1895" s="49"/>
      <c r="BK1895" s="49"/>
      <c r="BL1895" s="49"/>
      <c r="BM1895" s="49"/>
      <c r="BN1895" s="50"/>
      <c r="BO1895" s="49"/>
      <c r="BP1895" s="49"/>
      <c r="BQ1895" s="50"/>
      <c r="BR1895" s="9"/>
    </row>
    <row r="1896" spans="1:70" s="7" customFormat="1" x14ac:dyDescent="0.25">
      <c r="A1896" s="68" t="s">
        <v>2805</v>
      </c>
      <c r="B1896" s="67" t="s">
        <v>2799</v>
      </c>
      <c r="C1896" s="52">
        <v>44981.491956018515</v>
      </c>
      <c r="D1896" s="16">
        <f>(K1896*M1896+P1896*R1896)/(24*60*60)</f>
        <v>8.1481481481481474E-3</v>
      </c>
      <c r="E1896" s="26"/>
      <c r="F1896" s="14" t="s">
        <v>2750</v>
      </c>
      <c r="G1896" s="15">
        <v>0.115</v>
      </c>
      <c r="H1896" s="131">
        <v>31.5</v>
      </c>
      <c r="I1896" s="131">
        <v>15</v>
      </c>
      <c r="J1896" s="143" t="s">
        <v>2139</v>
      </c>
      <c r="K1896" s="27">
        <v>4</v>
      </c>
      <c r="L1896" s="27">
        <v>2E-3</v>
      </c>
      <c r="M1896" s="13">
        <v>176</v>
      </c>
      <c r="N1896" s="13">
        <v>240</v>
      </c>
      <c r="O1896" s="17">
        <v>2E-3</v>
      </c>
      <c r="P1896" s="27">
        <v>0</v>
      </c>
      <c r="Q1896" s="27">
        <v>2E-3</v>
      </c>
      <c r="R1896" s="13">
        <v>529</v>
      </c>
      <c r="S1896" s="13">
        <v>240</v>
      </c>
      <c r="T1896" s="133">
        <v>2.9999999999999997E-4</v>
      </c>
      <c r="U1896" s="27">
        <v>1.8730000000000001E-3</v>
      </c>
      <c r="V1896" s="8">
        <f>IF(AB1894="Latest Sag:",-(K1896*L1896+P1896*Q1896),-(K1896*L1896+P1896*Q1896)+U1896)</f>
        <v>-6.1270000000000005E-3</v>
      </c>
      <c r="W1896" s="8">
        <f>IF(OR(AC1895="",AC1895=0),Z1895+V1896,IF(AB1894="Latest Sag:",AA1895+U1896+V1896,AC1895+V1896))</f>
        <v>-0.62798600000000004</v>
      </c>
      <c r="X1896" s="33">
        <v>-39.615079999999999</v>
      </c>
      <c r="Y1896" s="53">
        <f>IF(OR(ISBLANK(X1896),X1894=VALUE(20)),,IF(W1894="Latest Z20:",ABS(X1894-X1896-K1893*L1893-P1893*Q1893+U1895+U1896),ABS(X1895-X1896-K1895*L1895-P1895*Q1895+U1896)))</f>
        <v>2.9999999988585165E-6</v>
      </c>
      <c r="Z1896" s="28">
        <v>-67.619167000000004</v>
      </c>
      <c r="AA1896" s="28">
        <v>-0.61747799999999997</v>
      </c>
      <c r="AB1896" s="28">
        <v>-1.0553999999999999E-2</v>
      </c>
      <c r="AC1896" s="8">
        <f t="shared" ref="AC1896" si="4354">AB1896+AA1896</f>
        <v>-0.62803199999999992</v>
      </c>
      <c r="AD1896" s="35">
        <v>-0.632976965561451</v>
      </c>
      <c r="AE1896" s="8">
        <f t="shared" ref="AE1896" si="4355">IF(AD1896="",0,IF(OR(AC1896="",AC1896=0),W1896-AD1896,AC1896-AD1896))</f>
        <v>4.9449655614510757E-3</v>
      </c>
      <c r="AF1896" s="58">
        <f t="shared" ref="AF1896" si="4356">IF(AA1896="",(Z1896-V1896)-Z1895,AC1896-W1896)</f>
        <v>-4.5999999999879471E-5</v>
      </c>
      <c r="AG1896" s="40">
        <v>-307</v>
      </c>
      <c r="AH1896" s="73">
        <v>400</v>
      </c>
      <c r="AI1896" s="40">
        <v>21</v>
      </c>
      <c r="AJ1896" s="73">
        <v>100</v>
      </c>
      <c r="AK1896" s="40">
        <v>12</v>
      </c>
      <c r="AL1896" s="73">
        <v>200</v>
      </c>
      <c r="AM1896" s="70"/>
      <c r="AN1896" s="74"/>
      <c r="AO1896" s="70">
        <v>82</v>
      </c>
      <c r="AP1896" s="63"/>
      <c r="AQ1896" s="63"/>
      <c r="AR1896" s="40"/>
      <c r="AS1896" s="40"/>
      <c r="AT1896" s="63"/>
      <c r="AU1896" s="63"/>
      <c r="AV1896" s="142"/>
      <c r="AW1896" s="71"/>
      <c r="AX1896" s="45">
        <v>1.46E-4</v>
      </c>
      <c r="AY1896" s="45"/>
      <c r="AZ1896" s="46"/>
      <c r="BA1896" s="152"/>
      <c r="BB1896" s="47"/>
      <c r="BC1896" s="158">
        <v>11</v>
      </c>
      <c r="BD1896" s="158"/>
      <c r="BE1896" s="47"/>
      <c r="BF1896" s="56"/>
      <c r="BG1896" s="49"/>
      <c r="BH1896" s="50"/>
      <c r="BI1896" s="49"/>
      <c r="BJ1896" s="49"/>
      <c r="BK1896" s="49"/>
      <c r="BL1896" s="49"/>
      <c r="BM1896" s="49"/>
      <c r="BN1896" s="50"/>
      <c r="BO1896" s="49"/>
      <c r="BP1896" s="49"/>
      <c r="BQ1896" s="50"/>
      <c r="BR1896" s="9"/>
    </row>
    <row r="1897" spans="1:70" s="7" customFormat="1" x14ac:dyDescent="0.25">
      <c r="A1897" s="68" t="s">
        <v>2806</v>
      </c>
      <c r="B1897" s="67" t="s">
        <v>2799</v>
      </c>
      <c r="C1897" s="52">
        <v>44981.521493055552</v>
      </c>
      <c r="D1897" s="16">
        <f>(K1897*M1897+P1897*R1897)/(24*60*60)</f>
        <v>1.019675925925926E-2</v>
      </c>
      <c r="E1897" s="26"/>
      <c r="F1897" s="14" t="s">
        <v>2750</v>
      </c>
      <c r="G1897" s="15">
        <v>0.115</v>
      </c>
      <c r="H1897" s="131">
        <v>31.5</v>
      </c>
      <c r="I1897" s="131">
        <v>15</v>
      </c>
      <c r="J1897" s="143" t="s">
        <v>2139</v>
      </c>
      <c r="K1897" s="27">
        <v>2</v>
      </c>
      <c r="L1897" s="27">
        <v>2E-3</v>
      </c>
      <c r="M1897" s="13">
        <v>176</v>
      </c>
      <c r="N1897" s="13">
        <v>240</v>
      </c>
      <c r="O1897" s="17">
        <v>2E-3</v>
      </c>
      <c r="P1897" s="27">
        <v>1</v>
      </c>
      <c r="Q1897" s="27">
        <v>2E-3</v>
      </c>
      <c r="R1897" s="13">
        <v>529</v>
      </c>
      <c r="S1897" s="13">
        <v>240</v>
      </c>
      <c r="T1897" s="133">
        <v>2.9999999999999997E-4</v>
      </c>
      <c r="U1897" s="27">
        <v>1.1529999999999999E-3</v>
      </c>
      <c r="V1897" s="8">
        <f>IF(AB1895="Latest Sag:",-(K1897*L1897+P1897*Q1897),-(K1897*L1897+P1897*Q1897)+U1897)</f>
        <v>-4.8470000000000006E-3</v>
      </c>
      <c r="W1897" s="8">
        <f>IF(OR(AC1896="",AC1896=0),Z1896+V1897,IF(AB1895="Latest Sag:",AA1896+U1897+V1897,AC1896+V1897))</f>
        <v>-0.63287899999999997</v>
      </c>
      <c r="X1897" s="33">
        <v>-39.621929999999999</v>
      </c>
      <c r="Y1897" s="53">
        <f>IF(OR(ISBLANK(X1897),X1895=VALUE(20)),,IF(W1895="Latest Z20:",ABS(X1895-X1897-K1894*L1894-P1894*Q1894+U1896+U1897),ABS(X1896-X1897-K1896*L1896-P1896*Q1896+U1897)))</f>
        <v>3.0000000000225159E-6</v>
      </c>
      <c r="Z1897" s="28">
        <v>-67.619259</v>
      </c>
      <c r="AA1897" s="28">
        <v>-0.61746999999999996</v>
      </c>
      <c r="AB1897" s="28">
        <v>-1.5363E-2</v>
      </c>
      <c r="AC1897" s="8">
        <f t="shared" ref="AC1897" si="4357">AB1897+AA1897</f>
        <v>-0.63283299999999998</v>
      </c>
      <c r="AD1897" s="35">
        <v>-0.632976965561451</v>
      </c>
      <c r="AE1897" s="8">
        <f t="shared" ref="AE1897" si="4358">IF(AD1897="",0,IF(OR(AC1897="",AC1897=0),W1897-AD1897,AC1897-AD1897))</f>
        <v>1.4396556145102046E-4</v>
      </c>
      <c r="AF1897" s="58">
        <f t="shared" ref="AF1897" si="4359">IF(AA1897="",(Z1897-V1897)-Z1896,AC1897-W1897)</f>
        <v>4.5999999999990493E-5</v>
      </c>
      <c r="AG1897" s="40">
        <v>390</v>
      </c>
      <c r="AH1897" s="73">
        <v>400</v>
      </c>
      <c r="AI1897" s="40">
        <v>20</v>
      </c>
      <c r="AJ1897" s="73">
        <v>100</v>
      </c>
      <c r="AK1897" s="40">
        <v>20</v>
      </c>
      <c r="AL1897" s="73">
        <v>200</v>
      </c>
      <c r="AM1897" s="70"/>
      <c r="AN1897" s="74"/>
      <c r="AO1897" s="70">
        <v>72</v>
      </c>
      <c r="AP1897" s="63"/>
      <c r="AQ1897" s="63"/>
      <c r="AR1897" s="40"/>
      <c r="AS1897" s="40"/>
      <c r="AT1897" s="63"/>
      <c r="AU1897" s="63"/>
      <c r="AV1897" s="142"/>
      <c r="AW1897" s="71"/>
      <c r="AX1897" s="45"/>
      <c r="AY1897" s="45"/>
      <c r="AZ1897" s="46"/>
      <c r="BA1897" s="152"/>
      <c r="BB1897" s="47"/>
      <c r="BC1897" s="158">
        <v>11</v>
      </c>
      <c r="BD1897" s="158">
        <v>6</v>
      </c>
      <c r="BE1897" s="47">
        <v>6.6</v>
      </c>
      <c r="BF1897" s="56"/>
      <c r="BG1897" s="49"/>
      <c r="BH1897" s="50"/>
      <c r="BI1897" s="49"/>
      <c r="BJ1897" s="49"/>
      <c r="BK1897" s="49"/>
      <c r="BL1897" s="49"/>
      <c r="BM1897" s="49"/>
      <c r="BN1897" s="50"/>
      <c r="BO1897" s="49"/>
      <c r="BP1897" s="49"/>
      <c r="BQ1897" s="50"/>
      <c r="BR1897" s="9"/>
    </row>
    <row r="1898" spans="1:70" s="6" customFormat="1" x14ac:dyDescent="0.25">
      <c r="A1898" s="170" t="s">
        <v>1155</v>
      </c>
      <c r="B1898" s="136"/>
      <c r="C1898" s="137">
        <v>44981.556608796294</v>
      </c>
      <c r="D1898" s="146">
        <v>3.28</v>
      </c>
      <c r="E1898" s="139" t="s">
        <v>814</v>
      </c>
      <c r="F1898" s="165" t="s">
        <v>1217</v>
      </c>
      <c r="G1898" s="22"/>
      <c r="H1898" s="134"/>
      <c r="I1898" s="134"/>
      <c r="J1898" s="145"/>
      <c r="K1898" s="29"/>
      <c r="L1898" s="29"/>
      <c r="M1898" s="1"/>
      <c r="N1898" s="1"/>
      <c r="O1898" s="3"/>
      <c r="P1898" s="29"/>
      <c r="Q1898" s="29"/>
      <c r="R1898" s="1"/>
      <c r="S1898" s="1"/>
      <c r="T1898" s="147" t="s">
        <v>903</v>
      </c>
      <c r="U1898" s="32" t="s">
        <v>24</v>
      </c>
      <c r="V1898" s="24"/>
      <c r="W1898" s="25" t="s">
        <v>22</v>
      </c>
      <c r="X1898" s="30">
        <v>20</v>
      </c>
      <c r="Y1898" s="138"/>
      <c r="Z1898" s="30"/>
      <c r="AA1898" s="30"/>
      <c r="AB1898" s="36" t="s">
        <v>21</v>
      </c>
      <c r="AC1898" s="24">
        <f>$AC$1897</f>
        <v>-0.63283299999999998</v>
      </c>
      <c r="AD1898" s="30"/>
      <c r="AE1898" s="24"/>
      <c r="AF1898" s="24"/>
      <c r="AG1898" s="41"/>
      <c r="AH1898" s="41"/>
      <c r="AI1898" s="41"/>
      <c r="AJ1898" s="41"/>
      <c r="AK1898" s="41"/>
      <c r="AL1898" s="41"/>
      <c r="AM1898" s="41"/>
      <c r="AN1898" s="41"/>
      <c r="AO1898" s="41"/>
      <c r="AP1898" s="135"/>
      <c r="AQ1898" s="135"/>
      <c r="AR1898" s="41"/>
      <c r="AS1898" s="41"/>
      <c r="AT1898" s="135"/>
      <c r="AU1898" s="135"/>
      <c r="AV1898" s="29"/>
      <c r="AW1898" s="42"/>
      <c r="AX1898" s="42"/>
      <c r="AY1898" s="42"/>
      <c r="AZ1898" s="43"/>
      <c r="BA1898" s="151"/>
      <c r="BB1898" s="44"/>
      <c r="BC1898" s="157">
        <v>12</v>
      </c>
      <c r="BD1898" s="157"/>
      <c r="BE1898" s="44"/>
      <c r="BF1898" s="48"/>
      <c r="BG1898" s="48"/>
      <c r="BH1898" s="48"/>
      <c r="BI1898" s="48"/>
      <c r="BJ1898" s="48"/>
      <c r="BK1898" s="48"/>
      <c r="BL1898" s="48"/>
      <c r="BM1898" s="48"/>
      <c r="BN1898" s="48"/>
      <c r="BO1898" s="48"/>
      <c r="BP1898" s="48"/>
      <c r="BQ1898" s="48"/>
      <c r="BR1898" s="1"/>
    </row>
    <row r="1899" spans="1:70" s="7" customFormat="1" x14ac:dyDescent="0.25">
      <c r="A1899" s="68" t="s">
        <v>2807</v>
      </c>
      <c r="B1899" s="67" t="s">
        <v>2799</v>
      </c>
      <c r="C1899" s="52">
        <v>44981.559710648151</v>
      </c>
      <c r="D1899" s="16">
        <f>(K1899*M1899+P1899*R1899)/(24*60*60)</f>
        <v>0</v>
      </c>
      <c r="E1899" s="26"/>
      <c r="F1899" s="14" t="s">
        <v>2750</v>
      </c>
      <c r="G1899" s="15">
        <v>0.115</v>
      </c>
      <c r="H1899" s="131">
        <v>31.5</v>
      </c>
      <c r="I1899" s="131">
        <v>15</v>
      </c>
      <c r="J1899" s="143" t="s">
        <v>2139</v>
      </c>
      <c r="K1899" s="37"/>
      <c r="L1899" s="27">
        <v>2E-3</v>
      </c>
      <c r="M1899" s="13">
        <v>176</v>
      </c>
      <c r="N1899" s="13">
        <v>240</v>
      </c>
      <c r="O1899" s="17">
        <v>2E-3</v>
      </c>
      <c r="P1899" s="37"/>
      <c r="Q1899" s="27">
        <v>2E-3</v>
      </c>
      <c r="R1899" s="13">
        <v>529</v>
      </c>
      <c r="S1899" s="13">
        <v>240</v>
      </c>
      <c r="T1899" s="133">
        <v>2.9999999999999997E-4</v>
      </c>
      <c r="U1899" s="27">
        <v>0</v>
      </c>
      <c r="V1899" s="8">
        <f>IF(AB1897="Latest Sag:",-(K1899*L1899+P1899*Q1899),-(K1899*L1899+P1899*Q1899)+U1899)</f>
        <v>0</v>
      </c>
      <c r="W1899" s="8">
        <f>IF(OR(AC1898="",AC1898=0),Z1898+V1899,IF(AB1897="Latest Sag:",AA1898+U1899+V1899,AC1898+V1899))</f>
        <v>-0.63283299999999998</v>
      </c>
      <c r="X1899" s="34"/>
      <c r="Y1899" s="53">
        <f>IF(OR(ISBLANK(X1899),X1897=VALUE(20)),,IF(W1897="Latest Z20:",ABS(X1897-X1899-K1896*L1896-P1896*Q1896+U1898+U1899),ABS(X1898-X1899-K1898*L1898-P1898*Q1898+U1899)))</f>
        <v>0</v>
      </c>
      <c r="Z1899" s="28">
        <v>-67.618001000000007</v>
      </c>
      <c r="AA1899" s="28">
        <v>-0.61742200000000003</v>
      </c>
      <c r="AB1899" s="28">
        <v>2.1099999999999999E-3</v>
      </c>
      <c r="AC1899" s="8">
        <f t="shared" ref="AC1899" si="4360">AB1899+AA1899</f>
        <v>-0.61531200000000008</v>
      </c>
      <c r="AD1899" s="35">
        <v>-0.63306391332440903</v>
      </c>
      <c r="AE1899" s="8">
        <f t="shared" ref="AE1899" si="4361">IF(AD1899="",0,IF(OR(AC1899="",AC1899=0),W1899-AD1899,AC1899-AD1899))</f>
        <v>1.7751913324408952E-2</v>
      </c>
      <c r="AF1899" s="58">
        <f t="shared" ref="AF1899" si="4362">IF(AA1899="",(Z1899-V1899)-Z1898,AC1899-W1899)</f>
        <v>1.7520999999999898E-2</v>
      </c>
      <c r="AG1899" s="40">
        <v>-348</v>
      </c>
      <c r="AH1899" s="73">
        <v>400</v>
      </c>
      <c r="AI1899" s="40">
        <v>38</v>
      </c>
      <c r="AJ1899" s="73">
        <v>100</v>
      </c>
      <c r="AK1899" s="40">
        <v>23</v>
      </c>
      <c r="AL1899" s="73">
        <v>200</v>
      </c>
      <c r="AM1899" s="70"/>
      <c r="AN1899" s="74"/>
      <c r="AO1899" s="70"/>
      <c r="AP1899" s="63"/>
      <c r="AQ1899" s="63"/>
      <c r="AR1899" s="40"/>
      <c r="AS1899" s="40"/>
      <c r="AT1899" s="63"/>
      <c r="AU1899" s="63"/>
      <c r="AV1899" s="142"/>
      <c r="AW1899" s="71"/>
      <c r="AX1899" s="45"/>
      <c r="AY1899" s="45"/>
      <c r="AZ1899" s="46"/>
      <c r="BA1899" s="152"/>
      <c r="BB1899" s="47"/>
      <c r="BC1899" s="158">
        <v>12</v>
      </c>
      <c r="BD1899" s="158"/>
      <c r="BE1899" s="47"/>
      <c r="BF1899" s="56"/>
      <c r="BG1899" s="49"/>
      <c r="BH1899" s="50"/>
      <c r="BI1899" s="49"/>
      <c r="BJ1899" s="49"/>
      <c r="BK1899" s="49"/>
      <c r="BL1899" s="49"/>
      <c r="BM1899" s="49"/>
      <c r="BN1899" s="50"/>
      <c r="BO1899" s="49"/>
      <c r="BP1899" s="49"/>
      <c r="BQ1899" s="50"/>
      <c r="BR1899" s="9"/>
    </row>
    <row r="1900" spans="1:70" s="7" customFormat="1" x14ac:dyDescent="0.25">
      <c r="A1900" s="68" t="s">
        <v>2808</v>
      </c>
      <c r="B1900" s="67" t="s">
        <v>2799</v>
      </c>
      <c r="C1900" s="52">
        <v>44981.594178240739</v>
      </c>
      <c r="D1900" s="16">
        <f>(K1900*M1900+P1900*R1900)/(24*60*60)</f>
        <v>8.1481481481481474E-3</v>
      </c>
      <c r="E1900" s="26"/>
      <c r="F1900" s="14" t="s">
        <v>2750</v>
      </c>
      <c r="G1900" s="15">
        <v>0.115</v>
      </c>
      <c r="H1900" s="131">
        <v>31.5</v>
      </c>
      <c r="I1900" s="131">
        <v>15</v>
      </c>
      <c r="J1900" s="143" t="s">
        <v>2139</v>
      </c>
      <c r="K1900" s="27">
        <v>4</v>
      </c>
      <c r="L1900" s="27">
        <v>2E-3</v>
      </c>
      <c r="M1900" s="13">
        <v>176</v>
      </c>
      <c r="N1900" s="13">
        <v>240</v>
      </c>
      <c r="O1900" s="17">
        <v>2E-3</v>
      </c>
      <c r="P1900" s="27">
        <v>0</v>
      </c>
      <c r="Q1900" s="27">
        <v>2E-3</v>
      </c>
      <c r="R1900" s="13">
        <v>529</v>
      </c>
      <c r="S1900" s="13">
        <v>240</v>
      </c>
      <c r="T1900" s="133">
        <v>2.9999999999999997E-4</v>
      </c>
      <c r="U1900" s="27">
        <v>3.7299999999999998E-3</v>
      </c>
      <c r="V1900" s="8">
        <f>IF(AB1898="Latest Sag:",-(K1900*L1900+P1900*Q1900),-(K1900*L1900+P1900*Q1900)+U1900)</f>
        <v>-8.0000000000000002E-3</v>
      </c>
      <c r="W1900" s="8">
        <f>IF(OR(AC1899="",AC1899=0),Z1899+V1900,IF(AB1898="Latest Sag:",AA1899+U1900+V1900,AC1899+V1900))</f>
        <v>-0.62169200000000002</v>
      </c>
      <c r="X1900" s="33">
        <v>-39.608199999999997</v>
      </c>
      <c r="Y1900" s="53">
        <f>IF(OR(ISBLANK(X1900),X1898=VALUE(20)),,IF(W1898="Latest Z20:",ABS(X1898-X1900-K1897*L1897-P1897*Q1897+U1899+U1900),ABS(X1899-X1900-K1899*L1899-P1899*Q1899+U1900)))</f>
        <v>0</v>
      </c>
      <c r="Z1900" s="28">
        <v>-67.618111999999996</v>
      </c>
      <c r="AA1900" s="28">
        <v>-0.61742300000000006</v>
      </c>
      <c r="AB1900" s="28">
        <v>-4.6959999999999997E-3</v>
      </c>
      <c r="AC1900" s="8">
        <f t="shared" ref="AC1900" si="4363">AB1900+AA1900</f>
        <v>-0.62211900000000009</v>
      </c>
      <c r="AD1900" s="35">
        <v>-0.63306391332440903</v>
      </c>
      <c r="AE1900" s="8">
        <f t="shared" ref="AE1900" si="4364">IF(AD1900="",0,IF(OR(AC1900="",AC1900=0),W1900-AD1900,AC1900-AD1900))</f>
        <v>1.0944913324408945E-2</v>
      </c>
      <c r="AF1900" s="58">
        <f t="shared" ref="AF1900" si="4365">IF(AA1900="",(Z1900-V1900)-Z1899,AC1900-W1900)</f>
        <v>-4.2700000000006622E-4</v>
      </c>
      <c r="AG1900" s="40">
        <v>-253</v>
      </c>
      <c r="AH1900" s="73">
        <v>400</v>
      </c>
      <c r="AI1900" s="40">
        <v>32</v>
      </c>
      <c r="AJ1900" s="73">
        <v>100</v>
      </c>
      <c r="AK1900" s="40">
        <v>15</v>
      </c>
      <c r="AL1900" s="73">
        <v>200</v>
      </c>
      <c r="AM1900" s="70"/>
      <c r="AN1900" s="74"/>
      <c r="AO1900" s="70">
        <v>228</v>
      </c>
      <c r="AP1900" s="63"/>
      <c r="AQ1900" s="63"/>
      <c r="AR1900" s="40"/>
      <c r="AS1900" s="40"/>
      <c r="AT1900" s="63"/>
      <c r="AU1900" s="63"/>
      <c r="AV1900" s="142"/>
      <c r="AW1900" s="71"/>
      <c r="AX1900" s="45"/>
      <c r="AY1900" s="45"/>
      <c r="AZ1900" s="46"/>
      <c r="BA1900" s="152"/>
      <c r="BB1900" s="47"/>
      <c r="BC1900" s="158">
        <v>12</v>
      </c>
      <c r="BD1900" s="158"/>
      <c r="BE1900" s="47"/>
      <c r="BF1900" s="56"/>
      <c r="BG1900" s="49"/>
      <c r="BH1900" s="50"/>
      <c r="BI1900" s="49"/>
      <c r="BJ1900" s="49"/>
      <c r="BK1900" s="49"/>
      <c r="BL1900" s="49"/>
      <c r="BM1900" s="49"/>
      <c r="BN1900" s="50"/>
      <c r="BO1900" s="49"/>
      <c r="BP1900" s="49"/>
      <c r="BQ1900" s="50"/>
      <c r="BR1900" s="9"/>
    </row>
    <row r="1901" spans="1:70" s="7" customFormat="1" x14ac:dyDescent="0.25">
      <c r="A1901" s="68" t="s">
        <v>2809</v>
      </c>
      <c r="B1901" s="67" t="s">
        <v>2799</v>
      </c>
      <c r="C1901" s="52">
        <v>44981.618773148148</v>
      </c>
      <c r="D1901" s="16">
        <f>(K1901*M1901+P1901*R1901)/(24*60*60)</f>
        <v>8.1481481481481474E-3</v>
      </c>
      <c r="E1901" s="26"/>
      <c r="F1901" s="14" t="s">
        <v>2750</v>
      </c>
      <c r="G1901" s="15">
        <v>0.115</v>
      </c>
      <c r="H1901" s="131">
        <v>31.5</v>
      </c>
      <c r="I1901" s="131">
        <v>15</v>
      </c>
      <c r="J1901" s="143" t="s">
        <v>2139</v>
      </c>
      <c r="K1901" s="27">
        <v>4</v>
      </c>
      <c r="L1901" s="27">
        <v>2E-3</v>
      </c>
      <c r="M1901" s="13">
        <v>176</v>
      </c>
      <c r="N1901" s="13">
        <v>240</v>
      </c>
      <c r="O1901" s="17">
        <v>2E-3</v>
      </c>
      <c r="P1901" s="27">
        <v>0</v>
      </c>
      <c r="Q1901" s="27">
        <v>2E-3</v>
      </c>
      <c r="R1901" s="13">
        <v>529</v>
      </c>
      <c r="S1901" s="13">
        <v>240</v>
      </c>
      <c r="T1901" s="133">
        <v>2.9999999999999997E-4</v>
      </c>
      <c r="U1901" s="27">
        <v>2.062E-3</v>
      </c>
      <c r="V1901" s="8">
        <f>IF(AB1899="Latest Sag:",-(K1901*L1901+P1901*Q1901),-(K1901*L1901+P1901*Q1901)+U1901)</f>
        <v>-5.9380000000000006E-3</v>
      </c>
      <c r="W1901" s="8">
        <f>IF(OR(AC1900="",AC1900=0),Z1900+V1901,IF(AB1899="Latest Sag:",AA1900+U1901+V1901,AC1900+V1901))</f>
        <v>-0.62805700000000009</v>
      </c>
      <c r="X1901" s="33">
        <v>-39.614139999999999</v>
      </c>
      <c r="Y1901" s="53">
        <f>IF(OR(ISBLANK(X1901),X1899=VALUE(20)),,IF(W1899="Latest Z20:",ABS(X1899-X1901-K1898*L1898-P1898*Q1898+U1900+U1901),ABS(X1900-X1901-K1900*L1900-P1900*Q1900+U1901)))</f>
        <v>2.0000000024987009E-6</v>
      </c>
      <c r="Z1901" s="28">
        <v>-67.618393999999995</v>
      </c>
      <c r="AA1901" s="28">
        <v>-0.61738000000000004</v>
      </c>
      <c r="AB1901" s="28">
        <v>-1.0458E-2</v>
      </c>
      <c r="AC1901" s="8">
        <f t="shared" ref="AC1901" si="4366">AB1901+AA1901</f>
        <v>-0.62783800000000001</v>
      </c>
      <c r="AD1901" s="35">
        <v>-0.63306391332440903</v>
      </c>
      <c r="AE1901" s="8">
        <f t="shared" ref="AE1901" si="4367">IF(AD1901="",0,IF(OR(AC1901="",AC1901=0),W1901-AD1901,AC1901-AD1901))</f>
        <v>5.2259133244090261E-3</v>
      </c>
      <c r="AF1901" s="58">
        <f t="shared" ref="AF1901" si="4368">IF(AA1901="",(Z1901-V1901)-Z1900,AC1901-W1901)</f>
        <v>2.1900000000008024E-4</v>
      </c>
      <c r="AG1901" s="40">
        <v>367</v>
      </c>
      <c r="AH1901" s="73">
        <v>400</v>
      </c>
      <c r="AI1901" s="40">
        <v>11</v>
      </c>
      <c r="AJ1901" s="73">
        <v>100</v>
      </c>
      <c r="AK1901" s="40">
        <v>20</v>
      </c>
      <c r="AL1901" s="73">
        <v>200</v>
      </c>
      <c r="AM1901" s="70"/>
      <c r="AN1901" s="74"/>
      <c r="AO1901" s="70">
        <v>103</v>
      </c>
      <c r="AP1901" s="63"/>
      <c r="AQ1901" s="63"/>
      <c r="AR1901" s="40"/>
      <c r="AS1901" s="40"/>
      <c r="AT1901" s="63"/>
      <c r="AU1901" s="63"/>
      <c r="AV1901" s="142"/>
      <c r="AW1901" s="71"/>
      <c r="AX1901" s="45">
        <v>-1E-4</v>
      </c>
      <c r="AY1901" s="45"/>
      <c r="AZ1901" s="46"/>
      <c r="BA1901" s="152"/>
      <c r="BB1901" s="47"/>
      <c r="BC1901" s="158">
        <v>12</v>
      </c>
      <c r="BD1901" s="158"/>
      <c r="BE1901" s="47"/>
      <c r="BF1901" s="56"/>
      <c r="BG1901" s="49"/>
      <c r="BH1901" s="50"/>
      <c r="BI1901" s="49"/>
      <c r="BJ1901" s="49"/>
      <c r="BK1901" s="49"/>
      <c r="BL1901" s="49"/>
      <c r="BM1901" s="49"/>
      <c r="BN1901" s="50"/>
      <c r="BO1901" s="49"/>
      <c r="BP1901" s="49"/>
      <c r="BQ1901" s="50"/>
      <c r="BR1901" s="9"/>
    </row>
    <row r="1902" spans="1:70" s="7" customFormat="1" x14ac:dyDescent="0.25">
      <c r="A1902" s="68" t="s">
        <v>2810</v>
      </c>
      <c r="B1902" s="67" t="s">
        <v>2799</v>
      </c>
      <c r="C1902" s="52">
        <v>44981.641134259262</v>
      </c>
      <c r="D1902" s="16">
        <f>(K1902*M1902+P1902*R1902)/(24*60*60)</f>
        <v>1.019675925925926E-2</v>
      </c>
      <c r="E1902" s="26"/>
      <c r="F1902" s="14" t="s">
        <v>2750</v>
      </c>
      <c r="G1902" s="15">
        <v>0.115</v>
      </c>
      <c r="H1902" s="131">
        <v>31.5</v>
      </c>
      <c r="I1902" s="131">
        <v>15</v>
      </c>
      <c r="J1902" s="143" t="s">
        <v>2139</v>
      </c>
      <c r="K1902" s="27">
        <v>2</v>
      </c>
      <c r="L1902" s="27">
        <v>2E-3</v>
      </c>
      <c r="M1902" s="13">
        <v>176</v>
      </c>
      <c r="N1902" s="13">
        <v>240</v>
      </c>
      <c r="O1902" s="17">
        <v>2E-3</v>
      </c>
      <c r="P1902" s="27">
        <v>1</v>
      </c>
      <c r="Q1902" s="27">
        <v>2E-3</v>
      </c>
      <c r="R1902" s="13">
        <v>529</v>
      </c>
      <c r="S1902" s="13">
        <v>240</v>
      </c>
      <c r="T1902" s="133">
        <v>2.9999999999999997E-4</v>
      </c>
      <c r="U1902" s="27">
        <v>8.8099999999999995E-4</v>
      </c>
      <c r="V1902" s="8">
        <f>IF(AB1900="Latest Sag:",-(K1902*L1902+P1902*Q1902),-(K1902*L1902+P1902*Q1902)+U1902)</f>
        <v>-5.1190000000000003E-3</v>
      </c>
      <c r="W1902" s="8">
        <f>IF(OR(AC1901="",AC1901=0),Z1901+V1902,IF(AB1900="Latest Sag:",AA1901+U1902+V1902,AC1901+V1902))</f>
        <v>-0.63295699999999999</v>
      </c>
      <c r="X1902" s="33">
        <v>-39.621250000000003</v>
      </c>
      <c r="Y1902" s="53">
        <f>IF(OR(ISBLANK(X1902),X1900=VALUE(20)),,IF(W1900="Latest Z20:",ABS(X1900-X1902-K1899*L1899-P1899*Q1899+U1901+U1902),ABS(X1901-X1902-K1901*L1901-P1901*Q1901+U1902)))</f>
        <v>8.9999999956096336E-6</v>
      </c>
      <c r="Z1902" s="28">
        <v>-67.618514000000005</v>
      </c>
      <c r="AA1902" s="28">
        <v>-0.61741900000000005</v>
      </c>
      <c r="AB1902" s="28">
        <v>-1.5579000000000001E-2</v>
      </c>
      <c r="AC1902" s="8">
        <f t="shared" ref="AC1902" si="4369">AB1902+AA1902</f>
        <v>-0.63299800000000006</v>
      </c>
      <c r="AD1902" s="35">
        <v>-0.63306391332440903</v>
      </c>
      <c r="AE1902" s="8">
        <f t="shared" ref="AE1902" si="4370">IF(AD1902="",0,IF(OR(AC1902="",AC1902=0),W1902-AD1902,AC1902-AD1902))</f>
        <v>6.5913324408972684E-5</v>
      </c>
      <c r="AF1902" s="58">
        <f t="shared" ref="AF1902" si="4371">IF(AA1902="",(Z1902-V1902)-Z1901,AC1902-W1902)</f>
        <v>-4.1000000000068759E-5</v>
      </c>
      <c r="AG1902" s="40">
        <v>395</v>
      </c>
      <c r="AH1902" s="73">
        <v>400</v>
      </c>
      <c r="AI1902" s="40">
        <v>14</v>
      </c>
      <c r="AJ1902" s="73">
        <v>100</v>
      </c>
      <c r="AK1902" s="40">
        <v>8</v>
      </c>
      <c r="AL1902" s="73">
        <v>200</v>
      </c>
      <c r="AM1902" s="70"/>
      <c r="AN1902" s="74"/>
      <c r="AO1902" s="70">
        <v>109</v>
      </c>
      <c r="AP1902" s="63"/>
      <c r="AQ1902" s="63"/>
      <c r="AR1902" s="40"/>
      <c r="AS1902" s="40"/>
      <c r="AT1902" s="63"/>
      <c r="AU1902" s="63"/>
      <c r="AV1902" s="142"/>
      <c r="AW1902" s="71"/>
      <c r="AX1902" s="45"/>
      <c r="AY1902" s="45"/>
      <c r="AZ1902" s="46"/>
      <c r="BA1902" s="152"/>
      <c r="BB1902" s="47"/>
      <c r="BC1902" s="158">
        <v>12</v>
      </c>
      <c r="BD1902" s="158">
        <v>5</v>
      </c>
      <c r="BE1902" s="47">
        <v>6.9</v>
      </c>
      <c r="BF1902" s="56"/>
      <c r="BG1902" s="49"/>
      <c r="BH1902" s="50"/>
      <c r="BI1902" s="49"/>
      <c r="BJ1902" s="49"/>
      <c r="BK1902" s="49"/>
      <c r="BL1902" s="49"/>
      <c r="BM1902" s="49"/>
      <c r="BN1902" s="50"/>
      <c r="BO1902" s="49"/>
      <c r="BP1902" s="49"/>
      <c r="BQ1902" s="50"/>
      <c r="BR1902" s="9"/>
    </row>
    <row r="1903" spans="1:70" s="6" customFormat="1" x14ac:dyDescent="0.25">
      <c r="A1903" s="170" t="s">
        <v>1155</v>
      </c>
      <c r="B1903" s="136"/>
      <c r="C1903" s="137">
        <v>44981.682500000003</v>
      </c>
      <c r="D1903" s="146">
        <v>3.02</v>
      </c>
      <c r="E1903" s="139" t="s">
        <v>814</v>
      </c>
      <c r="F1903" s="165" t="s">
        <v>1223</v>
      </c>
      <c r="G1903" s="22"/>
      <c r="H1903" s="134"/>
      <c r="I1903" s="134"/>
      <c r="J1903" s="145"/>
      <c r="K1903" s="29"/>
      <c r="L1903" s="29"/>
      <c r="M1903" s="1"/>
      <c r="N1903" s="1"/>
      <c r="O1903" s="3"/>
      <c r="P1903" s="29"/>
      <c r="Q1903" s="29"/>
      <c r="R1903" s="1"/>
      <c r="S1903" s="1"/>
      <c r="T1903" s="147" t="s">
        <v>903</v>
      </c>
      <c r="U1903" s="32" t="s">
        <v>24</v>
      </c>
      <c r="V1903" s="24"/>
      <c r="W1903" s="25" t="s">
        <v>22</v>
      </c>
      <c r="X1903" s="30">
        <v>20</v>
      </c>
      <c r="Y1903" s="138"/>
      <c r="Z1903" s="30"/>
      <c r="AA1903" s="30"/>
      <c r="AB1903" s="36" t="s">
        <v>21</v>
      </c>
      <c r="AC1903" s="24">
        <f>$AC$1902</f>
        <v>-0.63299800000000006</v>
      </c>
      <c r="AD1903" s="30"/>
      <c r="AE1903" s="24"/>
      <c r="AF1903" s="24"/>
      <c r="AG1903" s="41"/>
      <c r="AH1903" s="41"/>
      <c r="AI1903" s="41"/>
      <c r="AJ1903" s="41"/>
      <c r="AK1903" s="41"/>
      <c r="AL1903" s="41"/>
      <c r="AM1903" s="41"/>
      <c r="AN1903" s="41"/>
      <c r="AO1903" s="41"/>
      <c r="AP1903" s="135"/>
      <c r="AQ1903" s="135"/>
      <c r="AR1903" s="41"/>
      <c r="AS1903" s="41"/>
      <c r="AT1903" s="135"/>
      <c r="AU1903" s="135"/>
      <c r="AV1903" s="29"/>
      <c r="AW1903" s="42"/>
      <c r="AX1903" s="42"/>
      <c r="AY1903" s="42"/>
      <c r="AZ1903" s="43"/>
      <c r="BA1903" s="151"/>
      <c r="BB1903" s="44"/>
      <c r="BC1903" s="157">
        <v>13</v>
      </c>
      <c r="BD1903" s="157"/>
      <c r="BE1903" s="44"/>
      <c r="BF1903" s="48"/>
      <c r="BG1903" s="48"/>
      <c r="BH1903" s="48"/>
      <c r="BI1903" s="48"/>
      <c r="BJ1903" s="48"/>
      <c r="BK1903" s="48"/>
      <c r="BL1903" s="48"/>
      <c r="BM1903" s="48"/>
      <c r="BN1903" s="48"/>
      <c r="BO1903" s="48"/>
      <c r="BP1903" s="48"/>
      <c r="BQ1903" s="48"/>
      <c r="BR1903" s="1"/>
    </row>
    <row r="1904" spans="1:70" s="7" customFormat="1" x14ac:dyDescent="0.25">
      <c r="A1904" s="68" t="s">
        <v>2811</v>
      </c>
      <c r="B1904" s="67" t="s">
        <v>2799</v>
      </c>
      <c r="C1904" s="52">
        <v>44981.685729166667</v>
      </c>
      <c r="D1904" s="16">
        <f>(K1904*M1904+P1904*R1904)/(24*60*60)</f>
        <v>0</v>
      </c>
      <c r="E1904" s="26"/>
      <c r="F1904" s="14" t="s">
        <v>2750</v>
      </c>
      <c r="G1904" s="15">
        <v>0.115</v>
      </c>
      <c r="H1904" s="131">
        <v>31.5</v>
      </c>
      <c r="I1904" s="131">
        <v>15</v>
      </c>
      <c r="J1904" s="143" t="s">
        <v>2139</v>
      </c>
      <c r="K1904" s="37"/>
      <c r="L1904" s="27">
        <v>2E-3</v>
      </c>
      <c r="M1904" s="13">
        <v>176</v>
      </c>
      <c r="N1904" s="13">
        <v>240</v>
      </c>
      <c r="O1904" s="17">
        <v>2E-3</v>
      </c>
      <c r="P1904" s="37"/>
      <c r="Q1904" s="27">
        <v>2E-3</v>
      </c>
      <c r="R1904" s="13">
        <v>529</v>
      </c>
      <c r="S1904" s="13">
        <v>240</v>
      </c>
      <c r="T1904" s="133">
        <v>2.9999999999999997E-4</v>
      </c>
      <c r="U1904" s="27">
        <v>0</v>
      </c>
      <c r="V1904" s="8">
        <f>IF(AB1902="Latest Sag:",-(K1904*L1904+P1904*Q1904),-(K1904*L1904+P1904*Q1904)+U1904)</f>
        <v>0</v>
      </c>
      <c r="W1904" s="8">
        <f>IF(OR(AC1903="",AC1903=0),Z1903+V1904,IF(AB1902="Latest Sag:",AA1903+U1904+V1904,AC1903+V1904))</f>
        <v>-0.63299800000000006</v>
      </c>
      <c r="X1904" s="34"/>
      <c r="Y1904" s="53">
        <f>IF(OR(ISBLANK(X1904),X1902=VALUE(20)),,IF(W1902="Latest Z20:",ABS(X1902-X1904-K1901*L1901-P1901*Q1901+U1903+U1904),ABS(X1903-X1904-K1903*L1903-P1903*Q1903+U1904)))</f>
        <v>0</v>
      </c>
      <c r="Z1904" s="28">
        <v>-67.617037999999994</v>
      </c>
      <c r="AA1904" s="28">
        <v>-0.61728099999999997</v>
      </c>
      <c r="AB1904" s="28">
        <v>1.0200000000000001E-3</v>
      </c>
      <c r="AC1904" s="8">
        <f t="shared" ref="AC1904" si="4372">AB1904+AA1904</f>
        <v>-0.61626099999999995</v>
      </c>
      <c r="AD1904" s="35">
        <v>-0.63300599917302802</v>
      </c>
      <c r="AE1904" s="8">
        <f t="shared" ref="AE1904" si="4373">IF(AD1904="",0,IF(OR(AC1904="",AC1904=0),W1904-AD1904,AC1904-AD1904))</f>
        <v>1.6744999173028075E-2</v>
      </c>
      <c r="AF1904" s="58">
        <f t="shared" ref="AF1904" si="4374">IF(AA1904="",(Z1904-V1904)-Z1903,AC1904-W1904)</f>
        <v>1.6737000000000113E-2</v>
      </c>
      <c r="AG1904" s="40">
        <v>736</v>
      </c>
      <c r="AH1904" s="73">
        <v>400</v>
      </c>
      <c r="AI1904" s="40">
        <v>54</v>
      </c>
      <c r="AJ1904" s="73">
        <v>100</v>
      </c>
      <c r="AK1904" s="40">
        <v>16</v>
      </c>
      <c r="AL1904" s="73">
        <v>200</v>
      </c>
      <c r="AM1904" s="70"/>
      <c r="AN1904" s="74"/>
      <c r="AO1904" s="70"/>
      <c r="AP1904" s="63"/>
      <c r="AQ1904" s="63"/>
      <c r="AR1904" s="40"/>
      <c r="AS1904" s="40"/>
      <c r="AT1904" s="63"/>
      <c r="AU1904" s="63"/>
      <c r="AV1904" s="142"/>
      <c r="AW1904" s="71"/>
      <c r="AX1904" s="45"/>
      <c r="AY1904" s="45"/>
      <c r="AZ1904" s="46"/>
      <c r="BA1904" s="152"/>
      <c r="BB1904" s="47"/>
      <c r="BC1904" s="158">
        <v>13</v>
      </c>
      <c r="BD1904" s="158"/>
      <c r="BE1904" s="47"/>
      <c r="BF1904" s="56"/>
      <c r="BG1904" s="49"/>
      <c r="BH1904" s="50"/>
      <c r="BI1904" s="49"/>
      <c r="BJ1904" s="49"/>
      <c r="BK1904" s="49"/>
      <c r="BL1904" s="49"/>
      <c r="BM1904" s="49"/>
      <c r="BN1904" s="50"/>
      <c r="BO1904" s="49"/>
      <c r="BP1904" s="49"/>
      <c r="BQ1904" s="50"/>
      <c r="BR1904" s="9"/>
    </row>
    <row r="1905" spans="1:70" s="7" customFormat="1" x14ac:dyDescent="0.25">
      <c r="A1905" s="68" t="s">
        <v>2812</v>
      </c>
      <c r="B1905" s="67" t="s">
        <v>2799</v>
      </c>
      <c r="C1905" s="52">
        <v>44981.728275462963</v>
      </c>
      <c r="D1905" s="16">
        <f>(K1905*M1905+P1905*R1905)/(24*60*60)</f>
        <v>8.1481481481481474E-3</v>
      </c>
      <c r="E1905" s="26"/>
      <c r="F1905" s="14" t="s">
        <v>2750</v>
      </c>
      <c r="G1905" s="15">
        <v>0.115</v>
      </c>
      <c r="H1905" s="131">
        <v>31.5</v>
      </c>
      <c r="I1905" s="131">
        <v>15</v>
      </c>
      <c r="J1905" s="143" t="s">
        <v>2139</v>
      </c>
      <c r="K1905" s="27">
        <v>4</v>
      </c>
      <c r="L1905" s="27">
        <v>2E-3</v>
      </c>
      <c r="M1905" s="13">
        <v>176</v>
      </c>
      <c r="N1905" s="13">
        <v>240</v>
      </c>
      <c r="O1905" s="17">
        <v>2E-3</v>
      </c>
      <c r="P1905" s="27">
        <v>0</v>
      </c>
      <c r="Q1905" s="27">
        <v>2E-3</v>
      </c>
      <c r="R1905" s="13">
        <v>529</v>
      </c>
      <c r="S1905" s="13">
        <v>240</v>
      </c>
      <c r="T1905" s="133">
        <v>2.9999999999999997E-4</v>
      </c>
      <c r="U1905" s="27">
        <v>3.5950000000000001E-3</v>
      </c>
      <c r="V1905" s="8">
        <f>IF(AB1903="Latest Sag:",-(K1905*L1905+P1905*Q1905),-(K1905*L1905+P1905*Q1905)+U1905)</f>
        <v>-8.0000000000000002E-3</v>
      </c>
      <c r="W1905" s="8">
        <f>IF(OR(AC1904="",AC1904=0),Z1904+V1905,IF(AB1903="Latest Sag:",AA1904+U1905+V1905,AC1904+V1905))</f>
        <v>-0.62168599999999996</v>
      </c>
      <c r="X1905" s="33">
        <v>-39.60783</v>
      </c>
      <c r="Y1905" s="53">
        <f>IF(OR(ISBLANK(X1905),X1903=VALUE(20)),,IF(W1903="Latest Z20:",ABS(X1903-X1905-K1902*L1902-P1902*Q1902+U1904+U1905),ABS(X1904-X1905-K1904*L1904-P1904*Q1904+U1905)))</f>
        <v>0</v>
      </c>
      <c r="Z1905" s="28">
        <v>-67.617023000000003</v>
      </c>
      <c r="AA1905" s="28">
        <v>-0.61725799999999997</v>
      </c>
      <c r="AB1905" s="28">
        <v>-5.3790000000000001E-3</v>
      </c>
      <c r="AC1905" s="8">
        <f t="shared" ref="AC1905" si="4375">AB1905+AA1905</f>
        <v>-0.622637</v>
      </c>
      <c r="AD1905" s="35">
        <v>-0.63300599917302802</v>
      </c>
      <c r="AE1905" s="8">
        <f t="shared" ref="AE1905" si="4376">IF(AD1905="",0,IF(OR(AC1905="",AC1905=0),W1905-AD1905,AC1905-AD1905))</f>
        <v>1.0368999173028026E-2</v>
      </c>
      <c r="AF1905" s="58">
        <f t="shared" ref="AF1905" si="4377">IF(AA1905="",(Z1905-V1905)-Z1904,AC1905-W1905)</f>
        <v>-9.5100000000003515E-4</v>
      </c>
      <c r="AG1905" s="40">
        <v>-395</v>
      </c>
      <c r="AH1905" s="73">
        <v>400</v>
      </c>
      <c r="AI1905" s="40">
        <v>26</v>
      </c>
      <c r="AJ1905" s="73">
        <v>100</v>
      </c>
      <c r="AK1905" s="40">
        <v>11</v>
      </c>
      <c r="AL1905" s="73">
        <v>200</v>
      </c>
      <c r="AM1905" s="70"/>
      <c r="AN1905" s="74"/>
      <c r="AO1905" s="70">
        <v>144</v>
      </c>
      <c r="AP1905" s="63"/>
      <c r="AQ1905" s="63"/>
      <c r="AR1905" s="40"/>
      <c r="AS1905" s="40"/>
      <c r="AT1905" s="63"/>
      <c r="AU1905" s="63"/>
      <c r="AV1905" s="142"/>
      <c r="AW1905" s="71"/>
      <c r="AX1905" s="45"/>
      <c r="AY1905" s="45"/>
      <c r="AZ1905" s="46"/>
      <c r="BA1905" s="152"/>
      <c r="BB1905" s="47"/>
      <c r="BC1905" s="158">
        <v>13</v>
      </c>
      <c r="BD1905" s="158"/>
      <c r="BE1905" s="47"/>
      <c r="BF1905" s="56"/>
      <c r="BG1905" s="49"/>
      <c r="BH1905" s="50"/>
      <c r="BI1905" s="49"/>
      <c r="BJ1905" s="49"/>
      <c r="BK1905" s="49"/>
      <c r="BL1905" s="49"/>
      <c r="BM1905" s="49"/>
      <c r="BN1905" s="50"/>
      <c r="BO1905" s="49"/>
      <c r="BP1905" s="49"/>
      <c r="BQ1905" s="50"/>
      <c r="BR1905" s="9"/>
    </row>
    <row r="1906" spans="1:70" s="7" customFormat="1" x14ac:dyDescent="0.25">
      <c r="A1906" s="68" t="s">
        <v>2813</v>
      </c>
      <c r="B1906" s="67" t="s">
        <v>1318</v>
      </c>
      <c r="C1906" s="52">
        <v>44981.754756944443</v>
      </c>
      <c r="D1906" s="16">
        <f>(K1906*M1906+P1906*R1906)/(24*60*60)</f>
        <v>6.1111111111111114E-3</v>
      </c>
      <c r="E1906" s="26" t="s">
        <v>2816</v>
      </c>
      <c r="F1906" s="14" t="s">
        <v>2750</v>
      </c>
      <c r="G1906" s="15">
        <v>0.115</v>
      </c>
      <c r="H1906" s="131">
        <v>31.5</v>
      </c>
      <c r="I1906" s="131">
        <v>15</v>
      </c>
      <c r="J1906" s="143" t="s">
        <v>2139</v>
      </c>
      <c r="K1906" s="27">
        <v>3</v>
      </c>
      <c r="L1906" s="27">
        <v>2E-3</v>
      </c>
      <c r="M1906" s="13">
        <v>176</v>
      </c>
      <c r="N1906" s="13">
        <v>240</v>
      </c>
      <c r="O1906" s="17">
        <v>2E-3</v>
      </c>
      <c r="P1906" s="27">
        <v>0</v>
      </c>
      <c r="Q1906" s="27">
        <v>2E-3</v>
      </c>
      <c r="R1906" s="13">
        <v>529</v>
      </c>
      <c r="S1906" s="13">
        <v>240</v>
      </c>
      <c r="T1906" s="133">
        <v>2.9999999999999997E-4</v>
      </c>
      <c r="U1906" s="27">
        <v>6.3100000000000005E-4</v>
      </c>
      <c r="V1906" s="8">
        <f>IF(AB1904="Latest Sag:",-(K1906*L1906+P1906*Q1906),-(K1906*L1906+P1906*Q1906)+U1906)</f>
        <v>-5.3690000000000005E-3</v>
      </c>
      <c r="W1906" s="8">
        <f>IF(OR(AC1905="",AC1905=0),Z1905+V1906,IF(AB1904="Latest Sag:",AA1905+U1906+V1906,AC1905+V1906))</f>
        <v>-0.62800599999999995</v>
      </c>
      <c r="X1906" s="33">
        <v>-39.615203000000001</v>
      </c>
      <c r="Y1906" s="53">
        <f>IF(OR(ISBLANK(X1906),X1904=VALUE(20)),,IF(W1904="Latest Z20:",ABS(X1904-X1906-K1903*L1903-P1903*Q1903+U1905+U1906),ABS(X1905-X1906-K1905*L1905-P1905*Q1905+U1906)))</f>
        <v>4.000000001184046E-6</v>
      </c>
      <c r="Z1906" s="28">
        <v>-67.617153000000002</v>
      </c>
      <c r="AA1906" s="28">
        <v>-0.61725600000000003</v>
      </c>
      <c r="AB1906" s="28">
        <v>-1.0577E-2</v>
      </c>
      <c r="AC1906" s="8">
        <f t="shared" ref="AC1906" si="4378">AB1906+AA1906</f>
        <v>-0.62783299999999997</v>
      </c>
      <c r="AD1906" s="35">
        <v>-0.63300599917302802</v>
      </c>
      <c r="AE1906" s="8">
        <f t="shared" ref="AE1906" si="4379">IF(AD1906="",0,IF(OR(AC1906="",AC1906=0),W1906-AD1906,AC1906-AD1906))</f>
        <v>5.1729991730280478E-3</v>
      </c>
      <c r="AF1906" s="58">
        <f t="shared" ref="AF1906" si="4380">IF(AA1906="",(Z1906-V1906)-Z1905,AC1906-W1906)</f>
        <v>1.7299999999997873E-4</v>
      </c>
      <c r="AG1906" s="40">
        <v>-132</v>
      </c>
      <c r="AH1906" s="73">
        <v>400</v>
      </c>
      <c r="AI1906" s="40">
        <v>15</v>
      </c>
      <c r="AJ1906" s="73">
        <v>100</v>
      </c>
      <c r="AK1906" s="40">
        <v>14</v>
      </c>
      <c r="AL1906" s="73">
        <v>200</v>
      </c>
      <c r="AM1906" s="70"/>
      <c r="AN1906" s="74"/>
      <c r="AO1906" s="70">
        <v>50</v>
      </c>
      <c r="AP1906" s="63"/>
      <c r="AQ1906" s="63"/>
      <c r="AR1906" s="40"/>
      <c r="AS1906" s="40"/>
      <c r="AT1906" s="63"/>
      <c r="AU1906" s="63"/>
      <c r="AV1906" s="142"/>
      <c r="AW1906" s="71"/>
      <c r="AX1906" s="45"/>
      <c r="AY1906" s="45"/>
      <c r="AZ1906" s="46"/>
      <c r="BA1906" s="152"/>
      <c r="BB1906" s="47"/>
      <c r="BC1906" s="158">
        <v>13</v>
      </c>
      <c r="BD1906" s="158"/>
      <c r="BE1906" s="47"/>
      <c r="BF1906" s="56"/>
      <c r="BG1906" s="49"/>
      <c r="BH1906" s="50"/>
      <c r="BI1906" s="49"/>
      <c r="BJ1906" s="49"/>
      <c r="BK1906" s="49"/>
      <c r="BL1906" s="49"/>
      <c r="BM1906" s="49"/>
      <c r="BN1906" s="50"/>
      <c r="BO1906" s="49"/>
      <c r="BP1906" s="49"/>
      <c r="BQ1906" s="50"/>
      <c r="BR1906" s="9"/>
    </row>
    <row r="1907" spans="1:70" s="7" customFormat="1" x14ac:dyDescent="0.25">
      <c r="A1907" s="68" t="s">
        <v>2814</v>
      </c>
      <c r="B1907" s="67" t="s">
        <v>1318</v>
      </c>
      <c r="C1907" s="52">
        <v>44981.773518518516</v>
      </c>
      <c r="D1907" s="16">
        <f>(K1907*M1907+P1907*R1907)/(24*60*60)</f>
        <v>1.019675925925926E-2</v>
      </c>
      <c r="E1907" s="26" t="s">
        <v>2815</v>
      </c>
      <c r="F1907" s="14" t="s">
        <v>2750</v>
      </c>
      <c r="G1907" s="15">
        <v>0.115</v>
      </c>
      <c r="H1907" s="131">
        <v>31.5</v>
      </c>
      <c r="I1907" s="131">
        <v>15</v>
      </c>
      <c r="J1907" s="143" t="s">
        <v>2139</v>
      </c>
      <c r="K1907" s="27">
        <v>2</v>
      </c>
      <c r="L1907" s="27">
        <v>2E-3</v>
      </c>
      <c r="M1907" s="13">
        <v>176</v>
      </c>
      <c r="N1907" s="13">
        <v>240</v>
      </c>
      <c r="O1907" s="17">
        <v>2E-3</v>
      </c>
      <c r="P1907" s="27">
        <v>1</v>
      </c>
      <c r="Q1907" s="27">
        <v>2E-3</v>
      </c>
      <c r="R1907" s="13">
        <v>529</v>
      </c>
      <c r="S1907" s="13">
        <v>240</v>
      </c>
      <c r="T1907" s="133">
        <v>2.9999999999999997E-4</v>
      </c>
      <c r="U1907" s="27">
        <v>9.3400000000000004E-4</v>
      </c>
      <c r="V1907" s="8">
        <f>IF(AB1905="Latest Sag:",-(K1907*L1907+P1907*Q1907),-(K1907*L1907+P1907*Q1907)+U1907)</f>
        <v>-5.0660000000000002E-3</v>
      </c>
      <c r="W1907" s="8">
        <f>IF(OR(AC1906="",AC1906=0),Z1906+V1907,IF(AB1905="Latest Sag:",AA1906+U1907+V1907,AC1906+V1907))</f>
        <v>-0.63289899999999999</v>
      </c>
      <c r="X1907" s="33">
        <v>-39.620269</v>
      </c>
      <c r="Y1907" s="53">
        <f>IF(OR(ISBLANK(X1907),X1905=VALUE(20)),,IF(W1905="Latest Z20:",ABS(X1905-X1907-K1904*L1904-P1904*Q1904+U1906+U1907),ABS(X1906-X1907-K1906*L1906-P1906*Q1906+U1907)))</f>
        <v>6.5128024501204251E-16</v>
      </c>
      <c r="Z1907" s="28">
        <v>-67.617251999999993</v>
      </c>
      <c r="AA1907" s="28">
        <v>-0.61725799999999997</v>
      </c>
      <c r="AB1907" s="28">
        <v>-1.5731999999999999E-2</v>
      </c>
      <c r="AC1907" s="8">
        <f t="shared" ref="AC1907" si="4381">AB1907+AA1907</f>
        <v>-0.63298999999999994</v>
      </c>
      <c r="AD1907" s="35">
        <v>-0.63300599917302802</v>
      </c>
      <c r="AE1907" s="8">
        <f t="shared" ref="AE1907" si="4382">IF(AD1907="",0,IF(OR(AC1907="",AC1907=0),W1907-AD1907,AC1907-AD1907))</f>
        <v>1.5999173028080627E-5</v>
      </c>
      <c r="AF1907" s="58">
        <f t="shared" ref="AF1907" si="4383">IF(AA1907="",(Z1907-V1907)-Z1906,AC1907-W1907)</f>
        <v>-9.099999999995223E-5</v>
      </c>
      <c r="AG1907" s="40">
        <v>158</v>
      </c>
      <c r="AH1907" s="73">
        <v>400</v>
      </c>
      <c r="AI1907" s="40">
        <v>13</v>
      </c>
      <c r="AJ1907" s="73">
        <v>100</v>
      </c>
      <c r="AK1907" s="40">
        <v>20</v>
      </c>
      <c r="AL1907" s="73">
        <v>200</v>
      </c>
      <c r="AM1907" s="70"/>
      <c r="AN1907" s="74"/>
      <c r="AO1907" s="70">
        <v>57</v>
      </c>
      <c r="AP1907" s="63"/>
      <c r="AQ1907" s="63"/>
      <c r="AR1907" s="40"/>
      <c r="AS1907" s="40"/>
      <c r="AT1907" s="63"/>
      <c r="AU1907" s="63"/>
      <c r="AV1907" s="142"/>
      <c r="AW1907" s="71"/>
      <c r="AX1907" s="45"/>
      <c r="AY1907" s="45"/>
      <c r="AZ1907" s="46"/>
      <c r="BA1907" s="152"/>
      <c r="BB1907" s="47"/>
      <c r="BC1907" s="158">
        <v>13</v>
      </c>
      <c r="BD1907" s="158">
        <v>5</v>
      </c>
      <c r="BE1907" s="47">
        <v>10.3</v>
      </c>
      <c r="BF1907" s="56"/>
      <c r="BG1907" s="49"/>
      <c r="BH1907" s="50"/>
      <c r="BI1907" s="49"/>
      <c r="BJ1907" s="49"/>
      <c r="BK1907" s="49"/>
      <c r="BL1907" s="49"/>
      <c r="BM1907" s="49"/>
      <c r="BN1907" s="50"/>
      <c r="BO1907" s="49"/>
      <c r="BP1907" s="49"/>
      <c r="BQ1907" s="50"/>
      <c r="BR1907" s="9"/>
    </row>
    <row r="1908" spans="1:70" s="6" customFormat="1" x14ac:dyDescent="0.25">
      <c r="A1908" s="170" t="s">
        <v>1155</v>
      </c>
      <c r="B1908" s="136"/>
      <c r="C1908" s="137">
        <v>44981.810243055559</v>
      </c>
      <c r="D1908" s="146">
        <v>3.07</v>
      </c>
      <c r="E1908" s="139" t="s">
        <v>814</v>
      </c>
      <c r="F1908" s="165" t="s">
        <v>1227</v>
      </c>
      <c r="G1908" s="22"/>
      <c r="H1908" s="134"/>
      <c r="I1908" s="134"/>
      <c r="J1908" s="145"/>
      <c r="K1908" s="29"/>
      <c r="L1908" s="29"/>
      <c r="M1908" s="1"/>
      <c r="N1908" s="1"/>
      <c r="O1908" s="3"/>
      <c r="P1908" s="29"/>
      <c r="Q1908" s="29"/>
      <c r="R1908" s="1"/>
      <c r="S1908" s="1"/>
      <c r="T1908" s="147" t="s">
        <v>903</v>
      </c>
      <c r="U1908" s="32" t="s">
        <v>24</v>
      </c>
      <c r="V1908" s="24"/>
      <c r="W1908" s="25" t="s">
        <v>22</v>
      </c>
      <c r="X1908" s="30">
        <v>20</v>
      </c>
      <c r="Y1908" s="138"/>
      <c r="Z1908" s="30"/>
      <c r="AA1908" s="30"/>
      <c r="AB1908" s="36" t="s">
        <v>21</v>
      </c>
      <c r="AC1908" s="24">
        <f>$AC$1907</f>
        <v>-0.63298999999999994</v>
      </c>
      <c r="AD1908" s="30"/>
      <c r="AE1908" s="24"/>
      <c r="AF1908" s="24"/>
      <c r="AG1908" s="41"/>
      <c r="AH1908" s="41"/>
      <c r="AI1908" s="41"/>
      <c r="AJ1908" s="41"/>
      <c r="AK1908" s="41"/>
      <c r="AL1908" s="41"/>
      <c r="AM1908" s="41"/>
      <c r="AN1908" s="41"/>
      <c r="AO1908" s="41"/>
      <c r="AP1908" s="135"/>
      <c r="AQ1908" s="135"/>
      <c r="AR1908" s="41"/>
      <c r="AS1908" s="41"/>
      <c r="AT1908" s="135"/>
      <c r="AU1908" s="135"/>
      <c r="AV1908" s="29"/>
      <c r="AW1908" s="42"/>
      <c r="AX1908" s="42"/>
      <c r="AY1908" s="42"/>
      <c r="AZ1908" s="43"/>
      <c r="BA1908" s="151"/>
      <c r="BB1908" s="44"/>
      <c r="BC1908" s="157">
        <v>14</v>
      </c>
      <c r="BD1908" s="157"/>
      <c r="BE1908" s="44"/>
      <c r="BF1908" s="48"/>
      <c r="BG1908" s="48"/>
      <c r="BH1908" s="48"/>
      <c r="BI1908" s="48"/>
      <c r="BJ1908" s="48"/>
      <c r="BK1908" s="48"/>
      <c r="BL1908" s="48"/>
      <c r="BM1908" s="48"/>
      <c r="BN1908" s="48"/>
      <c r="BO1908" s="48"/>
      <c r="BP1908" s="48"/>
      <c r="BQ1908" s="48"/>
      <c r="BR1908" s="1"/>
    </row>
    <row r="1909" spans="1:70" s="7" customFormat="1" x14ac:dyDescent="0.25">
      <c r="A1909" s="68" t="s">
        <v>2817</v>
      </c>
      <c r="B1909" s="67" t="s">
        <v>1318</v>
      </c>
      <c r="C1909" s="52">
        <v>44981.815486111111</v>
      </c>
      <c r="D1909" s="16">
        <f>(K1909*M1909+P1909*R1909)/(24*60*60)</f>
        <v>0</v>
      </c>
      <c r="E1909" s="26" t="s">
        <v>2720</v>
      </c>
      <c r="F1909" s="14" t="s">
        <v>2750</v>
      </c>
      <c r="G1909" s="15">
        <v>0.115</v>
      </c>
      <c r="H1909" s="131">
        <v>31.5</v>
      </c>
      <c r="I1909" s="131">
        <v>15</v>
      </c>
      <c r="J1909" s="143" t="s">
        <v>2139</v>
      </c>
      <c r="K1909" s="37"/>
      <c r="L1909" s="27">
        <v>2E-3</v>
      </c>
      <c r="M1909" s="13">
        <v>176</v>
      </c>
      <c r="N1909" s="13">
        <v>240</v>
      </c>
      <c r="O1909" s="17">
        <v>2E-3</v>
      </c>
      <c r="P1909" s="37"/>
      <c r="Q1909" s="27">
        <v>2E-3</v>
      </c>
      <c r="R1909" s="13">
        <v>529</v>
      </c>
      <c r="S1909" s="13">
        <v>240</v>
      </c>
      <c r="T1909" s="133">
        <v>2.9999999999999997E-4</v>
      </c>
      <c r="U1909" s="27"/>
      <c r="V1909" s="8">
        <f>IF(AB1907="Latest Sag:",-(K1909*L1909+P1909*Q1909),-(K1909*L1909+P1909*Q1909)+U1909)</f>
        <v>0</v>
      </c>
      <c r="W1909" s="8">
        <f>IF(OR(AC1908="",AC1908=0),Z1908+V1909,IF(AB1907="Latest Sag:",AA1908+U1909+V1909,AC1908+V1909))</f>
        <v>-0.63298999999999994</v>
      </c>
      <c r="X1909" s="34"/>
      <c r="Y1909" s="53">
        <f>IF(OR(ISBLANK(X1909),X1907=VALUE(20)),,IF(W1907="Latest Z20:",ABS(X1907-X1909-K1906*L1906-P1906*Q1906+U1908+U1909),ABS(X1908-X1909-K1908*L1908-P1908*Q1908+U1909)))</f>
        <v>0</v>
      </c>
      <c r="Z1909" s="28">
        <v>-67.616106000000002</v>
      </c>
      <c r="AA1909" s="28">
        <v>-0.61708300000000005</v>
      </c>
      <c r="AB1909" s="28">
        <v>-4.3399999999999998E-4</v>
      </c>
      <c r="AC1909" s="8">
        <f t="shared" ref="AC1909" si="4384">AB1909+AA1909</f>
        <v>-0.61751700000000009</v>
      </c>
      <c r="AD1909" s="35">
        <v>-0.63284996521051495</v>
      </c>
      <c r="AE1909" s="8">
        <f t="shared" ref="AE1909" si="4385">IF(AD1909="",0,IF(OR(AC1909="",AC1909=0),W1909-AD1909,AC1909-AD1909))</f>
        <v>1.5332965210514859E-2</v>
      </c>
      <c r="AF1909" s="58">
        <f t="shared" ref="AF1909" si="4386">IF(AA1909="",(Z1909-V1909)-Z1908,AC1909-W1909)</f>
        <v>1.5472999999999848E-2</v>
      </c>
      <c r="AG1909" s="40">
        <v>-106</v>
      </c>
      <c r="AH1909" s="73">
        <v>400</v>
      </c>
      <c r="AI1909" s="40">
        <v>49</v>
      </c>
      <c r="AJ1909" s="73">
        <v>100</v>
      </c>
      <c r="AK1909" s="40">
        <v>44</v>
      </c>
      <c r="AL1909" s="73">
        <v>200</v>
      </c>
      <c r="AM1909" s="70"/>
      <c r="AN1909" s="74"/>
      <c r="AO1909" s="70"/>
      <c r="AP1909" s="63"/>
      <c r="AQ1909" s="63"/>
      <c r="AR1909" s="40"/>
      <c r="AS1909" s="40"/>
      <c r="AT1909" s="63"/>
      <c r="AU1909" s="63"/>
      <c r="AV1909" s="142"/>
      <c r="AW1909" s="71"/>
      <c r="AX1909" s="45"/>
      <c r="AY1909" s="45"/>
      <c r="AZ1909" s="46"/>
      <c r="BA1909" s="152"/>
      <c r="BB1909" s="47"/>
      <c r="BC1909" s="158">
        <v>14</v>
      </c>
      <c r="BD1909" s="158"/>
      <c r="BE1909" s="47"/>
      <c r="BF1909" s="56"/>
      <c r="BG1909" s="49"/>
      <c r="BH1909" s="50"/>
      <c r="BI1909" s="49"/>
      <c r="BJ1909" s="49"/>
      <c r="BK1909" s="49"/>
      <c r="BL1909" s="49"/>
      <c r="BM1909" s="49"/>
      <c r="BN1909" s="50"/>
      <c r="BO1909" s="49"/>
      <c r="BP1909" s="49"/>
      <c r="BQ1909" s="50"/>
      <c r="BR1909" s="9"/>
    </row>
    <row r="1910" spans="1:70" s="7" customFormat="1" x14ac:dyDescent="0.25">
      <c r="A1910" s="68" t="s">
        <v>2818</v>
      </c>
      <c r="B1910" s="67" t="s">
        <v>1318</v>
      </c>
      <c r="C1910" s="52">
        <v>44981.858877314815</v>
      </c>
      <c r="D1910" s="16">
        <f>(K1910*M1910+P1910*R1910)/(24*60*60)</f>
        <v>8.1481481481481474E-3</v>
      </c>
      <c r="E1910" s="26" t="s">
        <v>2820</v>
      </c>
      <c r="F1910" s="14" t="s">
        <v>2750</v>
      </c>
      <c r="G1910" s="15">
        <v>0.115</v>
      </c>
      <c r="H1910" s="131">
        <v>31.5</v>
      </c>
      <c r="I1910" s="131">
        <v>15</v>
      </c>
      <c r="J1910" s="143" t="s">
        <v>2139</v>
      </c>
      <c r="K1910" s="27">
        <v>4</v>
      </c>
      <c r="L1910" s="27">
        <v>2E-3</v>
      </c>
      <c r="M1910" s="13">
        <v>176</v>
      </c>
      <c r="N1910" s="13">
        <v>240</v>
      </c>
      <c r="O1910" s="17">
        <v>2E-3</v>
      </c>
      <c r="P1910" s="27">
        <v>0</v>
      </c>
      <c r="Q1910" s="27">
        <v>2E-3</v>
      </c>
      <c r="R1910" s="13">
        <v>529</v>
      </c>
      <c r="S1910" s="13">
        <v>240</v>
      </c>
      <c r="T1910" s="133">
        <v>2.9999999999999997E-4</v>
      </c>
      <c r="U1910" s="27">
        <v>3.6930000000000001E-3</v>
      </c>
      <c r="V1910" s="8">
        <f>IF(AB1908="Latest Sag:",-(K1910*L1910+P1910*Q1910),-(K1910*L1910+P1910*Q1910)+U1910)</f>
        <v>-8.0000000000000002E-3</v>
      </c>
      <c r="W1910" s="8">
        <f>IF(OR(AC1909="",AC1909=0),Z1909+V1910,IF(AB1908="Latest Sag:",AA1909+U1910+V1910,AC1909+V1910))</f>
        <v>-0.62139000000000011</v>
      </c>
      <c r="X1910" s="33">
        <v>-39.606572999999997</v>
      </c>
      <c r="Y1910" s="53">
        <f>IF(OR(ISBLANK(X1910),X1908=VALUE(20)),,IF(W1908="Latest Z20:",ABS(X1908-X1910-K1907*L1907-P1907*Q1907+U1909+U1910),ABS(X1909-X1910-K1909*L1909-P1909*Q1909+U1910)))</f>
        <v>0</v>
      </c>
      <c r="Z1910" s="28">
        <v>-67.616219000000001</v>
      </c>
      <c r="AA1910" s="28">
        <v>-0.61704099999999995</v>
      </c>
      <c r="AB1910" s="28">
        <v>-4.9740000000000001E-3</v>
      </c>
      <c r="AC1910" s="8">
        <f t="shared" ref="AC1910" si="4387">AB1910+AA1910</f>
        <v>-0.62201499999999998</v>
      </c>
      <c r="AD1910" s="35">
        <v>-0.63284996521051495</v>
      </c>
      <c r="AE1910" s="8">
        <f t="shared" ref="AE1910" si="4388">IF(AD1910="",0,IF(OR(AC1910="",AC1910=0),W1910-AD1910,AC1910-AD1910))</f>
        <v>1.0834965210514969E-2</v>
      </c>
      <c r="AF1910" s="58">
        <f t="shared" ref="AF1910" si="4389">IF(AA1910="",(Z1910-V1910)-Z1909,AC1910-W1910)</f>
        <v>-6.2499999999987566E-4</v>
      </c>
      <c r="AG1910" s="40">
        <v>-296</v>
      </c>
      <c r="AH1910" s="73">
        <v>400</v>
      </c>
      <c r="AI1910" s="40">
        <v>21</v>
      </c>
      <c r="AJ1910" s="73">
        <v>100</v>
      </c>
      <c r="AK1910" s="40">
        <v>18</v>
      </c>
      <c r="AL1910" s="73">
        <v>200</v>
      </c>
      <c r="AM1910" s="70"/>
      <c r="AN1910" s="74"/>
      <c r="AO1910" s="70">
        <v>112</v>
      </c>
      <c r="AP1910" s="63"/>
      <c r="AQ1910" s="63"/>
      <c r="AR1910" s="40"/>
      <c r="AS1910" s="40"/>
      <c r="AT1910" s="63"/>
      <c r="AU1910" s="63"/>
      <c r="AV1910" s="142"/>
      <c r="AW1910" s="71"/>
      <c r="AX1910" s="45"/>
      <c r="AY1910" s="45"/>
      <c r="AZ1910" s="46"/>
      <c r="BA1910" s="152"/>
      <c r="BB1910" s="47"/>
      <c r="BC1910" s="158">
        <v>14</v>
      </c>
      <c r="BD1910" s="158"/>
      <c r="BE1910" s="47"/>
      <c r="BF1910" s="56"/>
      <c r="BG1910" s="49"/>
      <c r="BH1910" s="50"/>
      <c r="BI1910" s="49"/>
      <c r="BJ1910" s="49"/>
      <c r="BK1910" s="49"/>
      <c r="BL1910" s="49"/>
      <c r="BM1910" s="49"/>
      <c r="BN1910" s="50"/>
      <c r="BO1910" s="49"/>
      <c r="BP1910" s="49"/>
      <c r="BQ1910" s="50"/>
      <c r="BR1910" s="9"/>
    </row>
    <row r="1911" spans="1:70" s="7" customFormat="1" x14ac:dyDescent="0.25">
      <c r="A1911" s="68" t="s">
        <v>2819</v>
      </c>
      <c r="B1911" s="67" t="s">
        <v>1318</v>
      </c>
      <c r="C1911" s="52">
        <v>44981.882175925923</v>
      </c>
      <c r="D1911" s="16">
        <f>(K1911*M1911+P1911*R1911)/(24*60*60)</f>
        <v>8.1481481481481474E-3</v>
      </c>
      <c r="E1911" s="26" t="s">
        <v>2834</v>
      </c>
      <c r="F1911" s="14" t="s">
        <v>2750</v>
      </c>
      <c r="G1911" s="15">
        <v>0.115</v>
      </c>
      <c r="H1911" s="131">
        <v>31.5</v>
      </c>
      <c r="I1911" s="131">
        <v>15</v>
      </c>
      <c r="J1911" s="143" t="s">
        <v>2139</v>
      </c>
      <c r="K1911" s="27">
        <v>4</v>
      </c>
      <c r="L1911" s="27">
        <v>2E-3</v>
      </c>
      <c r="M1911" s="13">
        <v>176</v>
      </c>
      <c r="N1911" s="13">
        <v>240</v>
      </c>
      <c r="O1911" s="17">
        <v>2E-3</v>
      </c>
      <c r="P1911" s="27">
        <v>0</v>
      </c>
      <c r="Q1911" s="27">
        <v>2E-3</v>
      </c>
      <c r="R1911" s="13">
        <v>529</v>
      </c>
      <c r="S1911" s="13">
        <v>240</v>
      </c>
      <c r="T1911" s="133">
        <v>2.9999999999999997E-4</v>
      </c>
      <c r="U1911" s="27">
        <v>2.1749999999999999E-3</v>
      </c>
      <c r="V1911" s="8">
        <f>IF(AB1909="Latest Sag:",-(K1911*L1911+P1911*Q1911),-(K1911*L1911+P1911*Q1911)+U1911)</f>
        <v>-5.8250000000000003E-3</v>
      </c>
      <c r="W1911" s="8">
        <f>IF(OR(AC1910="",AC1910=0),Z1910+V1911,IF(AB1909="Latest Sag:",AA1910+U1911+V1911,AC1910+V1911))</f>
        <v>-0.62783999999999995</v>
      </c>
      <c r="X1911" s="33">
        <v>-39.612397999999999</v>
      </c>
      <c r="Y1911" s="53">
        <f>IF(OR(ISBLANK(X1911),X1909=VALUE(20)),,IF(W1909="Latest Z20:",ABS(X1909-X1911-K1908*L1908-P1908*Q1908+U1910+U1911),ABS(X1910-X1911-K1910*L1910-P1910*Q1910+U1911)))</f>
        <v>1.5230872119076366E-15</v>
      </c>
      <c r="Z1911" s="28">
        <v>-67.616493000000006</v>
      </c>
      <c r="AA1911" s="28">
        <v>-0.61705100000000002</v>
      </c>
      <c r="AB1911" s="28">
        <v>-1.072E-2</v>
      </c>
      <c r="AC1911" s="8">
        <f t="shared" ref="AC1911" si="4390">AB1911+AA1911</f>
        <v>-0.62777099999999997</v>
      </c>
      <c r="AD1911" s="35">
        <v>-0.63284996521051495</v>
      </c>
      <c r="AE1911" s="8">
        <f t="shared" ref="AE1911" si="4391">IF(AD1911="",0,IF(OR(AC1911="",AC1911=0),W1911-AD1911,AC1911-AD1911))</f>
        <v>5.0789652105149852E-3</v>
      </c>
      <c r="AF1911" s="58">
        <f t="shared" ref="AF1911" si="4392">IF(AA1911="",(Z1911-V1911)-Z1910,AC1911-W1911)</f>
        <v>6.8999999999985739E-5</v>
      </c>
      <c r="AG1911" s="40">
        <v>-148</v>
      </c>
      <c r="AH1911" s="73">
        <v>400</v>
      </c>
      <c r="AI1911" s="40">
        <v>31</v>
      </c>
      <c r="AJ1911" s="73">
        <v>100</v>
      </c>
      <c r="AK1911" s="40">
        <v>13</v>
      </c>
      <c r="AL1911" s="73">
        <v>200</v>
      </c>
      <c r="AM1911" s="70"/>
      <c r="AN1911" s="74"/>
      <c r="AO1911" s="70">
        <v>70</v>
      </c>
      <c r="AP1911" s="63"/>
      <c r="AQ1911" s="63"/>
      <c r="AR1911" s="40"/>
      <c r="AS1911" s="40"/>
      <c r="AT1911" s="63"/>
      <c r="AU1911" s="63"/>
      <c r="AV1911" s="142"/>
      <c r="AW1911" s="71"/>
      <c r="AX1911" s="45"/>
      <c r="AY1911" s="45"/>
      <c r="AZ1911" s="46" t="s">
        <v>2822</v>
      </c>
      <c r="BA1911" s="152"/>
      <c r="BB1911" s="47"/>
      <c r="BC1911" s="158">
        <v>14</v>
      </c>
      <c r="BD1911" s="158"/>
      <c r="BE1911" s="47"/>
      <c r="BF1911" s="56"/>
      <c r="BG1911" s="49"/>
      <c r="BH1911" s="50"/>
      <c r="BI1911" s="49"/>
      <c r="BJ1911" s="49"/>
      <c r="BK1911" s="49"/>
      <c r="BL1911" s="49"/>
      <c r="BM1911" s="49"/>
      <c r="BN1911" s="50"/>
      <c r="BO1911" s="49"/>
      <c r="BP1911" s="49"/>
      <c r="BQ1911" s="50"/>
      <c r="BR1911" s="9"/>
    </row>
    <row r="1912" spans="1:70" s="7" customFormat="1" x14ac:dyDescent="0.25">
      <c r="A1912" s="68" t="s">
        <v>2821</v>
      </c>
      <c r="B1912" s="67" t="s">
        <v>1318</v>
      </c>
      <c r="C1912" s="52">
        <v>44981.905486111114</v>
      </c>
      <c r="D1912" s="16">
        <f>(K1912*M1912+P1912*R1912)/(24*60*60)</f>
        <v>1.019675925925926E-2</v>
      </c>
      <c r="E1912" s="26" t="s">
        <v>2824</v>
      </c>
      <c r="F1912" s="14" t="s">
        <v>2750</v>
      </c>
      <c r="G1912" s="15">
        <v>0.115</v>
      </c>
      <c r="H1912" s="131">
        <v>31.5</v>
      </c>
      <c r="I1912" s="131">
        <v>15</v>
      </c>
      <c r="J1912" s="143" t="s">
        <v>2139</v>
      </c>
      <c r="K1912" s="27">
        <v>2</v>
      </c>
      <c r="L1912" s="27">
        <v>2E-3</v>
      </c>
      <c r="M1912" s="13">
        <v>176</v>
      </c>
      <c r="N1912" s="13">
        <v>240</v>
      </c>
      <c r="O1912" s="17">
        <v>2E-3</v>
      </c>
      <c r="P1912" s="27">
        <v>1</v>
      </c>
      <c r="Q1912" s="27">
        <v>2E-3</v>
      </c>
      <c r="R1912" s="13">
        <v>529</v>
      </c>
      <c r="S1912" s="13">
        <v>240</v>
      </c>
      <c r="T1912" s="133">
        <v>2.9999999999999997E-4</v>
      </c>
      <c r="U1912" s="27">
        <v>9.1299999999999997E-4</v>
      </c>
      <c r="V1912" s="8">
        <f>IF(AB1910="Latest Sag:",-(K1912*L1912+P1912*Q1912),-(K1912*L1912+P1912*Q1912)+U1912)</f>
        <v>-5.0870000000000004E-3</v>
      </c>
      <c r="W1912" s="8">
        <f>IF(OR(AC1911="",AC1911=0),Z1911+V1912,IF(AB1910="Latest Sag:",AA1911+U1912+V1912,AC1911+V1912))</f>
        <v>-0.63285799999999992</v>
      </c>
      <c r="X1912" s="33">
        <v>-39.619484999999997</v>
      </c>
      <c r="Y1912" s="53">
        <f>IF(OR(ISBLANK(X1912),X1910=VALUE(20)),,IF(W1910="Latest Z20:",ABS(X1910-X1912-K1909*L1909-P1909*Q1909+U1911+U1912),ABS(X1911-X1912-K1911*L1911-P1911*Q1911+U1912)))</f>
        <v>1.4890432636915918E-15</v>
      </c>
      <c r="Z1912" s="28">
        <v>-67.616472000000002</v>
      </c>
      <c r="AA1912" s="28">
        <v>-0.61705600000000005</v>
      </c>
      <c r="AB1912" s="28">
        <v>-1.5715E-2</v>
      </c>
      <c r="AC1912" s="8">
        <f t="shared" ref="AC1912" si="4393">AB1912+AA1912</f>
        <v>-0.63277100000000008</v>
      </c>
      <c r="AD1912" s="35">
        <v>-0.63284996521051495</v>
      </c>
      <c r="AE1912" s="8">
        <f t="shared" ref="AE1912" si="4394">IF(AD1912="",0,IF(OR(AC1912="",AC1912=0),W1912-AD1912,AC1912-AD1912))</f>
        <v>7.896521051486971E-5</v>
      </c>
      <c r="AF1912" s="58">
        <f t="shared" ref="AF1912" si="4395">IF(AA1912="",(Z1912-V1912)-Z1911,AC1912-W1912)</f>
        <v>8.6999999999837208E-5</v>
      </c>
      <c r="AG1912" s="40">
        <v>105</v>
      </c>
      <c r="AH1912" s="73">
        <v>400</v>
      </c>
      <c r="AI1912" s="40">
        <v>16</v>
      </c>
      <c r="AJ1912" s="73">
        <v>100</v>
      </c>
      <c r="AK1912" s="40">
        <v>9</v>
      </c>
      <c r="AL1912" s="73">
        <v>200</v>
      </c>
      <c r="AM1912" s="70"/>
      <c r="AN1912" s="74"/>
      <c r="AO1912" s="70" t="s">
        <v>2823</v>
      </c>
      <c r="AP1912" s="63"/>
      <c r="AQ1912" s="63"/>
      <c r="AR1912" s="40"/>
      <c r="AS1912" s="40"/>
      <c r="AT1912" s="63"/>
      <c r="AU1912" s="63"/>
      <c r="AV1912" s="142"/>
      <c r="AW1912" s="71"/>
      <c r="AX1912" s="45"/>
      <c r="AY1912" s="45"/>
      <c r="AZ1912" s="46"/>
      <c r="BA1912" s="152"/>
      <c r="BB1912" s="47"/>
      <c r="BC1912" s="158">
        <v>14</v>
      </c>
      <c r="BD1912" s="158">
        <v>5</v>
      </c>
      <c r="BE1912" s="47">
        <v>10.6</v>
      </c>
      <c r="BF1912" s="56"/>
      <c r="BG1912" s="49"/>
      <c r="BH1912" s="50"/>
      <c r="BI1912" s="49"/>
      <c r="BJ1912" s="49"/>
      <c r="BK1912" s="49"/>
      <c r="BL1912" s="49"/>
      <c r="BM1912" s="49"/>
      <c r="BN1912" s="50"/>
      <c r="BO1912" s="49"/>
      <c r="BP1912" s="49"/>
      <c r="BQ1912" s="50"/>
      <c r="BR1912" s="9"/>
    </row>
    <row r="1913" spans="1:70" s="6" customFormat="1" x14ac:dyDescent="0.25">
      <c r="A1913" s="170" t="s">
        <v>1155</v>
      </c>
      <c r="B1913" s="136"/>
      <c r="C1913" s="137">
        <v>44981.947511574072</v>
      </c>
      <c r="D1913" s="146">
        <v>3.29</v>
      </c>
      <c r="E1913" s="139" t="s">
        <v>814</v>
      </c>
      <c r="F1913" s="165" t="s">
        <v>1228</v>
      </c>
      <c r="G1913" s="22"/>
      <c r="H1913" s="134"/>
      <c r="I1913" s="134"/>
      <c r="J1913" s="145"/>
      <c r="K1913" s="29"/>
      <c r="L1913" s="29"/>
      <c r="M1913" s="1"/>
      <c r="N1913" s="1"/>
      <c r="O1913" s="3"/>
      <c r="P1913" s="29"/>
      <c r="Q1913" s="29"/>
      <c r="R1913" s="1"/>
      <c r="S1913" s="1"/>
      <c r="T1913" s="147" t="s">
        <v>903</v>
      </c>
      <c r="U1913" s="32" t="s">
        <v>24</v>
      </c>
      <c r="V1913" s="24"/>
      <c r="W1913" s="25" t="s">
        <v>22</v>
      </c>
      <c r="X1913" s="30">
        <v>20</v>
      </c>
      <c r="Y1913" s="138"/>
      <c r="Z1913" s="30"/>
      <c r="AA1913" s="30"/>
      <c r="AB1913" s="36" t="s">
        <v>21</v>
      </c>
      <c r="AC1913" s="24">
        <f>$AC$1912</f>
        <v>-0.63277100000000008</v>
      </c>
      <c r="AD1913" s="30"/>
      <c r="AE1913" s="24"/>
      <c r="AF1913" s="24"/>
      <c r="AG1913" s="41"/>
      <c r="AH1913" s="41"/>
      <c r="AI1913" s="41"/>
      <c r="AJ1913" s="41"/>
      <c r="AK1913" s="41"/>
      <c r="AL1913" s="41"/>
      <c r="AM1913" s="41"/>
      <c r="AN1913" s="41"/>
      <c r="AO1913" s="41"/>
      <c r="AP1913" s="135"/>
      <c r="AQ1913" s="135"/>
      <c r="AR1913" s="41"/>
      <c r="AS1913" s="41"/>
      <c r="AT1913" s="135"/>
      <c r="AU1913" s="135"/>
      <c r="AV1913" s="29"/>
      <c r="AW1913" s="42"/>
      <c r="AX1913" s="42"/>
      <c r="AY1913" s="42"/>
      <c r="AZ1913" s="43"/>
      <c r="BA1913" s="151"/>
      <c r="BB1913" s="44"/>
      <c r="BC1913" s="157">
        <v>15</v>
      </c>
      <c r="BD1913" s="157"/>
      <c r="BE1913" s="44"/>
      <c r="BF1913" s="48"/>
      <c r="BG1913" s="48"/>
      <c r="BH1913" s="48"/>
      <c r="BI1913" s="48"/>
      <c r="BJ1913" s="48"/>
      <c r="BK1913" s="48"/>
      <c r="BL1913" s="48"/>
      <c r="BM1913" s="48"/>
      <c r="BN1913" s="48"/>
      <c r="BO1913" s="48"/>
      <c r="BP1913" s="48"/>
      <c r="BQ1913" s="48"/>
      <c r="BR1913" s="1"/>
    </row>
    <row r="1914" spans="1:70" s="7" customFormat="1" x14ac:dyDescent="0.25">
      <c r="A1914" s="68" t="s">
        <v>2825</v>
      </c>
      <c r="B1914" s="67" t="s">
        <v>1318</v>
      </c>
      <c r="C1914" s="52">
        <v>44981.952986111108</v>
      </c>
      <c r="D1914" s="16">
        <f>(K1914*M1914+P1914*R1914)/(24*60*60)</f>
        <v>0</v>
      </c>
      <c r="E1914" s="26" t="s">
        <v>2826</v>
      </c>
      <c r="F1914" s="14" t="s">
        <v>2750</v>
      </c>
      <c r="G1914" s="15">
        <v>0.115</v>
      </c>
      <c r="H1914" s="131">
        <v>31.5</v>
      </c>
      <c r="I1914" s="131">
        <v>15</v>
      </c>
      <c r="J1914" s="143" t="s">
        <v>2139</v>
      </c>
      <c r="K1914" s="37"/>
      <c r="L1914" s="27">
        <v>2E-3</v>
      </c>
      <c r="M1914" s="13">
        <v>176</v>
      </c>
      <c r="N1914" s="13">
        <v>240</v>
      </c>
      <c r="O1914" s="17">
        <v>2E-3</v>
      </c>
      <c r="P1914" s="37"/>
      <c r="Q1914" s="27">
        <v>2E-3</v>
      </c>
      <c r="R1914" s="13">
        <v>529</v>
      </c>
      <c r="S1914" s="13">
        <v>240</v>
      </c>
      <c r="T1914" s="133">
        <v>2.9999999999999997E-4</v>
      </c>
      <c r="U1914" s="27"/>
      <c r="V1914" s="8">
        <f>IF(AB1912="Latest Sag:",-(K1914*L1914+P1914*Q1914),-(K1914*L1914+P1914*Q1914)+U1914)</f>
        <v>0</v>
      </c>
      <c r="W1914" s="8">
        <f>IF(OR(AC1913="",AC1913=0),Z1913+V1914,IF(AB1912="Latest Sag:",AA1913+U1914+V1914,AC1913+V1914))</f>
        <v>-0.63277100000000008</v>
      </c>
      <c r="X1914" s="34"/>
      <c r="Y1914" s="53">
        <f>IF(OR(ISBLANK(X1914),X1912=VALUE(20)),,IF(W1912="Latest Z20:",ABS(X1912-X1914-K1911*L1911-P1911*Q1911+U1913+U1914),ABS(X1913-X1914-K1913*L1913-P1913*Q1913+U1914)))</f>
        <v>0</v>
      </c>
      <c r="Z1914" s="28">
        <v>-67.615031000000002</v>
      </c>
      <c r="AA1914" s="28">
        <v>-0.61692899999999995</v>
      </c>
      <c r="AB1914" s="28">
        <v>-6.2699999999999995E-4</v>
      </c>
      <c r="AC1914" s="8">
        <f t="shared" ref="AC1914" si="4396">AB1914+AA1914</f>
        <v>-0.61755599999999999</v>
      </c>
      <c r="AD1914" s="35">
        <v>-0.63273057676821998</v>
      </c>
      <c r="AE1914" s="8">
        <f t="shared" ref="AE1914" si="4397">IF(AD1914="",0,IF(OR(AC1914="",AC1914=0),W1914-AD1914,AC1914-AD1914))</f>
        <v>1.5174576768219983E-2</v>
      </c>
      <c r="AF1914" s="58">
        <f t="shared" ref="AF1914" si="4398">IF(AA1914="",(Z1914-V1914)-Z1913,AC1914-W1914)</f>
        <v>1.521500000000009E-2</v>
      </c>
      <c r="AG1914" s="40">
        <v>-590</v>
      </c>
      <c r="AH1914" s="73">
        <v>400</v>
      </c>
      <c r="AI1914" s="40">
        <v>38</v>
      </c>
      <c r="AJ1914" s="73">
        <v>100</v>
      </c>
      <c r="AK1914" s="40">
        <v>30</v>
      </c>
      <c r="AL1914" s="73">
        <v>200</v>
      </c>
      <c r="AM1914" s="70"/>
      <c r="AN1914" s="74"/>
      <c r="AO1914" s="70"/>
      <c r="AP1914" s="63"/>
      <c r="AQ1914" s="63"/>
      <c r="AR1914" s="40"/>
      <c r="AS1914" s="40"/>
      <c r="AT1914" s="63"/>
      <c r="AU1914" s="63"/>
      <c r="AV1914" s="142"/>
      <c r="AW1914" s="71"/>
      <c r="AX1914" s="45"/>
      <c r="AY1914" s="45"/>
      <c r="AZ1914" s="46"/>
      <c r="BA1914" s="152"/>
      <c r="BB1914" s="47"/>
      <c r="BC1914" s="158">
        <v>15</v>
      </c>
      <c r="BD1914" s="158"/>
      <c r="BE1914" s="47"/>
      <c r="BF1914" s="56"/>
      <c r="BG1914" s="49"/>
      <c r="BH1914" s="50"/>
      <c r="BI1914" s="49"/>
      <c r="BJ1914" s="49"/>
      <c r="BK1914" s="49"/>
      <c r="BL1914" s="49"/>
      <c r="BM1914" s="49"/>
      <c r="BN1914" s="50"/>
      <c r="BO1914" s="49"/>
      <c r="BP1914" s="49"/>
      <c r="BQ1914" s="50"/>
      <c r="BR1914" s="9"/>
    </row>
    <row r="1915" spans="1:70" s="7" customFormat="1" x14ac:dyDescent="0.25">
      <c r="A1915" s="68" t="s">
        <v>2827</v>
      </c>
      <c r="B1915" s="67" t="s">
        <v>1318</v>
      </c>
      <c r="C1915" s="52">
        <v>44981.975972222222</v>
      </c>
      <c r="D1915" s="16">
        <f>(K1915*M1915+P1915*R1915)/(24*60*60)</f>
        <v>8.1481481481481474E-3</v>
      </c>
      <c r="E1915" s="26"/>
      <c r="F1915" s="14" t="s">
        <v>2750</v>
      </c>
      <c r="G1915" s="15">
        <v>0.115</v>
      </c>
      <c r="H1915" s="131">
        <v>31.5</v>
      </c>
      <c r="I1915" s="131">
        <v>15</v>
      </c>
      <c r="J1915" s="143" t="s">
        <v>2139</v>
      </c>
      <c r="K1915" s="27">
        <v>4</v>
      </c>
      <c r="L1915" s="27">
        <v>2E-3</v>
      </c>
      <c r="M1915" s="13">
        <v>176</v>
      </c>
      <c r="N1915" s="13">
        <v>240</v>
      </c>
      <c r="O1915" s="17">
        <v>2E-3</v>
      </c>
      <c r="P1915" s="27">
        <v>0</v>
      </c>
      <c r="Q1915" s="27">
        <v>2E-3</v>
      </c>
      <c r="R1915" s="13">
        <v>529</v>
      </c>
      <c r="S1915" s="13">
        <v>240</v>
      </c>
      <c r="T1915" s="133">
        <v>2.9999999999999997E-4</v>
      </c>
      <c r="U1915" s="27">
        <v>3.6319999999999998E-3</v>
      </c>
      <c r="V1915" s="8">
        <f>IF(AB1913="Latest Sag:",-(K1915*L1915+P1915*Q1915),-(K1915*L1915+P1915*Q1915)+U1915)</f>
        <v>-8.0000000000000002E-3</v>
      </c>
      <c r="W1915" s="8">
        <f>IF(OR(AC1914="",AC1914=0),Z1914+V1915,IF(AB1913="Latest Sag:",AA1914+U1915+V1915,AC1914+V1915))</f>
        <v>-0.62129699999999999</v>
      </c>
      <c r="X1915" s="33">
        <v>-39.605997000000002</v>
      </c>
      <c r="Y1915" s="53">
        <f>IF(OR(ISBLANK(X1915),X1913=VALUE(20)),,IF(W1913="Latest Z20:",ABS(X1913-X1915-K1912*L1912-P1912*Q1912+U1914+U1915),ABS(X1914-X1915-K1914*L1914-P1914*Q1914+U1915)))</f>
        <v>0</v>
      </c>
      <c r="Z1915" s="28">
        <v>-67.615109000000004</v>
      </c>
      <c r="AA1915" s="28">
        <v>-0.616919</v>
      </c>
      <c r="AB1915" s="28">
        <v>-5.4339999999999996E-3</v>
      </c>
      <c r="AC1915" s="8">
        <f t="shared" ref="AC1915" si="4399">AB1915+AA1915</f>
        <v>-0.62235300000000005</v>
      </c>
      <c r="AD1915" s="35">
        <v>-0.63273057676821998</v>
      </c>
      <c r="AE1915" s="8">
        <f t="shared" ref="AE1915" si="4400">IF(AD1915="",0,IF(OR(AC1915="",AC1915=0),W1915-AD1915,AC1915-AD1915))</f>
        <v>1.0377576768219932E-2</v>
      </c>
      <c r="AF1915" s="58">
        <f t="shared" ref="AF1915" si="4401">IF(AA1915="",(Z1915-V1915)-Z1914,AC1915-W1915)</f>
        <v>-1.0560000000000569E-3</v>
      </c>
      <c r="AG1915" s="40">
        <v>-367</v>
      </c>
      <c r="AH1915" s="73">
        <v>400</v>
      </c>
      <c r="AI1915" s="40">
        <v>21</v>
      </c>
      <c r="AJ1915" s="73">
        <v>100</v>
      </c>
      <c r="AK1915" s="40">
        <v>9</v>
      </c>
      <c r="AL1915" s="73">
        <v>200</v>
      </c>
      <c r="AM1915" s="70"/>
      <c r="AN1915" s="74"/>
      <c r="AO1915" s="70">
        <v>63</v>
      </c>
      <c r="AP1915" s="63"/>
      <c r="AQ1915" s="63"/>
      <c r="AR1915" s="40"/>
      <c r="AS1915" s="40"/>
      <c r="AT1915" s="63"/>
      <c r="AU1915" s="63"/>
      <c r="AV1915" s="142"/>
      <c r="AW1915" s="71"/>
      <c r="AX1915" s="45"/>
      <c r="AY1915" s="45"/>
      <c r="AZ1915" s="46"/>
      <c r="BA1915" s="152"/>
      <c r="BB1915" s="47"/>
      <c r="BC1915" s="158">
        <v>15</v>
      </c>
      <c r="BD1915" s="158"/>
      <c r="BE1915" s="47"/>
      <c r="BF1915" s="56"/>
      <c r="BG1915" s="49"/>
      <c r="BH1915" s="50"/>
      <c r="BI1915" s="49"/>
      <c r="BJ1915" s="49"/>
      <c r="BK1915" s="49"/>
      <c r="BL1915" s="49"/>
      <c r="BM1915" s="49"/>
      <c r="BN1915" s="50"/>
      <c r="BO1915" s="49"/>
      <c r="BP1915" s="49"/>
      <c r="BQ1915" s="50"/>
      <c r="BR1915" s="9"/>
    </row>
    <row r="1916" spans="1:70" s="7" customFormat="1" x14ac:dyDescent="0.25">
      <c r="A1916" s="68" t="s">
        <v>2828</v>
      </c>
      <c r="B1916" s="67" t="s">
        <v>1318</v>
      </c>
      <c r="C1916" s="52">
        <v>44981.997557870367</v>
      </c>
      <c r="D1916" s="16">
        <f>(K1916*M1916+P1916*R1916)/(24*60*60)</f>
        <v>6.1111111111111114E-3</v>
      </c>
      <c r="E1916" s="26"/>
      <c r="F1916" s="14" t="s">
        <v>2750</v>
      </c>
      <c r="G1916" s="15">
        <v>0.115</v>
      </c>
      <c r="H1916" s="131">
        <v>31.5</v>
      </c>
      <c r="I1916" s="131">
        <v>15</v>
      </c>
      <c r="J1916" s="143" t="s">
        <v>2139</v>
      </c>
      <c r="K1916" s="27">
        <v>3</v>
      </c>
      <c r="L1916" s="27">
        <v>2E-3</v>
      </c>
      <c r="M1916" s="13">
        <v>176</v>
      </c>
      <c r="N1916" s="13">
        <v>240</v>
      </c>
      <c r="O1916" s="17">
        <v>2E-3</v>
      </c>
      <c r="P1916" s="27">
        <v>0</v>
      </c>
      <c r="Q1916" s="27">
        <v>2E-3</v>
      </c>
      <c r="R1916" s="13">
        <v>529</v>
      </c>
      <c r="S1916" s="13">
        <v>240</v>
      </c>
      <c r="T1916" s="133">
        <v>2.9999999999999997E-4</v>
      </c>
      <c r="U1916" s="27">
        <v>6.2200000000000005E-4</v>
      </c>
      <c r="V1916" s="8">
        <f>IF(AB1914="Latest Sag:",-(K1916*L1916+P1916*Q1916),-(K1916*L1916+P1916*Q1916)+U1916)</f>
        <v>-5.378E-3</v>
      </c>
      <c r="W1916" s="8">
        <f>IF(OR(AC1915="",AC1915=0),Z1915+V1916,IF(AB1914="Latest Sag:",AA1915+U1916+V1916,AC1915+V1916))</f>
        <v>-0.62773100000000004</v>
      </c>
      <c r="X1916" s="33">
        <v>-39.613373000000003</v>
      </c>
      <c r="Y1916" s="53">
        <f>IF(OR(ISBLANK(X1916),X1914=VALUE(20)),,IF(W1914="Latest Z20:",ABS(X1914-X1916-K1913*L1913-P1913*Q1913+U1915+U1916),ABS(X1915-X1916-K1915*L1915-P1915*Q1915+U1916)))</f>
        <v>1.9999999992848004E-6</v>
      </c>
      <c r="Z1916" s="28">
        <v>-67.615240999999997</v>
      </c>
      <c r="AA1916" s="28">
        <v>-0.61690100000000003</v>
      </c>
      <c r="AB1916" s="28">
        <v>-1.0697E-2</v>
      </c>
      <c r="AC1916" s="8">
        <f t="shared" ref="AC1916" si="4402">AB1916+AA1916</f>
        <v>-0.62759799999999999</v>
      </c>
      <c r="AD1916" s="35">
        <v>-0.63273057676821998</v>
      </c>
      <c r="AE1916" s="8">
        <f t="shared" ref="AE1916" si="4403">IF(AD1916="",0,IF(OR(AC1916="",AC1916=0),W1916-AD1916,AC1916-AD1916))</f>
        <v>5.1325767682199874E-3</v>
      </c>
      <c r="AF1916" s="58">
        <f t="shared" ref="AF1916" si="4404">IF(AA1916="",(Z1916-V1916)-Z1915,AC1916-W1916)</f>
        <v>1.3300000000004975E-4</v>
      </c>
      <c r="AG1916" s="40">
        <v>-91</v>
      </c>
      <c r="AH1916" s="73">
        <v>400</v>
      </c>
      <c r="AI1916" s="40">
        <v>14</v>
      </c>
      <c r="AJ1916" s="73">
        <v>100</v>
      </c>
      <c r="AK1916" s="40">
        <v>9</v>
      </c>
      <c r="AL1916" s="73">
        <v>200</v>
      </c>
      <c r="AM1916" s="70"/>
      <c r="AN1916" s="74"/>
      <c r="AO1916" s="70">
        <v>60</v>
      </c>
      <c r="AP1916" s="63"/>
      <c r="AQ1916" s="63"/>
      <c r="AR1916" s="40"/>
      <c r="AS1916" s="40"/>
      <c r="AT1916" s="63"/>
      <c r="AU1916" s="63"/>
      <c r="AV1916" s="142"/>
      <c r="AW1916" s="71"/>
      <c r="AX1916" s="45"/>
      <c r="AY1916" s="45"/>
      <c r="AZ1916" s="46"/>
      <c r="BA1916" s="152"/>
      <c r="BB1916" s="47"/>
      <c r="BC1916" s="158">
        <v>15</v>
      </c>
      <c r="BD1916" s="158"/>
      <c r="BE1916" s="47"/>
      <c r="BF1916" s="56"/>
      <c r="BG1916" s="49"/>
      <c r="BH1916" s="50"/>
      <c r="BI1916" s="49"/>
      <c r="BJ1916" s="49"/>
      <c r="BK1916" s="49"/>
      <c r="BL1916" s="49"/>
      <c r="BM1916" s="49"/>
      <c r="BN1916" s="50"/>
      <c r="BO1916" s="49"/>
      <c r="BP1916" s="49"/>
      <c r="BQ1916" s="50"/>
      <c r="BR1916" s="9"/>
    </row>
    <row r="1917" spans="1:70" s="7" customFormat="1" x14ac:dyDescent="0.25">
      <c r="A1917" s="68" t="s">
        <v>2829</v>
      </c>
      <c r="B1917" s="67" t="s">
        <v>1318</v>
      </c>
      <c r="C1917" s="52">
        <v>44982.016851851855</v>
      </c>
      <c r="D1917" s="16">
        <f>(K1917*M1917+P1917*R1917)/(24*60*60)</f>
        <v>1.019675925925926E-2</v>
      </c>
      <c r="E1917" s="26"/>
      <c r="F1917" s="14" t="s">
        <v>2750</v>
      </c>
      <c r="G1917" s="15">
        <v>0.115</v>
      </c>
      <c r="H1917" s="131">
        <v>31.5</v>
      </c>
      <c r="I1917" s="131">
        <v>15</v>
      </c>
      <c r="J1917" s="143" t="s">
        <v>2139</v>
      </c>
      <c r="K1917" s="27">
        <v>2</v>
      </c>
      <c r="L1917" s="27">
        <v>2E-3</v>
      </c>
      <c r="M1917" s="13">
        <v>176</v>
      </c>
      <c r="N1917" s="13">
        <v>240</v>
      </c>
      <c r="O1917" s="17">
        <v>2E-3</v>
      </c>
      <c r="P1917" s="27">
        <v>1</v>
      </c>
      <c r="Q1917" s="27">
        <v>2E-3</v>
      </c>
      <c r="R1917" s="13">
        <v>529</v>
      </c>
      <c r="S1917" s="13">
        <v>240</v>
      </c>
      <c r="T1917" s="133">
        <v>2.9999999999999997E-4</v>
      </c>
      <c r="U1917" s="27">
        <v>9.6699999999999998E-4</v>
      </c>
      <c r="V1917" s="8">
        <f>IF(AB1915="Latest Sag:",-(K1917*L1917+P1917*Q1917),-(K1917*L1917+P1917*Q1917)+U1917)</f>
        <v>-5.0330000000000001E-3</v>
      </c>
      <c r="W1917" s="8">
        <f>IF(OR(AC1916="",AC1916=0),Z1916+V1917,IF(AB1915="Latest Sag:",AA1916+U1917+V1917,AC1916+V1917))</f>
        <v>-0.63263099999999994</v>
      </c>
      <c r="X1917" s="33">
        <v>-39.618405000000003</v>
      </c>
      <c r="Y1917" s="53">
        <f>IF(OR(ISBLANK(X1917),X1915=VALUE(20)),,IF(W1915="Latest Z20:",ABS(X1915-X1917-K1914*L1914-P1914*Q1914+U1916+U1917),ABS(X1916-X1917-K1916*L1916-P1916*Q1916+U1917)))</f>
        <v>1.0000000000747258E-6</v>
      </c>
      <c r="Z1917" s="28">
        <v>-67.615176000000005</v>
      </c>
      <c r="AA1917" s="28">
        <v>-0.61690999999999996</v>
      </c>
      <c r="AB1917" s="28">
        <v>-1.5869999999999999E-2</v>
      </c>
      <c r="AC1917" s="8">
        <f t="shared" ref="AC1917" si="4405">AB1917+AA1917</f>
        <v>-0.63278000000000001</v>
      </c>
      <c r="AD1917" s="35">
        <v>-0.63273057676821998</v>
      </c>
      <c r="AE1917" s="8">
        <f t="shared" ref="AE1917" si="4406">IF(AD1917="",0,IF(OR(AC1917="",AC1917=0),W1917-AD1917,AC1917-AD1917))</f>
        <v>-4.9423231780032495E-5</v>
      </c>
      <c r="AF1917" s="58">
        <f t="shared" ref="AF1917" si="4407">IF(AA1917="",(Z1917-V1917)-Z1916,AC1917-W1917)</f>
        <v>-1.4900000000006575E-4</v>
      </c>
      <c r="AG1917" s="40">
        <v>66</v>
      </c>
      <c r="AH1917" s="73">
        <v>400</v>
      </c>
      <c r="AI1917" s="40">
        <v>8</v>
      </c>
      <c r="AJ1917" s="73">
        <v>100</v>
      </c>
      <c r="AK1917" s="40">
        <v>16</v>
      </c>
      <c r="AL1917" s="73">
        <v>200</v>
      </c>
      <c r="AM1917" s="70"/>
      <c r="AN1917" s="74"/>
      <c r="AO1917" s="70">
        <v>59</v>
      </c>
      <c r="AP1917" s="63"/>
      <c r="AQ1917" s="63"/>
      <c r="AR1917" s="40"/>
      <c r="AS1917" s="40"/>
      <c r="AT1917" s="63"/>
      <c r="AU1917" s="63"/>
      <c r="AV1917" s="142"/>
      <c r="AW1917" s="71"/>
      <c r="AX1917" s="45"/>
      <c r="AY1917" s="45"/>
      <c r="AZ1917" s="46"/>
      <c r="BA1917" s="152"/>
      <c r="BB1917" s="47"/>
      <c r="BC1917" s="158">
        <v>15</v>
      </c>
      <c r="BD1917" s="158">
        <v>5</v>
      </c>
      <c r="BE1917" s="47">
        <v>10.4</v>
      </c>
      <c r="BF1917" s="56"/>
      <c r="BG1917" s="49"/>
      <c r="BH1917" s="50"/>
      <c r="BI1917" s="49"/>
      <c r="BJ1917" s="49"/>
      <c r="BK1917" s="49"/>
      <c r="BL1917" s="49"/>
      <c r="BM1917" s="49"/>
      <c r="BN1917" s="50"/>
      <c r="BO1917" s="49"/>
      <c r="BP1917" s="49"/>
      <c r="BQ1917" s="50"/>
      <c r="BR1917" s="9"/>
    </row>
    <row r="1918" spans="1:70" s="6" customFormat="1" x14ac:dyDescent="0.25">
      <c r="A1918" s="170" t="s">
        <v>1155</v>
      </c>
      <c r="B1918" s="136"/>
      <c r="C1918" s="137">
        <v>44982.050486111111</v>
      </c>
      <c r="D1918" s="146">
        <v>2.4700000000000002</v>
      </c>
      <c r="E1918" s="139" t="s">
        <v>814</v>
      </c>
      <c r="F1918" s="165" t="s">
        <v>1232</v>
      </c>
      <c r="G1918" s="22"/>
      <c r="H1918" s="134"/>
      <c r="I1918" s="134"/>
      <c r="J1918" s="145"/>
      <c r="K1918" s="29"/>
      <c r="L1918" s="29"/>
      <c r="M1918" s="1"/>
      <c r="N1918" s="1"/>
      <c r="O1918" s="3"/>
      <c r="P1918" s="29"/>
      <c r="Q1918" s="29"/>
      <c r="R1918" s="1"/>
      <c r="S1918" s="1"/>
      <c r="T1918" s="147" t="s">
        <v>903</v>
      </c>
      <c r="U1918" s="32" t="s">
        <v>24</v>
      </c>
      <c r="V1918" s="24"/>
      <c r="W1918" s="25" t="s">
        <v>22</v>
      </c>
      <c r="X1918" s="30">
        <v>20</v>
      </c>
      <c r="Y1918" s="138"/>
      <c r="Z1918" s="30"/>
      <c r="AA1918" s="30"/>
      <c r="AB1918" s="36" t="s">
        <v>21</v>
      </c>
      <c r="AC1918" s="24">
        <f>$AC$1917</f>
        <v>-0.63278000000000001</v>
      </c>
      <c r="AD1918" s="30"/>
      <c r="AE1918" s="24"/>
      <c r="AF1918" s="24"/>
      <c r="AG1918" s="41"/>
      <c r="AH1918" s="41"/>
      <c r="AI1918" s="41"/>
      <c r="AJ1918" s="41"/>
      <c r="AK1918" s="41"/>
      <c r="AL1918" s="41"/>
      <c r="AM1918" s="41"/>
      <c r="AN1918" s="41"/>
      <c r="AO1918" s="41"/>
      <c r="AP1918" s="135"/>
      <c r="AQ1918" s="135"/>
      <c r="AR1918" s="41"/>
      <c r="AS1918" s="41"/>
      <c r="AT1918" s="135"/>
      <c r="AU1918" s="135"/>
      <c r="AV1918" s="29"/>
      <c r="AW1918" s="42"/>
      <c r="AX1918" s="42"/>
      <c r="AY1918" s="42"/>
      <c r="AZ1918" s="43"/>
      <c r="BA1918" s="151"/>
      <c r="BB1918" s="44"/>
      <c r="BC1918" s="157">
        <v>16</v>
      </c>
      <c r="BD1918" s="157"/>
      <c r="BE1918" s="44"/>
      <c r="BF1918" s="48"/>
      <c r="BG1918" s="48"/>
      <c r="BH1918" s="48"/>
      <c r="BI1918" s="48"/>
      <c r="BJ1918" s="48"/>
      <c r="BK1918" s="48"/>
      <c r="BL1918" s="48"/>
      <c r="BM1918" s="48"/>
      <c r="BN1918" s="48"/>
      <c r="BO1918" s="48"/>
      <c r="BP1918" s="48"/>
      <c r="BQ1918" s="48"/>
      <c r="BR1918" s="1"/>
    </row>
    <row r="1919" spans="1:70" s="7" customFormat="1" x14ac:dyDescent="0.25">
      <c r="A1919" s="68" t="s">
        <v>2830</v>
      </c>
      <c r="B1919" s="67" t="s">
        <v>1318</v>
      </c>
      <c r="C1919" s="52">
        <v>44982.053842592592</v>
      </c>
      <c r="D1919" s="16">
        <f>(K1919*M1919+P1919*R1919)/(24*60*60)</f>
        <v>0</v>
      </c>
      <c r="E1919" s="26" t="s">
        <v>2832</v>
      </c>
      <c r="F1919" s="14" t="s">
        <v>2750</v>
      </c>
      <c r="G1919" s="15">
        <v>0.115</v>
      </c>
      <c r="H1919" s="131">
        <v>31.5</v>
      </c>
      <c r="I1919" s="131">
        <v>15</v>
      </c>
      <c r="J1919" s="143" t="s">
        <v>2139</v>
      </c>
      <c r="K1919" s="37"/>
      <c r="L1919" s="27">
        <v>2E-3</v>
      </c>
      <c r="M1919" s="13">
        <v>176</v>
      </c>
      <c r="N1919" s="13">
        <v>240</v>
      </c>
      <c r="O1919" s="17">
        <v>2E-3</v>
      </c>
      <c r="P1919" s="37"/>
      <c r="Q1919" s="27">
        <v>2E-3</v>
      </c>
      <c r="R1919" s="13">
        <v>529</v>
      </c>
      <c r="S1919" s="13">
        <v>240</v>
      </c>
      <c r="T1919" s="133">
        <v>2.9999999999999997E-4</v>
      </c>
      <c r="U1919" s="27"/>
      <c r="V1919" s="8">
        <f>IF(AB1917="Latest Sag:",-(K1919*L1919+P1919*Q1919),-(K1919*L1919+P1919*Q1919)+U1919)</f>
        <v>0</v>
      </c>
      <c r="W1919" s="8">
        <f>IF(OR(AC1918="",AC1918=0),Z1918+V1919,IF(AB1917="Latest Sag:",AA1918+U1919+V1919,AC1918+V1919))</f>
        <v>-0.63278000000000001</v>
      </c>
      <c r="X1919" s="34"/>
      <c r="Y1919" s="53">
        <f>IF(OR(ISBLANK(X1919),X1917=VALUE(20)),,IF(W1917="Latest Z20:",ABS(X1917-X1919-K1916*L1916-P1916*Q1916+U1918+U1919),ABS(X1918-X1919-K1918*L1918-P1918*Q1918+U1919)))</f>
        <v>0</v>
      </c>
      <c r="Z1919" s="28">
        <v>-67.613500999999999</v>
      </c>
      <c r="AA1919" s="28">
        <v>-0.61679899999999999</v>
      </c>
      <c r="AB1919" s="28">
        <v>-5.8900000000000001E-4</v>
      </c>
      <c r="AC1919" s="8">
        <f t="shared" ref="AC1919" si="4408">AB1919+AA1919</f>
        <v>-0.61738799999999994</v>
      </c>
      <c r="AD1919" s="35">
        <v>-0.63262669810087702</v>
      </c>
      <c r="AE1919" s="8">
        <f t="shared" ref="AE1919" si="4409">IF(AD1919="",0,IF(OR(AC1919="",AC1919=0),W1919-AD1919,AC1919-AD1919))</f>
        <v>1.5238698100877079E-2</v>
      </c>
      <c r="AF1919" s="58">
        <f t="shared" ref="AF1919" si="4410">IF(AA1919="",(Z1919-V1919)-Z1918,AC1919-W1919)</f>
        <v>1.5392000000000072E-2</v>
      </c>
      <c r="AG1919" s="40">
        <v>-589</v>
      </c>
      <c r="AH1919" s="73">
        <v>400</v>
      </c>
      <c r="AI1919" s="40">
        <v>42</v>
      </c>
      <c r="AJ1919" s="73">
        <v>100</v>
      </c>
      <c r="AK1919" s="40">
        <v>8</v>
      </c>
      <c r="AL1919" s="73">
        <v>200</v>
      </c>
      <c r="AM1919" s="70"/>
      <c r="AN1919" s="74"/>
      <c r="AO1919" s="70"/>
      <c r="AP1919" s="63"/>
      <c r="AQ1919" s="63"/>
      <c r="AR1919" s="40"/>
      <c r="AS1919" s="40"/>
      <c r="AT1919" s="63"/>
      <c r="AU1919" s="63"/>
      <c r="AV1919" s="142"/>
      <c r="AW1919" s="71"/>
      <c r="AX1919" s="45"/>
      <c r="AY1919" s="45"/>
      <c r="AZ1919" s="46"/>
      <c r="BA1919" s="152"/>
      <c r="BB1919" s="47"/>
      <c r="BC1919" s="158">
        <v>16</v>
      </c>
      <c r="BD1919" s="158"/>
      <c r="BE1919" s="47"/>
      <c r="BF1919" s="56"/>
      <c r="BG1919" s="49"/>
      <c r="BH1919" s="50"/>
      <c r="BI1919" s="49"/>
      <c r="BJ1919" s="49"/>
      <c r="BK1919" s="49"/>
      <c r="BL1919" s="49"/>
      <c r="BM1919" s="49"/>
      <c r="BN1919" s="50"/>
      <c r="BO1919" s="49"/>
      <c r="BP1919" s="49"/>
      <c r="BQ1919" s="50"/>
      <c r="BR1919" s="9"/>
    </row>
    <row r="1920" spans="1:70" s="7" customFormat="1" x14ac:dyDescent="0.25">
      <c r="A1920" s="68" t="s">
        <v>2831</v>
      </c>
      <c r="B1920" s="67" t="s">
        <v>1318</v>
      </c>
      <c r="C1920" s="52">
        <v>44982.073483796295</v>
      </c>
      <c r="D1920" s="16">
        <f>(K1920*M1920+P1920*R1920)/(24*60*60)</f>
        <v>8.1481481481481474E-3</v>
      </c>
      <c r="E1920" s="26"/>
      <c r="F1920" s="14" t="s">
        <v>2750</v>
      </c>
      <c r="G1920" s="15">
        <v>0.115</v>
      </c>
      <c r="H1920" s="131">
        <v>31.5</v>
      </c>
      <c r="I1920" s="131">
        <v>15</v>
      </c>
      <c r="J1920" s="143" t="s">
        <v>2139</v>
      </c>
      <c r="K1920" s="27">
        <v>4</v>
      </c>
      <c r="L1920" s="27">
        <v>2E-3</v>
      </c>
      <c r="M1920" s="13">
        <v>176</v>
      </c>
      <c r="N1920" s="13">
        <v>240</v>
      </c>
      <c r="O1920" s="17">
        <v>2E-3</v>
      </c>
      <c r="P1920" s="27">
        <v>0</v>
      </c>
      <c r="Q1920" s="27">
        <v>2E-3</v>
      </c>
      <c r="R1920" s="13">
        <v>529</v>
      </c>
      <c r="S1920" s="13">
        <v>240</v>
      </c>
      <c r="T1920" s="133">
        <v>2.9999999999999997E-4</v>
      </c>
      <c r="U1920" s="27">
        <v>3.1719999999999999E-3</v>
      </c>
      <c r="V1920" s="8">
        <f>IF(AB1918="Latest Sag:",-(K1920*L1920+P1920*Q1920),-(K1920*L1920+P1920*Q1920)+U1920)</f>
        <v>-8.0000000000000002E-3</v>
      </c>
      <c r="W1920" s="8">
        <f>IF(OR(AC1919="",AC1919=0),Z1919+V1920,IF(AB1918="Latest Sag:",AA1919+U1920+V1920,AC1919+V1920))</f>
        <v>-0.62162700000000004</v>
      </c>
      <c r="X1920" s="33">
        <v>-39.604953999999999</v>
      </c>
      <c r="Y1920" s="53">
        <f>IF(OR(ISBLANK(X1920),X1918=VALUE(20)),,IF(W1918="Latest Z20:",ABS(X1918-X1920-K1917*L1917-P1917*Q1917+U1919+U1920),ABS(X1919-X1920-K1919*L1919-P1919*Q1919+U1920)))</f>
        <v>0</v>
      </c>
      <c r="Z1920" s="28">
        <v>-67.613636999999997</v>
      </c>
      <c r="AA1920" s="28">
        <v>-0.61681299999999994</v>
      </c>
      <c r="AB1920" s="28">
        <v>-5.94E-3</v>
      </c>
      <c r="AC1920" s="8">
        <f t="shared" ref="AC1920" si="4411">AB1920+AA1920</f>
        <v>-0.62275299999999989</v>
      </c>
      <c r="AD1920" s="35">
        <v>-0.63262669810087702</v>
      </c>
      <c r="AE1920" s="8">
        <f t="shared" ref="AE1920" si="4412">IF(AD1920="",0,IF(OR(AC1920="",AC1920=0),W1920-AD1920,AC1920-AD1920))</f>
        <v>9.8736981008771263E-3</v>
      </c>
      <c r="AF1920" s="58">
        <f t="shared" ref="AF1920" si="4413">IF(AA1920="",(Z1920-V1920)-Z1919,AC1920-W1920)</f>
        <v>-1.1259999999998493E-3</v>
      </c>
      <c r="AG1920" s="40">
        <v>-295</v>
      </c>
      <c r="AH1920" s="73">
        <v>400</v>
      </c>
      <c r="AI1920" s="40">
        <v>22</v>
      </c>
      <c r="AJ1920" s="73">
        <v>100</v>
      </c>
      <c r="AK1920" s="40">
        <v>11</v>
      </c>
      <c r="AL1920" s="73">
        <v>200</v>
      </c>
      <c r="AM1920" s="70"/>
      <c r="AN1920" s="74"/>
      <c r="AO1920" s="70">
        <v>14</v>
      </c>
      <c r="AP1920" s="63"/>
      <c r="AQ1920" s="63"/>
      <c r="AR1920" s="40"/>
      <c r="AS1920" s="40"/>
      <c r="AT1920" s="63"/>
      <c r="AU1920" s="63"/>
      <c r="AV1920" s="142"/>
      <c r="AW1920" s="71"/>
      <c r="AX1920" s="45"/>
      <c r="AY1920" s="45"/>
      <c r="AZ1920" s="46"/>
      <c r="BA1920" s="152"/>
      <c r="BB1920" s="47"/>
      <c r="BC1920" s="158">
        <v>16</v>
      </c>
      <c r="BD1920" s="158"/>
      <c r="BE1920" s="47"/>
      <c r="BF1920" s="56"/>
      <c r="BG1920" s="49"/>
      <c r="BH1920" s="50"/>
      <c r="BI1920" s="49"/>
      <c r="BJ1920" s="49"/>
      <c r="BK1920" s="49"/>
      <c r="BL1920" s="49"/>
      <c r="BM1920" s="49"/>
      <c r="BN1920" s="50"/>
      <c r="BO1920" s="49"/>
      <c r="BP1920" s="49"/>
      <c r="BQ1920" s="50"/>
      <c r="BR1920" s="9"/>
    </row>
    <row r="1921" spans="1:70" s="7" customFormat="1" x14ac:dyDescent="0.25">
      <c r="A1921" s="68" t="s">
        <v>2833</v>
      </c>
      <c r="B1921" s="67" t="s">
        <v>1318</v>
      </c>
      <c r="C1921" s="52">
        <v>44982.093645833331</v>
      </c>
      <c r="D1921" s="16">
        <f>(K1921*M1921+P1921*R1921)/(24*60*60)</f>
        <v>6.1111111111111114E-3</v>
      </c>
      <c r="E1921" s="26"/>
      <c r="F1921" s="14" t="s">
        <v>2750</v>
      </c>
      <c r="G1921" s="15">
        <v>0.115</v>
      </c>
      <c r="H1921" s="131">
        <v>31.5</v>
      </c>
      <c r="I1921" s="131">
        <v>15</v>
      </c>
      <c r="J1921" s="143" t="s">
        <v>2139</v>
      </c>
      <c r="K1921" s="27">
        <v>3</v>
      </c>
      <c r="L1921" s="27">
        <v>2E-3</v>
      </c>
      <c r="M1921" s="13">
        <v>176</v>
      </c>
      <c r="N1921" s="13">
        <v>240</v>
      </c>
      <c r="O1921" s="17">
        <v>2E-3</v>
      </c>
      <c r="P1921" s="27">
        <v>0</v>
      </c>
      <c r="Q1921" s="27">
        <v>2E-3</v>
      </c>
      <c r="R1921" s="13">
        <v>529</v>
      </c>
      <c r="S1921" s="13">
        <v>240</v>
      </c>
      <c r="T1921" s="133">
        <v>2.9999999999999997E-4</v>
      </c>
      <c r="U1921" s="27">
        <v>1.1230000000000001E-3</v>
      </c>
      <c r="V1921" s="8">
        <f>IF(AB1919="Latest Sag:",-(K1921*L1921+P1921*Q1921),-(K1921*L1921+P1921*Q1921)+U1921)</f>
        <v>-4.8770000000000003E-3</v>
      </c>
      <c r="W1921" s="8">
        <f>IF(OR(AC1920="",AC1920=0),Z1920+V1921,IF(AB1919="Latest Sag:",AA1920+U1921+V1921,AC1920+V1921))</f>
        <v>-0.62762999999999991</v>
      </c>
      <c r="X1921" s="33">
        <v>-39.611831000000002</v>
      </c>
      <c r="Y1921" s="53">
        <f>IF(OR(ISBLANK(X1921),X1919=VALUE(20)),,IF(W1919="Latest Z20:",ABS(X1919-X1921-K1918*L1918-P1918*Q1918+U1920+U1921),ABS(X1920-X1921-K1920*L1920-P1920*Q1920+U1921)))</f>
        <v>2.9084807479096142E-15</v>
      </c>
      <c r="Z1921" s="28">
        <v>-67.613831000000005</v>
      </c>
      <c r="AA1921" s="28">
        <v>-0.61679700000000004</v>
      </c>
      <c r="AB1921" s="28">
        <v>-1.0671999999999999E-2</v>
      </c>
      <c r="AC1921" s="8">
        <f t="shared" ref="AC1921" si="4414">AB1921+AA1921</f>
        <v>-0.62746900000000005</v>
      </c>
      <c r="AD1921" s="35">
        <v>-0.63262669810087702</v>
      </c>
      <c r="AE1921" s="8">
        <f t="shared" ref="AE1921" si="4415">IF(AD1921="",0,IF(OR(AC1921="",AC1921=0),W1921-AD1921,AC1921-AD1921))</f>
        <v>5.1576981008769618E-3</v>
      </c>
      <c r="AF1921" s="58">
        <f t="shared" ref="AF1921" si="4416">IF(AA1921="",(Z1921-V1921)-Z1920,AC1921-W1921)</f>
        <v>1.609999999998557E-4</v>
      </c>
      <c r="AG1921" s="40">
        <v>-90</v>
      </c>
      <c r="AH1921" s="73">
        <v>400</v>
      </c>
      <c r="AI1921" s="40">
        <v>21</v>
      </c>
      <c r="AJ1921" s="73">
        <v>100</v>
      </c>
      <c r="AK1921" s="40">
        <v>8</v>
      </c>
      <c r="AL1921" s="73">
        <v>200</v>
      </c>
      <c r="AM1921" s="70"/>
      <c r="AN1921" s="74"/>
      <c r="AO1921" s="70">
        <v>36</v>
      </c>
      <c r="AP1921" s="63"/>
      <c r="AQ1921" s="63"/>
      <c r="AR1921" s="40"/>
      <c r="AS1921" s="40"/>
      <c r="AT1921" s="63"/>
      <c r="AU1921" s="63"/>
      <c r="AV1921" s="142"/>
      <c r="AW1921" s="71"/>
      <c r="AX1921" s="45"/>
      <c r="AY1921" s="45"/>
      <c r="AZ1921" s="46"/>
      <c r="BA1921" s="152"/>
      <c r="BB1921" s="47"/>
      <c r="BC1921" s="158">
        <v>16</v>
      </c>
      <c r="BD1921" s="158"/>
      <c r="BE1921" s="47"/>
      <c r="BF1921" s="56"/>
      <c r="BG1921" s="49"/>
      <c r="BH1921" s="50"/>
      <c r="BI1921" s="49"/>
      <c r="BJ1921" s="49"/>
      <c r="BK1921" s="49"/>
      <c r="BL1921" s="49"/>
      <c r="BM1921" s="49"/>
      <c r="BN1921" s="50"/>
      <c r="BO1921" s="49"/>
      <c r="BP1921" s="49"/>
      <c r="BQ1921" s="50"/>
      <c r="BR1921" s="9"/>
    </row>
    <row r="1922" spans="1:70" s="7" customFormat="1" x14ac:dyDescent="0.25">
      <c r="A1922" s="68" t="s">
        <v>2835</v>
      </c>
      <c r="B1922" s="67" t="s">
        <v>1318</v>
      </c>
      <c r="C1922" s="52">
        <v>44982.111666666664</v>
      </c>
      <c r="D1922" s="16">
        <f>(K1922*M1922+P1922*R1922)/(24*60*60)</f>
        <v>1.019675925925926E-2</v>
      </c>
      <c r="E1922" s="26"/>
      <c r="F1922" s="14" t="s">
        <v>2750</v>
      </c>
      <c r="G1922" s="15">
        <v>0.115</v>
      </c>
      <c r="H1922" s="131">
        <v>31.5</v>
      </c>
      <c r="I1922" s="131">
        <v>15</v>
      </c>
      <c r="J1922" s="143" t="s">
        <v>2139</v>
      </c>
      <c r="K1922" s="27">
        <v>2</v>
      </c>
      <c r="L1922" s="27">
        <v>2E-3</v>
      </c>
      <c r="M1922" s="13">
        <v>176</v>
      </c>
      <c r="N1922" s="13">
        <v>240</v>
      </c>
      <c r="O1922" s="17">
        <v>2E-3</v>
      </c>
      <c r="P1922" s="27">
        <v>1</v>
      </c>
      <c r="Q1922" s="27">
        <v>2E-3</v>
      </c>
      <c r="R1922" s="13">
        <v>529</v>
      </c>
      <c r="S1922" s="13">
        <v>240</v>
      </c>
      <c r="T1922" s="133">
        <v>2.9999999999999997E-4</v>
      </c>
      <c r="U1922" s="27">
        <v>9.4700000000000003E-4</v>
      </c>
      <c r="V1922" s="8">
        <f>IF(AB1920="Latest Sag:",-(K1922*L1922+P1922*Q1922),-(K1922*L1922+P1922*Q1922)+U1922)</f>
        <v>-5.0530000000000002E-3</v>
      </c>
      <c r="W1922" s="8">
        <f>IF(OR(AC1921="",AC1921=0),Z1921+V1922,IF(AB1920="Latest Sag:",AA1921+U1922+V1922,AC1921+V1922))</f>
        <v>-0.63252200000000003</v>
      </c>
      <c r="X1922" s="33">
        <v>-39.616881999999997</v>
      </c>
      <c r="Y1922" s="53">
        <f>IF(OR(ISBLANK(X1922),X1920=VALUE(20)),,IF(W1920="Latest Z20:",ABS(X1920-X1922-K1919*L1919-P1919*Q1919+U1921+U1922),ABS(X1921-X1922-K1921*L1921-P1921*Q1921+U1922)))</f>
        <v>2.0000000054124943E-6</v>
      </c>
      <c r="Z1922" s="28">
        <v>-67.613778999999994</v>
      </c>
      <c r="AA1922" s="28">
        <v>-0.61681699999999995</v>
      </c>
      <c r="AB1922" s="28">
        <v>-1.5828999999999999E-2</v>
      </c>
      <c r="AC1922" s="8">
        <f t="shared" ref="AC1922" si="4417">AB1922+AA1922</f>
        <v>-0.63264599999999993</v>
      </c>
      <c r="AD1922" s="35">
        <v>-0.63262669810087702</v>
      </c>
      <c r="AE1922" s="8">
        <f t="shared" ref="AE1922" si="4418">IF(AD1922="",0,IF(OR(AC1922="",AC1922=0),W1922-AD1922,AC1922-AD1922))</f>
        <v>-1.9301899122914357E-5</v>
      </c>
      <c r="AF1922" s="58">
        <f t="shared" ref="AF1922" si="4419">IF(AA1922="",(Z1922-V1922)-Z1921,AC1922-W1922)</f>
        <v>-1.2399999999990197E-4</v>
      </c>
      <c r="AG1922" s="40">
        <v>188</v>
      </c>
      <c r="AH1922" s="73">
        <v>400</v>
      </c>
      <c r="AI1922" s="40">
        <v>17</v>
      </c>
      <c r="AJ1922" s="73">
        <v>100</v>
      </c>
      <c r="AK1922" s="40">
        <v>20</v>
      </c>
      <c r="AL1922" s="73">
        <v>200</v>
      </c>
      <c r="AM1922" s="70"/>
      <c r="AN1922" s="74"/>
      <c r="AO1922" s="70">
        <v>52</v>
      </c>
      <c r="AP1922" s="63"/>
      <c r="AQ1922" s="63"/>
      <c r="AR1922" s="40"/>
      <c r="AS1922" s="40"/>
      <c r="AT1922" s="63"/>
      <c r="AU1922" s="63"/>
      <c r="AV1922" s="142"/>
      <c r="AW1922" s="71"/>
      <c r="AX1922" s="45"/>
      <c r="AY1922" s="45"/>
      <c r="AZ1922" s="46"/>
      <c r="BA1922" s="152"/>
      <c r="BB1922" s="47"/>
      <c r="BC1922" s="158">
        <v>16</v>
      </c>
      <c r="BD1922" s="158">
        <v>5</v>
      </c>
      <c r="BE1922" s="47">
        <v>11.3</v>
      </c>
      <c r="BF1922" s="56"/>
      <c r="BG1922" s="49"/>
      <c r="BH1922" s="50"/>
      <c r="BI1922" s="49"/>
      <c r="BJ1922" s="49"/>
      <c r="BK1922" s="49"/>
      <c r="BL1922" s="49"/>
      <c r="BM1922" s="49"/>
      <c r="BN1922" s="50"/>
      <c r="BO1922" s="49"/>
      <c r="BP1922" s="49"/>
      <c r="BQ1922" s="50"/>
      <c r="BR1922" s="9"/>
    </row>
    <row r="1923" spans="1:70" s="6" customFormat="1" x14ac:dyDescent="0.25">
      <c r="A1923" s="170" t="s">
        <v>1155</v>
      </c>
      <c r="B1923" s="136"/>
      <c r="C1923" s="137">
        <v>44982.144999999997</v>
      </c>
      <c r="D1923" s="146">
        <v>2.27</v>
      </c>
      <c r="E1923" s="139" t="s">
        <v>814</v>
      </c>
      <c r="F1923" s="165" t="s">
        <v>1239</v>
      </c>
      <c r="G1923" s="22"/>
      <c r="H1923" s="134"/>
      <c r="I1923" s="134"/>
      <c r="J1923" s="145"/>
      <c r="K1923" s="29"/>
      <c r="L1923" s="29"/>
      <c r="M1923" s="1"/>
      <c r="N1923" s="1"/>
      <c r="O1923" s="3"/>
      <c r="P1923" s="29"/>
      <c r="Q1923" s="29"/>
      <c r="R1923" s="1"/>
      <c r="S1923" s="1"/>
      <c r="T1923" s="147" t="s">
        <v>903</v>
      </c>
      <c r="U1923" s="32" t="s">
        <v>24</v>
      </c>
      <c r="V1923" s="24"/>
      <c r="W1923" s="25" t="s">
        <v>22</v>
      </c>
      <c r="X1923" s="30">
        <v>20</v>
      </c>
      <c r="Y1923" s="138"/>
      <c r="Z1923" s="30"/>
      <c r="AA1923" s="30"/>
      <c r="AB1923" s="36" t="s">
        <v>21</v>
      </c>
      <c r="AC1923" s="24">
        <f>$AC$1922</f>
        <v>-0.63264599999999993</v>
      </c>
      <c r="AD1923" s="30"/>
      <c r="AE1923" s="24"/>
      <c r="AF1923" s="24"/>
      <c r="AG1923" s="41"/>
      <c r="AH1923" s="41"/>
      <c r="AI1923" s="41"/>
      <c r="AJ1923" s="41"/>
      <c r="AK1923" s="41"/>
      <c r="AL1923" s="41"/>
      <c r="AM1923" s="41"/>
      <c r="AN1923" s="41"/>
      <c r="AO1923" s="41"/>
      <c r="AP1923" s="135"/>
      <c r="AQ1923" s="135"/>
      <c r="AR1923" s="41"/>
      <c r="AS1923" s="41"/>
      <c r="AT1923" s="135"/>
      <c r="AU1923" s="135"/>
      <c r="AV1923" s="29"/>
      <c r="AW1923" s="42"/>
      <c r="AX1923" s="42"/>
      <c r="AY1923" s="42"/>
      <c r="AZ1923" s="43"/>
      <c r="BA1923" s="151"/>
      <c r="BB1923" s="44"/>
      <c r="BC1923" s="157">
        <v>17</v>
      </c>
      <c r="BD1923" s="157"/>
      <c r="BE1923" s="44"/>
      <c r="BF1923" s="48"/>
      <c r="BG1923" s="48"/>
      <c r="BH1923" s="48"/>
      <c r="BI1923" s="48"/>
      <c r="BJ1923" s="48"/>
      <c r="BK1923" s="48"/>
      <c r="BL1923" s="48"/>
      <c r="BM1923" s="48"/>
      <c r="BN1923" s="48"/>
      <c r="BO1923" s="48"/>
      <c r="BP1923" s="48"/>
      <c r="BQ1923" s="48"/>
      <c r="BR1923" s="1"/>
    </row>
    <row r="1924" spans="1:70" s="7" customFormat="1" x14ac:dyDescent="0.25">
      <c r="A1924" s="68" t="s">
        <v>2836</v>
      </c>
      <c r="B1924" s="67" t="s">
        <v>1318</v>
      </c>
      <c r="C1924" s="52">
        <v>44982.148333333331</v>
      </c>
      <c r="D1924" s="16">
        <f>(K1924*M1924+P1924*R1924)/(24*60*60)</f>
        <v>0</v>
      </c>
      <c r="E1924" s="26" t="s">
        <v>2838</v>
      </c>
      <c r="F1924" s="14" t="s">
        <v>2750</v>
      </c>
      <c r="G1924" s="15">
        <v>0.115</v>
      </c>
      <c r="H1924" s="131">
        <v>31.5</v>
      </c>
      <c r="I1924" s="131">
        <v>15</v>
      </c>
      <c r="J1924" s="143" t="s">
        <v>2139</v>
      </c>
      <c r="K1924" s="37"/>
      <c r="L1924" s="27">
        <v>2E-3</v>
      </c>
      <c r="M1924" s="13">
        <v>176</v>
      </c>
      <c r="N1924" s="13">
        <v>240</v>
      </c>
      <c r="O1924" s="17">
        <v>2E-3</v>
      </c>
      <c r="P1924" s="37"/>
      <c r="Q1924" s="27">
        <v>2E-3</v>
      </c>
      <c r="R1924" s="13">
        <v>529</v>
      </c>
      <c r="S1924" s="13">
        <v>240</v>
      </c>
      <c r="T1924" s="133">
        <v>2.9999999999999997E-4</v>
      </c>
      <c r="U1924" s="27"/>
      <c r="V1924" s="8">
        <f>IF(AB1922="Latest Sag:",-(K1924*L1924+P1924*Q1924),-(K1924*L1924+P1924*Q1924)+U1924)</f>
        <v>0</v>
      </c>
      <c r="W1924" s="8">
        <f>IF(OR(AC1923="",AC1923=0),Z1923+V1924,IF(AB1922="Latest Sag:",AA1923+U1924+V1924,AC1923+V1924))</f>
        <v>-0.63264599999999993</v>
      </c>
      <c r="X1924" s="34"/>
      <c r="Y1924" s="53">
        <f>IF(OR(ISBLANK(X1924),X1922=VALUE(20)),,IF(W1922="Latest Z20:",ABS(X1922-X1924-K1921*L1921-P1921*Q1921+U1923+U1924),ABS(X1923-X1924-K1923*L1923-P1923*Q1923+U1924)))</f>
        <v>0</v>
      </c>
      <c r="Z1924" s="28">
        <v>-67.612121999999999</v>
      </c>
      <c r="AA1924" s="28">
        <v>-0.61671900000000002</v>
      </c>
      <c r="AB1924" s="28">
        <v>-8.5400000000000005E-4</v>
      </c>
      <c r="AC1924" s="8">
        <f t="shared" ref="AC1924" si="4420">AB1924+AA1924</f>
        <v>-0.61757300000000004</v>
      </c>
      <c r="AD1924" s="35">
        <v>-0.63254681541178603</v>
      </c>
      <c r="AE1924" s="8">
        <f t="shared" ref="AE1924" si="4421">IF(AD1924="",0,IF(OR(AC1924="",AC1924=0),W1924-AD1924,AC1924-AD1924))</f>
        <v>1.4973815411785996E-2</v>
      </c>
      <c r="AF1924" s="58">
        <f t="shared" ref="AF1924" si="4422">IF(AA1924="",(Z1924-V1924)-Z1923,AC1924-W1924)</f>
        <v>1.5072999999999892E-2</v>
      </c>
      <c r="AG1924" s="40">
        <v>-1023</v>
      </c>
      <c r="AH1924" s="73">
        <v>400</v>
      </c>
      <c r="AI1924" s="40">
        <v>37</v>
      </c>
      <c r="AJ1924" s="73">
        <v>100</v>
      </c>
      <c r="AK1924" s="40">
        <v>31</v>
      </c>
      <c r="AL1924" s="73">
        <v>200</v>
      </c>
      <c r="AM1924" s="70"/>
      <c r="AN1924" s="74"/>
      <c r="AO1924" s="70"/>
      <c r="AP1924" s="63"/>
      <c r="AQ1924" s="63"/>
      <c r="AR1924" s="40"/>
      <c r="AS1924" s="40"/>
      <c r="AT1924" s="63"/>
      <c r="AU1924" s="63"/>
      <c r="AV1924" s="142"/>
      <c r="AW1924" s="71"/>
      <c r="AX1924" s="45"/>
      <c r="AY1924" s="45"/>
      <c r="AZ1924" s="46"/>
      <c r="BA1924" s="152"/>
      <c r="BB1924" s="47"/>
      <c r="BC1924" s="158">
        <v>17</v>
      </c>
      <c r="BD1924" s="158"/>
      <c r="BE1924" s="47"/>
      <c r="BF1924" s="56"/>
      <c r="BG1924" s="49"/>
      <c r="BH1924" s="50"/>
      <c r="BI1924" s="49"/>
      <c r="BJ1924" s="49"/>
      <c r="BK1924" s="49"/>
      <c r="BL1924" s="49"/>
      <c r="BM1924" s="49"/>
      <c r="BN1924" s="50"/>
      <c r="BO1924" s="49"/>
      <c r="BP1924" s="49"/>
      <c r="BQ1924" s="50"/>
      <c r="BR1924" s="9"/>
    </row>
    <row r="1925" spans="1:70" s="7" customFormat="1" x14ac:dyDescent="0.25">
      <c r="A1925" s="68" t="s">
        <v>2837</v>
      </c>
      <c r="B1925" s="67" t="s">
        <v>1318</v>
      </c>
      <c r="C1925" s="52">
        <v>44982.169918981483</v>
      </c>
      <c r="D1925" s="16">
        <f>(K1925*M1925+P1925*R1925)/(24*60*60)</f>
        <v>8.1481481481481474E-3</v>
      </c>
      <c r="E1925" s="26" t="s">
        <v>2840</v>
      </c>
      <c r="F1925" s="14" t="s">
        <v>2750</v>
      </c>
      <c r="G1925" s="15">
        <v>0.115</v>
      </c>
      <c r="H1925" s="131">
        <v>31.5</v>
      </c>
      <c r="I1925" s="131">
        <v>15</v>
      </c>
      <c r="J1925" s="143" t="s">
        <v>2139</v>
      </c>
      <c r="K1925" s="27">
        <v>4</v>
      </c>
      <c r="L1925" s="27">
        <v>2E-3</v>
      </c>
      <c r="M1925" s="13">
        <v>176</v>
      </c>
      <c r="N1925" s="13">
        <v>240</v>
      </c>
      <c r="O1925" s="17">
        <v>2E-3</v>
      </c>
      <c r="P1925" s="27">
        <v>0</v>
      </c>
      <c r="Q1925" s="27">
        <v>2E-3</v>
      </c>
      <c r="R1925" s="13">
        <v>529</v>
      </c>
      <c r="S1925" s="13">
        <v>240</v>
      </c>
      <c r="T1925" s="133">
        <v>2.9999999999999997E-4</v>
      </c>
      <c r="U1925" s="27">
        <v>3.1719999999999999E-3</v>
      </c>
      <c r="V1925" s="8">
        <f>IF(AB1923="Latest Sag:",-(K1925*L1925+P1925*Q1925),-(K1925*L1925+P1925*Q1925)+U1925)</f>
        <v>-8.0000000000000002E-3</v>
      </c>
      <c r="W1925" s="8">
        <f>IF(OR(AC1924="",AC1924=0),Z1924+V1925,IF(AB1923="Latest Sag:",AA1924+U1925+V1925,AC1924+V1925))</f>
        <v>-0.62154700000000007</v>
      </c>
      <c r="X1925" s="33">
        <v>-39.603656000000001</v>
      </c>
      <c r="Y1925" s="53">
        <f>IF(OR(ISBLANK(X1925),X1923=VALUE(20)),,IF(W1923="Latest Z20:",ABS(X1923-X1925-K1922*L1922-P1922*Q1922+U1924+U1925),ABS(X1924-X1925-K1924*L1924-P1924*Q1924+U1925)))</f>
        <v>0</v>
      </c>
      <c r="Z1925" s="28">
        <v>-67.612176000000005</v>
      </c>
      <c r="AA1925" s="28">
        <v>-0.61672700000000003</v>
      </c>
      <c r="AB1925" s="28">
        <v>-6.0879999999999997E-3</v>
      </c>
      <c r="AC1925" s="8">
        <f t="shared" ref="AC1925" si="4423">AB1925+AA1925</f>
        <v>-0.62281500000000001</v>
      </c>
      <c r="AD1925" s="35">
        <v>-0.63254681541178603</v>
      </c>
      <c r="AE1925" s="8">
        <f t="shared" ref="AE1925" si="4424">IF(AD1925="",0,IF(OR(AC1925="",AC1925=0),W1925-AD1925,AC1925-AD1925))</f>
        <v>9.7318154117860267E-3</v>
      </c>
      <c r="AF1925" s="58">
        <f t="shared" ref="AF1925" si="4425">IF(AA1925="",(Z1925-V1925)-Z1924,AC1925-W1925)</f>
        <v>-1.2679999999999358E-3</v>
      </c>
      <c r="AG1925" s="40">
        <v>-86</v>
      </c>
      <c r="AH1925" s="73">
        <v>400</v>
      </c>
      <c r="AI1925" s="40">
        <v>23</v>
      </c>
      <c r="AJ1925" s="73">
        <v>100</v>
      </c>
      <c r="AK1925" s="40">
        <v>13</v>
      </c>
      <c r="AL1925" s="73">
        <v>200</v>
      </c>
      <c r="AM1925" s="70"/>
      <c r="AN1925" s="74"/>
      <c r="AO1925" s="70">
        <v>125</v>
      </c>
      <c r="AP1925" s="63"/>
      <c r="AQ1925" s="63"/>
      <c r="AR1925" s="40"/>
      <c r="AS1925" s="40"/>
      <c r="AT1925" s="63"/>
      <c r="AU1925" s="63"/>
      <c r="AV1925" s="142"/>
      <c r="AW1925" s="71"/>
      <c r="AX1925" s="45"/>
      <c r="AY1925" s="45"/>
      <c r="AZ1925" s="46"/>
      <c r="BA1925" s="152"/>
      <c r="BB1925" s="47"/>
      <c r="BC1925" s="158">
        <v>17</v>
      </c>
      <c r="BD1925" s="158"/>
      <c r="BE1925" s="47"/>
      <c r="BF1925" s="56"/>
      <c r="BG1925" s="49"/>
      <c r="BH1925" s="50"/>
      <c r="BI1925" s="49"/>
      <c r="BJ1925" s="49"/>
      <c r="BK1925" s="49"/>
      <c r="BL1925" s="49"/>
      <c r="BM1925" s="49"/>
      <c r="BN1925" s="50"/>
      <c r="BO1925" s="49"/>
      <c r="BP1925" s="49"/>
      <c r="BQ1925" s="50"/>
      <c r="BR1925" s="9"/>
    </row>
    <row r="1926" spans="1:70" s="7" customFormat="1" x14ac:dyDescent="0.25">
      <c r="A1926" s="68" t="s">
        <v>2839</v>
      </c>
      <c r="B1926" s="67" t="s">
        <v>1318</v>
      </c>
      <c r="C1926" s="52">
        <v>44982.19121527778</v>
      </c>
      <c r="D1926" s="16">
        <f>(K1926*M1926+P1926*R1926)/(24*60*60)</f>
        <v>6.1111111111111114E-3</v>
      </c>
      <c r="E1926" s="26"/>
      <c r="F1926" s="14" t="s">
        <v>2750</v>
      </c>
      <c r="G1926" s="15">
        <v>0.115</v>
      </c>
      <c r="H1926" s="131">
        <v>31.5</v>
      </c>
      <c r="I1926" s="131">
        <v>15</v>
      </c>
      <c r="J1926" s="143" t="s">
        <v>2139</v>
      </c>
      <c r="K1926" s="27">
        <v>3</v>
      </c>
      <c r="L1926" s="27">
        <v>2E-3</v>
      </c>
      <c r="M1926" s="13">
        <v>176</v>
      </c>
      <c r="N1926" s="13">
        <v>240</v>
      </c>
      <c r="O1926" s="17">
        <v>2E-3</v>
      </c>
      <c r="P1926" s="27">
        <v>0</v>
      </c>
      <c r="Q1926" s="27">
        <v>2E-3</v>
      </c>
      <c r="R1926" s="13">
        <v>529</v>
      </c>
      <c r="S1926" s="13">
        <v>240</v>
      </c>
      <c r="T1926" s="133">
        <v>2.9999999999999997E-4</v>
      </c>
      <c r="U1926" s="27">
        <v>1.284E-3</v>
      </c>
      <c r="V1926" s="8">
        <f>IF(AB1924="Latest Sag:",-(K1926*L1926+P1926*Q1926),-(K1926*L1926+P1926*Q1926)+U1926)</f>
        <v>-4.7159999999999997E-3</v>
      </c>
      <c r="W1926" s="8">
        <f>IF(OR(AC1925="",AC1925=0),Z1925+V1926,IF(AB1924="Latest Sag:",AA1925+U1926+V1926,AC1925+V1926))</f>
        <v>-0.62753100000000006</v>
      </c>
      <c r="X1926" s="33">
        <v>-39.610371999999998</v>
      </c>
      <c r="Y1926" s="53">
        <f>IF(OR(ISBLANK(X1926),X1924=VALUE(20)),,IF(W1924="Latest Z20:",ABS(X1924-X1926-K1923*L1923-P1923*Q1923+U1925+U1926),ABS(X1925-X1926-K1925*L1925-P1925*Q1925+U1926)))</f>
        <v>2.7204800912006277E-15</v>
      </c>
      <c r="Z1926" s="28">
        <v>-67.612498000000002</v>
      </c>
      <c r="AA1926" s="28">
        <v>-0.61671600000000004</v>
      </c>
      <c r="AB1926" s="28">
        <v>-1.0695E-2</v>
      </c>
      <c r="AC1926" s="8">
        <f t="shared" ref="AC1926" si="4426">AB1926+AA1926</f>
        <v>-0.62741100000000005</v>
      </c>
      <c r="AD1926" s="35">
        <v>-0.63254681541178603</v>
      </c>
      <c r="AE1926" s="8">
        <f t="shared" ref="AE1926" si="4427">IF(AD1926="",0,IF(OR(AC1926="",AC1926=0),W1926-AD1926,AC1926-AD1926))</f>
        <v>5.1358154117859822E-3</v>
      </c>
      <c r="AF1926" s="58">
        <f t="shared" ref="AF1926" si="4428">IF(AA1926="",(Z1926-V1926)-Z1925,AC1926-W1926)</f>
        <v>1.2000000000000899E-4</v>
      </c>
      <c r="AG1926" s="40">
        <v>-156</v>
      </c>
      <c r="AH1926" s="73">
        <v>400</v>
      </c>
      <c r="AI1926" s="40">
        <v>9</v>
      </c>
      <c r="AJ1926" s="73">
        <v>100</v>
      </c>
      <c r="AK1926" s="40">
        <v>8</v>
      </c>
      <c r="AL1926" s="73">
        <v>200</v>
      </c>
      <c r="AM1926" s="70"/>
      <c r="AN1926" s="74"/>
      <c r="AO1926" s="70">
        <v>50</v>
      </c>
      <c r="AP1926" s="63"/>
      <c r="AQ1926" s="63"/>
      <c r="AR1926" s="40"/>
      <c r="AS1926" s="40"/>
      <c r="AT1926" s="63"/>
      <c r="AU1926" s="63"/>
      <c r="AV1926" s="142"/>
      <c r="AW1926" s="71"/>
      <c r="AX1926" s="45"/>
      <c r="AY1926" s="45"/>
      <c r="AZ1926" s="46"/>
      <c r="BA1926" s="152"/>
      <c r="BB1926" s="47"/>
      <c r="BC1926" s="158">
        <v>17</v>
      </c>
      <c r="BD1926" s="158"/>
      <c r="BE1926" s="47"/>
      <c r="BF1926" s="56"/>
      <c r="BG1926" s="49"/>
      <c r="BH1926" s="50"/>
      <c r="BI1926" s="49"/>
      <c r="BJ1926" s="49"/>
      <c r="BK1926" s="49"/>
      <c r="BL1926" s="49"/>
      <c r="BM1926" s="49"/>
      <c r="BN1926" s="50"/>
      <c r="BO1926" s="49"/>
      <c r="BP1926" s="49"/>
      <c r="BQ1926" s="50"/>
      <c r="BR1926" s="9"/>
    </row>
    <row r="1927" spans="1:70" s="7" customFormat="1" x14ac:dyDescent="0.25">
      <c r="A1927" s="68" t="s">
        <v>2841</v>
      </c>
      <c r="B1927" s="67" t="s">
        <v>1318</v>
      </c>
      <c r="C1927" s="52">
        <v>44982.212627314817</v>
      </c>
      <c r="D1927" s="16">
        <f>(K1927*M1927+P1927*R1927)/(24*60*60)</f>
        <v>1.019675925925926E-2</v>
      </c>
      <c r="E1927" s="26"/>
      <c r="F1927" s="14" t="s">
        <v>2750</v>
      </c>
      <c r="G1927" s="15">
        <v>0.115</v>
      </c>
      <c r="H1927" s="131">
        <v>31.5</v>
      </c>
      <c r="I1927" s="131">
        <v>15</v>
      </c>
      <c r="J1927" s="143" t="s">
        <v>2139</v>
      </c>
      <c r="K1927" s="27">
        <v>2</v>
      </c>
      <c r="L1927" s="27">
        <v>2E-3</v>
      </c>
      <c r="M1927" s="13">
        <v>176</v>
      </c>
      <c r="N1927" s="13">
        <v>240</v>
      </c>
      <c r="O1927" s="17">
        <v>2E-3</v>
      </c>
      <c r="P1927" s="27">
        <v>1</v>
      </c>
      <c r="Q1927" s="27">
        <v>2E-3</v>
      </c>
      <c r="R1927" s="13">
        <v>529</v>
      </c>
      <c r="S1927" s="13">
        <v>240</v>
      </c>
      <c r="T1927" s="133">
        <v>2.9999999999999997E-4</v>
      </c>
      <c r="U1927" s="27">
        <v>9.6199999999999996E-4</v>
      </c>
      <c r="V1927" s="8">
        <f>IF(AB1925="Latest Sag:",-(K1927*L1927+P1927*Q1927),-(K1927*L1927+P1927*Q1927)+U1927)</f>
        <v>-5.0379999999999999E-3</v>
      </c>
      <c r="W1927" s="8">
        <f>IF(OR(AC1926="",AC1926=0),Z1926+V1927,IF(AB1925="Latest Sag:",AA1926+U1927+V1927,AC1926+V1927))</f>
        <v>-0.63244900000000004</v>
      </c>
      <c r="X1927" s="33">
        <v>-39.615411000000002</v>
      </c>
      <c r="Y1927" s="53">
        <f>IF(OR(ISBLANK(X1927),X1925=VALUE(20)),,IF(W1925="Latest Z20:",ABS(X1925-X1927-K1924*L1924-P1924*Q1924+U1926+U1927),ABS(X1926-X1927-K1926*L1926-P1926*Q1926+U1927)))</f>
        <v>1.0000000035682421E-6</v>
      </c>
      <c r="Z1927" s="28">
        <v>-67.612364999999997</v>
      </c>
      <c r="AA1927" s="28">
        <v>-0.61670100000000005</v>
      </c>
      <c r="AB1927" s="28">
        <v>-1.5799000000000001E-2</v>
      </c>
      <c r="AC1927" s="8">
        <f t="shared" ref="AC1927" si="4429">AB1927+AA1927</f>
        <v>-0.63250000000000006</v>
      </c>
      <c r="AD1927" s="35">
        <v>-0.63254681541178603</v>
      </c>
      <c r="AE1927" s="8">
        <f t="shared" ref="AE1927" si="4430">IF(AD1927="",0,IF(OR(AC1927="",AC1927=0),W1927-AD1927,AC1927-AD1927))</f>
        <v>4.6815411785972039E-5</v>
      </c>
      <c r="AF1927" s="58">
        <f t="shared" ref="AF1927" si="4431">IF(AA1927="",(Z1927-V1927)-Z1926,AC1927-W1927)</f>
        <v>-5.1000000000023249E-5</v>
      </c>
      <c r="AG1927" s="40">
        <v>218</v>
      </c>
      <c r="AH1927" s="73">
        <v>400</v>
      </c>
      <c r="AI1927" s="40">
        <v>13</v>
      </c>
      <c r="AJ1927" s="73">
        <v>100</v>
      </c>
      <c r="AK1927" s="40">
        <v>8</v>
      </c>
      <c r="AL1927" s="73">
        <v>200</v>
      </c>
      <c r="AM1927" s="70"/>
      <c r="AN1927" s="74"/>
      <c r="AO1927" s="70">
        <v>7</v>
      </c>
      <c r="AP1927" s="63"/>
      <c r="AQ1927" s="63"/>
      <c r="AR1927" s="40"/>
      <c r="AS1927" s="40"/>
      <c r="AT1927" s="63"/>
      <c r="AU1927" s="63"/>
      <c r="AV1927" s="142"/>
      <c r="AW1927" s="71"/>
      <c r="AX1927" s="45"/>
      <c r="AY1927" s="45"/>
      <c r="AZ1927" s="46"/>
      <c r="BA1927" s="152"/>
      <c r="BB1927" s="47"/>
      <c r="BC1927" s="158">
        <v>17</v>
      </c>
      <c r="BD1927" s="158">
        <v>5</v>
      </c>
      <c r="BE1927" s="47">
        <v>10.5</v>
      </c>
      <c r="BF1927" s="56"/>
      <c r="BG1927" s="49"/>
      <c r="BH1927" s="50"/>
      <c r="BI1927" s="49"/>
      <c r="BJ1927" s="49"/>
      <c r="BK1927" s="49"/>
      <c r="BL1927" s="49"/>
      <c r="BM1927" s="49"/>
      <c r="BN1927" s="50"/>
      <c r="BO1927" s="49"/>
      <c r="BP1927" s="49"/>
      <c r="BQ1927" s="50"/>
      <c r="BR1927" s="9"/>
    </row>
    <row r="1928" spans="1:70" s="6" customFormat="1" x14ac:dyDescent="0.25">
      <c r="A1928" s="170" t="s">
        <v>1155</v>
      </c>
      <c r="B1928" s="136"/>
      <c r="C1928" s="137">
        <v>44982.260104166664</v>
      </c>
      <c r="D1928" s="146">
        <v>2.76</v>
      </c>
      <c r="E1928" s="139" t="s">
        <v>814</v>
      </c>
      <c r="F1928" s="165" t="s">
        <v>1244</v>
      </c>
      <c r="G1928" s="22"/>
      <c r="H1928" s="134"/>
      <c r="I1928" s="134"/>
      <c r="J1928" s="145"/>
      <c r="K1928" s="29"/>
      <c r="L1928" s="29"/>
      <c r="M1928" s="1"/>
      <c r="N1928" s="1"/>
      <c r="O1928" s="3"/>
      <c r="P1928" s="29"/>
      <c r="Q1928" s="29"/>
      <c r="R1928" s="1"/>
      <c r="S1928" s="1"/>
      <c r="T1928" s="147" t="s">
        <v>903</v>
      </c>
      <c r="U1928" s="32" t="s">
        <v>24</v>
      </c>
      <c r="V1928" s="24"/>
      <c r="W1928" s="25" t="s">
        <v>22</v>
      </c>
      <c r="X1928" s="30">
        <v>20</v>
      </c>
      <c r="Y1928" s="138"/>
      <c r="Z1928" s="30"/>
      <c r="AA1928" s="30"/>
      <c r="AB1928" s="36" t="s">
        <v>21</v>
      </c>
      <c r="AC1928" s="24">
        <f>$AC$1927</f>
        <v>-0.63250000000000006</v>
      </c>
      <c r="AD1928" s="30"/>
      <c r="AE1928" s="24"/>
      <c r="AF1928" s="24"/>
      <c r="AG1928" s="41"/>
      <c r="AH1928" s="41"/>
      <c r="AI1928" s="41"/>
      <c r="AJ1928" s="41"/>
      <c r="AK1928" s="41"/>
      <c r="AL1928" s="41"/>
      <c r="AM1928" s="41"/>
      <c r="AN1928" s="41"/>
      <c r="AO1928" s="41"/>
      <c r="AP1928" s="135"/>
      <c r="AQ1928" s="135"/>
      <c r="AR1928" s="41"/>
      <c r="AS1928" s="41"/>
      <c r="AT1928" s="135"/>
      <c r="AU1928" s="135"/>
      <c r="AV1928" s="29"/>
      <c r="AW1928" s="42"/>
      <c r="AX1928" s="42"/>
      <c r="AY1928" s="42"/>
      <c r="AZ1928" s="43"/>
      <c r="BA1928" s="151"/>
      <c r="BB1928" s="44"/>
      <c r="BC1928" s="157">
        <v>18</v>
      </c>
      <c r="BD1928" s="157"/>
      <c r="BE1928" s="44"/>
      <c r="BF1928" s="48"/>
      <c r="BG1928" s="48"/>
      <c r="BH1928" s="48"/>
      <c r="BI1928" s="48"/>
      <c r="BJ1928" s="48"/>
      <c r="BK1928" s="48"/>
      <c r="BL1928" s="48"/>
      <c r="BM1928" s="48"/>
      <c r="BN1928" s="48"/>
      <c r="BO1928" s="48"/>
      <c r="BP1928" s="48"/>
      <c r="BQ1928" s="48"/>
      <c r="BR1928" s="1"/>
    </row>
    <row r="1929" spans="1:70" s="7" customFormat="1" x14ac:dyDescent="0.25">
      <c r="A1929" s="68" t="s">
        <v>2842</v>
      </c>
      <c r="B1929" s="67" t="s">
        <v>1156</v>
      </c>
      <c r="C1929" s="52">
        <v>44982.260717592595</v>
      </c>
      <c r="D1929" s="16">
        <f>(K1929*M1929+P1929*R1929)/(24*60*60)</f>
        <v>0</v>
      </c>
      <c r="E1929" s="26"/>
      <c r="F1929" s="14" t="s">
        <v>2750</v>
      </c>
      <c r="G1929" s="15">
        <v>0.115</v>
      </c>
      <c r="H1929" s="131">
        <v>31.5</v>
      </c>
      <c r="I1929" s="131">
        <v>15</v>
      </c>
      <c r="J1929" s="143" t="s">
        <v>2139</v>
      </c>
      <c r="K1929" s="37"/>
      <c r="L1929" s="27">
        <v>2E-3</v>
      </c>
      <c r="M1929" s="13">
        <v>176</v>
      </c>
      <c r="N1929" s="13">
        <v>240</v>
      </c>
      <c r="O1929" s="17">
        <v>2E-3</v>
      </c>
      <c r="P1929" s="37"/>
      <c r="Q1929" s="27">
        <v>2E-3</v>
      </c>
      <c r="R1929" s="13">
        <v>529</v>
      </c>
      <c r="S1929" s="13">
        <v>240</v>
      </c>
      <c r="T1929" s="133">
        <v>2.9999999999999997E-4</v>
      </c>
      <c r="U1929" s="27"/>
      <c r="V1929" s="8">
        <f>IF(AB1927="Latest Sag:",-(K1929*L1929+P1929*Q1929),-(K1929*L1929+P1929*Q1929)+U1929)</f>
        <v>0</v>
      </c>
      <c r="W1929" s="8">
        <f>IF(OR(AC1928="",AC1928=0),Z1928+V1929,IF(AB1927="Latest Sag:",AA1928+U1929+V1929,AC1928+V1929))</f>
        <v>-0.63250000000000006</v>
      </c>
      <c r="X1929" s="34"/>
      <c r="Y1929" s="53">
        <f>IF(OR(ISBLANK(X1929),X1927=VALUE(20)),,IF(W1927="Latest Z20:",ABS(X1927-X1929-K1926*L1926-P1926*Q1926+U1928+U1929),ABS(X1928-X1929-K1928*L1928-P1928*Q1928+U1929)))</f>
        <v>0</v>
      </c>
      <c r="Z1929" s="28">
        <v>-67.611575999999999</v>
      </c>
      <c r="AA1929" s="28">
        <v>-0.61682300000000001</v>
      </c>
      <c r="AB1929" s="28">
        <v>-7.2099999999999996E-4</v>
      </c>
      <c r="AC1929" s="8">
        <f t="shared" ref="AC1929" si="4432">AB1929+AA1929</f>
        <v>-0.61754399999999998</v>
      </c>
      <c r="AD1929" s="35">
        <v>-0.63262592996836597</v>
      </c>
      <c r="AE1929" s="8">
        <f t="shared" ref="AE1929" si="4433">IF(AD1929="",0,IF(OR(AC1929="",AC1929=0),W1929-AD1929,AC1929-AD1929))</f>
        <v>1.5081929968365992E-2</v>
      </c>
      <c r="AF1929" s="58">
        <f t="shared" ref="AF1929" si="4434">IF(AA1929="",(Z1929-V1929)-Z1928,AC1929-W1929)</f>
        <v>1.495600000000008E-2</v>
      </c>
      <c r="AG1929" s="40">
        <v>-1538</v>
      </c>
      <c r="AH1929" s="73">
        <v>400</v>
      </c>
      <c r="AI1929" s="40">
        <v>43</v>
      </c>
      <c r="AJ1929" s="73">
        <v>100</v>
      </c>
      <c r="AK1929" s="40">
        <v>17</v>
      </c>
      <c r="AL1929" s="73">
        <v>200</v>
      </c>
      <c r="AM1929" s="70"/>
      <c r="AN1929" s="74"/>
      <c r="AO1929" s="70"/>
      <c r="AP1929" s="63"/>
      <c r="AQ1929" s="63"/>
      <c r="AR1929" s="40"/>
      <c r="AS1929" s="40"/>
      <c r="AT1929" s="63"/>
      <c r="AU1929" s="63"/>
      <c r="AV1929" s="142"/>
      <c r="AW1929" s="71"/>
      <c r="AX1929" s="45">
        <v>-1.21E-4</v>
      </c>
      <c r="AY1929" s="45"/>
      <c r="AZ1929" s="46"/>
      <c r="BA1929" s="152"/>
      <c r="BB1929" s="47"/>
      <c r="BC1929" s="158">
        <v>18</v>
      </c>
      <c r="BD1929" s="158"/>
      <c r="BE1929" s="47"/>
      <c r="BF1929" s="56"/>
      <c r="BG1929" s="49"/>
      <c r="BH1929" s="50"/>
      <c r="BI1929" s="49"/>
      <c r="BJ1929" s="49"/>
      <c r="BK1929" s="49"/>
      <c r="BL1929" s="49"/>
      <c r="BM1929" s="49"/>
      <c r="BN1929" s="50"/>
      <c r="BO1929" s="49"/>
      <c r="BP1929" s="49"/>
      <c r="BQ1929" s="50"/>
      <c r="BR1929" s="9"/>
    </row>
    <row r="1930" spans="1:70" s="7" customFormat="1" x14ac:dyDescent="0.25">
      <c r="A1930" s="68" t="s">
        <v>2843</v>
      </c>
      <c r="B1930" s="67" t="s">
        <v>1156</v>
      </c>
      <c r="C1930" s="52">
        <v>44982.287986111114</v>
      </c>
      <c r="D1930" s="16">
        <f>(K1930*M1930+P1930*R1930)/(24*60*60)</f>
        <v>8.1481481481481474E-3</v>
      </c>
      <c r="E1930" s="26"/>
      <c r="F1930" s="14" t="s">
        <v>2750</v>
      </c>
      <c r="G1930" s="15">
        <v>0.115</v>
      </c>
      <c r="H1930" s="131">
        <v>31.5</v>
      </c>
      <c r="I1930" s="131">
        <v>15</v>
      </c>
      <c r="J1930" s="143" t="s">
        <v>2139</v>
      </c>
      <c r="K1930" s="27">
        <v>4</v>
      </c>
      <c r="L1930" s="27">
        <v>2E-3</v>
      </c>
      <c r="M1930" s="13">
        <v>176</v>
      </c>
      <c r="N1930" s="13">
        <v>240</v>
      </c>
      <c r="O1930" s="17">
        <v>2E-3</v>
      </c>
      <c r="P1930" s="27">
        <v>0</v>
      </c>
      <c r="Q1930" s="27">
        <v>2E-3</v>
      </c>
      <c r="R1930" s="13">
        <v>529</v>
      </c>
      <c r="S1930" s="13">
        <v>240</v>
      </c>
      <c r="T1930" s="133">
        <v>2.9999999999999997E-4</v>
      </c>
      <c r="U1930" s="27">
        <v>3.1970000000000002E-3</v>
      </c>
      <c r="V1930" s="8">
        <f>IF(AB1928="Latest Sag:",-(K1930*L1930+P1930*Q1930),-(K1930*L1930+P1930*Q1930)+U1930)</f>
        <v>-8.0000000000000002E-3</v>
      </c>
      <c r="W1930" s="8">
        <f>IF(OR(AC1929="",AC1929=0),Z1929+V1930,IF(AB1928="Latest Sag:",AA1929+U1930+V1930,AC1929+V1930))</f>
        <v>-0.62162600000000001</v>
      </c>
      <c r="X1930" s="33">
        <v>-39.602269999999997</v>
      </c>
      <c r="Y1930" s="53">
        <f>IF(OR(ISBLANK(X1930),X1928=VALUE(20)),,IF(W1928="Latest Z20:",ABS(X1928-X1930-K1927*L1927-P1927*Q1927+U1929+U1930),ABS(X1929-X1930-K1929*L1929-P1929*Q1929+U1930)))</f>
        <v>0</v>
      </c>
      <c r="Z1930" s="28">
        <v>-67.611441999999997</v>
      </c>
      <c r="AA1930" s="28">
        <v>-0.61680699999999999</v>
      </c>
      <c r="AB1930" s="28">
        <v>-5.2040000000000003E-3</v>
      </c>
      <c r="AC1930" s="8">
        <f t="shared" ref="AC1930" si="4435">AB1930+AA1930</f>
        <v>-0.62201099999999998</v>
      </c>
      <c r="AD1930" s="35">
        <v>-0.63262592996836597</v>
      </c>
      <c r="AE1930" s="8">
        <f t="shared" ref="AE1930" si="4436">IF(AD1930="",0,IF(OR(AC1930="",AC1930=0),W1930-AD1930,AC1930-AD1930))</f>
        <v>1.0614929968365994E-2</v>
      </c>
      <c r="AF1930" s="58">
        <f t="shared" ref="AF1930" si="4437">IF(AA1930="",(Z1930-V1930)-Z1929,AC1930-W1930)</f>
        <v>-3.849999999999687E-4</v>
      </c>
      <c r="AG1930" s="40">
        <v>-583</v>
      </c>
      <c r="AH1930" s="73">
        <v>400</v>
      </c>
      <c r="AI1930" s="40">
        <v>32</v>
      </c>
      <c r="AJ1930" s="73">
        <v>100</v>
      </c>
      <c r="AK1930" s="40">
        <v>11</v>
      </c>
      <c r="AL1930" s="73">
        <v>200</v>
      </c>
      <c r="AM1930" s="70"/>
      <c r="AN1930" s="74"/>
      <c r="AO1930" s="70">
        <v>222</v>
      </c>
      <c r="AP1930" s="63"/>
      <c r="AQ1930" s="63"/>
      <c r="AR1930" s="40"/>
      <c r="AS1930" s="40"/>
      <c r="AT1930" s="63"/>
      <c r="AU1930" s="63"/>
      <c r="AV1930" s="142"/>
      <c r="AW1930" s="71"/>
      <c r="AX1930" s="45"/>
      <c r="AY1930" s="45"/>
      <c r="AZ1930" s="46"/>
      <c r="BA1930" s="152"/>
      <c r="BB1930" s="47"/>
      <c r="BC1930" s="158">
        <v>18</v>
      </c>
      <c r="BD1930" s="158"/>
      <c r="BE1930" s="47"/>
      <c r="BF1930" s="56"/>
      <c r="BG1930" s="49"/>
      <c r="BH1930" s="50"/>
      <c r="BI1930" s="49"/>
      <c r="BJ1930" s="49"/>
      <c r="BK1930" s="49"/>
      <c r="BL1930" s="49"/>
      <c r="BM1930" s="49"/>
      <c r="BN1930" s="50"/>
      <c r="BO1930" s="49"/>
      <c r="BP1930" s="49"/>
      <c r="BQ1930" s="50"/>
      <c r="BR1930" s="9"/>
    </row>
    <row r="1931" spans="1:70" s="7" customFormat="1" x14ac:dyDescent="0.25">
      <c r="A1931" s="68" t="s">
        <v>2844</v>
      </c>
      <c r="B1931" s="67" t="s">
        <v>1156</v>
      </c>
      <c r="C1931" s="52">
        <v>44982.309398148151</v>
      </c>
      <c r="D1931" s="16">
        <f>(K1931*M1931+P1931*R1931)/(24*60*60)</f>
        <v>8.1481481481481474E-3</v>
      </c>
      <c r="E1931" s="26"/>
      <c r="F1931" s="14" t="s">
        <v>2750</v>
      </c>
      <c r="G1931" s="15">
        <v>0.115</v>
      </c>
      <c r="H1931" s="131">
        <v>31.5</v>
      </c>
      <c r="I1931" s="131">
        <v>15</v>
      </c>
      <c r="J1931" s="143" t="s">
        <v>2139</v>
      </c>
      <c r="K1931" s="27">
        <v>4</v>
      </c>
      <c r="L1931" s="27">
        <v>2E-3</v>
      </c>
      <c r="M1931" s="13">
        <v>176</v>
      </c>
      <c r="N1931" s="13">
        <v>240</v>
      </c>
      <c r="O1931" s="17">
        <v>2E-3</v>
      </c>
      <c r="P1931" s="27">
        <v>0</v>
      </c>
      <c r="Q1931" s="27">
        <v>2E-3</v>
      </c>
      <c r="R1931" s="13">
        <v>529</v>
      </c>
      <c r="S1931" s="13">
        <v>240</v>
      </c>
      <c r="T1931" s="133">
        <v>2.9999999999999997E-4</v>
      </c>
      <c r="U1931" s="27">
        <v>2.3890000000000001E-3</v>
      </c>
      <c r="V1931" s="8">
        <f>IF(AB1929="Latest Sag:",-(K1931*L1931+P1931*Q1931),-(K1931*L1931+P1931*Q1931)+U1931)</f>
        <v>-5.6109999999999997E-3</v>
      </c>
      <c r="W1931" s="8">
        <f>IF(OR(AC1930="",AC1930=0),Z1930+V1931,IF(AB1929="Latest Sag:",AA1930+U1931+V1931,AC1930+V1931))</f>
        <v>-0.62762200000000001</v>
      </c>
      <c r="X1931" s="33">
        <v>-39.607880000000002</v>
      </c>
      <c r="Y1931" s="53">
        <f>IF(OR(ISBLANK(X1931),X1929=VALUE(20)),,IF(W1929="Latest Z20:",ABS(X1929-X1931-K1928*L1928-P1928*Q1928+U1930+U1931),ABS(X1930-X1931-K1930*L1930-P1930*Q1930+U1931)))</f>
        <v>9.999999956663598E-7</v>
      </c>
      <c r="Z1931" s="28">
        <v>-67.611472000000006</v>
      </c>
      <c r="AA1931" s="28">
        <v>-0.61681699999999995</v>
      </c>
      <c r="AB1931" s="28">
        <v>-1.0732E-2</v>
      </c>
      <c r="AC1931" s="8">
        <f t="shared" ref="AC1931" si="4438">AB1931+AA1931</f>
        <v>-0.62754899999999991</v>
      </c>
      <c r="AD1931" s="35">
        <v>-0.63262592996836597</v>
      </c>
      <c r="AE1931" s="8">
        <f t="shared" ref="AE1931" si="4439">IF(AD1931="",0,IF(OR(AC1931="",AC1931=0),W1931-AD1931,AC1931-AD1931))</f>
        <v>5.0769299683660618E-3</v>
      </c>
      <c r="AF1931" s="58">
        <f t="shared" ref="AF1931" si="4440">IF(AA1931="",(Z1931-V1931)-Z1930,AC1931-W1931)</f>
        <v>7.3000000000100762E-5</v>
      </c>
      <c r="AG1931" s="40">
        <v>-526</v>
      </c>
      <c r="AH1931" s="73">
        <v>400</v>
      </c>
      <c r="AI1931" s="40">
        <v>21</v>
      </c>
      <c r="AJ1931" s="73">
        <v>100</v>
      </c>
      <c r="AK1931" s="40">
        <v>8</v>
      </c>
      <c r="AL1931" s="73">
        <v>200</v>
      </c>
      <c r="AM1931" s="70"/>
      <c r="AN1931" s="74"/>
      <c r="AO1931" s="70">
        <v>31</v>
      </c>
      <c r="AP1931" s="63"/>
      <c r="AQ1931" s="63"/>
      <c r="AR1931" s="40"/>
      <c r="AS1931" s="40"/>
      <c r="AT1931" s="63"/>
      <c r="AU1931" s="63"/>
      <c r="AV1931" s="142"/>
      <c r="AW1931" s="71"/>
      <c r="AX1931" s="45">
        <v>1.9000000000000001E-4</v>
      </c>
      <c r="AY1931" s="45"/>
      <c r="AZ1931" s="46"/>
      <c r="BA1931" s="152"/>
      <c r="BB1931" s="47"/>
      <c r="BC1931" s="158">
        <v>18</v>
      </c>
      <c r="BD1931" s="158"/>
      <c r="BE1931" s="47"/>
      <c r="BF1931" s="56"/>
      <c r="BG1931" s="49"/>
      <c r="BH1931" s="50"/>
      <c r="BI1931" s="49"/>
      <c r="BJ1931" s="49"/>
      <c r="BK1931" s="49"/>
      <c r="BL1931" s="49"/>
      <c r="BM1931" s="49"/>
      <c r="BN1931" s="50"/>
      <c r="BO1931" s="49"/>
      <c r="BP1931" s="49"/>
      <c r="BQ1931" s="50"/>
      <c r="BR1931" s="9"/>
    </row>
    <row r="1932" spans="1:70" s="7" customFormat="1" x14ac:dyDescent="0.25">
      <c r="A1932" s="68" t="s">
        <v>2845</v>
      </c>
      <c r="B1932" s="67" t="s">
        <v>1156</v>
      </c>
      <c r="C1932" s="52">
        <v>44982.332997685182</v>
      </c>
      <c r="D1932" s="16">
        <f>(K1932*M1932+P1932*R1932)/(24*60*60)</f>
        <v>1.019675925925926E-2</v>
      </c>
      <c r="E1932" s="26"/>
      <c r="F1932" s="14" t="s">
        <v>2750</v>
      </c>
      <c r="G1932" s="15">
        <v>0.115</v>
      </c>
      <c r="H1932" s="131">
        <v>31.5</v>
      </c>
      <c r="I1932" s="131">
        <v>15</v>
      </c>
      <c r="J1932" s="143" t="s">
        <v>2139</v>
      </c>
      <c r="K1932" s="27">
        <v>2</v>
      </c>
      <c r="L1932" s="27">
        <v>2E-3</v>
      </c>
      <c r="M1932" s="13">
        <v>176</v>
      </c>
      <c r="N1932" s="13">
        <v>240</v>
      </c>
      <c r="O1932" s="17">
        <v>2E-3</v>
      </c>
      <c r="P1932" s="27">
        <v>1</v>
      </c>
      <c r="Q1932" s="27">
        <v>2E-3</v>
      </c>
      <c r="R1932" s="13">
        <v>529</v>
      </c>
      <c r="S1932" s="13">
        <v>240</v>
      </c>
      <c r="T1932" s="133">
        <v>2.9999999999999997E-4</v>
      </c>
      <c r="U1932" s="27">
        <v>1.0250000000000001E-3</v>
      </c>
      <c r="V1932" s="8">
        <f>IF(AB1930="Latest Sag:",-(K1932*L1932+P1932*Q1932),-(K1932*L1932+P1932*Q1932)+U1932)</f>
        <v>-4.9750000000000003E-3</v>
      </c>
      <c r="W1932" s="8">
        <f>IF(OR(AC1931="",AC1931=0),Z1931+V1932,IF(AB1930="Latest Sag:",AA1931+U1932+V1932,AC1931+V1932))</f>
        <v>-0.63252399999999986</v>
      </c>
      <c r="X1932" s="33">
        <v>-39.614849999999997</v>
      </c>
      <c r="Y1932" s="53">
        <f>IF(OR(ISBLANK(X1932),X1930=VALUE(20)),,IF(W1930="Latest Z20:",ABS(X1930-X1932-K1929*L1929-P1929*Q1929+U1931+U1932),ABS(X1931-X1932-K1931*L1931-P1931*Q1931+U1932)))</f>
        <v>5.0000000045202688E-6</v>
      </c>
      <c r="Z1932" s="28">
        <v>-67.611474000000001</v>
      </c>
      <c r="AA1932" s="28">
        <v>-0.61680699999999999</v>
      </c>
      <c r="AB1932" s="28">
        <v>-1.5781E-2</v>
      </c>
      <c r="AC1932" s="8">
        <f t="shared" ref="AC1932" si="4441">AB1932+AA1932</f>
        <v>-0.63258800000000004</v>
      </c>
      <c r="AD1932" s="35">
        <v>-0.63262592996836597</v>
      </c>
      <c r="AE1932" s="8">
        <f t="shared" ref="AE1932" si="4442">IF(AD1932="",0,IF(OR(AC1932="",AC1932=0),W1932-AD1932,AC1932-AD1932))</f>
        <v>3.7929968365935096E-5</v>
      </c>
      <c r="AF1932" s="58">
        <f t="shared" ref="AF1932" si="4443">IF(AA1932="",(Z1932-V1932)-Z1931,AC1932-W1932)</f>
        <v>-6.4000000000175028E-5</v>
      </c>
      <c r="AG1932" s="40">
        <v>-55</v>
      </c>
      <c r="AH1932" s="73">
        <v>400</v>
      </c>
      <c r="AI1932" s="40">
        <v>14</v>
      </c>
      <c r="AJ1932" s="73">
        <v>100</v>
      </c>
      <c r="AK1932" s="40">
        <v>10</v>
      </c>
      <c r="AL1932" s="73">
        <v>200</v>
      </c>
      <c r="AM1932" s="70"/>
      <c r="AN1932" s="74"/>
      <c r="AO1932" s="70">
        <v>22</v>
      </c>
      <c r="AP1932" s="63"/>
      <c r="AQ1932" s="63"/>
      <c r="AR1932" s="40"/>
      <c r="AS1932" s="40"/>
      <c r="AT1932" s="63"/>
      <c r="AU1932" s="63"/>
      <c r="AV1932" s="142"/>
      <c r="AW1932" s="71"/>
      <c r="AX1932" s="45"/>
      <c r="AY1932" s="45"/>
      <c r="AZ1932" s="46" t="s">
        <v>2846</v>
      </c>
      <c r="BA1932" s="152"/>
      <c r="BB1932" s="47"/>
      <c r="BC1932" s="158">
        <v>18</v>
      </c>
      <c r="BD1932" s="158">
        <v>5</v>
      </c>
      <c r="BE1932" s="47">
        <v>15.3</v>
      </c>
      <c r="BF1932" s="56"/>
      <c r="BG1932" s="49"/>
      <c r="BH1932" s="50"/>
      <c r="BI1932" s="49"/>
      <c r="BJ1932" s="49"/>
      <c r="BK1932" s="49"/>
      <c r="BL1932" s="49"/>
      <c r="BM1932" s="49"/>
      <c r="BN1932" s="50"/>
      <c r="BO1932" s="49"/>
      <c r="BP1932" s="49"/>
      <c r="BQ1932" s="50"/>
      <c r="BR1932" s="9"/>
    </row>
    <row r="1933" spans="1:70" s="6" customFormat="1" x14ac:dyDescent="0.25">
      <c r="A1933" s="170" t="s">
        <v>1155</v>
      </c>
      <c r="B1933" s="136"/>
      <c r="C1933" s="137">
        <v>44982.38175925926</v>
      </c>
      <c r="D1933" s="146">
        <v>2.92</v>
      </c>
      <c r="E1933" s="139" t="s">
        <v>814</v>
      </c>
      <c r="F1933" s="165" t="s">
        <v>1249</v>
      </c>
      <c r="G1933" s="22"/>
      <c r="H1933" s="134"/>
      <c r="I1933" s="134"/>
      <c r="J1933" s="145"/>
      <c r="K1933" s="29"/>
      <c r="L1933" s="29"/>
      <c r="M1933" s="1"/>
      <c r="N1933" s="1"/>
      <c r="O1933" s="3"/>
      <c r="P1933" s="29"/>
      <c r="Q1933" s="29"/>
      <c r="R1933" s="1"/>
      <c r="S1933" s="1"/>
      <c r="T1933" s="147" t="s">
        <v>903</v>
      </c>
      <c r="U1933" s="32" t="s">
        <v>24</v>
      </c>
      <c r="V1933" s="24"/>
      <c r="W1933" s="25" t="s">
        <v>22</v>
      </c>
      <c r="X1933" s="30">
        <v>20</v>
      </c>
      <c r="Y1933" s="138"/>
      <c r="Z1933" s="30"/>
      <c r="AA1933" s="30"/>
      <c r="AB1933" s="36" t="s">
        <v>21</v>
      </c>
      <c r="AC1933" s="24">
        <f>$AC$1932</f>
        <v>-0.63258800000000004</v>
      </c>
      <c r="AD1933" s="30"/>
      <c r="AE1933" s="24"/>
      <c r="AF1933" s="24"/>
      <c r="AG1933" s="41"/>
      <c r="AH1933" s="41"/>
      <c r="AI1933" s="41"/>
      <c r="AJ1933" s="41"/>
      <c r="AK1933" s="41"/>
      <c r="AL1933" s="41"/>
      <c r="AM1933" s="41"/>
      <c r="AN1933" s="41"/>
      <c r="AO1933" s="41"/>
      <c r="AP1933" s="135"/>
      <c r="AQ1933" s="135"/>
      <c r="AR1933" s="41"/>
      <c r="AS1933" s="41"/>
      <c r="AT1933" s="135"/>
      <c r="AU1933" s="135"/>
      <c r="AV1933" s="29"/>
      <c r="AW1933" s="42"/>
      <c r="AX1933" s="42"/>
      <c r="AY1933" s="42"/>
      <c r="AZ1933" s="43"/>
      <c r="BA1933" s="151"/>
      <c r="BB1933" s="44"/>
      <c r="BC1933" s="157">
        <v>19</v>
      </c>
      <c r="BD1933" s="157"/>
      <c r="BE1933" s="44"/>
      <c r="BF1933" s="48"/>
      <c r="BG1933" s="48"/>
      <c r="BH1933" s="48"/>
      <c r="BI1933" s="48"/>
      <c r="BJ1933" s="48"/>
      <c r="BK1933" s="48"/>
      <c r="BL1933" s="48"/>
      <c r="BM1933" s="48"/>
      <c r="BN1933" s="48"/>
      <c r="BO1933" s="48"/>
      <c r="BP1933" s="48"/>
      <c r="BQ1933" s="48"/>
      <c r="BR1933" s="1"/>
    </row>
    <row r="1934" spans="1:70" s="7" customFormat="1" x14ac:dyDescent="0.25">
      <c r="A1934" s="68" t="s">
        <v>2847</v>
      </c>
      <c r="B1934" s="67" t="s">
        <v>2799</v>
      </c>
      <c r="C1934" s="52">
        <v>44982.386307870373</v>
      </c>
      <c r="D1934" s="16">
        <f>(K1934*M1934+P1934*R1934)/(24*60*60)</f>
        <v>0</v>
      </c>
      <c r="E1934" s="26"/>
      <c r="F1934" s="14" t="s">
        <v>2750</v>
      </c>
      <c r="G1934" s="15">
        <v>0.115</v>
      </c>
      <c r="H1934" s="131">
        <v>31.5</v>
      </c>
      <c r="I1934" s="131">
        <v>15</v>
      </c>
      <c r="J1934" s="143" t="s">
        <v>2139</v>
      </c>
      <c r="K1934" s="37"/>
      <c r="L1934" s="27">
        <v>2E-3</v>
      </c>
      <c r="M1934" s="13">
        <v>176</v>
      </c>
      <c r="N1934" s="13">
        <v>240</v>
      </c>
      <c r="O1934" s="17">
        <v>2E-3</v>
      </c>
      <c r="P1934" s="37"/>
      <c r="Q1934" s="27">
        <v>2E-3</v>
      </c>
      <c r="R1934" s="13">
        <v>529</v>
      </c>
      <c r="S1934" s="13">
        <v>240</v>
      </c>
      <c r="T1934" s="133">
        <v>2.9999999999999997E-4</v>
      </c>
      <c r="U1934" s="27">
        <v>0</v>
      </c>
      <c r="V1934" s="8">
        <f>IF(AB1932="Latest Sag:",-(K1934*L1934+P1934*Q1934),-(K1934*L1934+P1934*Q1934)+U1934)</f>
        <v>0</v>
      </c>
      <c r="W1934" s="8">
        <f>IF(OR(AC1933="",AC1933=0),Z1933+V1934,IF(AB1932="Latest Sag:",AA1933+U1934+V1934,AC1933+V1934))</f>
        <v>-0.63258800000000004</v>
      </c>
      <c r="X1934" s="34"/>
      <c r="Y1934" s="53">
        <f>IF(OR(ISBLANK(X1934),X1932=VALUE(20)),,IF(W1932="Latest Z20:",ABS(X1932-X1934-K1931*L1931-P1931*Q1931+U1933+U1934),ABS(X1933-X1934-K1933*L1933-P1933*Q1933+U1934)))</f>
        <v>0</v>
      </c>
      <c r="Z1934" s="28">
        <v>-67.609419000000003</v>
      </c>
      <c r="AA1934" s="28">
        <v>-0.61683500000000002</v>
      </c>
      <c r="AB1934" s="28">
        <v>1.5E-3</v>
      </c>
      <c r="AC1934" s="8">
        <f t="shared" ref="AC1934" si="4444">AB1934+AA1934</f>
        <v>-0.61533500000000008</v>
      </c>
      <c r="AD1934" s="35">
        <v>-0.63254854888908096</v>
      </c>
      <c r="AE1934" s="8">
        <f t="shared" ref="AE1934" si="4445">IF(AD1934="",0,IF(OR(AC1934="",AC1934=0),W1934-AD1934,AC1934-AD1934))</f>
        <v>1.7213548889080887E-2</v>
      </c>
      <c r="AF1934" s="58">
        <f t="shared" ref="AF1934" si="4446">IF(AA1934="",(Z1934-V1934)-Z1933,AC1934-W1934)</f>
        <v>1.7252999999999963E-2</v>
      </c>
      <c r="AG1934" s="40">
        <v>-309</v>
      </c>
      <c r="AH1934" s="73">
        <v>400</v>
      </c>
      <c r="AI1934" s="40">
        <v>75</v>
      </c>
      <c r="AJ1934" s="73">
        <v>100</v>
      </c>
      <c r="AK1934" s="40">
        <v>23</v>
      </c>
      <c r="AL1934" s="73">
        <v>200</v>
      </c>
      <c r="AM1934" s="70"/>
      <c r="AN1934" s="74"/>
      <c r="AO1934" s="70"/>
      <c r="AP1934" s="63"/>
      <c r="AQ1934" s="63"/>
      <c r="AR1934" s="40"/>
      <c r="AS1934" s="40"/>
      <c r="AT1934" s="63"/>
      <c r="AU1934" s="63"/>
      <c r="AV1934" s="142"/>
      <c r="AW1934" s="71"/>
      <c r="AX1934" s="45"/>
      <c r="AY1934" s="45"/>
      <c r="AZ1934" s="46"/>
      <c r="BA1934" s="152"/>
      <c r="BB1934" s="47"/>
      <c r="BC1934" s="158">
        <v>19</v>
      </c>
      <c r="BD1934" s="158"/>
      <c r="BE1934" s="47"/>
      <c r="BF1934" s="56"/>
      <c r="BG1934" s="49"/>
      <c r="BH1934" s="50"/>
      <c r="BI1934" s="49"/>
      <c r="BJ1934" s="49"/>
      <c r="BK1934" s="49"/>
      <c r="BL1934" s="49"/>
      <c r="BM1934" s="49"/>
      <c r="BN1934" s="50"/>
      <c r="BO1934" s="49"/>
      <c r="BP1934" s="49"/>
      <c r="BQ1934" s="50"/>
      <c r="BR1934" s="9"/>
    </row>
    <row r="1935" spans="1:70" s="7" customFormat="1" x14ac:dyDescent="0.25">
      <c r="A1935" s="68" t="s">
        <v>2848</v>
      </c>
      <c r="B1935" s="67" t="s">
        <v>2799</v>
      </c>
      <c r="C1935" s="52">
        <v>44982.430208333331</v>
      </c>
      <c r="D1935" s="16">
        <f>(K1935*M1935+P1935*R1935)/(24*60*60)</f>
        <v>8.1481481481481474E-3</v>
      </c>
      <c r="E1935" s="26"/>
      <c r="F1935" s="14" t="s">
        <v>2750</v>
      </c>
      <c r="G1935" s="15">
        <v>0.115</v>
      </c>
      <c r="H1935" s="131">
        <v>31.5</v>
      </c>
      <c r="I1935" s="131">
        <v>15</v>
      </c>
      <c r="J1935" s="143" t="s">
        <v>2139</v>
      </c>
      <c r="K1935" s="27">
        <v>4</v>
      </c>
      <c r="L1935" s="27">
        <v>2E-3</v>
      </c>
      <c r="M1935" s="13">
        <v>176</v>
      </c>
      <c r="N1935" s="13">
        <v>240</v>
      </c>
      <c r="O1935" s="17">
        <v>2E-3</v>
      </c>
      <c r="P1935" s="27">
        <v>0</v>
      </c>
      <c r="Q1935" s="27">
        <v>2E-3</v>
      </c>
      <c r="R1935" s="13">
        <v>529</v>
      </c>
      <c r="S1935" s="13">
        <v>240</v>
      </c>
      <c r="T1935" s="133">
        <v>2.9999999999999997E-4</v>
      </c>
      <c r="U1935" s="27">
        <v>3.5119999999999999E-3</v>
      </c>
      <c r="V1935" s="8">
        <f>IF(AB1933="Latest Sag:",-(K1935*L1935+P1935*Q1935),-(K1935*L1935+P1935*Q1935)+U1935)</f>
        <v>-8.0000000000000002E-3</v>
      </c>
      <c r="W1935" s="8">
        <f>IF(OR(AC1934="",AC1934=0),Z1934+V1935,IF(AB1933="Latest Sag:",AA1934+U1935+V1935,AC1934+V1935))</f>
        <v>-0.62132300000000007</v>
      </c>
      <c r="X1935" s="33">
        <v>-39.599980000000002</v>
      </c>
      <c r="Y1935" s="53">
        <f>IF(OR(ISBLANK(X1935),X1933=VALUE(20)),,IF(W1933="Latest Z20:",ABS(X1933-X1935-K1932*L1932-P1932*Q1932+U1934+U1935),ABS(X1934-X1935-K1934*L1934-P1934*Q1934+U1935)))</f>
        <v>0</v>
      </c>
      <c r="Z1935" s="28">
        <v>-67.609291999999996</v>
      </c>
      <c r="AA1935" s="28">
        <v>-0.61680699999999999</v>
      </c>
      <c r="AB1935" s="28">
        <v>-5.0460000000000001E-3</v>
      </c>
      <c r="AC1935" s="8">
        <f t="shared" ref="AC1935" si="4447">AB1935+AA1935</f>
        <v>-0.62185299999999999</v>
      </c>
      <c r="AD1935" s="35">
        <v>-0.63254854888908096</v>
      </c>
      <c r="AE1935" s="8">
        <f t="shared" ref="AE1935" si="4448">IF(AD1935="",0,IF(OR(AC1935="",AC1935=0),W1935-AD1935,AC1935-AD1935))</f>
        <v>1.0695548889080975E-2</v>
      </c>
      <c r="AF1935" s="58">
        <f t="shared" ref="AF1935" si="4449">IF(AA1935="",(Z1935-V1935)-Z1934,AC1935-W1935)</f>
        <v>-5.2999999999991942E-4</v>
      </c>
      <c r="AG1935" s="40">
        <v>-347</v>
      </c>
      <c r="AH1935" s="73">
        <v>400</v>
      </c>
      <c r="AI1935" s="40">
        <v>28</v>
      </c>
      <c r="AJ1935" s="73">
        <v>100</v>
      </c>
      <c r="AK1935" s="40">
        <v>10</v>
      </c>
      <c r="AL1935" s="73">
        <v>200</v>
      </c>
      <c r="AM1935" s="70"/>
      <c r="AN1935" s="74"/>
      <c r="AO1935" s="70">
        <v>169</v>
      </c>
      <c r="AP1935" s="63"/>
      <c r="AQ1935" s="63"/>
      <c r="AR1935" s="40"/>
      <c r="AS1935" s="40"/>
      <c r="AT1935" s="63"/>
      <c r="AU1935" s="63"/>
      <c r="AV1935" s="142"/>
      <c r="AW1935" s="71"/>
      <c r="AX1935" s="45"/>
      <c r="AY1935" s="45"/>
      <c r="AZ1935" s="46"/>
      <c r="BA1935" s="152"/>
      <c r="BB1935" s="47"/>
      <c r="BC1935" s="158">
        <v>19</v>
      </c>
      <c r="BD1935" s="158"/>
      <c r="BE1935" s="47"/>
      <c r="BF1935" s="56"/>
      <c r="BG1935" s="49"/>
      <c r="BH1935" s="50"/>
      <c r="BI1935" s="49"/>
      <c r="BJ1935" s="49"/>
      <c r="BK1935" s="49"/>
      <c r="BL1935" s="49"/>
      <c r="BM1935" s="49"/>
      <c r="BN1935" s="50"/>
      <c r="BO1935" s="49"/>
      <c r="BP1935" s="49"/>
      <c r="BQ1935" s="50"/>
      <c r="BR1935" s="9"/>
    </row>
    <row r="1936" spans="1:70" s="7" customFormat="1" x14ac:dyDescent="0.25">
      <c r="A1936" s="68" t="s">
        <v>2849</v>
      </c>
      <c r="B1936" s="67" t="s">
        <v>2799</v>
      </c>
      <c r="C1936" s="52">
        <v>44982.451666666668</v>
      </c>
      <c r="D1936" s="16">
        <f>(K1936*M1936+P1936*R1936)/(24*60*60)</f>
        <v>8.1481481481481474E-3</v>
      </c>
      <c r="E1936" s="26"/>
      <c r="F1936" s="14" t="s">
        <v>2750</v>
      </c>
      <c r="G1936" s="15">
        <v>0.115</v>
      </c>
      <c r="H1936" s="131">
        <v>31.5</v>
      </c>
      <c r="I1936" s="131">
        <v>15</v>
      </c>
      <c r="J1936" s="143" t="s">
        <v>2139</v>
      </c>
      <c r="K1936" s="27">
        <v>4</v>
      </c>
      <c r="L1936" s="27">
        <v>2E-3</v>
      </c>
      <c r="M1936" s="13">
        <v>176</v>
      </c>
      <c r="N1936" s="13">
        <v>240</v>
      </c>
      <c r="O1936" s="17">
        <v>2E-3</v>
      </c>
      <c r="P1936" s="27">
        <v>0</v>
      </c>
      <c r="Q1936" s="27">
        <v>2E-3</v>
      </c>
      <c r="R1936" s="13">
        <v>529</v>
      </c>
      <c r="S1936" s="13">
        <v>240</v>
      </c>
      <c r="T1936" s="133">
        <v>2.9999999999999997E-4</v>
      </c>
      <c r="U1936" s="27">
        <v>2.3080000000000002E-3</v>
      </c>
      <c r="V1936" s="8">
        <f>IF(AB1934="Latest Sag:",-(K1936*L1936+P1936*Q1936),-(K1936*L1936+P1936*Q1936)+U1936)</f>
        <v>-5.692E-3</v>
      </c>
      <c r="W1936" s="8">
        <f>IF(OR(AC1935="",AC1935=0),Z1935+V1936,IF(AB1934="Latest Sag:",AA1935+U1936+V1936,AC1935+V1936))</f>
        <v>-0.62754500000000002</v>
      </c>
      <c r="X1936" s="33">
        <v>-39.605670000000003</v>
      </c>
      <c r="Y1936" s="53">
        <f>IF(OR(ISBLANK(X1936),X1934=VALUE(20)),,IF(W1934="Latest Z20:",ABS(X1934-X1936-K1933*L1933-P1933*Q1933+U1935+U1936),ABS(X1935-X1936-K1935*L1935-P1935*Q1935+U1936)))</f>
        <v>1.999999998694886E-6</v>
      </c>
      <c r="Z1936" s="28">
        <v>-67.609318999999999</v>
      </c>
      <c r="AA1936" s="28">
        <v>-0.61681299999999994</v>
      </c>
      <c r="AB1936" s="28">
        <v>-1.0886E-2</v>
      </c>
      <c r="AC1936" s="8">
        <f t="shared" ref="AC1936" si="4450">AB1936+AA1936</f>
        <v>-0.6276989999999999</v>
      </c>
      <c r="AD1936" s="35">
        <v>-0.63254854888908096</v>
      </c>
      <c r="AE1936" s="8">
        <f t="shared" ref="AE1936" si="4451">IF(AD1936="",0,IF(OR(AC1936="",AC1936=0),W1936-AD1936,AC1936-AD1936))</f>
        <v>4.8495488890810678E-3</v>
      </c>
      <c r="AF1936" s="58">
        <f t="shared" ref="AF1936" si="4452">IF(AA1936="",(Z1936-V1936)-Z1935,AC1936-W1936)</f>
        <v>-1.5399999999987646E-4</v>
      </c>
      <c r="AG1936" s="40">
        <v>-334</v>
      </c>
      <c r="AH1936" s="73">
        <v>400</v>
      </c>
      <c r="AI1936" s="40">
        <v>34</v>
      </c>
      <c r="AJ1936" s="73">
        <v>100</v>
      </c>
      <c r="AK1936" s="40">
        <v>7</v>
      </c>
      <c r="AL1936" s="73">
        <v>200</v>
      </c>
      <c r="AM1936" s="70"/>
      <c r="AN1936" s="74"/>
      <c r="AO1936" s="70">
        <v>85</v>
      </c>
      <c r="AP1936" s="63"/>
      <c r="AQ1936" s="63"/>
      <c r="AR1936" s="40"/>
      <c r="AS1936" s="40"/>
      <c r="AT1936" s="63"/>
      <c r="AU1936" s="63"/>
      <c r="AV1936" s="142"/>
      <c r="AW1936" s="71"/>
      <c r="AX1936" s="45"/>
      <c r="AY1936" s="45"/>
      <c r="AZ1936" s="46"/>
      <c r="BA1936" s="152"/>
      <c r="BB1936" s="47"/>
      <c r="BC1936" s="158">
        <v>19</v>
      </c>
      <c r="BD1936" s="158"/>
      <c r="BE1936" s="47"/>
      <c r="BF1936" s="56"/>
      <c r="BG1936" s="49"/>
      <c r="BH1936" s="50"/>
      <c r="BI1936" s="49"/>
      <c r="BJ1936" s="49"/>
      <c r="BK1936" s="49"/>
      <c r="BL1936" s="49"/>
      <c r="BM1936" s="49"/>
      <c r="BN1936" s="50"/>
      <c r="BO1936" s="49"/>
      <c r="BP1936" s="49"/>
      <c r="BQ1936" s="50"/>
      <c r="BR1936" s="9"/>
    </row>
    <row r="1937" spans="1:70" s="7" customFormat="1" x14ac:dyDescent="0.25">
      <c r="A1937" s="68" t="s">
        <v>2850</v>
      </c>
      <c r="B1937" s="67" t="s">
        <v>2799</v>
      </c>
      <c r="C1937" s="52">
        <v>44982.472893518519</v>
      </c>
      <c r="D1937" s="16">
        <f>(K1937*M1937+P1937*R1937)/(24*60*60)</f>
        <v>1.019675925925926E-2</v>
      </c>
      <c r="E1937" s="26"/>
      <c r="F1937" s="14" t="s">
        <v>2750</v>
      </c>
      <c r="G1937" s="15">
        <v>0.115</v>
      </c>
      <c r="H1937" s="131">
        <v>31.5</v>
      </c>
      <c r="I1937" s="131">
        <v>15</v>
      </c>
      <c r="J1937" s="143" t="s">
        <v>2139</v>
      </c>
      <c r="K1937" s="27">
        <v>2</v>
      </c>
      <c r="L1937" s="27">
        <v>2E-3</v>
      </c>
      <c r="M1937" s="13">
        <v>176</v>
      </c>
      <c r="N1937" s="13">
        <v>240</v>
      </c>
      <c r="O1937" s="17">
        <v>2E-3</v>
      </c>
      <c r="P1937" s="27">
        <v>1</v>
      </c>
      <c r="Q1937" s="27">
        <v>2E-3</v>
      </c>
      <c r="R1937" s="13">
        <v>529</v>
      </c>
      <c r="S1937" s="13">
        <v>240</v>
      </c>
      <c r="T1937" s="133">
        <v>2.9999999999999997E-4</v>
      </c>
      <c r="U1937" s="27">
        <v>1.2470000000000001E-3</v>
      </c>
      <c r="V1937" s="8">
        <f>IF(AB1935="Latest Sag:",-(K1937*L1937+P1937*Q1937),-(K1937*L1937+P1937*Q1937)+U1937)</f>
        <v>-4.7530000000000003E-3</v>
      </c>
      <c r="W1937" s="8">
        <f>IF(OR(AC1936="",AC1936=0),Z1936+V1937,IF(AB1935="Latest Sag:",AA1936+U1937+V1937,AC1936+V1937))</f>
        <v>-0.6324519999999999</v>
      </c>
      <c r="X1937" s="33">
        <v>-39.612430000000003</v>
      </c>
      <c r="Y1937" s="53">
        <f>IF(OR(ISBLANK(X1937),X1935=VALUE(20)),,IF(W1935="Latest Z20:",ABS(X1935-X1937-K1934*L1934-P1934*Q1934+U1936+U1937),ABS(X1936-X1937-K1936*L1936-P1936*Q1936+U1937)))</f>
        <v>6.9999999998771132E-6</v>
      </c>
      <c r="Z1937" s="28">
        <v>-67.609325999999996</v>
      </c>
      <c r="AA1937" s="28">
        <v>-0.61682800000000004</v>
      </c>
      <c r="AB1937" s="28">
        <v>-1.5617000000000001E-2</v>
      </c>
      <c r="AC1937" s="8">
        <f t="shared" ref="AC1937" si="4453">AB1937+AA1937</f>
        <v>-0.63244500000000003</v>
      </c>
      <c r="AD1937" s="35">
        <v>-0.63254854888908096</v>
      </c>
      <c r="AE1937" s="8">
        <f t="shared" ref="AE1937" si="4454">IF(AD1937="",0,IF(OR(AC1937="",AC1937=0),W1937-AD1937,AC1937-AD1937))</f>
        <v>1.0354888908092885E-4</v>
      </c>
      <c r="AF1937" s="58">
        <f t="shared" ref="AF1937" si="4455">IF(AA1937="",(Z1937-V1937)-Z1936,AC1937-W1937)</f>
        <v>6.9999999998682227E-6</v>
      </c>
      <c r="AG1937" s="40">
        <v>370</v>
      </c>
      <c r="AH1937" s="73">
        <v>400</v>
      </c>
      <c r="AI1937" s="40">
        <v>17</v>
      </c>
      <c r="AJ1937" s="73">
        <v>100</v>
      </c>
      <c r="AK1937" s="40">
        <v>7</v>
      </c>
      <c r="AL1937" s="73">
        <v>200</v>
      </c>
      <c r="AM1937" s="70"/>
      <c r="AN1937" s="74"/>
      <c r="AO1937" s="70">
        <v>70</v>
      </c>
      <c r="AP1937" s="63"/>
      <c r="AQ1937" s="63"/>
      <c r="AR1937" s="40"/>
      <c r="AS1937" s="40"/>
      <c r="AT1937" s="63"/>
      <c r="AU1937" s="63"/>
      <c r="AV1937" s="142"/>
      <c r="AW1937" s="71"/>
      <c r="AX1937" s="45">
        <v>1.3999999999999999E-4</v>
      </c>
      <c r="AY1937" s="45"/>
      <c r="AZ1937" s="46"/>
      <c r="BA1937" s="152"/>
      <c r="BB1937" s="47"/>
      <c r="BC1937" s="158">
        <v>19</v>
      </c>
      <c r="BD1937" s="158">
        <v>5</v>
      </c>
      <c r="BE1937" s="47">
        <v>22.3</v>
      </c>
      <c r="BF1937" s="56"/>
      <c r="BG1937" s="49"/>
      <c r="BH1937" s="50"/>
      <c r="BI1937" s="49"/>
      <c r="BJ1937" s="49"/>
      <c r="BK1937" s="49"/>
      <c r="BL1937" s="49"/>
      <c r="BM1937" s="49"/>
      <c r="BN1937" s="50"/>
      <c r="BO1937" s="49"/>
      <c r="BP1937" s="49"/>
      <c r="BQ1937" s="50"/>
      <c r="BR1937" s="9"/>
    </row>
    <row r="1938" spans="1:70" s="6" customFormat="1" x14ac:dyDescent="0.25">
      <c r="A1938" s="1" t="s">
        <v>25</v>
      </c>
      <c r="B1938" s="136"/>
      <c r="C1938" s="137">
        <v>44982.502187500002</v>
      </c>
      <c r="D1938" s="146">
        <v>2.89</v>
      </c>
      <c r="E1938" s="139" t="s">
        <v>814</v>
      </c>
      <c r="F1938" s="165" t="s">
        <v>1324</v>
      </c>
      <c r="G1938" s="22"/>
      <c r="H1938" s="134"/>
      <c r="I1938" s="134"/>
      <c r="J1938" s="145"/>
      <c r="K1938" s="29"/>
      <c r="L1938" s="29"/>
      <c r="M1938" s="1"/>
      <c r="N1938" s="1"/>
      <c r="O1938" s="3"/>
      <c r="P1938" s="29"/>
      <c r="Q1938" s="29"/>
      <c r="R1938" s="1"/>
      <c r="S1938" s="1"/>
      <c r="T1938" s="147" t="s">
        <v>903</v>
      </c>
      <c r="U1938" s="32" t="s">
        <v>24</v>
      </c>
      <c r="V1938" s="24"/>
      <c r="W1938" s="25" t="s">
        <v>22</v>
      </c>
      <c r="X1938" s="30">
        <v>20</v>
      </c>
      <c r="Y1938" s="138"/>
      <c r="Z1938" s="30"/>
      <c r="AA1938" s="30"/>
      <c r="AB1938" s="36" t="s">
        <v>21</v>
      </c>
      <c r="AC1938" s="24">
        <f>$AC$1937</f>
        <v>-0.63244500000000003</v>
      </c>
      <c r="AD1938" s="30"/>
      <c r="AE1938" s="24"/>
      <c r="AF1938" s="24"/>
      <c r="AG1938" s="41"/>
      <c r="AH1938" s="41"/>
      <c r="AI1938" s="41"/>
      <c r="AJ1938" s="41"/>
      <c r="AK1938" s="41"/>
      <c r="AL1938" s="41"/>
      <c r="AM1938" s="41"/>
      <c r="AN1938" s="41"/>
      <c r="AO1938" s="41"/>
      <c r="AP1938" s="135"/>
      <c r="AQ1938" s="135"/>
      <c r="AR1938" s="41"/>
      <c r="AS1938" s="41"/>
      <c r="AT1938" s="135"/>
      <c r="AU1938" s="135"/>
      <c r="AV1938" s="29"/>
      <c r="AW1938" s="42"/>
      <c r="AX1938" s="42"/>
      <c r="AY1938" s="42"/>
      <c r="AZ1938" s="43"/>
      <c r="BA1938" s="151"/>
      <c r="BB1938" s="44"/>
      <c r="BC1938" s="157">
        <v>20</v>
      </c>
      <c r="BD1938" s="157"/>
      <c r="BE1938" s="44"/>
      <c r="BF1938" s="48"/>
      <c r="BG1938" s="48"/>
      <c r="BH1938" s="48"/>
      <c r="BI1938" s="48"/>
      <c r="BJ1938" s="48"/>
      <c r="BK1938" s="48"/>
      <c r="BL1938" s="48"/>
      <c r="BM1938" s="48"/>
      <c r="BN1938" s="48"/>
      <c r="BO1938" s="48"/>
      <c r="BP1938" s="48"/>
      <c r="BQ1938" s="48"/>
      <c r="BR1938" s="1"/>
    </row>
    <row r="1939" spans="1:70" s="7" customFormat="1" x14ac:dyDescent="0.25">
      <c r="A1939" s="68" t="s">
        <v>1112</v>
      </c>
      <c r="B1939" s="67" t="s">
        <v>1156</v>
      </c>
      <c r="C1939" s="52">
        <v>44982.502280092594</v>
      </c>
      <c r="D1939" s="16">
        <f>(K1939*M1939+P1939*R1939)/(24*60*60)</f>
        <v>0</v>
      </c>
      <c r="E1939" s="26" t="s">
        <v>2851</v>
      </c>
      <c r="F1939" s="14" t="s">
        <v>2852</v>
      </c>
      <c r="G1939" s="15">
        <v>0.122</v>
      </c>
      <c r="H1939" s="131">
        <v>31.5</v>
      </c>
      <c r="I1939" s="131">
        <v>15</v>
      </c>
      <c r="J1939" s="143" t="s">
        <v>2159</v>
      </c>
      <c r="K1939" s="37"/>
      <c r="L1939" s="27">
        <v>2E-3</v>
      </c>
      <c r="M1939" s="13">
        <v>57</v>
      </c>
      <c r="N1939" s="13">
        <v>240</v>
      </c>
      <c r="O1939" s="17">
        <v>2E-3</v>
      </c>
      <c r="P1939" s="37"/>
      <c r="Q1939" s="27">
        <v>2E-3</v>
      </c>
      <c r="R1939" s="13">
        <v>529</v>
      </c>
      <c r="S1939" s="13">
        <v>240</v>
      </c>
      <c r="T1939" s="133">
        <v>2.9999999999999997E-4</v>
      </c>
      <c r="U1939" s="27"/>
      <c r="V1939" s="8">
        <f>IF(AB1937="Latest Sag:",-(K1939*L1939+P1939*Q1939),-(K1939*L1939+P1939*Q1939)+U1939)</f>
        <v>0</v>
      </c>
      <c r="W1939" s="8">
        <f>IF(OR(AC1938="",AC1938=0),Z1938+V1939,IF(AB1937="Latest Sag:",AA1938+U1939+V1939,AC1938+V1939))</f>
        <v>-0.63244500000000003</v>
      </c>
      <c r="X1939" s="34"/>
      <c r="Y1939" s="53">
        <f>IF(OR(ISBLANK(X1939),X1937=VALUE(20)),,IF(W1937="Latest Z20:",ABS(X1937-X1939-K1936*L1936-P1936*Q1936+U1938+U1939),ABS(X1938-X1939-K1938*L1938-P1938*Q1938+U1939)))</f>
        <v>0</v>
      </c>
      <c r="Z1939" s="28">
        <v>-77.305559000000002</v>
      </c>
      <c r="AA1939" s="28"/>
      <c r="AB1939" s="28"/>
      <c r="AC1939" s="8">
        <f t="shared" ref="AC1939" si="4456">AB1939+AA1939</f>
        <v>0</v>
      </c>
      <c r="AD1939" s="35"/>
      <c r="AE1939" s="8">
        <f t="shared" ref="AE1939" si="4457">IF(AD1939="",0,IF(OR(AC1939="",AC1939=0),W1939-AD1939,AC1939-AD1939))</f>
        <v>0</v>
      </c>
      <c r="AF1939" s="58">
        <f t="shared" ref="AF1939" si="4458">IF(AA1939="",(Z1939-V1939)-Z1938,AC1939-W1939)</f>
        <v>-77.305559000000002</v>
      </c>
      <c r="AG1939" s="40">
        <v>146</v>
      </c>
      <c r="AH1939" s="73">
        <v>350</v>
      </c>
      <c r="AI1939" s="40"/>
      <c r="AJ1939" s="73"/>
      <c r="AK1939" s="40"/>
      <c r="AL1939" s="73"/>
      <c r="AM1939" s="70"/>
      <c r="AN1939" s="74"/>
      <c r="AO1939" s="70"/>
      <c r="AP1939" s="63"/>
      <c r="AQ1939" s="63"/>
      <c r="AR1939" s="40"/>
      <c r="AS1939" s="40"/>
      <c r="AT1939" s="63"/>
      <c r="AU1939" s="63"/>
      <c r="AV1939" s="142"/>
      <c r="AW1939" s="71">
        <v>0.02</v>
      </c>
      <c r="AX1939" s="45"/>
      <c r="AY1939" s="45"/>
      <c r="AZ1939" s="46"/>
      <c r="BA1939" s="152"/>
      <c r="BB1939" s="47"/>
      <c r="BC1939" s="158">
        <v>20</v>
      </c>
      <c r="BD1939" s="158"/>
      <c r="BE1939" s="47"/>
      <c r="BF1939" s="56"/>
      <c r="BG1939" s="49"/>
      <c r="BH1939" s="50"/>
      <c r="BI1939" s="49"/>
      <c r="BJ1939" s="49"/>
      <c r="BK1939" s="49"/>
      <c r="BL1939" s="49"/>
      <c r="BM1939" s="49"/>
      <c r="BN1939" s="50"/>
      <c r="BO1939" s="49"/>
      <c r="BP1939" s="49"/>
      <c r="BQ1939" s="50"/>
      <c r="BR1939" s="9"/>
    </row>
    <row r="1940" spans="1:70" s="7" customFormat="1" x14ac:dyDescent="0.25">
      <c r="A1940" s="68" t="s">
        <v>1116</v>
      </c>
      <c r="B1940" s="67" t="s">
        <v>1156</v>
      </c>
      <c r="C1940" s="52">
        <v>44982.5781712963</v>
      </c>
      <c r="D1940" s="16">
        <f>(K1940*M1940+P1940*R1940)/(24*60*60)</f>
        <v>1.9791666666666668E-3</v>
      </c>
      <c r="E1940" s="26"/>
      <c r="F1940" s="14" t="s">
        <v>2852</v>
      </c>
      <c r="G1940" s="15">
        <v>0.122</v>
      </c>
      <c r="H1940" s="131">
        <v>31.5</v>
      </c>
      <c r="I1940" s="131">
        <v>15</v>
      </c>
      <c r="J1940" s="143" t="s">
        <v>2159</v>
      </c>
      <c r="K1940" s="27">
        <v>3</v>
      </c>
      <c r="L1940" s="27">
        <v>6.0000000000000001E-3</v>
      </c>
      <c r="M1940" s="13">
        <v>57</v>
      </c>
      <c r="N1940" s="13">
        <v>240</v>
      </c>
      <c r="O1940" s="17">
        <v>2E-3</v>
      </c>
      <c r="P1940" s="27">
        <v>0</v>
      </c>
      <c r="Q1940" s="27">
        <v>2E-3</v>
      </c>
      <c r="R1940" s="13">
        <v>529</v>
      </c>
      <c r="S1940" s="13">
        <v>240</v>
      </c>
      <c r="T1940" s="133">
        <v>2.9999999999999997E-4</v>
      </c>
      <c r="U1940" s="27">
        <v>0.01</v>
      </c>
      <c r="V1940" s="8">
        <f>IF(AB1938="Latest Sag:",-(K1940*L1940+P1940*Q1940),-(K1940*L1940+P1940*Q1940)+U1940)</f>
        <v>-1.8000000000000002E-2</v>
      </c>
      <c r="W1940" s="8">
        <f>IF(OR(AC1939="",AC1939=0),Z1939+V1940,IF(AB1938="Latest Sag:",AA1939+U1940+V1940,AC1939+V1940))</f>
        <v>-77.323559000000003</v>
      </c>
      <c r="X1940" s="33">
        <v>-49.534460000000003</v>
      </c>
      <c r="Y1940" s="53">
        <f>IF(OR(ISBLANK(X1940),X1938=VALUE(20)),,IF(W1938="Latest Z20:",ABS(X1938-X1940-K1937*L1937-P1937*Q1937+U1939+U1940),ABS(X1939-X1940-K1939*L1939-P1939*Q1939+U1940)))</f>
        <v>0</v>
      </c>
      <c r="Z1940" s="28">
        <v>-77.309427999999997</v>
      </c>
      <c r="AA1940" s="28"/>
      <c r="AB1940" s="28"/>
      <c r="AC1940" s="8">
        <f t="shared" ref="AC1940" si="4459">AB1940+AA1940</f>
        <v>0</v>
      </c>
      <c r="AD1940" s="35"/>
      <c r="AE1940" s="8">
        <f t="shared" ref="AE1940" si="4460">IF(AD1940="",0,IF(OR(AC1940="",AC1940=0),W1940-AD1940,AC1940-AD1940))</f>
        <v>0</v>
      </c>
      <c r="AF1940" s="58">
        <f t="shared" ref="AF1940" si="4461">IF(AA1940="",(Z1940-V1940)-Z1939,AC1940-W1940)</f>
        <v>1.4131000000006111E-2</v>
      </c>
      <c r="AG1940" s="40">
        <v>8863</v>
      </c>
      <c r="AH1940" s="73">
        <v>350</v>
      </c>
      <c r="AI1940" s="40"/>
      <c r="AJ1940" s="73"/>
      <c r="AK1940" s="40"/>
      <c r="AL1940" s="73"/>
      <c r="AM1940" s="70"/>
      <c r="AN1940" s="74"/>
      <c r="AO1940" s="70"/>
      <c r="AP1940" s="63"/>
      <c r="AQ1940" s="63"/>
      <c r="AR1940" s="40"/>
      <c r="AS1940" s="40"/>
      <c r="AT1940" s="63"/>
      <c r="AU1940" s="63"/>
      <c r="AV1940" s="142"/>
      <c r="AW1940" s="71"/>
      <c r="AX1940" s="45">
        <v>-7.6490000000000004E-3</v>
      </c>
      <c r="AY1940" s="45"/>
      <c r="AZ1940" s="46"/>
      <c r="BA1940" s="152"/>
      <c r="BB1940" s="47"/>
      <c r="BC1940" s="158">
        <v>20</v>
      </c>
      <c r="BD1940" s="158"/>
      <c r="BE1940" s="47"/>
      <c r="BF1940" s="56"/>
      <c r="BG1940" s="49"/>
      <c r="BH1940" s="50"/>
      <c r="BI1940" s="49"/>
      <c r="BJ1940" s="49"/>
      <c r="BK1940" s="49"/>
      <c r="BL1940" s="49"/>
      <c r="BM1940" s="49"/>
      <c r="BN1940" s="50"/>
      <c r="BO1940" s="49"/>
      <c r="BP1940" s="49"/>
      <c r="BQ1940" s="50"/>
      <c r="BR1940" s="9"/>
    </row>
    <row r="1941" spans="1:70" s="7" customFormat="1" x14ac:dyDescent="0.25">
      <c r="A1941" s="68" t="s">
        <v>1250</v>
      </c>
      <c r="B1941" s="67" t="s">
        <v>1156</v>
      </c>
      <c r="C1941" s="52">
        <v>44982.599479166667</v>
      </c>
      <c r="D1941" s="16">
        <f>(K1941*M1941+P1941*R1941)/(24*60*60)</f>
        <v>1.9791666666666668E-3</v>
      </c>
      <c r="E1941" s="26"/>
      <c r="F1941" s="14" t="s">
        <v>2852</v>
      </c>
      <c r="G1941" s="15">
        <v>0.122</v>
      </c>
      <c r="H1941" s="131">
        <v>31.5</v>
      </c>
      <c r="I1941" s="131">
        <v>15</v>
      </c>
      <c r="J1941" s="143" t="s">
        <v>2159</v>
      </c>
      <c r="K1941" s="27">
        <v>3</v>
      </c>
      <c r="L1941" s="27">
        <v>6.0000000000000001E-3</v>
      </c>
      <c r="M1941" s="13">
        <v>57</v>
      </c>
      <c r="N1941" s="13">
        <v>240</v>
      </c>
      <c r="O1941" s="17">
        <v>2E-3</v>
      </c>
      <c r="P1941" s="27">
        <v>0</v>
      </c>
      <c r="Q1941" s="27">
        <v>2E-3</v>
      </c>
      <c r="R1941" s="13">
        <v>529</v>
      </c>
      <c r="S1941" s="13">
        <v>240</v>
      </c>
      <c r="T1941" s="133">
        <v>2.9999999999999997E-4</v>
      </c>
      <c r="U1941" s="27">
        <v>0.01</v>
      </c>
      <c r="V1941" s="8">
        <f>IF(AB1939="Latest Sag:",-(K1941*L1941+P1941*Q1941),-(K1941*L1941+P1941*Q1941)+U1941)</f>
        <v>-8.0000000000000019E-3</v>
      </c>
      <c r="W1941" s="8">
        <f>IF(OR(AC1940="",AC1940=0),Z1940+V1941,IF(AB1939="Latest Sag:",AA1940+U1941+V1941,AC1940+V1941))</f>
        <v>-77.317427999999992</v>
      </c>
      <c r="X1941" s="33">
        <v>-49.542459999999998</v>
      </c>
      <c r="Y1941" s="53">
        <f>IF(OR(ISBLANK(X1941),X1939=VALUE(20)),,IF(W1939="Latest Z20:",ABS(X1939-X1941-K1938*L1938-P1938*Q1938+U1940+U1941),ABS(X1940-X1941-K1940*L1940-P1940*Q1940+U1941)))</f>
        <v>4.4356879280726957E-15</v>
      </c>
      <c r="Z1941" s="28">
        <v>-77.321329000000006</v>
      </c>
      <c r="AA1941" s="28"/>
      <c r="AB1941" s="28"/>
      <c r="AC1941" s="8">
        <f t="shared" ref="AC1941" si="4462">AB1941+AA1941</f>
        <v>0</v>
      </c>
      <c r="AD1941" s="35"/>
      <c r="AE1941" s="8">
        <f t="shared" ref="AE1941" si="4463">IF(AD1941="",0,IF(OR(AC1941="",AC1941=0),W1941-AD1941,AC1941-AD1941))</f>
        <v>0</v>
      </c>
      <c r="AF1941" s="58">
        <f t="shared" ref="AF1941" si="4464">IF(AA1941="",(Z1941-V1941)-Z1940,AC1941-W1941)</f>
        <v>-3.901000000013255E-3</v>
      </c>
      <c r="AG1941" s="40">
        <v>421</v>
      </c>
      <c r="AH1941" s="73">
        <v>350</v>
      </c>
      <c r="AI1941" s="40"/>
      <c r="AJ1941" s="73"/>
      <c r="AK1941" s="40"/>
      <c r="AL1941" s="73"/>
      <c r="AM1941" s="70"/>
      <c r="AN1941" s="74"/>
      <c r="AO1941" s="70"/>
      <c r="AP1941" s="63"/>
      <c r="AQ1941" s="63"/>
      <c r="AR1941" s="40"/>
      <c r="AS1941" s="40"/>
      <c r="AT1941" s="63"/>
      <c r="AU1941" s="63"/>
      <c r="AV1941" s="142"/>
      <c r="AW1941" s="71"/>
      <c r="AX1941" s="45">
        <v>-2.22E-4</v>
      </c>
      <c r="AY1941" s="45">
        <v>5.0600000000000005E-4</v>
      </c>
      <c r="AZ1941" s="46"/>
      <c r="BA1941" s="152"/>
      <c r="BB1941" s="47"/>
      <c r="BC1941" s="158">
        <v>20</v>
      </c>
      <c r="BD1941" s="158"/>
      <c r="BE1941" s="47"/>
      <c r="BF1941" s="56"/>
      <c r="BG1941" s="49"/>
      <c r="BH1941" s="50"/>
      <c r="BI1941" s="49"/>
      <c r="BJ1941" s="49"/>
      <c r="BK1941" s="49"/>
      <c r="BL1941" s="49"/>
      <c r="BM1941" s="49"/>
      <c r="BN1941" s="50"/>
      <c r="BO1941" s="49"/>
      <c r="BP1941" s="49"/>
      <c r="BQ1941" s="50"/>
      <c r="BR1941" s="9"/>
    </row>
    <row r="1942" spans="1:70" s="7" customFormat="1" x14ac:dyDescent="0.25">
      <c r="A1942" s="68" t="s">
        <v>1254</v>
      </c>
      <c r="B1942" s="67" t="s">
        <v>1156</v>
      </c>
      <c r="C1942" s="52">
        <v>44982.616805555554</v>
      </c>
      <c r="D1942" s="16">
        <f>(K1942*M1942+P1942*R1942)/(24*60*60)</f>
        <v>1.9791666666666668E-3</v>
      </c>
      <c r="E1942" s="26">
        <v>-82.676460000000006</v>
      </c>
      <c r="F1942" s="14" t="s">
        <v>2852</v>
      </c>
      <c r="G1942" s="15">
        <v>0.122</v>
      </c>
      <c r="H1942" s="131">
        <v>31.5</v>
      </c>
      <c r="I1942" s="131">
        <v>15</v>
      </c>
      <c r="J1942" s="143" t="s">
        <v>2159</v>
      </c>
      <c r="K1942" s="27">
        <v>3</v>
      </c>
      <c r="L1942" s="27">
        <v>6.0000000000000001E-3</v>
      </c>
      <c r="M1942" s="13">
        <v>57</v>
      </c>
      <c r="N1942" s="13">
        <v>240</v>
      </c>
      <c r="O1942" s="17">
        <v>2E-3</v>
      </c>
      <c r="P1942" s="27">
        <v>0</v>
      </c>
      <c r="Q1942" s="27">
        <v>2E-3</v>
      </c>
      <c r="R1942" s="13">
        <v>529</v>
      </c>
      <c r="S1942" s="13">
        <v>240</v>
      </c>
      <c r="T1942" s="133">
        <v>2.9999999999999997E-4</v>
      </c>
      <c r="U1942" s="27">
        <v>0.01</v>
      </c>
      <c r="V1942" s="8">
        <f>IF(AB1940="Latest Sag:",-(K1942*L1942+P1942*Q1942),-(K1942*L1942+P1942*Q1942)+U1942)</f>
        <v>-8.0000000000000019E-3</v>
      </c>
      <c r="W1942" s="8">
        <f>IF(OR(AC1941="",AC1941=0),Z1941+V1942,IF(AB1940="Latest Sag:",AA1941+U1942+V1942,AC1941+V1942))</f>
        <v>-77.329329000000001</v>
      </c>
      <c r="X1942" s="33">
        <v>-49.550460000000001</v>
      </c>
      <c r="Y1942" s="53">
        <f>IF(OR(ISBLANK(X1942),X1940=VALUE(20)),,IF(W1940="Latest Z20:",ABS(X1940-X1942-K1939*L1939-P1939*Q1939+U1941+U1942),ABS(X1941-X1942-K1941*L1941-P1941*Q1941+U1942)))</f>
        <v>2.6697394295283061E-15</v>
      </c>
      <c r="Z1942" s="28">
        <v>-77.329498000000001</v>
      </c>
      <c r="AA1942" s="28"/>
      <c r="AB1942" s="28"/>
      <c r="AC1942" s="8">
        <f t="shared" ref="AC1942" si="4465">AB1942+AA1942</f>
        <v>0</v>
      </c>
      <c r="AD1942" s="35"/>
      <c r="AE1942" s="8">
        <f t="shared" ref="AE1942" si="4466">IF(AD1942="",0,IF(OR(AC1942="",AC1942=0),W1942-AD1942,AC1942-AD1942))</f>
        <v>0</v>
      </c>
      <c r="AF1942" s="58">
        <f t="shared" ref="AF1942" si="4467">IF(AA1942="",(Z1942-V1942)-Z1941,AC1942-W1942)</f>
        <v>-1.6899999999964166E-4</v>
      </c>
      <c r="AG1942" s="40">
        <v>138</v>
      </c>
      <c r="AH1942" s="73">
        <v>350</v>
      </c>
      <c r="AI1942" s="40"/>
      <c r="AJ1942" s="73"/>
      <c r="AK1942" s="40"/>
      <c r="AL1942" s="73"/>
      <c r="AM1942" s="70"/>
      <c r="AN1942" s="74"/>
      <c r="AO1942" s="70"/>
      <c r="AP1942" s="63"/>
      <c r="AQ1942" s="63"/>
      <c r="AR1942" s="40"/>
      <c r="AS1942" s="40"/>
      <c r="AT1942" s="63"/>
      <c r="AU1942" s="63"/>
      <c r="AV1942" s="142"/>
      <c r="AW1942" s="71"/>
      <c r="AX1942" s="45"/>
      <c r="AY1942" s="45"/>
      <c r="AZ1942" s="46"/>
      <c r="BA1942" s="152"/>
      <c r="BB1942" s="47"/>
      <c r="BC1942" s="158">
        <v>20</v>
      </c>
      <c r="BD1942" s="158"/>
      <c r="BE1942" s="47"/>
      <c r="BF1942" s="56"/>
      <c r="BG1942" s="49"/>
      <c r="BH1942" s="50"/>
      <c r="BI1942" s="49"/>
      <c r="BJ1942" s="49"/>
      <c r="BK1942" s="49"/>
      <c r="BL1942" s="49"/>
      <c r="BM1942" s="49"/>
      <c r="BN1942" s="50"/>
      <c r="BO1942" s="49"/>
      <c r="BP1942" s="49"/>
      <c r="BQ1942" s="50"/>
      <c r="BR1942" s="9"/>
    </row>
    <row r="1943" spans="1:70" s="6" customFormat="1" x14ac:dyDescent="0.25">
      <c r="A1943" s="170" t="s">
        <v>1155</v>
      </c>
      <c r="B1943" s="136"/>
      <c r="C1943" s="137">
        <v>44982.63009259259</v>
      </c>
      <c r="D1943" s="146">
        <v>3.07</v>
      </c>
      <c r="E1943" s="139" t="s">
        <v>814</v>
      </c>
      <c r="F1943" s="165" t="s">
        <v>1110</v>
      </c>
      <c r="G1943" s="22"/>
      <c r="H1943" s="134"/>
      <c r="I1943" s="134"/>
      <c r="J1943" s="145"/>
      <c r="K1943" s="29"/>
      <c r="L1943" s="29"/>
      <c r="M1943" s="1"/>
      <c r="N1943" s="1"/>
      <c r="O1943" s="3"/>
      <c r="P1943" s="29"/>
      <c r="Q1943" s="29"/>
      <c r="R1943" s="1"/>
      <c r="S1943" s="1"/>
      <c r="T1943" s="147" t="s">
        <v>903</v>
      </c>
      <c r="U1943" s="32" t="s">
        <v>24</v>
      </c>
      <c r="V1943" s="24"/>
      <c r="W1943" s="25" t="s">
        <v>22</v>
      </c>
      <c r="X1943" s="30">
        <v>20</v>
      </c>
      <c r="Y1943" s="138"/>
      <c r="Z1943" s="30"/>
      <c r="AA1943" s="30"/>
      <c r="AB1943" s="36" t="s">
        <v>21</v>
      </c>
      <c r="AC1943" s="24">
        <f>$AC$1942</f>
        <v>0</v>
      </c>
      <c r="AD1943" s="30"/>
      <c r="AE1943" s="24"/>
      <c r="AF1943" s="24"/>
      <c r="AG1943" s="41"/>
      <c r="AH1943" s="41"/>
      <c r="AI1943" s="41"/>
      <c r="AJ1943" s="41"/>
      <c r="AK1943" s="41"/>
      <c r="AL1943" s="41"/>
      <c r="AM1943" s="41"/>
      <c r="AN1943" s="41"/>
      <c r="AO1943" s="41"/>
      <c r="AP1943" s="135"/>
      <c r="AQ1943" s="135"/>
      <c r="AR1943" s="41"/>
      <c r="AS1943" s="41"/>
      <c r="AT1943" s="135"/>
      <c r="AU1943" s="135"/>
      <c r="AV1943" s="29"/>
      <c r="AW1943" s="42"/>
      <c r="AX1943" s="42"/>
      <c r="AY1943" s="42"/>
      <c r="AZ1943" s="43"/>
      <c r="BA1943" s="151"/>
      <c r="BB1943" s="44"/>
      <c r="BC1943" s="157">
        <v>0</v>
      </c>
      <c r="BD1943" s="157"/>
      <c r="BE1943" s="44"/>
      <c r="BF1943" s="48"/>
      <c r="BG1943" s="48"/>
      <c r="BH1943" s="48"/>
      <c r="BI1943" s="48"/>
      <c r="BJ1943" s="48"/>
      <c r="BK1943" s="48"/>
      <c r="BL1943" s="48"/>
      <c r="BM1943" s="48"/>
      <c r="BN1943" s="48"/>
      <c r="BO1943" s="48"/>
      <c r="BP1943" s="48"/>
      <c r="BQ1943" s="48"/>
      <c r="BR1943" s="1"/>
    </row>
    <row r="1944" spans="1:70" s="7" customFormat="1" x14ac:dyDescent="0.25">
      <c r="A1944" s="68" t="s">
        <v>2853</v>
      </c>
      <c r="B1944" s="67" t="s">
        <v>2799</v>
      </c>
      <c r="C1944" s="52">
        <v>44982.638969907406</v>
      </c>
      <c r="D1944" s="16">
        <f>(K1944*M1944+P1944*R1944)/(24*60*60)</f>
        <v>0</v>
      </c>
      <c r="E1944" s="26" t="s">
        <v>2855</v>
      </c>
      <c r="F1944" s="14" t="s">
        <v>2852</v>
      </c>
      <c r="G1944" s="15">
        <v>0.122</v>
      </c>
      <c r="H1944" s="131">
        <v>31.5</v>
      </c>
      <c r="I1944" s="131">
        <v>15</v>
      </c>
      <c r="J1944" s="143" t="s">
        <v>2159</v>
      </c>
      <c r="K1944" s="37"/>
      <c r="L1944" s="27">
        <v>2E-3</v>
      </c>
      <c r="M1944" s="13">
        <v>176</v>
      </c>
      <c r="N1944" s="13">
        <v>240</v>
      </c>
      <c r="O1944" s="17">
        <v>2E-3</v>
      </c>
      <c r="P1944" s="37"/>
      <c r="Q1944" s="27">
        <v>2E-3</v>
      </c>
      <c r="R1944" s="13">
        <v>529</v>
      </c>
      <c r="S1944" s="13">
        <v>240</v>
      </c>
      <c r="T1944" s="133">
        <v>2.9999999999999997E-4</v>
      </c>
      <c r="U1944" s="27">
        <v>0</v>
      </c>
      <c r="V1944" s="8">
        <f>IF(AB1942="Latest Sag:",-(K1944*L1944+P1944*Q1944),-(K1944*L1944+P1944*Q1944)+U1944)</f>
        <v>0</v>
      </c>
      <c r="W1944" s="8">
        <f>IF(OR(AC1943="",AC1943=0),Z1943+V1944,IF(AB1942="Latest Sag:",AA1943+U1944+V1944,AC1943+V1944))</f>
        <v>0</v>
      </c>
      <c r="X1944" s="34"/>
      <c r="Y1944" s="53">
        <f>IF(OR(ISBLANK(X1944),X1942=VALUE(20)),,IF(W1942="Latest Z20:",ABS(X1942-X1944-K1941*L1941-P1941*Q1941+U1943+U1944),ABS(X1943-X1944-K1943*L1943-P1943*Q1943+U1944)))</f>
        <v>0</v>
      </c>
      <c r="Z1944" s="28">
        <v>-67.607837000000004</v>
      </c>
      <c r="AA1944" s="28">
        <v>-0.61698500000000001</v>
      </c>
      <c r="AB1944" s="28">
        <v>-2.9999999999999997E-4</v>
      </c>
      <c r="AC1944" s="8">
        <f t="shared" ref="AC1944" si="4468">AB1944+AA1944</f>
        <v>-0.61728499999999997</v>
      </c>
      <c r="AD1944" s="35">
        <v>-0.63262849632127605</v>
      </c>
      <c r="AE1944" s="8">
        <f t="shared" ref="AE1944" si="4469">IF(AD1944="",0,IF(OR(AC1944="",AC1944=0),W1944-AD1944,AC1944-AD1944))</f>
        <v>1.5343496321276073E-2</v>
      </c>
      <c r="AF1944" s="58">
        <f t="shared" ref="AF1944" si="4470">IF(AA1944="",(Z1944-V1944)-Z1943,AC1944-W1944)</f>
        <v>-0.61728499999999997</v>
      </c>
      <c r="AG1944" s="40">
        <v>2094</v>
      </c>
      <c r="AH1944" s="73">
        <v>400</v>
      </c>
      <c r="AI1944" s="40">
        <v>98</v>
      </c>
      <c r="AJ1944" s="73">
        <v>100</v>
      </c>
      <c r="AK1944" s="40">
        <v>17</v>
      </c>
      <c r="AL1944" s="73">
        <v>200</v>
      </c>
      <c r="AM1944" s="70"/>
      <c r="AN1944" s="74"/>
      <c r="AO1944" s="70"/>
      <c r="AP1944" s="63"/>
      <c r="AQ1944" s="63"/>
      <c r="AR1944" s="40"/>
      <c r="AS1944" s="40"/>
      <c r="AT1944" s="63"/>
      <c r="AU1944" s="63"/>
      <c r="AV1944" s="142"/>
      <c r="AW1944" s="71">
        <v>3.6380000000000002E-3</v>
      </c>
      <c r="AX1944" s="45"/>
      <c r="AY1944" s="45"/>
      <c r="AZ1944" s="46"/>
      <c r="BA1944" s="152"/>
      <c r="BB1944" s="47"/>
      <c r="BC1944" s="158">
        <v>0</v>
      </c>
      <c r="BD1944" s="158"/>
      <c r="BE1944" s="47"/>
      <c r="BF1944" s="56"/>
      <c r="BG1944" s="49"/>
      <c r="BH1944" s="50"/>
      <c r="BI1944" s="49"/>
      <c r="BJ1944" s="49"/>
      <c r="BK1944" s="49"/>
      <c r="BL1944" s="49"/>
      <c r="BM1944" s="49"/>
      <c r="BN1944" s="50"/>
      <c r="BO1944" s="49"/>
      <c r="BP1944" s="49"/>
      <c r="BQ1944" s="50"/>
      <c r="BR1944" s="9"/>
    </row>
    <row r="1945" spans="1:70" s="7" customFormat="1" x14ac:dyDescent="0.25">
      <c r="A1945" s="68" t="s">
        <v>2854</v>
      </c>
      <c r="B1945" s="67" t="s">
        <v>2799</v>
      </c>
      <c r="C1945" s="52">
        <v>44982.671493055554</v>
      </c>
      <c r="D1945" s="16">
        <f>(K1945*M1945+P1945*R1945)/(24*60*60)</f>
        <v>6.1111111111111114E-3</v>
      </c>
      <c r="E1945" s="26"/>
      <c r="F1945" s="14" t="s">
        <v>2852</v>
      </c>
      <c r="G1945" s="15">
        <v>0.122</v>
      </c>
      <c r="H1945" s="131">
        <v>31.5</v>
      </c>
      <c r="I1945" s="131">
        <v>15</v>
      </c>
      <c r="J1945" s="143" t="s">
        <v>2159</v>
      </c>
      <c r="K1945" s="27">
        <v>3</v>
      </c>
      <c r="L1945" s="27">
        <v>2E-3</v>
      </c>
      <c r="M1945" s="13">
        <v>176</v>
      </c>
      <c r="N1945" s="13">
        <v>240</v>
      </c>
      <c r="O1945" s="17">
        <v>2E-3</v>
      </c>
      <c r="P1945" s="27">
        <v>0</v>
      </c>
      <c r="Q1945" s="27">
        <v>2E-3</v>
      </c>
      <c r="R1945" s="13">
        <v>529</v>
      </c>
      <c r="S1945" s="13">
        <v>240</v>
      </c>
      <c r="T1945" s="133">
        <v>2.9999999999999997E-4</v>
      </c>
      <c r="U1945" s="27">
        <v>1.683E-3</v>
      </c>
      <c r="V1945" s="8">
        <f>IF(AB1943="Latest Sag:",-(K1945*L1945+P1945*Q1945),-(K1945*L1945+P1945*Q1945)+U1945)</f>
        <v>-6.0000000000000001E-3</v>
      </c>
      <c r="W1945" s="8">
        <f>IF(OR(AC1944="",AC1944=0),Z1944+V1945,IF(AB1943="Latest Sag:",AA1944+U1945+V1945,AC1944+V1945))</f>
        <v>-0.62130200000000002</v>
      </c>
      <c r="X1945" s="33">
        <v>-39.84451</v>
      </c>
      <c r="Y1945" s="53">
        <f>IF(OR(ISBLANK(X1945),X1943=VALUE(20)),,IF(W1943="Latest Z20:",ABS(X1943-X1945-K1942*L1942-P1942*Q1942+U1944+U1945),ABS(X1944-X1945-K1944*L1944-P1944*Q1944+U1945)))</f>
        <v>0</v>
      </c>
      <c r="Z1945" s="28">
        <v>-67.60772</v>
      </c>
      <c r="AA1945" s="28">
        <v>-0.617012</v>
      </c>
      <c r="AB1945" s="28">
        <v>-3.1930000000000001E-3</v>
      </c>
      <c r="AC1945" s="8">
        <f t="shared" ref="AC1945" si="4471">AB1945+AA1945</f>
        <v>-0.62020500000000001</v>
      </c>
      <c r="AD1945" s="35">
        <v>-0.63262849632127605</v>
      </c>
      <c r="AE1945" s="8">
        <f t="shared" ref="AE1945" si="4472">IF(AD1945="",0,IF(OR(AC1945="",AC1945=0),W1945-AD1945,AC1945-AD1945))</f>
        <v>1.242349632127604E-2</v>
      </c>
      <c r="AF1945" s="58">
        <f t="shared" ref="AF1945" si="4473">IF(AA1945="",(Z1945-V1945)-Z1944,AC1945-W1945)</f>
        <v>1.0970000000000146E-3</v>
      </c>
      <c r="AG1945" s="40">
        <v>-336</v>
      </c>
      <c r="AH1945" s="73">
        <v>400</v>
      </c>
      <c r="AI1945" s="40">
        <v>21</v>
      </c>
      <c r="AJ1945" s="73">
        <v>100</v>
      </c>
      <c r="AK1945" s="40">
        <v>14</v>
      </c>
      <c r="AL1945" s="73">
        <v>200</v>
      </c>
      <c r="AM1945" s="70"/>
      <c r="AN1945" s="74"/>
      <c r="AO1945" s="70">
        <v>433</v>
      </c>
      <c r="AP1945" s="63"/>
      <c r="AQ1945" s="63"/>
      <c r="AR1945" s="40"/>
      <c r="AS1945" s="40"/>
      <c r="AT1945" s="63"/>
      <c r="AU1945" s="63"/>
      <c r="AV1945" s="142"/>
      <c r="AW1945" s="71"/>
      <c r="AX1945" s="45"/>
      <c r="AY1945" s="45"/>
      <c r="AZ1945" s="46"/>
      <c r="BA1945" s="152"/>
      <c r="BB1945" s="47"/>
      <c r="BC1945" s="158">
        <v>0</v>
      </c>
      <c r="BD1945" s="158"/>
      <c r="BE1945" s="47"/>
      <c r="BF1945" s="56"/>
      <c r="BG1945" s="49"/>
      <c r="BH1945" s="50"/>
      <c r="BI1945" s="49"/>
      <c r="BJ1945" s="49"/>
      <c r="BK1945" s="49"/>
      <c r="BL1945" s="49"/>
      <c r="BM1945" s="49"/>
      <c r="BN1945" s="50"/>
      <c r="BO1945" s="49"/>
      <c r="BP1945" s="49"/>
      <c r="BQ1945" s="50"/>
      <c r="BR1945" s="9"/>
    </row>
    <row r="1946" spans="1:70" s="7" customFormat="1" x14ac:dyDescent="0.25">
      <c r="A1946" s="68" t="s">
        <v>2856</v>
      </c>
      <c r="B1946" s="67" t="s">
        <v>2799</v>
      </c>
      <c r="C1946" s="52">
        <v>44982.691458333335</v>
      </c>
      <c r="D1946" s="16">
        <f>(K1946*M1946+P1946*R1946)/(24*60*60)</f>
        <v>4.0740740740740737E-3</v>
      </c>
      <c r="E1946" s="26"/>
      <c r="F1946" s="14" t="s">
        <v>2852</v>
      </c>
      <c r="G1946" s="15">
        <v>0.122</v>
      </c>
      <c r="H1946" s="131">
        <v>31.5</v>
      </c>
      <c r="I1946" s="131">
        <v>15</v>
      </c>
      <c r="J1946" s="143" t="s">
        <v>2159</v>
      </c>
      <c r="K1946" s="27">
        <v>2</v>
      </c>
      <c r="L1946" s="27">
        <v>2E-3</v>
      </c>
      <c r="M1946" s="13">
        <v>176</v>
      </c>
      <c r="N1946" s="13">
        <v>240</v>
      </c>
      <c r="O1946" s="17">
        <v>2E-3</v>
      </c>
      <c r="P1946" s="27">
        <v>0</v>
      </c>
      <c r="Q1946" s="27">
        <v>2E-3</v>
      </c>
      <c r="R1946" s="13">
        <v>529</v>
      </c>
      <c r="S1946" s="13">
        <v>240</v>
      </c>
      <c r="T1946" s="133">
        <v>2.9999999999999997E-4</v>
      </c>
      <c r="U1946" s="27">
        <v>1.572E-3</v>
      </c>
      <c r="V1946" s="8">
        <f>IF(AB1944="Latest Sag:",-(K1946*L1946+P1946*Q1946),-(K1946*L1946+P1946*Q1946)+U1946)</f>
        <v>-2.428E-3</v>
      </c>
      <c r="W1946" s="8">
        <f>IF(OR(AC1945="",AC1945=0),Z1945+V1946,IF(AB1944="Latest Sag:",AA1945+U1946+V1946,AC1945+V1946))</f>
        <v>-0.62263299999999999</v>
      </c>
      <c r="X1946" s="33">
        <v>-39.848930000000003</v>
      </c>
      <c r="Y1946" s="53">
        <f>IF(OR(ISBLANK(X1946),X1944=VALUE(20)),,IF(W1944="Latest Z20:",ABS(X1944-X1946-K1943*L1943-P1943*Q1943+U1945+U1946),ABS(X1945-X1946-K1945*L1945-P1945*Q1945+U1946)))</f>
        <v>7.9999999968009307E-6</v>
      </c>
      <c r="Z1946" s="28">
        <v>-67.607753000000002</v>
      </c>
      <c r="AA1946" s="28">
        <v>-0.61698699999999995</v>
      </c>
      <c r="AB1946" s="28">
        <v>-5.6509999999999998E-3</v>
      </c>
      <c r="AC1946" s="8">
        <f t="shared" ref="AC1946" si="4474">AB1946+AA1946</f>
        <v>-0.62263799999999991</v>
      </c>
      <c r="AD1946" s="35">
        <v>-0.63262849632127605</v>
      </c>
      <c r="AE1946" s="8">
        <f t="shared" ref="AE1946" si="4475">IF(AD1946="",0,IF(OR(AC1946="",AC1946=0),W1946-AD1946,AC1946-AD1946))</f>
        <v>9.9904963212761322E-3</v>
      </c>
      <c r="AF1946" s="58">
        <f t="shared" ref="AF1946" si="4476">IF(AA1946="",(Z1946-V1946)-Z1945,AC1946-W1946)</f>
        <v>-4.9999999999217337E-6</v>
      </c>
      <c r="AG1946" s="40">
        <v>173</v>
      </c>
      <c r="AH1946" s="73">
        <v>400</v>
      </c>
      <c r="AI1946" s="40">
        <v>28</v>
      </c>
      <c r="AJ1946" s="73">
        <v>100</v>
      </c>
      <c r="AK1946" s="40">
        <v>13</v>
      </c>
      <c r="AL1946" s="73">
        <v>200</v>
      </c>
      <c r="AM1946" s="70"/>
      <c r="AN1946" s="74"/>
      <c r="AO1946" s="70">
        <v>53</v>
      </c>
      <c r="AP1946" s="63"/>
      <c r="AQ1946" s="63"/>
      <c r="AR1946" s="40"/>
      <c r="AS1946" s="40"/>
      <c r="AT1946" s="63"/>
      <c r="AU1946" s="63"/>
      <c r="AV1946" s="142"/>
      <c r="AW1946" s="71"/>
      <c r="AX1946" s="45"/>
      <c r="AY1946" s="45"/>
      <c r="AZ1946" s="46"/>
      <c r="BA1946" s="152"/>
      <c r="BB1946" s="47"/>
      <c r="BC1946" s="158">
        <v>0</v>
      </c>
      <c r="BD1946" s="158"/>
      <c r="BE1946" s="47"/>
      <c r="BF1946" s="56"/>
      <c r="BG1946" s="49"/>
      <c r="BH1946" s="50"/>
      <c r="BI1946" s="49"/>
      <c r="BJ1946" s="49"/>
      <c r="BK1946" s="49"/>
      <c r="BL1946" s="49"/>
      <c r="BM1946" s="49"/>
      <c r="BN1946" s="50"/>
      <c r="BO1946" s="49"/>
      <c r="BP1946" s="49"/>
      <c r="BQ1946" s="50"/>
      <c r="BR1946" s="9"/>
    </row>
    <row r="1947" spans="1:70" s="7" customFormat="1" x14ac:dyDescent="0.25">
      <c r="A1947" s="68" t="s">
        <v>2857</v>
      </c>
      <c r="B1947" s="67" t="s">
        <v>2799</v>
      </c>
      <c r="C1947" s="52">
        <v>44982.707372685189</v>
      </c>
      <c r="D1947" s="16">
        <f>(K1947*M1947+P1947*R1947)/(24*60*60)</f>
        <v>6.1111111111111114E-3</v>
      </c>
      <c r="E1947" s="26"/>
      <c r="F1947" s="14" t="s">
        <v>2852</v>
      </c>
      <c r="G1947" s="15">
        <v>0.122</v>
      </c>
      <c r="H1947" s="131">
        <v>31.5</v>
      </c>
      <c r="I1947" s="131">
        <v>15</v>
      </c>
      <c r="J1947" s="143" t="s">
        <v>2159</v>
      </c>
      <c r="K1947" s="27">
        <v>3</v>
      </c>
      <c r="L1947" s="27">
        <v>2E-3</v>
      </c>
      <c r="M1947" s="13">
        <v>176</v>
      </c>
      <c r="N1947" s="13">
        <v>240</v>
      </c>
      <c r="O1947" s="17">
        <v>2E-3</v>
      </c>
      <c r="P1947" s="27">
        <v>0</v>
      </c>
      <c r="Q1947" s="27">
        <v>2E-3</v>
      </c>
      <c r="R1947" s="13">
        <v>529</v>
      </c>
      <c r="S1947" s="13">
        <v>240</v>
      </c>
      <c r="T1947" s="133">
        <v>2.9999999999999997E-4</v>
      </c>
      <c r="U1947" s="27">
        <v>1.0089999999999999E-3</v>
      </c>
      <c r="V1947" s="8">
        <f>IF(AB1945="Latest Sag:",-(K1947*L1947+P1947*Q1947),-(K1947*L1947+P1947*Q1947)+U1947)</f>
        <v>-4.9910000000000006E-3</v>
      </c>
      <c r="W1947" s="8">
        <f>IF(OR(AC1946="",AC1946=0),Z1946+V1947,IF(AB1945="Latest Sag:",AA1946+U1947+V1947,AC1946+V1947))</f>
        <v>-0.62762899999999988</v>
      </c>
      <c r="X1947" s="33">
        <v>-39.85192</v>
      </c>
      <c r="Y1947" s="53">
        <f>IF(OR(ISBLANK(X1947),X1945=VALUE(20)),,IF(W1945="Latest Z20:",ABS(X1945-X1947-K1944*L1944-P1944*Q1944+U1946+U1947),ABS(X1946-X1947-K1946*L1946-P1946*Q1946+U1947)))</f>
        <v>1.0000000030606186E-6</v>
      </c>
      <c r="Z1947" s="28">
        <v>-67.607698999999997</v>
      </c>
      <c r="AA1947" s="28">
        <v>-0.61698500000000001</v>
      </c>
      <c r="AB1947" s="28">
        <v>-1.0819E-2</v>
      </c>
      <c r="AC1947" s="8">
        <f t="shared" ref="AC1947" si="4477">AB1947+AA1947</f>
        <v>-0.62780400000000003</v>
      </c>
      <c r="AD1947" s="35">
        <v>-0.63262849632127605</v>
      </c>
      <c r="AE1947" s="8">
        <f t="shared" ref="AE1947" si="4478">IF(AD1947="",0,IF(OR(AC1947="",AC1947=0),W1947-AD1947,AC1947-AD1947))</f>
        <v>4.8244963212760172E-3</v>
      </c>
      <c r="AF1947" s="58">
        <f t="shared" ref="AF1947" si="4479">IF(AA1947="",(Z1947-V1947)-Z1946,AC1947-W1947)</f>
        <v>-1.7500000000014726E-4</v>
      </c>
      <c r="AG1947" s="40">
        <v>-137</v>
      </c>
      <c r="AH1947" s="73">
        <v>400</v>
      </c>
      <c r="AI1947" s="40">
        <v>23</v>
      </c>
      <c r="AJ1947" s="73">
        <v>100</v>
      </c>
      <c r="AK1947" s="40">
        <v>12</v>
      </c>
      <c r="AL1947" s="73">
        <v>200</v>
      </c>
      <c r="AM1947" s="70"/>
      <c r="AN1947" s="74"/>
      <c r="AO1947" s="70">
        <v>120</v>
      </c>
      <c r="AP1947" s="63"/>
      <c r="AQ1947" s="63"/>
      <c r="AR1947" s="40"/>
      <c r="AS1947" s="40"/>
      <c r="AT1947" s="63"/>
      <c r="AU1947" s="63"/>
      <c r="AV1947" s="142"/>
      <c r="AW1947" s="71"/>
      <c r="AX1947" s="45"/>
      <c r="AY1947" s="45"/>
      <c r="AZ1947" s="46"/>
      <c r="BA1947" s="152"/>
      <c r="BB1947" s="47"/>
      <c r="BC1947" s="158">
        <v>0</v>
      </c>
      <c r="BD1947" s="158"/>
      <c r="BE1947" s="47"/>
      <c r="BF1947" s="56"/>
      <c r="BG1947" s="49"/>
      <c r="BH1947" s="50"/>
      <c r="BI1947" s="49"/>
      <c r="BJ1947" s="49"/>
      <c r="BK1947" s="49"/>
      <c r="BL1947" s="49"/>
      <c r="BM1947" s="49"/>
      <c r="BN1947" s="50"/>
      <c r="BO1947" s="49"/>
      <c r="BP1947" s="49"/>
      <c r="BQ1947" s="50"/>
      <c r="BR1947" s="9"/>
    </row>
    <row r="1948" spans="1:70" s="7" customFormat="1" x14ac:dyDescent="0.25">
      <c r="A1948" s="68" t="s">
        <v>2858</v>
      </c>
      <c r="B1948" s="67" t="s">
        <v>2859</v>
      </c>
      <c r="C1948" s="52">
        <v>44982.726157407407</v>
      </c>
      <c r="D1948" s="16">
        <f>(K1948*M1948+P1948*R1948)/(24*60*60)</f>
        <v>1.019675925925926E-2</v>
      </c>
      <c r="E1948" s="26"/>
      <c r="F1948" s="14" t="s">
        <v>2852</v>
      </c>
      <c r="G1948" s="15">
        <v>0.122</v>
      </c>
      <c r="H1948" s="131">
        <v>31.5</v>
      </c>
      <c r="I1948" s="131">
        <v>15</v>
      </c>
      <c r="J1948" s="143" t="s">
        <v>2159</v>
      </c>
      <c r="K1948" s="27">
        <v>2</v>
      </c>
      <c r="L1948" s="27">
        <v>2E-3</v>
      </c>
      <c r="M1948" s="13">
        <v>176</v>
      </c>
      <c r="N1948" s="13">
        <v>240</v>
      </c>
      <c r="O1948" s="17">
        <v>2E-3</v>
      </c>
      <c r="P1948" s="27">
        <v>1</v>
      </c>
      <c r="Q1948" s="27">
        <v>2E-3</v>
      </c>
      <c r="R1948" s="13">
        <v>529</v>
      </c>
      <c r="S1948" s="13">
        <v>240</v>
      </c>
      <c r="T1948" s="133">
        <v>2.9999999999999997E-4</v>
      </c>
      <c r="U1948" s="27">
        <v>1.2719999999999999E-3</v>
      </c>
      <c r="V1948" s="8">
        <f>IF(AB1946="Latest Sag:",-(K1948*L1948+P1948*Q1948),-(K1948*L1948+P1948*Q1948)+U1948)</f>
        <v>-4.7280000000000004E-3</v>
      </c>
      <c r="W1948" s="8">
        <f>IF(OR(AC1947="",AC1947=0),Z1947+V1948,IF(AB1946="Latest Sag:",AA1947+U1948+V1948,AC1947+V1948))</f>
        <v>-0.63253199999999998</v>
      </c>
      <c r="X1948" s="33">
        <v>-39.856650000000002</v>
      </c>
      <c r="Y1948" s="53">
        <f>IF(OR(ISBLANK(X1948),X1946=VALUE(20)),,IF(W1946="Latest Z20:",ABS(X1946-X1948-K1945*L1945-P1945*Q1945+U1947+U1948),ABS(X1947-X1948-K1947*L1947-P1947*Q1947+U1948)))</f>
        <v>2.0000000021211817E-6</v>
      </c>
      <c r="Z1948" s="28">
        <v>-67.607557999999997</v>
      </c>
      <c r="AA1948" s="28">
        <v>-0.61696899999999999</v>
      </c>
      <c r="AB1948" s="28">
        <v>-1.5668000000000001E-2</v>
      </c>
      <c r="AC1948" s="8">
        <f t="shared" ref="AC1948" si="4480">AB1948+AA1948</f>
        <v>-0.632637</v>
      </c>
      <c r="AD1948" s="35">
        <v>-0.63262849632127605</v>
      </c>
      <c r="AE1948" s="8">
        <f t="shared" ref="AE1948" si="4481">IF(AD1948="",0,IF(OR(AC1948="",AC1948=0),W1948-AD1948,AC1948-AD1948))</f>
        <v>-8.5036787239589628E-6</v>
      </c>
      <c r="AF1948" s="58">
        <f t="shared" ref="AF1948" si="4482">IF(AA1948="",(Z1948-V1948)-Z1947,AC1948-W1948)</f>
        <v>-1.0500000000002174E-4</v>
      </c>
      <c r="AG1948" s="40">
        <v>-26</v>
      </c>
      <c r="AH1948" s="73">
        <v>400</v>
      </c>
      <c r="AI1948" s="40">
        <v>18</v>
      </c>
      <c r="AJ1948" s="73">
        <v>100</v>
      </c>
      <c r="AK1948" s="40">
        <v>9</v>
      </c>
      <c r="AL1948" s="73">
        <v>200</v>
      </c>
      <c r="AM1948" s="70"/>
      <c r="AN1948" s="74"/>
      <c r="AO1948" s="70">
        <v>73</v>
      </c>
      <c r="AP1948" s="63"/>
      <c r="AQ1948" s="63"/>
      <c r="AR1948" s="40"/>
      <c r="AS1948" s="40"/>
      <c r="AT1948" s="63"/>
      <c r="AU1948" s="63"/>
      <c r="AV1948" s="142"/>
      <c r="AW1948" s="71"/>
      <c r="AX1948" s="45"/>
      <c r="AY1948" s="45"/>
      <c r="AZ1948" s="46"/>
      <c r="BA1948" s="152"/>
      <c r="BB1948" s="47"/>
      <c r="BC1948" s="158">
        <v>0</v>
      </c>
      <c r="BD1948" s="158">
        <v>6</v>
      </c>
      <c r="BE1948" s="47">
        <v>7.9</v>
      </c>
      <c r="BF1948" s="56"/>
      <c r="BG1948" s="49"/>
      <c r="BH1948" s="50"/>
      <c r="BI1948" s="49"/>
      <c r="BJ1948" s="49"/>
      <c r="BK1948" s="49"/>
      <c r="BL1948" s="49"/>
      <c r="BM1948" s="49"/>
      <c r="BN1948" s="50"/>
      <c r="BO1948" s="49"/>
      <c r="BP1948" s="49"/>
      <c r="BQ1948" s="50"/>
      <c r="BR1948" s="9"/>
    </row>
    <row r="1949" spans="1:70" s="6" customFormat="1" x14ac:dyDescent="0.25">
      <c r="A1949" s="170" t="s">
        <v>1155</v>
      </c>
      <c r="B1949" s="136"/>
      <c r="C1949" s="137">
        <v>44982.762488425928</v>
      </c>
      <c r="D1949" s="146">
        <v>3.18</v>
      </c>
      <c r="E1949" s="139" t="s">
        <v>814</v>
      </c>
      <c r="F1949" s="165" t="s">
        <v>1157</v>
      </c>
      <c r="G1949" s="22"/>
      <c r="H1949" s="134"/>
      <c r="I1949" s="134"/>
      <c r="J1949" s="145"/>
      <c r="K1949" s="29"/>
      <c r="L1949" s="29"/>
      <c r="M1949" s="1"/>
      <c r="N1949" s="1"/>
      <c r="O1949" s="3"/>
      <c r="P1949" s="29"/>
      <c r="Q1949" s="29"/>
      <c r="R1949" s="1"/>
      <c r="S1949" s="1"/>
      <c r="T1949" s="147" t="s">
        <v>903</v>
      </c>
      <c r="U1949" s="32" t="s">
        <v>24</v>
      </c>
      <c r="V1949" s="24"/>
      <c r="W1949" s="25" t="s">
        <v>22</v>
      </c>
      <c r="X1949" s="30">
        <v>20</v>
      </c>
      <c r="Y1949" s="138"/>
      <c r="Z1949" s="30"/>
      <c r="AA1949" s="30"/>
      <c r="AB1949" s="36" t="s">
        <v>21</v>
      </c>
      <c r="AC1949" s="24">
        <f>$AC$1948</f>
        <v>-0.632637</v>
      </c>
      <c r="AD1949" s="30"/>
      <c r="AE1949" s="24"/>
      <c r="AF1949" s="24"/>
      <c r="AG1949" s="41"/>
      <c r="AH1949" s="41"/>
      <c r="AI1949" s="41"/>
      <c r="AJ1949" s="41"/>
      <c r="AK1949" s="41"/>
      <c r="AL1949" s="41"/>
      <c r="AM1949" s="41"/>
      <c r="AN1949" s="41"/>
      <c r="AO1949" s="41"/>
      <c r="AP1949" s="135"/>
      <c r="AQ1949" s="135"/>
      <c r="AR1949" s="41"/>
      <c r="AS1949" s="41"/>
      <c r="AT1949" s="135"/>
      <c r="AU1949" s="135"/>
      <c r="AV1949" s="29"/>
      <c r="AW1949" s="42"/>
      <c r="AX1949" s="42"/>
      <c r="AY1949" s="42"/>
      <c r="AZ1949" s="43"/>
      <c r="BA1949" s="151"/>
      <c r="BB1949" s="44"/>
      <c r="BC1949" s="157">
        <v>1</v>
      </c>
      <c r="BD1949" s="157"/>
      <c r="BE1949" s="44"/>
      <c r="BF1949" s="48"/>
      <c r="BG1949" s="48"/>
      <c r="BH1949" s="48"/>
      <c r="BI1949" s="48"/>
      <c r="BJ1949" s="48"/>
      <c r="BK1949" s="48"/>
      <c r="BL1949" s="48"/>
      <c r="BM1949" s="48"/>
      <c r="BN1949" s="48"/>
      <c r="BO1949" s="48"/>
      <c r="BP1949" s="48"/>
      <c r="BQ1949" s="48"/>
      <c r="BR1949" s="1"/>
    </row>
    <row r="1950" spans="1:70" s="7" customFormat="1" x14ac:dyDescent="0.25">
      <c r="A1950" s="68" t="s">
        <v>2860</v>
      </c>
      <c r="B1950" s="67" t="s">
        <v>2862</v>
      </c>
      <c r="C1950" s="52">
        <v>44982.762557870374</v>
      </c>
      <c r="D1950" s="16">
        <f>(K1950*M1950+P1950*R1950)/(24*60*60)</f>
        <v>0</v>
      </c>
      <c r="E1950" s="26"/>
      <c r="F1950" s="14" t="s">
        <v>2852</v>
      </c>
      <c r="G1950" s="15">
        <v>0.122</v>
      </c>
      <c r="H1950" s="131">
        <v>31.5</v>
      </c>
      <c r="I1950" s="131">
        <v>15</v>
      </c>
      <c r="J1950" s="143" t="s">
        <v>2159</v>
      </c>
      <c r="K1950" s="37"/>
      <c r="L1950" s="27">
        <v>2E-3</v>
      </c>
      <c r="M1950" s="13">
        <v>176</v>
      </c>
      <c r="N1950" s="13">
        <v>240</v>
      </c>
      <c r="O1950" s="17">
        <v>2E-3</v>
      </c>
      <c r="P1950" s="37"/>
      <c r="Q1950" s="27">
        <v>2E-3</v>
      </c>
      <c r="R1950" s="13">
        <v>529</v>
      </c>
      <c r="S1950" s="13">
        <v>240</v>
      </c>
      <c r="T1950" s="133">
        <v>2.9999999999999997E-4</v>
      </c>
      <c r="U1950" s="27">
        <v>0</v>
      </c>
      <c r="V1950" s="8">
        <f>IF(AB1948="Latest Sag:",-(K1950*L1950+P1950*Q1950),-(K1950*L1950+P1950*Q1950)+U1950)</f>
        <v>0</v>
      </c>
      <c r="W1950" s="8">
        <f>IF(OR(AC1949="",AC1949=0),Z1949+V1950,IF(AB1948="Latest Sag:",AA1949+U1950+V1950,AC1949+V1950))</f>
        <v>-0.632637</v>
      </c>
      <c r="X1950" s="34"/>
      <c r="Y1950" s="53">
        <f>IF(OR(ISBLANK(X1950),X1948=VALUE(20)),,IF(W1948="Latest Z20:",ABS(X1948-X1950-K1947*L1947-P1947*Q1947+U1949+U1950),ABS(X1949-X1950-K1949*L1949-P1949*Q1949+U1950)))</f>
        <v>0</v>
      </c>
      <c r="Z1950" s="28">
        <v>-67.616753000000003</v>
      </c>
      <c r="AA1950" s="28">
        <v>-0.61761699999999997</v>
      </c>
      <c r="AB1950" s="28">
        <v>4.6E-5</v>
      </c>
      <c r="AC1950" s="8">
        <f t="shared" ref="AC1950" si="4483">AB1950+AA1950</f>
        <v>-0.61757099999999998</v>
      </c>
      <c r="AD1950" s="35">
        <v>-0.63301071657927499</v>
      </c>
      <c r="AE1950" s="8">
        <f t="shared" ref="AE1950" si="4484">IF(AD1950="",0,IF(OR(AC1950="",AC1950=0),W1950-AD1950,AC1950-AD1950))</f>
        <v>1.5439716579275009E-2</v>
      </c>
      <c r="AF1950" s="58">
        <f t="shared" ref="AF1950" si="4485">IF(AA1950="",(Z1950-V1950)-Z1949,AC1950-W1950)</f>
        <v>1.5066000000000024E-2</v>
      </c>
      <c r="AG1950" s="40">
        <v>-894</v>
      </c>
      <c r="AH1950" s="73">
        <v>400</v>
      </c>
      <c r="AI1950" s="40">
        <v>39</v>
      </c>
      <c r="AJ1950" s="73">
        <v>100</v>
      </c>
      <c r="AK1950" s="40">
        <v>23</v>
      </c>
      <c r="AL1950" s="73">
        <v>200</v>
      </c>
      <c r="AM1950" s="70"/>
      <c r="AN1950" s="74"/>
      <c r="AO1950" s="70"/>
      <c r="AP1950" s="63"/>
      <c r="AQ1950" s="63"/>
      <c r="AR1950" s="40"/>
      <c r="AS1950" s="40"/>
      <c r="AT1950" s="63"/>
      <c r="AU1950" s="63"/>
      <c r="AV1950" s="142"/>
      <c r="AW1950" s="71"/>
      <c r="AX1950" s="45"/>
      <c r="AY1950" s="45"/>
      <c r="AZ1950" s="46"/>
      <c r="BA1950" s="152"/>
      <c r="BB1950" s="47"/>
      <c r="BC1950" s="158">
        <v>1</v>
      </c>
      <c r="BD1950" s="158"/>
      <c r="BE1950" s="47"/>
      <c r="BF1950" s="56"/>
      <c r="BG1950" s="49"/>
      <c r="BH1950" s="50"/>
      <c r="BI1950" s="49"/>
      <c r="BJ1950" s="49"/>
      <c r="BK1950" s="49"/>
      <c r="BL1950" s="49"/>
      <c r="BM1950" s="49"/>
      <c r="BN1950" s="50"/>
      <c r="BO1950" s="49"/>
      <c r="BP1950" s="49"/>
      <c r="BQ1950" s="50"/>
      <c r="BR1950" s="9"/>
    </row>
    <row r="1951" spans="1:70" s="7" customFormat="1" x14ac:dyDescent="0.25">
      <c r="A1951" s="68" t="s">
        <v>2861</v>
      </c>
      <c r="B1951" s="67" t="s">
        <v>2862</v>
      </c>
      <c r="C1951" s="52">
        <v>44982.805844907409</v>
      </c>
      <c r="D1951" s="16">
        <f>(K1951*M1951+P1951*R1951)/(24*60*60)</f>
        <v>8.1481481481481474E-3</v>
      </c>
      <c r="E1951" s="26"/>
      <c r="F1951" s="14" t="s">
        <v>2852</v>
      </c>
      <c r="G1951" s="15">
        <v>0.122</v>
      </c>
      <c r="H1951" s="131">
        <v>31.5</v>
      </c>
      <c r="I1951" s="131">
        <v>15</v>
      </c>
      <c r="J1951" s="143" t="s">
        <v>2159</v>
      </c>
      <c r="K1951" s="27">
        <v>4</v>
      </c>
      <c r="L1951" s="27">
        <v>2E-3</v>
      </c>
      <c r="M1951" s="13">
        <v>176</v>
      </c>
      <c r="N1951" s="13">
        <v>240</v>
      </c>
      <c r="O1951" s="17">
        <v>2E-3</v>
      </c>
      <c r="P1951" s="27">
        <v>0</v>
      </c>
      <c r="Q1951" s="27">
        <v>2E-3</v>
      </c>
      <c r="R1951" s="13">
        <v>529</v>
      </c>
      <c r="S1951" s="13">
        <v>240</v>
      </c>
      <c r="T1951" s="133">
        <v>2.9999999999999997E-4</v>
      </c>
      <c r="U1951" s="27">
        <v>3.6059999999999998E-3</v>
      </c>
      <c r="V1951" s="8">
        <f>IF(AB1949="Latest Sag:",-(K1951*L1951+P1951*Q1951),-(K1951*L1951+P1951*Q1951)+U1951)</f>
        <v>-8.0000000000000002E-3</v>
      </c>
      <c r="W1951" s="8">
        <f>IF(OR(AC1950="",AC1950=0),Z1950+V1951,IF(AB1949="Latest Sag:",AA1950+U1951+V1951,AC1950+V1951))</f>
        <v>-0.62201099999999998</v>
      </c>
      <c r="X1951" s="33">
        <v>-39.851089999999999</v>
      </c>
      <c r="Y1951" s="53">
        <f>IF(OR(ISBLANK(X1951),X1949=VALUE(20)),,IF(W1949="Latest Z20:",ABS(X1949-X1951-K1948*L1948-P1948*Q1948+U1950+U1951),ABS(X1950-X1951-K1950*L1950-P1950*Q1950+U1951)))</f>
        <v>0</v>
      </c>
      <c r="Z1951" s="28">
        <v>-67.616887000000006</v>
      </c>
      <c r="AA1951" s="28">
        <v>-0.61747399999999997</v>
      </c>
      <c r="AB1951" s="28">
        <v>-2.9069999999999999E-3</v>
      </c>
      <c r="AC1951" s="8">
        <f t="shared" ref="AC1951" si="4486">AB1951+AA1951</f>
        <v>-0.62038099999999996</v>
      </c>
      <c r="AD1951" s="35">
        <v>-0.63301071657927499</v>
      </c>
      <c r="AE1951" s="8">
        <f t="shared" ref="AE1951" si="4487">IF(AD1951="",0,IF(OR(AC1951="",AC1951=0),W1951-AD1951,AC1951-AD1951))</f>
        <v>1.262971657927503E-2</v>
      </c>
      <c r="AF1951" s="58">
        <f t="shared" ref="AF1951" si="4488">IF(AA1951="",(Z1951-V1951)-Z1950,AC1951-W1951)</f>
        <v>1.6300000000000203E-3</v>
      </c>
      <c r="AG1951" s="40">
        <v>232</v>
      </c>
      <c r="AH1951" s="73">
        <v>400</v>
      </c>
      <c r="AI1951" s="40">
        <v>28</v>
      </c>
      <c r="AJ1951" s="73">
        <v>100</v>
      </c>
      <c r="AK1951" s="40">
        <v>5</v>
      </c>
      <c r="AL1951" s="73">
        <v>200</v>
      </c>
      <c r="AM1951" s="70"/>
      <c r="AN1951" s="74"/>
      <c r="AO1951" s="70">
        <v>340</v>
      </c>
      <c r="AP1951" s="63"/>
      <c r="AQ1951" s="63"/>
      <c r="AR1951" s="40"/>
      <c r="AS1951" s="40"/>
      <c r="AT1951" s="63"/>
      <c r="AU1951" s="63"/>
      <c r="AV1951" s="142"/>
      <c r="AW1951" s="71"/>
      <c r="AX1951" s="45"/>
      <c r="AY1951" s="45"/>
      <c r="AZ1951" s="46"/>
      <c r="BA1951" s="152"/>
      <c r="BB1951" s="47"/>
      <c r="BC1951" s="158">
        <v>1</v>
      </c>
      <c r="BD1951" s="158"/>
      <c r="BE1951" s="47"/>
      <c r="BF1951" s="56"/>
      <c r="BG1951" s="49"/>
      <c r="BH1951" s="50"/>
      <c r="BI1951" s="49"/>
      <c r="BJ1951" s="49"/>
      <c r="BK1951" s="49"/>
      <c r="BL1951" s="49"/>
      <c r="BM1951" s="49"/>
      <c r="BN1951" s="50"/>
      <c r="BO1951" s="49"/>
      <c r="BP1951" s="49"/>
      <c r="BQ1951" s="50"/>
      <c r="BR1951" s="9"/>
    </row>
    <row r="1952" spans="1:70" s="7" customFormat="1" x14ac:dyDescent="0.25">
      <c r="A1952" s="68" t="s">
        <v>2863</v>
      </c>
      <c r="B1952" s="67" t="s">
        <v>2862</v>
      </c>
      <c r="C1952" s="52">
        <v>44982.828645833331</v>
      </c>
      <c r="D1952" s="16">
        <f>(K1952*M1952+P1952*R1952)/(24*60*60)</f>
        <v>4.0740740740740737E-3</v>
      </c>
      <c r="E1952" s="26"/>
      <c r="F1952" s="14" t="s">
        <v>2852</v>
      </c>
      <c r="G1952" s="15">
        <v>0.122</v>
      </c>
      <c r="H1952" s="131">
        <v>31.5</v>
      </c>
      <c r="I1952" s="131">
        <v>15</v>
      </c>
      <c r="J1952" s="143" t="s">
        <v>2159</v>
      </c>
      <c r="K1952" s="27">
        <v>2</v>
      </c>
      <c r="L1952" s="27">
        <v>2E-3</v>
      </c>
      <c r="M1952" s="13">
        <v>176</v>
      </c>
      <c r="N1952" s="13">
        <v>240</v>
      </c>
      <c r="O1952" s="17">
        <v>2E-3</v>
      </c>
      <c r="P1952" s="27">
        <v>0</v>
      </c>
      <c r="Q1952" s="27">
        <v>2E-3</v>
      </c>
      <c r="R1952" s="13">
        <v>529</v>
      </c>
      <c r="S1952" s="13">
        <v>240</v>
      </c>
      <c r="T1952" s="133">
        <v>2.9999999999999997E-4</v>
      </c>
      <c r="U1952" s="27">
        <v>1.372E-3</v>
      </c>
      <c r="V1952" s="8">
        <f>IF(AB1950="Latest Sag:",-(K1952*L1952+P1952*Q1952),-(K1952*L1952+P1952*Q1952)+U1952)</f>
        <v>-2.6280000000000001E-3</v>
      </c>
      <c r="W1952" s="8">
        <f>IF(OR(AC1951="",AC1951=0),Z1951+V1952,IF(AB1950="Latest Sag:",AA1951+U1952+V1952,AC1951+V1952))</f>
        <v>-0.62300899999999992</v>
      </c>
      <c r="X1952" s="33">
        <v>-39.857717000000001</v>
      </c>
      <c r="Y1952" s="53">
        <f>IF(OR(ISBLANK(X1952),X1950=VALUE(20)),,IF(W1950="Latest Z20:",ABS(X1950-X1952-K1949*L1949-P1949*Q1949+U1951+U1952),ABS(X1951-X1952-K1951*L1951-P1951*Q1951+U1952)))</f>
        <v>9.9999999828535857E-7</v>
      </c>
      <c r="Z1952" s="28">
        <v>-67.617063999999999</v>
      </c>
      <c r="AA1952" s="28">
        <v>-0.61750700000000003</v>
      </c>
      <c r="AB1952" s="28">
        <v>-5.437E-3</v>
      </c>
      <c r="AC1952" s="8">
        <f t="shared" ref="AC1952" si="4489">AB1952+AA1952</f>
        <v>-0.62294400000000005</v>
      </c>
      <c r="AD1952" s="35">
        <v>-0.63301071657927499</v>
      </c>
      <c r="AE1952" s="8">
        <f t="shared" ref="AE1952" si="4490">IF(AD1952="",0,IF(OR(AC1952="",AC1952=0),W1952-AD1952,AC1952-AD1952))</f>
        <v>1.0066716579274937E-2</v>
      </c>
      <c r="AF1952" s="58">
        <f t="shared" ref="AF1952" si="4491">IF(AA1952="",(Z1952-V1952)-Z1951,AC1952-W1952)</f>
        <v>6.4999999999870717E-5</v>
      </c>
      <c r="AG1952" s="40">
        <v>388</v>
      </c>
      <c r="AH1952" s="73">
        <v>400</v>
      </c>
      <c r="AI1952" s="40">
        <v>33</v>
      </c>
      <c r="AJ1952" s="73">
        <v>100</v>
      </c>
      <c r="AK1952" s="40">
        <v>7</v>
      </c>
      <c r="AL1952" s="73">
        <v>200</v>
      </c>
      <c r="AM1952" s="70"/>
      <c r="AN1952" s="74"/>
      <c r="AO1952" s="70">
        <v>61</v>
      </c>
      <c r="AP1952" s="63"/>
      <c r="AQ1952" s="63"/>
      <c r="AR1952" s="40"/>
      <c r="AS1952" s="40"/>
      <c r="AT1952" s="63"/>
      <c r="AU1952" s="63"/>
      <c r="AV1952" s="142"/>
      <c r="AW1952" s="71"/>
      <c r="AX1952" s="45">
        <v>-2.1100000000000001E-4</v>
      </c>
      <c r="AY1952" s="45"/>
      <c r="AZ1952" s="46"/>
      <c r="BA1952" s="152"/>
      <c r="BB1952" s="47"/>
      <c r="BC1952" s="158">
        <v>1</v>
      </c>
      <c r="BD1952" s="158"/>
      <c r="BE1952" s="47"/>
      <c r="BF1952" s="56"/>
      <c r="BG1952" s="49"/>
      <c r="BH1952" s="50"/>
      <c r="BI1952" s="49"/>
      <c r="BJ1952" s="49"/>
      <c r="BK1952" s="49"/>
      <c r="BL1952" s="49"/>
      <c r="BM1952" s="49"/>
      <c r="BN1952" s="50"/>
      <c r="BO1952" s="49"/>
      <c r="BP1952" s="49"/>
      <c r="BQ1952" s="50"/>
      <c r="BR1952" s="9"/>
    </row>
    <row r="1953" spans="1:70" s="7" customFormat="1" x14ac:dyDescent="0.25">
      <c r="A1953" s="68" t="s">
        <v>2864</v>
      </c>
      <c r="B1953" s="67" t="s">
        <v>2862</v>
      </c>
      <c r="C1953" s="52">
        <v>44982.846655092595</v>
      </c>
      <c r="D1953" s="16">
        <f>(K1953*M1953+P1953*R1953)/(24*60*60)</f>
        <v>6.1111111111111114E-3</v>
      </c>
      <c r="E1953" s="26"/>
      <c r="F1953" s="14" t="s">
        <v>2852</v>
      </c>
      <c r="G1953" s="15">
        <v>0.122</v>
      </c>
      <c r="H1953" s="131">
        <v>31.5</v>
      </c>
      <c r="I1953" s="131">
        <v>15</v>
      </c>
      <c r="J1953" s="143" t="s">
        <v>2159</v>
      </c>
      <c r="K1953" s="27">
        <v>3</v>
      </c>
      <c r="L1953" s="27">
        <v>2E-3</v>
      </c>
      <c r="M1953" s="13">
        <v>176</v>
      </c>
      <c r="N1953" s="13">
        <v>240</v>
      </c>
      <c r="O1953" s="17">
        <v>2E-3</v>
      </c>
      <c r="P1953" s="27">
        <v>0</v>
      </c>
      <c r="Q1953" s="27">
        <v>2E-3</v>
      </c>
      <c r="R1953" s="13">
        <v>529</v>
      </c>
      <c r="S1953" s="13">
        <v>240</v>
      </c>
      <c r="T1953" s="133">
        <v>2.9999999999999997E-4</v>
      </c>
      <c r="U1953" s="27">
        <v>9.3700000000000001E-4</v>
      </c>
      <c r="V1953" s="8">
        <f>IF(AB1951="Latest Sag:",-(K1953*L1953+P1953*Q1953),-(K1953*L1953+P1953*Q1953)+U1953)</f>
        <v>-5.0629999999999998E-3</v>
      </c>
      <c r="W1953" s="8">
        <f>IF(OR(AC1952="",AC1952=0),Z1952+V1953,IF(AB1951="Latest Sag:",AA1952+U1953+V1953,AC1952+V1953))</f>
        <v>-0.62800700000000009</v>
      </c>
      <c r="X1953" s="33">
        <v>-39.860782</v>
      </c>
      <c r="Y1953" s="53">
        <f>IF(OR(ISBLANK(X1953),X1951=VALUE(20)),,IF(W1951="Latest Z20:",ABS(X1951-X1953-K1950*L1950-P1950*Q1950+U1952+U1953),ABS(X1952-X1953-K1952*L1952-P1952*Q1952+U1953)))</f>
        <v>1.9999999994292162E-6</v>
      </c>
      <c r="Z1953" s="28">
        <v>-67.617159000000001</v>
      </c>
      <c r="AA1953" s="28">
        <v>-0.61747399999999997</v>
      </c>
      <c r="AB1953" s="28">
        <v>-1.0588E-2</v>
      </c>
      <c r="AC1953" s="8">
        <f t="shared" ref="AC1953" si="4492">AB1953+AA1953</f>
        <v>-0.62806200000000001</v>
      </c>
      <c r="AD1953" s="35">
        <v>-0.63301071657927499</v>
      </c>
      <c r="AE1953" s="8">
        <f t="shared" ref="AE1953" si="4493">IF(AD1953="",0,IF(OR(AC1953="",AC1953=0),W1953-AD1953,AC1953-AD1953))</f>
        <v>4.948716579274981E-3</v>
      </c>
      <c r="AF1953" s="58">
        <f t="shared" ref="AF1953" si="4494">IF(AA1953="",(Z1953-V1953)-Z1952,AC1953-W1953)</f>
        <v>-5.4999999999916227E-5</v>
      </c>
      <c r="AG1953" s="40">
        <v>83</v>
      </c>
      <c r="AH1953" s="73">
        <v>400</v>
      </c>
      <c r="AI1953" s="40">
        <v>30</v>
      </c>
      <c r="AJ1953" s="73">
        <v>100</v>
      </c>
      <c r="AK1953" s="40">
        <v>9</v>
      </c>
      <c r="AL1953" s="73">
        <v>200</v>
      </c>
      <c r="AM1953" s="70"/>
      <c r="AN1953" s="74"/>
      <c r="AO1953" s="70">
        <v>42</v>
      </c>
      <c r="AP1953" s="63"/>
      <c r="AQ1953" s="63"/>
      <c r="AR1953" s="40"/>
      <c r="AS1953" s="40"/>
      <c r="AT1953" s="63"/>
      <c r="AU1953" s="63"/>
      <c r="AV1953" s="142"/>
      <c r="AW1953" s="71"/>
      <c r="AX1953" s="45"/>
      <c r="AY1953" s="45"/>
      <c r="AZ1953" s="46"/>
      <c r="BA1953" s="152"/>
      <c r="BB1953" s="47"/>
      <c r="BC1953" s="158">
        <v>1</v>
      </c>
      <c r="BD1953" s="158"/>
      <c r="BE1953" s="47"/>
      <c r="BF1953" s="56"/>
      <c r="BG1953" s="49"/>
      <c r="BH1953" s="50"/>
      <c r="BI1953" s="49"/>
      <c r="BJ1953" s="49"/>
      <c r="BK1953" s="49"/>
      <c r="BL1953" s="49"/>
      <c r="BM1953" s="49"/>
      <c r="BN1953" s="50"/>
      <c r="BO1953" s="49"/>
      <c r="BP1953" s="49"/>
      <c r="BQ1953" s="50"/>
      <c r="BR1953" s="9"/>
    </row>
    <row r="1954" spans="1:70" s="7" customFormat="1" x14ac:dyDescent="0.25">
      <c r="A1954" s="68" t="s">
        <v>2865</v>
      </c>
      <c r="B1954" s="67" t="s">
        <v>2862</v>
      </c>
      <c r="C1954" s="52">
        <v>44982.864942129629</v>
      </c>
      <c r="D1954" s="16">
        <f>(K1954*M1954+P1954*R1954)/(24*60*60)</f>
        <v>1.019675925925926E-2</v>
      </c>
      <c r="E1954" s="26"/>
      <c r="F1954" s="14" t="s">
        <v>2852</v>
      </c>
      <c r="G1954" s="15">
        <v>0.122</v>
      </c>
      <c r="H1954" s="131">
        <v>31.5</v>
      </c>
      <c r="I1954" s="131">
        <v>15</v>
      </c>
      <c r="J1954" s="143" t="s">
        <v>2159</v>
      </c>
      <c r="K1954" s="27">
        <v>2</v>
      </c>
      <c r="L1954" s="27">
        <v>2E-3</v>
      </c>
      <c r="M1954" s="13">
        <v>176</v>
      </c>
      <c r="N1954" s="13">
        <v>240</v>
      </c>
      <c r="O1954" s="17">
        <v>2E-3</v>
      </c>
      <c r="P1954" s="27">
        <v>1</v>
      </c>
      <c r="Q1954" s="27">
        <v>2E-3</v>
      </c>
      <c r="R1954" s="13">
        <v>529</v>
      </c>
      <c r="S1954" s="13">
        <v>240</v>
      </c>
      <c r="T1954" s="133">
        <v>2.9999999999999997E-4</v>
      </c>
      <c r="U1954" s="27">
        <v>1.1559999999999999E-3</v>
      </c>
      <c r="V1954" s="8">
        <f>IF(AB1952="Latest Sag:",-(K1954*L1954+P1954*Q1954),-(K1954*L1954+P1954*Q1954)+U1954)</f>
        <v>-4.8440000000000002E-3</v>
      </c>
      <c r="W1954" s="8">
        <f>IF(OR(AC1953="",AC1953=0),Z1953+V1954,IF(AB1952="Latest Sag:",AA1953+U1954+V1954,AC1953+V1954))</f>
        <v>-0.63290599999999997</v>
      </c>
      <c r="X1954" s="33">
        <v>-39.865622999999999</v>
      </c>
      <c r="Y1954" s="53">
        <f>IF(OR(ISBLANK(X1954),X1952=VALUE(20)),,IF(W1952="Latest Z20:",ABS(X1952-X1954-K1951*L1951-P1951*Q1951+U1953+U1954),ABS(X1953-X1954-K1953*L1953-P1953*Q1953+U1954)))</f>
        <v>3.0000000010152114E-6</v>
      </c>
      <c r="Z1954" s="28">
        <v>-67.617019999999997</v>
      </c>
      <c r="AA1954" s="28">
        <v>-0.61750799999999995</v>
      </c>
      <c r="AB1954" s="28">
        <v>-1.5533999999999999E-2</v>
      </c>
      <c r="AC1954" s="8">
        <f t="shared" ref="AC1954" si="4495">AB1954+AA1954</f>
        <v>-0.63304199999999999</v>
      </c>
      <c r="AD1954" s="35">
        <v>-0.63301071657927499</v>
      </c>
      <c r="AE1954" s="8">
        <f t="shared" ref="AE1954" si="4496">IF(AD1954="",0,IF(OR(AC1954="",AC1954=0),W1954-AD1954,AC1954-AD1954))</f>
        <v>-3.1283420725003452E-5</v>
      </c>
      <c r="AF1954" s="58">
        <f t="shared" ref="AF1954" si="4497">IF(AA1954="",(Z1954-V1954)-Z1953,AC1954-W1954)</f>
        <v>-1.3600000000002499E-4</v>
      </c>
      <c r="AG1954" s="40">
        <v>104</v>
      </c>
      <c r="AH1954" s="73">
        <v>400</v>
      </c>
      <c r="AI1954" s="40">
        <v>28</v>
      </c>
      <c r="AJ1954" s="73">
        <v>100</v>
      </c>
      <c r="AK1954" s="40">
        <v>13</v>
      </c>
      <c r="AL1954" s="73">
        <v>200</v>
      </c>
      <c r="AM1954" s="70"/>
      <c r="AN1954" s="74"/>
      <c r="AO1954" s="70">
        <v>36</v>
      </c>
      <c r="AP1954" s="63"/>
      <c r="AQ1954" s="63"/>
      <c r="AR1954" s="40"/>
      <c r="AS1954" s="40"/>
      <c r="AT1954" s="63"/>
      <c r="AU1954" s="63"/>
      <c r="AV1954" s="142"/>
      <c r="AW1954" s="71"/>
      <c r="AX1954" s="45"/>
      <c r="AY1954" s="45"/>
      <c r="AZ1954" s="46"/>
      <c r="BA1954" s="152"/>
      <c r="BB1954" s="47"/>
      <c r="BC1954" s="158">
        <v>1</v>
      </c>
      <c r="BD1954" s="158">
        <v>4</v>
      </c>
      <c r="BE1954" s="47">
        <v>5.5</v>
      </c>
      <c r="BF1954" s="56"/>
      <c r="BG1954" s="49"/>
      <c r="BH1954" s="50"/>
      <c r="BI1954" s="49"/>
      <c r="BJ1954" s="49"/>
      <c r="BK1954" s="49"/>
      <c r="BL1954" s="49"/>
      <c r="BM1954" s="49"/>
      <c r="BN1954" s="50"/>
      <c r="BO1954" s="49"/>
      <c r="BP1954" s="49"/>
      <c r="BQ1954" s="50"/>
      <c r="BR1954" s="9"/>
    </row>
    <row r="1955" spans="1:70" s="6" customFormat="1" x14ac:dyDescent="0.25">
      <c r="A1955" s="170" t="s">
        <v>1155</v>
      </c>
      <c r="B1955" s="136"/>
      <c r="C1955" s="137">
        <v>44982.898495370369</v>
      </c>
      <c r="D1955" s="146">
        <v>3.26</v>
      </c>
      <c r="E1955" s="139" t="s">
        <v>814</v>
      </c>
      <c r="F1955" s="165" t="s">
        <v>1171</v>
      </c>
      <c r="G1955" s="22"/>
      <c r="H1955" s="134"/>
      <c r="I1955" s="134"/>
      <c r="J1955" s="145"/>
      <c r="K1955" s="29"/>
      <c r="L1955" s="29"/>
      <c r="M1955" s="1"/>
      <c r="N1955" s="1"/>
      <c r="O1955" s="3"/>
      <c r="P1955" s="29"/>
      <c r="Q1955" s="29"/>
      <c r="R1955" s="1"/>
      <c r="S1955" s="1"/>
      <c r="T1955" s="147" t="s">
        <v>903</v>
      </c>
      <c r="U1955" s="32" t="s">
        <v>24</v>
      </c>
      <c r="V1955" s="24"/>
      <c r="W1955" s="25" t="s">
        <v>22</v>
      </c>
      <c r="X1955" s="30">
        <v>20</v>
      </c>
      <c r="Y1955" s="138"/>
      <c r="Z1955" s="30"/>
      <c r="AA1955" s="30"/>
      <c r="AB1955" s="36" t="s">
        <v>21</v>
      </c>
      <c r="AC1955" s="24">
        <f>$AC$1954</f>
        <v>-0.63304199999999999</v>
      </c>
      <c r="AD1955" s="30"/>
      <c r="AE1955" s="24"/>
      <c r="AF1955" s="24"/>
      <c r="AG1955" s="41"/>
      <c r="AH1955" s="41"/>
      <c r="AI1955" s="41"/>
      <c r="AJ1955" s="41"/>
      <c r="AK1955" s="41"/>
      <c r="AL1955" s="41"/>
      <c r="AM1955" s="41"/>
      <c r="AN1955" s="41"/>
      <c r="AO1955" s="41"/>
      <c r="AP1955" s="135"/>
      <c r="AQ1955" s="135"/>
      <c r="AR1955" s="41"/>
      <c r="AS1955" s="41"/>
      <c r="AT1955" s="135"/>
      <c r="AU1955" s="135"/>
      <c r="AV1955" s="29"/>
      <c r="AW1955" s="42"/>
      <c r="AX1955" s="42"/>
      <c r="AY1955" s="42"/>
      <c r="AZ1955" s="43"/>
      <c r="BA1955" s="151"/>
      <c r="BB1955" s="44"/>
      <c r="BC1955" s="157">
        <v>2</v>
      </c>
      <c r="BD1955" s="157"/>
      <c r="BE1955" s="44"/>
      <c r="BF1955" s="48"/>
      <c r="BG1955" s="48"/>
      <c r="BH1955" s="48"/>
      <c r="BI1955" s="48"/>
      <c r="BJ1955" s="48"/>
      <c r="BK1955" s="48"/>
      <c r="BL1955" s="48"/>
      <c r="BM1955" s="48"/>
      <c r="BN1955" s="48"/>
      <c r="BO1955" s="48"/>
      <c r="BP1955" s="48"/>
      <c r="BQ1955" s="48"/>
      <c r="BR1955" s="1"/>
    </row>
    <row r="1956" spans="1:70" s="7" customFormat="1" x14ac:dyDescent="0.25">
      <c r="A1956" s="68" t="s">
        <v>2866</v>
      </c>
      <c r="B1956" s="67" t="s">
        <v>2862</v>
      </c>
      <c r="C1956" s="52">
        <v>44982.898553240739</v>
      </c>
      <c r="D1956" s="16">
        <f>(K1956*M1956+P1956*R1956)/(24*60*60)</f>
        <v>0</v>
      </c>
      <c r="E1956" s="26"/>
      <c r="F1956" s="14" t="s">
        <v>2852</v>
      </c>
      <c r="G1956" s="15">
        <v>0.122</v>
      </c>
      <c r="H1956" s="131">
        <v>31.5</v>
      </c>
      <c r="I1956" s="131">
        <v>15</v>
      </c>
      <c r="J1956" s="143" t="s">
        <v>2159</v>
      </c>
      <c r="K1956" s="37"/>
      <c r="L1956" s="27">
        <v>2E-3</v>
      </c>
      <c r="M1956" s="13">
        <v>176</v>
      </c>
      <c r="N1956" s="13">
        <v>240</v>
      </c>
      <c r="O1956" s="17">
        <v>2E-3</v>
      </c>
      <c r="P1956" s="37"/>
      <c r="Q1956" s="27">
        <v>2E-3</v>
      </c>
      <c r="R1956" s="13">
        <v>529</v>
      </c>
      <c r="S1956" s="13">
        <v>240</v>
      </c>
      <c r="T1956" s="133">
        <v>2.9999999999999997E-4</v>
      </c>
      <c r="U1956" s="27">
        <v>0</v>
      </c>
      <c r="V1956" s="8">
        <f>IF(AB1954="Latest Sag:",-(K1956*L1956+P1956*Q1956),-(K1956*L1956+P1956*Q1956)+U1956)</f>
        <v>0</v>
      </c>
      <c r="W1956" s="8">
        <f>IF(OR(AC1955="",AC1955=0),Z1955+V1956,IF(AB1954="Latest Sag:",AA1955+U1956+V1956,AC1955+V1956))</f>
        <v>-0.63304199999999999</v>
      </c>
      <c r="X1956" s="34"/>
      <c r="Y1956" s="53">
        <f>IF(OR(ISBLANK(X1956),X1954=VALUE(20)),,IF(W1954="Latest Z20:",ABS(X1954-X1956-K1953*L1953-P1953*Q1953+U1955+U1956),ABS(X1955-X1956-K1955*L1955-P1955*Q1955+U1956)))</f>
        <v>0</v>
      </c>
      <c r="Z1956" s="28">
        <v>-67.616743</v>
      </c>
      <c r="AA1956" s="28">
        <v>-0.61745300000000003</v>
      </c>
      <c r="AB1956" s="28">
        <v>3.418E-3</v>
      </c>
      <c r="AC1956" s="8">
        <f t="shared" ref="AC1956" si="4498">AB1956+AA1956</f>
        <v>-0.614035</v>
      </c>
      <c r="AD1956" s="35">
        <v>-0.63309231911586505</v>
      </c>
      <c r="AE1956" s="8">
        <f t="shared" ref="AE1956" si="4499">IF(AD1956="",0,IF(OR(AC1956="",AC1956=0),W1956-AD1956,AC1956-AD1956))</f>
        <v>1.9057319115865057E-2</v>
      </c>
      <c r="AF1956" s="58">
        <f t="shared" ref="AF1956" si="4500">IF(AA1956="",(Z1956-V1956)-Z1955,AC1956-W1956)</f>
        <v>1.9006999999999996E-2</v>
      </c>
      <c r="AG1956" s="40">
        <v>-2218</v>
      </c>
      <c r="AH1956" s="73">
        <v>400</v>
      </c>
      <c r="AI1956" s="40">
        <v>33</v>
      </c>
      <c r="AJ1956" s="73">
        <v>100</v>
      </c>
      <c r="AK1956" s="40">
        <v>24</v>
      </c>
      <c r="AL1956" s="73">
        <v>200</v>
      </c>
      <c r="AM1956" s="70"/>
      <c r="AN1956" s="74"/>
      <c r="AO1956" s="70"/>
      <c r="AP1956" s="63"/>
      <c r="AQ1956" s="63"/>
      <c r="AR1956" s="40"/>
      <c r="AS1956" s="40"/>
      <c r="AT1956" s="63"/>
      <c r="AU1956" s="63"/>
      <c r="AV1956" s="142"/>
      <c r="AW1956" s="71"/>
      <c r="AX1956" s="45"/>
      <c r="AY1956" s="45"/>
      <c r="AZ1956" s="46"/>
      <c r="BA1956" s="152"/>
      <c r="BB1956" s="47"/>
      <c r="BC1956" s="158">
        <v>2</v>
      </c>
      <c r="BD1956" s="158"/>
      <c r="BE1956" s="47"/>
      <c r="BF1956" s="56"/>
      <c r="BG1956" s="49"/>
      <c r="BH1956" s="50"/>
      <c r="BI1956" s="49"/>
      <c r="BJ1956" s="49"/>
      <c r="BK1956" s="49"/>
      <c r="BL1956" s="49"/>
      <c r="BM1956" s="49"/>
      <c r="BN1956" s="50"/>
      <c r="BO1956" s="49"/>
      <c r="BP1956" s="49"/>
      <c r="BQ1956" s="50"/>
      <c r="BR1956" s="9"/>
    </row>
    <row r="1957" spans="1:70" s="7" customFormat="1" x14ac:dyDescent="0.25">
      <c r="A1957" s="68" t="s">
        <v>2867</v>
      </c>
      <c r="B1957" s="67" t="s">
        <v>2862</v>
      </c>
      <c r="C1957" s="52">
        <v>44982.942974537036</v>
      </c>
      <c r="D1957" s="16">
        <f>(K1957*M1957+P1957*R1957)/(24*60*60)</f>
        <v>1.0185185185185186E-2</v>
      </c>
      <c r="E1957" s="26"/>
      <c r="F1957" s="14" t="s">
        <v>2852</v>
      </c>
      <c r="G1957" s="15">
        <v>0.122</v>
      </c>
      <c r="H1957" s="131">
        <v>31.5</v>
      </c>
      <c r="I1957" s="131">
        <v>15</v>
      </c>
      <c r="J1957" s="143" t="s">
        <v>2159</v>
      </c>
      <c r="K1957" s="27">
        <v>5</v>
      </c>
      <c r="L1957" s="27">
        <v>2E-3</v>
      </c>
      <c r="M1957" s="13">
        <v>176</v>
      </c>
      <c r="N1957" s="13">
        <v>240</v>
      </c>
      <c r="O1957" s="17">
        <v>2E-3</v>
      </c>
      <c r="P1957" s="27">
        <v>0</v>
      </c>
      <c r="Q1957" s="27">
        <v>2E-3</v>
      </c>
      <c r="R1957" s="13">
        <v>529</v>
      </c>
      <c r="S1957" s="13">
        <v>240</v>
      </c>
      <c r="T1957" s="133">
        <v>2.9999999999999997E-4</v>
      </c>
      <c r="U1957" s="27">
        <v>5.8529999999999997E-3</v>
      </c>
      <c r="V1957" s="8">
        <f>IF(AB1955="Latest Sag:",-(K1957*L1957+P1957*Q1957),-(K1957*L1957+P1957*Q1957)+U1957)</f>
        <v>-0.01</v>
      </c>
      <c r="W1957" s="8">
        <f>IF(OR(AC1956="",AC1956=0),Z1956+V1957,IF(AB1955="Latest Sag:",AA1956+U1957+V1957,AC1956+V1957))</f>
        <v>-0.62160000000000004</v>
      </c>
      <c r="X1957" s="33">
        <v>-39.849651000000001</v>
      </c>
      <c r="Y1957" s="53">
        <f>IF(OR(ISBLANK(X1957),X1955=VALUE(20)),,IF(W1955="Latest Z20:",ABS(X1955-X1957-K1954*L1954-P1954*Q1954+U1956+U1957),ABS(X1956-X1957-K1956*L1956-P1956*Q1956+U1957)))</f>
        <v>0</v>
      </c>
      <c r="Z1957" s="28">
        <v>-67.616809000000003</v>
      </c>
      <c r="AA1957" s="28">
        <v>-0.61746199999999996</v>
      </c>
      <c r="AB1957" s="28">
        <v>-3.6700000000000001E-3</v>
      </c>
      <c r="AC1957" s="8">
        <f t="shared" ref="AC1957" si="4501">AB1957+AA1957</f>
        <v>-0.62113199999999991</v>
      </c>
      <c r="AD1957" s="35">
        <v>-0.63309231911586505</v>
      </c>
      <c r="AE1957" s="8">
        <f t="shared" ref="AE1957" si="4502">IF(AD1957="",0,IF(OR(AC1957="",AC1957=0),W1957-AD1957,AC1957-AD1957))</f>
        <v>1.1960319115865148E-2</v>
      </c>
      <c r="AF1957" s="58">
        <f t="shared" ref="AF1957" si="4503">IF(AA1957="",(Z1957-V1957)-Z1956,AC1957-W1957)</f>
        <v>4.6800000000013497E-4</v>
      </c>
      <c r="AG1957" s="40">
        <v>-358</v>
      </c>
      <c r="AH1957" s="73">
        <v>400</v>
      </c>
      <c r="AI1957" s="40">
        <v>29</v>
      </c>
      <c r="AJ1957" s="73">
        <v>100</v>
      </c>
      <c r="AK1957" s="40">
        <v>11</v>
      </c>
      <c r="AL1957" s="73">
        <v>200</v>
      </c>
      <c r="AM1957" s="70"/>
      <c r="AN1957" s="74"/>
      <c r="AO1957" s="70">
        <v>355</v>
      </c>
      <c r="AP1957" s="63"/>
      <c r="AQ1957" s="63"/>
      <c r="AR1957" s="40"/>
      <c r="AS1957" s="40"/>
      <c r="AT1957" s="63"/>
      <c r="AU1957" s="63"/>
      <c r="AV1957" s="142"/>
      <c r="AW1957" s="71"/>
      <c r="AX1957" s="45"/>
      <c r="AY1957" s="45"/>
      <c r="AZ1957" s="46"/>
      <c r="BA1957" s="152"/>
      <c r="BB1957" s="47"/>
      <c r="BC1957" s="158">
        <v>2</v>
      </c>
      <c r="BD1957" s="158"/>
      <c r="BE1957" s="47"/>
      <c r="BF1957" s="56"/>
      <c r="BG1957" s="49"/>
      <c r="BH1957" s="50"/>
      <c r="BI1957" s="49"/>
      <c r="BJ1957" s="49"/>
      <c r="BK1957" s="49"/>
      <c r="BL1957" s="49"/>
      <c r="BM1957" s="49"/>
      <c r="BN1957" s="50"/>
      <c r="BO1957" s="49"/>
      <c r="BP1957" s="49"/>
      <c r="BQ1957" s="50"/>
      <c r="BR1957" s="9"/>
    </row>
    <row r="1958" spans="1:70" s="7" customFormat="1" x14ac:dyDescent="0.25">
      <c r="A1958" s="68" t="s">
        <v>2868</v>
      </c>
      <c r="B1958" s="67" t="s">
        <v>2862</v>
      </c>
      <c r="C1958" s="52">
        <v>44982.967847222222</v>
      </c>
      <c r="D1958" s="16">
        <f>(K1958*M1958+P1958*R1958)/(24*60*60)</f>
        <v>8.1481481481481474E-3</v>
      </c>
      <c r="E1958" s="26"/>
      <c r="F1958" s="14" t="s">
        <v>2852</v>
      </c>
      <c r="G1958" s="15">
        <v>0.122</v>
      </c>
      <c r="H1958" s="131">
        <v>31.5</v>
      </c>
      <c r="I1958" s="131">
        <v>15</v>
      </c>
      <c r="J1958" s="143" t="s">
        <v>2159</v>
      </c>
      <c r="K1958" s="27">
        <v>4</v>
      </c>
      <c r="L1958" s="27">
        <v>2E-3</v>
      </c>
      <c r="M1958" s="13">
        <v>176</v>
      </c>
      <c r="N1958" s="13">
        <v>240</v>
      </c>
      <c r="O1958" s="17">
        <v>2E-3</v>
      </c>
      <c r="P1958" s="27">
        <v>0</v>
      </c>
      <c r="Q1958" s="27">
        <v>2E-3</v>
      </c>
      <c r="R1958" s="13">
        <v>529</v>
      </c>
      <c r="S1958" s="13">
        <v>240</v>
      </c>
      <c r="T1958" s="133">
        <v>2.9999999999999997E-4</v>
      </c>
      <c r="U1958" s="27">
        <v>1.052E-3</v>
      </c>
      <c r="V1958" s="8">
        <f>IF(AB1956="Latest Sag:",-(K1958*L1958+P1958*Q1958),-(K1958*L1958+P1958*Q1958)+U1958)</f>
        <v>-6.9480000000000002E-3</v>
      </c>
      <c r="W1958" s="8">
        <f>IF(OR(AC1957="",AC1957=0),Z1957+V1958,IF(AB1956="Latest Sag:",AA1957+U1958+V1958,AC1957+V1958))</f>
        <v>-0.62807999999999986</v>
      </c>
      <c r="X1958" s="33">
        <v>-39.858598000000001</v>
      </c>
      <c r="Y1958" s="53">
        <f>IF(OR(ISBLANK(X1958),X1956=VALUE(20)),,IF(W1956="Latest Z20:",ABS(X1956-X1958-K1955*L1955-P1955*Q1955+U1957+U1958),ABS(X1957-X1958-K1957*L1957-P1957*Q1957+U1958)))</f>
        <v>1.0000000008501472E-6</v>
      </c>
      <c r="Z1958" s="28">
        <v>-67.616904000000005</v>
      </c>
      <c r="AA1958" s="28">
        <v>-0.61746000000000001</v>
      </c>
      <c r="AB1958" s="28">
        <v>-1.0602E-2</v>
      </c>
      <c r="AC1958" s="8">
        <f t="shared" ref="AC1958" si="4504">AB1958+AA1958</f>
        <v>-0.62806200000000001</v>
      </c>
      <c r="AD1958" s="35">
        <v>-0.63309231911586505</v>
      </c>
      <c r="AE1958" s="8">
        <f t="shared" ref="AE1958" si="4505">IF(AD1958="",0,IF(OR(AC1958="",AC1958=0),W1958-AD1958,AC1958-AD1958))</f>
        <v>5.0303191158650451E-3</v>
      </c>
      <c r="AF1958" s="58">
        <f t="shared" ref="AF1958" si="4506">IF(AA1958="",(Z1958-V1958)-Z1957,AC1958-W1958)</f>
        <v>1.7999999999851468E-5</v>
      </c>
      <c r="AG1958" s="40">
        <v>-274</v>
      </c>
      <c r="AH1958" s="73">
        <v>400</v>
      </c>
      <c r="AI1958" s="40">
        <v>28</v>
      </c>
      <c r="AJ1958" s="73">
        <v>100</v>
      </c>
      <c r="AK1958" s="40">
        <v>9</v>
      </c>
      <c r="AL1958" s="73">
        <v>200</v>
      </c>
      <c r="AM1958" s="70"/>
      <c r="AN1958" s="74"/>
      <c r="AO1958" s="70">
        <v>115</v>
      </c>
      <c r="AP1958" s="63"/>
      <c r="AQ1958" s="63"/>
      <c r="AR1958" s="40"/>
      <c r="AS1958" s="40"/>
      <c r="AT1958" s="63"/>
      <c r="AU1958" s="63"/>
      <c r="AV1958" s="142"/>
      <c r="AW1958" s="71"/>
      <c r="AX1958" s="45"/>
      <c r="AY1958" s="45"/>
      <c r="AZ1958" s="46"/>
      <c r="BA1958" s="152"/>
      <c r="BB1958" s="47"/>
      <c r="BC1958" s="158">
        <v>2</v>
      </c>
      <c r="BD1958" s="158"/>
      <c r="BE1958" s="47"/>
      <c r="BF1958" s="56"/>
      <c r="BG1958" s="49"/>
      <c r="BH1958" s="50"/>
      <c r="BI1958" s="49"/>
      <c r="BJ1958" s="49"/>
      <c r="BK1958" s="49"/>
      <c r="BL1958" s="49"/>
      <c r="BM1958" s="49"/>
      <c r="BN1958" s="50"/>
      <c r="BO1958" s="49"/>
      <c r="BP1958" s="49"/>
      <c r="BQ1958" s="50"/>
      <c r="BR1958" s="9"/>
    </row>
    <row r="1959" spans="1:70" s="7" customFormat="1" x14ac:dyDescent="0.25">
      <c r="A1959" s="68" t="s">
        <v>2869</v>
      </c>
      <c r="B1959" s="67" t="s">
        <v>2862</v>
      </c>
      <c r="C1959" s="52">
        <v>44983.015925925924</v>
      </c>
      <c r="D1959" s="16">
        <f>(K1959*M1959+P1959*R1959)/(24*60*60)</f>
        <v>1.019675925925926E-2</v>
      </c>
      <c r="E1959" s="26"/>
      <c r="F1959" s="14" t="s">
        <v>2852</v>
      </c>
      <c r="G1959" s="15">
        <v>0.122</v>
      </c>
      <c r="H1959" s="131">
        <v>31.5</v>
      </c>
      <c r="I1959" s="131">
        <v>15</v>
      </c>
      <c r="J1959" s="143" t="s">
        <v>2159</v>
      </c>
      <c r="K1959" s="27">
        <v>2</v>
      </c>
      <c r="L1959" s="27">
        <v>2E-3</v>
      </c>
      <c r="M1959" s="13">
        <v>176</v>
      </c>
      <c r="N1959" s="13">
        <v>240</v>
      </c>
      <c r="O1959" s="17">
        <v>2E-3</v>
      </c>
      <c r="P1959" s="27">
        <v>1</v>
      </c>
      <c r="Q1959" s="27">
        <v>2E-3</v>
      </c>
      <c r="R1959" s="13">
        <v>529</v>
      </c>
      <c r="S1959" s="13">
        <v>240</v>
      </c>
      <c r="T1959" s="133">
        <v>2.9999999999999997E-4</v>
      </c>
      <c r="U1959" s="27">
        <v>1.0679999999999999E-3</v>
      </c>
      <c r="V1959" s="8">
        <f>IF(AB1957="Latest Sag:",-(K1959*L1959+P1959*Q1959),-(K1959*L1959+P1959*Q1959)+U1959)</f>
        <v>-4.9320000000000006E-3</v>
      </c>
      <c r="W1959" s="8">
        <f>IF(OR(AC1958="",AC1958=0),Z1958+V1959,IF(AB1957="Latest Sag:",AA1958+U1959+V1959,AC1958+V1959))</f>
        <v>-0.63299400000000006</v>
      </c>
      <c r="X1959" s="33">
        <v>-39.865532000000002</v>
      </c>
      <c r="Y1959" s="53">
        <f>IF(OR(ISBLANK(X1959),X1957=VALUE(20)),,IF(W1957="Latest Z20:",ABS(X1957-X1959-K1956*L1956-P1956*Q1956+U1958+U1959),ABS(X1958-X1959-K1958*L1958-P1958*Q1958+U1959)))</f>
        <v>2.000000001105718E-6</v>
      </c>
      <c r="Z1959" s="28">
        <v>-67.616923999999997</v>
      </c>
      <c r="AA1959" s="28">
        <v>-0.61747600000000002</v>
      </c>
      <c r="AB1959" s="28">
        <v>-1.5543E-2</v>
      </c>
      <c r="AC1959" s="8">
        <f t="shared" ref="AC1959" si="4507">AB1959+AA1959</f>
        <v>-0.633019</v>
      </c>
      <c r="AD1959" s="35">
        <v>-0.63309231911586505</v>
      </c>
      <c r="AE1959" s="8">
        <f t="shared" ref="AE1959" si="4508">IF(AD1959="",0,IF(OR(AC1959="",AC1959=0),W1959-AD1959,AC1959-AD1959))</f>
        <v>7.3319115865055906E-5</v>
      </c>
      <c r="AF1959" s="58">
        <f t="shared" ref="AF1959" si="4509">IF(AA1959="",(Z1959-V1959)-Z1958,AC1959-W1959)</f>
        <v>-2.4999999999941735E-5</v>
      </c>
      <c r="AG1959" s="40">
        <v>-177</v>
      </c>
      <c r="AH1959" s="73">
        <v>400</v>
      </c>
      <c r="AI1959" s="40">
        <v>26</v>
      </c>
      <c r="AJ1959" s="73">
        <v>100</v>
      </c>
      <c r="AK1959" s="40">
        <v>13</v>
      </c>
      <c r="AL1959" s="73">
        <v>200</v>
      </c>
      <c r="AM1959" s="70"/>
      <c r="AN1959" s="74"/>
      <c r="AO1959" s="70">
        <v>81</v>
      </c>
      <c r="AP1959" s="63"/>
      <c r="AQ1959" s="63"/>
      <c r="AR1959" s="40"/>
      <c r="AS1959" s="40"/>
      <c r="AT1959" s="63"/>
      <c r="AU1959" s="63"/>
      <c r="AV1959" s="142"/>
      <c r="AW1959" s="71"/>
      <c r="AX1959" s="45"/>
      <c r="AY1959" s="45"/>
      <c r="AZ1959" s="46"/>
      <c r="BA1959" s="152"/>
      <c r="BB1959" s="47"/>
      <c r="BC1959" s="158">
        <v>2</v>
      </c>
      <c r="BD1959" s="158">
        <v>4</v>
      </c>
      <c r="BE1959" s="47">
        <v>5</v>
      </c>
      <c r="BF1959" s="56"/>
      <c r="BG1959" s="49"/>
      <c r="BH1959" s="50"/>
      <c r="BI1959" s="49"/>
      <c r="BJ1959" s="49"/>
      <c r="BK1959" s="49"/>
      <c r="BL1959" s="49"/>
      <c r="BM1959" s="49"/>
      <c r="BN1959" s="50"/>
      <c r="BO1959" s="49"/>
      <c r="BP1959" s="49"/>
      <c r="BQ1959" s="50"/>
      <c r="BR1959" s="9"/>
    </row>
    <row r="1960" spans="1:70" s="6" customFormat="1" x14ac:dyDescent="0.25">
      <c r="A1960" s="170" t="s">
        <v>1155</v>
      </c>
      <c r="B1960" s="136"/>
      <c r="C1960" s="137">
        <v>44983.033541666664</v>
      </c>
      <c r="D1960" s="146">
        <v>3.24</v>
      </c>
      <c r="E1960" s="139" t="s">
        <v>814</v>
      </c>
      <c r="F1960" s="165" t="s">
        <v>1175</v>
      </c>
      <c r="G1960" s="22"/>
      <c r="H1960" s="134"/>
      <c r="I1960" s="134"/>
      <c r="J1960" s="145"/>
      <c r="K1960" s="29"/>
      <c r="L1960" s="29"/>
      <c r="M1960" s="1"/>
      <c r="N1960" s="1"/>
      <c r="O1960" s="3"/>
      <c r="P1960" s="29"/>
      <c r="Q1960" s="29"/>
      <c r="R1960" s="1"/>
      <c r="S1960" s="1"/>
      <c r="T1960" s="147" t="s">
        <v>903</v>
      </c>
      <c r="U1960" s="32" t="s">
        <v>24</v>
      </c>
      <c r="V1960" s="24"/>
      <c r="W1960" s="25" t="s">
        <v>22</v>
      </c>
      <c r="X1960" s="30">
        <v>20</v>
      </c>
      <c r="Y1960" s="138"/>
      <c r="Z1960" s="30"/>
      <c r="AA1960" s="30"/>
      <c r="AB1960" s="36" t="s">
        <v>21</v>
      </c>
      <c r="AC1960" s="24">
        <f>$AC$1959</f>
        <v>-0.633019</v>
      </c>
      <c r="AD1960" s="30"/>
      <c r="AE1960" s="24"/>
      <c r="AF1960" s="24"/>
      <c r="AG1960" s="41"/>
      <c r="AH1960" s="41"/>
      <c r="AI1960" s="41"/>
      <c r="AJ1960" s="41"/>
      <c r="AK1960" s="41"/>
      <c r="AL1960" s="41"/>
      <c r="AM1960" s="41"/>
      <c r="AN1960" s="41"/>
      <c r="AO1960" s="41"/>
      <c r="AP1960" s="135"/>
      <c r="AQ1960" s="135"/>
      <c r="AR1960" s="41"/>
      <c r="AS1960" s="41"/>
      <c r="AT1960" s="135"/>
      <c r="AU1960" s="135"/>
      <c r="AV1960" s="29"/>
      <c r="AW1960" s="42"/>
      <c r="AX1960" s="42"/>
      <c r="AY1960" s="42"/>
      <c r="AZ1960" s="43"/>
      <c r="BA1960" s="151"/>
      <c r="BB1960" s="44"/>
      <c r="BC1960" s="157">
        <v>3</v>
      </c>
      <c r="BD1960" s="157"/>
      <c r="BE1960" s="44"/>
      <c r="BF1960" s="48"/>
      <c r="BG1960" s="48"/>
      <c r="BH1960" s="48"/>
      <c r="BI1960" s="48"/>
      <c r="BJ1960" s="48"/>
      <c r="BK1960" s="48"/>
      <c r="BL1960" s="48"/>
      <c r="BM1960" s="48"/>
      <c r="BN1960" s="48"/>
      <c r="BO1960" s="48"/>
      <c r="BP1960" s="48"/>
      <c r="BQ1960" s="48"/>
      <c r="BR1960" s="1"/>
    </row>
    <row r="1961" spans="1:70" s="7" customFormat="1" x14ac:dyDescent="0.25">
      <c r="A1961" s="68" t="s">
        <v>2870</v>
      </c>
      <c r="B1961" s="67" t="s">
        <v>2862</v>
      </c>
      <c r="C1961" s="52">
        <v>44983.033599537041</v>
      </c>
      <c r="D1961" s="16">
        <f>(K1961*M1961+P1961*R1961)/(24*60*60)</f>
        <v>0</v>
      </c>
      <c r="E1961" s="26"/>
      <c r="F1961" s="14" t="s">
        <v>2852</v>
      </c>
      <c r="G1961" s="15">
        <v>0.122</v>
      </c>
      <c r="H1961" s="131">
        <v>31.5</v>
      </c>
      <c r="I1961" s="131">
        <v>15</v>
      </c>
      <c r="J1961" s="143" t="s">
        <v>2159</v>
      </c>
      <c r="K1961" s="37"/>
      <c r="L1961" s="27">
        <v>2E-3</v>
      </c>
      <c r="M1961" s="13">
        <v>176</v>
      </c>
      <c r="N1961" s="13">
        <v>240</v>
      </c>
      <c r="O1961" s="17">
        <v>2E-3</v>
      </c>
      <c r="P1961" s="37"/>
      <c r="Q1961" s="27">
        <v>2E-3</v>
      </c>
      <c r="R1961" s="13">
        <v>529</v>
      </c>
      <c r="S1961" s="13">
        <v>240</v>
      </c>
      <c r="T1961" s="133">
        <v>2.9999999999999997E-4</v>
      </c>
      <c r="U1961" s="27">
        <v>0</v>
      </c>
      <c r="V1961" s="8">
        <f>IF(AB1959="Latest Sag:",-(K1961*L1961+P1961*Q1961),-(K1961*L1961+P1961*Q1961)+U1961)</f>
        <v>0</v>
      </c>
      <c r="W1961" s="8">
        <f>IF(OR(AC1960="",AC1960=0),Z1960+V1961,IF(AB1959="Latest Sag:",AA1960+U1961+V1961,AC1960+V1961))</f>
        <v>-0.633019</v>
      </c>
      <c r="X1961" s="34"/>
      <c r="Y1961" s="53">
        <f>IF(OR(ISBLANK(X1961),X1959=VALUE(20)),,IF(W1959="Latest Z20:",ABS(X1959-X1961-K1958*L1958-P1958*Q1958+U1960+U1961),ABS(X1960-X1961-K1960*L1960-P1960*Q1960+U1961)))</f>
        <v>0</v>
      </c>
      <c r="Z1961" s="28">
        <v>-67.615093999999999</v>
      </c>
      <c r="AA1961" s="28">
        <v>-0.61728400000000005</v>
      </c>
      <c r="AB1961" s="28">
        <v>-1.8200000000000001E-4</v>
      </c>
      <c r="AC1961" s="8">
        <f t="shared" ref="AC1961" si="4510">AB1961+AA1961</f>
        <v>-0.61746600000000007</v>
      </c>
      <c r="AD1961" s="35">
        <v>-0.63299275412575895</v>
      </c>
      <c r="AE1961" s="8">
        <f t="shared" ref="AE1961" si="4511">IF(AD1961="",0,IF(OR(AC1961="",AC1961=0),W1961-AD1961,AC1961-AD1961))</f>
        <v>1.5526754125758879E-2</v>
      </c>
      <c r="AF1961" s="58">
        <f t="shared" ref="AF1961" si="4512">IF(AA1961="",(Z1961-V1961)-Z1960,AC1961-W1961)</f>
        <v>1.5552999999999928E-2</v>
      </c>
      <c r="AG1961" s="40">
        <v>-2177</v>
      </c>
      <c r="AH1961" s="73">
        <v>400</v>
      </c>
      <c r="AI1961" s="40">
        <v>47</v>
      </c>
      <c r="AJ1961" s="73">
        <v>100</v>
      </c>
      <c r="AK1961" s="40">
        <v>20</v>
      </c>
      <c r="AL1961" s="73">
        <v>200</v>
      </c>
      <c r="AM1961" s="70"/>
      <c r="AN1961" s="74"/>
      <c r="AO1961" s="70"/>
      <c r="AP1961" s="63"/>
      <c r="AQ1961" s="63"/>
      <c r="AR1961" s="40"/>
      <c r="AS1961" s="40"/>
      <c r="AT1961" s="63"/>
      <c r="AU1961" s="63"/>
      <c r="AV1961" s="142"/>
      <c r="AW1961" s="71"/>
      <c r="AX1961" s="45"/>
      <c r="AY1961" s="45"/>
      <c r="AZ1961" s="46"/>
      <c r="BA1961" s="152"/>
      <c r="BB1961" s="47"/>
      <c r="BC1961" s="158">
        <v>3</v>
      </c>
      <c r="BD1961" s="158"/>
      <c r="BE1961" s="47"/>
      <c r="BF1961" s="56"/>
      <c r="BG1961" s="49"/>
      <c r="BH1961" s="50"/>
      <c r="BI1961" s="49"/>
      <c r="BJ1961" s="49"/>
      <c r="BK1961" s="49"/>
      <c r="BL1961" s="49"/>
      <c r="BM1961" s="49"/>
      <c r="BN1961" s="50"/>
      <c r="BO1961" s="49"/>
      <c r="BP1961" s="49"/>
      <c r="BQ1961" s="50"/>
      <c r="BR1961" s="9"/>
    </row>
    <row r="1962" spans="1:70" s="7" customFormat="1" x14ac:dyDescent="0.25">
      <c r="A1962" s="68" t="s">
        <v>2871</v>
      </c>
      <c r="B1962" s="67" t="s">
        <v>2862</v>
      </c>
      <c r="C1962" s="52">
        <v>44983.066724537035</v>
      </c>
      <c r="D1962" s="16">
        <f>(K1962*M1962+P1962*R1962)/(24*60*60)</f>
        <v>1.0185185185185186E-2</v>
      </c>
      <c r="E1962" s="26"/>
      <c r="F1962" s="14" t="s">
        <v>2852</v>
      </c>
      <c r="G1962" s="15">
        <v>0.122</v>
      </c>
      <c r="H1962" s="131">
        <v>31.5</v>
      </c>
      <c r="I1962" s="131">
        <v>15</v>
      </c>
      <c r="J1962" s="143" t="s">
        <v>2159</v>
      </c>
      <c r="K1962" s="27">
        <v>5</v>
      </c>
      <c r="L1962" s="27">
        <v>2E-3</v>
      </c>
      <c r="M1962" s="13">
        <v>176</v>
      </c>
      <c r="N1962" s="13">
        <v>240</v>
      </c>
      <c r="O1962" s="17">
        <v>2E-3</v>
      </c>
      <c r="P1962" s="27">
        <v>0</v>
      </c>
      <c r="Q1962" s="27">
        <v>2E-3</v>
      </c>
      <c r="R1962" s="13">
        <v>529</v>
      </c>
      <c r="S1962" s="13">
        <v>240</v>
      </c>
      <c r="T1962" s="133">
        <v>2.9999999999999997E-4</v>
      </c>
      <c r="U1962" s="27">
        <v>5.2909999999999997E-3</v>
      </c>
      <c r="V1962" s="8">
        <f>IF(AB1960="Latest Sag:",-(K1962*L1962+P1962*Q1962),-(K1962*L1962+P1962*Q1962)+U1962)</f>
        <v>-0.01</v>
      </c>
      <c r="W1962" s="8">
        <f>IF(OR(AC1961="",AC1961=0),Z1961+V1962,IF(AB1960="Latest Sag:",AA1961+U1962+V1962,AC1961+V1962))</f>
        <v>-0.62199300000000002</v>
      </c>
      <c r="X1962" s="33">
        <v>-39.848236</v>
      </c>
      <c r="Y1962" s="53">
        <f>IF(OR(ISBLANK(X1962),X1960=VALUE(20)),,IF(W1960="Latest Z20:",ABS(X1960-X1962-K1959*L1959-P1959*Q1959+U1961+U1962),ABS(X1961-X1962-K1961*L1961-P1961*Q1961+U1962)))</f>
        <v>0</v>
      </c>
      <c r="Z1962" s="28">
        <v>-67.614975000000001</v>
      </c>
      <c r="AA1962" s="28">
        <v>-0.61728700000000003</v>
      </c>
      <c r="AB1962" s="28">
        <v>-4.019E-3</v>
      </c>
      <c r="AC1962" s="8">
        <f t="shared" ref="AC1962" si="4513">AB1962+AA1962</f>
        <v>-0.62130600000000002</v>
      </c>
      <c r="AD1962" s="35">
        <v>-0.63299275412575895</v>
      </c>
      <c r="AE1962" s="8">
        <f t="shared" ref="AE1962" si="4514">IF(AD1962="",0,IF(OR(AC1962="",AC1962=0),W1962-AD1962,AC1962-AD1962))</f>
        <v>1.1686754125758925E-2</v>
      </c>
      <c r="AF1962" s="58">
        <f t="shared" ref="AF1962" si="4515">IF(AA1962="",(Z1962-V1962)-Z1961,AC1962-W1962)</f>
        <v>6.8699999999999317E-4</v>
      </c>
      <c r="AG1962" s="40">
        <v>-462</v>
      </c>
      <c r="AH1962" s="73">
        <v>400</v>
      </c>
      <c r="AI1962" s="40">
        <v>18</v>
      </c>
      <c r="AJ1962" s="73">
        <v>100</v>
      </c>
      <c r="AK1962" s="40">
        <v>20</v>
      </c>
      <c r="AL1962" s="73">
        <v>200</v>
      </c>
      <c r="AM1962" s="70"/>
      <c r="AN1962" s="74"/>
      <c r="AO1962" s="70">
        <v>270</v>
      </c>
      <c r="AP1962" s="63"/>
      <c r="AQ1962" s="63"/>
      <c r="AR1962" s="40"/>
      <c r="AS1962" s="40"/>
      <c r="AT1962" s="63"/>
      <c r="AU1962" s="63"/>
      <c r="AV1962" s="142"/>
      <c r="AW1962" s="71"/>
      <c r="AX1962" s="45"/>
      <c r="AY1962" s="45"/>
      <c r="AZ1962" s="46"/>
      <c r="BA1962" s="152"/>
      <c r="BB1962" s="47"/>
      <c r="BC1962" s="158">
        <v>3</v>
      </c>
      <c r="BD1962" s="158"/>
      <c r="BE1962" s="47"/>
      <c r="BF1962" s="56"/>
      <c r="BG1962" s="49"/>
      <c r="BH1962" s="50"/>
      <c r="BI1962" s="49"/>
      <c r="BJ1962" s="49"/>
      <c r="BK1962" s="49"/>
      <c r="BL1962" s="49"/>
      <c r="BM1962" s="49"/>
      <c r="BN1962" s="50"/>
      <c r="BO1962" s="49"/>
      <c r="BP1962" s="49"/>
      <c r="BQ1962" s="50"/>
      <c r="BR1962" s="9"/>
    </row>
    <row r="1963" spans="1:70" s="7" customFormat="1" x14ac:dyDescent="0.25">
      <c r="A1963" s="68" t="s">
        <v>2872</v>
      </c>
      <c r="B1963" s="67" t="s">
        <v>2862</v>
      </c>
      <c r="C1963" s="52">
        <v>44983.091296296298</v>
      </c>
      <c r="D1963" s="16">
        <f>(K1963*M1963+P1963*R1963)/(24*60*60)</f>
        <v>8.1481481481481474E-3</v>
      </c>
      <c r="E1963" s="26"/>
      <c r="F1963" s="14" t="s">
        <v>2852</v>
      </c>
      <c r="G1963" s="15">
        <v>0.122</v>
      </c>
      <c r="H1963" s="131">
        <v>31.5</v>
      </c>
      <c r="I1963" s="131">
        <v>15</v>
      </c>
      <c r="J1963" s="143" t="s">
        <v>2159</v>
      </c>
      <c r="K1963" s="27">
        <v>4</v>
      </c>
      <c r="L1963" s="27">
        <v>2E-3</v>
      </c>
      <c r="M1963" s="13">
        <v>176</v>
      </c>
      <c r="N1963" s="13">
        <v>240</v>
      </c>
      <c r="O1963" s="17">
        <v>2E-3</v>
      </c>
      <c r="P1963" s="27">
        <v>0</v>
      </c>
      <c r="Q1963" s="27">
        <v>2E-3</v>
      </c>
      <c r="R1963" s="13">
        <v>529</v>
      </c>
      <c r="S1963" s="13">
        <v>240</v>
      </c>
      <c r="T1963" s="133">
        <v>2.9999999999999997E-4</v>
      </c>
      <c r="U1963" s="27">
        <v>1.3259999999999999E-3</v>
      </c>
      <c r="V1963" s="8">
        <f>IF(AB1961="Latest Sag:",-(K1963*L1963+P1963*Q1963),-(K1963*L1963+P1963*Q1963)+U1963)</f>
        <v>-6.6740000000000002E-3</v>
      </c>
      <c r="W1963" s="8">
        <f>IF(OR(AC1962="",AC1962=0),Z1962+V1963,IF(AB1961="Latest Sag:",AA1962+U1963+V1963,AC1962+V1963))</f>
        <v>-0.62797999999999998</v>
      </c>
      <c r="X1963" s="33">
        <v>-39.856909000000002</v>
      </c>
      <c r="Y1963" s="53">
        <f>IF(OR(ISBLANK(X1963),X1961=VALUE(20)),,IF(W1961="Latest Z20:",ABS(X1961-X1963-K1960*L1960-P1960*Q1960+U1962+U1963),ABS(X1962-X1963-K1962*L1962-P1962*Q1962+U1963)))</f>
        <v>9.9999999829316483E-7</v>
      </c>
      <c r="Z1963" s="28">
        <v>-67.615221000000005</v>
      </c>
      <c r="AA1963" s="28">
        <v>-0.61729900000000004</v>
      </c>
      <c r="AB1963" s="28">
        <v>-1.0621E-2</v>
      </c>
      <c r="AC1963" s="8">
        <f t="shared" ref="AC1963" si="4516">AB1963+AA1963</f>
        <v>-0.62792000000000003</v>
      </c>
      <c r="AD1963" s="35">
        <v>-0.63299275412575895</v>
      </c>
      <c r="AE1963" s="8">
        <f t="shared" ref="AE1963" si="4517">IF(AD1963="",0,IF(OR(AC1963="",AC1963=0),W1963-AD1963,AC1963-AD1963))</f>
        <v>5.0727541257589159E-3</v>
      </c>
      <c r="AF1963" s="58">
        <f t="shared" ref="AF1963" si="4518">IF(AA1963="",(Z1963-V1963)-Z1962,AC1963-W1963)</f>
        <v>5.9999999999948983E-5</v>
      </c>
      <c r="AG1963" s="40">
        <v>-354</v>
      </c>
      <c r="AH1963" s="73">
        <v>400</v>
      </c>
      <c r="AI1963" s="40">
        <v>14</v>
      </c>
      <c r="AJ1963" s="73">
        <v>100</v>
      </c>
      <c r="AK1963" s="40">
        <v>14</v>
      </c>
      <c r="AL1963" s="73">
        <v>200</v>
      </c>
      <c r="AM1963" s="70"/>
      <c r="AN1963" s="74"/>
      <c r="AO1963" s="70">
        <v>97</v>
      </c>
      <c r="AP1963" s="63"/>
      <c r="AQ1963" s="63"/>
      <c r="AR1963" s="40"/>
      <c r="AS1963" s="40"/>
      <c r="AT1963" s="63"/>
      <c r="AU1963" s="63"/>
      <c r="AV1963" s="142"/>
      <c r="AW1963" s="71"/>
      <c r="AX1963" s="45">
        <v>1.65E-4</v>
      </c>
      <c r="AY1963" s="45"/>
      <c r="AZ1963" s="46"/>
      <c r="BA1963" s="152"/>
      <c r="BB1963" s="47"/>
      <c r="BC1963" s="158">
        <v>3</v>
      </c>
      <c r="BD1963" s="158"/>
      <c r="BE1963" s="47"/>
      <c r="BF1963" s="56"/>
      <c r="BG1963" s="49"/>
      <c r="BH1963" s="50"/>
      <c r="BI1963" s="49"/>
      <c r="BJ1963" s="49"/>
      <c r="BK1963" s="49"/>
      <c r="BL1963" s="49"/>
      <c r="BM1963" s="49"/>
      <c r="BN1963" s="50"/>
      <c r="BO1963" s="49"/>
      <c r="BP1963" s="49"/>
      <c r="BQ1963" s="50"/>
      <c r="BR1963" s="9"/>
    </row>
    <row r="1964" spans="1:70" s="7" customFormat="1" x14ac:dyDescent="0.25">
      <c r="A1964" s="68" t="s">
        <v>2873</v>
      </c>
      <c r="B1964" s="67" t="s">
        <v>2862</v>
      </c>
      <c r="C1964" s="52">
        <v>44983.114918981482</v>
      </c>
      <c r="D1964" s="16">
        <f>(K1964*M1964+P1964*R1964)/(24*60*60)</f>
        <v>1.019675925925926E-2</v>
      </c>
      <c r="E1964" s="26"/>
      <c r="F1964" s="14" t="s">
        <v>2852</v>
      </c>
      <c r="G1964" s="15">
        <v>0.122</v>
      </c>
      <c r="H1964" s="131">
        <v>31.5</v>
      </c>
      <c r="I1964" s="131">
        <v>15</v>
      </c>
      <c r="J1964" s="143" t="s">
        <v>2159</v>
      </c>
      <c r="K1964" s="27">
        <v>2</v>
      </c>
      <c r="L1964" s="27">
        <v>2E-3</v>
      </c>
      <c r="M1964" s="13">
        <v>176</v>
      </c>
      <c r="N1964" s="13">
        <v>240</v>
      </c>
      <c r="O1964" s="17">
        <v>2E-3</v>
      </c>
      <c r="P1964" s="27">
        <v>1</v>
      </c>
      <c r="Q1964" s="27">
        <v>2E-3</v>
      </c>
      <c r="R1964" s="13">
        <v>529</v>
      </c>
      <c r="S1964" s="13">
        <v>240</v>
      </c>
      <c r="T1964" s="133">
        <v>2.9999999999999997E-4</v>
      </c>
      <c r="U1964" s="27">
        <v>1.042E-3</v>
      </c>
      <c r="V1964" s="8">
        <f>IF(AB1962="Latest Sag:",-(K1964*L1964+P1964*Q1964),-(K1964*L1964+P1964*Q1964)+U1964)</f>
        <v>-4.9580000000000006E-3</v>
      </c>
      <c r="W1964" s="8">
        <f>IF(OR(AC1963="",AC1963=0),Z1963+V1964,IF(AB1962="Latest Sag:",AA1963+U1964+V1964,AC1963+V1964))</f>
        <v>-0.63287800000000005</v>
      </c>
      <c r="X1964" s="33">
        <v>-39.863866000000002</v>
      </c>
      <c r="Y1964" s="53">
        <f>IF(OR(ISBLANK(X1964),X1962=VALUE(20)),,IF(W1962="Latest Z20:",ABS(X1962-X1964-K1961*L1961-P1961*Q1961+U1963+U1964),ABS(X1963-X1964-K1963*L1963-P1963*Q1963+U1964)))</f>
        <v>1.0000000001202623E-6</v>
      </c>
      <c r="Z1964" s="28">
        <v>-67.615155000000001</v>
      </c>
      <c r="AA1964" s="28">
        <v>-0.61727399999999999</v>
      </c>
      <c r="AB1964" s="28">
        <v>-1.5546000000000001E-2</v>
      </c>
      <c r="AC1964" s="8">
        <f t="shared" ref="AC1964" si="4519">AB1964+AA1964</f>
        <v>-0.63281999999999994</v>
      </c>
      <c r="AD1964" s="35">
        <v>-0.63299275412575895</v>
      </c>
      <c r="AE1964" s="8">
        <f t="shared" ref="AE1964" si="4520">IF(AD1964="",0,IF(OR(AC1964="",AC1964=0),W1964-AD1964,AC1964-AD1964))</f>
        <v>1.727541257590115E-4</v>
      </c>
      <c r="AF1964" s="58">
        <f t="shared" ref="AF1964" si="4521">IF(AA1964="",(Z1964-V1964)-Z1963,AC1964-W1964)</f>
        <v>5.8000000000113516E-5</v>
      </c>
      <c r="AG1964" s="40">
        <v>-58</v>
      </c>
      <c r="AH1964" s="73">
        <v>400</v>
      </c>
      <c r="AI1964" s="40">
        <v>28</v>
      </c>
      <c r="AJ1964" s="73">
        <v>100</v>
      </c>
      <c r="AK1964" s="40">
        <v>23</v>
      </c>
      <c r="AL1964" s="73">
        <v>200</v>
      </c>
      <c r="AM1964" s="70"/>
      <c r="AN1964" s="74"/>
      <c r="AO1964" s="70">
        <v>110</v>
      </c>
      <c r="AP1964" s="63"/>
      <c r="AQ1964" s="63"/>
      <c r="AR1964" s="40"/>
      <c r="AS1964" s="40"/>
      <c r="AT1964" s="63"/>
      <c r="AU1964" s="63"/>
      <c r="AV1964" s="142"/>
      <c r="AW1964" s="71"/>
      <c r="AX1964" s="45"/>
      <c r="AY1964" s="45"/>
      <c r="AZ1964" s="46"/>
      <c r="BA1964" s="152"/>
      <c r="BB1964" s="47"/>
      <c r="BC1964" s="158">
        <v>3</v>
      </c>
      <c r="BD1964" s="158">
        <v>5</v>
      </c>
      <c r="BE1964" s="47">
        <v>5.2</v>
      </c>
      <c r="BF1964" s="56"/>
      <c r="BG1964" s="49"/>
      <c r="BH1964" s="50"/>
      <c r="BI1964" s="49"/>
      <c r="BJ1964" s="49"/>
      <c r="BK1964" s="49"/>
      <c r="BL1964" s="49"/>
      <c r="BM1964" s="49"/>
      <c r="BN1964" s="50"/>
      <c r="BO1964" s="49"/>
      <c r="BP1964" s="49"/>
      <c r="BQ1964" s="50"/>
      <c r="BR1964" s="9"/>
    </row>
    <row r="1965" spans="1:70" s="6" customFormat="1" x14ac:dyDescent="0.25">
      <c r="A1965" s="170" t="s">
        <v>1155</v>
      </c>
      <c r="B1965" s="136"/>
      <c r="C1965" s="137">
        <v>44983.147835648146</v>
      </c>
      <c r="D1965" s="146">
        <v>2.74</v>
      </c>
      <c r="E1965" s="139" t="s">
        <v>814</v>
      </c>
      <c r="F1965" s="165" t="s">
        <v>1179</v>
      </c>
      <c r="G1965" s="22"/>
      <c r="H1965" s="134"/>
      <c r="I1965" s="134"/>
      <c r="J1965" s="145"/>
      <c r="K1965" s="29"/>
      <c r="L1965" s="29"/>
      <c r="M1965" s="1"/>
      <c r="N1965" s="1"/>
      <c r="O1965" s="3"/>
      <c r="P1965" s="29"/>
      <c r="Q1965" s="29"/>
      <c r="R1965" s="1"/>
      <c r="S1965" s="1"/>
      <c r="T1965" s="147" t="s">
        <v>903</v>
      </c>
      <c r="U1965" s="32" t="s">
        <v>24</v>
      </c>
      <c r="V1965" s="24"/>
      <c r="W1965" s="25" t="s">
        <v>22</v>
      </c>
      <c r="X1965" s="30">
        <v>20</v>
      </c>
      <c r="Y1965" s="138"/>
      <c r="Z1965" s="30"/>
      <c r="AA1965" s="30"/>
      <c r="AB1965" s="36" t="s">
        <v>21</v>
      </c>
      <c r="AC1965" s="24">
        <f>$AC$1964</f>
        <v>-0.63281999999999994</v>
      </c>
      <c r="AD1965" s="30"/>
      <c r="AE1965" s="24"/>
      <c r="AF1965" s="24"/>
      <c r="AG1965" s="41"/>
      <c r="AH1965" s="41"/>
      <c r="AI1965" s="41"/>
      <c r="AJ1965" s="41"/>
      <c r="AK1965" s="41"/>
      <c r="AL1965" s="41"/>
      <c r="AM1965" s="41"/>
      <c r="AN1965" s="41"/>
      <c r="AO1965" s="41"/>
      <c r="AP1965" s="135"/>
      <c r="AQ1965" s="135"/>
      <c r="AR1965" s="41"/>
      <c r="AS1965" s="41"/>
      <c r="AT1965" s="135"/>
      <c r="AU1965" s="135"/>
      <c r="AV1965" s="29"/>
      <c r="AW1965" s="42"/>
      <c r="AX1965" s="42"/>
      <c r="AY1965" s="42"/>
      <c r="AZ1965" s="43"/>
      <c r="BA1965" s="151"/>
      <c r="BB1965" s="44"/>
      <c r="BC1965" s="157">
        <v>4</v>
      </c>
      <c r="BD1965" s="157"/>
      <c r="BE1965" s="44"/>
      <c r="BF1965" s="48"/>
      <c r="BG1965" s="48"/>
      <c r="BH1965" s="48"/>
      <c r="BI1965" s="48"/>
      <c r="BJ1965" s="48"/>
      <c r="BK1965" s="48"/>
      <c r="BL1965" s="48"/>
      <c r="BM1965" s="48"/>
      <c r="BN1965" s="48"/>
      <c r="BO1965" s="48"/>
      <c r="BP1965" s="48"/>
      <c r="BQ1965" s="48"/>
      <c r="BR1965" s="1"/>
    </row>
    <row r="1966" spans="1:70" s="7" customFormat="1" x14ac:dyDescent="0.25">
      <c r="A1966" s="68" t="s">
        <v>2874</v>
      </c>
      <c r="B1966" s="67" t="s">
        <v>2862</v>
      </c>
      <c r="C1966" s="52">
        <v>44983.147881944446</v>
      </c>
      <c r="D1966" s="16">
        <f>(K1966*M1966+P1966*R1966)/(24*60*60)</f>
        <v>0</v>
      </c>
      <c r="E1966" s="26"/>
      <c r="F1966" s="14" t="s">
        <v>2852</v>
      </c>
      <c r="G1966" s="15">
        <v>0.122</v>
      </c>
      <c r="H1966" s="131">
        <v>31.5</v>
      </c>
      <c r="I1966" s="131">
        <v>15</v>
      </c>
      <c r="J1966" s="143" t="s">
        <v>2159</v>
      </c>
      <c r="K1966" s="37"/>
      <c r="L1966" s="27">
        <v>2E-3</v>
      </c>
      <c r="M1966" s="13">
        <v>176</v>
      </c>
      <c r="N1966" s="13">
        <v>240</v>
      </c>
      <c r="O1966" s="17">
        <v>2E-3</v>
      </c>
      <c r="P1966" s="37"/>
      <c r="Q1966" s="27">
        <v>2E-3</v>
      </c>
      <c r="R1966" s="13">
        <v>529</v>
      </c>
      <c r="S1966" s="13">
        <v>240</v>
      </c>
      <c r="T1966" s="133">
        <v>2.9999999999999997E-4</v>
      </c>
      <c r="U1966" s="27">
        <v>0</v>
      </c>
      <c r="V1966" s="8">
        <f>IF(AB1964="Latest Sag:",-(K1966*L1966+P1966*Q1966),-(K1966*L1966+P1966*Q1966)+U1966)</f>
        <v>0</v>
      </c>
      <c r="W1966" s="8">
        <f>IF(OR(AC1965="",AC1965=0),Z1965+V1966,IF(AB1964="Latest Sag:",AA1965+U1966+V1966,AC1965+V1966))</f>
        <v>-0.63281999999999994</v>
      </c>
      <c r="X1966" s="34"/>
      <c r="Y1966" s="53">
        <f>IF(OR(ISBLANK(X1966),X1964=VALUE(20)),,IF(W1964="Latest Z20:",ABS(X1964-X1966-K1963*L1963-P1963*Q1963+U1965+U1966),ABS(X1965-X1966-K1965*L1965-P1965*Q1965+U1966)))</f>
        <v>0</v>
      </c>
      <c r="Z1966" s="28">
        <v>-67.614802999999995</v>
      </c>
      <c r="AA1966" s="28">
        <v>-0.61708600000000002</v>
      </c>
      <c r="AB1966" s="28">
        <v>2.4859999999999999E-3</v>
      </c>
      <c r="AC1966" s="8">
        <f t="shared" ref="AC1966" si="4522">AB1966+AA1966</f>
        <v>-0.61460000000000004</v>
      </c>
      <c r="AD1966" s="35">
        <v>-0.63283188895431397</v>
      </c>
      <c r="AE1966" s="8">
        <f t="shared" ref="AE1966" si="4523">IF(AD1966="",0,IF(OR(AC1966="",AC1966=0),W1966-AD1966,AC1966-AD1966))</f>
        <v>1.8231888954313935E-2</v>
      </c>
      <c r="AF1966" s="58">
        <f t="shared" ref="AF1966" si="4524">IF(AA1966="",(Z1966-V1966)-Z1965,AC1966-W1966)</f>
        <v>1.8219999999999903E-2</v>
      </c>
      <c r="AG1966" s="40">
        <v>-1511</v>
      </c>
      <c r="AH1966" s="73">
        <v>400</v>
      </c>
      <c r="AI1966" s="40">
        <v>28</v>
      </c>
      <c r="AJ1966" s="73">
        <v>100</v>
      </c>
      <c r="AK1966" s="40">
        <v>36</v>
      </c>
      <c r="AL1966" s="73">
        <v>200</v>
      </c>
      <c r="AM1966" s="70"/>
      <c r="AN1966" s="74"/>
      <c r="AO1966" s="70"/>
      <c r="AP1966" s="63"/>
      <c r="AQ1966" s="63"/>
      <c r="AR1966" s="40"/>
      <c r="AS1966" s="40"/>
      <c r="AT1966" s="63"/>
      <c r="AU1966" s="63"/>
      <c r="AV1966" s="142"/>
      <c r="AW1966" s="71"/>
      <c r="AX1966" s="45"/>
      <c r="AY1966" s="45"/>
      <c r="AZ1966" s="46"/>
      <c r="BA1966" s="152"/>
      <c r="BB1966" s="47"/>
      <c r="BC1966" s="158">
        <v>4</v>
      </c>
      <c r="BD1966" s="158"/>
      <c r="BE1966" s="47"/>
      <c r="BF1966" s="56"/>
      <c r="BG1966" s="49"/>
      <c r="BH1966" s="50"/>
      <c r="BI1966" s="49"/>
      <c r="BJ1966" s="49"/>
      <c r="BK1966" s="49"/>
      <c r="BL1966" s="49"/>
      <c r="BM1966" s="49"/>
      <c r="BN1966" s="50"/>
      <c r="BO1966" s="49"/>
      <c r="BP1966" s="49"/>
      <c r="BQ1966" s="50"/>
      <c r="BR1966" s="9"/>
    </row>
    <row r="1967" spans="1:70" s="7" customFormat="1" x14ac:dyDescent="0.25">
      <c r="A1967" s="68" t="s">
        <v>2875</v>
      </c>
      <c r="B1967" s="67" t="s">
        <v>2862</v>
      </c>
      <c r="C1967" s="52">
        <v>44983.197314814817</v>
      </c>
      <c r="D1967" s="16">
        <f>(K1967*M1967+P1967*R1967)/(24*60*60)</f>
        <v>1.0185185185185186E-2</v>
      </c>
      <c r="E1967" s="26"/>
      <c r="F1967" s="14" t="s">
        <v>2852</v>
      </c>
      <c r="G1967" s="15">
        <v>0.122</v>
      </c>
      <c r="H1967" s="131">
        <v>31.5</v>
      </c>
      <c r="I1967" s="131">
        <v>15</v>
      </c>
      <c r="J1967" s="143" t="s">
        <v>2159</v>
      </c>
      <c r="K1967" s="27">
        <v>5</v>
      </c>
      <c r="L1967" s="27">
        <v>2E-3</v>
      </c>
      <c r="M1967" s="13">
        <v>176</v>
      </c>
      <c r="N1967" s="13">
        <v>240</v>
      </c>
      <c r="O1967" s="17">
        <v>2E-3</v>
      </c>
      <c r="P1967" s="27">
        <v>0</v>
      </c>
      <c r="Q1967" s="27">
        <v>2E-3</v>
      </c>
      <c r="R1967" s="13">
        <v>529</v>
      </c>
      <c r="S1967" s="13">
        <v>240</v>
      </c>
      <c r="T1967" s="133">
        <v>2.9999999999999997E-4</v>
      </c>
      <c r="U1967" s="27">
        <v>5.254E-3</v>
      </c>
      <c r="V1967" s="8">
        <f>IF(AB1965="Latest Sag:",-(K1967*L1967+P1967*Q1967),-(K1967*L1967+P1967*Q1967)+U1967)</f>
        <v>-0.01</v>
      </c>
      <c r="W1967" s="8">
        <f>IF(OR(AC1966="",AC1966=0),Z1966+V1967,IF(AB1965="Latest Sag:",AA1966+U1967+V1967,AC1966+V1967))</f>
        <v>-0.62183200000000005</v>
      </c>
      <c r="X1967" s="33">
        <v>-39.848627</v>
      </c>
      <c r="Y1967" s="53">
        <f>IF(OR(ISBLANK(X1967),X1965=VALUE(20)),,IF(W1965="Latest Z20:",ABS(X1965-X1967-K1964*L1964-P1964*Q1964+U1966+U1967),ABS(X1966-X1967-K1966*L1966-P1966*Q1966+U1967)))</f>
        <v>0</v>
      </c>
      <c r="Z1967" s="28">
        <v>-67.614851000000002</v>
      </c>
      <c r="AA1967" s="28">
        <v>-0.61708600000000002</v>
      </c>
      <c r="AB1967" s="28">
        <v>-4.6839999999999998E-3</v>
      </c>
      <c r="AC1967" s="8">
        <f t="shared" ref="AC1967" si="4525">AB1967+AA1967</f>
        <v>-0.62177000000000004</v>
      </c>
      <c r="AD1967" s="35">
        <v>-0.63283188895431397</v>
      </c>
      <c r="AE1967" s="8">
        <f t="shared" ref="AE1967" si="4526">IF(AD1967="",0,IF(OR(AC1967="",AC1967=0),W1967-AD1967,AC1967-AD1967))</f>
        <v>1.1061888954313925E-2</v>
      </c>
      <c r="AF1967" s="58">
        <f t="shared" ref="AF1967" si="4527">IF(AA1967="",(Z1967-V1967)-Z1966,AC1967-W1967)</f>
        <v>6.2000000000006494E-5</v>
      </c>
      <c r="AG1967" s="40">
        <v>-60</v>
      </c>
      <c r="AH1967" s="73">
        <v>400</v>
      </c>
      <c r="AI1967" s="40">
        <v>22</v>
      </c>
      <c r="AJ1967" s="73">
        <v>100</v>
      </c>
      <c r="AK1967" s="40">
        <v>17</v>
      </c>
      <c r="AL1967" s="73">
        <v>200</v>
      </c>
      <c r="AM1967" s="70"/>
      <c r="AN1967" s="74"/>
      <c r="AO1967" s="70">
        <v>51</v>
      </c>
      <c r="AP1967" s="63"/>
      <c r="AQ1967" s="63"/>
      <c r="AR1967" s="40"/>
      <c r="AS1967" s="40"/>
      <c r="AT1967" s="63"/>
      <c r="AU1967" s="63"/>
      <c r="AV1967" s="142"/>
      <c r="AW1967" s="71"/>
      <c r="AX1967" s="45"/>
      <c r="AY1967" s="45"/>
      <c r="AZ1967" s="46"/>
      <c r="BA1967" s="152"/>
      <c r="BB1967" s="47"/>
      <c r="BC1967" s="158">
        <v>4</v>
      </c>
      <c r="BD1967" s="158"/>
      <c r="BE1967" s="47"/>
      <c r="BF1967" s="56"/>
      <c r="BG1967" s="49"/>
      <c r="BH1967" s="50"/>
      <c r="BI1967" s="49"/>
      <c r="BJ1967" s="49"/>
      <c r="BK1967" s="49"/>
      <c r="BL1967" s="49"/>
      <c r="BM1967" s="49"/>
      <c r="BN1967" s="50"/>
      <c r="BO1967" s="49"/>
      <c r="BP1967" s="49"/>
      <c r="BQ1967" s="50"/>
      <c r="BR1967" s="9"/>
    </row>
    <row r="1968" spans="1:70" s="7" customFormat="1" x14ac:dyDescent="0.25">
      <c r="A1968" s="68" t="s">
        <v>2876</v>
      </c>
      <c r="B1968" s="67" t="s">
        <v>2862</v>
      </c>
      <c r="C1968" s="52">
        <v>44983.227592592593</v>
      </c>
      <c r="D1968" s="16">
        <f>(K1968*M1968+P1968*R1968)/(24*60*60)</f>
        <v>8.1481481481481474E-3</v>
      </c>
      <c r="E1968" s="26"/>
      <c r="F1968" s="14" t="s">
        <v>2852</v>
      </c>
      <c r="G1968" s="15">
        <v>0.122</v>
      </c>
      <c r="H1968" s="131">
        <v>31.5</v>
      </c>
      <c r="I1968" s="131">
        <v>15</v>
      </c>
      <c r="J1968" s="143" t="s">
        <v>2159</v>
      </c>
      <c r="K1968" s="27">
        <v>4</v>
      </c>
      <c r="L1968" s="27">
        <v>2E-3</v>
      </c>
      <c r="M1968" s="13">
        <v>176</v>
      </c>
      <c r="N1968" s="13">
        <v>240</v>
      </c>
      <c r="O1968" s="17">
        <v>2E-3</v>
      </c>
      <c r="P1968" s="27">
        <v>0</v>
      </c>
      <c r="Q1968" s="27">
        <v>2E-3</v>
      </c>
      <c r="R1968" s="13">
        <v>529</v>
      </c>
      <c r="S1968" s="13">
        <v>240</v>
      </c>
      <c r="T1968" s="133">
        <v>2.9999999999999997E-4</v>
      </c>
      <c r="U1968" s="27">
        <v>1.9469999999999999E-3</v>
      </c>
      <c r="V1968" s="8">
        <f>IF(AB1966="Latest Sag:",-(K1968*L1968+P1968*Q1968),-(K1968*L1968+P1968*Q1968)+U1968)</f>
        <v>-6.0530000000000002E-3</v>
      </c>
      <c r="W1968" s="8">
        <f>IF(OR(AC1967="",AC1967=0),Z1967+V1968,IF(AB1966="Latest Sag:",AA1967+U1968+V1968,AC1967+V1968))</f>
        <v>-0.62782300000000002</v>
      </c>
      <c r="X1968" s="33">
        <v>-39.856681000000002</v>
      </c>
      <c r="Y1968" s="53">
        <f>IF(OR(ISBLANK(X1968),X1966=VALUE(20)),,IF(W1966="Latest Z20:",ABS(X1966-X1968-K1965*L1965-P1965*Q1965+U1967+U1968),ABS(X1967-X1968-K1967*L1967-P1967*Q1967+U1968)))</f>
        <v>1.0000000013376045E-6</v>
      </c>
      <c r="Z1968" s="28">
        <v>-67.615077999999997</v>
      </c>
      <c r="AA1968" s="28">
        <v>-0.61708499999999999</v>
      </c>
      <c r="AB1968" s="28">
        <v>-1.0699999999999999E-2</v>
      </c>
      <c r="AC1968" s="8">
        <f t="shared" ref="AC1968" si="4528">AB1968+AA1968</f>
        <v>-0.62778500000000004</v>
      </c>
      <c r="AD1968" s="35">
        <v>-0.63283188895431397</v>
      </c>
      <c r="AE1968" s="8">
        <f t="shared" ref="AE1968" si="4529">IF(AD1968="",0,IF(OR(AC1968="",AC1968=0),W1968-AD1968,AC1968-AD1968))</f>
        <v>5.0468889543139328E-3</v>
      </c>
      <c r="AF1968" s="58">
        <f t="shared" ref="AF1968" si="4530">IF(AA1968="",(Z1968-V1968)-Z1967,AC1968-W1968)</f>
        <v>3.7999999999982492E-5</v>
      </c>
      <c r="AG1968" s="40">
        <v>232</v>
      </c>
      <c r="AH1968" s="73">
        <v>400</v>
      </c>
      <c r="AI1968" s="40">
        <v>27</v>
      </c>
      <c r="AJ1968" s="73">
        <v>100</v>
      </c>
      <c r="AK1968" s="40">
        <v>12</v>
      </c>
      <c r="AL1968" s="73">
        <v>200</v>
      </c>
      <c r="AM1968" s="70"/>
      <c r="AN1968" s="74"/>
      <c r="AO1968" s="70">
        <v>56</v>
      </c>
      <c r="AP1968" s="63"/>
      <c r="AQ1968" s="63"/>
      <c r="AR1968" s="40"/>
      <c r="AS1968" s="40"/>
      <c r="AT1968" s="63"/>
      <c r="AU1968" s="63"/>
      <c r="AV1968" s="142"/>
      <c r="AW1968" s="71"/>
      <c r="AX1968" s="45">
        <v>-1.22E-4</v>
      </c>
      <c r="AY1968" s="45"/>
      <c r="AZ1968" s="46"/>
      <c r="BA1968" s="152"/>
      <c r="BB1968" s="47"/>
      <c r="BC1968" s="158">
        <v>4</v>
      </c>
      <c r="BD1968" s="158"/>
      <c r="BE1968" s="47"/>
      <c r="BF1968" s="56"/>
      <c r="BG1968" s="49"/>
      <c r="BH1968" s="50"/>
      <c r="BI1968" s="49"/>
      <c r="BJ1968" s="49"/>
      <c r="BK1968" s="49"/>
      <c r="BL1968" s="49"/>
      <c r="BM1968" s="49"/>
      <c r="BN1968" s="50"/>
      <c r="BO1968" s="49"/>
      <c r="BP1968" s="49"/>
      <c r="BQ1968" s="50"/>
      <c r="BR1968" s="9"/>
    </row>
    <row r="1969" spans="1:70" s="7" customFormat="1" x14ac:dyDescent="0.25">
      <c r="A1969" s="68" t="s">
        <v>2877</v>
      </c>
      <c r="B1969" s="67" t="s">
        <v>2799</v>
      </c>
      <c r="C1969" s="52">
        <v>44983.249467592592</v>
      </c>
      <c r="D1969" s="16">
        <f>(K1969*M1969+P1969*R1969)/(24*60*60)</f>
        <v>1.019675925925926E-2</v>
      </c>
      <c r="E1969" s="26"/>
      <c r="F1969" s="14" t="s">
        <v>2852</v>
      </c>
      <c r="G1969" s="15">
        <v>0.122</v>
      </c>
      <c r="H1969" s="131">
        <v>31.5</v>
      </c>
      <c r="I1969" s="131">
        <v>15</v>
      </c>
      <c r="J1969" s="143" t="s">
        <v>2159</v>
      </c>
      <c r="K1969" s="27">
        <v>2</v>
      </c>
      <c r="L1969" s="27">
        <v>2E-3</v>
      </c>
      <c r="M1969" s="13">
        <v>176</v>
      </c>
      <c r="N1969" s="13">
        <v>240</v>
      </c>
      <c r="O1969" s="17">
        <v>2E-3</v>
      </c>
      <c r="P1969" s="27">
        <v>1</v>
      </c>
      <c r="Q1969" s="27">
        <v>2E-3</v>
      </c>
      <c r="R1969" s="13">
        <v>529</v>
      </c>
      <c r="S1969" s="13">
        <v>240</v>
      </c>
      <c r="T1969" s="133">
        <v>2.9999999999999997E-4</v>
      </c>
      <c r="U1969" s="27">
        <v>1.0510000000000001E-3</v>
      </c>
      <c r="V1969" s="8">
        <f>IF(AB1967="Latest Sag:",-(K1969*L1969+P1969*Q1969),-(K1969*L1969+P1969*Q1969)+U1969)</f>
        <v>-4.9490000000000003E-3</v>
      </c>
      <c r="W1969" s="8">
        <f>IF(OR(AC1968="",AC1968=0),Z1968+V1969,IF(AB1967="Latest Sag:",AA1968+U1969+V1969,AC1968+V1969))</f>
        <v>-0.63273400000000002</v>
      </c>
      <c r="X1969" s="33">
        <v>-39.863630000000001</v>
      </c>
      <c r="Y1969" s="53">
        <f>IF(OR(ISBLANK(X1969),X1967=VALUE(20)),,IF(W1967="Latest Z20:",ABS(X1967-X1969-K1966*L1966-P1966*Q1966+U1968+U1969),ABS(X1968-X1969-K1968*L1968-P1968*Q1968+U1969)))</f>
        <v>1.2383757214129432E-15</v>
      </c>
      <c r="Z1969" s="28">
        <v>-67.615255000000005</v>
      </c>
      <c r="AA1969" s="28">
        <v>-0.61708200000000002</v>
      </c>
      <c r="AB1969" s="28">
        <v>-1.5626000000000001E-2</v>
      </c>
      <c r="AC1969" s="8">
        <f t="shared" ref="AC1969" si="4531">AB1969+AA1969</f>
        <v>-0.63270800000000005</v>
      </c>
      <c r="AD1969" s="35">
        <v>-0.63283188895431397</v>
      </c>
      <c r="AE1969" s="8">
        <f t="shared" ref="AE1969" si="4532">IF(AD1969="",0,IF(OR(AC1969="",AC1969=0),W1969-AD1969,AC1969-AD1969))</f>
        <v>1.2388895431392211E-4</v>
      </c>
      <c r="AF1969" s="58">
        <f t="shared" ref="AF1969" si="4533">IF(AA1969="",(Z1969-V1969)-Z1968,AC1969-W1969)</f>
        <v>2.5999999999970491E-5</v>
      </c>
      <c r="AG1969" s="40">
        <v>92</v>
      </c>
      <c r="AH1969" s="73">
        <v>400</v>
      </c>
      <c r="AI1969" s="40">
        <v>16</v>
      </c>
      <c r="AJ1969" s="73">
        <v>100</v>
      </c>
      <c r="AK1969" s="40">
        <v>10</v>
      </c>
      <c r="AL1969" s="73">
        <v>200</v>
      </c>
      <c r="AM1969" s="70"/>
      <c r="AN1969" s="74"/>
      <c r="AO1969" s="70">
        <v>84</v>
      </c>
      <c r="AP1969" s="63"/>
      <c r="AQ1969" s="63"/>
      <c r="AR1969" s="40"/>
      <c r="AS1969" s="40"/>
      <c r="AT1969" s="63"/>
      <c r="AU1969" s="63"/>
      <c r="AV1969" s="142"/>
      <c r="AW1969" s="71"/>
      <c r="AX1969" s="45"/>
      <c r="AY1969" s="45"/>
      <c r="AZ1969" s="46"/>
      <c r="BA1969" s="152"/>
      <c r="BB1969" s="47"/>
      <c r="BC1969" s="158">
        <v>4</v>
      </c>
      <c r="BD1969" s="158">
        <v>5</v>
      </c>
      <c r="BE1969" s="47">
        <v>10.8</v>
      </c>
      <c r="BF1969" s="56"/>
      <c r="BG1969" s="49"/>
      <c r="BH1969" s="50"/>
      <c r="BI1969" s="49"/>
      <c r="BJ1969" s="49"/>
      <c r="BK1969" s="49"/>
      <c r="BL1969" s="49"/>
      <c r="BM1969" s="49"/>
      <c r="BN1969" s="50"/>
      <c r="BO1969" s="49"/>
      <c r="BP1969" s="49"/>
      <c r="BQ1969" s="50"/>
      <c r="BR1969" s="9"/>
    </row>
    <row r="1970" spans="1:70" s="6" customFormat="1" x14ac:dyDescent="0.25">
      <c r="A1970" s="170" t="s">
        <v>1155</v>
      </c>
      <c r="B1970" s="136"/>
      <c r="C1970" s="137">
        <v>44983.294456018521</v>
      </c>
      <c r="D1970" s="146">
        <v>3.52</v>
      </c>
      <c r="E1970" s="139" t="s">
        <v>814</v>
      </c>
      <c r="F1970" s="165" t="s">
        <v>1185</v>
      </c>
      <c r="G1970" s="22"/>
      <c r="H1970" s="134"/>
      <c r="I1970" s="134"/>
      <c r="J1970" s="145"/>
      <c r="K1970" s="29"/>
      <c r="L1970" s="29"/>
      <c r="M1970" s="1"/>
      <c r="N1970" s="1"/>
      <c r="O1970" s="3"/>
      <c r="P1970" s="29"/>
      <c r="Q1970" s="29"/>
      <c r="R1970" s="1"/>
      <c r="S1970" s="1"/>
      <c r="T1970" s="147" t="s">
        <v>903</v>
      </c>
      <c r="U1970" s="32" t="s">
        <v>24</v>
      </c>
      <c r="V1970" s="24"/>
      <c r="W1970" s="25" t="s">
        <v>22</v>
      </c>
      <c r="X1970" s="30">
        <v>20</v>
      </c>
      <c r="Y1970" s="138"/>
      <c r="Z1970" s="30"/>
      <c r="AA1970" s="30"/>
      <c r="AB1970" s="36" t="s">
        <v>21</v>
      </c>
      <c r="AC1970" s="24">
        <f>$AC$1969</f>
        <v>-0.63270800000000005</v>
      </c>
      <c r="AD1970" s="30"/>
      <c r="AE1970" s="24"/>
      <c r="AF1970" s="24"/>
      <c r="AG1970" s="41"/>
      <c r="AH1970" s="41"/>
      <c r="AI1970" s="41"/>
      <c r="AJ1970" s="41"/>
      <c r="AK1970" s="41"/>
      <c r="AL1970" s="41"/>
      <c r="AM1970" s="41"/>
      <c r="AN1970" s="41"/>
      <c r="AO1970" s="41"/>
      <c r="AP1970" s="135"/>
      <c r="AQ1970" s="135"/>
      <c r="AR1970" s="41"/>
      <c r="AS1970" s="41"/>
      <c r="AT1970" s="135"/>
      <c r="AU1970" s="135"/>
      <c r="AV1970" s="29"/>
      <c r="AW1970" s="42"/>
      <c r="AX1970" s="42"/>
      <c r="AY1970" s="42"/>
      <c r="AZ1970" s="43"/>
      <c r="BA1970" s="151"/>
      <c r="BB1970" s="44"/>
      <c r="BC1970" s="157">
        <v>5</v>
      </c>
      <c r="BD1970" s="157"/>
      <c r="BE1970" s="44"/>
      <c r="BF1970" s="48"/>
      <c r="BG1970" s="48"/>
      <c r="BH1970" s="48"/>
      <c r="BI1970" s="48"/>
      <c r="BJ1970" s="48"/>
      <c r="BK1970" s="48"/>
      <c r="BL1970" s="48"/>
      <c r="BM1970" s="48"/>
      <c r="BN1970" s="48"/>
      <c r="BO1970" s="48"/>
      <c r="BP1970" s="48"/>
      <c r="BQ1970" s="48"/>
      <c r="BR1970" s="1"/>
    </row>
    <row r="1971" spans="1:70" s="7" customFormat="1" x14ac:dyDescent="0.25">
      <c r="A1971" s="68" t="s">
        <v>2878</v>
      </c>
      <c r="B1971" s="67" t="s">
        <v>1156</v>
      </c>
      <c r="C1971" s="52">
        <v>44983.294525462959</v>
      </c>
      <c r="D1971" s="16">
        <f>(K1971*M1971+P1971*R1971)/(24*60*60)</f>
        <v>0</v>
      </c>
      <c r="E1971" s="26"/>
      <c r="F1971" s="14" t="s">
        <v>2852</v>
      </c>
      <c r="G1971" s="15">
        <v>0.122</v>
      </c>
      <c r="H1971" s="131">
        <v>31.5</v>
      </c>
      <c r="I1971" s="131">
        <v>15</v>
      </c>
      <c r="J1971" s="143" t="s">
        <v>2159</v>
      </c>
      <c r="K1971" s="37"/>
      <c r="L1971" s="27">
        <v>2E-3</v>
      </c>
      <c r="M1971" s="13">
        <v>176</v>
      </c>
      <c r="N1971" s="13">
        <v>240</v>
      </c>
      <c r="O1971" s="17">
        <v>2E-3</v>
      </c>
      <c r="P1971" s="37"/>
      <c r="Q1971" s="27">
        <v>2E-3</v>
      </c>
      <c r="R1971" s="13">
        <v>529</v>
      </c>
      <c r="S1971" s="13">
        <v>240</v>
      </c>
      <c r="T1971" s="133">
        <v>2.9999999999999997E-4</v>
      </c>
      <c r="U1971" s="27"/>
      <c r="V1971" s="8">
        <f>IF(AB1969="Latest Sag:",-(K1971*L1971+P1971*Q1971),-(K1971*L1971+P1971*Q1971)+U1971)</f>
        <v>0</v>
      </c>
      <c r="W1971" s="8">
        <f>IF(OR(AC1970="",AC1970=0),Z1970+V1971,IF(AB1969="Latest Sag:",AA1970+U1971+V1971,AC1970+V1971))</f>
        <v>-0.63270800000000005</v>
      </c>
      <c r="X1971" s="34"/>
      <c r="Y1971" s="53">
        <f>IF(OR(ISBLANK(X1971),X1969=VALUE(20)),,IF(W1969="Latest Z20:",ABS(X1969-X1971-K1968*L1968-P1968*Q1968+U1970+U1971),ABS(X1970-X1971-K1970*L1970-P1970*Q1970+U1971)))</f>
        <v>0</v>
      </c>
      <c r="Z1971" s="28">
        <v>-67.613719000000003</v>
      </c>
      <c r="AA1971" s="28">
        <v>-0.61690199999999995</v>
      </c>
      <c r="AB1971" s="28">
        <v>2.9290000000000002E-3</v>
      </c>
      <c r="AC1971" s="8">
        <f t="shared" ref="AC1971" si="4534">AB1971+AA1971</f>
        <v>-0.61397299999999999</v>
      </c>
      <c r="AD1971" s="35">
        <v>-0.63267436297357005</v>
      </c>
      <c r="AE1971" s="8">
        <f t="shared" ref="AE1971" si="4535">IF(AD1971="",0,IF(OR(AC1971="",AC1971=0),W1971-AD1971,AC1971-AD1971))</f>
        <v>1.8701362973570057E-2</v>
      </c>
      <c r="AF1971" s="58">
        <f t="shared" ref="AF1971" si="4536">IF(AA1971="",(Z1971-V1971)-Z1970,AC1971-W1971)</f>
        <v>1.8735000000000057E-2</v>
      </c>
      <c r="AG1971" s="40">
        <v>-2241</v>
      </c>
      <c r="AH1971" s="73">
        <v>400</v>
      </c>
      <c r="AI1971" s="40">
        <v>34</v>
      </c>
      <c r="AJ1971" s="73">
        <v>100</v>
      </c>
      <c r="AK1971" s="40">
        <v>21</v>
      </c>
      <c r="AL1971" s="73">
        <v>200</v>
      </c>
      <c r="AM1971" s="70"/>
      <c r="AN1971" s="74"/>
      <c r="AO1971" s="70"/>
      <c r="AP1971" s="63"/>
      <c r="AQ1971" s="63"/>
      <c r="AR1971" s="40"/>
      <c r="AS1971" s="40"/>
      <c r="AT1971" s="63"/>
      <c r="AU1971" s="63"/>
      <c r="AV1971" s="142"/>
      <c r="AW1971" s="71"/>
      <c r="AX1971" s="45"/>
      <c r="AY1971" s="45"/>
      <c r="AZ1971" s="46"/>
      <c r="BA1971" s="152"/>
      <c r="BB1971" s="47"/>
      <c r="BC1971" s="158">
        <v>5</v>
      </c>
      <c r="BD1971" s="158"/>
      <c r="BE1971" s="47"/>
      <c r="BF1971" s="56"/>
      <c r="BG1971" s="49"/>
      <c r="BH1971" s="50"/>
      <c r="BI1971" s="49"/>
      <c r="BJ1971" s="49"/>
      <c r="BK1971" s="49"/>
      <c r="BL1971" s="49"/>
      <c r="BM1971" s="49"/>
      <c r="BN1971" s="50"/>
      <c r="BO1971" s="49"/>
      <c r="BP1971" s="49"/>
      <c r="BQ1971" s="50"/>
      <c r="BR1971" s="9"/>
    </row>
    <row r="1972" spans="1:70" s="7" customFormat="1" x14ac:dyDescent="0.25">
      <c r="A1972" s="68" t="s">
        <v>2879</v>
      </c>
      <c r="B1972" s="67" t="s">
        <v>1156</v>
      </c>
      <c r="C1972" s="52">
        <v>44983.324490740742</v>
      </c>
      <c r="D1972" s="16">
        <f>(K1972*M1972+P1972*R1972)/(24*60*60)</f>
        <v>1.0185185185185186E-2</v>
      </c>
      <c r="E1972" s="26"/>
      <c r="F1972" s="14" t="s">
        <v>2852</v>
      </c>
      <c r="G1972" s="15">
        <v>0.122</v>
      </c>
      <c r="H1972" s="131">
        <v>31.5</v>
      </c>
      <c r="I1972" s="131">
        <v>15</v>
      </c>
      <c r="J1972" s="143" t="s">
        <v>2159</v>
      </c>
      <c r="K1972" s="27">
        <v>5</v>
      </c>
      <c r="L1972" s="27">
        <v>2E-3</v>
      </c>
      <c r="M1972" s="13">
        <v>176</v>
      </c>
      <c r="N1972" s="13">
        <v>240</v>
      </c>
      <c r="O1972" s="17">
        <v>2E-3</v>
      </c>
      <c r="P1972" s="27">
        <v>0</v>
      </c>
      <c r="Q1972" s="27">
        <v>2E-3</v>
      </c>
      <c r="R1972" s="13">
        <v>529</v>
      </c>
      <c r="S1972" s="13">
        <v>240</v>
      </c>
      <c r="T1972" s="133">
        <v>2.9999999999999997E-4</v>
      </c>
      <c r="U1972" s="27">
        <v>5.5059999999999996E-3</v>
      </c>
      <c r="V1972" s="8">
        <f>IF(AB1970="Latest Sag:",-(K1972*L1972+P1972*Q1972),-(K1972*L1972+P1972*Q1972)+U1972)</f>
        <v>-0.01</v>
      </c>
      <c r="W1972" s="8">
        <f>IF(OR(AC1971="",AC1971=0),Z1971+V1972,IF(AB1970="Latest Sag:",AA1971+U1972+V1972,AC1971+V1972))</f>
        <v>-0.62139599999999995</v>
      </c>
      <c r="X1972" s="33">
        <v>-39.846049999999998</v>
      </c>
      <c r="Y1972" s="53">
        <f>IF(OR(ISBLANK(X1972),X1970=VALUE(20)),,IF(W1970="Latest Z20:",ABS(X1970-X1972-K1969*L1969-P1969*Q1969+U1971+U1972),ABS(X1971-X1972-K1971*L1971-P1971*Q1971+U1972)))</f>
        <v>0</v>
      </c>
      <c r="Z1972" s="28">
        <v>-67.613465000000005</v>
      </c>
      <c r="AA1972" s="28">
        <v>-0.61690100000000003</v>
      </c>
      <c r="AB1972" s="28">
        <v>-3.653E-3</v>
      </c>
      <c r="AC1972" s="8">
        <f t="shared" ref="AC1972" si="4537">AB1972+AA1972</f>
        <v>-0.62055400000000005</v>
      </c>
      <c r="AD1972" s="35">
        <v>-0.63267436297357005</v>
      </c>
      <c r="AE1972" s="8">
        <f t="shared" ref="AE1972" si="4538">IF(AD1972="",0,IF(OR(AC1972="",AC1972=0),W1972-AD1972,AC1972-AD1972))</f>
        <v>1.2120362973569998E-2</v>
      </c>
      <c r="AF1972" s="58">
        <f t="shared" ref="AF1972" si="4539">IF(AA1972="",(Z1972-V1972)-Z1971,AC1972-W1972)</f>
        <v>8.4199999999989839E-4</v>
      </c>
      <c r="AG1972" s="40">
        <v>-410</v>
      </c>
      <c r="AH1972" s="73">
        <v>400</v>
      </c>
      <c r="AI1972" s="40">
        <v>41</v>
      </c>
      <c r="AJ1972" s="73">
        <v>100</v>
      </c>
      <c r="AK1972" s="40">
        <v>22</v>
      </c>
      <c r="AL1972" s="73">
        <v>200</v>
      </c>
      <c r="AM1972" s="70"/>
      <c r="AN1972" s="74"/>
      <c r="AO1972" s="70">
        <v>143</v>
      </c>
      <c r="AP1972" s="63"/>
      <c r="AQ1972" s="63"/>
      <c r="AR1972" s="40"/>
      <c r="AS1972" s="40"/>
      <c r="AT1972" s="63"/>
      <c r="AU1972" s="63"/>
      <c r="AV1972" s="142"/>
      <c r="AW1972" s="71"/>
      <c r="AX1972" s="45"/>
      <c r="AY1972" s="45"/>
      <c r="AZ1972" s="46" t="s">
        <v>2880</v>
      </c>
      <c r="BA1972" s="152"/>
      <c r="BB1972" s="47"/>
      <c r="BC1972" s="158">
        <v>5</v>
      </c>
      <c r="BD1972" s="158"/>
      <c r="BE1972" s="47"/>
      <c r="BF1972" s="56"/>
      <c r="BG1972" s="49"/>
      <c r="BH1972" s="50"/>
      <c r="BI1972" s="49"/>
      <c r="BJ1972" s="49"/>
      <c r="BK1972" s="49"/>
      <c r="BL1972" s="49"/>
      <c r="BM1972" s="49"/>
      <c r="BN1972" s="50"/>
      <c r="BO1972" s="49"/>
      <c r="BP1972" s="49"/>
      <c r="BQ1972" s="50"/>
      <c r="BR1972" s="9"/>
    </row>
    <row r="1973" spans="1:70" s="7" customFormat="1" x14ac:dyDescent="0.25">
      <c r="A1973" s="68" t="s">
        <v>2881</v>
      </c>
      <c r="B1973" s="67" t="s">
        <v>1156</v>
      </c>
      <c r="C1973" s="52">
        <v>44983.352164351854</v>
      </c>
      <c r="D1973" s="16">
        <f>(K1973*M1973+P1973*R1973)/(24*60*60)</f>
        <v>4.0740740740740737E-3</v>
      </c>
      <c r="E1973" s="26"/>
      <c r="F1973" s="14" t="s">
        <v>2852</v>
      </c>
      <c r="G1973" s="15">
        <v>0.122</v>
      </c>
      <c r="H1973" s="131">
        <v>31.5</v>
      </c>
      <c r="I1973" s="131">
        <v>15</v>
      </c>
      <c r="J1973" s="143" t="s">
        <v>2159</v>
      </c>
      <c r="K1973" s="27">
        <v>2</v>
      </c>
      <c r="L1973" s="27">
        <v>2E-3</v>
      </c>
      <c r="M1973" s="13">
        <v>176</v>
      </c>
      <c r="N1973" s="13">
        <v>240</v>
      </c>
      <c r="O1973" s="17">
        <v>2E-3</v>
      </c>
      <c r="P1973" s="27">
        <v>0</v>
      </c>
      <c r="Q1973" s="27">
        <v>2E-3</v>
      </c>
      <c r="R1973" s="13">
        <v>529</v>
      </c>
      <c r="S1973" s="13">
        <v>240</v>
      </c>
      <c r="T1973" s="133">
        <v>2.9999999999999997E-4</v>
      </c>
      <c r="U1973" s="27">
        <v>1.882E-3</v>
      </c>
      <c r="V1973" s="8">
        <f>IF(AB1971="Latest Sag:",-(K1973*L1973+P1973*Q1973),-(K1973*L1973+P1973*Q1973)+U1973)</f>
        <v>-2.1180000000000001E-3</v>
      </c>
      <c r="W1973" s="8">
        <f>IF(OR(AC1972="",AC1972=0),Z1972+V1973,IF(AB1971="Latest Sag:",AA1972+U1973+V1973,AC1972+V1973))</f>
        <v>-0.622672</v>
      </c>
      <c r="X1973" s="33">
        <v>-39.85416</v>
      </c>
      <c r="Y1973" s="53">
        <f>IF(OR(ISBLANK(X1973),X1971=VALUE(20)),,IF(W1971="Latest Z20:",ABS(X1971-X1973-K1970*L1970-P1970*Q1970+U1972+U1973),ABS(X1972-X1973-K1972*L1972-P1972*Q1972+U1973)))</f>
        <v>7.9999999979402103E-6</v>
      </c>
      <c r="Z1973" s="28">
        <v>-67.613759000000002</v>
      </c>
      <c r="AA1973" s="28">
        <v>-0.61688200000000004</v>
      </c>
      <c r="AB1973" s="28">
        <v>-5.3749999999999996E-3</v>
      </c>
      <c r="AC1973" s="8">
        <f t="shared" ref="AC1973" si="4540">AB1973+AA1973</f>
        <v>-0.62225700000000006</v>
      </c>
      <c r="AD1973" s="35">
        <v>-0.63267436297357005</v>
      </c>
      <c r="AE1973" s="8">
        <f t="shared" ref="AE1973" si="4541">IF(AD1973="",0,IF(OR(AC1973="",AC1973=0),W1973-AD1973,AC1973-AD1973))</f>
        <v>1.0417362973569988E-2</v>
      </c>
      <c r="AF1973" s="58">
        <f t="shared" ref="AF1973" si="4542">IF(AA1973="",(Z1973-V1973)-Z1972,AC1973-W1973)</f>
        <v>4.1499999999994319E-4</v>
      </c>
      <c r="AG1973" s="40">
        <v>88</v>
      </c>
      <c r="AH1973" s="73">
        <v>400</v>
      </c>
      <c r="AI1973" s="40">
        <v>29</v>
      </c>
      <c r="AJ1973" s="73">
        <v>100</v>
      </c>
      <c r="AK1973" s="40">
        <v>24</v>
      </c>
      <c r="AL1973" s="73">
        <v>200</v>
      </c>
      <c r="AM1973" s="70"/>
      <c r="AN1973" s="74"/>
      <c r="AO1973" s="70">
        <v>49</v>
      </c>
      <c r="AP1973" s="63"/>
      <c r="AQ1973" s="63"/>
      <c r="AR1973" s="40"/>
      <c r="AS1973" s="40"/>
      <c r="AT1973" s="63"/>
      <c r="AU1973" s="63"/>
      <c r="AV1973" s="142"/>
      <c r="AW1973" s="71"/>
      <c r="AX1973" s="45">
        <v>-2.8899999999999998E-4</v>
      </c>
      <c r="AY1973" s="45">
        <v>-3.8900000000000002E-4</v>
      </c>
      <c r="AZ1973" s="46"/>
      <c r="BA1973" s="152"/>
      <c r="BB1973" s="47"/>
      <c r="BC1973" s="158">
        <v>5</v>
      </c>
      <c r="BD1973" s="158"/>
      <c r="BE1973" s="47"/>
      <c r="BF1973" s="56"/>
      <c r="BG1973" s="49"/>
      <c r="BH1973" s="50"/>
      <c r="BI1973" s="49"/>
      <c r="BJ1973" s="49"/>
      <c r="BK1973" s="49"/>
      <c r="BL1973" s="49"/>
      <c r="BM1973" s="49"/>
      <c r="BN1973" s="50"/>
      <c r="BO1973" s="49"/>
      <c r="BP1973" s="49"/>
      <c r="BQ1973" s="50"/>
      <c r="BR1973" s="9"/>
    </row>
    <row r="1974" spans="1:70" s="7" customFormat="1" x14ac:dyDescent="0.25">
      <c r="A1974" s="68" t="s">
        <v>2882</v>
      </c>
      <c r="B1974" s="67" t="s">
        <v>1156</v>
      </c>
      <c r="C1974" s="52">
        <v>44983.371620370373</v>
      </c>
      <c r="D1974" s="16">
        <f>(K1974*M1974+P1974*R1974)/(24*60*60)</f>
        <v>6.1111111111111114E-3</v>
      </c>
      <c r="E1974" s="26"/>
      <c r="F1974" s="14" t="s">
        <v>2852</v>
      </c>
      <c r="G1974" s="15">
        <v>0.122</v>
      </c>
      <c r="H1974" s="131">
        <v>31.5</v>
      </c>
      <c r="I1974" s="131">
        <v>15</v>
      </c>
      <c r="J1974" s="143" t="s">
        <v>2159</v>
      </c>
      <c r="K1974" s="27">
        <v>3</v>
      </c>
      <c r="L1974" s="27">
        <v>2E-3</v>
      </c>
      <c r="M1974" s="13">
        <v>176</v>
      </c>
      <c r="N1974" s="13">
        <v>240</v>
      </c>
      <c r="O1974" s="17">
        <v>2E-3</v>
      </c>
      <c r="P1974" s="27">
        <v>0</v>
      </c>
      <c r="Q1974" s="27">
        <v>2E-3</v>
      </c>
      <c r="R1974" s="13">
        <v>529</v>
      </c>
      <c r="S1974" s="13">
        <v>240</v>
      </c>
      <c r="T1974" s="133">
        <v>2.9999999999999997E-4</v>
      </c>
      <c r="U1974" s="27">
        <v>5.9100000000000005E-4</v>
      </c>
      <c r="V1974" s="8">
        <f>IF(AB1972="Latest Sag:",-(K1974*L1974+P1974*Q1974),-(K1974*L1974+P1974*Q1974)+U1974)</f>
        <v>-5.4089999999999997E-3</v>
      </c>
      <c r="W1974" s="8">
        <f>IF(OR(AC1973="",AC1973=0),Z1973+V1974,IF(AB1972="Latest Sag:",AA1973+U1974+V1974,AC1973+V1974))</f>
        <v>-0.62766600000000006</v>
      </c>
      <c r="X1974" s="33">
        <v>-39.857570000000003</v>
      </c>
      <c r="Y1974" s="53">
        <f>IF(OR(ISBLANK(X1974),X1972=VALUE(20)),,IF(W1972="Latest Z20:",ABS(X1972-X1974-K1971*L1971-P1971*Q1971+U1973+U1974),ABS(X1973-X1974-K1973*L1973-P1973*Q1973+U1974)))</f>
        <v>1.0000000023555619E-6</v>
      </c>
      <c r="Z1974" s="28">
        <v>-67.613759999999999</v>
      </c>
      <c r="AA1974" s="28">
        <v>-0.61690400000000001</v>
      </c>
      <c r="AB1974" s="28">
        <v>-1.0841999999999999E-2</v>
      </c>
      <c r="AC1974" s="8">
        <f t="shared" ref="AC1974" si="4543">AB1974+AA1974</f>
        <v>-0.62774600000000003</v>
      </c>
      <c r="AD1974" s="35">
        <v>-0.63267436297357005</v>
      </c>
      <c r="AE1974" s="8">
        <f t="shared" ref="AE1974" si="4544">IF(AD1974="",0,IF(OR(AC1974="",AC1974=0),W1974-AD1974,AC1974-AD1974))</f>
        <v>4.9283629735700218E-3</v>
      </c>
      <c r="AF1974" s="58">
        <f t="shared" ref="AF1974" si="4545">IF(AA1974="",(Z1974-V1974)-Z1973,AC1974-W1974)</f>
        <v>-7.9999999999968985E-5</v>
      </c>
      <c r="AG1974" s="40">
        <v>-30</v>
      </c>
      <c r="AH1974" s="73">
        <v>400</v>
      </c>
      <c r="AI1974" s="40">
        <v>29</v>
      </c>
      <c r="AJ1974" s="73">
        <v>100</v>
      </c>
      <c r="AK1974" s="40">
        <v>14</v>
      </c>
      <c r="AL1974" s="73">
        <v>200</v>
      </c>
      <c r="AM1974" s="70"/>
      <c r="AN1974" s="74"/>
      <c r="AO1974" s="70">
        <v>10</v>
      </c>
      <c r="AP1974" s="63"/>
      <c r="AQ1974" s="63"/>
      <c r="AR1974" s="40"/>
      <c r="AS1974" s="40"/>
      <c r="AT1974" s="63"/>
      <c r="AU1974" s="63"/>
      <c r="AV1974" s="142"/>
      <c r="AW1974" s="71"/>
      <c r="AX1974" s="45"/>
      <c r="AY1974" s="45"/>
      <c r="AZ1974" s="46"/>
      <c r="BA1974" s="152"/>
      <c r="BB1974" s="47"/>
      <c r="BC1974" s="158">
        <v>5</v>
      </c>
      <c r="BD1974" s="158"/>
      <c r="BE1974" s="47"/>
      <c r="BF1974" s="56"/>
      <c r="BG1974" s="49"/>
      <c r="BH1974" s="50"/>
      <c r="BI1974" s="49"/>
      <c r="BJ1974" s="49"/>
      <c r="BK1974" s="49"/>
      <c r="BL1974" s="49"/>
      <c r="BM1974" s="49"/>
      <c r="BN1974" s="50"/>
      <c r="BO1974" s="49"/>
      <c r="BP1974" s="49"/>
      <c r="BQ1974" s="50"/>
      <c r="BR1974" s="9"/>
    </row>
    <row r="1975" spans="1:70" s="7" customFormat="1" x14ac:dyDescent="0.25">
      <c r="A1975" s="68" t="s">
        <v>2883</v>
      </c>
      <c r="B1975" s="67" t="s">
        <v>1156</v>
      </c>
      <c r="C1975" s="52">
        <v>44983.390659722223</v>
      </c>
      <c r="D1975" s="16">
        <f>(K1975*M1975+P1975*R1975)/(24*60*60)</f>
        <v>1.019675925925926E-2</v>
      </c>
      <c r="E1975" s="26"/>
      <c r="F1975" s="14" t="s">
        <v>2852</v>
      </c>
      <c r="G1975" s="15">
        <v>0.122</v>
      </c>
      <c r="H1975" s="131">
        <v>31.5</v>
      </c>
      <c r="I1975" s="131">
        <v>15</v>
      </c>
      <c r="J1975" s="143" t="s">
        <v>2159</v>
      </c>
      <c r="K1975" s="27">
        <v>2</v>
      </c>
      <c r="L1975" s="27">
        <v>2E-3</v>
      </c>
      <c r="M1975" s="13">
        <v>176</v>
      </c>
      <c r="N1975" s="13">
        <v>240</v>
      </c>
      <c r="O1975" s="17">
        <v>2E-3</v>
      </c>
      <c r="P1975" s="27">
        <v>1</v>
      </c>
      <c r="Q1975" s="27">
        <v>2E-3</v>
      </c>
      <c r="R1975" s="13">
        <v>529</v>
      </c>
      <c r="S1975" s="13">
        <v>240</v>
      </c>
      <c r="T1975" s="133">
        <v>2.9999999999999997E-4</v>
      </c>
      <c r="U1975" s="27">
        <v>1.1709999999999999E-3</v>
      </c>
      <c r="V1975" s="8">
        <f>IF(AB1973="Latest Sag:",-(K1975*L1975+P1975*Q1975),-(K1975*L1975+P1975*Q1975)+U1975)</f>
        <v>-4.829E-3</v>
      </c>
      <c r="W1975" s="8">
        <f>IF(OR(AC1974="",AC1974=0),Z1974+V1975,IF(AB1973="Latest Sag:",AA1974+U1975+V1975,AC1974+V1975))</f>
        <v>-0.632575</v>
      </c>
      <c r="X1975" s="33">
        <v>-39.862400000000001</v>
      </c>
      <c r="Y1975" s="53">
        <f>IF(OR(ISBLANK(X1975),X1973=VALUE(20)),,IF(W1973="Latest Z20:",ABS(X1973-X1975-K1972*L1972-P1972*Q1972+U1974+U1975),ABS(X1974-X1975-K1974*L1974-P1974*Q1974+U1975)))</f>
        <v>9.9999999833544871E-7</v>
      </c>
      <c r="Z1975" s="28">
        <v>-67.613687999999996</v>
      </c>
      <c r="AA1975" s="28">
        <v>-0.61690900000000004</v>
      </c>
      <c r="AB1975" s="28">
        <v>-1.5876000000000001E-2</v>
      </c>
      <c r="AC1975" s="8">
        <f t="shared" ref="AC1975" si="4546">AB1975+AA1975</f>
        <v>-0.63278500000000004</v>
      </c>
      <c r="AD1975" s="35">
        <v>-0.63267436297357005</v>
      </c>
      <c r="AE1975" s="8">
        <f t="shared" ref="AE1975" si="4547">IF(AD1975="",0,IF(OR(AC1975="",AC1975=0),W1975-AD1975,AC1975-AD1975))</f>
        <v>-1.1063702642999385E-4</v>
      </c>
      <c r="AF1975" s="58">
        <f t="shared" ref="AF1975" si="4548">IF(AA1975="",(Z1975-V1975)-Z1974,AC1975-W1975)</f>
        <v>-2.1000000000004349E-4</v>
      </c>
      <c r="AG1975" s="40">
        <v>265</v>
      </c>
      <c r="AH1975" s="73">
        <v>400</v>
      </c>
      <c r="AI1975" s="40">
        <v>46</v>
      </c>
      <c r="AJ1975" s="73">
        <v>100</v>
      </c>
      <c r="AK1975" s="40">
        <v>18</v>
      </c>
      <c r="AL1975" s="73">
        <v>200</v>
      </c>
      <c r="AM1975" s="70"/>
      <c r="AN1975" s="74"/>
      <c r="AO1975" s="70">
        <v>23</v>
      </c>
      <c r="AP1975" s="63"/>
      <c r="AQ1975" s="63"/>
      <c r="AR1975" s="40"/>
      <c r="AS1975" s="40"/>
      <c r="AT1975" s="63"/>
      <c r="AU1975" s="63"/>
      <c r="AV1975" s="142"/>
      <c r="AW1975" s="71"/>
      <c r="AX1975" s="45"/>
      <c r="AY1975" s="45"/>
      <c r="AZ1975" s="46"/>
      <c r="BA1975" s="152"/>
      <c r="BB1975" s="47"/>
      <c r="BC1975" s="158">
        <v>5</v>
      </c>
      <c r="BD1975" s="158">
        <v>5</v>
      </c>
      <c r="BE1975" s="47">
        <v>54.5</v>
      </c>
      <c r="BF1975" s="56"/>
      <c r="BG1975" s="49"/>
      <c r="BH1975" s="50"/>
      <c r="BI1975" s="49"/>
      <c r="BJ1975" s="49"/>
      <c r="BK1975" s="49"/>
      <c r="BL1975" s="49"/>
      <c r="BM1975" s="49"/>
      <c r="BN1975" s="50"/>
      <c r="BO1975" s="49"/>
      <c r="BP1975" s="49"/>
      <c r="BQ1975" s="50"/>
      <c r="BR1975" s="9"/>
    </row>
    <row r="1976" spans="1:70" s="6" customFormat="1" x14ac:dyDescent="0.25">
      <c r="A1976" s="1" t="s">
        <v>25</v>
      </c>
      <c r="B1976" s="136"/>
      <c r="C1976" s="137">
        <v>44983.433159722219</v>
      </c>
      <c r="D1976" s="146">
        <v>3.33</v>
      </c>
      <c r="E1976" s="139" t="s">
        <v>814</v>
      </c>
      <c r="F1976" s="165" t="s">
        <v>1191</v>
      </c>
      <c r="G1976" s="22"/>
      <c r="H1976" s="134"/>
      <c r="I1976" s="134"/>
      <c r="J1976" s="145"/>
      <c r="K1976" s="29"/>
      <c r="L1976" s="29"/>
      <c r="M1976" s="1"/>
      <c r="N1976" s="1"/>
      <c r="O1976" s="3"/>
      <c r="P1976" s="29"/>
      <c r="Q1976" s="29"/>
      <c r="R1976" s="1"/>
      <c r="S1976" s="1"/>
      <c r="T1976" s="147" t="s">
        <v>903</v>
      </c>
      <c r="U1976" s="32" t="s">
        <v>24</v>
      </c>
      <c r="V1976" s="24"/>
      <c r="W1976" s="25" t="s">
        <v>22</v>
      </c>
      <c r="X1976" s="30">
        <v>20</v>
      </c>
      <c r="Y1976" s="138"/>
      <c r="Z1976" s="30"/>
      <c r="AA1976" s="30"/>
      <c r="AB1976" s="36" t="s">
        <v>21</v>
      </c>
      <c r="AC1976" s="24">
        <f>$AC$1975</f>
        <v>-0.63278500000000004</v>
      </c>
      <c r="AD1976" s="30"/>
      <c r="AE1976" s="24"/>
      <c r="AF1976" s="24"/>
      <c r="AG1976" s="41"/>
      <c r="AH1976" s="41"/>
      <c r="AI1976" s="41"/>
      <c r="AJ1976" s="41"/>
      <c r="AK1976" s="41"/>
      <c r="AL1976" s="41"/>
      <c r="AM1976" s="41"/>
      <c r="AN1976" s="41"/>
      <c r="AO1976" s="41"/>
      <c r="AP1976" s="135"/>
      <c r="AQ1976" s="135"/>
      <c r="AR1976" s="41"/>
      <c r="AS1976" s="41"/>
      <c r="AT1976" s="135"/>
      <c r="AU1976" s="135"/>
      <c r="AV1976" s="29"/>
      <c r="AW1976" s="42"/>
      <c r="AX1976" s="42"/>
      <c r="AY1976" s="42"/>
      <c r="AZ1976" s="43"/>
      <c r="BA1976" s="151"/>
      <c r="BB1976" s="44"/>
      <c r="BC1976" s="157">
        <v>6</v>
      </c>
      <c r="BD1976" s="157"/>
      <c r="BE1976" s="44"/>
      <c r="BF1976" s="48"/>
      <c r="BG1976" s="48"/>
      <c r="BH1976" s="48"/>
      <c r="BI1976" s="48"/>
      <c r="BJ1976" s="48"/>
      <c r="BK1976" s="48"/>
      <c r="BL1976" s="48"/>
      <c r="BM1976" s="48"/>
      <c r="BN1976" s="48"/>
      <c r="BO1976" s="48"/>
      <c r="BP1976" s="48"/>
      <c r="BQ1976" s="48"/>
      <c r="BR1976" s="1"/>
    </row>
    <row r="1977" spans="1:70" s="7" customFormat="1" x14ac:dyDescent="0.25">
      <c r="A1977" s="68" t="s">
        <v>1112</v>
      </c>
      <c r="B1977" s="67" t="s">
        <v>2799</v>
      </c>
      <c r="C1977" s="52">
        <v>44983.433368055557</v>
      </c>
      <c r="D1977" s="16">
        <f>(K1977*M1977+P1977*R1977)/(24*60*60)</f>
        <v>0</v>
      </c>
      <c r="E1977" s="26" t="s">
        <v>2885</v>
      </c>
      <c r="F1977" s="14" t="s">
        <v>2884</v>
      </c>
      <c r="G1977" s="15">
        <v>0.11700000000000001</v>
      </c>
      <c r="H1977" s="131">
        <v>31.5</v>
      </c>
      <c r="I1977" s="131">
        <v>15</v>
      </c>
      <c r="J1977" s="143" t="s">
        <v>2139</v>
      </c>
      <c r="K1977" s="37"/>
      <c r="L1977" s="27">
        <v>6.0000000000000001E-3</v>
      </c>
      <c r="M1977" s="13">
        <v>57</v>
      </c>
      <c r="N1977" s="13">
        <v>240</v>
      </c>
      <c r="O1977" s="17">
        <v>2E-3</v>
      </c>
      <c r="P1977" s="37"/>
      <c r="Q1977" s="27">
        <v>6.0000000000000001E-3</v>
      </c>
      <c r="R1977" s="13">
        <v>529</v>
      </c>
      <c r="S1977" s="13">
        <v>240</v>
      </c>
      <c r="T1977" s="133">
        <v>2.9999999999999997E-4</v>
      </c>
      <c r="U1977" s="27">
        <v>0</v>
      </c>
      <c r="V1977" s="8">
        <f>IF(AB1975="Latest Sag:",-(K1977*L1977+P1977*Q1977),-(K1977*L1977+P1977*Q1977)+U1977)</f>
        <v>0</v>
      </c>
      <c r="W1977" s="8">
        <f>IF(OR(AC1976="",AC1976=0),Z1976+V1977,IF(AB1975="Latest Sag:",AA1976+U1977+V1977,AC1976+V1977))</f>
        <v>-0.63278500000000004</v>
      </c>
      <c r="X1977" s="34"/>
      <c r="Y1977" s="53">
        <f>IF(OR(ISBLANK(X1977),X1975=VALUE(20)),,IF(W1975="Latest Z20:",ABS(X1975-X1977-K1974*L1974-P1974*Q1974+U1976+U1977),ABS(X1976-X1977-K1976*L1976-P1976*Q1976+U1977)))</f>
        <v>0</v>
      </c>
      <c r="Z1977" s="28">
        <v>-77.311312999999998</v>
      </c>
      <c r="AA1977" s="28"/>
      <c r="AB1977" s="28"/>
      <c r="AC1977" s="8">
        <f t="shared" ref="AC1977" si="4549">AB1977+AA1977</f>
        <v>0</v>
      </c>
      <c r="AD1977" s="35"/>
      <c r="AE1977" s="8">
        <f t="shared" ref="AE1977" si="4550">IF(AD1977="",0,IF(OR(AC1977="",AC1977=0),W1977-AD1977,AC1977-AD1977))</f>
        <v>0</v>
      </c>
      <c r="AF1977" s="58">
        <f t="shared" ref="AF1977" si="4551">IF(AA1977="",(Z1977-V1977)-Z1976,AC1977-W1977)</f>
        <v>-77.311312999999998</v>
      </c>
      <c r="AG1977" s="40">
        <v>132</v>
      </c>
      <c r="AH1977" s="73">
        <v>350</v>
      </c>
      <c r="AI1977" s="40"/>
      <c r="AJ1977" s="73"/>
      <c r="AK1977" s="40"/>
      <c r="AL1977" s="73"/>
      <c r="AM1977" s="70"/>
      <c r="AN1977" s="74"/>
      <c r="AO1977" s="70"/>
      <c r="AP1977" s="63"/>
      <c r="AQ1977" s="63"/>
      <c r="AR1977" s="40"/>
      <c r="AS1977" s="40"/>
      <c r="AT1977" s="63"/>
      <c r="AU1977" s="63"/>
      <c r="AV1977" s="142"/>
      <c r="AW1977" s="71">
        <v>0.02</v>
      </c>
      <c r="AX1977" s="45"/>
      <c r="AY1977" s="45"/>
      <c r="AZ1977" s="46"/>
      <c r="BA1977" s="152"/>
      <c r="BB1977" s="47"/>
      <c r="BC1977" s="158">
        <v>6</v>
      </c>
      <c r="BD1977" s="158"/>
      <c r="BE1977" s="47"/>
      <c r="BF1977" s="56"/>
      <c r="BG1977" s="49"/>
      <c r="BH1977" s="50"/>
      <c r="BI1977" s="49"/>
      <c r="BJ1977" s="49"/>
      <c r="BK1977" s="49"/>
      <c r="BL1977" s="49"/>
      <c r="BM1977" s="49"/>
      <c r="BN1977" s="50"/>
      <c r="BO1977" s="49"/>
      <c r="BP1977" s="49"/>
      <c r="BQ1977" s="50"/>
      <c r="BR1977" s="9"/>
    </row>
    <row r="1978" spans="1:70" s="7" customFormat="1" x14ac:dyDescent="0.25">
      <c r="A1978" s="68" t="s">
        <v>1116</v>
      </c>
      <c r="B1978" s="67" t="s">
        <v>2799</v>
      </c>
      <c r="C1978" s="52">
        <v>44983.462997685187</v>
      </c>
      <c r="D1978" s="16">
        <f>(K1978*M1978+P1978*R1978)/(24*60*60)</f>
        <v>1.9791666666666668E-3</v>
      </c>
      <c r="E1978" s="26"/>
      <c r="F1978" s="14" t="s">
        <v>2884</v>
      </c>
      <c r="G1978" s="15">
        <v>0.11700000000000001</v>
      </c>
      <c r="H1978" s="131">
        <v>31.5</v>
      </c>
      <c r="I1978" s="131">
        <v>15</v>
      </c>
      <c r="J1978" s="143" t="s">
        <v>2139</v>
      </c>
      <c r="K1978" s="27">
        <v>3</v>
      </c>
      <c r="L1978" s="27">
        <v>6.0000000000000001E-3</v>
      </c>
      <c r="M1978" s="13">
        <v>57</v>
      </c>
      <c r="N1978" s="13">
        <v>240</v>
      </c>
      <c r="O1978" s="17">
        <v>2E-3</v>
      </c>
      <c r="P1978" s="27">
        <v>0</v>
      </c>
      <c r="Q1978" s="27">
        <v>6.0000000000000001E-3</v>
      </c>
      <c r="R1978" s="13">
        <v>529</v>
      </c>
      <c r="S1978" s="13">
        <v>240</v>
      </c>
      <c r="T1978" s="133">
        <v>2.9999999999999997E-4</v>
      </c>
      <c r="U1978" s="27">
        <v>0.01</v>
      </c>
      <c r="V1978" s="8">
        <f>IF(AB1976="Latest Sag:",-(K1978*L1978+P1978*Q1978),-(K1978*L1978+P1978*Q1978)+U1978)</f>
        <v>-1.8000000000000002E-2</v>
      </c>
      <c r="W1978" s="8">
        <f>IF(OR(AC1977="",AC1977=0),Z1977+V1978,IF(AB1976="Latest Sag:",AA1977+U1978+V1978,AC1977+V1978))</f>
        <v>-77.329312999999999</v>
      </c>
      <c r="X1978" s="33">
        <v>-49.415939999999999</v>
      </c>
      <c r="Y1978" s="53">
        <f>IF(OR(ISBLANK(X1978),X1976=VALUE(20)),,IF(W1976="Latest Z20:",ABS(X1976-X1978-K1975*L1975-P1975*Q1975+U1977+U1978),ABS(X1977-X1978-K1977*L1977-P1977*Q1977+U1978)))</f>
        <v>0</v>
      </c>
      <c r="Z1978" s="28">
        <v>-77.319788000000003</v>
      </c>
      <c r="AA1978" s="28"/>
      <c r="AB1978" s="28"/>
      <c r="AC1978" s="8">
        <f t="shared" ref="AC1978" si="4552">AB1978+AA1978</f>
        <v>0</v>
      </c>
      <c r="AD1978" s="35"/>
      <c r="AE1978" s="8">
        <f t="shared" ref="AE1978" si="4553">IF(AD1978="",0,IF(OR(AC1978="",AC1978=0),W1978-AD1978,AC1978-AD1978))</f>
        <v>0</v>
      </c>
      <c r="AF1978" s="58">
        <f t="shared" ref="AF1978" si="4554">IF(AA1978="",(Z1978-V1978)-Z1977,AC1978-W1978)</f>
        <v>9.524999999996453E-3</v>
      </c>
      <c r="AG1978" s="40">
        <v>5198</v>
      </c>
      <c r="AH1978" s="73">
        <v>350</v>
      </c>
      <c r="AI1978" s="40"/>
      <c r="AJ1978" s="73"/>
      <c r="AK1978" s="40"/>
      <c r="AL1978" s="73"/>
      <c r="AM1978" s="70"/>
      <c r="AN1978" s="74"/>
      <c r="AO1978" s="70"/>
      <c r="AP1978" s="63"/>
      <c r="AQ1978" s="63"/>
      <c r="AR1978" s="40"/>
      <c r="AS1978" s="40"/>
      <c r="AT1978" s="63"/>
      <c r="AU1978" s="63"/>
      <c r="AV1978" s="142"/>
      <c r="AW1978" s="71"/>
      <c r="AX1978" s="45">
        <v>-8.4189999999999994E-3</v>
      </c>
      <c r="AY1978" s="45"/>
      <c r="AZ1978" s="46"/>
      <c r="BA1978" s="152"/>
      <c r="BB1978" s="47"/>
      <c r="BC1978" s="158">
        <v>6</v>
      </c>
      <c r="BD1978" s="158"/>
      <c r="BE1978" s="47"/>
      <c r="BF1978" s="56"/>
      <c r="BG1978" s="49"/>
      <c r="BH1978" s="50"/>
      <c r="BI1978" s="49"/>
      <c r="BJ1978" s="49"/>
      <c r="BK1978" s="49"/>
      <c r="BL1978" s="49"/>
      <c r="BM1978" s="49"/>
      <c r="BN1978" s="50"/>
      <c r="BO1978" s="49"/>
      <c r="BP1978" s="49"/>
      <c r="BQ1978" s="50"/>
      <c r="BR1978" s="9"/>
    </row>
    <row r="1979" spans="1:70" s="7" customFormat="1" x14ac:dyDescent="0.25">
      <c r="A1979" s="68" t="s">
        <v>1250</v>
      </c>
      <c r="B1979" s="67" t="s">
        <v>2799</v>
      </c>
      <c r="C1979" s="52">
        <v>44983.47693287037</v>
      </c>
      <c r="D1979" s="16">
        <f>(K1979*M1979+P1979*R1979)/(24*60*60)</f>
        <v>1.9791666666666668E-3</v>
      </c>
      <c r="E1979" s="26"/>
      <c r="F1979" s="14" t="s">
        <v>2884</v>
      </c>
      <c r="G1979" s="15">
        <v>0.11700000000000001</v>
      </c>
      <c r="H1979" s="131">
        <v>31.5</v>
      </c>
      <c r="I1979" s="131">
        <v>15</v>
      </c>
      <c r="J1979" s="143" t="s">
        <v>2139</v>
      </c>
      <c r="K1979" s="27">
        <v>3</v>
      </c>
      <c r="L1979" s="27">
        <v>6.0000000000000001E-3</v>
      </c>
      <c r="M1979" s="13">
        <v>57</v>
      </c>
      <c r="N1979" s="13">
        <v>240</v>
      </c>
      <c r="O1979" s="17">
        <v>2E-3</v>
      </c>
      <c r="P1979" s="27">
        <v>0</v>
      </c>
      <c r="Q1979" s="27">
        <v>6.0000000000000001E-3</v>
      </c>
      <c r="R1979" s="13">
        <v>529</v>
      </c>
      <c r="S1979" s="13">
        <v>240</v>
      </c>
      <c r="T1979" s="133">
        <v>2.9999999999999997E-4</v>
      </c>
      <c r="U1979" s="27">
        <v>0.01</v>
      </c>
      <c r="V1979" s="8">
        <f>IF(AB1977="Latest Sag:",-(K1979*L1979+P1979*Q1979),-(K1979*L1979+P1979*Q1979)+U1979)</f>
        <v>-8.0000000000000019E-3</v>
      </c>
      <c r="W1979" s="8">
        <f>IF(OR(AC1978="",AC1978=0),Z1978+V1979,IF(AB1977="Latest Sag:",AA1978+U1979+V1979,AC1978+V1979))</f>
        <v>-77.327787999999998</v>
      </c>
      <c r="X1979" s="33">
        <v>-49.423940000000002</v>
      </c>
      <c r="Y1979" s="53">
        <f>IF(OR(ISBLANK(X1979),X1977=VALUE(20)),,IF(W1977="Latest Z20:",ABS(X1977-X1979-K1976*L1976-P1976*Q1976+U1978+U1979),ABS(X1978-X1979-K1978*L1978-P1978*Q1978+U1979)))</f>
        <v>2.6697394295283061E-15</v>
      </c>
      <c r="Z1979" s="28">
        <v>-77.327279000000004</v>
      </c>
      <c r="AA1979" s="28"/>
      <c r="AB1979" s="28"/>
      <c r="AC1979" s="8">
        <f t="shared" ref="AC1979" si="4555">AB1979+AA1979</f>
        <v>0</v>
      </c>
      <c r="AD1979" s="35"/>
      <c r="AE1979" s="8">
        <f t="shared" ref="AE1979" si="4556">IF(AD1979="",0,IF(OR(AC1979="",AC1979=0),W1979-AD1979,AC1979-AD1979))</f>
        <v>0</v>
      </c>
      <c r="AF1979" s="58">
        <f t="shared" ref="AF1979" si="4557">IF(AA1979="",(Z1979-V1979)-Z1978,AC1979-W1979)</f>
        <v>5.0899999999387546E-4</v>
      </c>
      <c r="AG1979" s="40">
        <v>442</v>
      </c>
      <c r="AH1979" s="73">
        <v>350</v>
      </c>
      <c r="AI1979" s="40"/>
      <c r="AJ1979" s="73"/>
      <c r="AK1979" s="40"/>
      <c r="AL1979" s="73"/>
      <c r="AM1979" s="70"/>
      <c r="AN1979" s="74"/>
      <c r="AO1979" s="70"/>
      <c r="AP1979" s="63"/>
      <c r="AQ1979" s="63"/>
      <c r="AR1979" s="40"/>
      <c r="AS1979" s="40"/>
      <c r="AT1979" s="63"/>
      <c r="AU1979" s="63"/>
      <c r="AV1979" s="142"/>
      <c r="AW1979" s="71"/>
      <c r="AX1979" s="45">
        <v>2.258E-3</v>
      </c>
      <c r="AY1979" s="45">
        <v>6.8389999999999996E-3</v>
      </c>
      <c r="AZ1979" s="46"/>
      <c r="BA1979" s="152"/>
      <c r="BB1979" s="47"/>
      <c r="BC1979" s="158">
        <v>6</v>
      </c>
      <c r="BD1979" s="158"/>
      <c r="BE1979" s="47"/>
      <c r="BF1979" s="56"/>
      <c r="BG1979" s="49"/>
      <c r="BH1979" s="50"/>
      <c r="BI1979" s="49"/>
      <c r="BJ1979" s="49"/>
      <c r="BK1979" s="49"/>
      <c r="BL1979" s="49"/>
      <c r="BM1979" s="49"/>
      <c r="BN1979" s="50"/>
      <c r="BO1979" s="49"/>
      <c r="BP1979" s="49"/>
      <c r="BQ1979" s="50"/>
      <c r="BR1979" s="9"/>
    </row>
    <row r="1980" spans="1:70" s="7" customFormat="1" x14ac:dyDescent="0.25">
      <c r="A1980" s="68" t="s">
        <v>1254</v>
      </c>
      <c r="B1980" s="67" t="s">
        <v>2799</v>
      </c>
      <c r="C1980" s="52">
        <v>44983.487060185187</v>
      </c>
      <c r="D1980" s="16">
        <f>(K1980*M1980+P1980*R1980)/(24*60*60)</f>
        <v>1.9791666666666668E-3</v>
      </c>
      <c r="E1980" s="26"/>
      <c r="F1980" s="14" t="s">
        <v>2884</v>
      </c>
      <c r="G1980" s="15">
        <v>0.11700000000000001</v>
      </c>
      <c r="H1980" s="131">
        <v>31.5</v>
      </c>
      <c r="I1980" s="131">
        <v>15</v>
      </c>
      <c r="J1980" s="143" t="s">
        <v>2139</v>
      </c>
      <c r="K1980" s="27">
        <v>3</v>
      </c>
      <c r="L1980" s="27">
        <v>6.0000000000000001E-3</v>
      </c>
      <c r="M1980" s="13">
        <v>57</v>
      </c>
      <c r="N1980" s="13">
        <v>240</v>
      </c>
      <c r="O1980" s="17">
        <v>2E-3</v>
      </c>
      <c r="P1980" s="27">
        <v>0</v>
      </c>
      <c r="Q1980" s="27">
        <v>6.0000000000000001E-3</v>
      </c>
      <c r="R1980" s="13">
        <v>529</v>
      </c>
      <c r="S1980" s="13">
        <v>240</v>
      </c>
      <c r="T1980" s="133">
        <v>2.9999999999999997E-4</v>
      </c>
      <c r="U1980" s="27">
        <v>0.01</v>
      </c>
      <c r="V1980" s="8">
        <f>IF(AB1978="Latest Sag:",-(K1980*L1980+P1980*Q1980),-(K1980*L1980+P1980*Q1980)+U1980)</f>
        <v>-8.0000000000000019E-3</v>
      </c>
      <c r="W1980" s="8">
        <f>IF(OR(AC1979="",AC1979=0),Z1979+V1980,IF(AB1978="Latest Sag:",AA1979+U1980+V1980,AC1979+V1980))</f>
        <v>-77.335279</v>
      </c>
      <c r="X1980" s="33">
        <v>-49.431939999999997</v>
      </c>
      <c r="Y1980" s="53">
        <f>IF(OR(ISBLANK(X1980),X1978=VALUE(20)),,IF(W1978="Latest Z20:",ABS(X1978-X1980-K1977*L1977-P1977*Q1977+U1979+U1980),ABS(X1979-X1980-K1979*L1979-P1979*Q1979+U1980)))</f>
        <v>4.4356879280726957E-15</v>
      </c>
      <c r="Z1980" s="28">
        <v>-77.333174</v>
      </c>
      <c r="AA1980" s="28"/>
      <c r="AB1980" s="28"/>
      <c r="AC1980" s="8">
        <f t="shared" ref="AC1980" si="4558">AB1980+AA1980</f>
        <v>0</v>
      </c>
      <c r="AD1980" s="35"/>
      <c r="AE1980" s="8">
        <f t="shared" ref="AE1980" si="4559">IF(AD1980="",0,IF(OR(AC1980="",AC1980=0),W1980-AD1980,AC1980-AD1980))</f>
        <v>0</v>
      </c>
      <c r="AF1980" s="58">
        <f t="shared" ref="AF1980" si="4560">IF(AA1980="",(Z1980-V1980)-Z1979,AC1980-W1980)</f>
        <v>2.1050000000002456E-3</v>
      </c>
      <c r="AG1980" s="40">
        <v>1961</v>
      </c>
      <c r="AH1980" s="73">
        <v>350</v>
      </c>
      <c r="AI1980" s="40"/>
      <c r="AJ1980" s="73"/>
      <c r="AK1980" s="40"/>
      <c r="AL1980" s="73"/>
      <c r="AM1980" s="70"/>
      <c r="AN1980" s="74"/>
      <c r="AO1980" s="70"/>
      <c r="AP1980" s="63"/>
      <c r="AQ1980" s="63"/>
      <c r="AR1980" s="40"/>
      <c r="AS1980" s="40"/>
      <c r="AT1980" s="63"/>
      <c r="AU1980" s="63"/>
      <c r="AV1980" s="142"/>
      <c r="AW1980" s="71">
        <v>-8.0000000000000002E-3</v>
      </c>
      <c r="AX1980" s="45"/>
      <c r="AY1980" s="45"/>
      <c r="AZ1980" s="46"/>
      <c r="BA1980" s="152"/>
      <c r="BB1980" s="47"/>
      <c r="BC1980" s="158">
        <v>6</v>
      </c>
      <c r="BD1980" s="158"/>
      <c r="BE1980" s="47"/>
      <c r="BF1980" s="56"/>
      <c r="BG1980" s="49"/>
      <c r="BH1980" s="50"/>
      <c r="BI1980" s="49"/>
      <c r="BJ1980" s="49"/>
      <c r="BK1980" s="49"/>
      <c r="BL1980" s="49"/>
      <c r="BM1980" s="49"/>
      <c r="BN1980" s="50"/>
      <c r="BO1980" s="49"/>
      <c r="BP1980" s="49"/>
      <c r="BQ1980" s="50"/>
      <c r="BR1980" s="9"/>
    </row>
    <row r="1981" spans="1:70" s="7" customFormat="1" x14ac:dyDescent="0.25">
      <c r="A1981" s="68" t="s">
        <v>1439</v>
      </c>
      <c r="B1981" s="67" t="s">
        <v>2799</v>
      </c>
      <c r="C1981" s="52">
        <v>44983.497569444444</v>
      </c>
      <c r="D1981" s="16">
        <f>(K1981*M1981+P1981*R1981)/(24*60*60)</f>
        <v>1.9791666666666668E-3</v>
      </c>
      <c r="E1981" s="26" t="s">
        <v>2886</v>
      </c>
      <c r="F1981" s="14" t="s">
        <v>2884</v>
      </c>
      <c r="G1981" s="15">
        <v>0.11700000000000001</v>
      </c>
      <c r="H1981" s="131">
        <v>31.5</v>
      </c>
      <c r="I1981" s="131">
        <v>15</v>
      </c>
      <c r="J1981" s="143" t="s">
        <v>2139</v>
      </c>
      <c r="K1981" s="27">
        <v>3</v>
      </c>
      <c r="L1981" s="27">
        <v>6.0000000000000001E-3</v>
      </c>
      <c r="M1981" s="13">
        <v>57</v>
      </c>
      <c r="N1981" s="13">
        <v>240</v>
      </c>
      <c r="O1981" s="17">
        <v>2E-3</v>
      </c>
      <c r="P1981" s="27">
        <v>0</v>
      </c>
      <c r="Q1981" s="27">
        <v>6.0000000000000001E-3</v>
      </c>
      <c r="R1981" s="13">
        <v>529</v>
      </c>
      <c r="S1981" s="13">
        <v>240</v>
      </c>
      <c r="T1981" s="133">
        <v>2.9999999999999997E-4</v>
      </c>
      <c r="U1981" s="27">
        <v>0.01</v>
      </c>
      <c r="V1981" s="8">
        <f>IF(AB1979="Latest Sag:",-(K1981*L1981+P1981*Q1981),-(K1981*L1981+P1981*Q1981)+U1981)</f>
        <v>-8.0000000000000019E-3</v>
      </c>
      <c r="W1981" s="8">
        <f>IF(OR(AC1980="",AC1980=0),Z1980+V1981,IF(AB1979="Latest Sag:",AA1980+U1981+V1981,AC1980+V1981))</f>
        <v>-77.341173999999995</v>
      </c>
      <c r="X1981" s="33">
        <v>-49.43994</v>
      </c>
      <c r="Y1981" s="53">
        <f>IF(OR(ISBLANK(X1981),X1979=VALUE(20)),,IF(W1979="Latest Z20:",ABS(X1979-X1981-K1978*L1978-P1978*Q1978+U1980+U1981),ABS(X1980-X1981-K1980*L1980-P1980*Q1980+U1981)))</f>
        <v>2.6697394295283061E-15</v>
      </c>
      <c r="Z1981" s="28">
        <v>-77.343153000000001</v>
      </c>
      <c r="AA1981" s="28"/>
      <c r="AB1981" s="28"/>
      <c r="AC1981" s="8">
        <f t="shared" ref="AC1981" si="4561">AB1981+AA1981</f>
        <v>0</v>
      </c>
      <c r="AD1981" s="35"/>
      <c r="AE1981" s="8">
        <f t="shared" ref="AE1981" si="4562">IF(AD1981="",0,IF(OR(AC1981="",AC1981=0),W1981-AD1981,AC1981-AD1981))</f>
        <v>0</v>
      </c>
      <c r="AF1981" s="58">
        <f t="shared" ref="AF1981" si="4563">IF(AA1981="",(Z1981-V1981)-Z1980,AC1981-W1981)</f>
        <v>-1.9790000000057262E-3</v>
      </c>
      <c r="AG1981" s="40">
        <v>100</v>
      </c>
      <c r="AH1981" s="73">
        <v>350</v>
      </c>
      <c r="AI1981" s="40"/>
      <c r="AJ1981" s="73"/>
      <c r="AK1981" s="40"/>
      <c r="AL1981" s="73"/>
      <c r="AM1981" s="70"/>
      <c r="AN1981" s="74"/>
      <c r="AO1981" s="70"/>
      <c r="AP1981" s="63"/>
      <c r="AQ1981" s="63"/>
      <c r="AR1981" s="40"/>
      <c r="AS1981" s="40"/>
      <c r="AT1981" s="63"/>
      <c r="AU1981" s="63"/>
      <c r="AV1981" s="142"/>
      <c r="AW1981" s="71"/>
      <c r="AX1981" s="45"/>
      <c r="AY1981" s="45"/>
      <c r="AZ1981" s="46"/>
      <c r="BA1981" s="152"/>
      <c r="BB1981" s="47"/>
      <c r="BC1981" s="158">
        <v>6</v>
      </c>
      <c r="BD1981" s="158"/>
      <c r="BE1981" s="47"/>
      <c r="BF1981" s="56"/>
      <c r="BG1981" s="49"/>
      <c r="BH1981" s="50"/>
      <c r="BI1981" s="49"/>
      <c r="BJ1981" s="49"/>
      <c r="BK1981" s="49"/>
      <c r="BL1981" s="49"/>
      <c r="BM1981" s="49"/>
      <c r="BN1981" s="50"/>
      <c r="BO1981" s="49"/>
      <c r="BP1981" s="49"/>
      <c r="BQ1981" s="50"/>
      <c r="BR1981" s="9"/>
    </row>
    <row r="1982" spans="1:70" s="6" customFormat="1" x14ac:dyDescent="0.25">
      <c r="A1982" s="170" t="s">
        <v>1155</v>
      </c>
      <c r="B1982" s="136"/>
      <c r="C1982" s="137">
        <v>44983.507002314815</v>
      </c>
      <c r="D1982" s="146">
        <v>1.77</v>
      </c>
      <c r="E1982" s="139" t="s">
        <v>814</v>
      </c>
      <c r="F1982" s="165" t="s">
        <v>1110</v>
      </c>
      <c r="G1982" s="22"/>
      <c r="H1982" s="134"/>
      <c r="I1982" s="134"/>
      <c r="J1982" s="145"/>
      <c r="K1982" s="29"/>
      <c r="L1982" s="29"/>
      <c r="M1982" s="1"/>
      <c r="N1982" s="1"/>
      <c r="O1982" s="3"/>
      <c r="P1982" s="29"/>
      <c r="Q1982" s="29"/>
      <c r="R1982" s="1"/>
      <c r="S1982" s="1"/>
      <c r="T1982" s="147" t="s">
        <v>903</v>
      </c>
      <c r="U1982" s="32" t="s">
        <v>24</v>
      </c>
      <c r="V1982" s="24"/>
      <c r="W1982" s="25" t="s">
        <v>22</v>
      </c>
      <c r="X1982" s="30">
        <v>20</v>
      </c>
      <c r="Y1982" s="138"/>
      <c r="Z1982" s="30"/>
      <c r="AA1982" s="30"/>
      <c r="AB1982" s="36" t="s">
        <v>21</v>
      </c>
      <c r="AC1982" s="24">
        <f>$AC$1981</f>
        <v>0</v>
      </c>
      <c r="AD1982" s="30"/>
      <c r="AE1982" s="24"/>
      <c r="AF1982" s="24"/>
      <c r="AG1982" s="41"/>
      <c r="AH1982" s="41"/>
      <c r="AI1982" s="41"/>
      <c r="AJ1982" s="41"/>
      <c r="AK1982" s="41"/>
      <c r="AL1982" s="41"/>
      <c r="AM1982" s="41"/>
      <c r="AN1982" s="41"/>
      <c r="AO1982" s="41"/>
      <c r="AP1982" s="135"/>
      <c r="AQ1982" s="135"/>
      <c r="AR1982" s="41"/>
      <c r="AS1982" s="41"/>
      <c r="AT1982" s="135"/>
      <c r="AU1982" s="135"/>
      <c r="AV1982" s="29"/>
      <c r="AW1982" s="42"/>
      <c r="AX1982" s="42"/>
      <c r="AY1982" s="42"/>
      <c r="AZ1982" s="43"/>
      <c r="BA1982" s="151"/>
      <c r="BB1982" s="44"/>
      <c r="BC1982" s="157">
        <v>0</v>
      </c>
      <c r="BD1982" s="157"/>
      <c r="BE1982" s="44"/>
      <c r="BF1982" s="48"/>
      <c r="BG1982" s="48"/>
      <c r="BH1982" s="48"/>
      <c r="BI1982" s="48"/>
      <c r="BJ1982" s="48"/>
      <c r="BK1982" s="48"/>
      <c r="BL1982" s="48"/>
      <c r="BM1982" s="48"/>
      <c r="BN1982" s="48"/>
      <c r="BO1982" s="48"/>
      <c r="BP1982" s="48"/>
      <c r="BQ1982" s="48"/>
      <c r="BR1982" s="1"/>
    </row>
    <row r="1983" spans="1:70" s="7" customFormat="1" x14ac:dyDescent="0.25">
      <c r="A1983" s="68" t="s">
        <v>2887</v>
      </c>
      <c r="B1983" s="67" t="s">
        <v>1156</v>
      </c>
      <c r="C1983" s="52">
        <v>44983.511770833335</v>
      </c>
      <c r="D1983" s="16">
        <f>(K1983*M1983+P1983*R1983)/(24*60*60)</f>
        <v>0</v>
      </c>
      <c r="E1983" s="26" t="s">
        <v>2889</v>
      </c>
      <c r="F1983" s="14" t="s">
        <v>2884</v>
      </c>
      <c r="G1983" s="15">
        <v>0.11700000000000001</v>
      </c>
      <c r="H1983" s="131">
        <v>31.5</v>
      </c>
      <c r="I1983" s="131">
        <v>15</v>
      </c>
      <c r="J1983" s="143" t="s">
        <v>2139</v>
      </c>
      <c r="K1983" s="37"/>
      <c r="L1983" s="27">
        <v>2E-3</v>
      </c>
      <c r="M1983" s="13">
        <v>176</v>
      </c>
      <c r="N1983" s="13">
        <v>240</v>
      </c>
      <c r="O1983" s="17">
        <v>2E-3</v>
      </c>
      <c r="P1983" s="37"/>
      <c r="Q1983" s="27">
        <v>6.0000000000000001E-3</v>
      </c>
      <c r="R1983" s="13">
        <v>529</v>
      </c>
      <c r="S1983" s="13">
        <v>240</v>
      </c>
      <c r="T1983" s="133">
        <v>2.9999999999999997E-4</v>
      </c>
      <c r="U1983" s="27"/>
      <c r="V1983" s="8">
        <f>IF(AB1981="Latest Sag:",-(K1983*L1983+P1983*Q1983),-(K1983*L1983+P1983*Q1983)+U1983)</f>
        <v>0</v>
      </c>
      <c r="W1983" s="8">
        <f>IF(OR(AC1982="",AC1982=0),Z1982+V1983,IF(AB1981="Latest Sag:",AA1982+U1983+V1983,AC1982+V1983))</f>
        <v>0</v>
      </c>
      <c r="X1983" s="34"/>
      <c r="Y1983" s="53">
        <f>IF(OR(ISBLANK(X1983),X1981=VALUE(20)),,IF(W1981="Latest Z20:",ABS(X1981-X1983-K1980*L1980-P1980*Q1980+U1982+U1983),ABS(X1982-X1983-K1982*L1982-P1982*Q1982+U1983)))</f>
        <v>0</v>
      </c>
      <c r="Z1983" s="28">
        <v>-67.612302</v>
      </c>
      <c r="AA1983" s="28">
        <v>-0.61685999999999996</v>
      </c>
      <c r="AB1983" s="28">
        <v>2.4870000000000001E-3</v>
      </c>
      <c r="AC1983" s="8">
        <f t="shared" ref="AC1983" si="4564">AB1983+AA1983</f>
        <v>-0.61437299999999995</v>
      </c>
      <c r="AD1983" s="35">
        <v>-0.63265170513665203</v>
      </c>
      <c r="AE1983" s="8">
        <f t="shared" ref="AE1983" si="4565">IF(AD1983="",0,IF(OR(AC1983="",AC1983=0),W1983-AD1983,AC1983-AD1983))</f>
        <v>1.8278705136652085E-2</v>
      </c>
      <c r="AF1983" s="58">
        <f t="shared" ref="AF1983" si="4566">IF(AA1983="",(Z1983-V1983)-Z1982,AC1983-W1983)</f>
        <v>-0.61437299999999995</v>
      </c>
      <c r="AG1983" s="40">
        <v>-1906</v>
      </c>
      <c r="AH1983" s="73">
        <v>400</v>
      </c>
      <c r="AI1983" s="40">
        <v>29</v>
      </c>
      <c r="AJ1983" s="73">
        <v>100</v>
      </c>
      <c r="AK1983" s="40">
        <v>28</v>
      </c>
      <c r="AL1983" s="73">
        <v>200</v>
      </c>
      <c r="AM1983" s="70"/>
      <c r="AN1983" s="74"/>
      <c r="AO1983" s="70"/>
      <c r="AP1983" s="63"/>
      <c r="AQ1983" s="63"/>
      <c r="AR1983" s="40"/>
      <c r="AS1983" s="40"/>
      <c r="AT1983" s="63"/>
      <c r="AU1983" s="63"/>
      <c r="AV1983" s="142"/>
      <c r="AW1983" s="71">
        <v>3.0999999999999999E-3</v>
      </c>
      <c r="AX1983" s="45"/>
      <c r="AY1983" s="45"/>
      <c r="AZ1983" s="46"/>
      <c r="BA1983" s="152"/>
      <c r="BB1983" s="47"/>
      <c r="BC1983" s="158">
        <v>0</v>
      </c>
      <c r="BD1983" s="158"/>
      <c r="BE1983" s="47"/>
      <c r="BF1983" s="56"/>
      <c r="BG1983" s="49"/>
      <c r="BH1983" s="50"/>
      <c r="BI1983" s="49"/>
      <c r="BJ1983" s="49"/>
      <c r="BK1983" s="49"/>
      <c r="BL1983" s="49"/>
      <c r="BM1983" s="49"/>
      <c r="BN1983" s="50"/>
      <c r="BO1983" s="49"/>
      <c r="BP1983" s="49"/>
      <c r="BQ1983" s="50"/>
      <c r="BR1983" s="9"/>
    </row>
    <row r="1984" spans="1:70" s="7" customFormat="1" x14ac:dyDescent="0.25">
      <c r="A1984" s="68" t="s">
        <v>2888</v>
      </c>
      <c r="B1984" s="67" t="s">
        <v>1156</v>
      </c>
      <c r="C1984" s="52">
        <v>44983.566388888888</v>
      </c>
      <c r="D1984" s="16">
        <f>(K1984*M1984+P1984*R1984)/(24*60*60)</f>
        <v>1.0185185185185186E-2</v>
      </c>
      <c r="E1984" s="26"/>
      <c r="F1984" s="14" t="s">
        <v>2884</v>
      </c>
      <c r="G1984" s="15">
        <v>0.11700000000000001</v>
      </c>
      <c r="H1984" s="131">
        <v>31.5</v>
      </c>
      <c r="I1984" s="131">
        <v>15</v>
      </c>
      <c r="J1984" s="143" t="s">
        <v>2139</v>
      </c>
      <c r="K1984" s="27">
        <v>5</v>
      </c>
      <c r="L1984" s="27">
        <v>2E-3</v>
      </c>
      <c r="M1984" s="13">
        <v>176</v>
      </c>
      <c r="N1984" s="13">
        <v>240</v>
      </c>
      <c r="O1984" s="17">
        <v>2E-3</v>
      </c>
      <c r="P1984" s="27">
        <v>0</v>
      </c>
      <c r="Q1984" s="27">
        <v>6.0000000000000001E-3</v>
      </c>
      <c r="R1984" s="13">
        <v>529</v>
      </c>
      <c r="S1984" s="13">
        <v>240</v>
      </c>
      <c r="T1984" s="133">
        <v>2.9999999999999997E-4</v>
      </c>
      <c r="U1984" s="27">
        <v>5.6550000000000003E-3</v>
      </c>
      <c r="V1984" s="8">
        <f>IF(AB1982="Latest Sag:",-(K1984*L1984+P1984*Q1984),-(K1984*L1984+P1984*Q1984)+U1984)</f>
        <v>-0.01</v>
      </c>
      <c r="W1984" s="8">
        <f>IF(OR(AC1983="",AC1983=0),Z1983+V1984,IF(AB1982="Latest Sag:",AA1983+U1984+V1984,AC1983+V1984))</f>
        <v>-0.62120500000000001</v>
      </c>
      <c r="X1984" s="33">
        <v>-39.720590000000001</v>
      </c>
      <c r="Y1984" s="53">
        <f>IF(OR(ISBLANK(X1984),X1982=VALUE(20)),,IF(W1982="Latest Z20:",ABS(X1982-X1984-K1981*L1981-P1981*Q1981+U1983+U1984),ABS(X1983-X1984-K1983*L1983-P1983*Q1983+U1984)))</f>
        <v>0</v>
      </c>
      <c r="Z1984" s="28">
        <v>-67.612187000000006</v>
      </c>
      <c r="AA1984" s="28">
        <v>-0.616869</v>
      </c>
      <c r="AB1984" s="28">
        <v>-3.1220000000000002E-3</v>
      </c>
      <c r="AC1984" s="8">
        <f t="shared" ref="AC1984" si="4567">AB1984+AA1984</f>
        <v>-0.61999099999999996</v>
      </c>
      <c r="AD1984" s="35">
        <v>-0.63265170513665203</v>
      </c>
      <c r="AE1984" s="8">
        <f t="shared" ref="AE1984" si="4568">IF(AD1984="",0,IF(OR(AC1984="",AC1984=0),W1984-AD1984,AC1984-AD1984))</f>
        <v>1.2660705136652073E-2</v>
      </c>
      <c r="AF1984" s="58">
        <f t="shared" ref="AF1984" si="4569">IF(AA1984="",(Z1984-V1984)-Z1983,AC1984-W1984)</f>
        <v>1.2140000000000484E-3</v>
      </c>
      <c r="AG1984" s="40">
        <v>-1238</v>
      </c>
      <c r="AH1984" s="73">
        <v>400</v>
      </c>
      <c r="AI1984" s="40">
        <v>31</v>
      </c>
      <c r="AJ1984" s="73">
        <v>100</v>
      </c>
      <c r="AK1984" s="40">
        <v>20</v>
      </c>
      <c r="AL1984" s="73">
        <v>200</v>
      </c>
      <c r="AM1984" s="70"/>
      <c r="AN1984" s="74"/>
      <c r="AO1984" s="70">
        <v>232</v>
      </c>
      <c r="AP1984" s="63"/>
      <c r="AQ1984" s="63"/>
      <c r="AR1984" s="40"/>
      <c r="AS1984" s="40"/>
      <c r="AT1984" s="63"/>
      <c r="AU1984" s="63"/>
      <c r="AV1984" s="142"/>
      <c r="AW1984" s="71"/>
      <c r="AX1984" s="45"/>
      <c r="AY1984" s="45">
        <v>-9.990000000000001E-4</v>
      </c>
      <c r="AZ1984" s="46"/>
      <c r="BA1984" s="152"/>
      <c r="BB1984" s="47"/>
      <c r="BC1984" s="158">
        <v>0</v>
      </c>
      <c r="BD1984" s="158"/>
      <c r="BE1984" s="47"/>
      <c r="BF1984" s="56"/>
      <c r="BG1984" s="49"/>
      <c r="BH1984" s="50"/>
      <c r="BI1984" s="49"/>
      <c r="BJ1984" s="49"/>
      <c r="BK1984" s="49"/>
      <c r="BL1984" s="49"/>
      <c r="BM1984" s="49"/>
      <c r="BN1984" s="50"/>
      <c r="BO1984" s="49"/>
      <c r="BP1984" s="49"/>
      <c r="BQ1984" s="50"/>
      <c r="BR1984" s="9"/>
    </row>
    <row r="1985" spans="1:70" s="7" customFormat="1" x14ac:dyDescent="0.25">
      <c r="A1985" s="68" t="s">
        <v>2890</v>
      </c>
      <c r="B1985" s="67" t="s">
        <v>1156</v>
      </c>
      <c r="C1985" s="52">
        <v>44983.595312500001</v>
      </c>
      <c r="D1985" s="16">
        <f>(K1985*M1985+P1985*R1985)/(24*60*60)</f>
        <v>4.0740740740740737E-3</v>
      </c>
      <c r="E1985" s="26"/>
      <c r="F1985" s="14" t="s">
        <v>2884</v>
      </c>
      <c r="G1985" s="15">
        <v>0.11700000000000001</v>
      </c>
      <c r="H1985" s="131">
        <v>31.5</v>
      </c>
      <c r="I1985" s="131">
        <v>15</v>
      </c>
      <c r="J1985" s="143" t="s">
        <v>2139</v>
      </c>
      <c r="K1985" s="27">
        <v>2</v>
      </c>
      <c r="L1985" s="27">
        <v>2E-3</v>
      </c>
      <c r="M1985" s="13">
        <v>176</v>
      </c>
      <c r="N1985" s="13">
        <v>240</v>
      </c>
      <c r="O1985" s="17">
        <v>2E-3</v>
      </c>
      <c r="P1985" s="27">
        <v>0</v>
      </c>
      <c r="Q1985" s="27">
        <v>6.0000000000000001E-3</v>
      </c>
      <c r="R1985" s="13">
        <v>529</v>
      </c>
      <c r="S1985" s="13">
        <v>240</v>
      </c>
      <c r="T1985" s="133">
        <v>2.9999999999999997E-4</v>
      </c>
      <c r="U1985" s="27">
        <v>1.3470000000000001E-3</v>
      </c>
      <c r="V1985" s="8">
        <f>IF(AB1983="Latest Sag:",-(K1985*L1985+P1985*Q1985),-(K1985*L1985+P1985*Q1985)+U1985)</f>
        <v>-2.653E-3</v>
      </c>
      <c r="W1985" s="8">
        <f>IF(OR(AC1984="",AC1984=0),Z1984+V1985,IF(AB1983="Latest Sag:",AA1984+U1985+V1985,AC1984+V1985))</f>
        <v>-0.62264399999999998</v>
      </c>
      <c r="X1985" s="33">
        <v>-39.72925</v>
      </c>
      <c r="Y1985" s="53">
        <f>IF(OR(ISBLANK(X1985),X1983=VALUE(20)),,IF(W1983="Latest Z20:",ABS(X1983-X1985-K1982*L1982-P1982*Q1982+U1984+U1985),ABS(X1984-X1985-K1984*L1984-P1984*Q1984+U1985)))</f>
        <v>6.9999999990017284E-6</v>
      </c>
      <c r="Z1985" s="28">
        <v>-67.612393999999995</v>
      </c>
      <c r="AA1985" s="28">
        <v>-0.61687099999999995</v>
      </c>
      <c r="AB1985" s="28">
        <v>-5.4209999999999996E-3</v>
      </c>
      <c r="AC1985" s="8">
        <f t="shared" ref="AC1985" si="4570">AB1985+AA1985</f>
        <v>-0.62229199999999996</v>
      </c>
      <c r="AD1985" s="35">
        <v>-0.63265170513665203</v>
      </c>
      <c r="AE1985" s="8">
        <f t="shared" ref="AE1985" si="4571">IF(AD1985="",0,IF(OR(AC1985="",AC1985=0),W1985-AD1985,AC1985-AD1985))</f>
        <v>1.0359705136652075E-2</v>
      </c>
      <c r="AF1985" s="58">
        <f t="shared" ref="AF1985" si="4572">IF(AA1985="",(Z1985-V1985)-Z1984,AC1985-W1985)</f>
        <v>3.5200000000001896E-4</v>
      </c>
      <c r="AG1985" s="40">
        <v>535</v>
      </c>
      <c r="AH1985" s="73">
        <v>400</v>
      </c>
      <c r="AI1985" s="40">
        <v>29</v>
      </c>
      <c r="AJ1985" s="73">
        <v>100</v>
      </c>
      <c r="AK1985" s="40">
        <v>35</v>
      </c>
      <c r="AL1985" s="73">
        <v>200</v>
      </c>
      <c r="AM1985" s="70"/>
      <c r="AN1985" s="74"/>
      <c r="AO1985" s="70">
        <v>95</v>
      </c>
      <c r="AP1985" s="63"/>
      <c r="AQ1985" s="63"/>
      <c r="AR1985" s="40"/>
      <c r="AS1985" s="40"/>
      <c r="AT1985" s="63"/>
      <c r="AU1985" s="63"/>
      <c r="AV1985" s="142"/>
      <c r="AW1985" s="71"/>
      <c r="AX1985" s="45"/>
      <c r="AY1985" s="45">
        <v>4.5399999999999998E-4</v>
      </c>
      <c r="AZ1985" s="46"/>
      <c r="BA1985" s="152"/>
      <c r="BB1985" s="47"/>
      <c r="BC1985" s="158">
        <v>0</v>
      </c>
      <c r="BD1985" s="158"/>
      <c r="BE1985" s="47"/>
      <c r="BF1985" s="56"/>
      <c r="BG1985" s="49"/>
      <c r="BH1985" s="50"/>
      <c r="BI1985" s="49"/>
      <c r="BJ1985" s="49"/>
      <c r="BK1985" s="49"/>
      <c r="BL1985" s="49"/>
      <c r="BM1985" s="49"/>
      <c r="BN1985" s="50"/>
      <c r="BO1985" s="49"/>
      <c r="BP1985" s="49"/>
      <c r="BQ1985" s="50"/>
      <c r="BR1985" s="9"/>
    </row>
    <row r="1986" spans="1:70" s="7" customFormat="1" x14ac:dyDescent="0.25">
      <c r="A1986" s="68" t="s">
        <v>2891</v>
      </c>
      <c r="B1986" s="67" t="s">
        <v>1156</v>
      </c>
      <c r="C1986" s="52">
        <v>44983.615972222222</v>
      </c>
      <c r="D1986" s="16">
        <f>(K1986*M1986+P1986*R1986)/(24*60*60)</f>
        <v>6.1111111111111114E-3</v>
      </c>
      <c r="E1986" s="26"/>
      <c r="F1986" s="14" t="s">
        <v>2884</v>
      </c>
      <c r="G1986" s="15">
        <v>0.11700000000000001</v>
      </c>
      <c r="H1986" s="131">
        <v>31.5</v>
      </c>
      <c r="I1986" s="131">
        <v>15</v>
      </c>
      <c r="J1986" s="143" t="s">
        <v>2139</v>
      </c>
      <c r="K1986" s="27">
        <v>3</v>
      </c>
      <c r="L1986" s="27">
        <v>2E-3</v>
      </c>
      <c r="M1986" s="13">
        <v>176</v>
      </c>
      <c r="N1986" s="13">
        <v>240</v>
      </c>
      <c r="O1986" s="17">
        <v>2E-3</v>
      </c>
      <c r="P1986" s="27">
        <v>0</v>
      </c>
      <c r="Q1986" s="27">
        <v>6.0000000000000001E-3</v>
      </c>
      <c r="R1986" s="13">
        <v>529</v>
      </c>
      <c r="S1986" s="13">
        <v>240</v>
      </c>
      <c r="T1986" s="133">
        <v>2.9999999999999997E-4</v>
      </c>
      <c r="U1986" s="27">
        <v>6.5300000000000004E-4</v>
      </c>
      <c r="V1986" s="8">
        <f>IF(AB1984="Latest Sag:",-(K1986*L1986+P1986*Q1986),-(K1986*L1986+P1986*Q1986)+U1986)</f>
        <v>-5.3470000000000002E-3</v>
      </c>
      <c r="W1986" s="8">
        <f>IF(OR(AC1985="",AC1985=0),Z1985+V1986,IF(AB1984="Latest Sag:",AA1985+U1986+V1986,AC1985+V1986))</f>
        <v>-0.62763899999999995</v>
      </c>
      <c r="X1986" s="33">
        <v>-39.732590000000002</v>
      </c>
      <c r="Y1986" s="53">
        <f>IF(OR(ISBLANK(X1986),X1984=VALUE(20)),,IF(W1984="Latest Z20:",ABS(X1984-X1986-K1983*L1983-P1983*Q1983+U1985+U1986),ABS(X1985-X1986-K1985*L1985-P1985*Q1985+U1986)))</f>
        <v>6.9999999985471224E-6</v>
      </c>
      <c r="Z1986" s="28">
        <v>-67.612399999999994</v>
      </c>
      <c r="AA1986" s="28">
        <v>-0.61687099999999995</v>
      </c>
      <c r="AB1986" s="28">
        <v>-1.0912E-2</v>
      </c>
      <c r="AC1986" s="8">
        <f t="shared" ref="AC1986" si="4573">AB1986+AA1986</f>
        <v>-0.62778299999999998</v>
      </c>
      <c r="AD1986" s="35">
        <v>-0.63265170513665203</v>
      </c>
      <c r="AE1986" s="8">
        <f t="shared" ref="AE1986" si="4574">IF(AD1986="",0,IF(OR(AC1986="",AC1986=0),W1986-AD1986,AC1986-AD1986))</f>
        <v>4.8687051366520517E-3</v>
      </c>
      <c r="AF1986" s="58">
        <f t="shared" ref="AF1986" si="4575">IF(AA1986="",(Z1986-V1986)-Z1985,AC1986-W1986)</f>
        <v>-1.4400000000003299E-4</v>
      </c>
      <c r="AG1986" s="40">
        <v>27</v>
      </c>
      <c r="AH1986" s="73">
        <v>400</v>
      </c>
      <c r="AI1986" s="40">
        <v>21</v>
      </c>
      <c r="AJ1986" s="73">
        <v>100</v>
      </c>
      <c r="AK1986" s="40">
        <v>35</v>
      </c>
      <c r="AL1986" s="73">
        <v>200</v>
      </c>
      <c r="AM1986" s="70"/>
      <c r="AN1986" s="74"/>
      <c r="AO1986" s="70">
        <v>37</v>
      </c>
      <c r="AP1986" s="63"/>
      <c r="AQ1986" s="63"/>
      <c r="AR1986" s="40"/>
      <c r="AS1986" s="40"/>
      <c r="AT1986" s="63"/>
      <c r="AU1986" s="63"/>
      <c r="AV1986" s="142"/>
      <c r="AW1986" s="71"/>
      <c r="AX1986" s="45">
        <v>-4.0000000000000003E-5</v>
      </c>
      <c r="AY1986" s="45"/>
      <c r="AZ1986" s="46"/>
      <c r="BA1986" s="152"/>
      <c r="BB1986" s="47"/>
      <c r="BC1986" s="158">
        <v>0</v>
      </c>
      <c r="BD1986" s="158"/>
      <c r="BE1986" s="47"/>
      <c r="BF1986" s="56"/>
      <c r="BG1986" s="49"/>
      <c r="BH1986" s="50"/>
      <c r="BI1986" s="49"/>
      <c r="BJ1986" s="49"/>
      <c r="BK1986" s="49"/>
      <c r="BL1986" s="49"/>
      <c r="BM1986" s="49"/>
      <c r="BN1986" s="50"/>
      <c r="BO1986" s="49"/>
      <c r="BP1986" s="49"/>
      <c r="BQ1986" s="50"/>
      <c r="BR1986" s="9"/>
    </row>
    <row r="1987" spans="1:70" s="7" customFormat="1" x14ac:dyDescent="0.25">
      <c r="A1987" s="68" t="s">
        <v>2892</v>
      </c>
      <c r="B1987" s="67" t="s">
        <v>1156</v>
      </c>
      <c r="C1987" s="52">
        <v>44983.636296296296</v>
      </c>
      <c r="D1987" s="16">
        <f>(K1987*M1987+P1987*R1987)/(24*60*60)</f>
        <v>1.019675925925926E-2</v>
      </c>
      <c r="E1987" s="26"/>
      <c r="F1987" s="14" t="s">
        <v>2884</v>
      </c>
      <c r="G1987" s="15">
        <v>0.11700000000000001</v>
      </c>
      <c r="H1987" s="131">
        <v>31.5</v>
      </c>
      <c r="I1987" s="131">
        <v>15</v>
      </c>
      <c r="J1987" s="143" t="s">
        <v>2139</v>
      </c>
      <c r="K1987" s="27">
        <v>2</v>
      </c>
      <c r="L1987" s="27">
        <v>2E-3</v>
      </c>
      <c r="M1987" s="13">
        <v>176</v>
      </c>
      <c r="N1987" s="13">
        <v>240</v>
      </c>
      <c r="O1987" s="17">
        <v>2E-3</v>
      </c>
      <c r="P1987" s="27">
        <v>1</v>
      </c>
      <c r="Q1987" s="27">
        <v>2E-3</v>
      </c>
      <c r="R1987" s="13">
        <v>529</v>
      </c>
      <c r="S1987" s="13">
        <v>240</v>
      </c>
      <c r="T1987" s="133">
        <v>2.9999999999999997E-4</v>
      </c>
      <c r="U1987" s="27">
        <v>1.2260000000000001E-3</v>
      </c>
      <c r="V1987" s="8">
        <f>IF(AB1985="Latest Sag:",-(K1987*L1987+P1987*Q1987),-(K1987*L1987+P1987*Q1987)+U1987)</f>
        <v>-4.7740000000000005E-3</v>
      </c>
      <c r="W1987" s="8">
        <f>IF(OR(AC1986="",AC1986=0),Z1986+V1987,IF(AB1985="Latest Sag:",AA1986+U1987+V1987,AC1986+V1987))</f>
        <v>-0.63255700000000004</v>
      </c>
      <c r="X1987" s="33">
        <v>-39.737369999999999</v>
      </c>
      <c r="Y1987" s="53">
        <f>IF(OR(ISBLANK(X1987),X1985=VALUE(20)),,IF(W1985="Latest Z20:",ABS(X1985-X1987-K1984*L1984-P1984*Q1984+U1986+U1987),ABS(X1986-X1987-K1986*L1986-P1986*Q1986+U1987)))</f>
        <v>5.9999999966757651E-6</v>
      </c>
      <c r="Z1987" s="28">
        <v>-67.612257</v>
      </c>
      <c r="AA1987" s="28">
        <v>-0.616869</v>
      </c>
      <c r="AB1987" s="28">
        <v>-1.5865000000000001E-2</v>
      </c>
      <c r="AC1987" s="8">
        <f t="shared" ref="AC1987" si="4576">AB1987+AA1987</f>
        <v>-0.63273400000000002</v>
      </c>
      <c r="AD1987" s="35">
        <v>-0.63265170513665203</v>
      </c>
      <c r="AE1987" s="8">
        <f t="shared" ref="AE1987" si="4577">IF(AD1987="",0,IF(OR(AC1987="",AC1987=0),W1987-AD1987,AC1987-AD1987))</f>
        <v>-8.2294863347986968E-5</v>
      </c>
      <c r="AF1987" s="58">
        <f t="shared" ref="AF1987" si="4578">IF(AA1987="",(Z1987-V1987)-Z1986,AC1987-W1987)</f>
        <v>-1.7699999999998273E-4</v>
      </c>
      <c r="AG1987" s="40">
        <v>-195</v>
      </c>
      <c r="AH1987" s="73">
        <v>400</v>
      </c>
      <c r="AI1987" s="40">
        <v>28</v>
      </c>
      <c r="AJ1987" s="73">
        <v>100</v>
      </c>
      <c r="AK1987" s="40">
        <v>19</v>
      </c>
      <c r="AL1987" s="73">
        <v>200</v>
      </c>
      <c r="AM1987" s="70"/>
      <c r="AN1987" s="74"/>
      <c r="AO1987" s="70">
        <v>18</v>
      </c>
      <c r="AP1987" s="63"/>
      <c r="AQ1987" s="63"/>
      <c r="AR1987" s="40"/>
      <c r="AS1987" s="40"/>
      <c r="AT1987" s="63"/>
      <c r="AU1987" s="63"/>
      <c r="AV1987" s="142"/>
      <c r="AW1987" s="71"/>
      <c r="AX1987" s="45"/>
      <c r="AY1987" s="45"/>
      <c r="AZ1987" s="46"/>
      <c r="BA1987" s="152"/>
      <c r="BB1987" s="47"/>
      <c r="BC1987" s="158">
        <v>0</v>
      </c>
      <c r="BD1987" s="158">
        <v>4</v>
      </c>
      <c r="BE1987" s="47">
        <v>5.0999999999999996</v>
      </c>
      <c r="BF1987" s="56"/>
      <c r="BG1987" s="49"/>
      <c r="BH1987" s="50"/>
      <c r="BI1987" s="49"/>
      <c r="BJ1987" s="49"/>
      <c r="BK1987" s="49"/>
      <c r="BL1987" s="49"/>
      <c r="BM1987" s="49"/>
      <c r="BN1987" s="50"/>
      <c r="BO1987" s="49"/>
      <c r="BP1987" s="49"/>
      <c r="BQ1987" s="50"/>
      <c r="BR1987" s="9"/>
    </row>
    <row r="1988" spans="1:70" s="6" customFormat="1" x14ac:dyDescent="0.25">
      <c r="A1988" s="170" t="s">
        <v>1155</v>
      </c>
      <c r="B1988" s="136"/>
      <c r="C1988" s="137">
        <v>44983.671307870369</v>
      </c>
      <c r="D1988" s="146">
        <v>3.94</v>
      </c>
      <c r="E1988" s="139" t="s">
        <v>814</v>
      </c>
      <c r="F1988" s="165" t="s">
        <v>1157</v>
      </c>
      <c r="G1988" s="22"/>
      <c r="H1988" s="134"/>
      <c r="I1988" s="134"/>
      <c r="J1988" s="145"/>
      <c r="K1988" s="29"/>
      <c r="L1988" s="29"/>
      <c r="M1988" s="1"/>
      <c r="N1988" s="1"/>
      <c r="O1988" s="3"/>
      <c r="P1988" s="29"/>
      <c r="Q1988" s="29"/>
      <c r="R1988" s="1"/>
      <c r="S1988" s="1"/>
      <c r="T1988" s="147" t="s">
        <v>903</v>
      </c>
      <c r="U1988" s="32" t="s">
        <v>24</v>
      </c>
      <c r="V1988" s="24"/>
      <c r="W1988" s="25" t="s">
        <v>22</v>
      </c>
      <c r="X1988" s="30">
        <v>20</v>
      </c>
      <c r="Y1988" s="138"/>
      <c r="Z1988" s="30"/>
      <c r="AA1988" s="30"/>
      <c r="AB1988" s="36" t="s">
        <v>21</v>
      </c>
      <c r="AC1988" s="24">
        <f>$AC$1987</f>
        <v>-0.63273400000000002</v>
      </c>
      <c r="AD1988" s="30"/>
      <c r="AE1988" s="24"/>
      <c r="AF1988" s="24"/>
      <c r="AG1988" s="41"/>
      <c r="AH1988" s="41"/>
      <c r="AI1988" s="41"/>
      <c r="AJ1988" s="41"/>
      <c r="AK1988" s="41"/>
      <c r="AL1988" s="41"/>
      <c r="AM1988" s="41"/>
      <c r="AN1988" s="41"/>
      <c r="AO1988" s="41"/>
      <c r="AP1988" s="135"/>
      <c r="AQ1988" s="135"/>
      <c r="AR1988" s="41"/>
      <c r="AS1988" s="41"/>
      <c r="AT1988" s="135"/>
      <c r="AU1988" s="135"/>
      <c r="AV1988" s="29"/>
      <c r="AW1988" s="42"/>
      <c r="AX1988" s="42"/>
      <c r="AY1988" s="42"/>
      <c r="AZ1988" s="43"/>
      <c r="BA1988" s="151"/>
      <c r="BB1988" s="44"/>
      <c r="BC1988" s="157">
        <v>1</v>
      </c>
      <c r="BD1988" s="157"/>
      <c r="BE1988" s="44"/>
      <c r="BF1988" s="48"/>
      <c r="BG1988" s="48"/>
      <c r="BH1988" s="48"/>
      <c r="BI1988" s="48"/>
      <c r="BJ1988" s="48"/>
      <c r="BK1988" s="48"/>
      <c r="BL1988" s="48"/>
      <c r="BM1988" s="48"/>
      <c r="BN1988" s="48"/>
      <c r="BO1988" s="48"/>
      <c r="BP1988" s="48"/>
      <c r="BQ1988" s="48"/>
      <c r="BR1988" s="1"/>
    </row>
    <row r="1989" spans="1:70" s="7" customFormat="1" x14ac:dyDescent="0.25">
      <c r="A1989" s="68" t="s">
        <v>2893</v>
      </c>
      <c r="B1989" s="67" t="s">
        <v>2799</v>
      </c>
      <c r="C1989" s="52">
        <v>44983.675081018519</v>
      </c>
      <c r="D1989" s="16">
        <f>(K1989*M1989+P1989*R1989)/(24*60*60)</f>
        <v>0</v>
      </c>
      <c r="E1989" s="26"/>
      <c r="F1989" s="14" t="s">
        <v>2884</v>
      </c>
      <c r="G1989" s="15">
        <v>0.11700000000000001</v>
      </c>
      <c r="H1989" s="131">
        <v>31.5</v>
      </c>
      <c r="I1989" s="131">
        <v>15</v>
      </c>
      <c r="J1989" s="143" t="s">
        <v>2139</v>
      </c>
      <c r="K1989" s="37"/>
      <c r="L1989" s="27">
        <v>2E-3</v>
      </c>
      <c r="M1989" s="13">
        <v>176</v>
      </c>
      <c r="N1989" s="13">
        <v>240</v>
      </c>
      <c r="O1989" s="17">
        <v>2E-3</v>
      </c>
      <c r="P1989" s="37"/>
      <c r="Q1989" s="27">
        <v>2E-3</v>
      </c>
      <c r="R1989" s="13">
        <v>529</v>
      </c>
      <c r="S1989" s="13">
        <v>240</v>
      </c>
      <c r="T1989" s="133">
        <v>2.9999999999999997E-4</v>
      </c>
      <c r="U1989" s="27">
        <v>0</v>
      </c>
      <c r="V1989" s="8">
        <f>IF(AB1987="Latest Sag:",-(K1989*L1989+P1989*Q1989),-(K1989*L1989+P1989*Q1989)+U1989)</f>
        <v>0</v>
      </c>
      <c r="W1989" s="8">
        <f>IF(OR(AC1988="",AC1988=0),Z1988+V1989,IF(AB1987="Latest Sag:",AA1988+U1989+V1989,AC1988+V1989))</f>
        <v>-0.63273400000000002</v>
      </c>
      <c r="X1989" s="34"/>
      <c r="Y1989" s="53">
        <f>IF(OR(ISBLANK(X1989),X1987=VALUE(20)),,IF(W1987="Latest Z20:",ABS(X1987-X1989-K1986*L1986-P1986*Q1986+U1988+U1989),ABS(X1988-X1989-K1988*L1988-P1988*Q1988+U1989)))</f>
        <v>0</v>
      </c>
      <c r="Z1989" s="28">
        <v>-67.609515999999999</v>
      </c>
      <c r="AA1989" s="28">
        <v>-0.61690599999999995</v>
      </c>
      <c r="AB1989" s="28">
        <v>2.8999999999999998E-3</v>
      </c>
      <c r="AC1989" s="8">
        <f t="shared" ref="AC1989" si="4579">AB1989+AA1989</f>
        <v>-0.61400599999999994</v>
      </c>
      <c r="AD1989" s="35">
        <v>-0.63263782582245298</v>
      </c>
      <c r="AE1989" s="8">
        <f t="shared" ref="AE1989" si="4580">IF(AD1989="",0,IF(OR(AC1989="",AC1989=0),W1989-AD1989,AC1989-AD1989))</f>
        <v>1.8631825822453041E-2</v>
      </c>
      <c r="AF1989" s="58">
        <f t="shared" ref="AF1989" si="4581">IF(AA1989="",(Z1989-V1989)-Z1988,AC1989-W1989)</f>
        <v>1.8728000000000078E-2</v>
      </c>
      <c r="AG1989" s="40">
        <v>-2199</v>
      </c>
      <c r="AH1989" s="73">
        <v>400</v>
      </c>
      <c r="AI1989" s="40">
        <v>37</v>
      </c>
      <c r="AJ1989" s="73">
        <v>100</v>
      </c>
      <c r="AK1989" s="40">
        <v>16</v>
      </c>
      <c r="AL1989" s="73">
        <v>200</v>
      </c>
      <c r="AM1989" s="70"/>
      <c r="AN1989" s="74"/>
      <c r="AO1989" s="70"/>
      <c r="AP1989" s="63"/>
      <c r="AQ1989" s="63"/>
      <c r="AR1989" s="40"/>
      <c r="AS1989" s="40"/>
      <c r="AT1989" s="63"/>
      <c r="AU1989" s="63"/>
      <c r="AV1989" s="142"/>
      <c r="AW1989" s="71"/>
      <c r="AX1989" s="45"/>
      <c r="AY1989" s="45"/>
      <c r="AZ1989" s="46"/>
      <c r="BA1989" s="152"/>
      <c r="BB1989" s="47"/>
      <c r="BC1989" s="158">
        <v>1</v>
      </c>
      <c r="BD1989" s="158"/>
      <c r="BE1989" s="47"/>
      <c r="BF1989" s="56"/>
      <c r="BG1989" s="49"/>
      <c r="BH1989" s="50"/>
      <c r="BI1989" s="49"/>
      <c r="BJ1989" s="49"/>
      <c r="BK1989" s="49"/>
      <c r="BL1989" s="49"/>
      <c r="BM1989" s="49"/>
      <c r="BN1989" s="50"/>
      <c r="BO1989" s="49"/>
      <c r="BP1989" s="49"/>
      <c r="BQ1989" s="50"/>
      <c r="BR1989" s="9"/>
    </row>
    <row r="1990" spans="1:70" s="7" customFormat="1" x14ac:dyDescent="0.25">
      <c r="A1990" s="68" t="s">
        <v>2894</v>
      </c>
      <c r="B1990" s="67" t="s">
        <v>2799</v>
      </c>
      <c r="C1990" s="52">
        <v>44983.7030787037</v>
      </c>
      <c r="D1990" s="16">
        <f>(K1990*M1990+P1990*R1990)/(24*60*60)</f>
        <v>1.0185185185185186E-2</v>
      </c>
      <c r="E1990" s="26"/>
      <c r="F1990" s="14" t="s">
        <v>2884</v>
      </c>
      <c r="G1990" s="15">
        <v>0.11700000000000001</v>
      </c>
      <c r="H1990" s="131">
        <v>31.5</v>
      </c>
      <c r="I1990" s="131">
        <v>15</v>
      </c>
      <c r="J1990" s="143" t="s">
        <v>2139</v>
      </c>
      <c r="K1990" s="27">
        <v>5</v>
      </c>
      <c r="L1990" s="27">
        <v>2E-3</v>
      </c>
      <c r="M1990" s="13">
        <v>176</v>
      </c>
      <c r="N1990" s="13">
        <v>240</v>
      </c>
      <c r="O1990" s="17">
        <v>2E-3</v>
      </c>
      <c r="P1990" s="27">
        <v>0</v>
      </c>
      <c r="Q1990" s="27">
        <v>2E-3</v>
      </c>
      <c r="R1990" s="13">
        <v>529</v>
      </c>
      <c r="S1990" s="13">
        <v>240</v>
      </c>
      <c r="T1990" s="133">
        <v>2.9999999999999997E-4</v>
      </c>
      <c r="U1990" s="27">
        <v>5.7609999999999996E-3</v>
      </c>
      <c r="V1990" s="8">
        <f>IF(AB1988="Latest Sag:",-(K1990*L1990+P1990*Q1990),-(K1990*L1990+P1990*Q1990)+U1990)</f>
        <v>-0.01</v>
      </c>
      <c r="W1990" s="8">
        <f>IF(OR(AC1989="",AC1989=0),Z1989+V1990,IF(AB1988="Latest Sag:",AA1989+U1990+V1990,AC1989+V1990))</f>
        <v>-0.62114499999999995</v>
      </c>
      <c r="X1990" s="33">
        <v>-39.718400000000003</v>
      </c>
      <c r="Y1990" s="53">
        <f>IF(OR(ISBLANK(X1990),X1988=VALUE(20)),,IF(W1988="Latest Z20:",ABS(X1988-X1990-K1987*L1987-P1987*Q1987+U1989+U1990),ABS(X1989-X1990-K1989*L1989-P1989*Q1989+U1990)))</f>
        <v>0</v>
      </c>
      <c r="Z1990" s="28">
        <v>-67.609416999999993</v>
      </c>
      <c r="AA1990" s="28">
        <v>-0.61691300000000004</v>
      </c>
      <c r="AB1990" s="28">
        <v>-3.8500000000000001E-3</v>
      </c>
      <c r="AC1990" s="8">
        <f t="shared" ref="AC1990" si="4582">AB1990+AA1990</f>
        <v>-0.62076300000000006</v>
      </c>
      <c r="AD1990" s="35">
        <v>-0.63263782582245298</v>
      </c>
      <c r="AE1990" s="8">
        <f t="shared" ref="AE1990" si="4583">IF(AD1990="",0,IF(OR(AC1990="",AC1990=0),W1990-AD1990,AC1990-AD1990))</f>
        <v>1.1874825822452917E-2</v>
      </c>
      <c r="AF1990" s="58">
        <f t="shared" ref="AF1990" si="4584">IF(AA1990="",(Z1990-V1990)-Z1989,AC1990-W1990)</f>
        <v>3.8199999999988243E-4</v>
      </c>
      <c r="AG1990" s="40">
        <v>-475</v>
      </c>
      <c r="AH1990" s="73">
        <v>400</v>
      </c>
      <c r="AI1990" s="40">
        <v>26</v>
      </c>
      <c r="AJ1990" s="73">
        <v>100</v>
      </c>
      <c r="AK1990" s="40">
        <v>52</v>
      </c>
      <c r="AL1990" s="73">
        <v>200</v>
      </c>
      <c r="AM1990" s="70"/>
      <c r="AN1990" s="74"/>
      <c r="AO1990" s="70">
        <v>409</v>
      </c>
      <c r="AP1990" s="63"/>
      <c r="AQ1990" s="63"/>
      <c r="AR1990" s="40"/>
      <c r="AS1990" s="40"/>
      <c r="AT1990" s="63"/>
      <c r="AU1990" s="63"/>
      <c r="AV1990" s="142"/>
      <c r="AW1990" s="71"/>
      <c r="AX1990" s="45"/>
      <c r="AY1990" s="45"/>
      <c r="AZ1990" s="46"/>
      <c r="BA1990" s="152"/>
      <c r="BB1990" s="47"/>
      <c r="BC1990" s="158">
        <v>1</v>
      </c>
      <c r="BD1990" s="158"/>
      <c r="BE1990" s="47"/>
      <c r="BF1990" s="56"/>
      <c r="BG1990" s="49"/>
      <c r="BH1990" s="50"/>
      <c r="BI1990" s="49"/>
      <c r="BJ1990" s="49"/>
      <c r="BK1990" s="49"/>
      <c r="BL1990" s="49"/>
      <c r="BM1990" s="49"/>
      <c r="BN1990" s="50"/>
      <c r="BO1990" s="49"/>
      <c r="BP1990" s="49"/>
      <c r="BQ1990" s="50"/>
      <c r="BR1990" s="9"/>
    </row>
    <row r="1991" spans="1:70" s="7" customFormat="1" x14ac:dyDescent="0.25">
      <c r="A1991" s="68" t="s">
        <v>2895</v>
      </c>
      <c r="B1991" s="67" t="s">
        <v>2859</v>
      </c>
      <c r="C1991" s="52">
        <v>44983.72724537037</v>
      </c>
      <c r="D1991" s="16">
        <f>(K1991*M1991+P1991*R1991)/(24*60*60)</f>
        <v>8.1481481481481474E-3</v>
      </c>
      <c r="E1991" s="26"/>
      <c r="F1991" s="14" t="s">
        <v>2884</v>
      </c>
      <c r="G1991" s="15">
        <v>0.11700000000000001</v>
      </c>
      <c r="H1991" s="131">
        <v>31.5</v>
      </c>
      <c r="I1991" s="131">
        <v>15</v>
      </c>
      <c r="J1991" s="143" t="s">
        <v>2139</v>
      </c>
      <c r="K1991" s="27">
        <v>4</v>
      </c>
      <c r="L1991" s="27">
        <v>2E-3</v>
      </c>
      <c r="M1991" s="13">
        <v>176</v>
      </c>
      <c r="N1991" s="13">
        <v>240</v>
      </c>
      <c r="O1991" s="17">
        <v>2E-3</v>
      </c>
      <c r="P1991" s="27">
        <v>0</v>
      </c>
      <c r="Q1991" s="27">
        <v>2E-3</v>
      </c>
      <c r="R1991" s="13">
        <v>529</v>
      </c>
      <c r="S1991" s="13">
        <v>240</v>
      </c>
      <c r="T1991" s="133">
        <v>2.9999999999999997E-4</v>
      </c>
      <c r="U1991" s="27">
        <v>1.1529999999999999E-3</v>
      </c>
      <c r="V1991" s="8">
        <f>IF(AB1989="Latest Sag:",-(K1991*L1991+P1991*Q1991),-(K1991*L1991+P1991*Q1991)+U1991)</f>
        <v>-6.8470000000000007E-3</v>
      </c>
      <c r="W1991" s="8">
        <f>IF(OR(AC1990="",AC1990=0),Z1990+V1991,IF(AB1989="Latest Sag:",AA1990+U1991+V1991,AC1990+V1991))</f>
        <v>-0.62761000000000011</v>
      </c>
      <c r="X1991" s="33">
        <v>-39.727249999999998</v>
      </c>
      <c r="Y1991" s="53">
        <f>IF(OR(ISBLANK(X1991),X1989=VALUE(20)),,IF(W1989="Latest Z20:",ABS(X1989-X1991-K1988*L1988-P1988*Q1988+U1990+U1991),ABS(X1990-X1991-K1990*L1990-P1990*Q1990+U1991)))</f>
        <v>2.9999999953613139E-6</v>
      </c>
      <c r="Z1991" s="28">
        <v>-67.609548000000004</v>
      </c>
      <c r="AA1991" s="28">
        <v>-0.61690900000000004</v>
      </c>
      <c r="AB1991" s="28">
        <v>-1.0657E-2</v>
      </c>
      <c r="AC1991" s="8">
        <f t="shared" ref="AC1991" si="4585">AB1991+AA1991</f>
        <v>-0.62756600000000007</v>
      </c>
      <c r="AD1991" s="35">
        <v>-0.63263782582245298</v>
      </c>
      <c r="AE1991" s="8">
        <f t="shared" ref="AE1991" si="4586">IF(AD1991="",0,IF(OR(AC1991="",AC1991=0),W1991-AD1991,AC1991-AD1991))</f>
        <v>5.0718258224529134E-3</v>
      </c>
      <c r="AF1991" s="58">
        <f t="shared" ref="AF1991" si="4587">IF(AA1991="",(Z1991-V1991)-Z1990,AC1991-W1991)</f>
        <v>4.4000000000044004E-5</v>
      </c>
      <c r="AG1991" s="40">
        <v>-224</v>
      </c>
      <c r="AH1991" s="73">
        <v>400</v>
      </c>
      <c r="AI1991" s="40">
        <v>18</v>
      </c>
      <c r="AJ1991" s="73">
        <v>100</v>
      </c>
      <c r="AK1991" s="40">
        <v>35</v>
      </c>
      <c r="AL1991" s="73">
        <v>200</v>
      </c>
      <c r="AM1991" s="70"/>
      <c r="AN1991" s="74"/>
      <c r="AO1991" s="70">
        <v>62</v>
      </c>
      <c r="AP1991" s="63"/>
      <c r="AQ1991" s="63"/>
      <c r="AR1991" s="40"/>
      <c r="AS1991" s="40"/>
      <c r="AT1991" s="63"/>
      <c r="AU1991" s="63"/>
      <c r="AV1991" s="142"/>
      <c r="AW1991" s="71"/>
      <c r="AX1991" s="45"/>
      <c r="AY1991" s="45"/>
      <c r="AZ1991" s="46"/>
      <c r="BA1991" s="152"/>
      <c r="BB1991" s="47"/>
      <c r="BC1991" s="158">
        <v>1</v>
      </c>
      <c r="BD1991" s="158"/>
      <c r="BE1991" s="47"/>
      <c r="BF1991" s="56"/>
      <c r="BG1991" s="49"/>
      <c r="BH1991" s="50"/>
      <c r="BI1991" s="49"/>
      <c r="BJ1991" s="49"/>
      <c r="BK1991" s="49"/>
      <c r="BL1991" s="49"/>
      <c r="BM1991" s="49"/>
      <c r="BN1991" s="50"/>
      <c r="BO1991" s="49"/>
      <c r="BP1991" s="49"/>
      <c r="BQ1991" s="50"/>
      <c r="BR1991" s="9"/>
    </row>
    <row r="1992" spans="1:70" s="7" customFormat="1" x14ac:dyDescent="0.25">
      <c r="A1992" s="68" t="s">
        <v>2896</v>
      </c>
      <c r="B1992" s="67" t="s">
        <v>2862</v>
      </c>
      <c r="C1992" s="52">
        <v>44983.748622685183</v>
      </c>
      <c r="D1992" s="16">
        <f>(K1992*M1992+P1992*R1992)/(24*60*60)</f>
        <v>1.019675925925926E-2</v>
      </c>
      <c r="E1992" s="26"/>
      <c r="F1992" s="14" t="s">
        <v>2884</v>
      </c>
      <c r="G1992" s="15">
        <v>0.11700000000000001</v>
      </c>
      <c r="H1992" s="131">
        <v>31.5</v>
      </c>
      <c r="I1992" s="131">
        <v>15</v>
      </c>
      <c r="J1992" s="143" t="s">
        <v>2139</v>
      </c>
      <c r="K1992" s="27">
        <v>2</v>
      </c>
      <c r="L1992" s="27">
        <v>2E-3</v>
      </c>
      <c r="M1992" s="13">
        <v>176</v>
      </c>
      <c r="N1992" s="13">
        <v>240</v>
      </c>
      <c r="O1992" s="17">
        <v>2E-3</v>
      </c>
      <c r="P1992" s="27">
        <v>1</v>
      </c>
      <c r="Q1992" s="27">
        <v>2E-3</v>
      </c>
      <c r="R1992" s="13">
        <v>529</v>
      </c>
      <c r="S1992" s="13">
        <v>240</v>
      </c>
      <c r="T1992" s="133">
        <v>2.9999999999999997E-4</v>
      </c>
      <c r="U1992" s="27">
        <v>1.0200000000000001E-3</v>
      </c>
      <c r="V1992" s="8">
        <f>IF(AB1990="Latest Sag:",-(K1992*L1992+P1992*Q1992),-(K1992*L1992+P1992*Q1992)+U1992)</f>
        <v>-4.9800000000000001E-3</v>
      </c>
      <c r="W1992" s="8">
        <f>IF(OR(AC1991="",AC1991=0),Z1991+V1992,IF(AB1990="Latest Sag:",AA1991+U1992+V1992,AC1991+V1992))</f>
        <v>-0.63254600000000005</v>
      </c>
      <c r="X1992" s="33">
        <v>-39.734228999999999</v>
      </c>
      <c r="Y1992" s="53">
        <f>IF(OR(ISBLANK(X1992),X1990=VALUE(20)),,IF(W1990="Latest Z20:",ABS(X1990-X1992-K1989*L1989-P1989*Q1989+U1991+U1992),ABS(X1991-X1992-K1991*L1991-P1991*Q1991+U1992)))</f>
        <v>9.9999999882138813E-7</v>
      </c>
      <c r="Z1992" s="28">
        <v>-67.609448</v>
      </c>
      <c r="AA1992" s="28">
        <v>-0.61691700000000005</v>
      </c>
      <c r="AB1992" s="28">
        <v>-1.55E-2</v>
      </c>
      <c r="AC1992" s="8">
        <f t="shared" ref="AC1992" si="4588">AB1992+AA1992</f>
        <v>-0.63241700000000001</v>
      </c>
      <c r="AD1992" s="35">
        <v>-0.63263782582245298</v>
      </c>
      <c r="AE1992" s="8">
        <f t="shared" ref="AE1992" si="4589">IF(AD1992="",0,IF(OR(AC1992="",AC1992=0),W1992-AD1992,AC1992-AD1992))</f>
        <v>2.2082582245297466E-4</v>
      </c>
      <c r="AF1992" s="58">
        <f t="shared" ref="AF1992" si="4590">IF(AA1992="",(Z1992-V1992)-Z1991,AC1992-W1992)</f>
        <v>1.2900000000004574E-4</v>
      </c>
      <c r="AG1992" s="40">
        <v>263</v>
      </c>
      <c r="AH1992" s="73">
        <v>400</v>
      </c>
      <c r="AI1992" s="40">
        <v>24</v>
      </c>
      <c r="AJ1992" s="73">
        <v>100</v>
      </c>
      <c r="AK1992" s="40">
        <v>24</v>
      </c>
      <c r="AL1992" s="73">
        <v>200</v>
      </c>
      <c r="AM1992" s="70"/>
      <c r="AN1992" s="74"/>
      <c r="AO1992" s="70">
        <v>82</v>
      </c>
      <c r="AP1992" s="63"/>
      <c r="AQ1992" s="63"/>
      <c r="AR1992" s="40"/>
      <c r="AS1992" s="40"/>
      <c r="AT1992" s="63"/>
      <c r="AU1992" s="63"/>
      <c r="AV1992" s="142"/>
      <c r="AW1992" s="71"/>
      <c r="AX1992" s="45"/>
      <c r="AY1992" s="45"/>
      <c r="AZ1992" s="46"/>
      <c r="BA1992" s="152"/>
      <c r="BB1992" s="47"/>
      <c r="BC1992" s="158">
        <v>1</v>
      </c>
      <c r="BD1992" s="158">
        <v>4</v>
      </c>
      <c r="BE1992" s="47">
        <v>5.2</v>
      </c>
      <c r="BF1992" s="56"/>
      <c r="BG1992" s="49"/>
      <c r="BH1992" s="50"/>
      <c r="BI1992" s="49"/>
      <c r="BJ1992" s="49"/>
      <c r="BK1992" s="49"/>
      <c r="BL1992" s="49"/>
      <c r="BM1992" s="49"/>
      <c r="BN1992" s="50"/>
      <c r="BO1992" s="49"/>
      <c r="BP1992" s="49"/>
      <c r="BQ1992" s="50"/>
      <c r="BR1992" s="9"/>
    </row>
    <row r="1993" spans="1:70" s="6" customFormat="1" x14ac:dyDescent="0.25">
      <c r="A1993" s="170" t="s">
        <v>1155</v>
      </c>
      <c r="B1993" s="136"/>
      <c r="C1993" s="137">
        <v>44983.784768518519</v>
      </c>
      <c r="D1993" s="146">
        <v>2.72</v>
      </c>
      <c r="E1993" s="139" t="s">
        <v>814</v>
      </c>
      <c r="F1993" s="165" t="s">
        <v>1171</v>
      </c>
      <c r="G1993" s="22"/>
      <c r="H1993" s="134"/>
      <c r="I1993" s="134"/>
      <c r="J1993" s="145"/>
      <c r="K1993" s="29"/>
      <c r="L1993" s="29"/>
      <c r="M1993" s="1"/>
      <c r="N1993" s="1"/>
      <c r="O1993" s="3"/>
      <c r="P1993" s="29"/>
      <c r="Q1993" s="29"/>
      <c r="R1993" s="1"/>
      <c r="S1993" s="1"/>
      <c r="T1993" s="147" t="s">
        <v>903</v>
      </c>
      <c r="U1993" s="32" t="s">
        <v>24</v>
      </c>
      <c r="V1993" s="24"/>
      <c r="W1993" s="25" t="s">
        <v>22</v>
      </c>
      <c r="X1993" s="30">
        <v>20</v>
      </c>
      <c r="Y1993" s="138"/>
      <c r="Z1993" s="30"/>
      <c r="AA1993" s="30"/>
      <c r="AB1993" s="36" t="s">
        <v>21</v>
      </c>
      <c r="AC1993" s="24">
        <f>$AC$1992</f>
        <v>-0.63241700000000001</v>
      </c>
      <c r="AD1993" s="30"/>
      <c r="AE1993" s="24"/>
      <c r="AF1993" s="24"/>
      <c r="AG1993" s="41"/>
      <c r="AH1993" s="41"/>
      <c r="AI1993" s="41"/>
      <c r="AJ1993" s="41"/>
      <c r="AK1993" s="41"/>
      <c r="AL1993" s="41"/>
      <c r="AM1993" s="41"/>
      <c r="AN1993" s="41"/>
      <c r="AO1993" s="41"/>
      <c r="AP1993" s="135"/>
      <c r="AQ1993" s="135"/>
      <c r="AR1993" s="41"/>
      <c r="AS1993" s="41"/>
      <c r="AT1993" s="135"/>
      <c r="AU1993" s="135"/>
      <c r="AV1993" s="29"/>
      <c r="AW1993" s="42"/>
      <c r="AX1993" s="42"/>
      <c r="AY1993" s="42"/>
      <c r="AZ1993" s="43"/>
      <c r="BA1993" s="151"/>
      <c r="BB1993" s="44"/>
      <c r="BC1993" s="157">
        <v>2</v>
      </c>
      <c r="BD1993" s="157"/>
      <c r="BE1993" s="44"/>
      <c r="BF1993" s="48"/>
      <c r="BG1993" s="48"/>
      <c r="BH1993" s="48"/>
      <c r="BI1993" s="48"/>
      <c r="BJ1993" s="48"/>
      <c r="BK1993" s="48"/>
      <c r="BL1993" s="48"/>
      <c r="BM1993" s="48"/>
      <c r="BN1993" s="48"/>
      <c r="BO1993" s="48"/>
      <c r="BP1993" s="48"/>
      <c r="BQ1993" s="48"/>
      <c r="BR1993" s="1"/>
    </row>
    <row r="1994" spans="1:70" s="7" customFormat="1" x14ac:dyDescent="0.25">
      <c r="A1994" s="68" t="s">
        <v>2897</v>
      </c>
      <c r="B1994" s="67" t="s">
        <v>2862</v>
      </c>
      <c r="C1994" s="52">
        <v>44983.784826388888</v>
      </c>
      <c r="D1994" s="16">
        <f>(K1994*M1994+P1994*R1994)/(24*60*60)</f>
        <v>0</v>
      </c>
      <c r="E1994" s="26"/>
      <c r="F1994" s="14" t="s">
        <v>2884</v>
      </c>
      <c r="G1994" s="15">
        <v>0.11700000000000001</v>
      </c>
      <c r="H1994" s="131">
        <v>31.5</v>
      </c>
      <c r="I1994" s="131">
        <v>15</v>
      </c>
      <c r="J1994" s="143" t="s">
        <v>2139</v>
      </c>
      <c r="K1994" s="37"/>
      <c r="L1994" s="27">
        <v>2E-3</v>
      </c>
      <c r="M1994" s="13">
        <v>176</v>
      </c>
      <c r="N1994" s="13">
        <v>240</v>
      </c>
      <c r="O1994" s="17">
        <v>2E-3</v>
      </c>
      <c r="P1994" s="37"/>
      <c r="Q1994" s="27">
        <v>2E-3</v>
      </c>
      <c r="R1994" s="13">
        <v>529</v>
      </c>
      <c r="S1994" s="13">
        <v>240</v>
      </c>
      <c r="T1994" s="133">
        <v>2.9999999999999997E-4</v>
      </c>
      <c r="U1994" s="27">
        <v>0</v>
      </c>
      <c r="V1994" s="8">
        <f>IF(AB1992="Latest Sag:",-(K1994*L1994+P1994*Q1994),-(K1994*L1994+P1994*Q1994)+U1994)</f>
        <v>0</v>
      </c>
      <c r="W1994" s="8">
        <f>IF(OR(AC1993="",AC1993=0),Z1993+V1994,IF(AB1992="Latest Sag:",AA1993+U1994+V1994,AC1993+V1994))</f>
        <v>-0.63241700000000001</v>
      </c>
      <c r="X1994" s="34"/>
      <c r="Y1994" s="53">
        <f>IF(OR(ISBLANK(X1994),X1992=VALUE(20)),,IF(W1992="Latest Z20:",ABS(X1992-X1994-K1991*L1991-P1991*Q1991+U1993+U1994),ABS(X1993-X1994-K1993*L1993-P1993*Q1993+U1994)))</f>
        <v>0</v>
      </c>
      <c r="Z1994" s="28">
        <v>-67.608868000000001</v>
      </c>
      <c r="AA1994" s="28">
        <v>-0.61731800000000003</v>
      </c>
      <c r="AB1994" s="28">
        <v>3.2599999999999999E-3</v>
      </c>
      <c r="AC1994" s="8">
        <f t="shared" ref="AC1994" si="4591">AB1994+AA1994</f>
        <v>-0.61405799999999999</v>
      </c>
      <c r="AD1994" s="35">
        <v>-0.63280170835400296</v>
      </c>
      <c r="AE1994" s="8">
        <f t="shared" ref="AE1994" si="4592">IF(AD1994="",0,IF(OR(AC1994="",AC1994=0),W1994-AD1994,AC1994-AD1994))</f>
        <v>1.8743708354002964E-2</v>
      </c>
      <c r="AF1994" s="58">
        <f t="shared" ref="AF1994" si="4593">IF(AA1994="",(Z1994-V1994)-Z1993,AC1994-W1994)</f>
        <v>1.8359000000000014E-2</v>
      </c>
      <c r="AG1994" s="40">
        <v>-2203</v>
      </c>
      <c r="AH1994" s="73">
        <v>400</v>
      </c>
      <c r="AI1994" s="40">
        <v>35</v>
      </c>
      <c r="AJ1994" s="73">
        <v>100</v>
      </c>
      <c r="AK1994" s="40">
        <v>25</v>
      </c>
      <c r="AL1994" s="73">
        <v>200</v>
      </c>
      <c r="AM1994" s="70"/>
      <c r="AN1994" s="74"/>
      <c r="AO1994" s="70"/>
      <c r="AP1994" s="63"/>
      <c r="AQ1994" s="63"/>
      <c r="AR1994" s="40"/>
      <c r="AS1994" s="40"/>
      <c r="AT1994" s="63"/>
      <c r="AU1994" s="63"/>
      <c r="AV1994" s="142"/>
      <c r="AW1994" s="71"/>
      <c r="AX1994" s="45"/>
      <c r="AY1994" s="45"/>
      <c r="AZ1994" s="46"/>
      <c r="BA1994" s="152"/>
      <c r="BB1994" s="47"/>
      <c r="BC1994" s="158">
        <v>2</v>
      </c>
      <c r="BD1994" s="158"/>
      <c r="BE1994" s="47"/>
      <c r="BF1994" s="56"/>
      <c r="BG1994" s="49"/>
      <c r="BH1994" s="50"/>
      <c r="BI1994" s="49"/>
      <c r="BJ1994" s="49"/>
      <c r="BK1994" s="49"/>
      <c r="BL1994" s="49"/>
      <c r="BM1994" s="49"/>
      <c r="BN1994" s="50"/>
      <c r="BO1994" s="49"/>
      <c r="BP1994" s="49"/>
      <c r="BQ1994" s="50"/>
      <c r="BR1994" s="9"/>
    </row>
    <row r="1995" spans="1:70" s="7" customFormat="1" x14ac:dyDescent="0.25">
      <c r="A1995" s="68" t="s">
        <v>2898</v>
      </c>
      <c r="B1995" s="67" t="s">
        <v>2862</v>
      </c>
      <c r="C1995" s="52">
        <v>44983.807881944442</v>
      </c>
      <c r="D1995" s="16">
        <f>(K1995*M1995+P1995*R1995)/(24*60*60)</f>
        <v>1.0185185185185186E-2</v>
      </c>
      <c r="E1995" s="26"/>
      <c r="F1995" s="14" t="s">
        <v>2884</v>
      </c>
      <c r="G1995" s="15">
        <v>0.11700000000000001</v>
      </c>
      <c r="H1995" s="131">
        <v>31.5</v>
      </c>
      <c r="I1995" s="131">
        <v>15</v>
      </c>
      <c r="J1995" s="143" t="s">
        <v>2139</v>
      </c>
      <c r="K1995" s="27">
        <v>5</v>
      </c>
      <c r="L1995" s="27">
        <v>2E-3</v>
      </c>
      <c r="M1995" s="13">
        <v>176</v>
      </c>
      <c r="N1995" s="13">
        <v>240</v>
      </c>
      <c r="O1995" s="17">
        <v>2E-3</v>
      </c>
      <c r="P1995" s="27">
        <v>0</v>
      </c>
      <c r="Q1995" s="27">
        <v>2E-3</v>
      </c>
      <c r="R1995" s="13">
        <v>529</v>
      </c>
      <c r="S1995" s="13">
        <v>240</v>
      </c>
      <c r="T1995" s="133">
        <v>2.9999999999999997E-4</v>
      </c>
      <c r="U1995" s="27">
        <v>5.9800000000000001E-3</v>
      </c>
      <c r="V1995" s="8">
        <f>IF(AB1993="Latest Sag:",-(K1995*L1995+P1995*Q1995),-(K1995*L1995+P1995*Q1995)+U1995)</f>
        <v>-0.01</v>
      </c>
      <c r="W1995" s="8">
        <f>IF(OR(AC1994="",AC1994=0),Z1994+V1995,IF(AB1993="Latest Sag:",AA1994+U1995+V1995,AC1994+V1995))</f>
        <v>-0.62133800000000006</v>
      </c>
      <c r="X1995" s="33">
        <v>-39.717142000000003</v>
      </c>
      <c r="Y1995" s="53">
        <f>IF(OR(ISBLANK(X1995),X1993=VALUE(20)),,IF(W1993="Latest Z20:",ABS(X1993-X1995-K1992*L1992-P1992*Q1992+U1994+U1995),ABS(X1994-X1995-K1994*L1994-P1994*Q1994+U1995)))</f>
        <v>0</v>
      </c>
      <c r="Z1995" s="28">
        <v>-67.608682000000002</v>
      </c>
      <c r="AA1995" s="28">
        <v>-0.617282</v>
      </c>
      <c r="AB1995" s="28">
        <v>-3.1319999999999998E-3</v>
      </c>
      <c r="AC1995" s="8">
        <f t="shared" ref="AC1995" si="4594">AB1995+AA1995</f>
        <v>-0.62041400000000002</v>
      </c>
      <c r="AD1995" s="35">
        <v>-0.63280170835400296</v>
      </c>
      <c r="AE1995" s="8">
        <f t="shared" ref="AE1995" si="4595">IF(AD1995="",0,IF(OR(AC1995="",AC1995=0),W1995-AD1995,AC1995-AD1995))</f>
        <v>1.2387708354002935E-2</v>
      </c>
      <c r="AF1995" s="58">
        <f t="shared" ref="AF1995" si="4596">IF(AA1995="",(Z1995-V1995)-Z1994,AC1995-W1995)</f>
        <v>9.240000000000359E-4</v>
      </c>
      <c r="AG1995" s="40">
        <v>-267</v>
      </c>
      <c r="AH1995" s="73">
        <v>400</v>
      </c>
      <c r="AI1995" s="40">
        <v>30</v>
      </c>
      <c r="AJ1995" s="73">
        <v>100</v>
      </c>
      <c r="AK1995" s="40">
        <v>42</v>
      </c>
      <c r="AL1995" s="73">
        <v>200</v>
      </c>
      <c r="AM1995" s="70"/>
      <c r="AN1995" s="74"/>
      <c r="AO1995" s="70">
        <v>326</v>
      </c>
      <c r="AP1995" s="63"/>
      <c r="AQ1995" s="63"/>
      <c r="AR1995" s="40"/>
      <c r="AS1995" s="40"/>
      <c r="AT1995" s="63"/>
      <c r="AU1995" s="63"/>
      <c r="AV1995" s="142"/>
      <c r="AW1995" s="71"/>
      <c r="AX1995" s="45"/>
      <c r="AY1995" s="45"/>
      <c r="AZ1995" s="46"/>
      <c r="BA1995" s="152"/>
      <c r="BB1995" s="47"/>
      <c r="BC1995" s="158">
        <v>2</v>
      </c>
      <c r="BD1995" s="158"/>
      <c r="BE1995" s="47"/>
      <c r="BF1995" s="56"/>
      <c r="BG1995" s="49"/>
      <c r="BH1995" s="50"/>
      <c r="BI1995" s="49"/>
      <c r="BJ1995" s="49"/>
      <c r="BK1995" s="49"/>
      <c r="BL1995" s="49"/>
      <c r="BM1995" s="49"/>
      <c r="BN1995" s="50"/>
      <c r="BO1995" s="49"/>
      <c r="BP1995" s="49"/>
      <c r="BQ1995" s="50"/>
      <c r="BR1995" s="9"/>
    </row>
    <row r="1996" spans="1:70" s="7" customFormat="1" x14ac:dyDescent="0.25">
      <c r="A1996" s="68" t="s">
        <v>2899</v>
      </c>
      <c r="B1996" s="67" t="s">
        <v>2862</v>
      </c>
      <c r="C1996" s="52">
        <v>44983.83457175926</v>
      </c>
      <c r="D1996" s="16">
        <f>(K1996*M1996+P1996*R1996)/(24*60*60)</f>
        <v>4.0740740740740737E-3</v>
      </c>
      <c r="E1996" s="26"/>
      <c r="F1996" s="14" t="s">
        <v>2884</v>
      </c>
      <c r="G1996" s="15">
        <v>0.11700000000000001</v>
      </c>
      <c r="H1996" s="131">
        <v>31.5</v>
      </c>
      <c r="I1996" s="131">
        <v>15</v>
      </c>
      <c r="J1996" s="143" t="s">
        <v>2139</v>
      </c>
      <c r="K1996" s="27">
        <v>2</v>
      </c>
      <c r="L1996" s="27">
        <v>2E-3</v>
      </c>
      <c r="M1996" s="13">
        <v>176</v>
      </c>
      <c r="N1996" s="13">
        <v>240</v>
      </c>
      <c r="O1996" s="17">
        <v>2E-3</v>
      </c>
      <c r="P1996" s="27">
        <v>0</v>
      </c>
      <c r="Q1996" s="27">
        <v>2E-3</v>
      </c>
      <c r="R1996" s="13">
        <v>529</v>
      </c>
      <c r="S1996" s="13">
        <v>240</v>
      </c>
      <c r="T1996" s="133">
        <v>2.9999999999999997E-4</v>
      </c>
      <c r="U1996" s="27">
        <v>1.6299999999999999E-3</v>
      </c>
      <c r="V1996" s="8">
        <f>IF(AB1994="Latest Sag:",-(K1996*L1996+P1996*Q1996),-(K1996*L1996+P1996*Q1996)+U1996)</f>
        <v>-2.3700000000000001E-3</v>
      </c>
      <c r="W1996" s="8">
        <f>IF(OR(AC1995="",AC1995=0),Z1995+V1996,IF(AB1994="Latest Sag:",AA1995+U1996+V1996,AC1995+V1996))</f>
        <v>-0.622784</v>
      </c>
      <c r="X1996" s="33">
        <v>-39.725512999999999</v>
      </c>
      <c r="Y1996" s="53">
        <f>IF(OR(ISBLANK(X1996),X1994=VALUE(20)),,IF(W1994="Latest Z20:",ABS(X1994-X1996-K1993*L1993-P1993*Q1993+U1995+U1996),ABS(X1995-X1996-K1995*L1995-P1995*Q1995+U1996)))</f>
        <v>9.9999999679739951E-7</v>
      </c>
      <c r="Z1996" s="28">
        <v>-67.608891</v>
      </c>
      <c r="AA1996" s="28">
        <v>-0.617309</v>
      </c>
      <c r="AB1996" s="28">
        <v>-5.1650000000000003E-3</v>
      </c>
      <c r="AC1996" s="8">
        <f t="shared" ref="AC1996" si="4597">AB1996+AA1996</f>
        <v>-0.62247399999999997</v>
      </c>
      <c r="AD1996" s="35">
        <v>-0.63280170835400296</v>
      </c>
      <c r="AE1996" s="8">
        <f t="shared" ref="AE1996" si="4598">IF(AD1996="",0,IF(OR(AC1996="",AC1996=0),W1996-AD1996,AC1996-AD1996))</f>
        <v>1.0327708354002985E-2</v>
      </c>
      <c r="AF1996" s="58">
        <f t="shared" ref="AF1996" si="4599">IF(AA1996="",(Z1996-V1996)-Z1995,AC1996-W1996)</f>
        <v>3.1000000000003247E-4</v>
      </c>
      <c r="AG1996" s="40">
        <v>26</v>
      </c>
      <c r="AH1996" s="73">
        <v>400</v>
      </c>
      <c r="AI1996" s="40">
        <v>26</v>
      </c>
      <c r="AJ1996" s="73">
        <v>100</v>
      </c>
      <c r="AK1996" s="40">
        <v>52</v>
      </c>
      <c r="AL1996" s="73">
        <v>200</v>
      </c>
      <c r="AM1996" s="70"/>
      <c r="AN1996" s="74"/>
      <c r="AO1996" s="70">
        <v>92</v>
      </c>
      <c r="AP1996" s="63"/>
      <c r="AQ1996" s="63"/>
      <c r="AR1996" s="40"/>
      <c r="AS1996" s="40"/>
      <c r="AT1996" s="63"/>
      <c r="AU1996" s="63"/>
      <c r="AV1996" s="142"/>
      <c r="AW1996" s="71"/>
      <c r="AX1996" s="45"/>
      <c r="AY1996" s="45"/>
      <c r="AZ1996" s="46"/>
      <c r="BA1996" s="152"/>
      <c r="BB1996" s="47"/>
      <c r="BC1996" s="158">
        <v>2</v>
      </c>
      <c r="BD1996" s="158"/>
      <c r="BE1996" s="47"/>
      <c r="BF1996" s="56"/>
      <c r="BG1996" s="49"/>
      <c r="BH1996" s="50"/>
      <c r="BI1996" s="49"/>
      <c r="BJ1996" s="49"/>
      <c r="BK1996" s="49"/>
      <c r="BL1996" s="49"/>
      <c r="BM1996" s="49"/>
      <c r="BN1996" s="50"/>
      <c r="BO1996" s="49"/>
      <c r="BP1996" s="49"/>
      <c r="BQ1996" s="50"/>
      <c r="BR1996" s="9"/>
    </row>
    <row r="1997" spans="1:70" s="7" customFormat="1" x14ac:dyDescent="0.25">
      <c r="A1997" s="68" t="s">
        <v>2900</v>
      </c>
      <c r="B1997" s="67" t="s">
        <v>2862</v>
      </c>
      <c r="C1997" s="52">
        <v>44983.849456018521</v>
      </c>
      <c r="D1997" s="16">
        <f>(K1997*M1997+P1997*R1997)/(24*60*60)</f>
        <v>6.1111111111111114E-3</v>
      </c>
      <c r="E1997" s="26"/>
      <c r="F1997" s="14" t="s">
        <v>2884</v>
      </c>
      <c r="G1997" s="15">
        <v>0.11700000000000001</v>
      </c>
      <c r="H1997" s="131">
        <v>31.5</v>
      </c>
      <c r="I1997" s="131">
        <v>15</v>
      </c>
      <c r="J1997" s="143" t="s">
        <v>2139</v>
      </c>
      <c r="K1997" s="27">
        <v>3</v>
      </c>
      <c r="L1997" s="27">
        <v>2E-3</v>
      </c>
      <c r="M1997" s="13">
        <v>176</v>
      </c>
      <c r="N1997" s="13">
        <v>240</v>
      </c>
      <c r="O1997" s="17">
        <v>2E-3</v>
      </c>
      <c r="P1997" s="27">
        <v>0</v>
      </c>
      <c r="Q1997" s="27">
        <v>2E-3</v>
      </c>
      <c r="R1997" s="13">
        <v>529</v>
      </c>
      <c r="S1997" s="13">
        <v>240</v>
      </c>
      <c r="T1997" s="133">
        <v>2.9999999999999997E-4</v>
      </c>
      <c r="U1997" s="27">
        <v>7.0899999999999999E-4</v>
      </c>
      <c r="V1997" s="8">
        <f>IF(AB1995="Latest Sag:",-(K1997*L1997+P1997*Q1997),-(K1997*L1997+P1997*Q1997)+U1997)</f>
        <v>-5.2910000000000006E-3</v>
      </c>
      <c r="W1997" s="8">
        <f>IF(OR(AC1996="",AC1996=0),Z1996+V1997,IF(AB1995="Latest Sag:",AA1996+U1997+V1997,AC1996+V1997))</f>
        <v>-0.62776500000000002</v>
      </c>
      <c r="X1997" s="33">
        <v>-39.728802999999999</v>
      </c>
      <c r="Y1997" s="53">
        <f>IF(OR(ISBLANK(X1997),X1995=VALUE(20)),,IF(W1995="Latest Z20:",ABS(X1995-X1997-K1994*L1994-P1994*Q1994+U1996+U1997),ABS(X1996-X1997-K1996*L1996-P1996*Q1996+U1997)))</f>
        <v>1.0000000002069985E-6</v>
      </c>
      <c r="Z1997" s="28">
        <v>-67.608930999999998</v>
      </c>
      <c r="AA1997" s="28">
        <v>-0.61731100000000005</v>
      </c>
      <c r="AB1997" s="28">
        <v>-1.0631E-2</v>
      </c>
      <c r="AC1997" s="8">
        <f t="shared" ref="AC1997" si="4600">AB1997+AA1997</f>
        <v>-0.627942</v>
      </c>
      <c r="AD1997" s="35">
        <v>-0.63280170835400296</v>
      </c>
      <c r="AE1997" s="8">
        <f t="shared" ref="AE1997" si="4601">IF(AD1997="",0,IF(OR(AC1997="",AC1997=0),W1997-AD1997,AC1997-AD1997))</f>
        <v>4.8597083540029562E-3</v>
      </c>
      <c r="AF1997" s="58">
        <f t="shared" ref="AF1997" si="4602">IF(AA1997="",(Z1997-V1997)-Z1996,AC1997-W1997)</f>
        <v>-1.7699999999998273E-4</v>
      </c>
      <c r="AG1997" s="40">
        <v>44</v>
      </c>
      <c r="AH1997" s="73">
        <v>400</v>
      </c>
      <c r="AI1997" s="40">
        <v>21</v>
      </c>
      <c r="AJ1997" s="73">
        <v>100</v>
      </c>
      <c r="AK1997" s="40">
        <v>46</v>
      </c>
      <c r="AL1997" s="73">
        <v>200</v>
      </c>
      <c r="AM1997" s="70"/>
      <c r="AN1997" s="74"/>
      <c r="AO1997" s="70">
        <v>77</v>
      </c>
      <c r="AP1997" s="63"/>
      <c r="AQ1997" s="63"/>
      <c r="AR1997" s="40"/>
      <c r="AS1997" s="40"/>
      <c r="AT1997" s="63"/>
      <c r="AU1997" s="63"/>
      <c r="AV1997" s="142"/>
      <c r="AW1997" s="71"/>
      <c r="AX1997" s="45"/>
      <c r="AY1997" s="45"/>
      <c r="AZ1997" s="46"/>
      <c r="BA1997" s="152"/>
      <c r="BB1997" s="47"/>
      <c r="BC1997" s="158">
        <v>2</v>
      </c>
      <c r="BD1997" s="158"/>
      <c r="BE1997" s="47"/>
      <c r="BF1997" s="56"/>
      <c r="BG1997" s="49"/>
      <c r="BH1997" s="50"/>
      <c r="BI1997" s="49"/>
      <c r="BJ1997" s="49"/>
      <c r="BK1997" s="49"/>
      <c r="BL1997" s="49"/>
      <c r="BM1997" s="49"/>
      <c r="BN1997" s="50"/>
      <c r="BO1997" s="49"/>
      <c r="BP1997" s="49"/>
      <c r="BQ1997" s="50"/>
      <c r="BR1997" s="9"/>
    </row>
    <row r="1998" spans="1:70" s="7" customFormat="1" x14ac:dyDescent="0.25">
      <c r="A1998" s="68" t="s">
        <v>2901</v>
      </c>
      <c r="B1998" s="67" t="s">
        <v>2862</v>
      </c>
      <c r="C1998" s="52">
        <v>44983.869328703702</v>
      </c>
      <c r="D1998" s="16">
        <f>(K1998*M1998+P1998*R1998)/(24*60*60)</f>
        <v>1.019675925925926E-2</v>
      </c>
      <c r="E1998" s="26"/>
      <c r="F1998" s="14" t="s">
        <v>2884</v>
      </c>
      <c r="G1998" s="15">
        <v>0.11700000000000001</v>
      </c>
      <c r="H1998" s="131">
        <v>31.5</v>
      </c>
      <c r="I1998" s="131">
        <v>15</v>
      </c>
      <c r="J1998" s="143" t="s">
        <v>2139</v>
      </c>
      <c r="K1998" s="27">
        <v>2</v>
      </c>
      <c r="L1998" s="27">
        <v>2E-3</v>
      </c>
      <c r="M1998" s="13">
        <v>176</v>
      </c>
      <c r="N1998" s="13">
        <v>240</v>
      </c>
      <c r="O1998" s="17">
        <v>2E-3</v>
      </c>
      <c r="P1998" s="27">
        <v>1</v>
      </c>
      <c r="Q1998" s="27">
        <v>2E-3</v>
      </c>
      <c r="R1998" s="13">
        <v>529</v>
      </c>
      <c r="S1998" s="13">
        <v>240</v>
      </c>
      <c r="T1998" s="133">
        <v>2.9999999999999997E-4</v>
      </c>
      <c r="U1998" s="27">
        <v>1.2390000000000001E-3</v>
      </c>
      <c r="V1998" s="8">
        <f>IF(AB1996="Latest Sag:",-(K1998*L1998+P1998*Q1998),-(K1998*L1998+P1998*Q1998)+U1998)</f>
        <v>-4.7609999999999996E-3</v>
      </c>
      <c r="W1998" s="8">
        <f>IF(OR(AC1997="",AC1997=0),Z1997+V1998,IF(AB1996="Latest Sag:",AA1997+U1998+V1998,AC1997+V1998))</f>
        <v>-0.63270300000000002</v>
      </c>
      <c r="X1998" s="33">
        <v>-39.733564000000001</v>
      </c>
      <c r="Y1998" s="53">
        <f>IF(OR(ISBLANK(X1998),X1996=VALUE(20)),,IF(W1996="Latest Z20:",ABS(X1996-X1998-K1995*L1995-P1995*Q1995+U1997+U1998),ABS(X1997-X1998-K1997*L1997-P1997*Q1997+U1998)))</f>
        <v>2.0135802747400788E-15</v>
      </c>
      <c r="Z1998" s="28">
        <v>-67.608739999999997</v>
      </c>
      <c r="AA1998" s="28">
        <v>-0.61729400000000001</v>
      </c>
      <c r="AB1998" s="28">
        <v>-1.5435000000000001E-2</v>
      </c>
      <c r="AC1998" s="8">
        <f t="shared" ref="AC1998" si="4603">AB1998+AA1998</f>
        <v>-0.63272899999999999</v>
      </c>
      <c r="AD1998" s="35">
        <v>-0.63280170835400296</v>
      </c>
      <c r="AE1998" s="8">
        <f t="shared" ref="AE1998" si="4604">IF(AD1998="",0,IF(OR(AC1998="",AC1998=0),W1998-AD1998,AC1998-AD1998))</f>
        <v>7.2708354002970488E-5</v>
      </c>
      <c r="AF1998" s="58">
        <f t="shared" ref="AF1998" si="4605">IF(AA1998="",(Z1998-V1998)-Z1997,AC1998-W1998)</f>
        <v>-2.5999999999970491E-5</v>
      </c>
      <c r="AG1998" s="40">
        <v>80</v>
      </c>
      <c r="AH1998" s="73">
        <v>400</v>
      </c>
      <c r="AI1998" s="40">
        <v>17</v>
      </c>
      <c r="AJ1998" s="73">
        <v>100</v>
      </c>
      <c r="AK1998" s="40">
        <v>28</v>
      </c>
      <c r="AL1998" s="73">
        <v>200</v>
      </c>
      <c r="AM1998" s="70"/>
      <c r="AN1998" s="74"/>
      <c r="AO1998" s="70">
        <v>53</v>
      </c>
      <c r="AP1998" s="63"/>
      <c r="AQ1998" s="63"/>
      <c r="AR1998" s="40"/>
      <c r="AS1998" s="40"/>
      <c r="AT1998" s="63"/>
      <c r="AU1998" s="63"/>
      <c r="AV1998" s="142"/>
      <c r="AW1998" s="71"/>
      <c r="AX1998" s="45"/>
      <c r="AY1998" s="45"/>
      <c r="AZ1998" s="46"/>
      <c r="BA1998" s="152"/>
      <c r="BB1998" s="47"/>
      <c r="BC1998" s="158">
        <v>2</v>
      </c>
      <c r="BD1998" s="158">
        <v>4</v>
      </c>
      <c r="BE1998" s="47">
        <v>5</v>
      </c>
      <c r="BF1998" s="56"/>
      <c r="BG1998" s="49"/>
      <c r="BH1998" s="50"/>
      <c r="BI1998" s="49"/>
      <c r="BJ1998" s="49"/>
      <c r="BK1998" s="49"/>
      <c r="BL1998" s="49"/>
      <c r="BM1998" s="49"/>
      <c r="BN1998" s="50"/>
      <c r="BO1998" s="49"/>
      <c r="BP1998" s="49"/>
      <c r="BQ1998" s="50"/>
      <c r="BR1998" s="9"/>
    </row>
    <row r="1999" spans="1:70" s="6" customFormat="1" x14ac:dyDescent="0.25">
      <c r="A1999" s="170" t="s">
        <v>1155</v>
      </c>
      <c r="B1999" s="136"/>
      <c r="C1999" s="137">
        <v>44983.904988425929</v>
      </c>
      <c r="D1999" s="146">
        <v>2.89</v>
      </c>
      <c r="E1999" s="139" t="s">
        <v>814</v>
      </c>
      <c r="F1999" s="165" t="s">
        <v>1175</v>
      </c>
      <c r="G1999" s="22"/>
      <c r="H1999" s="134"/>
      <c r="I1999" s="134"/>
      <c r="J1999" s="145"/>
      <c r="K1999" s="29"/>
      <c r="L1999" s="29"/>
      <c r="M1999" s="1"/>
      <c r="N1999" s="1"/>
      <c r="O1999" s="3"/>
      <c r="P1999" s="29"/>
      <c r="Q1999" s="29"/>
      <c r="R1999" s="1"/>
      <c r="S1999" s="1"/>
      <c r="T1999" s="147" t="s">
        <v>903</v>
      </c>
      <c r="U1999" s="32" t="s">
        <v>24</v>
      </c>
      <c r="V1999" s="24"/>
      <c r="W1999" s="25" t="s">
        <v>22</v>
      </c>
      <c r="X1999" s="30">
        <v>20</v>
      </c>
      <c r="Y1999" s="138"/>
      <c r="Z1999" s="30"/>
      <c r="AA1999" s="30"/>
      <c r="AB1999" s="36" t="s">
        <v>21</v>
      </c>
      <c r="AC1999" s="24">
        <f>$AC$1998</f>
        <v>-0.63272899999999999</v>
      </c>
      <c r="AD1999" s="30"/>
      <c r="AE1999" s="24"/>
      <c r="AF1999" s="24"/>
      <c r="AG1999" s="41"/>
      <c r="AH1999" s="41"/>
      <c r="AI1999" s="41"/>
      <c r="AJ1999" s="41"/>
      <c r="AK1999" s="41"/>
      <c r="AL1999" s="41"/>
      <c r="AM1999" s="41"/>
      <c r="AN1999" s="41"/>
      <c r="AO1999" s="41"/>
      <c r="AP1999" s="135"/>
      <c r="AQ1999" s="135"/>
      <c r="AR1999" s="41"/>
      <c r="AS1999" s="41"/>
      <c r="AT1999" s="135"/>
      <c r="AU1999" s="135"/>
      <c r="AV1999" s="29"/>
      <c r="AW1999" s="42"/>
      <c r="AX1999" s="42"/>
      <c r="AY1999" s="42"/>
      <c r="AZ1999" s="43"/>
      <c r="BA1999" s="151"/>
      <c r="BB1999" s="44"/>
      <c r="BC1999" s="157">
        <v>3</v>
      </c>
      <c r="BD1999" s="157"/>
      <c r="BE1999" s="44"/>
      <c r="BF1999" s="48"/>
      <c r="BG1999" s="48"/>
      <c r="BH1999" s="48"/>
      <c r="BI1999" s="48"/>
      <c r="BJ1999" s="48"/>
      <c r="BK1999" s="48"/>
      <c r="BL1999" s="48"/>
      <c r="BM1999" s="48"/>
      <c r="BN1999" s="48"/>
      <c r="BO1999" s="48"/>
      <c r="BP1999" s="48"/>
      <c r="BQ1999" s="48"/>
      <c r="BR1999" s="1"/>
    </row>
    <row r="2000" spans="1:70" s="7" customFormat="1" x14ac:dyDescent="0.25">
      <c r="A2000" s="68" t="s">
        <v>2902</v>
      </c>
      <c r="B2000" s="67" t="s">
        <v>2862</v>
      </c>
      <c r="C2000" s="52">
        <v>44983.905231481483</v>
      </c>
      <c r="D2000" s="16">
        <f>(K2000*M2000+P2000*R2000)/(24*60*60)</f>
        <v>0</v>
      </c>
      <c r="E2000" s="26"/>
      <c r="F2000" s="14" t="s">
        <v>2884</v>
      </c>
      <c r="G2000" s="15">
        <v>0.11700000000000001</v>
      </c>
      <c r="H2000" s="131">
        <v>31.5</v>
      </c>
      <c r="I2000" s="131">
        <v>15</v>
      </c>
      <c r="J2000" s="143" t="s">
        <v>2139</v>
      </c>
      <c r="K2000" s="37"/>
      <c r="L2000" s="27">
        <v>2E-3</v>
      </c>
      <c r="M2000" s="13">
        <v>176</v>
      </c>
      <c r="N2000" s="13">
        <v>240</v>
      </c>
      <c r="O2000" s="17">
        <v>2E-3</v>
      </c>
      <c r="P2000" s="37"/>
      <c r="Q2000" s="27">
        <v>2E-3</v>
      </c>
      <c r="R2000" s="13">
        <v>529</v>
      </c>
      <c r="S2000" s="13">
        <v>240</v>
      </c>
      <c r="T2000" s="133">
        <v>2.9999999999999997E-4</v>
      </c>
      <c r="U2000" s="27">
        <v>0</v>
      </c>
      <c r="V2000" s="8">
        <f>IF(AB1998="Latest Sag:",-(K2000*L2000+P2000*Q2000),-(K2000*L2000+P2000*Q2000)+U2000)</f>
        <v>0</v>
      </c>
      <c r="W2000" s="8">
        <f>IF(OR(AC1999="",AC1999=0),Z1999+V2000,IF(AB1998="Latest Sag:",AA1999+U2000+V2000,AC1999+V2000))</f>
        <v>-0.63272899999999999</v>
      </c>
      <c r="X2000" s="34"/>
      <c r="Y2000" s="53">
        <f>IF(OR(ISBLANK(X2000),X1998=VALUE(20)),,IF(W1998="Latest Z20:",ABS(X1998-X2000-K1997*L1997-P1997*Q1997+U1999+U2000),ABS(X1999-X2000-K1999*L1999-P1999*Q1999+U2000)))</f>
        <v>0</v>
      </c>
      <c r="Z2000" s="28">
        <v>-67.605812</v>
      </c>
      <c r="AA2000" s="28">
        <v>-0.61720699999999995</v>
      </c>
      <c r="AB2000" s="28">
        <v>-2.5999999999999998E-4</v>
      </c>
      <c r="AC2000" s="8">
        <f t="shared" ref="AC2000" si="4606">AB2000+AA2000</f>
        <v>-0.61746699999999999</v>
      </c>
      <c r="AD2000" s="35">
        <v>-0.63276579872875105</v>
      </c>
      <c r="AE2000" s="8">
        <f t="shared" ref="AE2000" si="4607">IF(AD2000="",0,IF(OR(AC2000="",AC2000=0),W2000-AD2000,AC2000-AD2000))</f>
        <v>1.5298798728751062E-2</v>
      </c>
      <c r="AF2000" s="58">
        <f t="shared" ref="AF2000" si="4608">IF(AA2000="",(Z2000-V2000)-Z1999,AC2000-W2000)</f>
        <v>1.5261999999999998E-2</v>
      </c>
      <c r="AG2000" s="40">
        <v>-2988</v>
      </c>
      <c r="AH2000" s="73">
        <v>400</v>
      </c>
      <c r="AI2000" s="40">
        <v>37</v>
      </c>
      <c r="AJ2000" s="73">
        <v>100</v>
      </c>
      <c r="AK2000" s="40">
        <v>27</v>
      </c>
      <c r="AL2000" s="73">
        <v>200</v>
      </c>
      <c r="AM2000" s="70"/>
      <c r="AN2000" s="74"/>
      <c r="AO2000" s="70"/>
      <c r="AP2000" s="63"/>
      <c r="AQ2000" s="63"/>
      <c r="AR2000" s="40"/>
      <c r="AS2000" s="40"/>
      <c r="AT2000" s="63"/>
      <c r="AU2000" s="63"/>
      <c r="AV2000" s="142"/>
      <c r="AW2000" s="71"/>
      <c r="AX2000" s="45"/>
      <c r="AY2000" s="45"/>
      <c r="AZ2000" s="46"/>
      <c r="BA2000" s="152"/>
      <c r="BB2000" s="47"/>
      <c r="BC2000" s="158">
        <v>3</v>
      </c>
      <c r="BD2000" s="158"/>
      <c r="BE2000" s="47"/>
      <c r="BF2000" s="56"/>
      <c r="BG2000" s="49"/>
      <c r="BH2000" s="50"/>
      <c r="BI2000" s="49"/>
      <c r="BJ2000" s="49"/>
      <c r="BK2000" s="49"/>
      <c r="BL2000" s="49"/>
      <c r="BM2000" s="49"/>
      <c r="BN2000" s="50"/>
      <c r="BO2000" s="49"/>
      <c r="BP2000" s="49"/>
      <c r="BQ2000" s="50"/>
      <c r="BR2000" s="9"/>
    </row>
    <row r="2001" spans="1:70" s="7" customFormat="1" x14ac:dyDescent="0.25">
      <c r="A2001" s="68" t="s">
        <v>2903</v>
      </c>
      <c r="B2001" s="67" t="s">
        <v>2862</v>
      </c>
      <c r="C2001" s="52">
        <v>44983.929201388892</v>
      </c>
      <c r="D2001" s="16">
        <f>(K2001*M2001+P2001*R2001)/(24*60*60)</f>
        <v>1.0185185185185186E-2</v>
      </c>
      <c r="E2001" s="26"/>
      <c r="F2001" s="14" t="s">
        <v>2884</v>
      </c>
      <c r="G2001" s="15">
        <v>0.11700000000000001</v>
      </c>
      <c r="H2001" s="131">
        <v>31.5</v>
      </c>
      <c r="I2001" s="131">
        <v>15</v>
      </c>
      <c r="J2001" s="143" t="s">
        <v>2139</v>
      </c>
      <c r="K2001" s="27">
        <v>5</v>
      </c>
      <c r="L2001" s="27">
        <v>2E-3</v>
      </c>
      <c r="M2001" s="13">
        <v>176</v>
      </c>
      <c r="N2001" s="13">
        <v>240</v>
      </c>
      <c r="O2001" s="17">
        <v>2E-3</v>
      </c>
      <c r="P2001" s="27">
        <v>0</v>
      </c>
      <c r="Q2001" s="27">
        <v>2E-3</v>
      </c>
      <c r="R2001" s="13">
        <v>529</v>
      </c>
      <c r="S2001" s="13">
        <v>240</v>
      </c>
      <c r="T2001" s="133">
        <v>2.9999999999999997E-4</v>
      </c>
      <c r="U2001" s="27">
        <v>5.8669999999999998E-3</v>
      </c>
      <c r="V2001" s="8">
        <f>IF(AB1999="Latest Sag:",-(K2001*L2001+P2001*Q2001),-(K2001*L2001+P2001*Q2001)+U2001)</f>
        <v>-0.01</v>
      </c>
      <c r="W2001" s="8">
        <f>IF(OR(AC2000="",AC2000=0),Z2000+V2001,IF(AB1999="Latest Sag:",AA2000+U2001+V2001,AC2000+V2001))</f>
        <v>-0.62134</v>
      </c>
      <c r="X2001" s="33">
        <v>-39.714449999999999</v>
      </c>
      <c r="Y2001" s="53">
        <f>IF(OR(ISBLANK(X2001),X1999=VALUE(20)),,IF(W1999="Latest Z20:",ABS(X1999-X2001-K1998*L1998-P1998*Q1998+U2000+U2001),ABS(X2000-X2001-K2000*L2000-P2000*Q2000+U2001)))</f>
        <v>0</v>
      </c>
      <c r="Z2001" s="28">
        <v>-67.605429999999998</v>
      </c>
      <c r="AA2001" s="28">
        <v>-0.61719599999999997</v>
      </c>
      <c r="AB2001" s="28">
        <v>-3.754E-3</v>
      </c>
      <c r="AC2001" s="8">
        <f t="shared" ref="AC2001" si="4609">AB2001+AA2001</f>
        <v>-0.62095</v>
      </c>
      <c r="AD2001" s="35">
        <v>-0.63276579872875105</v>
      </c>
      <c r="AE2001" s="8">
        <f t="shared" ref="AE2001" si="4610">IF(AD2001="",0,IF(OR(AC2001="",AC2001=0),W2001-AD2001,AC2001-AD2001))</f>
        <v>1.1815798728751048E-2</v>
      </c>
      <c r="AF2001" s="58">
        <f t="shared" ref="AF2001" si="4611">IF(AA2001="",(Z2001-V2001)-Z2000,AC2001-W2001)</f>
        <v>3.9000000000000146E-4</v>
      </c>
      <c r="AG2001" s="40">
        <v>-47</v>
      </c>
      <c r="AH2001" s="73">
        <v>400</v>
      </c>
      <c r="AI2001" s="40">
        <v>29</v>
      </c>
      <c r="AJ2001" s="73">
        <v>100</v>
      </c>
      <c r="AK2001" s="40">
        <v>46</v>
      </c>
      <c r="AL2001" s="73">
        <v>200</v>
      </c>
      <c r="AM2001" s="70"/>
      <c r="AN2001" s="74"/>
      <c r="AO2001" s="70">
        <v>523</v>
      </c>
      <c r="AP2001" s="63"/>
      <c r="AQ2001" s="63"/>
      <c r="AR2001" s="40"/>
      <c r="AS2001" s="40"/>
      <c r="AT2001" s="63"/>
      <c r="AU2001" s="63"/>
      <c r="AV2001" s="142"/>
      <c r="AW2001" s="71"/>
      <c r="AX2001" s="45"/>
      <c r="AY2001" s="45"/>
      <c r="AZ2001" s="46"/>
      <c r="BA2001" s="152"/>
      <c r="BB2001" s="47"/>
      <c r="BC2001" s="158">
        <v>3</v>
      </c>
      <c r="BD2001" s="158"/>
      <c r="BE2001" s="47"/>
      <c r="BF2001" s="56"/>
      <c r="BG2001" s="49"/>
      <c r="BH2001" s="50"/>
      <c r="BI2001" s="49"/>
      <c r="BJ2001" s="49"/>
      <c r="BK2001" s="49"/>
      <c r="BL2001" s="49"/>
      <c r="BM2001" s="49"/>
      <c r="BN2001" s="50"/>
      <c r="BO2001" s="49"/>
      <c r="BP2001" s="49"/>
      <c r="BQ2001" s="50"/>
      <c r="BR2001" s="9"/>
    </row>
    <row r="2002" spans="1:70" s="7" customFormat="1" x14ac:dyDescent="0.25">
      <c r="A2002" s="68" t="s">
        <v>2904</v>
      </c>
      <c r="B2002" s="67" t="s">
        <v>2862</v>
      </c>
      <c r="C2002" s="52">
        <v>44983.956284722219</v>
      </c>
      <c r="D2002" s="16">
        <f>(K2002*M2002+P2002*R2002)/(24*60*60)</f>
        <v>8.1481481481481474E-3</v>
      </c>
      <c r="E2002" s="26"/>
      <c r="F2002" s="14" t="s">
        <v>2884</v>
      </c>
      <c r="G2002" s="15">
        <v>0.11700000000000001</v>
      </c>
      <c r="H2002" s="131">
        <v>31.5</v>
      </c>
      <c r="I2002" s="131">
        <v>15</v>
      </c>
      <c r="J2002" s="143" t="s">
        <v>2139</v>
      </c>
      <c r="K2002" s="27">
        <v>4</v>
      </c>
      <c r="L2002" s="27">
        <v>2E-3</v>
      </c>
      <c r="M2002" s="13">
        <v>176</v>
      </c>
      <c r="N2002" s="13">
        <v>240</v>
      </c>
      <c r="O2002" s="17">
        <v>2E-3</v>
      </c>
      <c r="P2002" s="27">
        <v>0</v>
      </c>
      <c r="Q2002" s="27">
        <v>2E-3</v>
      </c>
      <c r="R2002" s="13">
        <v>529</v>
      </c>
      <c r="S2002" s="13">
        <v>240</v>
      </c>
      <c r="T2002" s="133">
        <v>2.9999999999999997E-4</v>
      </c>
      <c r="U2002" s="27">
        <v>1.2110000000000001E-3</v>
      </c>
      <c r="V2002" s="8">
        <f>IF(AB2000="Latest Sag:",-(K2002*L2002+P2002*Q2002),-(K2002*L2002+P2002*Q2002)+U2002)</f>
        <v>-6.7889999999999999E-3</v>
      </c>
      <c r="W2002" s="8">
        <f>IF(OR(AC2001="",AC2001=0),Z2001+V2002,IF(AB2000="Latest Sag:",AA2001+U2002+V2002,AC2001+V2002))</f>
        <v>-0.62773900000000005</v>
      </c>
      <c r="X2002" s="33">
        <v>-39.723241000000002</v>
      </c>
      <c r="Y2002" s="53">
        <f>IF(OR(ISBLANK(X2002),X2000=VALUE(20)),,IF(W2000="Latest Z20:",ABS(X2000-X2002-K1999*L1999-P1999*Q1999+U2001+U2002),ABS(X2001-X2002-K2001*L2001-P2001*Q2001+U2002)))</f>
        <v>2.0000000022135558E-6</v>
      </c>
      <c r="Z2002" s="28">
        <v>-67.605457999999999</v>
      </c>
      <c r="AA2002" s="28">
        <v>-0.61718799999999996</v>
      </c>
      <c r="AB2002" s="28">
        <v>-1.0527E-2</v>
      </c>
      <c r="AC2002" s="8">
        <f t="shared" ref="AC2002" si="4612">AB2002+AA2002</f>
        <v>-0.62771499999999991</v>
      </c>
      <c r="AD2002" s="35">
        <v>-0.63276579872875105</v>
      </c>
      <c r="AE2002" s="8">
        <f t="shared" ref="AE2002" si="4613">IF(AD2002="",0,IF(OR(AC2002="",AC2002=0),W2002-AD2002,AC2002-AD2002))</f>
        <v>5.050798728751138E-3</v>
      </c>
      <c r="AF2002" s="58">
        <f t="shared" ref="AF2002" si="4614">IF(AA2002="",(Z2002-V2002)-Z2001,AC2002-W2002)</f>
        <v>2.4000000000135024E-5</v>
      </c>
      <c r="AG2002" s="40">
        <v>320</v>
      </c>
      <c r="AH2002" s="73">
        <v>400</v>
      </c>
      <c r="AI2002" s="40">
        <v>14</v>
      </c>
      <c r="AJ2002" s="73">
        <v>100</v>
      </c>
      <c r="AK2002" s="40">
        <v>55</v>
      </c>
      <c r="AL2002" s="73">
        <v>200</v>
      </c>
      <c r="AM2002" s="70"/>
      <c r="AN2002" s="74"/>
      <c r="AO2002" s="70">
        <v>74</v>
      </c>
      <c r="AP2002" s="63"/>
      <c r="AQ2002" s="63"/>
      <c r="AR2002" s="40"/>
      <c r="AS2002" s="40"/>
      <c r="AT2002" s="63"/>
      <c r="AU2002" s="63"/>
      <c r="AV2002" s="142"/>
      <c r="AW2002" s="71"/>
      <c r="AX2002" s="45">
        <v>-1.65E-4</v>
      </c>
      <c r="AY2002" s="45"/>
      <c r="AZ2002" s="46"/>
      <c r="BA2002" s="152"/>
      <c r="BB2002" s="47"/>
      <c r="BC2002" s="158">
        <v>3</v>
      </c>
      <c r="BD2002" s="158"/>
      <c r="BE2002" s="47"/>
      <c r="BF2002" s="56"/>
      <c r="BG2002" s="49"/>
      <c r="BH2002" s="50"/>
      <c r="BI2002" s="49"/>
      <c r="BJ2002" s="49"/>
      <c r="BK2002" s="49"/>
      <c r="BL2002" s="49"/>
      <c r="BM2002" s="49"/>
      <c r="BN2002" s="50"/>
      <c r="BO2002" s="49"/>
      <c r="BP2002" s="49"/>
      <c r="BQ2002" s="50"/>
      <c r="BR2002" s="9"/>
    </row>
    <row r="2003" spans="1:70" s="7" customFormat="1" x14ac:dyDescent="0.25">
      <c r="A2003" s="68" t="s">
        <v>2905</v>
      </c>
      <c r="B2003" s="67" t="s">
        <v>2862</v>
      </c>
      <c r="C2003" s="52">
        <v>44983.976539351854</v>
      </c>
      <c r="D2003" s="16">
        <f>(K2003*M2003+P2003*R2003)/(24*60*60)</f>
        <v>1.019675925925926E-2</v>
      </c>
      <c r="E2003" s="26"/>
      <c r="F2003" s="14" t="s">
        <v>2884</v>
      </c>
      <c r="G2003" s="15">
        <v>0.11700000000000001</v>
      </c>
      <c r="H2003" s="131">
        <v>31.5</v>
      </c>
      <c r="I2003" s="131">
        <v>15</v>
      </c>
      <c r="J2003" s="143" t="s">
        <v>2139</v>
      </c>
      <c r="K2003" s="27">
        <v>2</v>
      </c>
      <c r="L2003" s="27">
        <v>2E-3</v>
      </c>
      <c r="M2003" s="13">
        <v>176</v>
      </c>
      <c r="N2003" s="13">
        <v>240</v>
      </c>
      <c r="O2003" s="17">
        <v>2E-3</v>
      </c>
      <c r="P2003" s="27">
        <v>1</v>
      </c>
      <c r="Q2003" s="27">
        <v>2E-3</v>
      </c>
      <c r="R2003" s="13">
        <v>529</v>
      </c>
      <c r="S2003" s="13">
        <v>240</v>
      </c>
      <c r="T2003" s="133">
        <v>2.9999999999999997E-4</v>
      </c>
      <c r="U2003" s="27">
        <v>1.0740000000000001E-3</v>
      </c>
      <c r="V2003" s="8">
        <f>IF(AB2001="Latest Sag:",-(K2003*L2003+P2003*Q2003),-(K2003*L2003+P2003*Q2003)+U2003)</f>
        <v>-4.9259999999999998E-3</v>
      </c>
      <c r="W2003" s="8">
        <f>IF(OR(AC2002="",AC2002=0),Z2002+V2003,IF(AB2001="Latest Sag:",AA2002+U2003+V2003,AC2002+V2003))</f>
        <v>-0.6326409999999999</v>
      </c>
      <c r="X2003" s="33">
        <v>-39.730164000000002</v>
      </c>
      <c r="Y2003" s="53">
        <f>IF(OR(ISBLANK(X2003),X2001=VALUE(20)),,IF(W2001="Latest Z20:",ABS(X2001-X2003-K2000*L2000-P2000*Q2000+U2002+U2003),ABS(X2002-X2003-K2002*L2002-P2002*Q2002+U2003)))</f>
        <v>2.9999999995435154E-6</v>
      </c>
      <c r="Z2003" s="28">
        <v>-67.605360000000005</v>
      </c>
      <c r="AA2003" s="28">
        <v>-0.61721700000000002</v>
      </c>
      <c r="AB2003" s="28">
        <v>-1.5429E-2</v>
      </c>
      <c r="AC2003" s="8">
        <f t="shared" ref="AC2003" si="4615">AB2003+AA2003</f>
        <v>-0.63264600000000004</v>
      </c>
      <c r="AD2003" s="35">
        <v>-0.63276579872875105</v>
      </c>
      <c r="AE2003" s="8">
        <f t="shared" ref="AE2003" si="4616">IF(AD2003="",0,IF(OR(AC2003="",AC2003=0),W2003-AD2003,AC2003-AD2003))</f>
        <v>1.1979872875100828E-4</v>
      </c>
      <c r="AF2003" s="58">
        <f t="shared" ref="AF2003" si="4617">IF(AA2003="",(Z2003-V2003)-Z2002,AC2003-W2003)</f>
        <v>-5.0000000001437783E-6</v>
      </c>
      <c r="AG2003" s="40">
        <v>219</v>
      </c>
      <c r="AH2003" s="73">
        <v>400</v>
      </c>
      <c r="AI2003" s="40">
        <v>16</v>
      </c>
      <c r="AJ2003" s="73">
        <v>100</v>
      </c>
      <c r="AK2003" s="40">
        <v>26</v>
      </c>
      <c r="AL2003" s="73">
        <v>200</v>
      </c>
      <c r="AM2003" s="70"/>
      <c r="AN2003" s="74"/>
      <c r="AO2003" s="70">
        <v>45</v>
      </c>
      <c r="AP2003" s="63"/>
      <c r="AQ2003" s="63"/>
      <c r="AR2003" s="40"/>
      <c r="AS2003" s="40"/>
      <c r="AT2003" s="63"/>
      <c r="AU2003" s="63"/>
      <c r="AV2003" s="142"/>
      <c r="AW2003" s="71"/>
      <c r="AX2003" s="45"/>
      <c r="AY2003" s="45"/>
      <c r="AZ2003" s="46"/>
      <c r="BA2003" s="152"/>
      <c r="BB2003" s="47"/>
      <c r="BC2003" s="158">
        <v>3</v>
      </c>
      <c r="BD2003" s="158">
        <v>4</v>
      </c>
      <c r="BE2003" s="47">
        <v>5.0999999999999996</v>
      </c>
      <c r="BF2003" s="56"/>
      <c r="BG2003" s="49"/>
      <c r="BH2003" s="50"/>
      <c r="BI2003" s="49"/>
      <c r="BJ2003" s="49"/>
      <c r="BK2003" s="49"/>
      <c r="BL2003" s="49"/>
      <c r="BM2003" s="49"/>
      <c r="BN2003" s="50"/>
      <c r="BO2003" s="49"/>
      <c r="BP2003" s="49"/>
      <c r="BQ2003" s="50"/>
      <c r="BR2003" s="9"/>
    </row>
    <row r="2004" spans="1:70" s="6" customFormat="1" x14ac:dyDescent="0.25">
      <c r="A2004" s="170" t="s">
        <v>1155</v>
      </c>
      <c r="B2004" s="136"/>
      <c r="C2004" s="137">
        <v>44984.006863425922</v>
      </c>
      <c r="D2004" s="146">
        <v>2.44</v>
      </c>
      <c r="E2004" s="139" t="s">
        <v>814</v>
      </c>
      <c r="F2004" s="165" t="s">
        <v>1179</v>
      </c>
      <c r="G2004" s="22"/>
      <c r="H2004" s="134"/>
      <c r="I2004" s="134"/>
      <c r="J2004" s="145"/>
      <c r="K2004" s="29"/>
      <c r="L2004" s="29"/>
      <c r="M2004" s="1"/>
      <c r="N2004" s="1"/>
      <c r="O2004" s="3"/>
      <c r="P2004" s="29"/>
      <c r="Q2004" s="29"/>
      <c r="R2004" s="1"/>
      <c r="S2004" s="1"/>
      <c r="T2004" s="147" t="s">
        <v>903</v>
      </c>
      <c r="U2004" s="32" t="s">
        <v>24</v>
      </c>
      <c r="V2004" s="24"/>
      <c r="W2004" s="25" t="s">
        <v>22</v>
      </c>
      <c r="X2004" s="30">
        <v>20</v>
      </c>
      <c r="Y2004" s="138"/>
      <c r="Z2004" s="30"/>
      <c r="AA2004" s="30"/>
      <c r="AB2004" s="36" t="s">
        <v>21</v>
      </c>
      <c r="AC2004" s="24">
        <f>$AC$2003</f>
        <v>-0.63264600000000004</v>
      </c>
      <c r="AD2004" s="30"/>
      <c r="AE2004" s="24"/>
      <c r="AF2004" s="24"/>
      <c r="AG2004" s="41"/>
      <c r="AH2004" s="41"/>
      <c r="AI2004" s="41"/>
      <c r="AJ2004" s="41"/>
      <c r="AK2004" s="41"/>
      <c r="AL2004" s="41"/>
      <c r="AM2004" s="41"/>
      <c r="AN2004" s="41"/>
      <c r="AO2004" s="41"/>
      <c r="AP2004" s="135"/>
      <c r="AQ2004" s="135"/>
      <c r="AR2004" s="41"/>
      <c r="AS2004" s="41"/>
      <c r="AT2004" s="135"/>
      <c r="AU2004" s="135"/>
      <c r="AV2004" s="29"/>
      <c r="AW2004" s="42"/>
      <c r="AX2004" s="42"/>
      <c r="AY2004" s="42"/>
      <c r="AZ2004" s="43"/>
      <c r="BA2004" s="151"/>
      <c r="BB2004" s="44"/>
      <c r="BC2004" s="157">
        <v>4</v>
      </c>
      <c r="BD2004" s="157"/>
      <c r="BE2004" s="44"/>
      <c r="BF2004" s="48"/>
      <c r="BG2004" s="48"/>
      <c r="BH2004" s="48"/>
      <c r="BI2004" s="48"/>
      <c r="BJ2004" s="48"/>
      <c r="BK2004" s="48"/>
      <c r="BL2004" s="48"/>
      <c r="BM2004" s="48"/>
      <c r="BN2004" s="48"/>
      <c r="BO2004" s="48"/>
      <c r="BP2004" s="48"/>
      <c r="BQ2004" s="48"/>
      <c r="BR2004" s="1"/>
    </row>
    <row r="2005" spans="1:70" s="7" customFormat="1" x14ac:dyDescent="0.25">
      <c r="A2005" s="68" t="s">
        <v>2906</v>
      </c>
      <c r="B2005" s="67" t="s">
        <v>2862</v>
      </c>
      <c r="C2005" s="52">
        <v>44984.006921296299</v>
      </c>
      <c r="D2005" s="16">
        <f>(K2005*M2005+P2005*R2005)/(24*60*60)</f>
        <v>0</v>
      </c>
      <c r="E2005" s="26"/>
      <c r="F2005" s="14" t="s">
        <v>2884</v>
      </c>
      <c r="G2005" s="15">
        <v>0.11700000000000001</v>
      </c>
      <c r="H2005" s="131">
        <v>31.5</v>
      </c>
      <c r="I2005" s="131">
        <v>15</v>
      </c>
      <c r="J2005" s="143" t="s">
        <v>2139</v>
      </c>
      <c r="K2005" s="37"/>
      <c r="L2005" s="27">
        <v>2E-3</v>
      </c>
      <c r="M2005" s="13">
        <v>176</v>
      </c>
      <c r="N2005" s="13">
        <v>240</v>
      </c>
      <c r="O2005" s="17">
        <v>2E-3</v>
      </c>
      <c r="P2005" s="37"/>
      <c r="Q2005" s="27">
        <v>2E-3</v>
      </c>
      <c r="R2005" s="13">
        <v>529</v>
      </c>
      <c r="S2005" s="13">
        <v>240</v>
      </c>
      <c r="T2005" s="133">
        <v>2.9999999999999997E-4</v>
      </c>
      <c r="U2005" s="27">
        <v>0</v>
      </c>
      <c r="V2005" s="8">
        <f>IF(AB2003="Latest Sag:",-(K2005*L2005+P2005*Q2005),-(K2005*L2005+P2005*Q2005)+U2005)</f>
        <v>0</v>
      </c>
      <c r="W2005" s="8">
        <f>IF(OR(AC2004="",AC2004=0),Z2004+V2005,IF(AB2003="Latest Sag:",AA2004+U2005+V2005,AC2004+V2005))</f>
        <v>-0.63264600000000004</v>
      </c>
      <c r="X2005" s="34"/>
      <c r="Y2005" s="53">
        <f>IF(OR(ISBLANK(X2005),X2003=VALUE(20)),,IF(W2003="Latest Z20:",ABS(X2003-X2005-K2002*L2002-P2002*Q2002+U2004+U2005),ABS(X2004-X2005-K2004*L2004-P2004*Q2004+U2005)))</f>
        <v>0</v>
      </c>
      <c r="Z2005" s="28">
        <v>-67.613525999999993</v>
      </c>
      <c r="AA2005" s="28">
        <v>-0.61751100000000003</v>
      </c>
      <c r="AB2005" s="28">
        <v>3.1649999999999998E-3</v>
      </c>
      <c r="AC2005" s="8">
        <f t="shared" ref="AC2005" si="4618">AB2005+AA2005</f>
        <v>-0.61434600000000006</v>
      </c>
      <c r="AD2005" s="35">
        <v>-0.63296692688093603</v>
      </c>
      <c r="AE2005" s="8">
        <f t="shared" ref="AE2005" si="4619">IF(AD2005="",0,IF(OR(AC2005="",AC2005=0),W2005-AD2005,AC2005-AD2005))</f>
        <v>1.8620926880935973E-2</v>
      </c>
      <c r="AF2005" s="58">
        <f t="shared" ref="AF2005" si="4620">IF(AA2005="",(Z2005-V2005)-Z2004,AC2005-W2005)</f>
        <v>1.8299999999999983E-2</v>
      </c>
      <c r="AG2005" s="40">
        <v>-1493</v>
      </c>
      <c r="AH2005" s="73">
        <v>400</v>
      </c>
      <c r="AI2005" s="40">
        <v>38</v>
      </c>
      <c r="AJ2005" s="73">
        <v>100</v>
      </c>
      <c r="AK2005" s="40">
        <v>27</v>
      </c>
      <c r="AL2005" s="73">
        <v>200</v>
      </c>
      <c r="AM2005" s="70"/>
      <c r="AN2005" s="74"/>
      <c r="AO2005" s="70"/>
      <c r="AP2005" s="63"/>
      <c r="AQ2005" s="63"/>
      <c r="AR2005" s="40"/>
      <c r="AS2005" s="40"/>
      <c r="AT2005" s="63"/>
      <c r="AU2005" s="63"/>
      <c r="AV2005" s="142"/>
      <c r="AW2005" s="71"/>
      <c r="AX2005" s="45"/>
      <c r="AY2005" s="45"/>
      <c r="AZ2005" s="46"/>
      <c r="BA2005" s="152"/>
      <c r="BB2005" s="47"/>
      <c r="BC2005" s="158">
        <v>4</v>
      </c>
      <c r="BD2005" s="158"/>
      <c r="BE2005" s="47"/>
      <c r="BF2005" s="56"/>
      <c r="BG2005" s="49"/>
      <c r="BH2005" s="50"/>
      <c r="BI2005" s="49"/>
      <c r="BJ2005" s="49"/>
      <c r="BK2005" s="49"/>
      <c r="BL2005" s="49"/>
      <c r="BM2005" s="49"/>
      <c r="BN2005" s="50"/>
      <c r="BO2005" s="49"/>
      <c r="BP2005" s="49"/>
      <c r="BQ2005" s="50"/>
      <c r="BR2005" s="9"/>
    </row>
    <row r="2006" spans="1:70" s="7" customFormat="1" x14ac:dyDescent="0.25">
      <c r="A2006" s="68" t="s">
        <v>2907</v>
      </c>
      <c r="B2006" s="67" t="s">
        <v>2862</v>
      </c>
      <c r="C2006" s="52">
        <v>44984.033634259256</v>
      </c>
      <c r="D2006" s="16">
        <f>(K2006*M2006+P2006*R2006)/(24*60*60)</f>
        <v>1.0185185185185186E-2</v>
      </c>
      <c r="E2006" s="26"/>
      <c r="F2006" s="14" t="s">
        <v>2884</v>
      </c>
      <c r="G2006" s="15">
        <v>0.11700000000000001</v>
      </c>
      <c r="H2006" s="131">
        <v>31.5</v>
      </c>
      <c r="I2006" s="131">
        <v>15</v>
      </c>
      <c r="J2006" s="143" t="s">
        <v>2139</v>
      </c>
      <c r="K2006" s="27">
        <v>5</v>
      </c>
      <c r="L2006" s="27">
        <v>2E-3</v>
      </c>
      <c r="M2006" s="13">
        <v>176</v>
      </c>
      <c r="N2006" s="13">
        <v>240</v>
      </c>
      <c r="O2006" s="17">
        <v>2E-3</v>
      </c>
      <c r="P2006" s="27">
        <v>0</v>
      </c>
      <c r="Q2006" s="27">
        <v>2E-3</v>
      </c>
      <c r="R2006" s="13">
        <v>529</v>
      </c>
      <c r="S2006" s="13">
        <v>240</v>
      </c>
      <c r="T2006" s="133">
        <v>2.9999999999999997E-4</v>
      </c>
      <c r="U2006" s="27">
        <v>5.5440000000000003E-3</v>
      </c>
      <c r="V2006" s="8">
        <f>IF(AB2004="Latest Sag:",-(K2006*L2006+P2006*Q2006),-(K2006*L2006+P2006*Q2006)+U2006)</f>
        <v>-0.01</v>
      </c>
      <c r="W2006" s="8">
        <f>IF(OR(AC2005="",AC2005=0),Z2005+V2006,IF(AB2004="Latest Sag:",AA2005+U2006+V2006,AC2005+V2006))</f>
        <v>-0.62196700000000005</v>
      </c>
      <c r="X2006" s="33">
        <v>-39.723058999999999</v>
      </c>
      <c r="Y2006" s="53">
        <f>IF(OR(ISBLANK(X2006),X2004=VALUE(20)),,IF(W2004="Latest Z20:",ABS(X2004-X2006-K2003*L2003-P2003*Q2003+U2005+U2006),ABS(X2005-X2006-K2005*L2005-P2005*Q2005+U2006)))</f>
        <v>0</v>
      </c>
      <c r="Z2006" s="28">
        <v>-67.613626999999994</v>
      </c>
      <c r="AA2006" s="28">
        <v>-0.61743599999999998</v>
      </c>
      <c r="AB2006" s="28">
        <v>-4.1399999999999996E-3</v>
      </c>
      <c r="AC2006" s="8">
        <f t="shared" ref="AC2006" si="4621">AB2006+AA2006</f>
        <v>-0.62157600000000002</v>
      </c>
      <c r="AD2006" s="35">
        <v>-0.63296692688093603</v>
      </c>
      <c r="AE2006" s="8">
        <f t="shared" ref="AE2006" si="4622">IF(AD2006="",0,IF(OR(AC2006="",AC2006=0),W2006-AD2006,AC2006-AD2006))</f>
        <v>1.1390926880936014E-2</v>
      </c>
      <c r="AF2006" s="58">
        <f t="shared" ref="AF2006" si="4623">IF(AA2006="",(Z2006-V2006)-Z2005,AC2006-W2006)</f>
        <v>3.9100000000003021E-4</v>
      </c>
      <c r="AG2006" s="40">
        <v>209</v>
      </c>
      <c r="AH2006" s="73">
        <v>400</v>
      </c>
      <c r="AI2006" s="40">
        <v>21</v>
      </c>
      <c r="AJ2006" s="73">
        <v>100</v>
      </c>
      <c r="AK2006" s="40">
        <v>37</v>
      </c>
      <c r="AL2006" s="73">
        <v>200</v>
      </c>
      <c r="AM2006" s="70"/>
      <c r="AN2006" s="74"/>
      <c r="AO2006" s="70">
        <v>221</v>
      </c>
      <c r="AP2006" s="63"/>
      <c r="AQ2006" s="63"/>
      <c r="AR2006" s="40"/>
      <c r="AS2006" s="40"/>
      <c r="AT2006" s="63"/>
      <c r="AU2006" s="63"/>
      <c r="AV2006" s="142"/>
      <c r="AW2006" s="71"/>
      <c r="AX2006" s="45"/>
      <c r="AY2006" s="45"/>
      <c r="AZ2006" s="46"/>
      <c r="BA2006" s="152"/>
      <c r="BB2006" s="47"/>
      <c r="BC2006" s="158">
        <v>4</v>
      </c>
      <c r="BD2006" s="158"/>
      <c r="BE2006" s="47"/>
      <c r="BF2006" s="56"/>
      <c r="BG2006" s="49"/>
      <c r="BH2006" s="50"/>
      <c r="BI2006" s="49"/>
      <c r="BJ2006" s="49"/>
      <c r="BK2006" s="49"/>
      <c r="BL2006" s="49"/>
      <c r="BM2006" s="49"/>
      <c r="BN2006" s="50"/>
      <c r="BO2006" s="49"/>
      <c r="BP2006" s="49"/>
      <c r="BQ2006" s="50"/>
      <c r="BR2006" s="9"/>
    </row>
    <row r="2007" spans="1:70" s="7" customFormat="1" x14ac:dyDescent="0.25">
      <c r="A2007" s="68" t="s">
        <v>2908</v>
      </c>
      <c r="B2007" s="67" t="s">
        <v>2862</v>
      </c>
      <c r="C2007" s="52">
        <v>44984.059166666666</v>
      </c>
      <c r="D2007" s="16">
        <f>(K2007*M2007+P2007*R2007)/(24*60*60)</f>
        <v>8.1481481481481474E-3</v>
      </c>
      <c r="E2007" s="26"/>
      <c r="F2007" s="14" t="s">
        <v>2884</v>
      </c>
      <c r="G2007" s="15">
        <v>0.11700000000000001</v>
      </c>
      <c r="H2007" s="131">
        <v>31.5</v>
      </c>
      <c r="I2007" s="131">
        <v>15</v>
      </c>
      <c r="J2007" s="143" t="s">
        <v>2139</v>
      </c>
      <c r="K2007" s="27">
        <v>4</v>
      </c>
      <c r="L2007" s="27">
        <v>2E-3</v>
      </c>
      <c r="M2007" s="13">
        <v>176</v>
      </c>
      <c r="N2007" s="13">
        <v>240</v>
      </c>
      <c r="O2007" s="17">
        <v>2E-3</v>
      </c>
      <c r="P2007" s="27">
        <v>0</v>
      </c>
      <c r="Q2007" s="27">
        <v>2E-3</v>
      </c>
      <c r="R2007" s="13">
        <v>529</v>
      </c>
      <c r="S2007" s="13">
        <v>240</v>
      </c>
      <c r="T2007" s="133">
        <v>2.9999999999999997E-4</v>
      </c>
      <c r="U2007" s="27">
        <v>1.6329999999999999E-3</v>
      </c>
      <c r="V2007" s="8">
        <f>IF(AB2005="Latest Sag:",-(K2007*L2007+P2007*Q2007),-(K2007*L2007+P2007*Q2007)+U2007)</f>
        <v>-6.3670000000000003E-3</v>
      </c>
      <c r="W2007" s="8">
        <f>IF(OR(AC2006="",AC2006=0),Z2006+V2007,IF(AB2005="Latest Sag:",AA2006+U2007+V2007,AC2006+V2007))</f>
        <v>-0.62794300000000003</v>
      </c>
      <c r="X2007" s="33">
        <v>-39.731425999999999</v>
      </c>
      <c r="Y2007" s="53">
        <f>IF(OR(ISBLANK(X2007),X2005=VALUE(20)),,IF(W2005="Latest Z20:",ABS(X2005-X2007-K2004*L2004-P2004*Q2004+U2006+U2007),ABS(X2006-X2007-K2006*L2006-P2006*Q2006+U2007)))</f>
        <v>2.0903417885520525E-16</v>
      </c>
      <c r="Z2007" s="28">
        <v>-67.613757000000007</v>
      </c>
      <c r="AA2007" s="28">
        <v>-0.617452</v>
      </c>
      <c r="AB2007" s="28">
        <v>-1.0333E-2</v>
      </c>
      <c r="AC2007" s="8">
        <f t="shared" ref="AC2007" si="4624">AB2007+AA2007</f>
        <v>-0.62778500000000004</v>
      </c>
      <c r="AD2007" s="35">
        <v>-0.63296692688093603</v>
      </c>
      <c r="AE2007" s="8">
        <f t="shared" ref="AE2007" si="4625">IF(AD2007="",0,IF(OR(AC2007="",AC2007=0),W2007-AD2007,AC2007-AD2007))</f>
        <v>5.1819268809359942E-3</v>
      </c>
      <c r="AF2007" s="58">
        <f t="shared" ref="AF2007" si="4626">IF(AA2007="",(Z2007-V2007)-Z2006,AC2007-W2007)</f>
        <v>1.5799999999999148E-4</v>
      </c>
      <c r="AG2007" s="40">
        <v>-4</v>
      </c>
      <c r="AH2007" s="73">
        <v>400</v>
      </c>
      <c r="AI2007" s="40">
        <v>16</v>
      </c>
      <c r="AJ2007" s="73">
        <v>100</v>
      </c>
      <c r="AK2007" s="40">
        <v>47</v>
      </c>
      <c r="AL2007" s="73">
        <v>200</v>
      </c>
      <c r="AM2007" s="70"/>
      <c r="AN2007" s="74"/>
      <c r="AO2007" s="70">
        <v>17</v>
      </c>
      <c r="AP2007" s="63"/>
      <c r="AQ2007" s="63"/>
      <c r="AR2007" s="40"/>
      <c r="AS2007" s="40"/>
      <c r="AT2007" s="63"/>
      <c r="AU2007" s="63"/>
      <c r="AV2007" s="142"/>
      <c r="AW2007" s="71"/>
      <c r="AX2007" s="45"/>
      <c r="AY2007" s="45"/>
      <c r="AZ2007" s="46"/>
      <c r="BA2007" s="152"/>
      <c r="BB2007" s="47"/>
      <c r="BC2007" s="158">
        <v>4</v>
      </c>
      <c r="BD2007" s="158"/>
      <c r="BE2007" s="47"/>
      <c r="BF2007" s="56"/>
      <c r="BG2007" s="49"/>
      <c r="BH2007" s="50"/>
      <c r="BI2007" s="49"/>
      <c r="BJ2007" s="49"/>
      <c r="BK2007" s="49"/>
      <c r="BL2007" s="49"/>
      <c r="BM2007" s="49"/>
      <c r="BN2007" s="50"/>
      <c r="BO2007" s="49"/>
      <c r="BP2007" s="49"/>
      <c r="BQ2007" s="50"/>
      <c r="BR2007" s="9"/>
    </row>
    <row r="2008" spans="1:70" s="7" customFormat="1" x14ac:dyDescent="0.25">
      <c r="A2008" s="68" t="s">
        <v>2909</v>
      </c>
      <c r="B2008" s="67" t="s">
        <v>2862</v>
      </c>
      <c r="C2008" s="52">
        <v>44984.104039351849</v>
      </c>
      <c r="D2008" s="16">
        <f>(K2008*M2008+P2008*R2008)/(24*60*60)</f>
        <v>1.019675925925926E-2</v>
      </c>
      <c r="E2008" s="26"/>
      <c r="F2008" s="14" t="s">
        <v>2884</v>
      </c>
      <c r="G2008" s="15">
        <v>0.11700000000000001</v>
      </c>
      <c r="H2008" s="131">
        <v>31.5</v>
      </c>
      <c r="I2008" s="131">
        <v>15</v>
      </c>
      <c r="J2008" s="143" t="s">
        <v>2139</v>
      </c>
      <c r="K2008" s="27">
        <v>2</v>
      </c>
      <c r="L2008" s="27">
        <v>2E-3</v>
      </c>
      <c r="M2008" s="13">
        <v>176</v>
      </c>
      <c r="N2008" s="13">
        <v>240</v>
      </c>
      <c r="O2008" s="17">
        <v>2E-3</v>
      </c>
      <c r="P2008" s="27">
        <v>1</v>
      </c>
      <c r="Q2008" s="27">
        <v>2E-3</v>
      </c>
      <c r="R2008" s="13">
        <v>529</v>
      </c>
      <c r="S2008" s="13">
        <v>240</v>
      </c>
      <c r="T2008" s="133">
        <v>2.9999999999999997E-4</v>
      </c>
      <c r="U2008" s="27">
        <v>9.3499999999999996E-4</v>
      </c>
      <c r="V2008" s="8">
        <f>IF(AB2006="Latest Sag:",-(K2008*L2008+P2008*Q2008),-(K2008*L2008+P2008*Q2008)+U2008)</f>
        <v>-5.0650000000000001E-3</v>
      </c>
      <c r="W2008" s="8">
        <f>IF(OR(AC2007="",AC2007=0),Z2007+V2008,IF(AB2006="Latest Sag:",AA2007+U2008+V2008,AC2007+V2008))</f>
        <v>-0.63285000000000002</v>
      </c>
      <c r="X2008" s="33">
        <v>-39.738491000000003</v>
      </c>
      <c r="Y2008" s="53">
        <f>IF(OR(ISBLANK(X2008),X2006=VALUE(20)),,IF(W2006="Latest Z20:",ABS(X2006-X2008-K2005*L2005-P2005*Q2005+U2007+U2008),ABS(X2007-X2008-K2007*L2007-P2007*Q2007+U2008)))</f>
        <v>4.3176183114890243E-15</v>
      </c>
      <c r="Z2008" s="28">
        <v>-67.613714999999999</v>
      </c>
      <c r="AA2008" s="28">
        <v>-0.61743999999999999</v>
      </c>
      <c r="AB2008" s="28">
        <v>-1.5424999999999999E-2</v>
      </c>
      <c r="AC2008" s="8">
        <f t="shared" ref="AC2008" si="4627">AB2008+AA2008</f>
        <v>-0.63286500000000001</v>
      </c>
      <c r="AD2008" s="35">
        <v>-0.63296692688093603</v>
      </c>
      <c r="AE2008" s="8">
        <f t="shared" ref="AE2008" si="4628">IF(AD2008="",0,IF(OR(AC2008="",AC2008=0),W2008-AD2008,AC2008-AD2008))</f>
        <v>1.0192688093602076E-4</v>
      </c>
      <c r="AF2008" s="58">
        <f t="shared" ref="AF2008" si="4629">IF(AA2008="",(Z2008-V2008)-Z2007,AC2008-W2008)</f>
        <v>-1.4999999999987246E-5</v>
      </c>
      <c r="AG2008" s="40">
        <v>291</v>
      </c>
      <c r="AH2008" s="73">
        <v>400</v>
      </c>
      <c r="AI2008" s="40">
        <v>18</v>
      </c>
      <c r="AJ2008" s="73">
        <v>100</v>
      </c>
      <c r="AK2008" s="40">
        <v>22</v>
      </c>
      <c r="AL2008" s="73">
        <v>200</v>
      </c>
      <c r="AM2008" s="70"/>
      <c r="AN2008" s="74"/>
      <c r="AO2008" s="70">
        <v>42</v>
      </c>
      <c r="AP2008" s="63"/>
      <c r="AQ2008" s="63"/>
      <c r="AR2008" s="40"/>
      <c r="AS2008" s="40"/>
      <c r="AT2008" s="63"/>
      <c r="AU2008" s="63"/>
      <c r="AV2008" s="142"/>
      <c r="AW2008" s="71"/>
      <c r="AX2008" s="45"/>
      <c r="AY2008" s="45"/>
      <c r="AZ2008" s="46"/>
      <c r="BA2008" s="152"/>
      <c r="BB2008" s="47"/>
      <c r="BC2008" s="158">
        <v>4</v>
      </c>
      <c r="BD2008" s="158">
        <v>5</v>
      </c>
      <c r="BE2008" s="47">
        <v>6.2</v>
      </c>
      <c r="BF2008" s="56"/>
      <c r="BG2008" s="49"/>
      <c r="BH2008" s="50"/>
      <c r="BI2008" s="49"/>
      <c r="BJ2008" s="49"/>
      <c r="BK2008" s="49"/>
      <c r="BL2008" s="49"/>
      <c r="BM2008" s="49"/>
      <c r="BN2008" s="50"/>
      <c r="BO2008" s="49"/>
      <c r="BP2008" s="49"/>
      <c r="BQ2008" s="50"/>
      <c r="BR2008" s="9"/>
    </row>
    <row r="2009" spans="1:70" s="6" customFormat="1" x14ac:dyDescent="0.25">
      <c r="A2009" s="170" t="s">
        <v>1155</v>
      </c>
      <c r="B2009" s="136"/>
      <c r="C2009" s="137">
        <v>44984.117094907408</v>
      </c>
      <c r="D2009" s="146">
        <v>2.65</v>
      </c>
      <c r="E2009" s="139" t="s">
        <v>814</v>
      </c>
      <c r="F2009" s="165" t="s">
        <v>1185</v>
      </c>
      <c r="G2009" s="22"/>
      <c r="H2009" s="134"/>
      <c r="I2009" s="134"/>
      <c r="J2009" s="145"/>
      <c r="K2009" s="29"/>
      <c r="L2009" s="29"/>
      <c r="M2009" s="1"/>
      <c r="N2009" s="1"/>
      <c r="O2009" s="3"/>
      <c r="P2009" s="29"/>
      <c r="Q2009" s="29"/>
      <c r="R2009" s="1"/>
      <c r="S2009" s="1"/>
      <c r="T2009" s="147" t="s">
        <v>903</v>
      </c>
      <c r="U2009" s="32" t="s">
        <v>24</v>
      </c>
      <c r="V2009" s="24"/>
      <c r="W2009" s="25" t="s">
        <v>22</v>
      </c>
      <c r="X2009" s="30">
        <v>20</v>
      </c>
      <c r="Y2009" s="138"/>
      <c r="Z2009" s="30"/>
      <c r="AA2009" s="30"/>
      <c r="AB2009" s="36" t="s">
        <v>21</v>
      </c>
      <c r="AC2009" s="24">
        <f>$AC$2008</f>
        <v>-0.63286500000000001</v>
      </c>
      <c r="AD2009" s="30"/>
      <c r="AE2009" s="24"/>
      <c r="AF2009" s="24"/>
      <c r="AG2009" s="41"/>
      <c r="AH2009" s="41"/>
      <c r="AI2009" s="41"/>
      <c r="AJ2009" s="41"/>
      <c r="AK2009" s="41"/>
      <c r="AL2009" s="41"/>
      <c r="AM2009" s="41"/>
      <c r="AN2009" s="41"/>
      <c r="AO2009" s="41"/>
      <c r="AP2009" s="135"/>
      <c r="AQ2009" s="135"/>
      <c r="AR2009" s="41"/>
      <c r="AS2009" s="41"/>
      <c r="AT2009" s="135"/>
      <c r="AU2009" s="135"/>
      <c r="AV2009" s="29"/>
      <c r="AW2009" s="42"/>
      <c r="AX2009" s="42"/>
      <c r="AY2009" s="42"/>
      <c r="AZ2009" s="43"/>
      <c r="BA2009" s="151"/>
      <c r="BB2009" s="44"/>
      <c r="BC2009" s="157">
        <v>5</v>
      </c>
      <c r="BD2009" s="157"/>
      <c r="BE2009" s="44"/>
      <c r="BF2009" s="48"/>
      <c r="BG2009" s="48"/>
      <c r="BH2009" s="48"/>
      <c r="BI2009" s="48"/>
      <c r="BJ2009" s="48"/>
      <c r="BK2009" s="48"/>
      <c r="BL2009" s="48"/>
      <c r="BM2009" s="48"/>
      <c r="BN2009" s="48"/>
      <c r="BO2009" s="48"/>
      <c r="BP2009" s="48"/>
      <c r="BQ2009" s="48"/>
      <c r="BR2009" s="1"/>
    </row>
    <row r="2010" spans="1:70" s="7" customFormat="1" x14ac:dyDescent="0.25">
      <c r="A2010" s="68" t="s">
        <v>2910</v>
      </c>
      <c r="B2010" s="67" t="s">
        <v>2862</v>
      </c>
      <c r="C2010" s="52">
        <v>44984.1175</v>
      </c>
      <c r="D2010" s="16">
        <f>(K2010*M2010+P2010*R2010)/(24*60*60)</f>
        <v>0</v>
      </c>
      <c r="E2010" s="26"/>
      <c r="F2010" s="14" t="s">
        <v>2884</v>
      </c>
      <c r="G2010" s="15">
        <v>0.11700000000000001</v>
      </c>
      <c r="H2010" s="131">
        <v>31.5</v>
      </c>
      <c r="I2010" s="131">
        <v>15</v>
      </c>
      <c r="J2010" s="143" t="s">
        <v>2139</v>
      </c>
      <c r="K2010" s="37"/>
      <c r="L2010" s="27">
        <v>2E-3</v>
      </c>
      <c r="M2010" s="13">
        <v>176</v>
      </c>
      <c r="N2010" s="13">
        <v>240</v>
      </c>
      <c r="O2010" s="17">
        <v>2E-3</v>
      </c>
      <c r="P2010" s="37"/>
      <c r="Q2010" s="27">
        <v>2E-3</v>
      </c>
      <c r="R2010" s="13">
        <v>529</v>
      </c>
      <c r="S2010" s="13">
        <v>240</v>
      </c>
      <c r="T2010" s="133">
        <v>2.9999999999999997E-4</v>
      </c>
      <c r="U2010" s="27">
        <v>0</v>
      </c>
      <c r="V2010" s="8">
        <f>IF(AB2008="Latest Sag:",-(K2010*L2010+P2010*Q2010),-(K2010*L2010+P2010*Q2010)+U2010)</f>
        <v>0</v>
      </c>
      <c r="W2010" s="8">
        <f>IF(OR(AC2009="",AC2009=0),Z2009+V2010,IF(AB2008="Latest Sag:",AA2009+U2010+V2010,AC2009+V2010))</f>
        <v>-0.63286500000000001</v>
      </c>
      <c r="X2010" s="34"/>
      <c r="Y2010" s="53">
        <f>IF(OR(ISBLANK(X2010),X2008=VALUE(20)),,IF(W2008="Latest Z20:",ABS(X2008-X2010-K2007*L2007-P2007*Q2007+U2009+U2010),ABS(X2009-X2010-K2009*L2009-P2009*Q2009+U2010)))</f>
        <v>0</v>
      </c>
      <c r="Z2010" s="28">
        <v>-67.612213999999994</v>
      </c>
      <c r="AA2010" s="28">
        <v>-0.617205</v>
      </c>
      <c r="AB2010" s="28">
        <v>-4.2099999999999999E-4</v>
      </c>
      <c r="AC2010" s="8">
        <f t="shared" ref="AC2010" si="4630">AB2010+AA2010</f>
        <v>-0.61762600000000001</v>
      </c>
      <c r="AD2010" s="35">
        <v>0</v>
      </c>
      <c r="AE2010" s="8">
        <f t="shared" ref="AE2010" si="4631">IF(AD2010="",0,IF(OR(AC2010="",AC2010=0),W2010-AD2010,AC2010-AD2010))</f>
        <v>-0.61762600000000001</v>
      </c>
      <c r="AF2010" s="58">
        <f t="shared" ref="AF2010" si="4632">IF(AA2010="",(Z2010-V2010)-Z2009,AC2010-W2010)</f>
        <v>1.5239000000000003E-2</v>
      </c>
      <c r="AG2010" s="40">
        <v>-2201</v>
      </c>
      <c r="AH2010" s="73">
        <v>400</v>
      </c>
      <c r="AI2010" s="40">
        <v>39</v>
      </c>
      <c r="AJ2010" s="73">
        <v>100</v>
      </c>
      <c r="AK2010" s="40">
        <v>17</v>
      </c>
      <c r="AL2010" s="73">
        <v>200</v>
      </c>
      <c r="AM2010" s="70"/>
      <c r="AN2010" s="74"/>
      <c r="AO2010" s="70"/>
      <c r="AP2010" s="63"/>
      <c r="AQ2010" s="63"/>
      <c r="AR2010" s="40"/>
      <c r="AS2010" s="40"/>
      <c r="AT2010" s="63"/>
      <c r="AU2010" s="63"/>
      <c r="AV2010" s="142"/>
      <c r="AW2010" s="71"/>
      <c r="AX2010" s="45"/>
      <c r="AY2010" s="45"/>
      <c r="AZ2010" s="46"/>
      <c r="BA2010" s="152"/>
      <c r="BB2010" s="47"/>
      <c r="BC2010" s="158">
        <v>5</v>
      </c>
      <c r="BD2010" s="158"/>
      <c r="BE2010" s="47"/>
      <c r="BF2010" s="56"/>
      <c r="BG2010" s="49"/>
      <c r="BH2010" s="50"/>
      <c r="BI2010" s="49"/>
      <c r="BJ2010" s="49"/>
      <c r="BK2010" s="49"/>
      <c r="BL2010" s="49"/>
      <c r="BM2010" s="49"/>
      <c r="BN2010" s="50"/>
      <c r="BO2010" s="49"/>
      <c r="BP2010" s="49"/>
      <c r="BQ2010" s="50"/>
      <c r="BR2010" s="9"/>
    </row>
    <row r="2011" spans="1:70" s="7" customFormat="1" x14ac:dyDescent="0.25">
      <c r="A2011" s="68" t="s">
        <v>2911</v>
      </c>
      <c r="B2011" s="67" t="s">
        <v>2862</v>
      </c>
      <c r="C2011" s="52">
        <v>44984.139432870368</v>
      </c>
      <c r="D2011" s="16">
        <f>(K2011*M2011+P2011*R2011)/(24*60*60)</f>
        <v>1.0185185185185186E-2</v>
      </c>
      <c r="E2011" s="26"/>
      <c r="F2011" s="14" t="s">
        <v>2884</v>
      </c>
      <c r="G2011" s="15">
        <v>0.11700000000000001</v>
      </c>
      <c r="H2011" s="131">
        <v>31.5</v>
      </c>
      <c r="I2011" s="131">
        <v>15</v>
      </c>
      <c r="J2011" s="143" t="s">
        <v>2139</v>
      </c>
      <c r="K2011" s="27">
        <v>5</v>
      </c>
      <c r="L2011" s="27">
        <v>2E-3</v>
      </c>
      <c r="M2011" s="13">
        <v>176</v>
      </c>
      <c r="N2011" s="13">
        <v>240</v>
      </c>
      <c r="O2011" s="17">
        <v>2E-3</v>
      </c>
      <c r="P2011" s="27">
        <v>0</v>
      </c>
      <c r="Q2011" s="27">
        <v>2E-3</v>
      </c>
      <c r="R2011" s="13">
        <v>529</v>
      </c>
      <c r="S2011" s="13">
        <v>240</v>
      </c>
      <c r="T2011" s="133">
        <v>2.9999999999999997E-4</v>
      </c>
      <c r="U2011" s="27">
        <v>5.927E-3</v>
      </c>
      <c r="V2011" s="8">
        <f>IF(AB2009="Latest Sag:",-(K2011*L2011+P2011*Q2011),-(K2011*L2011+P2011*Q2011)+U2011)</f>
        <v>-0.01</v>
      </c>
      <c r="W2011" s="8">
        <f>IF(OR(AC2010="",AC2010=0),Z2010+V2011,IF(AB2009="Latest Sag:",AA2010+U2011+V2011,AC2010+V2011))</f>
        <v>-0.621278</v>
      </c>
      <c r="X2011" s="33">
        <v>-39.720453999999997</v>
      </c>
      <c r="Y2011" s="53">
        <f>IF(OR(ISBLANK(X2011),X2009=VALUE(20)),,IF(W2009="Latest Z20:",ABS(X2009-X2011-K2008*L2008-P2008*Q2008+U2010+U2011),ABS(X2010-X2011-K2010*L2010-P2010*Q2010+U2011)))</f>
        <v>0</v>
      </c>
      <c r="Z2011" s="28">
        <v>-67.611977999999993</v>
      </c>
      <c r="AA2011" s="28">
        <v>-0.61718799999999996</v>
      </c>
      <c r="AB2011" s="28">
        <v>-3.1519999999999999E-3</v>
      </c>
      <c r="AC2011" s="8">
        <f t="shared" ref="AC2011" si="4633">AB2011+AA2011</f>
        <v>-0.62034</v>
      </c>
      <c r="AD2011" s="35">
        <v>-0.632749382286944</v>
      </c>
      <c r="AE2011" s="8">
        <f t="shared" ref="AE2011" si="4634">IF(AD2011="",0,IF(OR(AC2011="",AC2011=0),W2011-AD2011,AC2011-AD2011))</f>
        <v>1.2409382286943993E-2</v>
      </c>
      <c r="AF2011" s="58">
        <f t="shared" ref="AF2011" si="4635">IF(AA2011="",(Z2011-V2011)-Z2010,AC2011-W2011)</f>
        <v>9.3799999999999439E-4</v>
      </c>
      <c r="AG2011" s="40">
        <v>-232</v>
      </c>
      <c r="AH2011" s="73">
        <v>400</v>
      </c>
      <c r="AI2011" s="40">
        <v>20</v>
      </c>
      <c r="AJ2011" s="73">
        <v>100</v>
      </c>
      <c r="AK2011" s="40">
        <v>59</v>
      </c>
      <c r="AL2011" s="73">
        <v>200</v>
      </c>
      <c r="AM2011" s="70"/>
      <c r="AN2011" s="74"/>
      <c r="AO2011" s="70">
        <v>307</v>
      </c>
      <c r="AP2011" s="63"/>
      <c r="AQ2011" s="63"/>
      <c r="AR2011" s="40"/>
      <c r="AS2011" s="40"/>
      <c r="AT2011" s="63"/>
      <c r="AU2011" s="63"/>
      <c r="AV2011" s="142"/>
      <c r="AW2011" s="71"/>
      <c r="AX2011" s="45"/>
      <c r="AY2011" s="45"/>
      <c r="AZ2011" s="46"/>
      <c r="BA2011" s="152"/>
      <c r="BB2011" s="47"/>
      <c r="BC2011" s="158">
        <v>5</v>
      </c>
      <c r="BD2011" s="158"/>
      <c r="BE2011" s="47"/>
      <c r="BF2011" s="56"/>
      <c r="BG2011" s="49"/>
      <c r="BH2011" s="50"/>
      <c r="BI2011" s="49"/>
      <c r="BJ2011" s="49"/>
      <c r="BK2011" s="49"/>
      <c r="BL2011" s="49"/>
      <c r="BM2011" s="49"/>
      <c r="BN2011" s="50"/>
      <c r="BO2011" s="49"/>
      <c r="BP2011" s="49"/>
      <c r="BQ2011" s="50"/>
      <c r="BR2011" s="9"/>
    </row>
    <row r="2012" spans="1:70" s="7" customFormat="1" x14ac:dyDescent="0.25">
      <c r="A2012" s="68" t="s">
        <v>2912</v>
      </c>
      <c r="B2012" s="67" t="s">
        <v>2862</v>
      </c>
      <c r="C2012" s="52">
        <v>44984.165555555555</v>
      </c>
      <c r="D2012" s="16">
        <f>(K2012*M2012+P2012*R2012)/(24*60*60)</f>
        <v>4.0740740740740737E-3</v>
      </c>
      <c r="E2012" s="26"/>
      <c r="F2012" s="14" t="s">
        <v>2884</v>
      </c>
      <c r="G2012" s="15">
        <v>0.11700000000000001</v>
      </c>
      <c r="H2012" s="131">
        <v>31.5</v>
      </c>
      <c r="I2012" s="131">
        <v>15</v>
      </c>
      <c r="J2012" s="143" t="s">
        <v>2139</v>
      </c>
      <c r="K2012" s="27">
        <v>2</v>
      </c>
      <c r="L2012" s="27">
        <v>2E-3</v>
      </c>
      <c r="M2012" s="13">
        <v>176</v>
      </c>
      <c r="N2012" s="13">
        <v>240</v>
      </c>
      <c r="O2012" s="17">
        <v>2E-3</v>
      </c>
      <c r="P2012" s="27">
        <v>0</v>
      </c>
      <c r="Q2012" s="27">
        <v>2E-3</v>
      </c>
      <c r="R2012" s="13">
        <v>529</v>
      </c>
      <c r="S2012" s="13">
        <v>240</v>
      </c>
      <c r="T2012" s="133">
        <v>2.9999999999999997E-4</v>
      </c>
      <c r="U2012" s="27">
        <v>1.6180000000000001E-3</v>
      </c>
      <c r="V2012" s="8">
        <f>IF(AB2010="Latest Sag:",-(K2012*L2012+P2012*Q2012),-(K2012*L2012+P2012*Q2012)+U2012)</f>
        <v>-2.382E-3</v>
      </c>
      <c r="W2012" s="8">
        <f>IF(OR(AC2011="",AC2011=0),Z2011+V2012,IF(AB2010="Latest Sag:",AA2011+U2012+V2012,AC2011+V2012))</f>
        <v>-0.622722</v>
      </c>
      <c r="X2012" s="33">
        <v>-39.728834999999997</v>
      </c>
      <c r="Y2012" s="53">
        <f>IF(OR(ISBLANK(X2012),X2010=VALUE(20)),,IF(W2010="Latest Z20:",ABS(X2010-X2012-K2009*L2009-P2009*Q2009+U2011+U2012),ABS(X2011-X2012-K2011*L2011-P2011*Q2011+U2012)))</f>
        <v>1.000000000028322E-6</v>
      </c>
      <c r="Z2012" s="28">
        <v>-67.612185999999994</v>
      </c>
      <c r="AA2012" s="28">
        <v>-0.61717999999999995</v>
      </c>
      <c r="AB2012" s="28">
        <v>-5.1910000000000003E-3</v>
      </c>
      <c r="AC2012" s="8">
        <f t="shared" ref="AC2012" si="4636">AB2012+AA2012</f>
        <v>-0.6223709999999999</v>
      </c>
      <c r="AD2012" s="35">
        <v>-0.632749382286944</v>
      </c>
      <c r="AE2012" s="8">
        <f t="shared" ref="AE2012" si="4637">IF(AD2012="",0,IF(OR(AC2012="",AC2012=0),W2012-AD2012,AC2012-AD2012))</f>
        <v>1.0378382286944099E-2</v>
      </c>
      <c r="AF2012" s="58">
        <f t="shared" ref="AF2012" si="4638">IF(AA2012="",(Z2012-V2012)-Z2011,AC2012-W2012)</f>
        <v>3.5100000000010123E-4</v>
      </c>
      <c r="AG2012" s="40">
        <v>-94</v>
      </c>
      <c r="AH2012" s="73">
        <v>400</v>
      </c>
      <c r="AI2012" s="40">
        <v>21</v>
      </c>
      <c r="AJ2012" s="73">
        <v>100</v>
      </c>
      <c r="AK2012" s="40">
        <v>43</v>
      </c>
      <c r="AL2012" s="73">
        <v>200</v>
      </c>
      <c r="AM2012" s="70"/>
      <c r="AN2012" s="74"/>
      <c r="AO2012" s="70">
        <v>42</v>
      </c>
      <c r="AP2012" s="63"/>
      <c r="AQ2012" s="63"/>
      <c r="AR2012" s="40"/>
      <c r="AS2012" s="40"/>
      <c r="AT2012" s="63"/>
      <c r="AU2012" s="63"/>
      <c r="AV2012" s="142"/>
      <c r="AW2012" s="71"/>
      <c r="AX2012" s="45"/>
      <c r="AY2012" s="45"/>
      <c r="AZ2012" s="46"/>
      <c r="BA2012" s="152"/>
      <c r="BB2012" s="47"/>
      <c r="BC2012" s="158">
        <v>5</v>
      </c>
      <c r="BD2012" s="158"/>
      <c r="BE2012" s="47"/>
      <c r="BF2012" s="56"/>
      <c r="BG2012" s="49"/>
      <c r="BH2012" s="50"/>
      <c r="BI2012" s="49"/>
      <c r="BJ2012" s="49"/>
      <c r="BK2012" s="49"/>
      <c r="BL2012" s="49"/>
      <c r="BM2012" s="49"/>
      <c r="BN2012" s="50"/>
      <c r="BO2012" s="49"/>
      <c r="BP2012" s="49"/>
      <c r="BQ2012" s="50"/>
      <c r="BR2012" s="9"/>
    </row>
    <row r="2013" spans="1:70" s="7" customFormat="1" x14ac:dyDescent="0.25">
      <c r="A2013" s="68" t="s">
        <v>2913</v>
      </c>
      <c r="B2013" s="67" t="s">
        <v>2862</v>
      </c>
      <c r="C2013" s="52">
        <v>44984.201840277776</v>
      </c>
      <c r="D2013" s="16">
        <f>(K2013*M2013+P2013*R2013)/(24*60*60)</f>
        <v>6.1111111111111114E-3</v>
      </c>
      <c r="E2013" s="26"/>
      <c r="F2013" s="14" t="s">
        <v>2884</v>
      </c>
      <c r="G2013" s="15">
        <v>0.11700000000000001</v>
      </c>
      <c r="H2013" s="131">
        <v>31.5</v>
      </c>
      <c r="I2013" s="131">
        <v>15</v>
      </c>
      <c r="J2013" s="143" t="s">
        <v>2139</v>
      </c>
      <c r="K2013" s="27">
        <v>3</v>
      </c>
      <c r="L2013" s="27">
        <v>2E-3</v>
      </c>
      <c r="M2013" s="13">
        <v>176</v>
      </c>
      <c r="N2013" s="13">
        <v>240</v>
      </c>
      <c r="O2013" s="17">
        <v>2E-3</v>
      </c>
      <c r="P2013" s="27">
        <v>0</v>
      </c>
      <c r="Q2013" s="27">
        <v>2E-3</v>
      </c>
      <c r="R2013" s="13">
        <v>529</v>
      </c>
      <c r="S2013" s="13">
        <v>240</v>
      </c>
      <c r="T2013" s="133">
        <v>2.9999999999999997E-4</v>
      </c>
      <c r="U2013" s="27">
        <v>5.8200000000000005E-4</v>
      </c>
      <c r="V2013" s="8">
        <f>IF(AB2011="Latest Sag:",-(K2013*L2013+P2013*Q2013),-(K2013*L2013+P2013*Q2013)+U2013)</f>
        <v>-5.4180000000000001E-3</v>
      </c>
      <c r="W2013" s="8">
        <f>IF(OR(AC2012="",AC2012=0),Z2012+V2013,IF(AB2011="Latest Sag:",AA2012+U2013+V2013,AC2012+V2013))</f>
        <v>-0.62778899999999993</v>
      </c>
      <c r="X2013" s="33">
        <v>-39.732250999999998</v>
      </c>
      <c r="Y2013" s="53">
        <f>IF(OR(ISBLANK(X2013),X2011=VALUE(20)),,IF(W2011="Latest Z20:",ABS(X2011-X2013-K2010*L2010-P2010*Q2010+U2012+U2013),ABS(X2012-X2013-K2012*L2012-P2012*Q2012+U2013)))</f>
        <v>1.999999998582129E-6</v>
      </c>
      <c r="Z2013" s="28">
        <v>-67.612178</v>
      </c>
      <c r="AA2013" s="28">
        <v>-0.61720600000000003</v>
      </c>
      <c r="AB2013" s="28">
        <v>-1.0732999999999999E-2</v>
      </c>
      <c r="AC2013" s="8">
        <f t="shared" ref="AC2013" si="4639">AB2013+AA2013</f>
        <v>-0.62793900000000002</v>
      </c>
      <c r="AD2013" s="35">
        <v>-0.632749382286944</v>
      </c>
      <c r="AE2013" s="8">
        <f t="shared" ref="AE2013" si="4640">IF(AD2013="",0,IF(OR(AC2013="",AC2013=0),W2013-AD2013,AC2013-AD2013))</f>
        <v>4.8103822869439705E-3</v>
      </c>
      <c r="AF2013" s="58">
        <f t="shared" ref="AF2013" si="4641">IF(AA2013="",(Z2013-V2013)-Z2012,AC2013-W2013)</f>
        <v>-1.500000000000945E-4</v>
      </c>
      <c r="AG2013" s="40">
        <v>197</v>
      </c>
      <c r="AH2013" s="73">
        <v>400</v>
      </c>
      <c r="AI2013" s="40">
        <v>32</v>
      </c>
      <c r="AJ2013" s="73">
        <v>100</v>
      </c>
      <c r="AK2013" s="40">
        <v>41</v>
      </c>
      <c r="AL2013" s="73">
        <v>200</v>
      </c>
      <c r="AM2013" s="70"/>
      <c r="AN2013" s="74"/>
      <c r="AO2013" s="70">
        <v>32</v>
      </c>
      <c r="AP2013" s="63"/>
      <c r="AQ2013" s="63"/>
      <c r="AR2013" s="40"/>
      <c r="AS2013" s="40"/>
      <c r="AT2013" s="63"/>
      <c r="AU2013" s="63"/>
      <c r="AV2013" s="142"/>
      <c r="AW2013" s="71"/>
      <c r="AX2013" s="45"/>
      <c r="AY2013" s="45"/>
      <c r="AZ2013" s="46"/>
      <c r="BA2013" s="152"/>
      <c r="BB2013" s="47"/>
      <c r="BC2013" s="158">
        <v>5</v>
      </c>
      <c r="BD2013" s="158"/>
      <c r="BE2013" s="47"/>
      <c r="BF2013" s="56"/>
      <c r="BG2013" s="49"/>
      <c r="BH2013" s="50"/>
      <c r="BI2013" s="49"/>
      <c r="BJ2013" s="49"/>
      <c r="BK2013" s="49"/>
      <c r="BL2013" s="49"/>
      <c r="BM2013" s="49"/>
      <c r="BN2013" s="50"/>
      <c r="BO2013" s="49"/>
      <c r="BP2013" s="49"/>
      <c r="BQ2013" s="50"/>
      <c r="BR2013" s="9"/>
    </row>
    <row r="2014" spans="1:70" s="7" customFormat="1" x14ac:dyDescent="0.25">
      <c r="A2014" s="68" t="s">
        <v>2914</v>
      </c>
      <c r="B2014" s="67" t="s">
        <v>2862</v>
      </c>
      <c r="C2014" s="52">
        <v>44984.226261574076</v>
      </c>
      <c r="D2014" s="16">
        <f>(K2014*M2014+P2014*R2014)/(24*60*60)</f>
        <v>1.019675925925926E-2</v>
      </c>
      <c r="E2014" s="26"/>
      <c r="F2014" s="14" t="s">
        <v>2884</v>
      </c>
      <c r="G2014" s="15">
        <v>0.11700000000000001</v>
      </c>
      <c r="H2014" s="131">
        <v>31.5</v>
      </c>
      <c r="I2014" s="131">
        <v>15</v>
      </c>
      <c r="J2014" s="143" t="s">
        <v>2139</v>
      </c>
      <c r="K2014" s="27">
        <v>2</v>
      </c>
      <c r="L2014" s="27">
        <v>2E-3</v>
      </c>
      <c r="M2014" s="13">
        <v>176</v>
      </c>
      <c r="N2014" s="13">
        <v>240</v>
      </c>
      <c r="O2014" s="17">
        <v>2E-3</v>
      </c>
      <c r="P2014" s="27">
        <v>1</v>
      </c>
      <c r="Q2014" s="27">
        <v>2E-3</v>
      </c>
      <c r="R2014" s="13">
        <v>529</v>
      </c>
      <c r="S2014" s="13">
        <v>240</v>
      </c>
      <c r="T2014" s="133">
        <v>2.9999999999999997E-4</v>
      </c>
      <c r="U2014" s="27">
        <v>1.266E-3</v>
      </c>
      <c r="V2014" s="8">
        <f>IF(AB2012="Latest Sag:",-(K2014*L2014+P2014*Q2014),-(K2014*L2014+P2014*Q2014)+U2014)</f>
        <v>-4.7340000000000004E-3</v>
      </c>
      <c r="W2014" s="8">
        <f>IF(OR(AC2013="",AC2013=0),Z2013+V2014,IF(AB2012="Latest Sag:",AA2013+U2014+V2014,AC2013+V2014))</f>
        <v>-0.63267300000000004</v>
      </c>
      <c r="X2014" s="33">
        <v>-39.736983000000002</v>
      </c>
      <c r="Y2014" s="53">
        <f>IF(OR(ISBLANK(X2014),X2012=VALUE(20)),,IF(W2012="Latest Z20:",ABS(X2012-X2014-K2011*L2011-P2011*Q2011+U2013+U2014),ABS(X2013-X2014-K2013*L2013-P2013*Q2013+U2014)))</f>
        <v>1.9999999958228345E-6</v>
      </c>
      <c r="Z2014" s="28">
        <v>-67.611999999999995</v>
      </c>
      <c r="AA2014" s="28">
        <v>-0.61718799999999996</v>
      </c>
      <c r="AB2014" s="28">
        <v>-1.5630999999999999E-2</v>
      </c>
      <c r="AC2014" s="8">
        <f t="shared" ref="AC2014" si="4642">AB2014+AA2014</f>
        <v>-0.63281899999999991</v>
      </c>
      <c r="AD2014" s="35">
        <v>-0.632749382286944</v>
      </c>
      <c r="AE2014" s="8">
        <f t="shared" ref="AE2014" si="4643">IF(AD2014="",0,IF(OR(AC2014="",AC2014=0),W2014-AD2014,AC2014-AD2014))</f>
        <v>-6.961771305591391E-5</v>
      </c>
      <c r="AF2014" s="58">
        <f t="shared" ref="AF2014" si="4644">IF(AA2014="",(Z2014-V2014)-Z2013,AC2014-W2014)</f>
        <v>-1.4599999999986846E-4</v>
      </c>
      <c r="AG2014" s="40">
        <v>99</v>
      </c>
      <c r="AH2014" s="73">
        <v>400</v>
      </c>
      <c r="AI2014" s="40">
        <v>17</v>
      </c>
      <c r="AJ2014" s="73">
        <v>100</v>
      </c>
      <c r="AK2014" s="40">
        <v>42</v>
      </c>
      <c r="AL2014" s="73">
        <v>200</v>
      </c>
      <c r="AM2014" s="70"/>
      <c r="AN2014" s="74"/>
      <c r="AO2014" s="70">
        <v>68</v>
      </c>
      <c r="AP2014" s="63"/>
      <c r="AQ2014" s="63"/>
      <c r="AR2014" s="40"/>
      <c r="AS2014" s="40"/>
      <c r="AT2014" s="63"/>
      <c r="AU2014" s="63"/>
      <c r="AV2014" s="142"/>
      <c r="AW2014" s="71"/>
      <c r="AX2014" s="45"/>
      <c r="AY2014" s="45"/>
      <c r="AZ2014" s="46"/>
      <c r="BA2014" s="152"/>
      <c r="BB2014" s="47"/>
      <c r="BC2014" s="158">
        <v>5</v>
      </c>
      <c r="BD2014" s="158">
        <v>5</v>
      </c>
      <c r="BE2014" s="47">
        <v>8.4</v>
      </c>
      <c r="BF2014" s="56"/>
      <c r="BG2014" s="49"/>
      <c r="BH2014" s="50"/>
      <c r="BI2014" s="49"/>
      <c r="BJ2014" s="49"/>
      <c r="BK2014" s="49"/>
      <c r="BL2014" s="49"/>
      <c r="BM2014" s="49"/>
      <c r="BN2014" s="50"/>
      <c r="BO2014" s="49"/>
      <c r="BP2014" s="49"/>
      <c r="BQ2014" s="50"/>
      <c r="BR2014" s="9"/>
    </row>
    <row r="2015" spans="1:70" s="6" customFormat="1" x14ac:dyDescent="0.25">
      <c r="A2015" s="170" t="s">
        <v>1155</v>
      </c>
      <c r="B2015" s="136"/>
      <c r="C2015" s="137">
        <v>44984.242199074077</v>
      </c>
      <c r="D2015" s="146">
        <v>3</v>
      </c>
      <c r="E2015" s="139" t="s">
        <v>814</v>
      </c>
      <c r="F2015" s="165" t="s">
        <v>1191</v>
      </c>
      <c r="G2015" s="22"/>
      <c r="H2015" s="134"/>
      <c r="I2015" s="134"/>
      <c r="J2015" s="145"/>
      <c r="K2015" s="29"/>
      <c r="L2015" s="29"/>
      <c r="M2015" s="1"/>
      <c r="N2015" s="1"/>
      <c r="O2015" s="3"/>
      <c r="P2015" s="29"/>
      <c r="Q2015" s="29"/>
      <c r="R2015" s="1"/>
      <c r="S2015" s="1"/>
      <c r="T2015" s="147" t="s">
        <v>903</v>
      </c>
      <c r="U2015" s="32" t="s">
        <v>24</v>
      </c>
      <c r="V2015" s="24"/>
      <c r="W2015" s="25" t="s">
        <v>22</v>
      </c>
      <c r="X2015" s="30">
        <v>20</v>
      </c>
      <c r="Y2015" s="138"/>
      <c r="Z2015" s="30"/>
      <c r="AA2015" s="30"/>
      <c r="AB2015" s="36" t="s">
        <v>21</v>
      </c>
      <c r="AC2015" s="24">
        <f>$AC$2014</f>
        <v>-0.63281899999999991</v>
      </c>
      <c r="AD2015" s="30"/>
      <c r="AE2015" s="24"/>
      <c r="AF2015" s="24"/>
      <c r="AG2015" s="41"/>
      <c r="AH2015" s="41"/>
      <c r="AI2015" s="41"/>
      <c r="AJ2015" s="41"/>
      <c r="AK2015" s="41"/>
      <c r="AL2015" s="41"/>
      <c r="AM2015" s="41"/>
      <c r="AN2015" s="41"/>
      <c r="AO2015" s="41"/>
      <c r="AP2015" s="135"/>
      <c r="AQ2015" s="135"/>
      <c r="AR2015" s="41"/>
      <c r="AS2015" s="41"/>
      <c r="AT2015" s="135"/>
      <c r="AU2015" s="135"/>
      <c r="AV2015" s="29"/>
      <c r="AW2015" s="42"/>
      <c r="AX2015" s="42"/>
      <c r="AY2015" s="42"/>
      <c r="AZ2015" s="43"/>
      <c r="BA2015" s="151"/>
      <c r="BB2015" s="44"/>
      <c r="BC2015" s="157">
        <v>6</v>
      </c>
      <c r="BD2015" s="157"/>
      <c r="BE2015" s="44"/>
      <c r="BF2015" s="48"/>
      <c r="BG2015" s="48"/>
      <c r="BH2015" s="48"/>
      <c r="BI2015" s="48"/>
      <c r="BJ2015" s="48"/>
      <c r="BK2015" s="48"/>
      <c r="BL2015" s="48"/>
      <c r="BM2015" s="48"/>
      <c r="BN2015" s="48"/>
      <c r="BO2015" s="48"/>
      <c r="BP2015" s="48"/>
      <c r="BQ2015" s="48"/>
      <c r="BR2015" s="1"/>
    </row>
    <row r="2016" spans="1:70" s="7" customFormat="1" x14ac:dyDescent="0.25">
      <c r="A2016" s="68" t="s">
        <v>2915</v>
      </c>
      <c r="B2016" s="67" t="s">
        <v>1246</v>
      </c>
      <c r="C2016" s="52">
        <v>44984.253171296295</v>
      </c>
      <c r="D2016" s="16">
        <f>(K2016*M2016+P2016*R2016)/(24*60*60)</f>
        <v>0</v>
      </c>
      <c r="E2016" s="26"/>
      <c r="F2016" s="14" t="s">
        <v>2884</v>
      </c>
      <c r="G2016" s="15">
        <v>0.11700000000000001</v>
      </c>
      <c r="H2016" s="131">
        <v>31.5</v>
      </c>
      <c r="I2016" s="131">
        <v>15</v>
      </c>
      <c r="J2016" s="143" t="s">
        <v>2139</v>
      </c>
      <c r="K2016" s="37"/>
      <c r="L2016" s="27">
        <v>2E-3</v>
      </c>
      <c r="M2016" s="13">
        <v>176</v>
      </c>
      <c r="N2016" s="13">
        <v>240</v>
      </c>
      <c r="O2016" s="17">
        <v>2E-3</v>
      </c>
      <c r="P2016" s="37"/>
      <c r="Q2016" s="27">
        <v>2E-3</v>
      </c>
      <c r="R2016" s="13">
        <v>529</v>
      </c>
      <c r="S2016" s="13">
        <v>240</v>
      </c>
      <c r="T2016" s="133">
        <v>2.9999999999999997E-4</v>
      </c>
      <c r="U2016" s="27"/>
      <c r="V2016" s="8">
        <f>IF(AB2014="Latest Sag:",-(K2016*L2016+P2016*Q2016),-(K2016*L2016+P2016*Q2016)+U2016)</f>
        <v>0</v>
      </c>
      <c r="W2016" s="8">
        <f>IF(OR(AC2015="",AC2015=0),Z2015+V2016,IF(AB2014="Latest Sag:",AA2015+U2016+V2016,AC2015+V2016))</f>
        <v>-0.63281899999999991</v>
      </c>
      <c r="X2016" s="34"/>
      <c r="Y2016" s="53">
        <f>IF(OR(ISBLANK(X2016),X2014=VALUE(20)),,IF(W2014="Latest Z20:",ABS(X2014-X2016-K2013*L2013-P2013*Q2013+U2015+U2016),ABS(X2015-X2016-K2015*L2015-P2015*Q2015+U2016)))</f>
        <v>0</v>
      </c>
      <c r="Z2016" s="28">
        <v>-67.611694</v>
      </c>
      <c r="AA2016" s="28">
        <v>-0.61708499999999999</v>
      </c>
      <c r="AB2016" s="28">
        <v>-4.5199999999999998E-4</v>
      </c>
      <c r="AC2016" s="8">
        <f t="shared" ref="AC2016" si="4645">AB2016+AA2016</f>
        <v>-0.617537</v>
      </c>
      <c r="AD2016" s="35">
        <v>-0.63262426596973098</v>
      </c>
      <c r="AE2016" s="8">
        <f t="shared" ref="AE2016" si="4646">IF(AD2016="",0,IF(OR(AC2016="",AC2016=0),W2016-AD2016,AC2016-AD2016))</f>
        <v>1.5087265969730979E-2</v>
      </c>
      <c r="AF2016" s="58">
        <f t="shared" ref="AF2016" si="4647">IF(AA2016="",(Z2016-V2016)-Z2015,AC2016-W2016)</f>
        <v>1.5281999999999907E-2</v>
      </c>
      <c r="AG2016" s="40">
        <v>-2449</v>
      </c>
      <c r="AH2016" s="73">
        <v>400</v>
      </c>
      <c r="AI2016" s="40">
        <v>40</v>
      </c>
      <c r="AJ2016" s="73">
        <v>100</v>
      </c>
      <c r="AK2016" s="40">
        <v>29</v>
      </c>
      <c r="AL2016" s="73">
        <v>200</v>
      </c>
      <c r="AM2016" s="70"/>
      <c r="AN2016" s="74"/>
      <c r="AO2016" s="70"/>
      <c r="AP2016" s="63"/>
      <c r="AQ2016" s="63"/>
      <c r="AR2016" s="40"/>
      <c r="AS2016" s="40"/>
      <c r="AT2016" s="63"/>
      <c r="AU2016" s="63"/>
      <c r="AV2016" s="142"/>
      <c r="AW2016" s="71"/>
      <c r="AX2016" s="45"/>
      <c r="AY2016" s="45"/>
      <c r="AZ2016" s="46"/>
      <c r="BA2016" s="152"/>
      <c r="BB2016" s="47"/>
      <c r="BC2016" s="158">
        <v>6</v>
      </c>
      <c r="BD2016" s="158"/>
      <c r="BE2016" s="47"/>
      <c r="BF2016" s="56"/>
      <c r="BG2016" s="49"/>
      <c r="BH2016" s="50"/>
      <c r="BI2016" s="49"/>
      <c r="BJ2016" s="49"/>
      <c r="BK2016" s="49"/>
      <c r="BL2016" s="49"/>
      <c r="BM2016" s="49"/>
      <c r="BN2016" s="50"/>
      <c r="BO2016" s="49"/>
      <c r="BP2016" s="49"/>
      <c r="BQ2016" s="50"/>
      <c r="BR2016" s="9"/>
    </row>
    <row r="2017" spans="1:70" s="7" customFormat="1" x14ac:dyDescent="0.25">
      <c r="A2017" s="68" t="s">
        <v>2916</v>
      </c>
      <c r="B2017" s="67" t="s">
        <v>1246</v>
      </c>
      <c r="C2017" s="52">
        <v>44984.283888888887</v>
      </c>
      <c r="D2017" s="16">
        <f>(K2017*M2017+P2017*R2017)/(24*60*60)</f>
        <v>1.0185185185185186E-2</v>
      </c>
      <c r="E2017" s="26"/>
      <c r="F2017" s="14" t="s">
        <v>2884</v>
      </c>
      <c r="G2017" s="15">
        <v>0.11700000000000001</v>
      </c>
      <c r="H2017" s="131">
        <v>31.5</v>
      </c>
      <c r="I2017" s="131">
        <v>15</v>
      </c>
      <c r="J2017" s="143" t="s">
        <v>2139</v>
      </c>
      <c r="K2017" s="27">
        <v>5</v>
      </c>
      <c r="L2017" s="27">
        <v>2E-3</v>
      </c>
      <c r="M2017" s="13">
        <v>176</v>
      </c>
      <c r="N2017" s="13">
        <v>240</v>
      </c>
      <c r="O2017" s="17">
        <v>2E-3</v>
      </c>
      <c r="P2017" s="27">
        <v>0</v>
      </c>
      <c r="Q2017" s="27">
        <v>2E-3</v>
      </c>
      <c r="R2017" s="13">
        <v>529</v>
      </c>
      <c r="S2017" s="13">
        <v>240</v>
      </c>
      <c r="T2017" s="133">
        <v>2.9999999999999997E-4</v>
      </c>
      <c r="U2017" s="27">
        <v>5.9040000000000004E-3</v>
      </c>
      <c r="V2017" s="8">
        <f>IF(AB2015="Latest Sag:",-(K2017*L2017+P2017*Q2017),-(K2017*L2017+P2017*Q2017)+U2017)</f>
        <v>-0.01</v>
      </c>
      <c r="W2017" s="8">
        <f>IF(OR(AC2016="",AC2016=0),Z2016+V2017,IF(AB2015="Latest Sag:",AA2016+U2017+V2017,AC2016+V2017))</f>
        <v>-0.62118099999999998</v>
      </c>
      <c r="X2017" s="33">
        <v>-39.720472999999998</v>
      </c>
      <c r="Y2017" s="53">
        <f>IF(OR(ISBLANK(X2017),X2015=VALUE(20)),,IF(W2015="Latest Z20:",ABS(X2015-X2017-K2014*L2014-P2014*Q2014+U2016+U2017),ABS(X2016-X2017-K2016*L2016-P2016*Q2016+U2017)))</f>
        <v>0</v>
      </c>
      <c r="Z2017" s="28">
        <v>-67.611609999999999</v>
      </c>
      <c r="AA2017" s="28">
        <v>-0.61707699999999999</v>
      </c>
      <c r="AB2017" s="28">
        <v>-3.4819999999999999E-3</v>
      </c>
      <c r="AC2017" s="8">
        <f t="shared" ref="AC2017" si="4648">AB2017+AA2017</f>
        <v>-0.62055899999999997</v>
      </c>
      <c r="AD2017" s="35">
        <v>-0.63262426596973098</v>
      </c>
      <c r="AE2017" s="8">
        <f t="shared" ref="AE2017" si="4649">IF(AD2017="",0,IF(OR(AC2017="",AC2017=0),W2017-AD2017,AC2017-AD2017))</f>
        <v>1.2065265969731009E-2</v>
      </c>
      <c r="AF2017" s="58">
        <f t="shared" ref="AF2017" si="4650">IF(AA2017="",(Z2017-V2017)-Z2016,AC2017-W2017)</f>
        <v>6.2200000000001143E-4</v>
      </c>
      <c r="AG2017" s="40">
        <v>-84</v>
      </c>
      <c r="AH2017" s="73">
        <v>400</v>
      </c>
      <c r="AI2017" s="40">
        <v>18</v>
      </c>
      <c r="AJ2017" s="73">
        <v>100</v>
      </c>
      <c r="AK2017" s="40">
        <v>38</v>
      </c>
      <c r="AL2017" s="73">
        <v>200</v>
      </c>
      <c r="AM2017" s="70"/>
      <c r="AN2017" s="74"/>
      <c r="AO2017" s="70">
        <v>230</v>
      </c>
      <c r="AP2017" s="63"/>
      <c r="AQ2017" s="63"/>
      <c r="AR2017" s="40"/>
      <c r="AS2017" s="40"/>
      <c r="AT2017" s="63"/>
      <c r="AU2017" s="63"/>
      <c r="AV2017" s="142"/>
      <c r="AW2017" s="71"/>
      <c r="AX2017" s="45"/>
      <c r="AY2017" s="45"/>
      <c r="AZ2017" s="46"/>
      <c r="BA2017" s="152"/>
      <c r="BB2017" s="47"/>
      <c r="BC2017" s="158">
        <v>6</v>
      </c>
      <c r="BD2017" s="158"/>
      <c r="BE2017" s="47"/>
      <c r="BF2017" s="56"/>
      <c r="BG2017" s="49"/>
      <c r="BH2017" s="50"/>
      <c r="BI2017" s="49"/>
      <c r="BJ2017" s="49"/>
      <c r="BK2017" s="49"/>
      <c r="BL2017" s="49"/>
      <c r="BM2017" s="49"/>
      <c r="BN2017" s="50"/>
      <c r="BO2017" s="49"/>
      <c r="BP2017" s="49"/>
      <c r="BQ2017" s="50"/>
      <c r="BR2017" s="9"/>
    </row>
    <row r="2018" spans="1:70" s="7" customFormat="1" x14ac:dyDescent="0.25">
      <c r="A2018" s="68" t="s">
        <v>2917</v>
      </c>
      <c r="B2018" s="67" t="s">
        <v>1246</v>
      </c>
      <c r="C2018" s="52">
        <v>44984.310428240744</v>
      </c>
      <c r="D2018" s="16">
        <f>(K2018*M2018+P2018*R2018)/(24*60*60)</f>
        <v>4.0740740740740737E-3</v>
      </c>
      <c r="E2018" s="26"/>
      <c r="F2018" s="14" t="s">
        <v>2884</v>
      </c>
      <c r="G2018" s="15">
        <v>0.11700000000000001</v>
      </c>
      <c r="H2018" s="131">
        <v>31.5</v>
      </c>
      <c r="I2018" s="131">
        <v>15</v>
      </c>
      <c r="J2018" s="143" t="s">
        <v>2139</v>
      </c>
      <c r="K2018" s="27">
        <v>2</v>
      </c>
      <c r="L2018" s="27">
        <v>2E-3</v>
      </c>
      <c r="M2018" s="13">
        <v>176</v>
      </c>
      <c r="N2018" s="13">
        <v>240</v>
      </c>
      <c r="O2018" s="17">
        <v>2E-3</v>
      </c>
      <c r="P2018" s="27">
        <v>0</v>
      </c>
      <c r="Q2018" s="27">
        <v>2E-3</v>
      </c>
      <c r="R2018" s="13">
        <v>529</v>
      </c>
      <c r="S2018" s="13">
        <v>240</v>
      </c>
      <c r="T2018" s="133">
        <v>2.9999999999999997E-4</v>
      </c>
      <c r="U2018" s="27">
        <v>1.9530000000000001E-3</v>
      </c>
      <c r="V2018" s="8">
        <f>IF(AB2016="Latest Sag:",-(K2018*L2018+P2018*Q2018),-(K2018*L2018+P2018*Q2018)+U2018)</f>
        <v>-2.0470000000000002E-3</v>
      </c>
      <c r="W2018" s="8">
        <f>IF(OR(AC2017="",AC2017=0),Z2017+V2018,IF(AB2016="Latest Sag:",AA2017+U2018+V2018,AC2017+V2018))</f>
        <v>-0.62260599999999999</v>
      </c>
      <c r="X2018" s="33">
        <v>-39.728520000000003</v>
      </c>
      <c r="Y2018" s="53">
        <f>IF(OR(ISBLANK(X2018),X2016=VALUE(20)),,IF(W2016="Latest Z20:",ABS(X2016-X2018-K2015*L2015-P2015*Q2015+U2017+U2018),ABS(X2017-X2018-K2017*L2017-P2017*Q2017+U2018)))</f>
        <v>4.8001966984623223E-15</v>
      </c>
      <c r="Z2018" s="28">
        <v>-67.611947999999998</v>
      </c>
      <c r="AA2018" s="28">
        <v>-0.61707699999999999</v>
      </c>
      <c r="AB2018" s="28">
        <v>-5.1580000000000003E-3</v>
      </c>
      <c r="AC2018" s="8">
        <f t="shared" ref="AC2018" si="4651">AB2018+AA2018</f>
        <v>-0.62223499999999998</v>
      </c>
      <c r="AD2018" s="35">
        <v>-0.63262426596973098</v>
      </c>
      <c r="AE2018" s="8">
        <f t="shared" ref="AE2018" si="4652">IF(AD2018="",0,IF(OR(AC2018="",AC2018=0),W2018-AD2018,AC2018-AD2018))</f>
        <v>1.0389265969730999E-2</v>
      </c>
      <c r="AF2018" s="58">
        <f t="shared" ref="AF2018" si="4653">IF(AA2018="",(Z2018-V2018)-Z2017,AC2018-W2018)</f>
        <v>3.7100000000001021E-4</v>
      </c>
      <c r="AG2018" s="40">
        <v>-17</v>
      </c>
      <c r="AH2018" s="73">
        <v>400</v>
      </c>
      <c r="AI2018" s="40">
        <v>17</v>
      </c>
      <c r="AJ2018" s="73">
        <v>100</v>
      </c>
      <c r="AK2018" s="40">
        <v>47</v>
      </c>
      <c r="AL2018" s="73">
        <v>200</v>
      </c>
      <c r="AM2018" s="70"/>
      <c r="AN2018" s="74"/>
      <c r="AO2018" s="70">
        <v>61</v>
      </c>
      <c r="AP2018" s="63"/>
      <c r="AQ2018" s="63"/>
      <c r="AR2018" s="40"/>
      <c r="AS2018" s="40"/>
      <c r="AT2018" s="63"/>
      <c r="AU2018" s="63"/>
      <c r="AV2018" s="142"/>
      <c r="AW2018" s="71"/>
      <c r="AX2018" s="45"/>
      <c r="AY2018" s="45"/>
      <c r="AZ2018" s="46"/>
      <c r="BA2018" s="152"/>
      <c r="BB2018" s="47"/>
      <c r="BC2018" s="158">
        <v>6</v>
      </c>
      <c r="BD2018" s="158"/>
      <c r="BE2018" s="47"/>
      <c r="BF2018" s="56"/>
      <c r="BG2018" s="49"/>
      <c r="BH2018" s="50"/>
      <c r="BI2018" s="49"/>
      <c r="BJ2018" s="49"/>
      <c r="BK2018" s="49"/>
      <c r="BL2018" s="49"/>
      <c r="BM2018" s="49"/>
      <c r="BN2018" s="50"/>
      <c r="BO2018" s="49"/>
      <c r="BP2018" s="49"/>
      <c r="BQ2018" s="50"/>
      <c r="BR2018" s="9"/>
    </row>
    <row r="2019" spans="1:70" s="7" customFormat="1" x14ac:dyDescent="0.25">
      <c r="A2019" s="68" t="s">
        <v>2918</v>
      </c>
      <c r="B2019" s="67" t="s">
        <v>1246</v>
      </c>
      <c r="C2019" s="52">
        <v>44984.329016203701</v>
      </c>
      <c r="D2019" s="16">
        <f>(K2019*M2019+P2019*R2019)/(24*60*60)</f>
        <v>6.1111111111111114E-3</v>
      </c>
      <c r="E2019" s="26"/>
      <c r="F2019" s="14" t="s">
        <v>2884</v>
      </c>
      <c r="G2019" s="15">
        <v>0.11700000000000001</v>
      </c>
      <c r="H2019" s="131">
        <v>31.5</v>
      </c>
      <c r="I2019" s="131">
        <v>15</v>
      </c>
      <c r="J2019" s="143" t="s">
        <v>2139</v>
      </c>
      <c r="K2019" s="27">
        <v>3</v>
      </c>
      <c r="L2019" s="27">
        <v>2E-3</v>
      </c>
      <c r="M2019" s="13">
        <v>176</v>
      </c>
      <c r="N2019" s="13">
        <v>240</v>
      </c>
      <c r="O2019" s="17">
        <v>2E-3</v>
      </c>
      <c r="P2019" s="27">
        <v>0</v>
      </c>
      <c r="Q2019" s="27">
        <v>2E-3</v>
      </c>
      <c r="R2019" s="13">
        <v>529</v>
      </c>
      <c r="S2019" s="13">
        <v>240</v>
      </c>
      <c r="T2019" s="133">
        <v>2.9999999999999997E-4</v>
      </c>
      <c r="U2019" s="27">
        <v>6.5399999999999996E-4</v>
      </c>
      <c r="V2019" s="8">
        <f>IF(AB2017="Latest Sag:",-(K2019*L2019+P2019*Q2019),-(K2019*L2019+P2019*Q2019)+U2019)</f>
        <v>-5.3460000000000001E-3</v>
      </c>
      <c r="W2019" s="8">
        <f>IF(OR(AC2018="",AC2018=0),Z2018+V2019,IF(AB2017="Latest Sag:",AA2018+U2019+V2019,AC2018+V2019))</f>
        <v>-0.62758099999999994</v>
      </c>
      <c r="X2019" s="33">
        <v>-39.731867000000001</v>
      </c>
      <c r="Y2019" s="53">
        <f>IF(OR(ISBLANK(X2019),X2017=VALUE(20)),,IF(W2017="Latest Z20:",ABS(X2017-X2019-K2016*L2016-P2016*Q2016+U2018+U2019),ABS(X2018-X2019-K2018*L2018-P2018*Q2018+U2019)))</f>
        <v>9.9999999799034716E-7</v>
      </c>
      <c r="Z2019" s="28">
        <v>-67.611934000000005</v>
      </c>
      <c r="AA2019" s="28">
        <v>-0.617062</v>
      </c>
      <c r="AB2019" s="28">
        <v>-1.0614E-2</v>
      </c>
      <c r="AC2019" s="8">
        <f t="shared" ref="AC2019" si="4654">AB2019+AA2019</f>
        <v>-0.62767600000000001</v>
      </c>
      <c r="AD2019" s="35">
        <v>-0.63262426596973098</v>
      </c>
      <c r="AE2019" s="8">
        <f t="shared" ref="AE2019" si="4655">IF(AD2019="",0,IF(OR(AC2019="",AC2019=0),W2019-AD2019,AC2019-AD2019))</f>
        <v>4.9482659697309694E-3</v>
      </c>
      <c r="AF2019" s="58">
        <f t="shared" ref="AF2019" si="4656">IF(AA2019="",(Z2019-V2019)-Z2018,AC2019-W2019)</f>
        <v>-9.5000000000067253E-5</v>
      </c>
      <c r="AG2019" s="40">
        <v>124</v>
      </c>
      <c r="AH2019" s="73">
        <v>400</v>
      </c>
      <c r="AI2019" s="40">
        <v>18</v>
      </c>
      <c r="AJ2019" s="73">
        <v>100</v>
      </c>
      <c r="AK2019" s="40">
        <v>47</v>
      </c>
      <c r="AL2019" s="73">
        <v>200</v>
      </c>
      <c r="AM2019" s="70"/>
      <c r="AN2019" s="74"/>
      <c r="AO2019" s="70">
        <v>49</v>
      </c>
      <c r="AP2019" s="63"/>
      <c r="AQ2019" s="63"/>
      <c r="AR2019" s="40"/>
      <c r="AS2019" s="40"/>
      <c r="AT2019" s="63"/>
      <c r="AU2019" s="63"/>
      <c r="AV2019" s="142"/>
      <c r="AW2019" s="71"/>
      <c r="AX2019" s="45"/>
      <c r="AY2019" s="45"/>
      <c r="AZ2019" s="46"/>
      <c r="BA2019" s="152"/>
      <c r="BB2019" s="47"/>
      <c r="BC2019" s="158">
        <v>6</v>
      </c>
      <c r="BD2019" s="158"/>
      <c r="BE2019" s="47"/>
      <c r="BF2019" s="56"/>
      <c r="BG2019" s="49"/>
      <c r="BH2019" s="50"/>
      <c r="BI2019" s="49"/>
      <c r="BJ2019" s="49"/>
      <c r="BK2019" s="49"/>
      <c r="BL2019" s="49"/>
      <c r="BM2019" s="49"/>
      <c r="BN2019" s="50"/>
      <c r="BO2019" s="49"/>
      <c r="BP2019" s="49"/>
      <c r="BQ2019" s="50"/>
      <c r="BR2019" s="9"/>
    </row>
    <row r="2020" spans="1:70" s="7" customFormat="1" x14ac:dyDescent="0.25">
      <c r="A2020" s="68" t="s">
        <v>2919</v>
      </c>
      <c r="B2020" s="67" t="s">
        <v>1246</v>
      </c>
      <c r="C2020" s="52">
        <v>44984.347488425927</v>
      </c>
      <c r="D2020" s="16">
        <f>(K2020*M2020+P2020*R2020)/(24*60*60)</f>
        <v>1.019675925925926E-2</v>
      </c>
      <c r="E2020" s="26"/>
      <c r="F2020" s="14" t="s">
        <v>2884</v>
      </c>
      <c r="G2020" s="15">
        <v>0.11700000000000001</v>
      </c>
      <c r="H2020" s="131">
        <v>31.5</v>
      </c>
      <c r="I2020" s="131">
        <v>15</v>
      </c>
      <c r="J2020" s="143" t="s">
        <v>2139</v>
      </c>
      <c r="K2020" s="27">
        <v>2</v>
      </c>
      <c r="L2020" s="27">
        <v>2E-3</v>
      </c>
      <c r="M2020" s="13">
        <v>176</v>
      </c>
      <c r="N2020" s="13">
        <v>240</v>
      </c>
      <c r="O2020" s="17">
        <v>2E-3</v>
      </c>
      <c r="P2020" s="27">
        <v>1</v>
      </c>
      <c r="Q2020" s="27">
        <v>2E-3</v>
      </c>
      <c r="R2020" s="13">
        <v>529</v>
      </c>
      <c r="S2020" s="13">
        <v>240</v>
      </c>
      <c r="T2020" s="133">
        <v>2.9999999999999997E-4</v>
      </c>
      <c r="U2020" s="27">
        <v>1.142E-3</v>
      </c>
      <c r="V2020" s="8">
        <f>IF(AB2018="Latest Sag:",-(K2020*L2020+P2020*Q2020),-(K2020*L2020+P2020*Q2020)+U2020)</f>
        <v>-4.8580000000000003E-3</v>
      </c>
      <c r="W2020" s="8">
        <f>IF(OR(AC2019="",AC2019=0),Z2019+V2020,IF(AB2018="Latest Sag:",AA2019+U2020+V2020,AC2019+V2020))</f>
        <v>-0.63253400000000004</v>
      </c>
      <c r="X2020" s="33">
        <v>-39.736722</v>
      </c>
      <c r="Y2020" s="53">
        <f>IF(OR(ISBLANK(X2020),X2018=VALUE(20)),,IF(W2018="Latest Z20:",ABS(X2018-X2020-K2017*L2017-P2017*Q2017+U2019+U2020),ABS(X2019-X2020-K2019*L2019-P2019*Q2019+U2020)))</f>
        <v>3.0000000008345833E-6</v>
      </c>
      <c r="Z2020" s="28">
        <v>-67.611851000000001</v>
      </c>
      <c r="AA2020" s="28">
        <v>-0.61708099999999999</v>
      </c>
      <c r="AB2020" s="28">
        <v>-1.5587999999999999E-2</v>
      </c>
      <c r="AC2020" s="8">
        <f t="shared" ref="AC2020" si="4657">AB2020+AA2020</f>
        <v>-0.63266900000000004</v>
      </c>
      <c r="AD2020" s="35">
        <v>-0.63262426596973098</v>
      </c>
      <c r="AE2020" s="8">
        <f t="shared" ref="AE2020" si="4658">IF(AD2020="",0,IF(OR(AC2020="",AC2020=0),W2020-AD2020,AC2020-AD2020))</f>
        <v>-4.4734030269055758E-5</v>
      </c>
      <c r="AF2020" s="58">
        <f t="shared" ref="AF2020" si="4659">IF(AA2020="",(Z2020-V2020)-Z2019,AC2020-W2020)</f>
        <v>-1.3499999999999623E-4</v>
      </c>
      <c r="AG2020" s="40">
        <v>-100</v>
      </c>
      <c r="AH2020" s="73">
        <v>400</v>
      </c>
      <c r="AI2020" s="40">
        <v>14</v>
      </c>
      <c r="AJ2020" s="73">
        <v>100</v>
      </c>
      <c r="AK2020" s="40">
        <v>22</v>
      </c>
      <c r="AL2020" s="73">
        <v>200</v>
      </c>
      <c r="AM2020" s="70"/>
      <c r="AN2020" s="74"/>
      <c r="AO2020" s="70">
        <v>12</v>
      </c>
      <c r="AP2020" s="63"/>
      <c r="AQ2020" s="63"/>
      <c r="AR2020" s="40"/>
      <c r="AS2020" s="40"/>
      <c r="AT2020" s="63"/>
      <c r="AU2020" s="63"/>
      <c r="AV2020" s="142"/>
      <c r="AW2020" s="71"/>
      <c r="AX2020" s="45"/>
      <c r="AY2020" s="45"/>
      <c r="AZ2020" s="46"/>
      <c r="BA2020" s="152"/>
      <c r="BB2020" s="47"/>
      <c r="BC2020" s="158">
        <v>6</v>
      </c>
      <c r="BD2020" s="158">
        <v>5</v>
      </c>
      <c r="BE2020" s="47">
        <v>8.6</v>
      </c>
      <c r="BF2020" s="56"/>
      <c r="BG2020" s="49"/>
      <c r="BH2020" s="50"/>
      <c r="BI2020" s="49"/>
      <c r="BJ2020" s="49"/>
      <c r="BK2020" s="49"/>
      <c r="BL2020" s="49"/>
      <c r="BM2020" s="49"/>
      <c r="BN2020" s="50"/>
      <c r="BO2020" s="49"/>
      <c r="BP2020" s="49"/>
      <c r="BQ2020" s="50"/>
      <c r="BR2020" s="9"/>
    </row>
    <row r="2021" spans="1:70" s="6" customFormat="1" x14ac:dyDescent="0.25">
      <c r="A2021" s="170" t="s">
        <v>1155</v>
      </c>
      <c r="B2021" s="136"/>
      <c r="C2021" s="137">
        <v>44984.384583333333</v>
      </c>
      <c r="D2021" s="146">
        <v>3.42</v>
      </c>
      <c r="E2021" s="139" t="s">
        <v>814</v>
      </c>
      <c r="F2021" s="165" t="s">
        <v>1195</v>
      </c>
      <c r="G2021" s="22"/>
      <c r="H2021" s="134"/>
      <c r="I2021" s="134"/>
      <c r="J2021" s="145"/>
      <c r="K2021" s="29"/>
      <c r="L2021" s="29"/>
      <c r="M2021" s="1"/>
      <c r="N2021" s="1"/>
      <c r="O2021" s="3"/>
      <c r="P2021" s="29"/>
      <c r="Q2021" s="29"/>
      <c r="R2021" s="1"/>
      <c r="S2021" s="1"/>
      <c r="T2021" s="147" t="s">
        <v>903</v>
      </c>
      <c r="U2021" s="32" t="s">
        <v>24</v>
      </c>
      <c r="V2021" s="24"/>
      <c r="W2021" s="25" t="s">
        <v>22</v>
      </c>
      <c r="X2021" s="30">
        <v>20</v>
      </c>
      <c r="Y2021" s="138"/>
      <c r="Z2021" s="30"/>
      <c r="AA2021" s="30"/>
      <c r="AB2021" s="36" t="s">
        <v>21</v>
      </c>
      <c r="AC2021" s="24">
        <f>$AC$2020</f>
        <v>-0.63266900000000004</v>
      </c>
      <c r="AD2021" s="30"/>
      <c r="AE2021" s="24"/>
      <c r="AF2021" s="24"/>
      <c r="AG2021" s="41"/>
      <c r="AH2021" s="41"/>
      <c r="AI2021" s="41"/>
      <c r="AJ2021" s="41"/>
      <c r="AK2021" s="41"/>
      <c r="AL2021" s="41"/>
      <c r="AM2021" s="41"/>
      <c r="AN2021" s="41"/>
      <c r="AO2021" s="41"/>
      <c r="AP2021" s="135"/>
      <c r="AQ2021" s="135"/>
      <c r="AR2021" s="41"/>
      <c r="AS2021" s="41"/>
      <c r="AT2021" s="135"/>
      <c r="AU2021" s="135"/>
      <c r="AV2021" s="29"/>
      <c r="AW2021" s="42"/>
      <c r="AX2021" s="42"/>
      <c r="AY2021" s="42"/>
      <c r="AZ2021" s="43"/>
      <c r="BA2021" s="151"/>
      <c r="BB2021" s="44"/>
      <c r="BC2021" s="157">
        <v>7</v>
      </c>
      <c r="BD2021" s="157"/>
      <c r="BE2021" s="44"/>
      <c r="BF2021" s="48"/>
      <c r="BG2021" s="48"/>
      <c r="BH2021" s="48"/>
      <c r="BI2021" s="48"/>
      <c r="BJ2021" s="48"/>
      <c r="BK2021" s="48"/>
      <c r="BL2021" s="48"/>
      <c r="BM2021" s="48"/>
      <c r="BN2021" s="48"/>
      <c r="BO2021" s="48"/>
      <c r="BP2021" s="48"/>
      <c r="BQ2021" s="48"/>
      <c r="BR2021" s="1"/>
    </row>
    <row r="2022" spans="1:70" s="7" customFormat="1" x14ac:dyDescent="0.25">
      <c r="A2022" s="68" t="s">
        <v>2920</v>
      </c>
      <c r="B2022" s="67" t="s">
        <v>1347</v>
      </c>
      <c r="C2022" s="52">
        <v>44984.394479166665</v>
      </c>
      <c r="D2022" s="16">
        <f>(K2022*M2022+P2022*R2022)/(24*60*60)</f>
        <v>0</v>
      </c>
      <c r="E2022" s="26"/>
      <c r="F2022" s="14" t="s">
        <v>2884</v>
      </c>
      <c r="G2022" s="15">
        <v>0.11700000000000001</v>
      </c>
      <c r="H2022" s="131">
        <v>31.5</v>
      </c>
      <c r="I2022" s="131">
        <v>15</v>
      </c>
      <c r="J2022" s="143" t="s">
        <v>2139</v>
      </c>
      <c r="K2022" s="37"/>
      <c r="L2022" s="27">
        <v>2E-3</v>
      </c>
      <c r="M2022" s="13">
        <v>176</v>
      </c>
      <c r="N2022" s="13">
        <v>240</v>
      </c>
      <c r="O2022" s="17">
        <v>2E-3</v>
      </c>
      <c r="P2022" s="37"/>
      <c r="Q2022" s="27">
        <v>2E-3</v>
      </c>
      <c r="R2022" s="13">
        <v>529</v>
      </c>
      <c r="S2022" s="13">
        <v>240</v>
      </c>
      <c r="T2022" s="133">
        <v>2.9999999999999997E-4</v>
      </c>
      <c r="U2022" s="27"/>
      <c r="V2022" s="8">
        <f>IF(AB2020="Latest Sag:",-(K2022*L2022+P2022*Q2022),-(K2022*L2022+P2022*Q2022)+U2022)</f>
        <v>0</v>
      </c>
      <c r="W2022" s="8">
        <f>IF(OR(AC2021="",AC2021=0),Z2021+V2022,IF(AB2020="Latest Sag:",AA2021+U2022+V2022,AC2021+V2022))</f>
        <v>-0.63266900000000004</v>
      </c>
      <c r="X2022" s="34"/>
      <c r="Y2022" s="53">
        <f>IF(OR(ISBLANK(X2022),X2020=VALUE(20)),,IF(W2020="Latest Z20:",ABS(X2020-X2022-K2019*L2019-P2019*Q2019+U2021+U2022),ABS(X2021-X2022-K2021*L2021-P2021*Q2021+U2022)))</f>
        <v>0</v>
      </c>
      <c r="Z2022" s="28">
        <v>-67.609817000000007</v>
      </c>
      <c r="AA2022" s="28">
        <v>-0.61714400000000003</v>
      </c>
      <c r="AB2022" s="28">
        <v>-2.9300000000000002E-4</v>
      </c>
      <c r="AC2022" s="8">
        <f t="shared" ref="AC2022" si="4660">AB2022+AA2022</f>
        <v>-0.61743700000000001</v>
      </c>
      <c r="AD2022" s="35">
        <v>-0.63266913688602799</v>
      </c>
      <c r="AE2022" s="8">
        <f t="shared" ref="AE2022" si="4661">IF(AD2022="",0,IF(OR(AC2022="",AC2022=0),W2022-AD2022,AC2022-AD2022))</f>
        <v>1.523213688602798E-2</v>
      </c>
      <c r="AF2022" s="58">
        <f t="shared" ref="AF2022" si="4662">IF(AA2022="",(Z2022-V2022)-Z2021,AC2022-W2022)</f>
        <v>1.5232000000000023E-2</v>
      </c>
      <c r="AG2022" s="40">
        <v>-538</v>
      </c>
      <c r="AH2022" s="73">
        <v>400</v>
      </c>
      <c r="AI2022" s="40">
        <v>58</v>
      </c>
      <c r="AJ2022" s="73">
        <v>100</v>
      </c>
      <c r="AK2022" s="40">
        <v>22</v>
      </c>
      <c r="AL2022" s="73">
        <v>200</v>
      </c>
      <c r="AM2022" s="70"/>
      <c r="AN2022" s="74"/>
      <c r="AO2022" s="70"/>
      <c r="AP2022" s="63"/>
      <c r="AQ2022" s="63"/>
      <c r="AR2022" s="40"/>
      <c r="AS2022" s="40"/>
      <c r="AT2022" s="63"/>
      <c r="AU2022" s="63"/>
      <c r="AV2022" s="142"/>
      <c r="AW2022" s="71"/>
      <c r="AX2022" s="45"/>
      <c r="AY2022" s="45"/>
      <c r="AZ2022" s="46"/>
      <c r="BA2022" s="152"/>
      <c r="BB2022" s="47"/>
      <c r="BC2022" s="158">
        <v>7</v>
      </c>
      <c r="BD2022" s="158"/>
      <c r="BE2022" s="47"/>
      <c r="BF2022" s="56"/>
      <c r="BG2022" s="49"/>
      <c r="BH2022" s="50"/>
      <c r="BI2022" s="49"/>
      <c r="BJ2022" s="49"/>
      <c r="BK2022" s="49"/>
      <c r="BL2022" s="49"/>
      <c r="BM2022" s="49"/>
      <c r="BN2022" s="50"/>
      <c r="BO2022" s="49"/>
      <c r="BP2022" s="49"/>
      <c r="BQ2022" s="50"/>
      <c r="BR2022" s="9"/>
    </row>
    <row r="2023" spans="1:70" s="7" customFormat="1" x14ac:dyDescent="0.25">
      <c r="A2023" s="68" t="s">
        <v>2921</v>
      </c>
      <c r="B2023" s="67" t="s">
        <v>1347</v>
      </c>
      <c r="C2023" s="52">
        <v>44984.426574074074</v>
      </c>
      <c r="D2023" s="16">
        <f>(K2023*M2023+P2023*R2023)/(24*60*60)</f>
        <v>8.1481481481481474E-3</v>
      </c>
      <c r="E2023" s="26"/>
      <c r="F2023" s="14" t="s">
        <v>2884</v>
      </c>
      <c r="G2023" s="15">
        <v>0.11700000000000001</v>
      </c>
      <c r="H2023" s="131">
        <v>31.5</v>
      </c>
      <c r="I2023" s="131">
        <v>15</v>
      </c>
      <c r="J2023" s="143" t="s">
        <v>2139</v>
      </c>
      <c r="K2023" s="27">
        <v>4</v>
      </c>
      <c r="L2023" s="27">
        <v>2E-3</v>
      </c>
      <c r="M2023" s="13">
        <v>176</v>
      </c>
      <c r="N2023" s="13">
        <v>240</v>
      </c>
      <c r="O2023" s="17">
        <v>2E-3</v>
      </c>
      <c r="P2023" s="27">
        <v>0</v>
      </c>
      <c r="Q2023" s="27">
        <v>2E-3</v>
      </c>
      <c r="R2023" s="13">
        <v>529</v>
      </c>
      <c r="S2023" s="13">
        <v>240</v>
      </c>
      <c r="T2023" s="133">
        <v>2.9999999999999997E-4</v>
      </c>
      <c r="U2023" s="27">
        <v>3.4749999999999998E-3</v>
      </c>
      <c r="V2023" s="8">
        <f>IF(AB2021="Latest Sag:",-(K2023*L2023+P2023*Q2023),-(K2023*L2023+P2023*Q2023)+U2023)</f>
        <v>-8.0000000000000002E-3</v>
      </c>
      <c r="W2023" s="8">
        <f>IF(OR(AC2022="",AC2022=0),Z2022+V2023,IF(AB2021="Latest Sag:",AA2022+U2023+V2023,AC2022+V2023))</f>
        <v>-0.62166900000000003</v>
      </c>
      <c r="X2023" s="33">
        <v>-39.720899000000003</v>
      </c>
      <c r="Y2023" s="53">
        <f>IF(OR(ISBLANK(X2023),X2021=VALUE(20)),,IF(W2021="Latest Z20:",ABS(X2021-X2023-K2020*L2020-P2020*Q2020+U2022+U2023),ABS(X2022-X2023-K2022*L2022-P2022*Q2022+U2023)))</f>
        <v>0</v>
      </c>
      <c r="Z2023" s="28">
        <v>-67.609538000000001</v>
      </c>
      <c r="AA2023" s="28">
        <v>-0.61716400000000005</v>
      </c>
      <c r="AB2023" s="28">
        <v>-3.862E-3</v>
      </c>
      <c r="AC2023" s="8">
        <f t="shared" ref="AC2023" si="4663">AB2023+AA2023</f>
        <v>-0.62102600000000008</v>
      </c>
      <c r="AD2023" s="35">
        <v>-0.63266913688602799</v>
      </c>
      <c r="AE2023" s="8">
        <f t="shared" ref="AE2023" si="4664">IF(AD2023="",0,IF(OR(AC2023="",AC2023=0),W2023-AD2023,AC2023-AD2023))</f>
        <v>1.1643136886027916E-2</v>
      </c>
      <c r="AF2023" s="58">
        <f t="shared" ref="AF2023" si="4665">IF(AA2023="",(Z2023-V2023)-Z2022,AC2023-W2023)</f>
        <v>6.4299999999994917E-4</v>
      </c>
      <c r="AG2023" s="40">
        <v>-251</v>
      </c>
      <c r="AH2023" s="73">
        <v>400</v>
      </c>
      <c r="AI2023" s="40">
        <v>22</v>
      </c>
      <c r="AJ2023" s="73">
        <v>100</v>
      </c>
      <c r="AK2023" s="40">
        <v>61</v>
      </c>
      <c r="AL2023" s="73">
        <v>200</v>
      </c>
      <c r="AM2023" s="70"/>
      <c r="AN2023" s="74"/>
      <c r="AO2023" s="70">
        <v>310</v>
      </c>
      <c r="AP2023" s="63"/>
      <c r="AQ2023" s="63"/>
      <c r="AR2023" s="40"/>
      <c r="AS2023" s="40"/>
      <c r="AT2023" s="63"/>
      <c r="AU2023" s="63"/>
      <c r="AV2023" s="142"/>
      <c r="AW2023" s="71"/>
      <c r="AX2023" s="45"/>
      <c r="AY2023" s="45"/>
      <c r="AZ2023" s="46"/>
      <c r="BA2023" s="152"/>
      <c r="BB2023" s="47"/>
      <c r="BC2023" s="158">
        <v>7</v>
      </c>
      <c r="BD2023" s="158"/>
      <c r="BE2023" s="47"/>
      <c r="BF2023" s="56"/>
      <c r="BG2023" s="49"/>
      <c r="BH2023" s="50"/>
      <c r="BI2023" s="49"/>
      <c r="BJ2023" s="49"/>
      <c r="BK2023" s="49"/>
      <c r="BL2023" s="49"/>
      <c r="BM2023" s="49"/>
      <c r="BN2023" s="50"/>
      <c r="BO2023" s="49"/>
      <c r="BP2023" s="49"/>
      <c r="BQ2023" s="50"/>
      <c r="BR2023" s="9"/>
    </row>
    <row r="2024" spans="1:70" s="7" customFormat="1" x14ac:dyDescent="0.25">
      <c r="A2024" s="68" t="s">
        <v>2922</v>
      </c>
      <c r="B2024" s="67" t="s">
        <v>1347</v>
      </c>
      <c r="C2024" s="52">
        <v>44984.448634259257</v>
      </c>
      <c r="D2024" s="16">
        <f>(K2024*M2024+P2024*R2024)/(24*60*60)</f>
        <v>8.1481481481481474E-3</v>
      </c>
      <c r="E2024" s="26"/>
      <c r="F2024" s="14" t="s">
        <v>2884</v>
      </c>
      <c r="G2024" s="15">
        <v>0.11700000000000001</v>
      </c>
      <c r="H2024" s="131">
        <v>31.5</v>
      </c>
      <c r="I2024" s="131">
        <v>15</v>
      </c>
      <c r="J2024" s="143" t="s">
        <v>2139</v>
      </c>
      <c r="K2024" s="27">
        <v>4</v>
      </c>
      <c r="L2024" s="27">
        <v>2E-3</v>
      </c>
      <c r="M2024" s="13">
        <v>176</v>
      </c>
      <c r="N2024" s="13">
        <v>240</v>
      </c>
      <c r="O2024" s="17">
        <v>2E-3</v>
      </c>
      <c r="P2024" s="27">
        <v>0</v>
      </c>
      <c r="Q2024" s="27">
        <v>2E-3</v>
      </c>
      <c r="R2024" s="13">
        <v>529</v>
      </c>
      <c r="S2024" s="13">
        <v>240</v>
      </c>
      <c r="T2024" s="133">
        <v>2.9999999999999997E-4</v>
      </c>
      <c r="U2024" s="27">
        <v>1.387E-3</v>
      </c>
      <c r="V2024" s="8">
        <f>IF(AB2022="Latest Sag:",-(K2024*L2024+P2024*Q2024),-(K2024*L2024+P2024*Q2024)+U2024)</f>
        <v>-6.613E-3</v>
      </c>
      <c r="W2024" s="8">
        <f>IF(OR(AC2023="",AC2023=0),Z2023+V2024,IF(AB2022="Latest Sag:",AA2023+U2024+V2024,AC2023+V2024))</f>
        <v>-0.62763900000000006</v>
      </c>
      <c r="X2024" s="33">
        <v>-39.727511999999997</v>
      </c>
      <c r="Y2024" s="53">
        <f>IF(OR(ISBLANK(X2024),X2022=VALUE(20)),,IF(W2022="Latest Z20:",ABS(X2022-X2024-K2021*L2021-P2021*Q2021+U2023+U2024),ABS(X2023-X2024-K2023*L2023-P2023*Q2023+U2024)))</f>
        <v>5.5712812835340131E-15</v>
      </c>
      <c r="Z2024" s="28">
        <v>-67.609522999999996</v>
      </c>
      <c r="AA2024" s="28">
        <v>-0.61716300000000002</v>
      </c>
      <c r="AB2024" s="28">
        <v>-1.0573000000000001E-2</v>
      </c>
      <c r="AC2024" s="8">
        <f t="shared" ref="AC2024" si="4666">AB2024+AA2024</f>
        <v>-0.62773600000000007</v>
      </c>
      <c r="AD2024" s="35">
        <v>-0.63266913688602799</v>
      </c>
      <c r="AE2024" s="8">
        <f t="shared" ref="AE2024" si="4667">IF(AD2024="",0,IF(OR(AC2024="",AC2024=0),W2024-AD2024,AC2024-AD2024))</f>
        <v>4.9331368860279223E-3</v>
      </c>
      <c r="AF2024" s="58">
        <f t="shared" ref="AF2024" si="4668">IF(AA2024="",(Z2024-V2024)-Z2023,AC2024-W2024)</f>
        <v>-9.7000000000013742E-5</v>
      </c>
      <c r="AG2024" s="40">
        <v>-266</v>
      </c>
      <c r="AH2024" s="73">
        <v>400</v>
      </c>
      <c r="AI2024" s="40">
        <v>21</v>
      </c>
      <c r="AJ2024" s="73">
        <v>100</v>
      </c>
      <c r="AK2024" s="40">
        <v>30</v>
      </c>
      <c r="AL2024" s="73">
        <v>200</v>
      </c>
      <c r="AM2024" s="70"/>
      <c r="AN2024" s="74"/>
      <c r="AO2024" s="70">
        <v>123</v>
      </c>
      <c r="AP2024" s="63"/>
      <c r="AQ2024" s="63"/>
      <c r="AR2024" s="40"/>
      <c r="AS2024" s="40"/>
      <c r="AT2024" s="63"/>
      <c r="AU2024" s="63"/>
      <c r="AV2024" s="142"/>
      <c r="AW2024" s="71"/>
      <c r="AX2024" s="45">
        <v>1.26E-4</v>
      </c>
      <c r="AY2024" s="45"/>
      <c r="AZ2024" s="46"/>
      <c r="BA2024" s="152"/>
      <c r="BB2024" s="47"/>
      <c r="BC2024" s="158">
        <v>7</v>
      </c>
      <c r="BD2024" s="158"/>
      <c r="BE2024" s="47"/>
      <c r="BF2024" s="56"/>
      <c r="BG2024" s="49"/>
      <c r="BH2024" s="50"/>
      <c r="BI2024" s="49"/>
      <c r="BJ2024" s="49"/>
      <c r="BK2024" s="49"/>
      <c r="BL2024" s="49"/>
      <c r="BM2024" s="49"/>
      <c r="BN2024" s="50"/>
      <c r="BO2024" s="49"/>
      <c r="BP2024" s="49"/>
      <c r="BQ2024" s="50"/>
      <c r="BR2024" s="9"/>
    </row>
    <row r="2025" spans="1:70" s="7" customFormat="1" x14ac:dyDescent="0.25">
      <c r="A2025" s="68" t="s">
        <v>2923</v>
      </c>
      <c r="B2025" s="67" t="s">
        <v>1347</v>
      </c>
      <c r="C2025" s="52">
        <v>44984.471747685187</v>
      </c>
      <c r="D2025" s="16">
        <f>(K2025*M2025+P2025*R2025)/(24*60*60)</f>
        <v>1.019675925925926E-2</v>
      </c>
      <c r="E2025" s="26"/>
      <c r="F2025" s="14" t="s">
        <v>2884</v>
      </c>
      <c r="G2025" s="15">
        <v>0.11700000000000001</v>
      </c>
      <c r="H2025" s="131">
        <v>31.5</v>
      </c>
      <c r="I2025" s="131">
        <v>15</v>
      </c>
      <c r="J2025" s="143" t="s">
        <v>2139</v>
      </c>
      <c r="K2025" s="27">
        <v>2</v>
      </c>
      <c r="L2025" s="27">
        <v>2E-3</v>
      </c>
      <c r="M2025" s="13">
        <v>176</v>
      </c>
      <c r="N2025" s="13">
        <v>240</v>
      </c>
      <c r="O2025" s="17">
        <v>2E-3</v>
      </c>
      <c r="P2025" s="27">
        <v>1</v>
      </c>
      <c r="Q2025" s="27">
        <v>2E-3</v>
      </c>
      <c r="R2025" s="13">
        <v>529</v>
      </c>
      <c r="S2025" s="13">
        <v>240</v>
      </c>
      <c r="T2025" s="133">
        <v>2.9999999999999997E-4</v>
      </c>
      <c r="U2025" s="27">
        <v>1.1379999999999999E-3</v>
      </c>
      <c r="V2025" s="8">
        <f>IF(AB2023="Latest Sag:",-(K2025*L2025+P2025*Q2025),-(K2025*L2025+P2025*Q2025)+U2025)</f>
        <v>-4.862E-3</v>
      </c>
      <c r="W2025" s="8">
        <f>IF(OR(AC2024="",AC2024=0),Z2024+V2025,IF(AB2023="Latest Sag:",AA2024+U2025+V2025,AC2024+V2025))</f>
        <v>-0.6325980000000001</v>
      </c>
      <c r="X2025" s="33">
        <v>-39.734375</v>
      </c>
      <c r="Y2025" s="53">
        <f>IF(OR(ISBLANK(X2025),X2023=VALUE(20)),,IF(W2023="Latest Z20:",ABS(X2023-X2025-K2022*L2022-P2022*Q2022+U2024+U2025),ABS(X2024-X2025-K2024*L2024-P2024*Q2024+U2025)))</f>
        <v>1.0000000027277686E-6</v>
      </c>
      <c r="Z2025" s="28">
        <v>-67.609459999999999</v>
      </c>
      <c r="AA2025" s="28">
        <v>-0.61714000000000002</v>
      </c>
      <c r="AB2025" s="28">
        <v>-1.5448E-2</v>
      </c>
      <c r="AC2025" s="8">
        <f t="shared" ref="AC2025" si="4669">AB2025+AA2025</f>
        <v>-0.63258800000000004</v>
      </c>
      <c r="AD2025" s="35">
        <v>-0.63266913688602799</v>
      </c>
      <c r="AE2025" s="8">
        <f t="shared" ref="AE2025" si="4670">IF(AD2025="",0,IF(OR(AC2025="",AC2025=0),W2025-AD2025,AC2025-AD2025))</f>
        <v>8.113688602795488E-5</v>
      </c>
      <c r="AF2025" s="58">
        <f t="shared" ref="AF2025" si="4671">IF(AA2025="",(Z2025-V2025)-Z2024,AC2025-W2025)</f>
        <v>1.0000000000065512E-5</v>
      </c>
      <c r="AG2025" s="40">
        <v>141</v>
      </c>
      <c r="AH2025" s="73">
        <v>400</v>
      </c>
      <c r="AI2025" s="40">
        <v>11</v>
      </c>
      <c r="AJ2025" s="73">
        <v>100</v>
      </c>
      <c r="AK2025" s="40">
        <v>25</v>
      </c>
      <c r="AL2025" s="73">
        <v>200</v>
      </c>
      <c r="AM2025" s="70"/>
      <c r="AN2025" s="74"/>
      <c r="AO2025" s="70">
        <v>22</v>
      </c>
      <c r="AP2025" s="63"/>
      <c r="AQ2025" s="63"/>
      <c r="AR2025" s="40"/>
      <c r="AS2025" s="40"/>
      <c r="AT2025" s="63"/>
      <c r="AU2025" s="63"/>
      <c r="AV2025" s="142"/>
      <c r="AW2025" s="71"/>
      <c r="AX2025" s="45"/>
      <c r="AY2025" s="45"/>
      <c r="AZ2025" s="46"/>
      <c r="BA2025" s="152"/>
      <c r="BB2025" s="47"/>
      <c r="BC2025" s="158">
        <v>7</v>
      </c>
      <c r="BD2025" s="158">
        <v>5</v>
      </c>
      <c r="BE2025" s="47">
        <v>12.1</v>
      </c>
      <c r="BF2025" s="56"/>
      <c r="BG2025" s="49"/>
      <c r="BH2025" s="50"/>
      <c r="BI2025" s="49"/>
      <c r="BJ2025" s="49"/>
      <c r="BK2025" s="49"/>
      <c r="BL2025" s="49"/>
      <c r="BM2025" s="49"/>
      <c r="BN2025" s="50"/>
      <c r="BO2025" s="49"/>
      <c r="BP2025" s="49"/>
      <c r="BQ2025" s="50"/>
      <c r="BR2025" s="9"/>
    </row>
    <row r="2026" spans="1:70" s="6" customFormat="1" x14ac:dyDescent="0.25">
      <c r="A2026" s="170" t="s">
        <v>1155</v>
      </c>
      <c r="B2026" s="136"/>
      <c r="C2026" s="137">
        <v>44984.503796296296</v>
      </c>
      <c r="D2026" s="146">
        <v>2.86</v>
      </c>
      <c r="E2026" s="139" t="s">
        <v>814</v>
      </c>
      <c r="F2026" s="165" t="s">
        <v>1199</v>
      </c>
      <c r="G2026" s="22"/>
      <c r="H2026" s="134"/>
      <c r="I2026" s="134"/>
      <c r="J2026" s="145"/>
      <c r="K2026" s="29"/>
      <c r="L2026" s="29"/>
      <c r="M2026" s="1"/>
      <c r="N2026" s="1"/>
      <c r="O2026" s="3"/>
      <c r="P2026" s="29"/>
      <c r="Q2026" s="29"/>
      <c r="R2026" s="1"/>
      <c r="S2026" s="1"/>
      <c r="T2026" s="147" t="s">
        <v>903</v>
      </c>
      <c r="U2026" s="32" t="s">
        <v>24</v>
      </c>
      <c r="V2026" s="24"/>
      <c r="W2026" s="25" t="s">
        <v>22</v>
      </c>
      <c r="X2026" s="30">
        <v>20</v>
      </c>
      <c r="Y2026" s="138"/>
      <c r="Z2026" s="30"/>
      <c r="AA2026" s="30"/>
      <c r="AB2026" s="36" t="s">
        <v>21</v>
      </c>
      <c r="AC2026" s="24">
        <f>$AC$2025</f>
        <v>-0.63258800000000004</v>
      </c>
      <c r="AD2026" s="30"/>
      <c r="AE2026" s="24"/>
      <c r="AF2026" s="24"/>
      <c r="AG2026" s="41"/>
      <c r="AH2026" s="41"/>
      <c r="AI2026" s="41"/>
      <c r="AJ2026" s="41"/>
      <c r="AK2026" s="41"/>
      <c r="AL2026" s="41"/>
      <c r="AM2026" s="41"/>
      <c r="AN2026" s="41"/>
      <c r="AO2026" s="41"/>
      <c r="AP2026" s="135"/>
      <c r="AQ2026" s="135"/>
      <c r="AR2026" s="41"/>
      <c r="AS2026" s="41"/>
      <c r="AT2026" s="135"/>
      <c r="AU2026" s="135"/>
      <c r="AV2026" s="29"/>
      <c r="AW2026" s="42"/>
      <c r="AX2026" s="42"/>
      <c r="AY2026" s="42"/>
      <c r="AZ2026" s="43"/>
      <c r="BA2026" s="151"/>
      <c r="BB2026" s="44"/>
      <c r="BC2026" s="157">
        <v>8</v>
      </c>
      <c r="BD2026" s="157"/>
      <c r="BE2026" s="44"/>
      <c r="BF2026" s="48"/>
      <c r="BG2026" s="48"/>
      <c r="BH2026" s="48"/>
      <c r="BI2026" s="48"/>
      <c r="BJ2026" s="48"/>
      <c r="BK2026" s="48"/>
      <c r="BL2026" s="48"/>
      <c r="BM2026" s="48"/>
      <c r="BN2026" s="48"/>
      <c r="BO2026" s="48"/>
      <c r="BP2026" s="48"/>
      <c r="BQ2026" s="48"/>
      <c r="BR2026" s="1"/>
    </row>
    <row r="2027" spans="1:70" s="7" customFormat="1" x14ac:dyDescent="0.25">
      <c r="A2027" s="68" t="s">
        <v>2924</v>
      </c>
      <c r="B2027" s="67" t="s">
        <v>1246</v>
      </c>
      <c r="C2027" s="52">
        <v>44984.513703703706</v>
      </c>
      <c r="D2027" s="16">
        <f>(K2027*M2027+P2027*R2027)/(24*60*60)</f>
        <v>0</v>
      </c>
      <c r="E2027" s="26"/>
      <c r="F2027" s="14" t="s">
        <v>2884</v>
      </c>
      <c r="G2027" s="15">
        <v>0.11700000000000001</v>
      </c>
      <c r="H2027" s="131">
        <v>31.5</v>
      </c>
      <c r="I2027" s="131">
        <v>15</v>
      </c>
      <c r="J2027" s="143" t="s">
        <v>2139</v>
      </c>
      <c r="K2027" s="37"/>
      <c r="L2027" s="27">
        <v>2E-3</v>
      </c>
      <c r="M2027" s="13">
        <v>176</v>
      </c>
      <c r="N2027" s="13">
        <v>240</v>
      </c>
      <c r="O2027" s="17">
        <v>2E-3</v>
      </c>
      <c r="P2027" s="37"/>
      <c r="Q2027" s="27">
        <v>2E-3</v>
      </c>
      <c r="R2027" s="13">
        <v>529</v>
      </c>
      <c r="S2027" s="13">
        <v>240</v>
      </c>
      <c r="T2027" s="133">
        <v>2.9999999999999997E-4</v>
      </c>
      <c r="U2027" s="27"/>
      <c r="V2027" s="8">
        <f>IF(AB2025="Latest Sag:",-(K2027*L2027+P2027*Q2027),-(K2027*L2027+P2027*Q2027)+U2027)</f>
        <v>0</v>
      </c>
      <c r="W2027" s="8">
        <f>IF(OR(AC2026="",AC2026=0),Z2026+V2027,IF(AB2025="Latest Sag:",AA2026+U2027+V2027,AC2026+V2027))</f>
        <v>-0.63258800000000004</v>
      </c>
      <c r="X2027" s="34"/>
      <c r="Y2027" s="53">
        <f>IF(OR(ISBLANK(X2027),X2025=VALUE(20)),,IF(W2025="Latest Z20:",ABS(X2025-X2027-K2024*L2024-P2024*Q2024+U2026+U2027),ABS(X2026-X2027-K2026*L2026-P2026*Q2026+U2027)))</f>
        <v>0</v>
      </c>
      <c r="Z2027" s="28">
        <v>-67.613113999999996</v>
      </c>
      <c r="AA2027" s="28">
        <v>-0.61747700000000005</v>
      </c>
      <c r="AB2027" s="28">
        <v>-9.3999999999999994E-5</v>
      </c>
      <c r="AC2027" s="8">
        <f t="shared" ref="AC2027" si="4672">AB2027+AA2027</f>
        <v>-0.61757100000000009</v>
      </c>
      <c r="AD2027" s="35">
        <v>-0.632802459547536</v>
      </c>
      <c r="AE2027" s="8">
        <f t="shared" ref="AE2027" si="4673">IF(AD2027="",0,IF(OR(AC2027="",AC2027=0),W2027-AD2027,AC2027-AD2027))</f>
        <v>1.5231459547535908E-2</v>
      </c>
      <c r="AF2027" s="58">
        <f t="shared" ref="AF2027" si="4674">IF(AA2027="",(Z2027-V2027)-Z2026,AC2027-W2027)</f>
        <v>1.5016999999999947E-2</v>
      </c>
      <c r="AG2027" s="40">
        <v>-1568</v>
      </c>
      <c r="AH2027" s="73">
        <v>400</v>
      </c>
      <c r="AI2027" s="40">
        <v>42</v>
      </c>
      <c r="AJ2027" s="73">
        <v>100</v>
      </c>
      <c r="AK2027" s="40">
        <v>29</v>
      </c>
      <c r="AL2027" s="73">
        <v>200</v>
      </c>
      <c r="AM2027" s="70"/>
      <c r="AN2027" s="74"/>
      <c r="AO2027" s="70"/>
      <c r="AP2027" s="63"/>
      <c r="AQ2027" s="63"/>
      <c r="AR2027" s="40"/>
      <c r="AS2027" s="40"/>
      <c r="AT2027" s="63"/>
      <c r="AU2027" s="63"/>
      <c r="AV2027" s="142"/>
      <c r="AW2027" s="71"/>
      <c r="AX2027" s="45"/>
      <c r="AY2027" s="45"/>
      <c r="AZ2027" s="46"/>
      <c r="BA2027" s="152"/>
      <c r="BB2027" s="47"/>
      <c r="BC2027" s="158">
        <v>8</v>
      </c>
      <c r="BD2027" s="158"/>
      <c r="BE2027" s="47"/>
      <c r="BF2027" s="56"/>
      <c r="BG2027" s="49"/>
      <c r="BH2027" s="50"/>
      <c r="BI2027" s="49"/>
      <c r="BJ2027" s="49"/>
      <c r="BK2027" s="49"/>
      <c r="BL2027" s="49"/>
      <c r="BM2027" s="49"/>
      <c r="BN2027" s="50"/>
      <c r="BO2027" s="49"/>
      <c r="BP2027" s="49"/>
      <c r="BQ2027" s="50"/>
      <c r="BR2027" s="9"/>
    </row>
    <row r="2028" spans="1:70" s="7" customFormat="1" x14ac:dyDescent="0.25">
      <c r="A2028" s="68" t="s">
        <v>2925</v>
      </c>
      <c r="B2028" s="67" t="s">
        <v>1246</v>
      </c>
      <c r="C2028" s="52">
        <v>44984.543402777781</v>
      </c>
      <c r="D2028" s="16">
        <f>(K2028*M2028+P2028*R2028)/(24*60*60)</f>
        <v>1.0185185185185186E-2</v>
      </c>
      <c r="E2028" s="26"/>
      <c r="F2028" s="14" t="s">
        <v>2884</v>
      </c>
      <c r="G2028" s="15">
        <v>0.11700000000000001</v>
      </c>
      <c r="H2028" s="131">
        <v>31.5</v>
      </c>
      <c r="I2028" s="131">
        <v>15</v>
      </c>
      <c r="J2028" s="143" t="s">
        <v>2139</v>
      </c>
      <c r="K2028" s="27">
        <v>5</v>
      </c>
      <c r="L2028" s="27">
        <v>2E-3</v>
      </c>
      <c r="M2028" s="13">
        <v>176</v>
      </c>
      <c r="N2028" s="13">
        <v>240</v>
      </c>
      <c r="O2028" s="17">
        <v>2E-3</v>
      </c>
      <c r="P2028" s="27">
        <v>0</v>
      </c>
      <c r="Q2028" s="27">
        <v>2E-3</v>
      </c>
      <c r="R2028" s="13">
        <v>529</v>
      </c>
      <c r="S2028" s="13">
        <v>240</v>
      </c>
      <c r="T2028" s="133">
        <v>2.9999999999999997E-4</v>
      </c>
      <c r="U2028" s="27">
        <v>6.0790000000000002E-3</v>
      </c>
      <c r="V2028" s="8">
        <f>IF(AB2026="Latest Sag:",-(K2028*L2028+P2028*Q2028),-(K2028*L2028+P2028*Q2028)+U2028)</f>
        <v>-0.01</v>
      </c>
      <c r="W2028" s="8">
        <f>IF(OR(AC2027="",AC2027=0),Z2027+V2028,IF(AB2026="Latest Sag:",AA2027+U2028+V2028,AC2027+V2028))</f>
        <v>-0.62139800000000012</v>
      </c>
      <c r="X2028" s="33">
        <v>-39.721755000000002</v>
      </c>
      <c r="Y2028" s="53">
        <f>IF(OR(ISBLANK(X2028),X2026=VALUE(20)),,IF(W2026="Latest Z20:",ABS(X2026-X2028-K2025*L2025-P2025*Q2025+U2027+U2028),ABS(X2027-X2028-K2027*L2027-P2027*Q2027+U2028)))</f>
        <v>0</v>
      </c>
      <c r="Z2028" s="28">
        <v>-67.612875000000003</v>
      </c>
      <c r="AA2028" s="28">
        <v>-0.61748000000000003</v>
      </c>
      <c r="AB2028" s="28">
        <v>-3.3600000000000001E-3</v>
      </c>
      <c r="AC2028" s="8">
        <f t="shared" ref="AC2028" si="4675">AB2028+AA2028</f>
        <v>-0.62084000000000006</v>
      </c>
      <c r="AD2028" s="35">
        <v>-0.632802459547536</v>
      </c>
      <c r="AE2028" s="8">
        <f t="shared" ref="AE2028" si="4676">IF(AD2028="",0,IF(OR(AC2028="",AC2028=0),W2028-AD2028,AC2028-AD2028))</f>
        <v>1.1962459547535942E-2</v>
      </c>
      <c r="AF2028" s="58">
        <f t="shared" ref="AF2028" si="4677">IF(AA2028="",(Z2028-V2028)-Z2027,AC2028-W2028)</f>
        <v>5.5800000000005845E-4</v>
      </c>
      <c r="AG2028" s="40">
        <v>-192</v>
      </c>
      <c r="AH2028" s="73">
        <v>400</v>
      </c>
      <c r="AI2028" s="40">
        <v>20</v>
      </c>
      <c r="AJ2028" s="73">
        <v>100</v>
      </c>
      <c r="AK2028" s="40">
        <v>33</v>
      </c>
      <c r="AL2028" s="73">
        <v>200</v>
      </c>
      <c r="AM2028" s="70"/>
      <c r="AN2028" s="74"/>
      <c r="AO2028" s="70">
        <v>458</v>
      </c>
      <c r="AP2028" s="63"/>
      <c r="AQ2028" s="63"/>
      <c r="AR2028" s="40"/>
      <c r="AS2028" s="40"/>
      <c r="AT2028" s="63"/>
      <c r="AU2028" s="63"/>
      <c r="AV2028" s="142"/>
      <c r="AW2028" s="71"/>
      <c r="AX2028" s="45"/>
      <c r="AY2028" s="45"/>
      <c r="AZ2028" s="46"/>
      <c r="BA2028" s="152"/>
      <c r="BB2028" s="47"/>
      <c r="BC2028" s="158">
        <v>8</v>
      </c>
      <c r="BD2028" s="158"/>
      <c r="BE2028" s="47"/>
      <c r="BF2028" s="56"/>
      <c r="BG2028" s="49"/>
      <c r="BH2028" s="50"/>
      <c r="BI2028" s="49"/>
      <c r="BJ2028" s="49"/>
      <c r="BK2028" s="49"/>
      <c r="BL2028" s="49"/>
      <c r="BM2028" s="49"/>
      <c r="BN2028" s="50"/>
      <c r="BO2028" s="49"/>
      <c r="BP2028" s="49"/>
      <c r="BQ2028" s="50"/>
      <c r="BR2028" s="9"/>
    </row>
    <row r="2029" spans="1:70" s="7" customFormat="1" x14ac:dyDescent="0.25">
      <c r="A2029" s="68" t="s">
        <v>2926</v>
      </c>
      <c r="B2029" s="67" t="s">
        <v>1246</v>
      </c>
      <c r="C2029" s="52">
        <v>44984.56827546296</v>
      </c>
      <c r="D2029" s="16">
        <f>(K2029*M2029+P2029*R2029)/(24*60*60)</f>
        <v>8.1481481481481474E-3</v>
      </c>
      <c r="E2029" s="26"/>
      <c r="F2029" s="14" t="s">
        <v>2884</v>
      </c>
      <c r="G2029" s="15">
        <v>0.11700000000000001</v>
      </c>
      <c r="H2029" s="131">
        <v>31.5</v>
      </c>
      <c r="I2029" s="131">
        <v>15</v>
      </c>
      <c r="J2029" s="143" t="s">
        <v>2139</v>
      </c>
      <c r="K2029" s="27">
        <v>4</v>
      </c>
      <c r="L2029" s="27">
        <v>2E-3</v>
      </c>
      <c r="M2029" s="13">
        <v>176</v>
      </c>
      <c r="N2029" s="13">
        <v>240</v>
      </c>
      <c r="O2029" s="17">
        <v>2E-3</v>
      </c>
      <c r="P2029" s="27">
        <v>0</v>
      </c>
      <c r="Q2029" s="27">
        <v>2E-3</v>
      </c>
      <c r="R2029" s="13">
        <v>529</v>
      </c>
      <c r="S2029" s="13">
        <v>240</v>
      </c>
      <c r="T2029" s="133">
        <v>2.9999999999999997E-4</v>
      </c>
      <c r="U2029" s="27">
        <v>1.054E-3</v>
      </c>
      <c r="V2029" s="8">
        <f>IF(AB2027="Latest Sag:",-(K2029*L2029+P2029*Q2029),-(K2029*L2029+P2029*Q2029)+U2029)</f>
        <v>-6.9459999999999999E-3</v>
      </c>
      <c r="W2029" s="8">
        <f>IF(OR(AC2028="",AC2028=0),Z2028+V2029,IF(AB2027="Latest Sag:",AA2028+U2029+V2029,AC2028+V2029))</f>
        <v>-0.62778600000000007</v>
      </c>
      <c r="X2029" s="33">
        <v>-39.730702000000001</v>
      </c>
      <c r="Y2029" s="53">
        <f>IF(OR(ISBLANK(X2029),X2027=VALUE(20)),,IF(W2027="Latest Z20:",ABS(X2027-X2029-K2026*L2026-P2026*Q2026+U2028+U2029),ABS(X2028-X2029-K2028*L2028-P2028*Q2028+U2029)))</f>
        <v>9.9999999914990138E-7</v>
      </c>
      <c r="Z2029" s="28">
        <v>-67.61309</v>
      </c>
      <c r="AA2029" s="28">
        <v>-0.61749399999999999</v>
      </c>
      <c r="AB2029" s="28">
        <v>-1.0246999999999999E-2</v>
      </c>
      <c r="AC2029" s="8">
        <f t="shared" ref="AC2029" si="4678">AB2029+AA2029</f>
        <v>-0.62774099999999999</v>
      </c>
      <c r="AD2029" s="35">
        <v>-0.632802459547536</v>
      </c>
      <c r="AE2029" s="8">
        <f t="shared" ref="AE2029" si="4679">IF(AD2029="",0,IF(OR(AC2029="",AC2029=0),W2029-AD2029,AC2029-AD2029))</f>
        <v>5.0614595475360069E-3</v>
      </c>
      <c r="AF2029" s="58">
        <f t="shared" ref="AF2029" si="4680">IF(AA2029="",(Z2029-V2029)-Z2028,AC2029-W2029)</f>
        <v>4.500000000007276E-5</v>
      </c>
      <c r="AG2029" s="40">
        <v>147</v>
      </c>
      <c r="AH2029" s="73">
        <v>400</v>
      </c>
      <c r="AI2029" s="40">
        <v>20</v>
      </c>
      <c r="AJ2029" s="73">
        <v>100</v>
      </c>
      <c r="AK2029" s="40">
        <v>41</v>
      </c>
      <c r="AL2029" s="73">
        <v>200</v>
      </c>
      <c r="AM2029" s="70"/>
      <c r="AN2029" s="74"/>
      <c r="AO2029" s="70">
        <v>31</v>
      </c>
      <c r="AP2029" s="63"/>
      <c r="AQ2029" s="63"/>
      <c r="AR2029" s="40"/>
      <c r="AS2029" s="40"/>
      <c r="AT2029" s="63"/>
      <c r="AU2029" s="63"/>
      <c r="AV2029" s="142"/>
      <c r="AW2029" s="71"/>
      <c r="AX2029" s="45">
        <v>-7.8999999999999996E-5</v>
      </c>
      <c r="AY2029" s="45"/>
      <c r="AZ2029" s="46"/>
      <c r="BA2029" s="152"/>
      <c r="BB2029" s="47"/>
      <c r="BC2029" s="158">
        <v>8</v>
      </c>
      <c r="BD2029" s="158"/>
      <c r="BE2029" s="47"/>
      <c r="BF2029" s="56"/>
      <c r="BG2029" s="49"/>
      <c r="BH2029" s="50"/>
      <c r="BI2029" s="49"/>
      <c r="BJ2029" s="49"/>
      <c r="BK2029" s="49"/>
      <c r="BL2029" s="49"/>
      <c r="BM2029" s="49"/>
      <c r="BN2029" s="50"/>
      <c r="BO2029" s="49"/>
      <c r="BP2029" s="49"/>
      <c r="BQ2029" s="50"/>
      <c r="BR2029" s="9"/>
    </row>
    <row r="2030" spans="1:70" s="7" customFormat="1" x14ac:dyDescent="0.25">
      <c r="A2030" s="68" t="s">
        <v>2927</v>
      </c>
      <c r="B2030" s="67" t="s">
        <v>1246</v>
      </c>
      <c r="C2030" s="52">
        <v>44984.592094907406</v>
      </c>
      <c r="D2030" s="16">
        <f>(K2030*M2030+P2030*R2030)/(24*60*60)</f>
        <v>1.019675925925926E-2</v>
      </c>
      <c r="E2030" s="26"/>
      <c r="F2030" s="14" t="s">
        <v>2884</v>
      </c>
      <c r="G2030" s="15">
        <v>0.11700000000000001</v>
      </c>
      <c r="H2030" s="131">
        <v>31.5</v>
      </c>
      <c r="I2030" s="131">
        <v>15</v>
      </c>
      <c r="J2030" s="143" t="s">
        <v>2139</v>
      </c>
      <c r="K2030" s="27">
        <v>2</v>
      </c>
      <c r="L2030" s="27">
        <v>2E-3</v>
      </c>
      <c r="M2030" s="13">
        <v>176</v>
      </c>
      <c r="N2030" s="13">
        <v>240</v>
      </c>
      <c r="O2030" s="17">
        <v>2E-3</v>
      </c>
      <c r="P2030" s="27">
        <v>1</v>
      </c>
      <c r="Q2030" s="27">
        <v>2E-3</v>
      </c>
      <c r="R2030" s="13">
        <v>529</v>
      </c>
      <c r="S2030" s="13">
        <v>240</v>
      </c>
      <c r="T2030" s="133">
        <v>2.9999999999999997E-4</v>
      </c>
      <c r="U2030" s="27">
        <v>1.07E-3</v>
      </c>
      <c r="V2030" s="8">
        <f>IF(AB2028="Latest Sag:",-(K2030*L2030+P2030*Q2030),-(K2030*L2030+P2030*Q2030)+U2030)</f>
        <v>-4.9300000000000004E-3</v>
      </c>
      <c r="W2030" s="8">
        <f>IF(OR(AC2029="",AC2029=0),Z2029+V2030,IF(AB2028="Latest Sag:",AA2029+U2030+V2030,AC2029+V2030))</f>
        <v>-0.63267099999999998</v>
      </c>
      <c r="X2030" s="33">
        <v>-39.737631999999998</v>
      </c>
      <c r="Y2030" s="53">
        <f>IF(OR(ISBLANK(X2030),X2028=VALUE(20)),,IF(W2028="Latest Z20:",ABS(X2028-X2030-K2027*L2027-P2027*Q2027+U2029+U2030),ABS(X2029-X2030-K2029*L2029-P2029*Q2029+U2030)))</f>
        <v>3.0060589434333096E-15</v>
      </c>
      <c r="Z2030" s="28">
        <v>-67.612975000000006</v>
      </c>
      <c r="AA2030" s="28">
        <v>-0.61751500000000004</v>
      </c>
      <c r="AB2030" s="28">
        <v>-1.5214999999999999E-2</v>
      </c>
      <c r="AC2030" s="8">
        <f t="shared" ref="AC2030" si="4681">AB2030+AA2030</f>
        <v>-0.63273000000000001</v>
      </c>
      <c r="AD2030" s="35">
        <v>-0.632802459547536</v>
      </c>
      <c r="AE2030" s="8">
        <f t="shared" ref="AE2030" si="4682">IF(AD2030="",0,IF(OR(AC2030="",AC2030=0),W2030-AD2030,AC2030-AD2030))</f>
        <v>7.2459547535985713E-5</v>
      </c>
      <c r="AF2030" s="58">
        <f t="shared" ref="AF2030" si="4683">IF(AA2030="",(Z2030-V2030)-Z2029,AC2030-W2030)</f>
        <v>-5.900000000003125E-5</v>
      </c>
      <c r="AG2030" s="40">
        <v>130</v>
      </c>
      <c r="AH2030" s="73">
        <v>400</v>
      </c>
      <c r="AI2030" s="40">
        <v>12</v>
      </c>
      <c r="AJ2030" s="73">
        <v>100</v>
      </c>
      <c r="AK2030" s="40">
        <v>11</v>
      </c>
      <c r="AL2030" s="73">
        <v>200</v>
      </c>
      <c r="AM2030" s="70"/>
      <c r="AN2030" s="74"/>
      <c r="AO2030" s="70">
        <v>40</v>
      </c>
      <c r="AP2030" s="63"/>
      <c r="AQ2030" s="63"/>
      <c r="AR2030" s="40"/>
      <c r="AS2030" s="40"/>
      <c r="AT2030" s="63"/>
      <c r="AU2030" s="63"/>
      <c r="AV2030" s="142"/>
      <c r="AW2030" s="71"/>
      <c r="AX2030" s="45"/>
      <c r="AY2030" s="45"/>
      <c r="AZ2030" s="46"/>
      <c r="BA2030" s="152"/>
      <c r="BB2030" s="47"/>
      <c r="BC2030" s="158">
        <v>8</v>
      </c>
      <c r="BD2030" s="158">
        <v>5</v>
      </c>
      <c r="BE2030" s="47">
        <v>13</v>
      </c>
      <c r="BF2030" s="56"/>
      <c r="BG2030" s="49"/>
      <c r="BH2030" s="50"/>
      <c r="BI2030" s="49"/>
      <c r="BJ2030" s="49"/>
      <c r="BK2030" s="49"/>
      <c r="BL2030" s="49"/>
      <c r="BM2030" s="49"/>
      <c r="BN2030" s="50"/>
      <c r="BO2030" s="49"/>
      <c r="BP2030" s="49"/>
      <c r="BQ2030" s="50"/>
      <c r="BR2030" s="9"/>
    </row>
    <row r="2031" spans="1:70" s="6" customFormat="1" x14ac:dyDescent="0.25">
      <c r="A2031" s="170" t="s">
        <v>1155</v>
      </c>
      <c r="B2031" s="136"/>
      <c r="C2031" s="137">
        <v>44984.628333333334</v>
      </c>
      <c r="D2031" s="146">
        <v>2.99</v>
      </c>
      <c r="E2031" s="139" t="s">
        <v>814</v>
      </c>
      <c r="F2031" s="165" t="s">
        <v>1203</v>
      </c>
      <c r="G2031" s="22"/>
      <c r="H2031" s="134"/>
      <c r="I2031" s="134"/>
      <c r="J2031" s="145"/>
      <c r="K2031" s="29"/>
      <c r="L2031" s="29"/>
      <c r="M2031" s="1"/>
      <c r="N2031" s="1"/>
      <c r="O2031" s="3"/>
      <c r="P2031" s="29"/>
      <c r="Q2031" s="29"/>
      <c r="R2031" s="1"/>
      <c r="S2031" s="1"/>
      <c r="T2031" s="147" t="s">
        <v>903</v>
      </c>
      <c r="U2031" s="32" t="s">
        <v>24</v>
      </c>
      <c r="V2031" s="24"/>
      <c r="W2031" s="25" t="s">
        <v>22</v>
      </c>
      <c r="X2031" s="30">
        <v>20</v>
      </c>
      <c r="Y2031" s="138"/>
      <c r="Z2031" s="30"/>
      <c r="AA2031" s="30"/>
      <c r="AB2031" s="36" t="s">
        <v>21</v>
      </c>
      <c r="AC2031" s="24">
        <f>$AC$2030</f>
        <v>-0.63273000000000001</v>
      </c>
      <c r="AD2031" s="30"/>
      <c r="AE2031" s="24"/>
      <c r="AF2031" s="24"/>
      <c r="AG2031" s="41"/>
      <c r="AH2031" s="41"/>
      <c r="AI2031" s="41"/>
      <c r="AJ2031" s="41"/>
      <c r="AK2031" s="41"/>
      <c r="AL2031" s="41"/>
      <c r="AM2031" s="41"/>
      <c r="AN2031" s="41"/>
      <c r="AO2031" s="41"/>
      <c r="AP2031" s="135"/>
      <c r="AQ2031" s="135"/>
      <c r="AR2031" s="41"/>
      <c r="AS2031" s="41"/>
      <c r="AT2031" s="135"/>
      <c r="AU2031" s="135"/>
      <c r="AV2031" s="29"/>
      <c r="AW2031" s="42"/>
      <c r="AX2031" s="42"/>
      <c r="AY2031" s="42"/>
      <c r="AZ2031" s="43"/>
      <c r="BA2031" s="151"/>
      <c r="BB2031" s="44"/>
      <c r="BC2031" s="157">
        <v>9</v>
      </c>
      <c r="BD2031" s="157"/>
      <c r="BE2031" s="44"/>
      <c r="BF2031" s="48"/>
      <c r="BG2031" s="48"/>
      <c r="BH2031" s="48"/>
      <c r="BI2031" s="48"/>
      <c r="BJ2031" s="48"/>
      <c r="BK2031" s="48"/>
      <c r="BL2031" s="48"/>
      <c r="BM2031" s="48"/>
      <c r="BN2031" s="48"/>
      <c r="BO2031" s="48"/>
      <c r="BP2031" s="48"/>
      <c r="BQ2031" s="48"/>
      <c r="BR2031" s="1"/>
    </row>
    <row r="2032" spans="1:70" s="7" customFormat="1" x14ac:dyDescent="0.25">
      <c r="A2032" s="68" t="s">
        <v>2928</v>
      </c>
      <c r="B2032" s="67" t="s">
        <v>1347</v>
      </c>
      <c r="C2032" s="52">
        <v>44984.628495370373</v>
      </c>
      <c r="D2032" s="16">
        <f>(K2032*M2032+P2032*R2032)/(24*60*60)</f>
        <v>0</v>
      </c>
      <c r="E2032" s="26"/>
      <c r="F2032" s="14" t="s">
        <v>2884</v>
      </c>
      <c r="G2032" s="15">
        <v>0.11700000000000001</v>
      </c>
      <c r="H2032" s="131">
        <v>31.5</v>
      </c>
      <c r="I2032" s="131">
        <v>15</v>
      </c>
      <c r="J2032" s="143" t="s">
        <v>2139</v>
      </c>
      <c r="K2032" s="37"/>
      <c r="L2032" s="27">
        <v>2E-3</v>
      </c>
      <c r="M2032" s="13">
        <v>176</v>
      </c>
      <c r="N2032" s="13">
        <v>240</v>
      </c>
      <c r="O2032" s="17">
        <v>2E-3</v>
      </c>
      <c r="P2032" s="37"/>
      <c r="Q2032" s="27">
        <v>2E-3</v>
      </c>
      <c r="R2032" s="13">
        <v>529</v>
      </c>
      <c r="S2032" s="13">
        <v>240</v>
      </c>
      <c r="T2032" s="133">
        <v>2.9999999999999997E-4</v>
      </c>
      <c r="U2032" s="27"/>
      <c r="V2032" s="8">
        <f>IF(AB2030="Latest Sag:",-(K2032*L2032+P2032*Q2032),-(K2032*L2032+P2032*Q2032)+U2032)</f>
        <v>0</v>
      </c>
      <c r="W2032" s="8">
        <f>IF(OR(AC2031="",AC2031=0),Z2031+V2032,IF(AB2030="Latest Sag:",AA2031+U2032+V2032,AC2031+V2032))</f>
        <v>-0.63273000000000001</v>
      </c>
      <c r="X2032" s="34"/>
      <c r="Y2032" s="53">
        <f>IF(OR(ISBLANK(X2032),X2030=VALUE(20)),,IF(W2030="Latest Z20:",ABS(X2030-X2032-K2029*L2029-P2029*Q2029+U2031+U2032),ABS(X2031-X2032-K2031*L2031-P2031*Q2031+U2032)))</f>
        <v>0</v>
      </c>
      <c r="Z2032" s="28">
        <v>-67.610384999999994</v>
      </c>
      <c r="AA2032" s="28">
        <v>-0.61740399999999995</v>
      </c>
      <c r="AB2032" s="28">
        <v>-9.0000000000000006E-5</v>
      </c>
      <c r="AC2032" s="8">
        <f t="shared" ref="AC2032" si="4684">AB2032+AA2032</f>
        <v>-0.61749399999999999</v>
      </c>
      <c r="AD2032" s="35">
        <v>-0.63272781631007602</v>
      </c>
      <c r="AE2032" s="8">
        <f t="shared" ref="AE2032" si="4685">IF(AD2032="",0,IF(OR(AC2032="",AC2032=0),W2032-AD2032,AC2032-AD2032))</f>
        <v>1.5233816310076032E-2</v>
      </c>
      <c r="AF2032" s="58">
        <f t="shared" ref="AF2032" si="4686">IF(AA2032="",(Z2032-V2032)-Z2031,AC2032-W2032)</f>
        <v>1.5236000000000027E-2</v>
      </c>
      <c r="AG2032" s="40">
        <v>-1336</v>
      </c>
      <c r="AH2032" s="73">
        <v>400</v>
      </c>
      <c r="AI2032" s="40">
        <v>39</v>
      </c>
      <c r="AJ2032" s="73">
        <v>100</v>
      </c>
      <c r="AK2032" s="40">
        <v>31</v>
      </c>
      <c r="AL2032" s="73">
        <v>200</v>
      </c>
      <c r="AM2032" s="70"/>
      <c r="AN2032" s="74"/>
      <c r="AO2032" s="70"/>
      <c r="AP2032" s="63"/>
      <c r="AQ2032" s="63"/>
      <c r="AR2032" s="40"/>
      <c r="AS2032" s="40"/>
      <c r="AT2032" s="63"/>
      <c r="AU2032" s="63"/>
      <c r="AV2032" s="142"/>
      <c r="AW2032" s="71"/>
      <c r="AX2032" s="45"/>
      <c r="AY2032" s="45"/>
      <c r="AZ2032" s="46"/>
      <c r="BA2032" s="152"/>
      <c r="BB2032" s="47"/>
      <c r="BC2032" s="158">
        <v>9</v>
      </c>
      <c r="BD2032" s="158"/>
      <c r="BE2032" s="47"/>
      <c r="BF2032" s="56"/>
      <c r="BG2032" s="49"/>
      <c r="BH2032" s="50"/>
      <c r="BI2032" s="49"/>
      <c r="BJ2032" s="49"/>
      <c r="BK2032" s="49"/>
      <c r="BL2032" s="49"/>
      <c r="BM2032" s="49"/>
      <c r="BN2032" s="50"/>
      <c r="BO2032" s="49"/>
      <c r="BP2032" s="49"/>
      <c r="BQ2032" s="50"/>
      <c r="BR2032" s="9"/>
    </row>
    <row r="2033" spans="1:70" s="7" customFormat="1" x14ac:dyDescent="0.25">
      <c r="A2033" s="68" t="s">
        <v>2929</v>
      </c>
      <c r="B2033" s="67" t="s">
        <v>1347</v>
      </c>
      <c r="C2033" s="52">
        <v>44984.656030092592</v>
      </c>
      <c r="D2033" s="16">
        <f>(K2033*M2033+P2033*R2033)/(24*60*60)</f>
        <v>8.1481481481481474E-3</v>
      </c>
      <c r="E2033" s="26"/>
      <c r="F2033" s="14" t="s">
        <v>2884</v>
      </c>
      <c r="G2033" s="15">
        <v>0.11700000000000001</v>
      </c>
      <c r="H2033" s="131">
        <v>31.5</v>
      </c>
      <c r="I2033" s="131">
        <v>15</v>
      </c>
      <c r="J2033" s="143" t="s">
        <v>2139</v>
      </c>
      <c r="K2033" s="27">
        <v>4</v>
      </c>
      <c r="L2033" s="27">
        <v>2E-3</v>
      </c>
      <c r="M2033" s="13">
        <v>176</v>
      </c>
      <c r="N2033" s="13">
        <v>240</v>
      </c>
      <c r="O2033" s="17">
        <v>2E-3</v>
      </c>
      <c r="P2033" s="27">
        <v>0</v>
      </c>
      <c r="Q2033" s="27">
        <v>2E-3</v>
      </c>
      <c r="R2033" s="13">
        <v>529</v>
      </c>
      <c r="S2033" s="13">
        <v>240</v>
      </c>
      <c r="T2033" s="133">
        <v>2.9999999999999997E-4</v>
      </c>
      <c r="U2033" s="27">
        <v>4.1380000000000002E-3</v>
      </c>
      <c r="V2033" s="8">
        <f>IF(AB2031="Latest Sag:",-(K2033*L2033+P2033*Q2033),-(K2033*L2033+P2033*Q2033)+U2033)</f>
        <v>-8.0000000000000002E-3</v>
      </c>
      <c r="W2033" s="8">
        <f>IF(OR(AC2032="",AC2032=0),Z2032+V2033,IF(AB2031="Latest Sag:",AA2032+U2033+V2033,AC2032+V2033))</f>
        <v>-0.62126599999999998</v>
      </c>
      <c r="X2033" s="33">
        <v>-39.720733000000003</v>
      </c>
      <c r="Y2033" s="53">
        <f>IF(OR(ISBLANK(X2033),X2031=VALUE(20)),,IF(W2031="Latest Z20:",ABS(X2031-X2033-K2030*L2030-P2030*Q2030+U2032+U2033),ABS(X2032-X2033-K2032*L2032-P2032*Q2032+U2033)))</f>
        <v>0</v>
      </c>
      <c r="Z2033" s="28">
        <v>-67.610066000000003</v>
      </c>
      <c r="AA2033" s="28">
        <v>-0.61737500000000001</v>
      </c>
      <c r="AB2033" s="28">
        <v>-3.1380000000000002E-3</v>
      </c>
      <c r="AC2033" s="8">
        <f t="shared" ref="AC2033" si="4687">AB2033+AA2033</f>
        <v>-0.62051299999999998</v>
      </c>
      <c r="AD2033" s="35">
        <v>-0.63272781631007602</v>
      </c>
      <c r="AE2033" s="8">
        <f t="shared" ref="AE2033" si="4688">IF(AD2033="",0,IF(OR(AC2033="",AC2033=0),W2033-AD2033,AC2033-AD2033))</f>
        <v>1.2214816310076038E-2</v>
      </c>
      <c r="AF2033" s="58">
        <f t="shared" ref="AF2033" si="4689">IF(AA2033="",(Z2033-V2033)-Z2032,AC2033-W2033)</f>
        <v>7.5300000000000367E-4</v>
      </c>
      <c r="AG2033" s="40">
        <v>-281</v>
      </c>
      <c r="AH2033" s="73">
        <v>400</v>
      </c>
      <c r="AI2033" s="40">
        <v>22</v>
      </c>
      <c r="AJ2033" s="73">
        <v>100</v>
      </c>
      <c r="AK2033" s="40">
        <v>50</v>
      </c>
      <c r="AL2033" s="73">
        <v>200</v>
      </c>
      <c r="AM2033" s="70"/>
      <c r="AN2033" s="74"/>
      <c r="AO2033" s="70">
        <v>376</v>
      </c>
      <c r="AP2033" s="63"/>
      <c r="AQ2033" s="63"/>
      <c r="AR2033" s="40"/>
      <c r="AS2033" s="40"/>
      <c r="AT2033" s="63"/>
      <c r="AU2033" s="63"/>
      <c r="AV2033" s="142"/>
      <c r="AW2033" s="71"/>
      <c r="AX2033" s="45"/>
      <c r="AY2033" s="45"/>
      <c r="AZ2033" s="46"/>
      <c r="BA2033" s="152"/>
      <c r="BB2033" s="47"/>
      <c r="BC2033" s="158">
        <v>9</v>
      </c>
      <c r="BD2033" s="158"/>
      <c r="BE2033" s="47"/>
      <c r="BF2033" s="56"/>
      <c r="BG2033" s="49"/>
      <c r="BH2033" s="50"/>
      <c r="BI2033" s="49"/>
      <c r="BJ2033" s="49"/>
      <c r="BK2033" s="49"/>
      <c r="BL2033" s="49"/>
      <c r="BM2033" s="49"/>
      <c r="BN2033" s="50"/>
      <c r="BO2033" s="49"/>
      <c r="BP2033" s="49"/>
      <c r="BQ2033" s="50"/>
      <c r="BR2033" s="9"/>
    </row>
    <row r="2034" spans="1:70" s="7" customFormat="1" x14ac:dyDescent="0.25">
      <c r="A2034" s="68" t="s">
        <v>2930</v>
      </c>
      <c r="B2034" s="67" t="s">
        <v>1347</v>
      </c>
      <c r="C2034" s="52">
        <v>44984.681076388886</v>
      </c>
      <c r="D2034" s="16">
        <f>(K2034*M2034+P2034*R2034)/(24*60*60)</f>
        <v>8.1481481481481474E-3</v>
      </c>
      <c r="E2034" s="26"/>
      <c r="F2034" s="14" t="s">
        <v>2884</v>
      </c>
      <c r="G2034" s="15">
        <v>0.11700000000000001</v>
      </c>
      <c r="H2034" s="131">
        <v>31.5</v>
      </c>
      <c r="I2034" s="131">
        <v>15</v>
      </c>
      <c r="J2034" s="143" t="s">
        <v>2139</v>
      </c>
      <c r="K2034" s="27">
        <v>4</v>
      </c>
      <c r="L2034" s="27">
        <v>2E-3</v>
      </c>
      <c r="M2034" s="13">
        <v>176</v>
      </c>
      <c r="N2034" s="13">
        <v>240</v>
      </c>
      <c r="O2034" s="17">
        <v>2E-3</v>
      </c>
      <c r="P2034" s="27">
        <v>0</v>
      </c>
      <c r="Q2034" s="27">
        <v>2E-3</v>
      </c>
      <c r="R2034" s="13">
        <v>529</v>
      </c>
      <c r="S2034" s="13">
        <v>240</v>
      </c>
      <c r="T2034" s="133">
        <v>2.9999999999999997E-4</v>
      </c>
      <c r="U2034" s="27">
        <v>8.0000000000000004E-4</v>
      </c>
      <c r="V2034" s="8">
        <f>IF(AB2032="Latest Sag:",-(K2034*L2034+P2034*Q2034),-(K2034*L2034+P2034*Q2034)+U2034)</f>
        <v>-7.1999999999999998E-3</v>
      </c>
      <c r="W2034" s="8">
        <f>IF(OR(AC2033="",AC2033=0),Z2033+V2034,IF(AB2032="Latest Sag:",AA2033+U2034+V2034,AC2033+V2034))</f>
        <v>-0.62771299999999997</v>
      </c>
      <c r="X2034" s="33">
        <v>-39.727933</v>
      </c>
      <c r="Y2034" s="53">
        <f>IF(OR(ISBLANK(X2034),X2032=VALUE(20)),,IF(W2032="Latest Z20:",ABS(X2032-X2034-K2031*L2031-P2031*Q2031+U2033+U2034),ABS(X2033-X2034-K2033*L2033-P2033*Q2033+U2034)))</f>
        <v>2.569450728573397E-15</v>
      </c>
      <c r="Z2034" s="28">
        <v>-67.610196000000002</v>
      </c>
      <c r="AA2034" s="28">
        <v>-0.61740099999999998</v>
      </c>
      <c r="AB2034" s="28">
        <v>-1.0314E-2</v>
      </c>
      <c r="AC2034" s="8">
        <f t="shared" ref="AC2034" si="4690">AB2034+AA2034</f>
        <v>-0.62771500000000002</v>
      </c>
      <c r="AD2034" s="35">
        <v>-0.63272781631007602</v>
      </c>
      <c r="AE2034" s="8">
        <f t="shared" ref="AE2034" si="4691">IF(AD2034="",0,IF(OR(AC2034="",AC2034=0),W2034-AD2034,AC2034-AD2034))</f>
        <v>5.0128163100759959E-3</v>
      </c>
      <c r="AF2034" s="58">
        <f t="shared" ref="AF2034" si="4692">IF(AA2034="",(Z2034-V2034)-Z2033,AC2034-W2034)</f>
        <v>-2.0000000000575113E-6</v>
      </c>
      <c r="AG2034" s="40">
        <v>-64</v>
      </c>
      <c r="AH2034" s="73">
        <v>400</v>
      </c>
      <c r="AI2034" s="40">
        <v>27</v>
      </c>
      <c r="AJ2034" s="73">
        <v>100</v>
      </c>
      <c r="AK2034" s="40">
        <v>40</v>
      </c>
      <c r="AL2034" s="73">
        <v>200</v>
      </c>
      <c r="AM2034" s="70"/>
      <c r="AN2034" s="74"/>
      <c r="AO2034" s="70">
        <v>147</v>
      </c>
      <c r="AP2034" s="63"/>
      <c r="AQ2034" s="63"/>
      <c r="AR2034" s="40"/>
      <c r="AS2034" s="40"/>
      <c r="AT2034" s="63"/>
      <c r="AU2034" s="63"/>
      <c r="AV2034" s="142"/>
      <c r="AW2034" s="71"/>
      <c r="AX2034" s="45"/>
      <c r="AY2034" s="45"/>
      <c r="AZ2034" s="46"/>
      <c r="BA2034" s="152"/>
      <c r="BB2034" s="47"/>
      <c r="BC2034" s="158">
        <v>9</v>
      </c>
      <c r="BD2034" s="158" t="s">
        <v>2932</v>
      </c>
      <c r="BE2034" s="47">
        <v>20.100000000000001</v>
      </c>
      <c r="BF2034" s="56"/>
      <c r="BG2034" s="49"/>
      <c r="BH2034" s="50"/>
      <c r="BI2034" s="49"/>
      <c r="BJ2034" s="49"/>
      <c r="BK2034" s="49"/>
      <c r="BL2034" s="49"/>
      <c r="BM2034" s="49"/>
      <c r="BN2034" s="50"/>
      <c r="BO2034" s="49"/>
      <c r="BP2034" s="49"/>
      <c r="BQ2034" s="50"/>
      <c r="BR2034" s="9"/>
    </row>
    <row r="2035" spans="1:70" s="7" customFormat="1" x14ac:dyDescent="0.25">
      <c r="A2035" s="68" t="s">
        <v>2931</v>
      </c>
      <c r="B2035" s="67" t="s">
        <v>1347</v>
      </c>
      <c r="C2035" s="52">
        <v>44984.710636574076</v>
      </c>
      <c r="D2035" s="16">
        <f>(K2035*M2035+P2035*R2035)/(24*60*60)</f>
        <v>1.019675925925926E-2</v>
      </c>
      <c r="E2035" s="26"/>
      <c r="F2035" s="14" t="s">
        <v>2884</v>
      </c>
      <c r="G2035" s="15">
        <v>0.11700000000000001</v>
      </c>
      <c r="H2035" s="131">
        <v>31.5</v>
      </c>
      <c r="I2035" s="131">
        <v>15</v>
      </c>
      <c r="J2035" s="143" t="s">
        <v>2139</v>
      </c>
      <c r="K2035" s="27">
        <v>2</v>
      </c>
      <c r="L2035" s="27">
        <v>2E-3</v>
      </c>
      <c r="M2035" s="13">
        <v>176</v>
      </c>
      <c r="N2035" s="13">
        <v>240</v>
      </c>
      <c r="O2035" s="17">
        <v>2E-3</v>
      </c>
      <c r="P2035" s="27">
        <v>1</v>
      </c>
      <c r="Q2035" s="27">
        <v>2E-3</v>
      </c>
      <c r="R2035" s="13">
        <v>529</v>
      </c>
      <c r="S2035" s="13">
        <v>240</v>
      </c>
      <c r="T2035" s="133">
        <v>2.9999999999999997E-4</v>
      </c>
      <c r="U2035" s="27">
        <v>1.057E-3</v>
      </c>
      <c r="V2035" s="8">
        <f>IF(AB2033="Latest Sag:",-(K2035*L2035+P2035*Q2035),-(K2035*L2035+P2035*Q2035)+U2035)</f>
        <v>-4.9430000000000003E-3</v>
      </c>
      <c r="W2035" s="8">
        <f>IF(OR(AC2034="",AC2034=0),Z2034+V2035,IF(AB2033="Latest Sag:",AA2034+U2035+V2035,AC2034+V2035))</f>
        <v>-0.63265800000000005</v>
      </c>
      <c r="X2035" s="33">
        <v>-39.734876</v>
      </c>
      <c r="Y2035" s="53">
        <f>IF(OR(ISBLANK(X2035),X2033=VALUE(20)),,IF(W2033="Latest Z20:",ABS(X2033-X2035-K2032*L2032-P2032*Q2032+U2034+U2035),ABS(X2034-X2035-K2034*L2034-P2034*Q2034+U2035)))</f>
        <v>3.0075768264747893E-16</v>
      </c>
      <c r="Z2035" s="28">
        <v>-67.610144000000005</v>
      </c>
      <c r="AA2035" s="28">
        <v>-0.61739500000000003</v>
      </c>
      <c r="AB2035" s="28">
        <v>-1.5239000000000001E-2</v>
      </c>
      <c r="AC2035" s="8">
        <f t="shared" ref="AC2035" si="4693">AB2035+AA2035</f>
        <v>-0.63263400000000003</v>
      </c>
      <c r="AD2035" s="35">
        <v>-0.63272781631007602</v>
      </c>
      <c r="AE2035" s="8">
        <f t="shared" ref="AE2035" si="4694">IF(AD2035="",0,IF(OR(AC2035="",AC2035=0),W2035-AD2035,AC2035-AD2035))</f>
        <v>9.3816310075989229E-5</v>
      </c>
      <c r="AF2035" s="58">
        <f t="shared" ref="AF2035" si="4695">IF(AA2035="",(Z2035-V2035)-Z2034,AC2035-W2035)</f>
        <v>2.4000000000024002E-5</v>
      </c>
      <c r="AG2035" s="40">
        <v>-88</v>
      </c>
      <c r="AH2035" s="73">
        <v>400</v>
      </c>
      <c r="AI2035" s="40">
        <v>16</v>
      </c>
      <c r="AJ2035" s="73">
        <v>100</v>
      </c>
      <c r="AK2035" s="40">
        <v>26</v>
      </c>
      <c r="AL2035" s="73">
        <v>200</v>
      </c>
      <c r="AM2035" s="70"/>
      <c r="AN2035" s="74"/>
      <c r="AO2035" s="70">
        <v>59</v>
      </c>
      <c r="AP2035" s="63"/>
      <c r="AQ2035" s="63"/>
      <c r="AR2035" s="40"/>
      <c r="AS2035" s="40"/>
      <c r="AT2035" s="63"/>
      <c r="AU2035" s="63"/>
      <c r="AV2035" s="142"/>
      <c r="AW2035" s="71"/>
      <c r="AX2035" s="45"/>
      <c r="AY2035" s="45"/>
      <c r="AZ2035" s="46"/>
      <c r="BA2035" s="152"/>
      <c r="BB2035" s="47"/>
      <c r="BC2035" s="158">
        <v>9</v>
      </c>
      <c r="BD2035" s="158">
        <v>5</v>
      </c>
      <c r="BE2035" s="47">
        <v>25</v>
      </c>
      <c r="BF2035" s="56"/>
      <c r="BG2035" s="49"/>
      <c r="BH2035" s="50"/>
      <c r="BI2035" s="49"/>
      <c r="BJ2035" s="49"/>
      <c r="BK2035" s="49"/>
      <c r="BL2035" s="49"/>
      <c r="BM2035" s="49"/>
      <c r="BN2035" s="50"/>
      <c r="BO2035" s="49"/>
      <c r="BP2035" s="49"/>
      <c r="BQ2035" s="50"/>
      <c r="BR2035" s="9"/>
    </row>
    <row r="2036" spans="1:70" s="6" customFormat="1" x14ac:dyDescent="0.25">
      <c r="A2036" s="1" t="s">
        <v>25</v>
      </c>
      <c r="B2036" s="136"/>
      <c r="C2036" s="137">
        <v>44984.733541666668</v>
      </c>
      <c r="D2036" s="146">
        <v>2.5299999999999998</v>
      </c>
      <c r="E2036" s="139" t="s">
        <v>814</v>
      </c>
      <c r="F2036" s="165" t="s">
        <v>1209</v>
      </c>
      <c r="G2036" s="22"/>
      <c r="H2036" s="134"/>
      <c r="I2036" s="134"/>
      <c r="J2036" s="145"/>
      <c r="K2036" s="29"/>
      <c r="L2036" s="29"/>
      <c r="M2036" s="1"/>
      <c r="N2036" s="1"/>
      <c r="O2036" s="3"/>
      <c r="P2036" s="29"/>
      <c r="Q2036" s="29"/>
      <c r="R2036" s="1"/>
      <c r="S2036" s="1"/>
      <c r="T2036" s="147" t="s">
        <v>903</v>
      </c>
      <c r="U2036" s="32" t="s">
        <v>24</v>
      </c>
      <c r="V2036" s="24"/>
      <c r="W2036" s="25" t="s">
        <v>22</v>
      </c>
      <c r="X2036" s="30">
        <v>20</v>
      </c>
      <c r="Y2036" s="138"/>
      <c r="Z2036" s="30"/>
      <c r="AA2036" s="30"/>
      <c r="AB2036" s="36" t="s">
        <v>21</v>
      </c>
      <c r="AC2036" s="24">
        <f>$AC$2035</f>
        <v>-0.63263400000000003</v>
      </c>
      <c r="AD2036" s="30"/>
      <c r="AE2036" s="24"/>
      <c r="AF2036" s="24"/>
      <c r="AG2036" s="41"/>
      <c r="AH2036" s="41"/>
      <c r="AI2036" s="41"/>
      <c r="AJ2036" s="41"/>
      <c r="AK2036" s="41"/>
      <c r="AL2036" s="41"/>
      <c r="AM2036" s="41"/>
      <c r="AN2036" s="41"/>
      <c r="AO2036" s="41"/>
      <c r="AP2036" s="135"/>
      <c r="AQ2036" s="135"/>
      <c r="AR2036" s="41"/>
      <c r="AS2036" s="41"/>
      <c r="AT2036" s="135"/>
      <c r="AU2036" s="135"/>
      <c r="AV2036" s="29"/>
      <c r="AW2036" s="42"/>
      <c r="AX2036" s="42"/>
      <c r="AY2036" s="42"/>
      <c r="AZ2036" s="43"/>
      <c r="BA2036" s="151"/>
      <c r="BB2036" s="44"/>
      <c r="BC2036" s="157">
        <v>10</v>
      </c>
      <c r="BD2036" s="157"/>
      <c r="BE2036" s="44"/>
      <c r="BF2036" s="48"/>
      <c r="BG2036" s="48"/>
      <c r="BH2036" s="48"/>
      <c r="BI2036" s="48"/>
      <c r="BJ2036" s="48"/>
      <c r="BK2036" s="48"/>
      <c r="BL2036" s="48"/>
      <c r="BM2036" s="48"/>
      <c r="BN2036" s="48"/>
      <c r="BO2036" s="48"/>
      <c r="BP2036" s="48"/>
      <c r="BQ2036" s="48"/>
      <c r="BR2036" s="1"/>
    </row>
    <row r="2037" spans="1:70" s="7" customFormat="1" x14ac:dyDescent="0.25">
      <c r="A2037" s="68" t="s">
        <v>1675</v>
      </c>
      <c r="B2037" s="67" t="s">
        <v>1246</v>
      </c>
      <c r="C2037" s="52">
        <v>44988.631388888891</v>
      </c>
      <c r="D2037" s="16">
        <f>(K2037*M2037+P2037*R2037)/(24*60*60)</f>
        <v>0</v>
      </c>
      <c r="E2037" s="26" t="s">
        <v>2934</v>
      </c>
      <c r="F2037" s="14" t="s">
        <v>2933</v>
      </c>
      <c r="G2037" s="15">
        <v>0.12</v>
      </c>
      <c r="H2037" s="131">
        <v>20</v>
      </c>
      <c r="I2037" s="131">
        <v>10</v>
      </c>
      <c r="J2037" s="143" t="s">
        <v>1161</v>
      </c>
      <c r="K2037" s="37"/>
      <c r="L2037" s="27">
        <v>6.0000000000000001E-3</v>
      </c>
      <c r="M2037" s="13">
        <v>57</v>
      </c>
      <c r="N2037" s="13">
        <v>240</v>
      </c>
      <c r="O2037" s="17">
        <v>2E-3</v>
      </c>
      <c r="P2037" s="37"/>
      <c r="Q2037" s="27">
        <v>6.0000000000000001E-3</v>
      </c>
      <c r="R2037" s="13">
        <v>529</v>
      </c>
      <c r="S2037" s="13">
        <v>240</v>
      </c>
      <c r="T2037" s="133">
        <v>2.9999999999999997E-4</v>
      </c>
      <c r="U2037" s="27"/>
      <c r="V2037" s="8">
        <f>IF(AB2035="Latest Sag:",-(K2037*L2037+P2037*Q2037),-(K2037*L2037+P2037*Q2037)+U2037)</f>
        <v>0</v>
      </c>
      <c r="W2037" s="8">
        <f>IF(OR(AC2036="",AC2036=0),Z2036+V2037,IF(AB2035="Latest Sag:",AA2036+U2037+V2037,AC2036+V2037))</f>
        <v>-0.63263400000000003</v>
      </c>
      <c r="X2037" s="34"/>
      <c r="Y2037" s="53">
        <f>IF(OR(ISBLANK(X2037),X2035=VALUE(20)),,IF(W2035="Latest Z20:",ABS(X2035-X2037-K2034*L2034-P2034*Q2034+U2036+U2037),ABS(X2036-X2037-K2036*L2036-P2036*Q2036+U2037)))</f>
        <v>0</v>
      </c>
      <c r="Z2037" s="28">
        <v>-77.383094</v>
      </c>
      <c r="AA2037" s="28"/>
      <c r="AB2037" s="28"/>
      <c r="AC2037" s="8">
        <f t="shared" ref="AC2037" si="4696">AB2037+AA2037</f>
        <v>0</v>
      </c>
      <c r="AD2037" s="35"/>
      <c r="AE2037" s="8">
        <f t="shared" ref="AE2037" si="4697">IF(AD2037="",0,IF(OR(AC2037="",AC2037=0),W2037-AD2037,AC2037-AD2037))</f>
        <v>0</v>
      </c>
      <c r="AF2037" s="58">
        <f t="shared" ref="AF2037" si="4698">IF(AA2037="",(Z2037-V2037)-Z2036,AC2037-W2037)</f>
        <v>-77.383094</v>
      </c>
      <c r="AG2037" s="40">
        <v>113</v>
      </c>
      <c r="AH2037" s="73">
        <v>450</v>
      </c>
      <c r="AI2037" s="40"/>
      <c r="AJ2037" s="73"/>
      <c r="AK2037" s="40"/>
      <c r="AL2037" s="73"/>
      <c r="AM2037" s="70"/>
      <c r="AN2037" s="74"/>
      <c r="AO2037" s="70"/>
      <c r="AP2037" s="63"/>
      <c r="AQ2037" s="63"/>
      <c r="AR2037" s="40"/>
      <c r="AS2037" s="40"/>
      <c r="AT2037" s="63"/>
      <c r="AU2037" s="63"/>
      <c r="AV2037" s="142"/>
      <c r="AW2037" s="71">
        <v>0.02</v>
      </c>
      <c r="AX2037" s="45"/>
      <c r="AY2037" s="45"/>
      <c r="AZ2037" s="46"/>
      <c r="BA2037" s="152"/>
      <c r="BB2037" s="47"/>
      <c r="BC2037" s="158">
        <v>10</v>
      </c>
      <c r="BD2037" s="158"/>
      <c r="BE2037" s="47"/>
      <c r="BF2037" s="56"/>
      <c r="BG2037" s="49"/>
      <c r="BH2037" s="50"/>
      <c r="BI2037" s="49"/>
      <c r="BJ2037" s="49"/>
      <c r="BK2037" s="49"/>
      <c r="BL2037" s="49"/>
      <c r="BM2037" s="49"/>
      <c r="BN2037" s="50"/>
      <c r="BO2037" s="49"/>
      <c r="BP2037" s="49"/>
      <c r="BQ2037" s="50"/>
      <c r="BR2037" s="9"/>
    </row>
    <row r="2038" spans="1:70" s="7" customFormat="1" x14ac:dyDescent="0.25">
      <c r="A2038" s="68" t="s">
        <v>2602</v>
      </c>
      <c r="B2038" s="67" t="s">
        <v>1246</v>
      </c>
      <c r="C2038" s="52">
        <v>44988.681296296294</v>
      </c>
      <c r="D2038" s="16">
        <f>(K2038*M2038+P2038*R2038)/(24*60*60)</f>
        <v>1.9791666666666668E-3</v>
      </c>
      <c r="E2038" s="26" t="s">
        <v>2937</v>
      </c>
      <c r="F2038" s="14" t="s">
        <v>2933</v>
      </c>
      <c r="G2038" s="15">
        <v>0.12</v>
      </c>
      <c r="H2038" s="131">
        <v>20</v>
      </c>
      <c r="I2038" s="131">
        <v>10</v>
      </c>
      <c r="J2038" s="143" t="s">
        <v>1161</v>
      </c>
      <c r="K2038" s="27">
        <v>3</v>
      </c>
      <c r="L2038" s="27">
        <v>6.0000000000000001E-3</v>
      </c>
      <c r="M2038" s="13">
        <v>57</v>
      </c>
      <c r="N2038" s="13">
        <v>240</v>
      </c>
      <c r="O2038" s="17">
        <v>2E-3</v>
      </c>
      <c r="P2038" s="27">
        <v>0</v>
      </c>
      <c r="Q2038" s="27">
        <v>6.0000000000000001E-3</v>
      </c>
      <c r="R2038" s="13">
        <v>529</v>
      </c>
      <c r="S2038" s="13">
        <v>240</v>
      </c>
      <c r="T2038" s="133">
        <v>2.9999999999999997E-4</v>
      </c>
      <c r="U2038" s="27">
        <v>0.01</v>
      </c>
      <c r="V2038" s="8">
        <f>IF(AB2036="Latest Sag:",-(K2038*L2038+P2038*Q2038),-(K2038*L2038+P2038*Q2038)+U2038)</f>
        <v>-1.8000000000000002E-2</v>
      </c>
      <c r="W2038" s="8">
        <f>IF(OR(AC2037="",AC2037=0),Z2037+V2038,IF(AB2036="Latest Sag:",AA2037+U2038+V2038,AC2037+V2038))</f>
        <v>-77.401094000000001</v>
      </c>
      <c r="X2038" s="33">
        <v>-45.892355000000002</v>
      </c>
      <c r="Y2038" s="53">
        <f>IF(OR(ISBLANK(X2038),X2036=VALUE(20)),,IF(W2036="Latest Z20:",ABS(X2036-X2038-K2035*L2035-P2035*Q2035+U2037+U2038),ABS(X2037-X2038-K2037*L2037-P2037*Q2037+U2038)))</f>
        <v>0</v>
      </c>
      <c r="Z2038" s="28">
        <v>-77.392408000000003</v>
      </c>
      <c r="AA2038" s="28"/>
      <c r="AB2038" s="28"/>
      <c r="AC2038" s="8">
        <f t="shared" ref="AC2038" si="4699">AB2038+AA2038</f>
        <v>0</v>
      </c>
      <c r="AD2038" s="35"/>
      <c r="AE2038" s="8">
        <f t="shared" ref="AE2038" si="4700">IF(AD2038="",0,IF(OR(AC2038="",AC2038=0),W2038-AD2038,AC2038-AD2038))</f>
        <v>0</v>
      </c>
      <c r="AF2038" s="58">
        <f t="shared" ref="AF2038" si="4701">IF(AA2038="",(Z2038-V2038)-Z2037,AC2038-W2038)</f>
        <v>8.685999999997307E-3</v>
      </c>
      <c r="AG2038" s="40">
        <v>6032</v>
      </c>
      <c r="AH2038" s="73">
        <v>450</v>
      </c>
      <c r="AI2038" s="40"/>
      <c r="AJ2038" s="73"/>
      <c r="AK2038" s="40"/>
      <c r="AL2038" s="73"/>
      <c r="AM2038" s="70"/>
      <c r="AN2038" s="74"/>
      <c r="AO2038" s="70"/>
      <c r="AP2038" s="63"/>
      <c r="AQ2038" s="63"/>
      <c r="AR2038" s="40"/>
      <c r="AS2038" s="40"/>
      <c r="AT2038" s="63"/>
      <c r="AU2038" s="63"/>
      <c r="AV2038" s="142">
        <v>1.4E-2</v>
      </c>
      <c r="AW2038" s="71">
        <v>-6.4999999999999997E-3</v>
      </c>
      <c r="AX2038" s="45">
        <v>-8.5199999999999998E-3</v>
      </c>
      <c r="AY2038" s="45">
        <v>2.6619999999999999E-3</v>
      </c>
      <c r="AZ2038" s="46"/>
      <c r="BA2038" s="152"/>
      <c r="BB2038" s="47"/>
      <c r="BC2038" s="158">
        <v>10</v>
      </c>
      <c r="BD2038" s="158"/>
      <c r="BE2038" s="47"/>
      <c r="BF2038" s="56"/>
      <c r="BG2038" s="49"/>
      <c r="BH2038" s="50"/>
      <c r="BI2038" s="49"/>
      <c r="BJ2038" s="49"/>
      <c r="BK2038" s="49"/>
      <c r="BL2038" s="49"/>
      <c r="BM2038" s="49"/>
      <c r="BN2038" s="50"/>
      <c r="BO2038" s="49"/>
      <c r="BP2038" s="49"/>
      <c r="BQ2038" s="50"/>
      <c r="BR2038" s="9"/>
    </row>
    <row r="2039" spans="1:70" s="7" customFormat="1" x14ac:dyDescent="0.25">
      <c r="A2039" s="68" t="s">
        <v>2639</v>
      </c>
      <c r="B2039" s="67" t="s">
        <v>1246</v>
      </c>
      <c r="C2039" s="52">
        <v>44988.698472222219</v>
      </c>
      <c r="D2039" s="16">
        <f>(K2039*M2039+P2039*R2039)/(24*60*60)</f>
        <v>1.9791666666666668E-3</v>
      </c>
      <c r="E2039" s="26"/>
      <c r="F2039" s="14" t="s">
        <v>2933</v>
      </c>
      <c r="G2039" s="15">
        <v>0.12</v>
      </c>
      <c r="H2039" s="131">
        <v>20</v>
      </c>
      <c r="I2039" s="131">
        <v>10</v>
      </c>
      <c r="J2039" s="143" t="s">
        <v>1161</v>
      </c>
      <c r="K2039" s="27">
        <v>3</v>
      </c>
      <c r="L2039" s="27">
        <v>6.0000000000000001E-3</v>
      </c>
      <c r="M2039" s="13">
        <v>57</v>
      </c>
      <c r="N2039" s="13">
        <v>240</v>
      </c>
      <c r="O2039" s="17">
        <v>2E-3</v>
      </c>
      <c r="P2039" s="27">
        <v>0</v>
      </c>
      <c r="Q2039" s="27">
        <v>6.0000000000000001E-3</v>
      </c>
      <c r="R2039" s="13">
        <v>529</v>
      </c>
      <c r="S2039" s="13">
        <v>240</v>
      </c>
      <c r="T2039" s="133">
        <v>2.9999999999999997E-4</v>
      </c>
      <c r="U2039" s="27">
        <v>0.01</v>
      </c>
      <c r="V2039" s="8">
        <f>IF(AB2037="Latest Sag:",-(K2039*L2039+P2039*Q2039),-(K2039*L2039+P2039*Q2039)+U2039)</f>
        <v>-8.0000000000000019E-3</v>
      </c>
      <c r="W2039" s="8">
        <f>IF(OR(AC2038="",AC2038=0),Z2038+V2039,IF(AB2037="Latest Sag:",AA2038+U2039+V2039,AC2038+V2039))</f>
        <v>-77.400407999999999</v>
      </c>
      <c r="X2039" s="33">
        <v>-45.900354</v>
      </c>
      <c r="Y2039" s="53">
        <f>IF(OR(ISBLANK(X2039),X2037=VALUE(20)),,IF(W2037="Latest Z20:",ABS(X2037-X2039-K2036*L2036-P2036*Q2036+U2038+U2039),ABS(X2038-X2039-K2038*L2038-P2038*Q2038+U2039)))</f>
        <v>1.0000000019109306E-6</v>
      </c>
      <c r="Z2039" s="28">
        <v>-77.400780999999995</v>
      </c>
      <c r="AA2039" s="28"/>
      <c r="AB2039" s="28"/>
      <c r="AC2039" s="8">
        <f t="shared" ref="AC2039" si="4702">AB2039+AA2039</f>
        <v>0</v>
      </c>
      <c r="AD2039" s="35"/>
      <c r="AE2039" s="8">
        <f t="shared" ref="AE2039" si="4703">IF(AD2039="",0,IF(OR(AC2039="",AC2039=0),W2039-AD2039,AC2039-AD2039))</f>
        <v>0</v>
      </c>
      <c r="AF2039" s="58">
        <f t="shared" ref="AF2039" si="4704">IF(AA2039="",(Z2039-V2039)-Z2038,AC2039-W2039)</f>
        <v>-3.7299999999618194E-4</v>
      </c>
      <c r="AG2039" s="40">
        <v>521</v>
      </c>
      <c r="AH2039" s="73">
        <v>450</v>
      </c>
      <c r="AI2039" s="40"/>
      <c r="AJ2039" s="73"/>
      <c r="AK2039" s="40"/>
      <c r="AL2039" s="73"/>
      <c r="AM2039" s="70"/>
      <c r="AN2039" s="74"/>
      <c r="AO2039" s="70"/>
      <c r="AP2039" s="63"/>
      <c r="AQ2039" s="63"/>
      <c r="AR2039" s="40"/>
      <c r="AS2039" s="40"/>
      <c r="AT2039" s="63"/>
      <c r="AU2039" s="63"/>
      <c r="AV2039" s="142"/>
      <c r="AW2039" s="71">
        <v>-2.0000000000000001E-4</v>
      </c>
      <c r="AX2039" s="45">
        <v>1.18E-4</v>
      </c>
      <c r="AY2039" s="45"/>
      <c r="AZ2039" s="46"/>
      <c r="BA2039" s="152"/>
      <c r="BB2039" s="47"/>
      <c r="BC2039" s="158">
        <v>10</v>
      </c>
      <c r="BD2039" s="158"/>
      <c r="BE2039" s="47"/>
      <c r="BF2039" s="56"/>
      <c r="BG2039" s="49"/>
      <c r="BH2039" s="50"/>
      <c r="BI2039" s="49"/>
      <c r="BJ2039" s="49"/>
      <c r="BK2039" s="49"/>
      <c r="BL2039" s="49"/>
      <c r="BM2039" s="49"/>
      <c r="BN2039" s="50"/>
      <c r="BO2039" s="49"/>
      <c r="BP2039" s="49"/>
      <c r="BQ2039" s="50"/>
      <c r="BR2039" s="9"/>
    </row>
    <row r="2040" spans="1:70" s="7" customFormat="1" x14ac:dyDescent="0.25">
      <c r="A2040" s="68" t="s">
        <v>2935</v>
      </c>
      <c r="B2040" s="67" t="s">
        <v>1246</v>
      </c>
      <c r="C2040" s="52">
        <v>44988.716006944444</v>
      </c>
      <c r="D2040" s="16">
        <f>(K2040*M2040+P2040*R2040)/(24*60*60)</f>
        <v>1.9791666666666668E-3</v>
      </c>
      <c r="E2040" s="26"/>
      <c r="F2040" s="14" t="s">
        <v>2933</v>
      </c>
      <c r="G2040" s="15">
        <v>0.12</v>
      </c>
      <c r="H2040" s="131">
        <v>20</v>
      </c>
      <c r="I2040" s="131">
        <v>10</v>
      </c>
      <c r="J2040" s="143" t="s">
        <v>1161</v>
      </c>
      <c r="K2040" s="27">
        <v>3</v>
      </c>
      <c r="L2040" s="27">
        <v>6.0000000000000001E-3</v>
      </c>
      <c r="M2040" s="13">
        <v>57</v>
      </c>
      <c r="N2040" s="13">
        <v>240</v>
      </c>
      <c r="O2040" s="17">
        <v>2E-3</v>
      </c>
      <c r="P2040" s="27">
        <v>0</v>
      </c>
      <c r="Q2040" s="27">
        <v>6.0000000000000001E-3</v>
      </c>
      <c r="R2040" s="13">
        <v>529</v>
      </c>
      <c r="S2040" s="13">
        <v>240</v>
      </c>
      <c r="T2040" s="133">
        <v>2.9999999999999997E-4</v>
      </c>
      <c r="U2040" s="27">
        <v>0.01</v>
      </c>
      <c r="V2040" s="8">
        <f>IF(AB2038="Latest Sag:",-(K2040*L2040+P2040*Q2040),-(K2040*L2040+P2040*Q2040)+U2040)</f>
        <v>-8.0000000000000019E-3</v>
      </c>
      <c r="W2040" s="8">
        <f>IF(OR(AC2039="",AC2039=0),Z2039+V2040,IF(AB2038="Latest Sag:",AA2039+U2040+V2040,AC2039+V2040))</f>
        <v>-77.408780999999991</v>
      </c>
      <c r="X2040" s="33">
        <v>-45.908354000000003</v>
      </c>
      <c r="Y2040" s="53">
        <f>IF(OR(ISBLANK(X2040),X2038=VALUE(20)),,IF(W2038="Latest Z20:",ABS(X2038-X2040-K2037*L2037-P2037*Q2037+U2039+U2040),ABS(X2039-X2040-K2039*L2039-P2039*Q2039+U2040)))</f>
        <v>2.6697394295283061E-15</v>
      </c>
      <c r="Z2040" s="28">
        <v>-77.408846999999994</v>
      </c>
      <c r="AA2040" s="28"/>
      <c r="AB2040" s="28"/>
      <c r="AC2040" s="8">
        <f t="shared" ref="AC2040" si="4705">AB2040+AA2040</f>
        <v>0</v>
      </c>
      <c r="AD2040" s="35"/>
      <c r="AE2040" s="8">
        <f t="shared" ref="AE2040" si="4706">IF(AD2040="",0,IF(OR(AC2040="",AC2040=0),W2040-AD2040,AC2040-AD2040))</f>
        <v>0</v>
      </c>
      <c r="AF2040" s="58">
        <f t="shared" ref="AF2040" si="4707">IF(AA2040="",(Z2040-V2040)-Z2039,AC2040-W2040)</f>
        <v>-6.6000000003896275E-5</v>
      </c>
      <c r="AG2040" s="40">
        <v>443</v>
      </c>
      <c r="AH2040" s="73">
        <v>450</v>
      </c>
      <c r="AI2040" s="40"/>
      <c r="AJ2040" s="73"/>
      <c r="AK2040" s="40"/>
      <c r="AL2040" s="73"/>
      <c r="AM2040" s="70"/>
      <c r="AN2040" s="74"/>
      <c r="AO2040" s="70"/>
      <c r="AP2040" s="63"/>
      <c r="AQ2040" s="63"/>
      <c r="AR2040" s="40"/>
      <c r="AS2040" s="40"/>
      <c r="AT2040" s="63"/>
      <c r="AU2040" s="63"/>
      <c r="AV2040" s="142"/>
      <c r="AW2040" s="71"/>
      <c r="AX2040" s="45"/>
      <c r="AY2040" s="45"/>
      <c r="AZ2040" s="46"/>
      <c r="BA2040" s="152"/>
      <c r="BB2040" s="47"/>
      <c r="BC2040" s="158">
        <v>10</v>
      </c>
      <c r="BD2040" s="158"/>
      <c r="BE2040" s="47"/>
      <c r="BF2040" s="56"/>
      <c r="BG2040" s="49"/>
      <c r="BH2040" s="50"/>
      <c r="BI2040" s="49"/>
      <c r="BJ2040" s="49"/>
      <c r="BK2040" s="49"/>
      <c r="BL2040" s="49"/>
      <c r="BM2040" s="49"/>
      <c r="BN2040" s="50"/>
      <c r="BO2040" s="49"/>
      <c r="BP2040" s="49"/>
      <c r="BQ2040" s="50"/>
      <c r="BR2040" s="9"/>
    </row>
    <row r="2041" spans="1:70" s="6" customFormat="1" x14ac:dyDescent="0.25">
      <c r="A2041" s="1" t="s">
        <v>25</v>
      </c>
      <c r="B2041" s="136"/>
      <c r="C2041" s="137">
        <v>44988.737511574072</v>
      </c>
      <c r="D2041" s="146">
        <v>96.1</v>
      </c>
      <c r="E2041" s="139" t="s">
        <v>814</v>
      </c>
      <c r="F2041" s="165" t="s">
        <v>1110</v>
      </c>
      <c r="G2041" s="22"/>
      <c r="H2041" s="134"/>
      <c r="I2041" s="134"/>
      <c r="J2041" s="145"/>
      <c r="K2041" s="29"/>
      <c r="L2041" s="29"/>
      <c r="M2041" s="1"/>
      <c r="N2041" s="1"/>
      <c r="O2041" s="3"/>
      <c r="P2041" s="29"/>
      <c r="Q2041" s="29"/>
      <c r="R2041" s="1"/>
      <c r="S2041" s="1"/>
      <c r="T2041" s="147" t="s">
        <v>903</v>
      </c>
      <c r="U2041" s="32" t="s">
        <v>24</v>
      </c>
      <c r="V2041" s="24"/>
      <c r="W2041" s="25" t="s">
        <v>22</v>
      </c>
      <c r="X2041" s="30">
        <v>20</v>
      </c>
      <c r="Y2041" s="138"/>
      <c r="Z2041" s="30"/>
      <c r="AA2041" s="30"/>
      <c r="AB2041" s="36" t="s">
        <v>21</v>
      </c>
      <c r="AC2041" s="24">
        <f>$AC$2040</f>
        <v>0</v>
      </c>
      <c r="AD2041" s="30"/>
      <c r="AE2041" s="24"/>
      <c r="AF2041" s="24"/>
      <c r="AG2041" s="41"/>
      <c r="AH2041" s="41"/>
      <c r="AI2041" s="41"/>
      <c r="AJ2041" s="41"/>
      <c r="AK2041" s="41"/>
      <c r="AL2041" s="41"/>
      <c r="AM2041" s="41"/>
      <c r="AN2041" s="41"/>
      <c r="AO2041" s="41"/>
      <c r="AP2041" s="135"/>
      <c r="AQ2041" s="135"/>
      <c r="AR2041" s="41"/>
      <c r="AS2041" s="41"/>
      <c r="AT2041" s="135"/>
      <c r="AU2041" s="135"/>
      <c r="AV2041" s="29"/>
      <c r="AW2041" s="42"/>
      <c r="AX2041" s="42"/>
      <c r="AY2041" s="42"/>
      <c r="AZ2041" s="43"/>
      <c r="BA2041" s="151"/>
      <c r="BB2041" s="44"/>
      <c r="BC2041" s="157">
        <v>0</v>
      </c>
      <c r="BD2041" s="157"/>
      <c r="BE2041" s="44"/>
      <c r="BF2041" s="48"/>
      <c r="BG2041" s="48"/>
      <c r="BH2041" s="48"/>
      <c r="BI2041" s="48"/>
      <c r="BJ2041" s="48"/>
      <c r="BK2041" s="48"/>
      <c r="BL2041" s="48"/>
      <c r="BM2041" s="48"/>
      <c r="BN2041" s="48"/>
      <c r="BO2041" s="48"/>
      <c r="BP2041" s="48"/>
      <c r="BQ2041" s="48"/>
      <c r="BR2041" s="1"/>
    </row>
    <row r="2042" spans="1:70" s="7" customFormat="1" x14ac:dyDescent="0.25">
      <c r="A2042" s="68" t="s">
        <v>2936</v>
      </c>
      <c r="B2042" s="67" t="s">
        <v>2164</v>
      </c>
      <c r="C2042" s="52">
        <v>44988.752824074072</v>
      </c>
      <c r="D2042" s="16">
        <f t="shared" ref="D2042:D2059" si="4708">(K2042*M2042+P2042*R2042)/(24*60*60)</f>
        <v>0</v>
      </c>
      <c r="E2042" s="26"/>
      <c r="F2042" s="14" t="s">
        <v>2933</v>
      </c>
      <c r="G2042" s="15">
        <v>0.12</v>
      </c>
      <c r="H2042" s="131">
        <v>20</v>
      </c>
      <c r="I2042" s="131">
        <v>10</v>
      </c>
      <c r="J2042" s="143" t="s">
        <v>1161</v>
      </c>
      <c r="K2042" s="37"/>
      <c r="L2042" s="27">
        <v>6.0000000000000001E-3</v>
      </c>
      <c r="M2042" s="13">
        <v>400</v>
      </c>
      <c r="N2042" s="13">
        <v>240</v>
      </c>
      <c r="O2042" s="17">
        <v>2E-3</v>
      </c>
      <c r="P2042" s="37"/>
      <c r="Q2042" s="27">
        <v>6.0000000000000001E-3</v>
      </c>
      <c r="R2042" s="13">
        <v>1290</v>
      </c>
      <c r="S2042" s="13">
        <v>240</v>
      </c>
      <c r="T2042" s="133">
        <v>2.9999999999999997E-4</v>
      </c>
      <c r="U2042" s="27"/>
      <c r="V2042" s="8">
        <f t="shared" ref="V2042:V2059" si="4709">IF(AB2040="Latest Sag:",-(K2042*L2042+P2042*Q2042),-(K2042*L2042+P2042*Q2042)+U2042)</f>
        <v>0</v>
      </c>
      <c r="W2042" s="8">
        <f t="shared" ref="W2042:W2059" si="4710">IF(OR(AC2041="",AC2041=0),Z2041+V2042,IF(AB2040="Latest Sag:",AA2041+U2042+V2042,AC2041+V2042))</f>
        <v>0</v>
      </c>
      <c r="X2042" s="34"/>
      <c r="Y2042" s="53">
        <f t="shared" ref="Y2042:Y2059" si="4711">IF(OR(ISBLANK(X2042),X2040=VALUE(20)),,IF(W2040="Latest Z20:",ABS(X2040-X2042-K2039*L2039-P2039*Q2039+U2041+U2042),ABS(X2041-X2042-K2041*L2041-P2041*Q2041+U2042)))</f>
        <v>0</v>
      </c>
      <c r="Z2042" s="28">
        <v>-74.997782000000001</v>
      </c>
      <c r="AA2042" s="28"/>
      <c r="AB2042" s="28"/>
      <c r="AC2042" s="8">
        <f t="shared" ref="AC2042" si="4712">AB2042+AA2042</f>
        <v>0</v>
      </c>
      <c r="AD2042" s="35"/>
      <c r="AE2042" s="8">
        <f t="shared" ref="AE2042" si="4713">IF(AD2042="",0,IF(OR(AC2042="",AC2042=0),W2042-AD2042,AC2042-AD2042))</f>
        <v>0</v>
      </c>
      <c r="AF2042" s="58">
        <f t="shared" ref="AF2042" si="4714">IF(AA2042="",(Z2042-V2042)-Z2041,AC2042-W2042)</f>
        <v>-74.997782000000001</v>
      </c>
      <c r="AG2042" s="40">
        <v>1523</v>
      </c>
      <c r="AH2042" s="73">
        <v>200</v>
      </c>
      <c r="AI2042" s="40"/>
      <c r="AJ2042" s="73"/>
      <c r="AK2042" s="40"/>
      <c r="AL2042" s="73"/>
      <c r="AM2042" s="70"/>
      <c r="AN2042" s="74"/>
      <c r="AO2042" s="70"/>
      <c r="AP2042" s="63"/>
      <c r="AQ2042" s="63"/>
      <c r="AR2042" s="40"/>
      <c r="AS2042" s="40"/>
      <c r="AT2042" s="63"/>
      <c r="AU2042" s="63"/>
      <c r="AV2042" s="142"/>
      <c r="AW2042" s="71"/>
      <c r="AX2042" s="45"/>
      <c r="AY2042" s="45"/>
      <c r="AZ2042" s="46"/>
      <c r="BA2042" s="152"/>
      <c r="BB2042" s="47"/>
      <c r="BC2042" s="158">
        <v>0</v>
      </c>
      <c r="BD2042" s="158"/>
      <c r="BE2042" s="47"/>
      <c r="BF2042" s="56"/>
      <c r="BG2042" s="49"/>
      <c r="BH2042" s="50"/>
      <c r="BI2042" s="49"/>
      <c r="BJ2042" s="49"/>
      <c r="BK2042" s="49"/>
      <c r="BL2042" s="49"/>
      <c r="BM2042" s="49"/>
      <c r="BN2042" s="50"/>
      <c r="BO2042" s="49"/>
      <c r="BP2042" s="49"/>
      <c r="BQ2042" s="50"/>
      <c r="BR2042" s="9"/>
    </row>
    <row r="2043" spans="1:70" s="7" customFormat="1" x14ac:dyDescent="0.25">
      <c r="A2043" s="68" t="s">
        <v>2938</v>
      </c>
      <c r="B2043" s="67" t="s">
        <v>2164</v>
      </c>
      <c r="C2043" s="52">
        <v>44988.801192129627</v>
      </c>
      <c r="D2043" s="16">
        <f t="shared" si="4708"/>
        <v>2.4189814814814813E-2</v>
      </c>
      <c r="E2043" s="26" t="s">
        <v>2940</v>
      </c>
      <c r="F2043" s="14" t="s">
        <v>2933</v>
      </c>
      <c r="G2043" s="15">
        <v>0.12</v>
      </c>
      <c r="H2043" s="131">
        <v>20</v>
      </c>
      <c r="I2043" s="131">
        <v>10</v>
      </c>
      <c r="J2043" s="143" t="s">
        <v>1161</v>
      </c>
      <c r="K2043" s="27">
        <v>2</v>
      </c>
      <c r="L2043" s="27">
        <v>6.0000000000000001E-3</v>
      </c>
      <c r="M2043" s="13">
        <v>400</v>
      </c>
      <c r="N2043" s="13">
        <v>240</v>
      </c>
      <c r="O2043" s="17">
        <v>2E-3</v>
      </c>
      <c r="P2043" s="27">
        <v>1</v>
      </c>
      <c r="Q2043" s="27">
        <v>6.0000000000000001E-3</v>
      </c>
      <c r="R2043" s="13">
        <v>1290</v>
      </c>
      <c r="S2043" s="13">
        <v>240</v>
      </c>
      <c r="T2043" s="133">
        <v>2.9999999999999997E-4</v>
      </c>
      <c r="U2043" s="27">
        <v>3.0000000000000001E-3</v>
      </c>
      <c r="V2043" s="8">
        <f t="shared" si="4709"/>
        <v>-1.8000000000000002E-2</v>
      </c>
      <c r="W2043" s="8">
        <f t="shared" si="4710"/>
        <v>-75.015782000000002</v>
      </c>
      <c r="X2043" s="33">
        <v>-43.286292000000003</v>
      </c>
      <c r="Y2043" s="53">
        <f t="shared" si="4711"/>
        <v>0</v>
      </c>
      <c r="Z2043" s="28">
        <v>-74.997764000000004</v>
      </c>
      <c r="AA2043" s="28"/>
      <c r="AB2043" s="28"/>
      <c r="AC2043" s="8">
        <f t="shared" ref="AC2043" si="4715">AB2043+AA2043</f>
        <v>0</v>
      </c>
      <c r="AD2043" s="35"/>
      <c r="AE2043" s="8">
        <f t="shared" ref="AE2043" si="4716">IF(AD2043="",0,IF(OR(AC2043="",AC2043=0),W2043-AD2043,AC2043-AD2043))</f>
        <v>0</v>
      </c>
      <c r="AF2043" s="58">
        <f t="shared" ref="AF2043" si="4717">IF(AA2043="",(Z2043-V2043)-Z2042,AC2043-W2043)</f>
        <v>1.8017999999997869E-2</v>
      </c>
      <c r="AG2043" s="40">
        <v>1304</v>
      </c>
      <c r="AH2043" s="73">
        <v>200</v>
      </c>
      <c r="AI2043" s="40"/>
      <c r="AJ2043" s="73"/>
      <c r="AK2043" s="40"/>
      <c r="AL2043" s="73"/>
      <c r="AM2043" s="70"/>
      <c r="AN2043" s="74"/>
      <c r="AO2043" s="70"/>
      <c r="AP2043" s="63"/>
      <c r="AQ2043" s="63"/>
      <c r="AR2043" s="40"/>
      <c r="AS2043" s="40"/>
      <c r="AT2043" s="63"/>
      <c r="AU2043" s="63"/>
      <c r="AV2043" s="142"/>
      <c r="AW2043" s="71"/>
      <c r="AX2043" s="45"/>
      <c r="AY2043" s="45"/>
      <c r="AZ2043" s="46"/>
      <c r="BA2043" s="152"/>
      <c r="BB2043" s="47"/>
      <c r="BC2043" s="158">
        <v>0</v>
      </c>
      <c r="BD2043" s="158"/>
      <c r="BE2043" s="47"/>
      <c r="BF2043" s="56"/>
      <c r="BG2043" s="49"/>
      <c r="BH2043" s="50"/>
      <c r="BI2043" s="49"/>
      <c r="BJ2043" s="49"/>
      <c r="BK2043" s="49"/>
      <c r="BL2043" s="49"/>
      <c r="BM2043" s="49"/>
      <c r="BN2043" s="50"/>
      <c r="BO2043" s="49"/>
      <c r="BP2043" s="49"/>
      <c r="BQ2043" s="50"/>
      <c r="BR2043" s="9"/>
    </row>
    <row r="2044" spans="1:70" s="7" customFormat="1" x14ac:dyDescent="0.25">
      <c r="A2044" s="68" t="s">
        <v>2939</v>
      </c>
      <c r="B2044" s="67" t="s">
        <v>2164</v>
      </c>
      <c r="C2044" s="52">
        <v>44988.838969907411</v>
      </c>
      <c r="D2044" s="16">
        <f t="shared" si="4708"/>
        <v>2.4189814814814813E-2</v>
      </c>
      <c r="E2044" s="26" t="s">
        <v>2941</v>
      </c>
      <c r="F2044" s="14" t="s">
        <v>2933</v>
      </c>
      <c r="G2044" s="15">
        <v>0.12</v>
      </c>
      <c r="H2044" s="131">
        <v>20</v>
      </c>
      <c r="I2044" s="131">
        <v>10</v>
      </c>
      <c r="J2044" s="143" t="s">
        <v>1161</v>
      </c>
      <c r="K2044" s="27">
        <v>2</v>
      </c>
      <c r="L2044" s="27">
        <v>6.0000000000000001E-3</v>
      </c>
      <c r="M2044" s="13">
        <v>400</v>
      </c>
      <c r="N2044" s="13">
        <v>240</v>
      </c>
      <c r="O2044" s="17">
        <v>2E-3</v>
      </c>
      <c r="P2044" s="27">
        <v>1</v>
      </c>
      <c r="Q2044" s="27">
        <v>6.0000000000000001E-3</v>
      </c>
      <c r="R2044" s="13">
        <v>1290</v>
      </c>
      <c r="S2044" s="13">
        <v>240</v>
      </c>
      <c r="T2044" s="133">
        <v>2.9999999999999997E-4</v>
      </c>
      <c r="U2044" s="27">
        <v>3.0000000000000001E-3</v>
      </c>
      <c r="V2044" s="8">
        <f t="shared" si="4709"/>
        <v>-1.5000000000000003E-2</v>
      </c>
      <c r="W2044" s="8">
        <f t="shared" si="4710"/>
        <v>-75.012764000000004</v>
      </c>
      <c r="X2044" s="33">
        <v>-43.301290000000002</v>
      </c>
      <c r="Y2044" s="53">
        <f t="shared" si="4711"/>
        <v>2.0000000014877908E-6</v>
      </c>
      <c r="Z2044" s="28">
        <v>-74.997795999999994</v>
      </c>
      <c r="AA2044" s="28"/>
      <c r="AB2044" s="28"/>
      <c r="AC2044" s="8">
        <f t="shared" ref="AC2044" si="4718">AB2044+AA2044</f>
        <v>0</v>
      </c>
      <c r="AD2044" s="35"/>
      <c r="AE2044" s="8">
        <f t="shared" ref="AE2044" si="4719">IF(AD2044="",0,IF(OR(AC2044="",AC2044=0),W2044-AD2044,AC2044-AD2044))</f>
        <v>0</v>
      </c>
      <c r="AF2044" s="58">
        <f t="shared" ref="AF2044" si="4720">IF(AA2044="",(Z2044-V2044)-Z2043,AC2044-W2044)</f>
        <v>1.4968000000010306E-2</v>
      </c>
      <c r="AG2044" s="40">
        <v>1322</v>
      </c>
      <c r="AH2044" s="73">
        <v>450</v>
      </c>
      <c r="AI2044" s="40"/>
      <c r="AJ2044" s="73"/>
      <c r="AK2044" s="40"/>
      <c r="AL2044" s="73"/>
      <c r="AM2044" s="70"/>
      <c r="AN2044" s="74"/>
      <c r="AO2044" s="70"/>
      <c r="AP2044" s="63"/>
      <c r="AQ2044" s="63"/>
      <c r="AR2044" s="40"/>
      <c r="AS2044" s="40"/>
      <c r="AT2044" s="63"/>
      <c r="AU2044" s="63"/>
      <c r="AV2044" s="142"/>
      <c r="AW2044" s="71"/>
      <c r="AX2044" s="45"/>
      <c r="AY2044" s="45"/>
      <c r="AZ2044" s="46"/>
      <c r="BA2044" s="152"/>
      <c r="BB2044" s="47"/>
      <c r="BC2044" s="158">
        <v>0</v>
      </c>
      <c r="BD2044" s="158"/>
      <c r="BE2044" s="47"/>
      <c r="BF2044" s="56"/>
      <c r="BG2044" s="49"/>
      <c r="BH2044" s="50"/>
      <c r="BI2044" s="49"/>
      <c r="BJ2044" s="49"/>
      <c r="BK2044" s="49"/>
      <c r="BL2044" s="49"/>
      <c r="BM2044" s="49"/>
      <c r="BN2044" s="50"/>
      <c r="BO2044" s="49"/>
      <c r="BP2044" s="49"/>
      <c r="BQ2044" s="50"/>
      <c r="BR2044" s="9"/>
    </row>
    <row r="2045" spans="1:70" s="7" customFormat="1" x14ac:dyDescent="0.25">
      <c r="A2045" s="68" t="s">
        <v>2942</v>
      </c>
      <c r="B2045" s="67" t="s">
        <v>2164</v>
      </c>
      <c r="C2045" s="52">
        <v>44988.876967592594</v>
      </c>
      <c r="D2045" s="16">
        <f t="shared" si="4708"/>
        <v>2.4189814814814813E-2</v>
      </c>
      <c r="E2045" s="26"/>
      <c r="F2045" s="14" t="s">
        <v>2933</v>
      </c>
      <c r="G2045" s="15">
        <v>0.12</v>
      </c>
      <c r="H2045" s="131">
        <v>20</v>
      </c>
      <c r="I2045" s="131">
        <v>10</v>
      </c>
      <c r="J2045" s="143" t="s">
        <v>1161</v>
      </c>
      <c r="K2045" s="27">
        <v>2</v>
      </c>
      <c r="L2045" s="27">
        <v>6.0000000000000001E-3</v>
      </c>
      <c r="M2045" s="13">
        <v>400</v>
      </c>
      <c r="N2045" s="13">
        <v>240</v>
      </c>
      <c r="O2045" s="17">
        <v>2E-3</v>
      </c>
      <c r="P2045" s="27">
        <v>1</v>
      </c>
      <c r="Q2045" s="27">
        <v>6.0000000000000001E-3</v>
      </c>
      <c r="R2045" s="13">
        <v>1290</v>
      </c>
      <c r="S2045" s="13">
        <v>240</v>
      </c>
      <c r="T2045" s="133">
        <v>2.9999999999999997E-4</v>
      </c>
      <c r="U2045" s="27">
        <v>3.0000000000000001E-3</v>
      </c>
      <c r="V2045" s="8">
        <f t="shared" si="4709"/>
        <v>-1.5000000000000003E-2</v>
      </c>
      <c r="W2045" s="8">
        <f t="shared" si="4710"/>
        <v>-75.012795999999994</v>
      </c>
      <c r="X2045" s="33">
        <v>-43.316291999999997</v>
      </c>
      <c r="Y2045" s="53">
        <f t="shared" si="4711"/>
        <v>1.9999999955186074E-6</v>
      </c>
      <c r="Z2045" s="28">
        <v>-74.997829999999993</v>
      </c>
      <c r="AA2045" s="28"/>
      <c r="AB2045" s="28"/>
      <c r="AC2045" s="8">
        <f t="shared" ref="AC2045" si="4721">AB2045+AA2045</f>
        <v>0</v>
      </c>
      <c r="AD2045" s="35"/>
      <c r="AE2045" s="8">
        <f t="shared" ref="AE2045" si="4722">IF(AD2045="",0,IF(OR(AC2045="",AC2045=0),W2045-AD2045,AC2045-AD2045))</f>
        <v>0</v>
      </c>
      <c r="AF2045" s="58">
        <f t="shared" ref="AF2045" si="4723">IF(AA2045="",(Z2045-V2045)-Z2044,AC2045-W2045)</f>
        <v>1.4966000000001145E-2</v>
      </c>
      <c r="AG2045" s="40">
        <v>1355</v>
      </c>
      <c r="AH2045" s="73">
        <v>450</v>
      </c>
      <c r="AI2045" s="40"/>
      <c r="AJ2045" s="73"/>
      <c r="AK2045" s="40"/>
      <c r="AL2045" s="73"/>
      <c r="AM2045" s="70"/>
      <c r="AN2045" s="74"/>
      <c r="AO2045" s="70"/>
      <c r="AP2045" s="63"/>
      <c r="AQ2045" s="63"/>
      <c r="AR2045" s="40"/>
      <c r="AS2045" s="40"/>
      <c r="AT2045" s="63"/>
      <c r="AU2045" s="63"/>
      <c r="AV2045" s="142"/>
      <c r="AW2045" s="71"/>
      <c r="AX2045" s="45"/>
      <c r="AY2045" s="45"/>
      <c r="AZ2045" s="46"/>
      <c r="BA2045" s="152"/>
      <c r="BB2045" s="47"/>
      <c r="BC2045" s="158">
        <v>0</v>
      </c>
      <c r="BD2045" s="158"/>
      <c r="BE2045" s="47"/>
      <c r="BF2045" s="56"/>
      <c r="BG2045" s="49"/>
      <c r="BH2045" s="50"/>
      <c r="BI2045" s="49"/>
      <c r="BJ2045" s="49"/>
      <c r="BK2045" s="49"/>
      <c r="BL2045" s="49"/>
      <c r="BM2045" s="49"/>
      <c r="BN2045" s="50"/>
      <c r="BO2045" s="49"/>
      <c r="BP2045" s="49"/>
      <c r="BQ2045" s="50"/>
      <c r="BR2045" s="9"/>
    </row>
    <row r="2046" spans="1:70" s="7" customFormat="1" x14ac:dyDescent="0.25">
      <c r="A2046" s="68" t="s">
        <v>2943</v>
      </c>
      <c r="B2046" s="67" t="s">
        <v>2164</v>
      </c>
      <c r="C2046" s="52">
        <v>44988.916655092595</v>
      </c>
      <c r="D2046" s="16">
        <f t="shared" si="4708"/>
        <v>2.4189814814814813E-2</v>
      </c>
      <c r="E2046" s="26"/>
      <c r="F2046" s="14" t="s">
        <v>2933</v>
      </c>
      <c r="G2046" s="15">
        <v>0.12</v>
      </c>
      <c r="H2046" s="131">
        <v>20</v>
      </c>
      <c r="I2046" s="131">
        <v>10</v>
      </c>
      <c r="J2046" s="143" t="s">
        <v>1161</v>
      </c>
      <c r="K2046" s="27">
        <v>2</v>
      </c>
      <c r="L2046" s="27">
        <v>6.0000000000000001E-3</v>
      </c>
      <c r="M2046" s="13">
        <v>400</v>
      </c>
      <c r="N2046" s="13">
        <v>240</v>
      </c>
      <c r="O2046" s="17">
        <v>2E-3</v>
      </c>
      <c r="P2046" s="27">
        <v>1</v>
      </c>
      <c r="Q2046" s="27">
        <v>6.0000000000000001E-3</v>
      </c>
      <c r="R2046" s="13">
        <v>1290</v>
      </c>
      <c r="S2046" s="13">
        <v>240</v>
      </c>
      <c r="T2046" s="133">
        <v>2.9999999999999997E-4</v>
      </c>
      <c r="U2046" s="27">
        <v>3.0000000000000001E-3</v>
      </c>
      <c r="V2046" s="8">
        <f t="shared" si="4709"/>
        <v>-1.5000000000000003E-2</v>
      </c>
      <c r="W2046" s="8">
        <f t="shared" si="4710"/>
        <v>-75.012829999999994</v>
      </c>
      <c r="X2046" s="33">
        <v>-43.331291999999998</v>
      </c>
      <c r="Y2046" s="53">
        <f t="shared" si="4711"/>
        <v>5.6812193838240432E-16</v>
      </c>
      <c r="Z2046" s="28">
        <v>-74.997827999999998</v>
      </c>
      <c r="AA2046" s="28"/>
      <c r="AB2046" s="28"/>
      <c r="AC2046" s="8">
        <f t="shared" ref="AC2046" si="4724">AB2046+AA2046</f>
        <v>0</v>
      </c>
      <c r="AD2046" s="35"/>
      <c r="AE2046" s="8">
        <f t="shared" ref="AE2046" si="4725">IF(AD2046="",0,IF(OR(AC2046="",AC2046=0),W2046-AD2046,AC2046-AD2046))</f>
        <v>0</v>
      </c>
      <c r="AF2046" s="58">
        <f t="shared" ref="AF2046" si="4726">IF(AA2046="",(Z2046-V2046)-Z2045,AC2046-W2046)</f>
        <v>1.5001999999995519E-2</v>
      </c>
      <c r="AG2046" s="40">
        <v>1329</v>
      </c>
      <c r="AH2046" s="73">
        <v>450</v>
      </c>
      <c r="AI2046" s="40"/>
      <c r="AJ2046" s="73"/>
      <c r="AK2046" s="40"/>
      <c r="AL2046" s="73"/>
      <c r="AM2046" s="70"/>
      <c r="AN2046" s="74"/>
      <c r="AO2046" s="70"/>
      <c r="AP2046" s="63"/>
      <c r="AQ2046" s="63"/>
      <c r="AR2046" s="40"/>
      <c r="AS2046" s="40"/>
      <c r="AT2046" s="63"/>
      <c r="AU2046" s="63"/>
      <c r="AV2046" s="142"/>
      <c r="AW2046" s="71"/>
      <c r="AX2046" s="45"/>
      <c r="AY2046" s="45"/>
      <c r="AZ2046" s="46"/>
      <c r="BA2046" s="152"/>
      <c r="BB2046" s="47"/>
      <c r="BC2046" s="158">
        <v>0</v>
      </c>
      <c r="BD2046" s="158"/>
      <c r="BE2046" s="47"/>
      <c r="BF2046" s="56"/>
      <c r="BG2046" s="49"/>
      <c r="BH2046" s="50"/>
      <c r="BI2046" s="49"/>
      <c r="BJ2046" s="49"/>
      <c r="BK2046" s="49"/>
      <c r="BL2046" s="49"/>
      <c r="BM2046" s="49"/>
      <c r="BN2046" s="50"/>
      <c r="BO2046" s="49"/>
      <c r="BP2046" s="49"/>
      <c r="BQ2046" s="50"/>
      <c r="BR2046" s="9"/>
    </row>
    <row r="2047" spans="1:70" s="7" customFormat="1" x14ac:dyDescent="0.25">
      <c r="A2047" s="68" t="s">
        <v>2944</v>
      </c>
      <c r="B2047" s="67" t="s">
        <v>2164</v>
      </c>
      <c r="C2047" s="52">
        <v>44988.956053240741</v>
      </c>
      <c r="D2047" s="16">
        <f t="shared" si="4708"/>
        <v>2.4189814814814813E-2</v>
      </c>
      <c r="E2047" s="26" t="s">
        <v>2940</v>
      </c>
      <c r="F2047" s="14" t="s">
        <v>2933</v>
      </c>
      <c r="G2047" s="15">
        <v>0.12</v>
      </c>
      <c r="H2047" s="131">
        <v>20</v>
      </c>
      <c r="I2047" s="131">
        <v>10</v>
      </c>
      <c r="J2047" s="143" t="s">
        <v>1161</v>
      </c>
      <c r="K2047" s="27">
        <v>2</v>
      </c>
      <c r="L2047" s="27">
        <v>6.0000000000000001E-3</v>
      </c>
      <c r="M2047" s="13">
        <v>400</v>
      </c>
      <c r="N2047" s="13">
        <v>240</v>
      </c>
      <c r="O2047" s="17">
        <v>2E-3</v>
      </c>
      <c r="P2047" s="27">
        <v>1</v>
      </c>
      <c r="Q2047" s="27">
        <v>6.0000000000000001E-3</v>
      </c>
      <c r="R2047" s="13">
        <v>1290</v>
      </c>
      <c r="S2047" s="13">
        <v>240</v>
      </c>
      <c r="T2047" s="133">
        <v>2.9999999999999997E-4</v>
      </c>
      <c r="U2047" s="27">
        <v>3.0000000000000001E-3</v>
      </c>
      <c r="V2047" s="8">
        <f t="shared" si="4709"/>
        <v>-1.5000000000000003E-2</v>
      </c>
      <c r="W2047" s="8">
        <f t="shared" si="4710"/>
        <v>-75.012827999999999</v>
      </c>
      <c r="X2047" s="33">
        <v>-43.346291999999998</v>
      </c>
      <c r="Y2047" s="53">
        <f t="shared" si="4711"/>
        <v>5.6812193838240432E-16</v>
      </c>
      <c r="Z2047" s="28">
        <v>-74.997788999999997</v>
      </c>
      <c r="AA2047" s="28"/>
      <c r="AB2047" s="28"/>
      <c r="AC2047" s="8">
        <f t="shared" ref="AC2047" si="4727">AB2047+AA2047</f>
        <v>0</v>
      </c>
      <c r="AD2047" s="35"/>
      <c r="AE2047" s="8">
        <f t="shared" ref="AE2047" si="4728">IF(AD2047="",0,IF(OR(AC2047="",AC2047=0),W2047-AD2047,AC2047-AD2047))</f>
        <v>0</v>
      </c>
      <c r="AF2047" s="58">
        <f t="shared" ref="AF2047" si="4729">IF(AA2047="",(Z2047-V2047)-Z2046,AC2047-W2047)</f>
        <v>1.5039000000001579E-2</v>
      </c>
      <c r="AG2047" s="40">
        <v>1359</v>
      </c>
      <c r="AH2047" s="73">
        <v>450</v>
      </c>
      <c r="AI2047" s="40"/>
      <c r="AJ2047" s="73"/>
      <c r="AK2047" s="40"/>
      <c r="AL2047" s="73"/>
      <c r="AM2047" s="70"/>
      <c r="AN2047" s="74"/>
      <c r="AO2047" s="70"/>
      <c r="AP2047" s="63"/>
      <c r="AQ2047" s="63"/>
      <c r="AR2047" s="40"/>
      <c r="AS2047" s="40"/>
      <c r="AT2047" s="63"/>
      <c r="AU2047" s="63"/>
      <c r="AV2047" s="142"/>
      <c r="AW2047" s="71"/>
      <c r="AX2047" s="45"/>
      <c r="AY2047" s="45"/>
      <c r="AZ2047" s="46"/>
      <c r="BA2047" s="152"/>
      <c r="BB2047" s="47"/>
      <c r="BC2047" s="158">
        <v>0</v>
      </c>
      <c r="BD2047" s="158"/>
      <c r="BE2047" s="47"/>
      <c r="BF2047" s="56"/>
      <c r="BG2047" s="49"/>
      <c r="BH2047" s="50"/>
      <c r="BI2047" s="49"/>
      <c r="BJ2047" s="49"/>
      <c r="BK2047" s="49"/>
      <c r="BL2047" s="49"/>
      <c r="BM2047" s="49"/>
      <c r="BN2047" s="50"/>
      <c r="BO2047" s="49"/>
      <c r="BP2047" s="49"/>
      <c r="BQ2047" s="50"/>
      <c r="BR2047" s="9"/>
    </row>
    <row r="2048" spans="1:70" s="7" customFormat="1" x14ac:dyDescent="0.25">
      <c r="A2048" s="68" t="s">
        <v>2945</v>
      </c>
      <c r="B2048" s="67" t="s">
        <v>2164</v>
      </c>
      <c r="C2048" s="52">
        <v>44988.992199074077</v>
      </c>
      <c r="D2048" s="16">
        <f t="shared" si="4708"/>
        <v>2.4189814814814813E-2</v>
      </c>
      <c r="E2048" s="26"/>
      <c r="F2048" s="14" t="s">
        <v>2933</v>
      </c>
      <c r="G2048" s="15">
        <v>0.12</v>
      </c>
      <c r="H2048" s="131">
        <v>20</v>
      </c>
      <c r="I2048" s="131">
        <v>10</v>
      </c>
      <c r="J2048" s="143" t="s">
        <v>1161</v>
      </c>
      <c r="K2048" s="27">
        <v>2</v>
      </c>
      <c r="L2048" s="27">
        <v>6.0000000000000001E-3</v>
      </c>
      <c r="M2048" s="13">
        <v>400</v>
      </c>
      <c r="N2048" s="13">
        <v>240</v>
      </c>
      <c r="O2048" s="17">
        <v>2E-3</v>
      </c>
      <c r="P2048" s="27">
        <v>1</v>
      </c>
      <c r="Q2048" s="27">
        <v>6.0000000000000001E-3</v>
      </c>
      <c r="R2048" s="13">
        <v>1290</v>
      </c>
      <c r="S2048" s="13">
        <v>240</v>
      </c>
      <c r="T2048" s="133">
        <v>2.9999999999999997E-4</v>
      </c>
      <c r="U2048" s="27">
        <v>3.0000000000000001E-3</v>
      </c>
      <c r="V2048" s="8">
        <f t="shared" si="4709"/>
        <v>-1.5000000000000003E-2</v>
      </c>
      <c r="W2048" s="8">
        <f t="shared" si="4710"/>
        <v>-75.012788999999998</v>
      </c>
      <c r="X2048" s="33">
        <v>-43.361289999999997</v>
      </c>
      <c r="Y2048" s="53">
        <f t="shared" si="4711"/>
        <v>2.0000000014877908E-6</v>
      </c>
      <c r="Z2048" s="28">
        <v>-74.997805999999997</v>
      </c>
      <c r="AA2048" s="28"/>
      <c r="AB2048" s="28"/>
      <c r="AC2048" s="8">
        <f t="shared" ref="AC2048" si="4730">AB2048+AA2048</f>
        <v>0</v>
      </c>
      <c r="AD2048" s="35"/>
      <c r="AE2048" s="8">
        <f t="shared" ref="AE2048" si="4731">IF(AD2048="",0,IF(OR(AC2048="",AC2048=0),W2048-AD2048,AC2048-AD2048))</f>
        <v>0</v>
      </c>
      <c r="AF2048" s="58">
        <f t="shared" ref="AF2048" si="4732">IF(AA2048="",(Z2048-V2048)-Z2047,AC2048-W2048)</f>
        <v>1.4983000000000857E-2</v>
      </c>
      <c r="AG2048" s="40">
        <v>1312</v>
      </c>
      <c r="AH2048" s="73">
        <v>450</v>
      </c>
      <c r="AI2048" s="40"/>
      <c r="AJ2048" s="73"/>
      <c r="AK2048" s="40"/>
      <c r="AL2048" s="73"/>
      <c r="AM2048" s="70"/>
      <c r="AN2048" s="74"/>
      <c r="AO2048" s="70"/>
      <c r="AP2048" s="63"/>
      <c r="AQ2048" s="63"/>
      <c r="AR2048" s="40"/>
      <c r="AS2048" s="40"/>
      <c r="AT2048" s="63"/>
      <c r="AU2048" s="63"/>
      <c r="AV2048" s="142"/>
      <c r="AW2048" s="71"/>
      <c r="AX2048" s="45"/>
      <c r="AY2048" s="45"/>
      <c r="AZ2048" s="46"/>
      <c r="BA2048" s="152"/>
      <c r="BB2048" s="47"/>
      <c r="BC2048" s="158">
        <v>0</v>
      </c>
      <c r="BD2048" s="158"/>
      <c r="BE2048" s="47"/>
      <c r="BF2048" s="56"/>
      <c r="BG2048" s="49"/>
      <c r="BH2048" s="50"/>
      <c r="BI2048" s="49"/>
      <c r="BJ2048" s="49"/>
      <c r="BK2048" s="49"/>
      <c r="BL2048" s="49"/>
      <c r="BM2048" s="49"/>
      <c r="BN2048" s="50"/>
      <c r="BO2048" s="49"/>
      <c r="BP2048" s="49"/>
      <c r="BQ2048" s="50"/>
      <c r="BR2048" s="9"/>
    </row>
    <row r="2049" spans="1:70" s="7" customFormat="1" x14ac:dyDescent="0.25">
      <c r="A2049" s="68" t="s">
        <v>2946</v>
      </c>
      <c r="B2049" s="67" t="s">
        <v>2164</v>
      </c>
      <c r="C2049" s="52">
        <v>44989.032164351855</v>
      </c>
      <c r="D2049" s="16">
        <f t="shared" si="4708"/>
        <v>2.4189814814814813E-2</v>
      </c>
      <c r="E2049" s="26"/>
      <c r="F2049" s="14" t="s">
        <v>2933</v>
      </c>
      <c r="G2049" s="15">
        <v>0.12</v>
      </c>
      <c r="H2049" s="131">
        <v>20</v>
      </c>
      <c r="I2049" s="131">
        <v>10</v>
      </c>
      <c r="J2049" s="143" t="s">
        <v>1161</v>
      </c>
      <c r="K2049" s="27">
        <v>2</v>
      </c>
      <c r="L2049" s="27">
        <v>6.0000000000000001E-3</v>
      </c>
      <c r="M2049" s="13">
        <v>400</v>
      </c>
      <c r="N2049" s="13">
        <v>240</v>
      </c>
      <c r="O2049" s="17">
        <v>2E-3</v>
      </c>
      <c r="P2049" s="27">
        <v>1</v>
      </c>
      <c r="Q2049" s="27">
        <v>6.0000000000000001E-3</v>
      </c>
      <c r="R2049" s="13">
        <v>1290</v>
      </c>
      <c r="S2049" s="13">
        <v>240</v>
      </c>
      <c r="T2049" s="133">
        <v>2.9999999999999997E-4</v>
      </c>
      <c r="U2049" s="27">
        <v>3.0000000000000001E-3</v>
      </c>
      <c r="V2049" s="8">
        <f t="shared" si="4709"/>
        <v>-1.5000000000000003E-2</v>
      </c>
      <c r="W2049" s="8">
        <f t="shared" si="4710"/>
        <v>-75.012805999999998</v>
      </c>
      <c r="X2049" s="33">
        <v>-43.376292999999997</v>
      </c>
      <c r="Y2049" s="53">
        <f t="shared" si="4711"/>
        <v>3.0000000000992774E-6</v>
      </c>
      <c r="Z2049" s="28">
        <v>-74.997804000000002</v>
      </c>
      <c r="AA2049" s="28"/>
      <c r="AB2049" s="28"/>
      <c r="AC2049" s="8">
        <f t="shared" ref="AC2049" si="4733">AB2049+AA2049</f>
        <v>0</v>
      </c>
      <c r="AD2049" s="35"/>
      <c r="AE2049" s="8">
        <f t="shared" ref="AE2049" si="4734">IF(AD2049="",0,IF(OR(AC2049="",AC2049=0),W2049-AD2049,AC2049-AD2049))</f>
        <v>0</v>
      </c>
      <c r="AF2049" s="58">
        <f t="shared" ref="AF2049" si="4735">IF(AA2049="",(Z2049-V2049)-Z2048,AC2049-W2049)</f>
        <v>1.5001999999995519E-2</v>
      </c>
      <c r="AG2049" s="40">
        <v>1302</v>
      </c>
      <c r="AH2049" s="73">
        <v>450</v>
      </c>
      <c r="AI2049" s="40"/>
      <c r="AJ2049" s="73"/>
      <c r="AK2049" s="40"/>
      <c r="AL2049" s="73"/>
      <c r="AM2049" s="70"/>
      <c r="AN2049" s="74"/>
      <c r="AO2049" s="70"/>
      <c r="AP2049" s="63"/>
      <c r="AQ2049" s="63"/>
      <c r="AR2049" s="40"/>
      <c r="AS2049" s="40"/>
      <c r="AT2049" s="63"/>
      <c r="AU2049" s="63"/>
      <c r="AV2049" s="142"/>
      <c r="AW2049" s="71"/>
      <c r="AX2049" s="45"/>
      <c r="AY2049" s="45"/>
      <c r="AZ2049" s="46"/>
      <c r="BA2049" s="152"/>
      <c r="BB2049" s="47"/>
      <c r="BC2049" s="158">
        <v>0</v>
      </c>
      <c r="BD2049" s="158"/>
      <c r="BE2049" s="47"/>
      <c r="BF2049" s="56"/>
      <c r="BG2049" s="49"/>
      <c r="BH2049" s="50"/>
      <c r="BI2049" s="49"/>
      <c r="BJ2049" s="49"/>
      <c r="BK2049" s="49"/>
      <c r="BL2049" s="49"/>
      <c r="BM2049" s="49"/>
      <c r="BN2049" s="50"/>
      <c r="BO2049" s="49"/>
      <c r="BP2049" s="49"/>
      <c r="BQ2049" s="50"/>
      <c r="BR2049" s="9"/>
    </row>
    <row r="2050" spans="1:70" s="7" customFormat="1" x14ac:dyDescent="0.25">
      <c r="A2050" s="68" t="s">
        <v>2947</v>
      </c>
      <c r="B2050" s="67" t="s">
        <v>2164</v>
      </c>
      <c r="C2050" s="52">
        <v>44989.068969907406</v>
      </c>
      <c r="D2050" s="16">
        <f t="shared" si="4708"/>
        <v>3.2407407407407406E-2</v>
      </c>
      <c r="E2050" s="26"/>
      <c r="F2050" s="14" t="s">
        <v>2933</v>
      </c>
      <c r="G2050" s="15">
        <v>0.12</v>
      </c>
      <c r="H2050" s="131">
        <v>20</v>
      </c>
      <c r="I2050" s="131">
        <v>10</v>
      </c>
      <c r="J2050" s="143" t="s">
        <v>1161</v>
      </c>
      <c r="K2050" s="27">
        <v>7</v>
      </c>
      <c r="L2050" s="27">
        <v>6.0000000000000001E-3</v>
      </c>
      <c r="M2050" s="13">
        <v>400</v>
      </c>
      <c r="N2050" s="13">
        <v>240</v>
      </c>
      <c r="O2050" s="17">
        <v>2E-3</v>
      </c>
      <c r="P2050" s="27">
        <v>0</v>
      </c>
      <c r="Q2050" s="27">
        <v>6.0000000000000001E-3</v>
      </c>
      <c r="R2050" s="13">
        <v>1290</v>
      </c>
      <c r="S2050" s="13">
        <v>240</v>
      </c>
      <c r="T2050" s="133">
        <v>2.9999999999999997E-4</v>
      </c>
      <c r="U2050" s="27">
        <v>0</v>
      </c>
      <c r="V2050" s="8">
        <f t="shared" si="4709"/>
        <v>-4.2000000000000003E-2</v>
      </c>
      <c r="W2050" s="8">
        <f t="shared" si="4710"/>
        <v>-75.039804000000004</v>
      </c>
      <c r="X2050" s="33">
        <v>-43.394292</v>
      </c>
      <c r="Y2050" s="53">
        <f t="shared" si="4711"/>
        <v>9.9999999679349638E-7</v>
      </c>
      <c r="Z2050" s="28">
        <v>-74.997838999999999</v>
      </c>
      <c r="AA2050" s="28"/>
      <c r="AB2050" s="28"/>
      <c r="AC2050" s="8">
        <f t="shared" ref="AC2050" si="4736">AB2050+AA2050</f>
        <v>0</v>
      </c>
      <c r="AD2050" s="35"/>
      <c r="AE2050" s="8">
        <f t="shared" ref="AE2050" si="4737">IF(AD2050="",0,IF(OR(AC2050="",AC2050=0),W2050-AD2050,AC2050-AD2050))</f>
        <v>0</v>
      </c>
      <c r="AF2050" s="58">
        <f t="shared" ref="AF2050" si="4738">IF(AA2050="",(Z2050-V2050)-Z2049,AC2050-W2050)</f>
        <v>4.1965000000004693E-2</v>
      </c>
      <c r="AG2050" s="40">
        <v>1302</v>
      </c>
      <c r="AH2050" s="73">
        <v>450</v>
      </c>
      <c r="AI2050" s="40"/>
      <c r="AJ2050" s="73"/>
      <c r="AK2050" s="40"/>
      <c r="AL2050" s="73"/>
      <c r="AM2050" s="70"/>
      <c r="AN2050" s="74"/>
      <c r="AO2050" s="70"/>
      <c r="AP2050" s="63"/>
      <c r="AQ2050" s="63"/>
      <c r="AR2050" s="40"/>
      <c r="AS2050" s="40"/>
      <c r="AT2050" s="63"/>
      <c r="AU2050" s="63"/>
      <c r="AV2050" s="142"/>
      <c r="AW2050" s="71"/>
      <c r="AX2050" s="45"/>
      <c r="AY2050" s="45"/>
      <c r="AZ2050" s="46"/>
      <c r="BA2050" s="152"/>
      <c r="BB2050" s="47"/>
      <c r="BC2050" s="158">
        <v>0</v>
      </c>
      <c r="BD2050" s="158"/>
      <c r="BE2050" s="47"/>
      <c r="BF2050" s="56"/>
      <c r="BG2050" s="49"/>
      <c r="BH2050" s="50"/>
      <c r="BI2050" s="49"/>
      <c r="BJ2050" s="49"/>
      <c r="BK2050" s="49"/>
      <c r="BL2050" s="49"/>
      <c r="BM2050" s="49"/>
      <c r="BN2050" s="50"/>
      <c r="BO2050" s="49"/>
      <c r="BP2050" s="49"/>
      <c r="BQ2050" s="50"/>
      <c r="BR2050" s="9"/>
    </row>
    <row r="2051" spans="1:70" s="7" customFormat="1" x14ac:dyDescent="0.25">
      <c r="A2051" s="68" t="s">
        <v>2948</v>
      </c>
      <c r="B2051" s="67" t="s">
        <v>2164</v>
      </c>
      <c r="C2051" s="52">
        <v>44989.152962962966</v>
      </c>
      <c r="D2051" s="16">
        <f t="shared" si="4708"/>
        <v>3.2407407407407406E-2</v>
      </c>
      <c r="E2051" s="26"/>
      <c r="F2051" s="14" t="s">
        <v>2933</v>
      </c>
      <c r="G2051" s="15">
        <v>0.12</v>
      </c>
      <c r="H2051" s="131">
        <v>20</v>
      </c>
      <c r="I2051" s="131">
        <v>10</v>
      </c>
      <c r="J2051" s="143" t="s">
        <v>1161</v>
      </c>
      <c r="K2051" s="27">
        <v>7</v>
      </c>
      <c r="L2051" s="27">
        <v>6.0000000000000001E-3</v>
      </c>
      <c r="M2051" s="13">
        <v>400</v>
      </c>
      <c r="N2051" s="13">
        <v>240</v>
      </c>
      <c r="O2051" s="17">
        <v>2E-3</v>
      </c>
      <c r="P2051" s="27">
        <v>0</v>
      </c>
      <c r="Q2051" s="27">
        <v>6.0000000000000001E-3</v>
      </c>
      <c r="R2051" s="13">
        <v>1290</v>
      </c>
      <c r="S2051" s="13">
        <v>240</v>
      </c>
      <c r="T2051" s="133">
        <v>2.9999999999999997E-4</v>
      </c>
      <c r="U2051" s="27">
        <v>0</v>
      </c>
      <c r="V2051" s="8">
        <f t="shared" si="4709"/>
        <v>-4.2000000000000003E-2</v>
      </c>
      <c r="W2051" s="8">
        <f t="shared" si="4710"/>
        <v>-75.039839000000001</v>
      </c>
      <c r="X2051" s="33">
        <v>-43.436292000000002</v>
      </c>
      <c r="Y2051" s="53">
        <f t="shared" si="4711"/>
        <v>1.5890067039947553E-15</v>
      </c>
      <c r="Z2051" s="28">
        <v>-74.997866000000002</v>
      </c>
      <c r="AA2051" s="28"/>
      <c r="AB2051" s="28"/>
      <c r="AC2051" s="8">
        <f t="shared" ref="AC2051" si="4739">AB2051+AA2051</f>
        <v>0</v>
      </c>
      <c r="AD2051" s="35"/>
      <c r="AE2051" s="8">
        <f t="shared" ref="AE2051" si="4740">IF(AD2051="",0,IF(OR(AC2051="",AC2051=0),W2051-AD2051,AC2051-AD2051))</f>
        <v>0</v>
      </c>
      <c r="AF2051" s="58">
        <f t="shared" ref="AF2051" si="4741">IF(AA2051="",(Z2051-V2051)-Z2050,AC2051-W2051)</f>
        <v>4.1972999999998706E-2</v>
      </c>
      <c r="AG2051" s="40">
        <v>1313</v>
      </c>
      <c r="AH2051" s="73">
        <v>450</v>
      </c>
      <c r="AI2051" s="40"/>
      <c r="AJ2051" s="73"/>
      <c r="AK2051" s="40"/>
      <c r="AL2051" s="73"/>
      <c r="AM2051" s="70"/>
      <c r="AN2051" s="74"/>
      <c r="AO2051" s="70"/>
      <c r="AP2051" s="63"/>
      <c r="AQ2051" s="63"/>
      <c r="AR2051" s="40"/>
      <c r="AS2051" s="40"/>
      <c r="AT2051" s="63"/>
      <c r="AU2051" s="63"/>
      <c r="AV2051" s="142"/>
      <c r="AW2051" s="71"/>
      <c r="AX2051" s="45"/>
      <c r="AY2051" s="45"/>
      <c r="AZ2051" s="46"/>
      <c r="BA2051" s="152"/>
      <c r="BB2051" s="47"/>
      <c r="BC2051" s="158">
        <v>0</v>
      </c>
      <c r="BD2051" s="158"/>
      <c r="BE2051" s="47"/>
      <c r="BF2051" s="56"/>
      <c r="BG2051" s="49"/>
      <c r="BH2051" s="50"/>
      <c r="BI2051" s="49"/>
      <c r="BJ2051" s="49"/>
      <c r="BK2051" s="49"/>
      <c r="BL2051" s="49"/>
      <c r="BM2051" s="49"/>
      <c r="BN2051" s="50"/>
      <c r="BO2051" s="49"/>
      <c r="BP2051" s="49"/>
      <c r="BQ2051" s="50"/>
      <c r="BR2051" s="9"/>
    </row>
    <row r="2052" spans="1:70" s="7" customFormat="1" x14ac:dyDescent="0.25">
      <c r="A2052" s="68" t="s">
        <v>2949</v>
      </c>
      <c r="B2052" s="67" t="s">
        <v>2164</v>
      </c>
      <c r="C2052" s="52">
        <v>44989.198368055557</v>
      </c>
      <c r="D2052" s="16">
        <f t="shared" si="4708"/>
        <v>3.2407407407407406E-2</v>
      </c>
      <c r="E2052" s="26"/>
      <c r="F2052" s="14" t="s">
        <v>2933</v>
      </c>
      <c r="G2052" s="15">
        <v>0.12</v>
      </c>
      <c r="H2052" s="131">
        <v>20</v>
      </c>
      <c r="I2052" s="131">
        <v>10</v>
      </c>
      <c r="J2052" s="143" t="s">
        <v>1161</v>
      </c>
      <c r="K2052" s="27">
        <v>7</v>
      </c>
      <c r="L2052" s="27">
        <v>6.0000000000000001E-3</v>
      </c>
      <c r="M2052" s="13">
        <v>400</v>
      </c>
      <c r="N2052" s="13">
        <v>240</v>
      </c>
      <c r="O2052" s="17">
        <v>2E-3</v>
      </c>
      <c r="P2052" s="27">
        <v>0</v>
      </c>
      <c r="Q2052" s="27">
        <v>6.0000000000000001E-3</v>
      </c>
      <c r="R2052" s="13">
        <v>1290</v>
      </c>
      <c r="S2052" s="13">
        <v>240</v>
      </c>
      <c r="T2052" s="133">
        <v>2.9999999999999997E-4</v>
      </c>
      <c r="U2052" s="27">
        <v>0</v>
      </c>
      <c r="V2052" s="8">
        <f t="shared" si="4709"/>
        <v>-4.2000000000000003E-2</v>
      </c>
      <c r="W2052" s="8">
        <f t="shared" si="4710"/>
        <v>-75.039866000000004</v>
      </c>
      <c r="X2052" s="33">
        <v>-43.478290000000001</v>
      </c>
      <c r="Y2052" s="53">
        <f t="shared" si="4711"/>
        <v>2.0000000004669061E-6</v>
      </c>
      <c r="Z2052" s="28">
        <v>-75.002784000000005</v>
      </c>
      <c r="AA2052" s="28"/>
      <c r="AB2052" s="28"/>
      <c r="AC2052" s="8">
        <f t="shared" ref="AC2052" si="4742">AB2052+AA2052</f>
        <v>0</v>
      </c>
      <c r="AD2052" s="35"/>
      <c r="AE2052" s="8">
        <f t="shared" ref="AE2052" si="4743">IF(AD2052="",0,IF(OR(AC2052="",AC2052=0),W2052-AD2052,AC2052-AD2052))</f>
        <v>0</v>
      </c>
      <c r="AF2052" s="58">
        <f t="shared" ref="AF2052" si="4744">IF(AA2052="",(Z2052-V2052)-Z2051,AC2052-W2052)</f>
        <v>3.7081999999998061E-2</v>
      </c>
      <c r="AG2052" s="40">
        <v>1178</v>
      </c>
      <c r="AH2052" s="73">
        <v>450</v>
      </c>
      <c r="AI2052" s="40"/>
      <c r="AJ2052" s="73"/>
      <c r="AK2052" s="40"/>
      <c r="AL2052" s="73"/>
      <c r="AM2052" s="70"/>
      <c r="AN2052" s="74"/>
      <c r="AO2052" s="70"/>
      <c r="AP2052" s="63"/>
      <c r="AQ2052" s="63"/>
      <c r="AR2052" s="40"/>
      <c r="AS2052" s="40"/>
      <c r="AT2052" s="63"/>
      <c r="AU2052" s="63"/>
      <c r="AV2052" s="142"/>
      <c r="AW2052" s="71"/>
      <c r="AX2052" s="45"/>
      <c r="AY2052" s="45"/>
      <c r="AZ2052" s="46"/>
      <c r="BA2052" s="152"/>
      <c r="BB2052" s="47"/>
      <c r="BC2052" s="158">
        <v>0</v>
      </c>
      <c r="BD2052" s="158"/>
      <c r="BE2052" s="47"/>
      <c r="BF2052" s="56"/>
      <c r="BG2052" s="49"/>
      <c r="BH2052" s="50"/>
      <c r="BI2052" s="49"/>
      <c r="BJ2052" s="49"/>
      <c r="BK2052" s="49"/>
      <c r="BL2052" s="49"/>
      <c r="BM2052" s="49"/>
      <c r="BN2052" s="50"/>
      <c r="BO2052" s="49"/>
      <c r="BP2052" s="49"/>
      <c r="BQ2052" s="50"/>
      <c r="BR2052" s="9"/>
    </row>
    <row r="2053" spans="1:70" s="7" customFormat="1" x14ac:dyDescent="0.25">
      <c r="A2053" s="68" t="s">
        <v>2950</v>
      </c>
      <c r="B2053" s="67" t="s">
        <v>2164</v>
      </c>
      <c r="C2053" s="52">
        <v>44989.240381944444</v>
      </c>
      <c r="D2053" s="16">
        <f t="shared" si="4708"/>
        <v>2.4189814814814813E-2</v>
      </c>
      <c r="E2053" s="26"/>
      <c r="F2053" s="14" t="s">
        <v>2933</v>
      </c>
      <c r="G2053" s="15">
        <v>0.12</v>
      </c>
      <c r="H2053" s="131">
        <v>20</v>
      </c>
      <c r="I2053" s="131">
        <v>10</v>
      </c>
      <c r="J2053" s="143" t="s">
        <v>1161</v>
      </c>
      <c r="K2053" s="27">
        <v>2</v>
      </c>
      <c r="L2053" s="27">
        <v>6.0000000000000001E-3</v>
      </c>
      <c r="M2053" s="13">
        <v>400</v>
      </c>
      <c r="N2053" s="13">
        <v>240</v>
      </c>
      <c r="O2053" s="17">
        <v>2E-3</v>
      </c>
      <c r="P2053" s="27">
        <v>1</v>
      </c>
      <c r="Q2053" s="27">
        <v>6.0000000000000001E-3</v>
      </c>
      <c r="R2053" s="13">
        <v>1290</v>
      </c>
      <c r="S2053" s="13">
        <v>240</v>
      </c>
      <c r="T2053" s="133">
        <v>2.9999999999999997E-4</v>
      </c>
      <c r="U2053" s="27">
        <v>3.0000000000000001E-3</v>
      </c>
      <c r="V2053" s="8">
        <f t="shared" si="4709"/>
        <v>-1.5000000000000003E-2</v>
      </c>
      <c r="W2053" s="8">
        <f t="shared" si="4710"/>
        <v>-75.017784000000006</v>
      </c>
      <c r="X2053" s="33">
        <v>-43.517290000000003</v>
      </c>
      <c r="Y2053" s="53">
        <f t="shared" si="4711"/>
        <v>1.4753823163182744E-15</v>
      </c>
      <c r="Z2053" s="28">
        <v>-75.017768000000004</v>
      </c>
      <c r="AA2053" s="28"/>
      <c r="AB2053" s="28"/>
      <c r="AC2053" s="8">
        <f t="shared" ref="AC2053" si="4745">AB2053+AA2053</f>
        <v>0</v>
      </c>
      <c r="AD2053" s="35"/>
      <c r="AE2053" s="8">
        <f t="shared" ref="AE2053" si="4746">IF(AD2053="",0,IF(OR(AC2053="",AC2053=0),W2053-AD2053,AC2053-AD2053))</f>
        <v>0</v>
      </c>
      <c r="AF2053" s="58">
        <f t="shared" ref="AF2053" si="4747">IF(AA2053="",(Z2053-V2053)-Z2052,AC2053-W2053)</f>
        <v>1.6000000002236447E-5</v>
      </c>
      <c r="AG2053" s="40">
        <v>16</v>
      </c>
      <c r="AH2053" s="73">
        <v>450</v>
      </c>
      <c r="AI2053" s="40"/>
      <c r="AJ2053" s="73"/>
      <c r="AK2053" s="40">
        <v>16</v>
      </c>
      <c r="AL2053" s="73">
        <v>200</v>
      </c>
      <c r="AM2053" s="70"/>
      <c r="AN2053" s="74"/>
      <c r="AO2053" s="70"/>
      <c r="AP2053" s="63"/>
      <c r="AQ2053" s="63"/>
      <c r="AR2053" s="40"/>
      <c r="AS2053" s="40"/>
      <c r="AT2053" s="63"/>
      <c r="AU2053" s="63"/>
      <c r="AV2053" s="142"/>
      <c r="AW2053" s="71"/>
      <c r="AX2053" s="45">
        <v>6.8499999999999995E-4</v>
      </c>
      <c r="AY2053" s="45">
        <v>-1.1019999999999999E-3</v>
      </c>
      <c r="AZ2053" s="46"/>
      <c r="BA2053" s="152"/>
      <c r="BB2053" s="47"/>
      <c r="BC2053" s="158">
        <v>0</v>
      </c>
      <c r="BD2053" s="158"/>
      <c r="BE2053" s="47"/>
      <c r="BF2053" s="56"/>
      <c r="BG2053" s="49"/>
      <c r="BH2053" s="50"/>
      <c r="BI2053" s="49"/>
      <c r="BJ2053" s="49"/>
      <c r="BK2053" s="49"/>
      <c r="BL2053" s="49"/>
      <c r="BM2053" s="49"/>
      <c r="BN2053" s="50"/>
      <c r="BO2053" s="49"/>
      <c r="BP2053" s="49"/>
      <c r="BQ2053" s="50"/>
      <c r="BR2053" s="9"/>
    </row>
    <row r="2054" spans="1:70" s="7" customFormat="1" x14ac:dyDescent="0.25">
      <c r="A2054" s="68" t="s">
        <v>2951</v>
      </c>
      <c r="B2054" s="67" t="s">
        <v>2952</v>
      </c>
      <c r="C2054" s="52">
        <v>44989.241944444446</v>
      </c>
      <c r="D2054" s="16">
        <f t="shared" si="4708"/>
        <v>2.4189814814814813E-2</v>
      </c>
      <c r="E2054" s="26"/>
      <c r="F2054" s="14" t="s">
        <v>2933</v>
      </c>
      <c r="G2054" s="15">
        <v>0.12</v>
      </c>
      <c r="H2054" s="131">
        <v>20</v>
      </c>
      <c r="I2054" s="131">
        <v>10</v>
      </c>
      <c r="J2054" s="143" t="s">
        <v>1161</v>
      </c>
      <c r="K2054" s="27">
        <v>2</v>
      </c>
      <c r="L2054" s="27">
        <v>6.0000000000000001E-3</v>
      </c>
      <c r="M2054" s="13">
        <v>400</v>
      </c>
      <c r="N2054" s="13">
        <v>240</v>
      </c>
      <c r="O2054" s="17">
        <v>2E-3</v>
      </c>
      <c r="P2054" s="27">
        <v>1</v>
      </c>
      <c r="Q2054" s="27">
        <v>6.0000000000000001E-3</v>
      </c>
      <c r="R2054" s="13">
        <v>1290</v>
      </c>
      <c r="S2054" s="13">
        <v>240</v>
      </c>
      <c r="T2054" s="133">
        <v>2.9999999999999997E-4</v>
      </c>
      <c r="U2054" s="27">
        <v>3.0000000000000001E-3</v>
      </c>
      <c r="V2054" s="8">
        <f t="shared" si="4709"/>
        <v>-1.5000000000000003E-2</v>
      </c>
      <c r="W2054" s="8">
        <f t="shared" si="4710"/>
        <v>-75.032768000000004</v>
      </c>
      <c r="X2054" s="33">
        <v>-43.532293000000003</v>
      </c>
      <c r="Y2054" s="53">
        <f t="shared" si="4711"/>
        <v>3.0000000000992774E-6</v>
      </c>
      <c r="Z2054" s="28">
        <v>-75.032792999999998</v>
      </c>
      <c r="AA2054" s="28"/>
      <c r="AB2054" s="28"/>
      <c r="AC2054" s="8">
        <f t="shared" ref="AC2054" si="4748">AB2054+AA2054</f>
        <v>0</v>
      </c>
      <c r="AD2054" s="35"/>
      <c r="AE2054" s="8">
        <f t="shared" ref="AE2054" si="4749">IF(AD2054="",0,IF(OR(AC2054="",AC2054=0),W2054-AD2054,AC2054-AD2054))</f>
        <v>0</v>
      </c>
      <c r="AF2054" s="58">
        <f t="shared" ref="AF2054" si="4750">IF(AA2054="",(Z2054-V2054)-Z2053,AC2054-W2054)</f>
        <v>-2.4999999993724487E-5</v>
      </c>
      <c r="AG2054" s="40"/>
      <c r="AH2054" s="73"/>
      <c r="AI2054" s="40"/>
      <c r="AJ2054" s="73"/>
      <c r="AK2054" s="40">
        <v>16</v>
      </c>
      <c r="AL2054" s="73">
        <v>200</v>
      </c>
      <c r="AM2054" s="70"/>
      <c r="AN2054" s="74"/>
      <c r="AO2054" s="70"/>
      <c r="AP2054" s="63"/>
      <c r="AQ2054" s="63"/>
      <c r="AR2054" s="40"/>
      <c r="AS2054" s="40"/>
      <c r="AT2054" s="63"/>
      <c r="AU2054" s="63"/>
      <c r="AV2054" s="142"/>
      <c r="AW2054" s="71"/>
      <c r="AX2054" s="45"/>
      <c r="AY2054" s="45"/>
      <c r="AZ2054" s="46"/>
      <c r="BA2054" s="152"/>
      <c r="BB2054" s="47"/>
      <c r="BC2054" s="158">
        <v>0</v>
      </c>
      <c r="BD2054" s="158">
        <v>4</v>
      </c>
      <c r="BE2054" s="47">
        <v>4.0999999999999996</v>
      </c>
      <c r="BF2054" s="56"/>
      <c r="BG2054" s="49"/>
      <c r="BH2054" s="50"/>
      <c r="BI2054" s="49"/>
      <c r="BJ2054" s="49"/>
      <c r="BK2054" s="49"/>
      <c r="BL2054" s="49"/>
      <c r="BM2054" s="49"/>
      <c r="BN2054" s="50"/>
      <c r="BO2054" s="49"/>
      <c r="BP2054" s="49"/>
      <c r="BQ2054" s="50"/>
      <c r="BR2054" s="9"/>
    </row>
    <row r="2055" spans="1:70" s="7" customFormat="1" x14ac:dyDescent="0.25">
      <c r="A2055" s="68" t="s">
        <v>2953</v>
      </c>
      <c r="B2055" s="67" t="s">
        <v>1246</v>
      </c>
      <c r="C2055" s="52">
        <v>44989.361747685187</v>
      </c>
      <c r="D2055" s="16">
        <f t="shared" si="4708"/>
        <v>2.4189814814814813E-2</v>
      </c>
      <c r="E2055" s="26"/>
      <c r="F2055" s="14" t="s">
        <v>2933</v>
      </c>
      <c r="G2055" s="15">
        <v>0.12</v>
      </c>
      <c r="H2055" s="131">
        <v>20</v>
      </c>
      <c r="I2055" s="131">
        <v>10</v>
      </c>
      <c r="J2055" s="143" t="s">
        <v>1161</v>
      </c>
      <c r="K2055" s="27">
        <v>2</v>
      </c>
      <c r="L2055" s="27">
        <v>6.0000000000000001E-3</v>
      </c>
      <c r="M2055" s="13">
        <v>400</v>
      </c>
      <c r="N2055" s="13">
        <v>240</v>
      </c>
      <c r="O2055" s="17">
        <v>2E-3</v>
      </c>
      <c r="P2055" s="27">
        <v>1</v>
      </c>
      <c r="Q2055" s="27">
        <v>6.0000000000000001E-3</v>
      </c>
      <c r="R2055" s="13">
        <v>1290</v>
      </c>
      <c r="S2055" s="13">
        <v>240</v>
      </c>
      <c r="T2055" s="133">
        <v>2.9999999999999997E-4</v>
      </c>
      <c r="U2055" s="27">
        <v>3.0000000000000001E-3</v>
      </c>
      <c r="V2055" s="8">
        <f t="shared" si="4709"/>
        <v>-1.5000000000000003E-2</v>
      </c>
      <c r="W2055" s="8">
        <f t="shared" si="4710"/>
        <v>-75.047792999999999</v>
      </c>
      <c r="X2055" s="33">
        <v>-43.547294000000001</v>
      </c>
      <c r="Y2055" s="53">
        <f t="shared" si="4711"/>
        <v>9.9999999804336465E-7</v>
      </c>
      <c r="Z2055" s="28">
        <v>-75.047827999999996</v>
      </c>
      <c r="AA2055" s="28"/>
      <c r="AB2055" s="28"/>
      <c r="AC2055" s="8">
        <f t="shared" ref="AC2055" si="4751">AB2055+AA2055</f>
        <v>0</v>
      </c>
      <c r="AD2055" s="35"/>
      <c r="AE2055" s="8">
        <f t="shared" ref="AE2055" si="4752">IF(AD2055="",0,IF(OR(AC2055="",AC2055=0),W2055-AD2055,AC2055-AD2055))</f>
        <v>0</v>
      </c>
      <c r="AF2055" s="58">
        <f t="shared" ref="AF2055" si="4753">IF(AA2055="",(Z2055-V2055)-Z2054,AC2055-W2055)</f>
        <v>-3.4999999996898623E-5</v>
      </c>
      <c r="AG2055" s="40"/>
      <c r="AH2055" s="73"/>
      <c r="AI2055" s="40"/>
      <c r="AJ2055" s="73"/>
      <c r="AK2055" s="40">
        <v>12</v>
      </c>
      <c r="AL2055" s="73">
        <v>200</v>
      </c>
      <c r="AM2055" s="70"/>
      <c r="AN2055" s="74"/>
      <c r="AO2055" s="70"/>
      <c r="AP2055" s="63"/>
      <c r="AQ2055" s="63"/>
      <c r="AR2055" s="40"/>
      <c r="AS2055" s="40"/>
      <c r="AT2055" s="63"/>
      <c r="AU2055" s="63"/>
      <c r="AV2055" s="142"/>
      <c r="AW2055" s="71"/>
      <c r="AX2055" s="45"/>
      <c r="AY2055" s="45"/>
      <c r="AZ2055" s="46"/>
      <c r="BA2055" s="152"/>
      <c r="BB2055" s="47"/>
      <c r="BC2055" s="158">
        <v>0</v>
      </c>
      <c r="BD2055" s="158">
        <v>4</v>
      </c>
      <c r="BE2055" s="47">
        <v>4.2</v>
      </c>
      <c r="BF2055" s="56"/>
      <c r="BG2055" s="49"/>
      <c r="BH2055" s="50"/>
      <c r="BI2055" s="49"/>
      <c r="BJ2055" s="49"/>
      <c r="BK2055" s="49"/>
      <c r="BL2055" s="49"/>
      <c r="BM2055" s="49"/>
      <c r="BN2055" s="50"/>
      <c r="BO2055" s="49"/>
      <c r="BP2055" s="49"/>
      <c r="BQ2055" s="50"/>
      <c r="BR2055" s="9"/>
    </row>
    <row r="2056" spans="1:70" s="7" customFormat="1" x14ac:dyDescent="0.25">
      <c r="A2056" s="68" t="s">
        <v>2954</v>
      </c>
      <c r="B2056" s="67" t="s">
        <v>1246</v>
      </c>
      <c r="C2056" s="52">
        <v>44989.432442129626</v>
      </c>
      <c r="D2056" s="16">
        <f t="shared" si="4708"/>
        <v>2.4189814814814813E-2</v>
      </c>
      <c r="E2056" s="26"/>
      <c r="F2056" s="14" t="s">
        <v>2933</v>
      </c>
      <c r="G2056" s="15">
        <v>0.12</v>
      </c>
      <c r="H2056" s="131">
        <v>20</v>
      </c>
      <c r="I2056" s="131">
        <v>10</v>
      </c>
      <c r="J2056" s="143" t="s">
        <v>1161</v>
      </c>
      <c r="K2056" s="27">
        <v>2</v>
      </c>
      <c r="L2056" s="27">
        <v>6.0000000000000001E-3</v>
      </c>
      <c r="M2056" s="13">
        <v>400</v>
      </c>
      <c r="N2056" s="13">
        <v>240</v>
      </c>
      <c r="O2056" s="17">
        <v>2E-3</v>
      </c>
      <c r="P2056" s="27">
        <v>1</v>
      </c>
      <c r="Q2056" s="27">
        <v>6.0000000000000001E-3</v>
      </c>
      <c r="R2056" s="13">
        <v>1290</v>
      </c>
      <c r="S2056" s="13">
        <v>240</v>
      </c>
      <c r="T2056" s="133">
        <v>2.9999999999999997E-4</v>
      </c>
      <c r="U2056" s="27">
        <v>3.0000000000000001E-3</v>
      </c>
      <c r="V2056" s="8">
        <f t="shared" si="4709"/>
        <v>-1.5000000000000003E-2</v>
      </c>
      <c r="W2056" s="8">
        <f t="shared" si="4710"/>
        <v>-75.062827999999996</v>
      </c>
      <c r="X2056" s="33">
        <v>-43.562291999999999</v>
      </c>
      <c r="Y2056" s="53">
        <f t="shared" si="4711"/>
        <v>2.0000000014877908E-6</v>
      </c>
      <c r="Z2056" s="28">
        <v>-75.062777999999994</v>
      </c>
      <c r="AA2056" s="28"/>
      <c r="AB2056" s="28"/>
      <c r="AC2056" s="8">
        <f t="shared" ref="AC2056" si="4754">AB2056+AA2056</f>
        <v>0</v>
      </c>
      <c r="AD2056" s="35"/>
      <c r="AE2056" s="8">
        <f t="shared" ref="AE2056" si="4755">IF(AD2056="",0,IF(OR(AC2056="",AC2056=0),W2056-AD2056,AC2056-AD2056))</f>
        <v>0</v>
      </c>
      <c r="AF2056" s="58">
        <f t="shared" ref="AF2056" si="4756">IF(AA2056="",(Z2056-V2056)-Z2055,AC2056-W2056)</f>
        <v>5.0000000001659828E-5</v>
      </c>
      <c r="AG2056" s="40"/>
      <c r="AH2056" s="73"/>
      <c r="AI2056" s="40"/>
      <c r="AJ2056" s="73"/>
      <c r="AK2056" s="40">
        <v>23</v>
      </c>
      <c r="AL2056" s="73">
        <v>200</v>
      </c>
      <c r="AM2056" s="70"/>
      <c r="AN2056" s="74"/>
      <c r="AO2056" s="70"/>
      <c r="AP2056" s="63"/>
      <c r="AQ2056" s="63"/>
      <c r="AR2056" s="40"/>
      <c r="AS2056" s="40"/>
      <c r="AT2056" s="63"/>
      <c r="AU2056" s="63"/>
      <c r="AV2056" s="142"/>
      <c r="AW2056" s="71"/>
      <c r="AX2056" s="45"/>
      <c r="AY2056" s="45"/>
      <c r="AZ2056" s="46"/>
      <c r="BA2056" s="152"/>
      <c r="BB2056" s="47"/>
      <c r="BC2056" s="158">
        <v>0</v>
      </c>
      <c r="BD2056" s="158">
        <v>4</v>
      </c>
      <c r="BE2056" s="47">
        <v>4.9000000000000004</v>
      </c>
      <c r="BF2056" s="56"/>
      <c r="BG2056" s="49"/>
      <c r="BH2056" s="50"/>
      <c r="BI2056" s="49"/>
      <c r="BJ2056" s="49"/>
      <c r="BK2056" s="49"/>
      <c r="BL2056" s="49"/>
      <c r="BM2056" s="49"/>
      <c r="BN2056" s="50"/>
      <c r="BO2056" s="49"/>
      <c r="BP2056" s="49"/>
      <c r="BQ2056" s="50"/>
      <c r="BR2056" s="9"/>
    </row>
    <row r="2057" spans="1:70" s="7" customFormat="1" x14ac:dyDescent="0.25">
      <c r="A2057" s="68" t="s">
        <v>2955</v>
      </c>
      <c r="B2057" s="67" t="s">
        <v>1246</v>
      </c>
      <c r="C2057" s="52">
        <v>44989.501388888886</v>
      </c>
      <c r="D2057" s="16">
        <f t="shared" si="4708"/>
        <v>2.4189814814814813E-2</v>
      </c>
      <c r="E2057" s="26"/>
      <c r="F2057" s="14" t="s">
        <v>2933</v>
      </c>
      <c r="G2057" s="15">
        <v>0.12</v>
      </c>
      <c r="H2057" s="131">
        <v>20</v>
      </c>
      <c r="I2057" s="131">
        <v>10</v>
      </c>
      <c r="J2057" s="143" t="s">
        <v>1161</v>
      </c>
      <c r="K2057" s="27">
        <v>2</v>
      </c>
      <c r="L2057" s="27">
        <v>6.0000000000000001E-3</v>
      </c>
      <c r="M2057" s="13">
        <v>400</v>
      </c>
      <c r="N2057" s="13">
        <v>240</v>
      </c>
      <c r="O2057" s="17">
        <v>2E-3</v>
      </c>
      <c r="P2057" s="27">
        <v>1</v>
      </c>
      <c r="Q2057" s="27">
        <v>6.0000000000000001E-3</v>
      </c>
      <c r="R2057" s="13">
        <v>1290</v>
      </c>
      <c r="S2057" s="13">
        <v>240</v>
      </c>
      <c r="T2057" s="133">
        <v>2.9999999999999997E-4</v>
      </c>
      <c r="U2057" s="27">
        <v>3.0000000000000001E-3</v>
      </c>
      <c r="V2057" s="8">
        <f t="shared" si="4709"/>
        <v>-1.5000000000000003E-2</v>
      </c>
      <c r="W2057" s="8">
        <f t="shared" si="4710"/>
        <v>-75.077777999999995</v>
      </c>
      <c r="X2057" s="33">
        <v>-43.577292999999997</v>
      </c>
      <c r="Y2057" s="53">
        <f t="shared" si="4711"/>
        <v>9.9999999804336465E-7</v>
      </c>
      <c r="Z2057" s="28">
        <v>-75.077769000000004</v>
      </c>
      <c r="AA2057" s="28"/>
      <c r="AB2057" s="28"/>
      <c r="AC2057" s="8">
        <f t="shared" ref="AC2057" si="4757">AB2057+AA2057</f>
        <v>0</v>
      </c>
      <c r="AD2057" s="35"/>
      <c r="AE2057" s="8">
        <f t="shared" ref="AE2057" si="4758">IF(AD2057="",0,IF(OR(AC2057="",AC2057=0),W2057-AD2057,AC2057-AD2057))</f>
        <v>0</v>
      </c>
      <c r="AF2057" s="58">
        <f t="shared" ref="AF2057" si="4759">IF(AA2057="",(Z2057-V2057)-Z2056,AC2057-W2057)</f>
        <v>8.9999999914880391E-6</v>
      </c>
      <c r="AG2057" s="40"/>
      <c r="AH2057" s="73"/>
      <c r="AI2057" s="40"/>
      <c r="AJ2057" s="73"/>
      <c r="AK2057" s="40">
        <v>14</v>
      </c>
      <c r="AL2057" s="73">
        <v>200</v>
      </c>
      <c r="AM2057" s="70"/>
      <c r="AN2057" s="74"/>
      <c r="AO2057" s="70"/>
      <c r="AP2057" s="63"/>
      <c r="AQ2057" s="63"/>
      <c r="AR2057" s="40"/>
      <c r="AS2057" s="40"/>
      <c r="AT2057" s="63"/>
      <c r="AU2057" s="63"/>
      <c r="AV2057" s="142"/>
      <c r="AW2057" s="71"/>
      <c r="AX2057" s="45"/>
      <c r="AY2057" s="45"/>
      <c r="AZ2057" s="46"/>
      <c r="BA2057" s="152"/>
      <c r="BB2057" s="47"/>
      <c r="BC2057" s="158">
        <v>0</v>
      </c>
      <c r="BD2057" s="158">
        <v>4</v>
      </c>
      <c r="BE2057" s="47">
        <v>4.2</v>
      </c>
      <c r="BF2057" s="56"/>
      <c r="BG2057" s="49"/>
      <c r="BH2057" s="50"/>
      <c r="BI2057" s="49"/>
      <c r="BJ2057" s="49"/>
      <c r="BK2057" s="49"/>
      <c r="BL2057" s="49"/>
      <c r="BM2057" s="49"/>
      <c r="BN2057" s="50"/>
      <c r="BO2057" s="49"/>
      <c r="BP2057" s="49"/>
      <c r="BQ2057" s="50"/>
      <c r="BR2057" s="9"/>
    </row>
    <row r="2058" spans="1:70" s="7" customFormat="1" x14ac:dyDescent="0.25">
      <c r="A2058" s="68" t="s">
        <v>2956</v>
      </c>
      <c r="B2058" s="67" t="s">
        <v>1246</v>
      </c>
      <c r="C2058" s="52">
        <v>44989.565474537034</v>
      </c>
      <c r="D2058" s="16">
        <f t="shared" si="4708"/>
        <v>2.4189814814814813E-2</v>
      </c>
      <c r="E2058" s="26"/>
      <c r="F2058" s="14" t="s">
        <v>2933</v>
      </c>
      <c r="G2058" s="15">
        <v>0.12</v>
      </c>
      <c r="H2058" s="131">
        <v>20</v>
      </c>
      <c r="I2058" s="131">
        <v>10</v>
      </c>
      <c r="J2058" s="143" t="s">
        <v>1161</v>
      </c>
      <c r="K2058" s="27">
        <v>2</v>
      </c>
      <c r="L2058" s="27">
        <v>6.0000000000000001E-3</v>
      </c>
      <c r="M2058" s="13">
        <v>400</v>
      </c>
      <c r="N2058" s="13">
        <v>240</v>
      </c>
      <c r="O2058" s="17">
        <v>2E-3</v>
      </c>
      <c r="P2058" s="27">
        <v>1</v>
      </c>
      <c r="Q2058" s="27">
        <v>6.0000000000000001E-3</v>
      </c>
      <c r="R2058" s="13">
        <v>1290</v>
      </c>
      <c r="S2058" s="13">
        <v>240</v>
      </c>
      <c r="T2058" s="133">
        <v>2.9999999999999997E-4</v>
      </c>
      <c r="U2058" s="27">
        <v>3.0000000000000001E-3</v>
      </c>
      <c r="V2058" s="8">
        <f t="shared" si="4709"/>
        <v>-1.5000000000000003E-2</v>
      </c>
      <c r="W2058" s="8">
        <f t="shared" si="4710"/>
        <v>-75.092769000000004</v>
      </c>
      <c r="X2058" s="33">
        <v>-43.592294000000003</v>
      </c>
      <c r="Y2058" s="53">
        <f t="shared" si="4711"/>
        <v>1.000000005148792E-6</v>
      </c>
      <c r="Z2058" s="28">
        <v>-75.092743999999996</v>
      </c>
      <c r="AA2058" s="28"/>
      <c r="AB2058" s="28"/>
      <c r="AC2058" s="8">
        <f t="shared" ref="AC2058" si="4760">AB2058+AA2058</f>
        <v>0</v>
      </c>
      <c r="AD2058" s="35"/>
      <c r="AE2058" s="8">
        <f t="shared" ref="AE2058" si="4761">IF(AD2058="",0,IF(OR(AC2058="",AC2058=0),W2058-AD2058,AC2058-AD2058))</f>
        <v>0</v>
      </c>
      <c r="AF2058" s="58">
        <f t="shared" ref="AF2058" si="4762">IF(AA2058="",(Z2058-V2058)-Z2057,AC2058-W2058)</f>
        <v>2.5000000007935341E-5</v>
      </c>
      <c r="AG2058" s="40"/>
      <c r="AH2058" s="73"/>
      <c r="AI2058" s="40"/>
      <c r="AJ2058" s="73"/>
      <c r="AK2058" s="40">
        <v>22</v>
      </c>
      <c r="AL2058" s="73">
        <v>200</v>
      </c>
      <c r="AM2058" s="70"/>
      <c r="AN2058" s="74"/>
      <c r="AO2058" s="70"/>
      <c r="AP2058" s="63"/>
      <c r="AQ2058" s="63"/>
      <c r="AR2058" s="40"/>
      <c r="AS2058" s="40"/>
      <c r="AT2058" s="63"/>
      <c r="AU2058" s="63"/>
      <c r="AV2058" s="142"/>
      <c r="AW2058" s="71"/>
      <c r="AX2058" s="45"/>
      <c r="AY2058" s="45"/>
      <c r="AZ2058" s="46"/>
      <c r="BA2058" s="152"/>
      <c r="BB2058" s="47"/>
      <c r="BC2058" s="158">
        <v>0</v>
      </c>
      <c r="BD2058" s="158">
        <v>4</v>
      </c>
      <c r="BE2058" s="47">
        <v>3.2</v>
      </c>
      <c r="BF2058" s="56"/>
      <c r="BG2058" s="49"/>
      <c r="BH2058" s="50"/>
      <c r="BI2058" s="49"/>
      <c r="BJ2058" s="49"/>
      <c r="BK2058" s="49"/>
      <c r="BL2058" s="49"/>
      <c r="BM2058" s="49"/>
      <c r="BN2058" s="50"/>
      <c r="BO2058" s="49"/>
      <c r="BP2058" s="49"/>
      <c r="BQ2058" s="50"/>
      <c r="BR2058" s="9"/>
    </row>
    <row r="2059" spans="1:70" s="7" customFormat="1" x14ac:dyDescent="0.25">
      <c r="A2059" s="68" t="s">
        <v>2957</v>
      </c>
      <c r="B2059" s="67" t="s">
        <v>1246</v>
      </c>
      <c r="C2059" s="52">
        <v>44989.622858796298</v>
      </c>
      <c r="D2059" s="16">
        <f t="shared" si="4708"/>
        <v>2.4189814814814813E-2</v>
      </c>
      <c r="E2059" s="26"/>
      <c r="F2059" s="14" t="s">
        <v>2933</v>
      </c>
      <c r="G2059" s="15">
        <v>0.12</v>
      </c>
      <c r="H2059" s="131">
        <v>20</v>
      </c>
      <c r="I2059" s="131">
        <v>10</v>
      </c>
      <c r="J2059" s="143" t="s">
        <v>1161</v>
      </c>
      <c r="K2059" s="27">
        <v>2</v>
      </c>
      <c r="L2059" s="27">
        <v>6.0000000000000001E-3</v>
      </c>
      <c r="M2059" s="13">
        <v>400</v>
      </c>
      <c r="N2059" s="13">
        <v>240</v>
      </c>
      <c r="O2059" s="17">
        <v>2E-3</v>
      </c>
      <c r="P2059" s="27">
        <v>1</v>
      </c>
      <c r="Q2059" s="27">
        <v>6.0000000000000001E-3</v>
      </c>
      <c r="R2059" s="13">
        <v>1290</v>
      </c>
      <c r="S2059" s="13">
        <v>240</v>
      </c>
      <c r="T2059" s="133">
        <v>2.9999999999999997E-4</v>
      </c>
      <c r="U2059" s="27">
        <v>3.0000000000000001E-3</v>
      </c>
      <c r="V2059" s="8">
        <f t="shared" si="4709"/>
        <v>-1.5000000000000003E-2</v>
      </c>
      <c r="W2059" s="8">
        <f t="shared" si="4710"/>
        <v>-75.107743999999997</v>
      </c>
      <c r="X2059" s="33">
        <v>-43.607292000000001</v>
      </c>
      <c r="Y2059" s="53">
        <f t="shared" si="4711"/>
        <v>2.0000000014877908E-6</v>
      </c>
      <c r="Z2059" s="28">
        <v>-75.107837000000004</v>
      </c>
      <c r="AA2059" s="28"/>
      <c r="AB2059" s="28"/>
      <c r="AC2059" s="8">
        <f t="shared" ref="AC2059" si="4763">AB2059+AA2059</f>
        <v>0</v>
      </c>
      <c r="AD2059" s="35"/>
      <c r="AE2059" s="8">
        <f t="shared" ref="AE2059" si="4764">IF(AD2059="",0,IF(OR(AC2059="",AC2059=0),W2059-AD2059,AC2059-AD2059))</f>
        <v>0</v>
      </c>
      <c r="AF2059" s="58">
        <f t="shared" ref="AF2059" si="4765">IF(AA2059="",(Z2059-V2059)-Z2058,AC2059-W2059)</f>
        <v>-9.3000000006782102E-5</v>
      </c>
      <c r="AG2059" s="40"/>
      <c r="AH2059" s="73"/>
      <c r="AI2059" s="40"/>
      <c r="AJ2059" s="73"/>
      <c r="AK2059" s="40">
        <v>14</v>
      </c>
      <c r="AL2059" s="73">
        <v>200</v>
      </c>
      <c r="AM2059" s="70"/>
      <c r="AN2059" s="74"/>
      <c r="AO2059" s="70"/>
      <c r="AP2059" s="63"/>
      <c r="AQ2059" s="63"/>
      <c r="AR2059" s="40"/>
      <c r="AS2059" s="40"/>
      <c r="AT2059" s="63"/>
      <c r="AU2059" s="63"/>
      <c r="AV2059" s="142"/>
      <c r="AW2059" s="71"/>
      <c r="AX2059" s="45"/>
      <c r="AY2059" s="45"/>
      <c r="AZ2059" s="46"/>
      <c r="BA2059" s="152"/>
      <c r="BB2059" s="47"/>
      <c r="BC2059" s="158">
        <v>0</v>
      </c>
      <c r="BD2059" s="158">
        <v>4</v>
      </c>
      <c r="BE2059" s="47">
        <v>2.9</v>
      </c>
      <c r="BF2059" s="56"/>
      <c r="BG2059" s="49"/>
      <c r="BH2059" s="50"/>
      <c r="BI2059" s="49"/>
      <c r="BJ2059" s="49"/>
      <c r="BK2059" s="49"/>
      <c r="BL2059" s="49"/>
      <c r="BM2059" s="49"/>
      <c r="BN2059" s="50"/>
      <c r="BO2059" s="49"/>
      <c r="BP2059" s="49"/>
      <c r="BQ2059" s="50"/>
      <c r="BR2059" s="9"/>
    </row>
    <row r="2060" spans="1:70" s="6" customFormat="1" x14ac:dyDescent="0.25">
      <c r="A2060" s="170" t="s">
        <v>1155</v>
      </c>
      <c r="B2060" s="136"/>
      <c r="C2060" s="137">
        <v>44989.702210648145</v>
      </c>
      <c r="D2060" s="146">
        <v>23.15</v>
      </c>
      <c r="E2060" s="139" t="s">
        <v>814</v>
      </c>
      <c r="F2060" s="165" t="s">
        <v>1110</v>
      </c>
      <c r="G2060" s="22"/>
      <c r="H2060" s="134"/>
      <c r="I2060" s="134"/>
      <c r="J2060" s="145"/>
      <c r="K2060" s="29"/>
      <c r="L2060" s="29"/>
      <c r="M2060" s="1"/>
      <c r="N2060" s="1"/>
      <c r="O2060" s="3"/>
      <c r="P2060" s="29"/>
      <c r="Q2060" s="29"/>
      <c r="R2060" s="1"/>
      <c r="S2060" s="1"/>
      <c r="T2060" s="147" t="s">
        <v>903</v>
      </c>
      <c r="U2060" s="32" t="s">
        <v>24</v>
      </c>
      <c r="V2060" s="24"/>
      <c r="W2060" s="25" t="s">
        <v>22</v>
      </c>
      <c r="X2060" s="30">
        <v>20</v>
      </c>
      <c r="Y2060" s="138"/>
      <c r="Z2060" s="30"/>
      <c r="AA2060" s="30"/>
      <c r="AB2060" s="36" t="s">
        <v>21</v>
      </c>
      <c r="AC2060" s="24">
        <f>$AC$2059</f>
        <v>0</v>
      </c>
      <c r="AD2060" s="30"/>
      <c r="AE2060" s="24"/>
      <c r="AF2060" s="24"/>
      <c r="AG2060" s="41"/>
      <c r="AH2060" s="41"/>
      <c r="AI2060" s="41"/>
      <c r="AJ2060" s="41"/>
      <c r="AK2060" s="41"/>
      <c r="AL2060" s="41"/>
      <c r="AM2060" s="41"/>
      <c r="AN2060" s="41"/>
      <c r="AO2060" s="41"/>
      <c r="AP2060" s="135"/>
      <c r="AQ2060" s="135"/>
      <c r="AR2060" s="41"/>
      <c r="AS2060" s="41"/>
      <c r="AT2060" s="135"/>
      <c r="AU2060" s="135"/>
      <c r="AV2060" s="29"/>
      <c r="AW2060" s="42"/>
      <c r="AX2060" s="42"/>
      <c r="AY2060" s="42"/>
      <c r="AZ2060" s="43"/>
      <c r="BA2060" s="151"/>
      <c r="BB2060" s="44"/>
      <c r="BC2060" s="157">
        <v>0</v>
      </c>
      <c r="BD2060" s="157"/>
      <c r="BE2060" s="44"/>
      <c r="BF2060" s="48"/>
      <c r="BG2060" s="48"/>
      <c r="BH2060" s="48"/>
      <c r="BI2060" s="48"/>
      <c r="BJ2060" s="48"/>
      <c r="BK2060" s="48"/>
      <c r="BL2060" s="48"/>
      <c r="BM2060" s="48"/>
      <c r="BN2060" s="48"/>
      <c r="BO2060" s="48"/>
      <c r="BP2060" s="48"/>
      <c r="BQ2060" s="48"/>
      <c r="BR2060" s="1"/>
    </row>
    <row r="2061" spans="1:70" s="7" customFormat="1" x14ac:dyDescent="0.25">
      <c r="A2061" s="68" t="s">
        <v>2958</v>
      </c>
      <c r="B2061" s="67" t="s">
        <v>2126</v>
      </c>
      <c r="C2061" s="52">
        <v>44992.721863425926</v>
      </c>
      <c r="D2061" s="16">
        <f t="shared" ref="D2061" si="4766">(K2061*M2061+P2061*R2061)/(24*60*60)</f>
        <v>0</v>
      </c>
      <c r="E2061" s="26"/>
      <c r="F2061" s="14" t="s">
        <v>2933</v>
      </c>
      <c r="G2061" s="15">
        <v>0.12</v>
      </c>
      <c r="H2061" s="131">
        <v>20</v>
      </c>
      <c r="I2061" s="131">
        <v>10</v>
      </c>
      <c r="J2061" s="143" t="s">
        <v>1161</v>
      </c>
      <c r="K2061" s="37"/>
      <c r="L2061" s="27">
        <v>6.0000000000000001E-3</v>
      </c>
      <c r="M2061" s="179">
        <v>275</v>
      </c>
      <c r="N2061" s="13">
        <v>240</v>
      </c>
      <c r="O2061" s="17">
        <v>2E-3</v>
      </c>
      <c r="P2061" s="37"/>
      <c r="Q2061" s="27">
        <v>6.0000000000000001E-3</v>
      </c>
      <c r="R2061" s="13">
        <v>1290</v>
      </c>
      <c r="S2061" s="13">
        <v>240</v>
      </c>
      <c r="T2061" s="133">
        <v>2.9999999999999997E-4</v>
      </c>
      <c r="U2061" s="27">
        <v>0</v>
      </c>
      <c r="V2061" s="8">
        <f t="shared" ref="V2061" si="4767">IF(AB2059="Latest Sag:",-(K2061*L2061+P2061*Q2061),-(K2061*L2061+P2061*Q2061)+U2061)</f>
        <v>0</v>
      </c>
      <c r="W2061" s="8">
        <f t="shared" ref="W2061" si="4768">IF(OR(AC2060="",AC2060=0),Z2060+V2061,IF(AB2059="Latest Sag:",AA2060+U2061+V2061,AC2060+V2061))</f>
        <v>0</v>
      </c>
      <c r="X2061" s="34"/>
      <c r="Y2061" s="53">
        <f t="shared" ref="Y2061" si="4769">IF(OR(ISBLANK(X2061),X2059=VALUE(20)),,IF(W2059="Latest Z20:",ABS(X2059-X2061-K2058*L2058-P2058*Q2058+U2060+U2061),ABS(X2060-X2061-K2060*L2060-P2060*Q2060+U2061)))</f>
        <v>0</v>
      </c>
      <c r="Z2061" s="28">
        <v>-67.832268999999997</v>
      </c>
      <c r="AA2061" s="28">
        <v>0.157082</v>
      </c>
      <c r="AB2061" s="28">
        <v>2.699E-2</v>
      </c>
      <c r="AC2061" s="8">
        <f t="shared" ref="AC2061" si="4770">AB2061+AA2061</f>
        <v>0.18407200000000001</v>
      </c>
      <c r="AD2061" s="35">
        <v>0.114624635476055</v>
      </c>
      <c r="AE2061" s="8">
        <f t="shared" ref="AE2061" si="4771">IF(AD2061="",0,IF(OR(AC2061="",AC2061=0),W2061-AD2061,AC2061-AD2061))</f>
        <v>6.944736452394501E-2</v>
      </c>
      <c r="AF2061" s="58">
        <f t="shared" ref="AF2061" si="4772">IF(AA2061="",(Z2061-V2061)-Z2060,AC2061-W2061)</f>
        <v>0.18407200000000001</v>
      </c>
      <c r="AG2061" s="40"/>
      <c r="AH2061" s="73"/>
      <c r="AI2061" s="40"/>
      <c r="AJ2061" s="73"/>
      <c r="AK2061" s="40">
        <v>2201</v>
      </c>
      <c r="AL2061" s="73">
        <v>200</v>
      </c>
      <c r="AM2061" s="70"/>
      <c r="AN2061" s="74"/>
      <c r="AO2061" s="70"/>
      <c r="AP2061" s="63"/>
      <c r="AQ2061" s="63"/>
      <c r="AR2061" s="40"/>
      <c r="AS2061" s="40"/>
      <c r="AT2061" s="63"/>
      <c r="AU2061" s="63"/>
      <c r="AV2061" s="142"/>
      <c r="AW2061" s="71"/>
      <c r="AX2061" s="45"/>
      <c r="AY2061" s="45"/>
      <c r="AZ2061" s="46"/>
      <c r="BA2061" s="152"/>
      <c r="BB2061" s="47"/>
      <c r="BC2061" s="158">
        <v>0</v>
      </c>
      <c r="BD2061" s="158"/>
      <c r="BE2061" s="47"/>
      <c r="BF2061" s="56"/>
      <c r="BG2061" s="49"/>
      <c r="BH2061" s="50"/>
      <c r="BI2061" s="49"/>
      <c r="BJ2061" s="49"/>
      <c r="BK2061" s="49"/>
      <c r="BL2061" s="49"/>
      <c r="BM2061" s="49"/>
      <c r="BN2061" s="50"/>
      <c r="BO2061" s="49"/>
      <c r="BP2061" s="49"/>
      <c r="BQ2061" s="50"/>
      <c r="BR2061" s="9"/>
    </row>
    <row r="2062" spans="1:70" s="7" customFormat="1" x14ac:dyDescent="0.25">
      <c r="A2062" s="68" t="s">
        <v>2959</v>
      </c>
      <c r="B2062" s="67" t="s">
        <v>2960</v>
      </c>
      <c r="C2062" s="52">
        <v>44992.739548611113</v>
      </c>
      <c r="D2062" s="16">
        <f t="shared" ref="D2062" si="4773">(K2062*M2062+P2062*R2062)/(24*60*60)</f>
        <v>9.5486111111111119E-3</v>
      </c>
      <c r="E2062" s="26"/>
      <c r="F2062" s="14" t="s">
        <v>2933</v>
      </c>
      <c r="G2062" s="15">
        <v>0.12</v>
      </c>
      <c r="H2062" s="131">
        <v>20</v>
      </c>
      <c r="I2062" s="131">
        <v>10</v>
      </c>
      <c r="J2062" s="143" t="s">
        <v>1161</v>
      </c>
      <c r="K2062" s="27">
        <v>3</v>
      </c>
      <c r="L2062" s="27">
        <v>6.0000000000000001E-3</v>
      </c>
      <c r="M2062" s="179">
        <v>275</v>
      </c>
      <c r="N2062" s="13">
        <v>240</v>
      </c>
      <c r="O2062" s="17">
        <v>2E-3</v>
      </c>
      <c r="P2062" s="27">
        <v>0</v>
      </c>
      <c r="Q2062" s="27">
        <v>6.0000000000000001E-3</v>
      </c>
      <c r="R2062" s="13">
        <v>1290</v>
      </c>
      <c r="S2062" s="13">
        <v>240</v>
      </c>
      <c r="T2062" s="133">
        <v>2.9999999999999997E-4</v>
      </c>
      <c r="U2062" s="27">
        <v>2.8920999999999999E-2</v>
      </c>
      <c r="V2062" s="8">
        <f t="shared" ref="V2062" si="4774">IF(AB2060="Latest Sag:",-(K2062*L2062+P2062*Q2062),-(K2062*L2062+P2062*Q2062)+U2062)</f>
        <v>-1.8000000000000002E-2</v>
      </c>
      <c r="W2062" s="8">
        <f t="shared" ref="W2062" si="4775">IF(OR(AC2061="",AC2061=0),Z2061+V2062,IF(AB2060="Latest Sag:",AA2061+U2062+V2062,AC2061+V2062))</f>
        <v>0.16800300000000001</v>
      </c>
      <c r="X2062" s="33">
        <v>-36.321385999999997</v>
      </c>
      <c r="Y2062" s="53">
        <f t="shared" ref="Y2062" si="4776">IF(OR(ISBLANK(X2062),X2060=VALUE(20)),,IF(W2060="Latest Z20:",ABS(X2060-X2062-K2059*L2059-P2059*Q2059+U2061+U2062),ABS(X2061-X2062-K2061*L2061-P2061*Q2061+U2062)))</f>
        <v>0</v>
      </c>
      <c r="Z2062" s="28">
        <v>-67.831951000000004</v>
      </c>
      <c r="AA2062" s="28">
        <v>0.15707299999999999</v>
      </c>
      <c r="AB2062" s="28">
        <v>1.1057000000000001E-2</v>
      </c>
      <c r="AC2062" s="8">
        <f t="shared" ref="AC2062" si="4777">AB2062+AA2062</f>
        <v>0.16813</v>
      </c>
      <c r="AD2062" s="35">
        <v>0.114624635476055</v>
      </c>
      <c r="AE2062" s="8">
        <f t="shared" ref="AE2062" si="4778">IF(AD2062="",0,IF(OR(AC2062="",AC2062=0),W2062-AD2062,AC2062-AD2062))</f>
        <v>5.3505364523944998E-2</v>
      </c>
      <c r="AF2062" s="58">
        <f t="shared" ref="AF2062" si="4779">IF(AA2062="",(Z2062-V2062)-Z2061,AC2062-W2062)</f>
        <v>1.2699999999998823E-4</v>
      </c>
      <c r="AG2062" s="40"/>
      <c r="AH2062" s="73"/>
      <c r="AI2062" s="40"/>
      <c r="AJ2062" s="73"/>
      <c r="AK2062" s="40">
        <v>22</v>
      </c>
      <c r="AL2062" s="73">
        <v>200</v>
      </c>
      <c r="AM2062" s="70"/>
      <c r="AN2062" s="74"/>
      <c r="AO2062" s="70"/>
      <c r="AP2062" s="63"/>
      <c r="AQ2062" s="63"/>
      <c r="AR2062" s="40"/>
      <c r="AS2062" s="40"/>
      <c r="AT2062" s="63"/>
      <c r="AU2062" s="63"/>
      <c r="AV2062" s="142"/>
      <c r="AW2062" s="71"/>
      <c r="AX2062" s="45"/>
      <c r="AY2062" s="45"/>
      <c r="AZ2062" s="46"/>
      <c r="BA2062" s="152"/>
      <c r="BB2062" s="47"/>
      <c r="BC2062" s="158">
        <v>0</v>
      </c>
      <c r="BD2062" s="158"/>
      <c r="BE2062" s="47"/>
      <c r="BF2062" s="56"/>
      <c r="BG2062" s="49"/>
      <c r="BH2062" s="50"/>
      <c r="BI2062" s="49"/>
      <c r="BJ2062" s="49"/>
      <c r="BK2062" s="49"/>
      <c r="BL2062" s="49"/>
      <c r="BM2062" s="49"/>
      <c r="BN2062" s="50"/>
      <c r="BO2062" s="49"/>
      <c r="BP2062" s="49"/>
      <c r="BQ2062" s="50"/>
      <c r="BR2062" s="9"/>
    </row>
    <row r="2063" spans="1:70" s="7" customFormat="1" x14ac:dyDescent="0.25">
      <c r="A2063" s="68" t="s">
        <v>2961</v>
      </c>
      <c r="B2063" s="67" t="s">
        <v>2799</v>
      </c>
      <c r="C2063" s="52">
        <v>44992.777569444443</v>
      </c>
      <c r="D2063" s="16">
        <f t="shared" ref="D2063" si="4780">(K2063*M2063+P2063*R2063)/(24*60*60)</f>
        <v>9.5486111111111119E-3</v>
      </c>
      <c r="E2063" s="26"/>
      <c r="F2063" s="14" t="s">
        <v>2933</v>
      </c>
      <c r="G2063" s="15">
        <v>0.12</v>
      </c>
      <c r="H2063" s="131">
        <v>20</v>
      </c>
      <c r="I2063" s="131">
        <v>10</v>
      </c>
      <c r="J2063" s="143" t="s">
        <v>1161</v>
      </c>
      <c r="K2063" s="27">
        <v>3</v>
      </c>
      <c r="L2063" s="27">
        <v>6.0000000000000001E-3</v>
      </c>
      <c r="M2063" s="179">
        <v>275</v>
      </c>
      <c r="N2063" s="13">
        <v>240</v>
      </c>
      <c r="O2063" s="17">
        <v>2E-3</v>
      </c>
      <c r="P2063" s="27">
        <v>0</v>
      </c>
      <c r="Q2063" s="27">
        <v>6.0000000000000001E-3</v>
      </c>
      <c r="R2063" s="13">
        <v>1290</v>
      </c>
      <c r="S2063" s="13">
        <v>240</v>
      </c>
      <c r="T2063" s="133">
        <v>2.9999999999999997E-4</v>
      </c>
      <c r="U2063" s="27">
        <v>0</v>
      </c>
      <c r="V2063" s="8">
        <f t="shared" ref="V2063" si="4781">IF(AB2061="Latest Sag:",-(K2063*L2063+P2063*Q2063),-(K2063*L2063+P2063*Q2063)+U2063)</f>
        <v>-1.8000000000000002E-2</v>
      </c>
      <c r="W2063" s="8">
        <f t="shared" ref="W2063" si="4782">IF(OR(AC2062="",AC2062=0),Z2062+V2063,IF(AB2061="Latest Sag:",AA2062+U2063+V2063,AC2062+V2063))</f>
        <v>0.15012999999999999</v>
      </c>
      <c r="X2063" s="33">
        <v>-36.339379999999998</v>
      </c>
      <c r="Y2063" s="53">
        <f t="shared" ref="Y2063" si="4783">IF(OR(ISBLANK(X2063),X2061=VALUE(20)),,IF(W2061="Latest Z20:",ABS(X2061-X2063-K2060*L2060-P2060*Q2060+U2062+U2063),ABS(X2062-X2063-K2062*L2062-P2062*Q2062+U2063)))</f>
        <v>5.9999999983822994E-6</v>
      </c>
      <c r="Z2063" s="28">
        <v>-67.831939000000006</v>
      </c>
      <c r="AA2063" s="28">
        <v>0.157086</v>
      </c>
      <c r="AB2063" s="28">
        <v>-6.9459999999999999E-3</v>
      </c>
      <c r="AC2063" s="8">
        <f t="shared" ref="AC2063" si="4784">AB2063+AA2063</f>
        <v>0.15014</v>
      </c>
      <c r="AD2063" s="35">
        <v>0.114624635476055</v>
      </c>
      <c r="AE2063" s="8">
        <f t="shared" ref="AE2063" si="4785">IF(AD2063="",0,IF(OR(AC2063="",AC2063=0),W2063-AD2063,AC2063-AD2063))</f>
        <v>3.5515364523944992E-2</v>
      </c>
      <c r="AF2063" s="58">
        <f t="shared" ref="AF2063" si="4786">IF(AA2063="",(Z2063-V2063)-Z2062,AC2063-W2063)</f>
        <v>1.0000000000010001E-5</v>
      </c>
      <c r="AG2063" s="40"/>
      <c r="AH2063" s="73"/>
      <c r="AI2063" s="40"/>
      <c r="AJ2063" s="73"/>
      <c r="AK2063" s="40">
        <v>27</v>
      </c>
      <c r="AL2063" s="73">
        <v>200</v>
      </c>
      <c r="AM2063" s="70"/>
      <c r="AN2063" s="74"/>
      <c r="AO2063" s="70"/>
      <c r="AP2063" s="63"/>
      <c r="AQ2063" s="63"/>
      <c r="AR2063" s="40"/>
      <c r="AS2063" s="40"/>
      <c r="AT2063" s="63"/>
      <c r="AU2063" s="63"/>
      <c r="AV2063" s="142"/>
      <c r="AW2063" s="71"/>
      <c r="AX2063" s="45"/>
      <c r="AY2063" s="45"/>
      <c r="AZ2063" s="46"/>
      <c r="BA2063" s="152"/>
      <c r="BB2063" s="47"/>
      <c r="BC2063" s="158">
        <v>0</v>
      </c>
      <c r="BD2063" s="158"/>
      <c r="BE2063" s="47"/>
      <c r="BF2063" s="56"/>
      <c r="BG2063" s="49"/>
      <c r="BH2063" s="50"/>
      <c r="BI2063" s="49"/>
      <c r="BJ2063" s="49"/>
      <c r="BK2063" s="49"/>
      <c r="BL2063" s="49"/>
      <c r="BM2063" s="49"/>
      <c r="BN2063" s="50"/>
      <c r="BO2063" s="49"/>
      <c r="BP2063" s="49"/>
      <c r="BQ2063" s="50"/>
      <c r="BR2063" s="9"/>
    </row>
    <row r="2064" spans="1:70" s="7" customFormat="1" x14ac:dyDescent="0.25">
      <c r="A2064" s="68" t="s">
        <v>2962</v>
      </c>
      <c r="B2064" s="67" t="s">
        <v>2799</v>
      </c>
      <c r="C2064" s="52">
        <v>44992.799259259256</v>
      </c>
      <c r="D2064" s="16">
        <f t="shared" ref="D2064" si="4787">(K2064*M2064+P2064*R2064)/(24*60*60)</f>
        <v>9.5486111111111119E-3</v>
      </c>
      <c r="E2064" s="26" t="s">
        <v>2964</v>
      </c>
      <c r="F2064" s="14" t="s">
        <v>2933</v>
      </c>
      <c r="G2064" s="15">
        <v>0.12</v>
      </c>
      <c r="H2064" s="131">
        <v>20</v>
      </c>
      <c r="I2064" s="131">
        <v>10</v>
      </c>
      <c r="J2064" s="143" t="s">
        <v>1161</v>
      </c>
      <c r="K2064" s="27">
        <v>3</v>
      </c>
      <c r="L2064" s="27">
        <v>6.0000000000000001E-3</v>
      </c>
      <c r="M2064" s="179">
        <v>275</v>
      </c>
      <c r="N2064" s="13">
        <v>240</v>
      </c>
      <c r="O2064" s="17">
        <v>2E-3</v>
      </c>
      <c r="P2064" s="27">
        <v>0</v>
      </c>
      <c r="Q2064" s="27">
        <v>6.0000000000000001E-3</v>
      </c>
      <c r="R2064" s="13">
        <v>1290</v>
      </c>
      <c r="S2064" s="13">
        <v>240</v>
      </c>
      <c r="T2064" s="133">
        <v>2.9999999999999997E-4</v>
      </c>
      <c r="U2064" s="27">
        <v>2.1499999999999999E-4</v>
      </c>
      <c r="V2064" s="8">
        <f t="shared" ref="V2064" si="4788">IF(AB2062="Latest Sag:",-(K2064*L2064+P2064*Q2064),-(K2064*L2064+P2064*Q2064)+U2064)</f>
        <v>-1.7785000000000002E-2</v>
      </c>
      <c r="W2064" s="8">
        <f t="shared" ref="W2064" si="4789">IF(OR(AC2063="",AC2063=0),Z2063+V2064,IF(AB2062="Latest Sag:",AA2063+U2064+V2064,AC2063+V2064))</f>
        <v>0.132355</v>
      </c>
      <c r="X2064" s="33">
        <v>-36.357170000000004</v>
      </c>
      <c r="Y2064" s="53">
        <f t="shared" ref="Y2064" si="4790">IF(OR(ISBLANK(X2064),X2062=VALUE(20)),,IF(W2062="Latest Z20:",ABS(X2062-X2064-K2061*L2061-P2061*Q2061+U2063+U2064),ABS(X2063-X2064-K2063*L2063-P2063*Q2063+U2064)))</f>
        <v>5.0000000050774132E-6</v>
      </c>
      <c r="Z2064" s="28">
        <v>-67.831772999999998</v>
      </c>
      <c r="AA2064" s="28">
        <v>0.15707299999999999</v>
      </c>
      <c r="AB2064" s="28">
        <v>-2.4905E-2</v>
      </c>
      <c r="AC2064" s="8">
        <f t="shared" ref="AC2064" si="4791">AB2064+AA2064</f>
        <v>0.13216799999999998</v>
      </c>
      <c r="AD2064" s="35">
        <v>0.114624635476055</v>
      </c>
      <c r="AE2064" s="8">
        <f t="shared" ref="AE2064" si="4792">IF(AD2064="",0,IF(OR(AC2064="",AC2064=0),W2064-AD2064,AC2064-AD2064))</f>
        <v>1.7543364523944976E-2</v>
      </c>
      <c r="AF2064" s="58">
        <f t="shared" ref="AF2064" si="4793">IF(AA2064="",(Z2064-V2064)-Z2063,AC2064-W2064)</f>
        <v>-1.8700000000002048E-4</v>
      </c>
      <c r="AG2064" s="40"/>
      <c r="AH2064" s="73"/>
      <c r="AI2064" s="40"/>
      <c r="AJ2064" s="73"/>
      <c r="AK2064" s="40">
        <v>23</v>
      </c>
      <c r="AL2064" s="73">
        <v>200</v>
      </c>
      <c r="AM2064" s="70"/>
      <c r="AN2064" s="74"/>
      <c r="AO2064" s="70"/>
      <c r="AP2064" s="63"/>
      <c r="AQ2064" s="63"/>
      <c r="AR2064" s="40"/>
      <c r="AS2064" s="40"/>
      <c r="AT2064" s="63"/>
      <c r="AU2064" s="63"/>
      <c r="AV2064" s="142"/>
      <c r="AW2064" s="71"/>
      <c r="AX2064" s="45"/>
      <c r="AY2064" s="45"/>
      <c r="AZ2064" s="46"/>
      <c r="BA2064" s="152"/>
      <c r="BB2064" s="47"/>
      <c r="BC2064" s="158">
        <v>0</v>
      </c>
      <c r="BD2064" s="158"/>
      <c r="BE2064" s="47"/>
      <c r="BF2064" s="56"/>
      <c r="BG2064" s="49"/>
      <c r="BH2064" s="50"/>
      <c r="BI2064" s="49"/>
      <c r="BJ2064" s="49"/>
      <c r="BK2064" s="49"/>
      <c r="BL2064" s="49"/>
      <c r="BM2064" s="49"/>
      <c r="BN2064" s="50"/>
      <c r="BO2064" s="49"/>
      <c r="BP2064" s="49"/>
      <c r="BQ2064" s="50"/>
      <c r="BR2064" s="9"/>
    </row>
    <row r="2065" spans="1:70" s="7" customFormat="1" x14ac:dyDescent="0.25">
      <c r="A2065" s="68" t="s">
        <v>2963</v>
      </c>
      <c r="B2065" s="67" t="s">
        <v>2799</v>
      </c>
      <c r="C2065" s="52">
        <v>44992.819756944446</v>
      </c>
      <c r="D2065" s="16">
        <f t="shared" ref="D2065" si="4794">(K2065*M2065+P2065*R2065)/(24*60*60)</f>
        <v>9.5486111111111119E-3</v>
      </c>
      <c r="E2065" s="26"/>
      <c r="F2065" s="14" t="s">
        <v>2933</v>
      </c>
      <c r="G2065" s="15">
        <v>0.12</v>
      </c>
      <c r="H2065" s="131">
        <v>20</v>
      </c>
      <c r="I2065" s="131">
        <v>10</v>
      </c>
      <c r="J2065" s="143" t="s">
        <v>1161</v>
      </c>
      <c r="K2065" s="27">
        <v>3</v>
      </c>
      <c r="L2065" s="27">
        <v>6.0000000000000001E-3</v>
      </c>
      <c r="M2065" s="179">
        <v>275</v>
      </c>
      <c r="N2065" s="13">
        <v>240</v>
      </c>
      <c r="O2065" s="17">
        <v>2E-3</v>
      </c>
      <c r="P2065" s="27">
        <v>0</v>
      </c>
      <c r="Q2065" s="27">
        <v>6.0000000000000001E-3</v>
      </c>
      <c r="R2065" s="13">
        <v>1290</v>
      </c>
      <c r="S2065" s="13">
        <v>240</v>
      </c>
      <c r="T2065" s="133">
        <v>2.9999999999999997E-4</v>
      </c>
      <c r="U2065" s="27">
        <v>5.1050000000000002E-3</v>
      </c>
      <c r="V2065" s="8">
        <f t="shared" ref="V2065" si="4795">IF(AB2063="Latest Sag:",-(K2065*L2065+P2065*Q2065),-(K2065*L2065+P2065*Q2065)+U2065)</f>
        <v>-1.2895000000000002E-2</v>
      </c>
      <c r="W2065" s="8">
        <f t="shared" ref="W2065" si="4796">IF(OR(AC2064="",AC2064=0),Z2064+V2065,IF(AB2063="Latest Sag:",AA2064+U2065+V2065,AC2064+V2065))</f>
        <v>0.11927299999999998</v>
      </c>
      <c r="X2065" s="33">
        <v>-36.370060000000002</v>
      </c>
      <c r="Y2065" s="53">
        <f t="shared" ref="Y2065" si="4797">IF(OR(ISBLANK(X2065),X2063=VALUE(20)),,IF(W2063="Latest Z20:",ABS(X2063-X2065-K2062*L2062-P2062*Q2062+U2064+U2065),ABS(X2064-X2065-K2064*L2064-P2064*Q2064+U2065)))</f>
        <v>5.0000000012661444E-6</v>
      </c>
      <c r="Z2065" s="28">
        <v>-67.832006000000007</v>
      </c>
      <c r="AA2065" s="28">
        <v>0.15703300000000001</v>
      </c>
      <c r="AB2065" s="28">
        <v>-3.7787000000000001E-2</v>
      </c>
      <c r="AC2065" s="8">
        <f t="shared" ref="AC2065" si="4798">AB2065+AA2065</f>
        <v>0.119246</v>
      </c>
      <c r="AD2065" s="35">
        <v>0.114624635476055</v>
      </c>
      <c r="AE2065" s="8">
        <f t="shared" ref="AE2065" si="4799">IF(AD2065="",0,IF(OR(AC2065="",AC2065=0),W2065-AD2065,AC2065-AD2065))</f>
        <v>4.6213645239450013E-3</v>
      </c>
      <c r="AF2065" s="58">
        <f t="shared" ref="AF2065" si="4800">IF(AA2065="",(Z2065-V2065)-Z2064,AC2065-W2065)</f>
        <v>-2.6999999999971491E-5</v>
      </c>
      <c r="AG2065" s="40"/>
      <c r="AH2065" s="73"/>
      <c r="AI2065" s="40"/>
      <c r="AJ2065" s="73"/>
      <c r="AK2065" s="40">
        <v>23</v>
      </c>
      <c r="AL2065" s="73">
        <v>200</v>
      </c>
      <c r="AM2065" s="70"/>
      <c r="AN2065" s="74"/>
      <c r="AO2065" s="70"/>
      <c r="AP2065" s="63"/>
      <c r="AQ2065" s="63"/>
      <c r="AR2065" s="40"/>
      <c r="AS2065" s="40"/>
      <c r="AT2065" s="63"/>
      <c r="AU2065" s="63"/>
      <c r="AV2065" s="142"/>
      <c r="AW2065" s="71"/>
      <c r="AX2065" s="45"/>
      <c r="AY2065" s="45"/>
      <c r="AZ2065" s="46"/>
      <c r="BA2065" s="152"/>
      <c r="BB2065" s="47"/>
      <c r="BC2065" s="158">
        <v>0</v>
      </c>
      <c r="BD2065" s="158"/>
      <c r="BE2065" s="47"/>
      <c r="BF2065" s="56"/>
      <c r="BG2065" s="49"/>
      <c r="BH2065" s="50"/>
      <c r="BI2065" s="49"/>
      <c r="BJ2065" s="49"/>
      <c r="BK2065" s="49"/>
      <c r="BL2065" s="49"/>
      <c r="BM2065" s="49"/>
      <c r="BN2065" s="50"/>
      <c r="BO2065" s="49"/>
      <c r="BP2065" s="49"/>
      <c r="BQ2065" s="50"/>
      <c r="BR2065" s="9"/>
    </row>
    <row r="2066" spans="1:70" s="7" customFormat="1" x14ac:dyDescent="0.25">
      <c r="A2066" s="68" t="s">
        <v>2965</v>
      </c>
      <c r="B2066" s="67" t="s">
        <v>2799</v>
      </c>
      <c r="C2066" s="52">
        <v>44992.848449074074</v>
      </c>
      <c r="D2066" s="16">
        <f t="shared" ref="D2066" si="4801">(K2066*M2066+P2066*R2066)/(24*60*60)</f>
        <v>2.1296296296296296E-2</v>
      </c>
      <c r="E2066" s="26" t="s">
        <v>2966</v>
      </c>
      <c r="F2066" s="14" t="s">
        <v>2933</v>
      </c>
      <c r="G2066" s="15">
        <v>0.12</v>
      </c>
      <c r="H2066" s="131">
        <v>20</v>
      </c>
      <c r="I2066" s="131">
        <v>10</v>
      </c>
      <c r="J2066" s="143" t="s">
        <v>1161</v>
      </c>
      <c r="K2066" s="27">
        <v>2</v>
      </c>
      <c r="L2066" s="27">
        <v>6.0000000000000001E-3</v>
      </c>
      <c r="M2066" s="179">
        <v>275</v>
      </c>
      <c r="N2066" s="13">
        <v>240</v>
      </c>
      <c r="O2066" s="17">
        <v>2E-3</v>
      </c>
      <c r="P2066" s="27">
        <v>1</v>
      </c>
      <c r="Q2066" s="27">
        <v>6.0000000000000001E-3</v>
      </c>
      <c r="R2066" s="13">
        <v>1290</v>
      </c>
      <c r="S2066" s="13">
        <v>240</v>
      </c>
      <c r="T2066" s="133">
        <v>2.9999999999999997E-4</v>
      </c>
      <c r="U2066" s="27">
        <v>1.3335E-2</v>
      </c>
      <c r="V2066" s="8">
        <f t="shared" ref="V2066" si="4802">IF(AB2064="Latest Sag:",-(K2066*L2066+P2066*Q2066),-(K2066*L2066+P2066*Q2066)+U2066)</f>
        <v>-4.6650000000000025E-3</v>
      </c>
      <c r="W2066" s="8">
        <f t="shared" ref="W2066" si="4803">IF(OR(AC2065="",AC2065=0),Z2065+V2066,IF(AB2064="Latest Sag:",AA2065+U2066+V2066,AC2065+V2066))</f>
        <v>0.114581</v>
      </c>
      <c r="X2066" s="33">
        <v>-36.37473</v>
      </c>
      <c r="Y2066" s="53">
        <f t="shared" ref="Y2066" si="4804">IF(OR(ISBLANK(X2066),X2064=VALUE(20)),,IF(W2064="Latest Z20:",ABS(X2064-X2066-K2063*L2063-P2063*Q2063+U2065+U2066),ABS(X2065-X2066-K2065*L2065-P2065*Q2065+U2066)))</f>
        <v>4.999999997284954E-6</v>
      </c>
      <c r="Z2066" s="28">
        <v>-67.831693999999999</v>
      </c>
      <c r="AA2066" s="28">
        <v>0.15706500000000001</v>
      </c>
      <c r="AB2066" s="28">
        <v>-4.2407E-2</v>
      </c>
      <c r="AC2066" s="8">
        <f t="shared" ref="AC2066" si="4805">AB2066+AA2066</f>
        <v>0.11465800000000001</v>
      </c>
      <c r="AD2066" s="35">
        <v>0.114624635476055</v>
      </c>
      <c r="AE2066" s="8">
        <f t="shared" ref="AE2066" si="4806">IF(AD2066="",0,IF(OR(AC2066="",AC2066=0),W2066-AD2066,AC2066-AD2066))</f>
        <v>3.3364523945006441E-5</v>
      </c>
      <c r="AF2066" s="58">
        <f t="shared" ref="AF2066" si="4807">IF(AA2066="",(Z2066-V2066)-Z2065,AC2066-W2066)</f>
        <v>7.7000000000007618E-5</v>
      </c>
      <c r="AG2066" s="40"/>
      <c r="AH2066" s="73"/>
      <c r="AI2066" s="40"/>
      <c r="AJ2066" s="73"/>
      <c r="AK2066" s="40">
        <v>54</v>
      </c>
      <c r="AL2066" s="73">
        <v>200</v>
      </c>
      <c r="AM2066" s="70"/>
      <c r="AN2066" s="74"/>
      <c r="AO2066" s="70"/>
      <c r="AP2066" s="63"/>
      <c r="AQ2066" s="63"/>
      <c r="AR2066" s="40"/>
      <c r="AS2066" s="40"/>
      <c r="AT2066" s="63"/>
      <c r="AU2066" s="63"/>
      <c r="AV2066" s="142"/>
      <c r="AW2066" s="71"/>
      <c r="AX2066" s="45"/>
      <c r="AY2066" s="45"/>
      <c r="AZ2066" s="46"/>
      <c r="BA2066" s="152"/>
      <c r="BB2066" s="47"/>
      <c r="BC2066" s="158">
        <v>0</v>
      </c>
      <c r="BD2066" s="158">
        <v>5</v>
      </c>
      <c r="BE2066" s="47">
        <v>4.3</v>
      </c>
      <c r="BF2066" s="56"/>
      <c r="BG2066" s="49"/>
      <c r="BH2066" s="50"/>
      <c r="BI2066" s="49"/>
      <c r="BJ2066" s="49"/>
      <c r="BK2066" s="49"/>
      <c r="BL2066" s="49"/>
      <c r="BM2066" s="49"/>
      <c r="BN2066" s="50"/>
      <c r="BO2066" s="49"/>
      <c r="BP2066" s="49"/>
      <c r="BQ2066" s="50"/>
      <c r="BR2066" s="9"/>
    </row>
    <row r="2067" spans="1:70" s="6" customFormat="1" x14ac:dyDescent="0.25">
      <c r="A2067" s="1" t="s">
        <v>25</v>
      </c>
      <c r="B2067" s="136"/>
      <c r="C2067" s="137">
        <v>44992.892268518517</v>
      </c>
      <c r="D2067" s="146">
        <v>76.56</v>
      </c>
      <c r="E2067" s="139" t="s">
        <v>814</v>
      </c>
      <c r="F2067" s="165" t="s">
        <v>1157</v>
      </c>
      <c r="G2067" s="22"/>
      <c r="H2067" s="134"/>
      <c r="I2067" s="134"/>
      <c r="J2067" s="145"/>
      <c r="K2067" s="29"/>
      <c r="L2067" s="29"/>
      <c r="M2067" s="1"/>
      <c r="N2067" s="1"/>
      <c r="O2067" s="3"/>
      <c r="P2067" s="29"/>
      <c r="Q2067" s="29"/>
      <c r="R2067" s="1"/>
      <c r="S2067" s="1"/>
      <c r="T2067" s="147" t="s">
        <v>903</v>
      </c>
      <c r="U2067" s="32" t="s">
        <v>24</v>
      </c>
      <c r="V2067" s="24"/>
      <c r="W2067" s="25" t="s">
        <v>22</v>
      </c>
      <c r="X2067" s="30">
        <v>20</v>
      </c>
      <c r="Y2067" s="138"/>
      <c r="Z2067" s="30"/>
      <c r="AA2067" s="30"/>
      <c r="AB2067" s="36" t="s">
        <v>21</v>
      </c>
      <c r="AC2067" s="24">
        <f>$AC$2066</f>
        <v>0.11465800000000001</v>
      </c>
      <c r="AD2067" s="30"/>
      <c r="AE2067" s="24"/>
      <c r="AF2067" s="24"/>
      <c r="AG2067" s="41"/>
      <c r="AH2067" s="41"/>
      <c r="AI2067" s="41"/>
      <c r="AJ2067" s="41"/>
      <c r="AK2067" s="41"/>
      <c r="AL2067" s="41"/>
      <c r="AM2067" s="41"/>
      <c r="AN2067" s="41"/>
      <c r="AO2067" s="41"/>
      <c r="AP2067" s="135"/>
      <c r="AQ2067" s="135"/>
      <c r="AR2067" s="41"/>
      <c r="AS2067" s="41"/>
      <c r="AT2067" s="135"/>
      <c r="AU2067" s="135"/>
      <c r="AV2067" s="29"/>
      <c r="AW2067" s="42"/>
      <c r="AX2067" s="42"/>
      <c r="AY2067" s="42"/>
      <c r="AZ2067" s="43"/>
      <c r="BA2067" s="151"/>
      <c r="BB2067" s="44"/>
      <c r="BC2067" s="157">
        <v>1</v>
      </c>
      <c r="BD2067" s="157"/>
      <c r="BE2067" s="44"/>
      <c r="BF2067" s="48"/>
      <c r="BG2067" s="48"/>
      <c r="BH2067" s="48"/>
      <c r="BI2067" s="48"/>
      <c r="BJ2067" s="48"/>
      <c r="BK2067" s="48"/>
      <c r="BL2067" s="48"/>
      <c r="BM2067" s="48"/>
      <c r="BN2067" s="48"/>
      <c r="BO2067" s="48"/>
      <c r="BP2067" s="48"/>
      <c r="BQ2067" s="48"/>
      <c r="BR2067" s="1"/>
    </row>
    <row r="2068" spans="1:70" s="7" customFormat="1" x14ac:dyDescent="0.25">
      <c r="A2068" s="68" t="s">
        <v>1112</v>
      </c>
      <c r="B2068" s="67" t="s">
        <v>1347</v>
      </c>
      <c r="C2068" s="52">
        <v>44993.448067129626</v>
      </c>
      <c r="D2068" s="16">
        <f t="shared" ref="D2068" si="4808">(K2068*M2068+P2068*R2068)/(24*60*60)</f>
        <v>0</v>
      </c>
      <c r="E2068" s="26" t="s">
        <v>2967</v>
      </c>
      <c r="F2068" s="14" t="s">
        <v>2968</v>
      </c>
      <c r="G2068" s="15">
        <v>0.12</v>
      </c>
      <c r="H2068" s="131">
        <v>20</v>
      </c>
      <c r="I2068" s="131">
        <v>10</v>
      </c>
      <c r="J2068" s="143" t="s">
        <v>2396</v>
      </c>
      <c r="K2068" s="37"/>
      <c r="L2068" s="27">
        <v>6.0000000000000001E-3</v>
      </c>
      <c r="M2068" s="179">
        <v>57</v>
      </c>
      <c r="N2068" s="13">
        <v>240</v>
      </c>
      <c r="O2068" s="17">
        <v>2E-3</v>
      </c>
      <c r="P2068" s="37"/>
      <c r="Q2068" s="27">
        <v>6.0000000000000001E-3</v>
      </c>
      <c r="R2068" s="13">
        <v>1290</v>
      </c>
      <c r="S2068" s="13">
        <v>240</v>
      </c>
      <c r="T2068" s="133">
        <v>2.9999999999999997E-4</v>
      </c>
      <c r="U2068" s="27"/>
      <c r="V2068" s="8">
        <f t="shared" ref="V2068" si="4809">IF(AB2066="Latest Sag:",-(K2068*L2068+P2068*Q2068),-(K2068*L2068+P2068*Q2068)+U2068)</f>
        <v>0</v>
      </c>
      <c r="W2068" s="8">
        <f t="shared" ref="W2068" si="4810">IF(OR(AC2067="",AC2067=0),Z2067+V2068,IF(AB2066="Latest Sag:",AA2067+U2068+V2068,AC2067+V2068))</f>
        <v>0.11465800000000001</v>
      </c>
      <c r="X2068" s="34"/>
      <c r="Y2068" s="53">
        <f t="shared" ref="Y2068" si="4811">IF(OR(ISBLANK(X2068),X2066=VALUE(20)),,IF(W2066="Latest Z20:",ABS(X2066-X2068-K2065*L2065-P2065*Q2065+U2067+U2068),ABS(X2067-X2068-K2067*L2067-P2067*Q2067+U2068)))</f>
        <v>0</v>
      </c>
      <c r="Z2068" s="28"/>
      <c r="AA2068" s="28"/>
      <c r="AB2068" s="28"/>
      <c r="AC2068" s="8">
        <f t="shared" ref="AC2068" si="4812">AB2068+AA2068</f>
        <v>0</v>
      </c>
      <c r="AD2068" s="35"/>
      <c r="AE2068" s="8">
        <f t="shared" ref="AE2068" si="4813">IF(AD2068="",0,IF(OR(AC2068="",AC2068=0),W2068-AD2068,AC2068-AD2068))</f>
        <v>0</v>
      </c>
      <c r="AF2068" s="58">
        <f t="shared" ref="AF2068" si="4814">IF(AA2068="",(Z2068-V2068)-Z2067,AC2068-W2068)</f>
        <v>0</v>
      </c>
      <c r="AG2068" s="40"/>
      <c r="AH2068" s="73"/>
      <c r="AI2068" s="40"/>
      <c r="AJ2068" s="73"/>
      <c r="AK2068" s="40"/>
      <c r="AL2068" s="73">
        <v>350</v>
      </c>
      <c r="AM2068" s="70"/>
      <c r="AN2068" s="74"/>
      <c r="AO2068" s="70"/>
      <c r="AP2068" s="63"/>
      <c r="AQ2068" s="63"/>
      <c r="AR2068" s="40"/>
      <c r="AS2068" s="40"/>
      <c r="AT2068" s="63"/>
      <c r="AU2068" s="63"/>
      <c r="AV2068" s="142"/>
      <c r="AW2068" s="71">
        <v>0.02</v>
      </c>
      <c r="AX2068" s="45"/>
      <c r="AY2068" s="45"/>
      <c r="AZ2068" s="46"/>
      <c r="BA2068" s="152"/>
      <c r="BB2068" s="47"/>
      <c r="BC2068" s="158">
        <v>1</v>
      </c>
      <c r="BD2068" s="158"/>
      <c r="BE2068" s="47"/>
      <c r="BF2068" s="56"/>
      <c r="BG2068" s="49"/>
      <c r="BH2068" s="50"/>
      <c r="BI2068" s="49"/>
      <c r="BJ2068" s="49"/>
      <c r="BK2068" s="49"/>
      <c r="BL2068" s="49"/>
      <c r="BM2068" s="49"/>
      <c r="BN2068" s="50"/>
      <c r="BO2068" s="49"/>
      <c r="BP2068" s="49"/>
      <c r="BQ2068" s="50"/>
      <c r="BR2068" s="9"/>
    </row>
    <row r="2069" spans="1:70" s="7" customFormat="1" x14ac:dyDescent="0.25">
      <c r="A2069" s="68" t="s">
        <v>1116</v>
      </c>
      <c r="B2069" s="67" t="s">
        <v>1347</v>
      </c>
      <c r="C2069" s="52">
        <v>44993.470949074072</v>
      </c>
      <c r="D2069" s="16">
        <f t="shared" ref="D2069" si="4815">(K2069*M2069+P2069*R2069)/(24*60*60)</f>
        <v>1.9791666666666668E-3</v>
      </c>
      <c r="E2069" s="26"/>
      <c r="F2069" s="14" t="s">
        <v>2968</v>
      </c>
      <c r="G2069" s="15">
        <v>0.12</v>
      </c>
      <c r="H2069" s="131">
        <v>20</v>
      </c>
      <c r="I2069" s="131">
        <v>10</v>
      </c>
      <c r="J2069" s="143" t="s">
        <v>2396</v>
      </c>
      <c r="K2069" s="27">
        <v>3</v>
      </c>
      <c r="L2069" s="27">
        <v>6.0000000000000001E-3</v>
      </c>
      <c r="M2069" s="179">
        <v>57</v>
      </c>
      <c r="N2069" s="13">
        <v>240</v>
      </c>
      <c r="O2069" s="17">
        <v>2E-3</v>
      </c>
      <c r="P2069" s="27">
        <v>0</v>
      </c>
      <c r="Q2069" s="27">
        <v>6.0000000000000001E-3</v>
      </c>
      <c r="R2069" s="13">
        <v>1290</v>
      </c>
      <c r="S2069" s="13">
        <v>240</v>
      </c>
      <c r="T2069" s="133">
        <v>2.9999999999999997E-4</v>
      </c>
      <c r="U2069" s="27">
        <v>0.01</v>
      </c>
      <c r="V2069" s="8">
        <f t="shared" ref="V2069" si="4816">IF(AB2067="Latest Sag:",-(K2069*L2069+P2069*Q2069),-(K2069*L2069+P2069*Q2069)+U2069)</f>
        <v>-1.8000000000000002E-2</v>
      </c>
      <c r="W2069" s="8">
        <f t="shared" ref="W2069" si="4817">IF(OR(AC2068="",AC2068=0),Z2068+V2069,IF(AB2067="Latest Sag:",AA2068+U2069+V2069,AC2068+V2069))</f>
        <v>-1.8000000000000002E-2</v>
      </c>
      <c r="X2069" s="33">
        <v>-45.985444999999999</v>
      </c>
      <c r="Y2069" s="53">
        <f t="shared" ref="Y2069" si="4818">IF(OR(ISBLANK(X2069),X2067=VALUE(20)),,IF(W2067="Latest Z20:",ABS(X2067-X2069-K2066*L2066-P2066*Q2066+U2068+U2069),ABS(X2068-X2069-K2068*L2068-P2068*Q2068+U2069)))</f>
        <v>0</v>
      </c>
      <c r="Z2069" s="28">
        <v>-77.377864000000002</v>
      </c>
      <c r="AA2069" s="28"/>
      <c r="AB2069" s="28"/>
      <c r="AC2069" s="8">
        <f t="shared" ref="AC2069" si="4819">AB2069+AA2069</f>
        <v>0</v>
      </c>
      <c r="AD2069" s="35"/>
      <c r="AE2069" s="8">
        <f t="shared" ref="AE2069" si="4820">IF(AD2069="",0,IF(OR(AC2069="",AC2069=0),W2069-AD2069,AC2069-AD2069))</f>
        <v>0</v>
      </c>
      <c r="AF2069" s="58">
        <f t="shared" ref="AF2069" si="4821">IF(AA2069="",(Z2069-V2069)-Z2068,AC2069-W2069)</f>
        <v>-77.359864000000002</v>
      </c>
      <c r="AG2069" s="40"/>
      <c r="AH2069" s="73"/>
      <c r="AI2069" s="40"/>
      <c r="AJ2069" s="73"/>
      <c r="AK2069" s="40">
        <v>5186</v>
      </c>
      <c r="AL2069" s="73">
        <v>350</v>
      </c>
      <c r="AM2069" s="70"/>
      <c r="AN2069" s="74"/>
      <c r="AO2069" s="70"/>
      <c r="AP2069" s="63"/>
      <c r="AQ2069" s="63"/>
      <c r="AR2069" s="40"/>
      <c r="AS2069" s="40"/>
      <c r="AT2069" s="63"/>
      <c r="AU2069" s="63"/>
      <c r="AV2069" s="142"/>
      <c r="AW2069" s="71"/>
      <c r="AX2069" s="45">
        <v>-6.208E-3</v>
      </c>
      <c r="AY2069" s="45">
        <v>6.7450000000000001E-3</v>
      </c>
      <c r="AZ2069" s="46"/>
      <c r="BA2069" s="152"/>
      <c r="BB2069" s="47"/>
      <c r="BC2069" s="158">
        <v>1</v>
      </c>
      <c r="BD2069" s="158"/>
      <c r="BE2069" s="47"/>
      <c r="BF2069" s="56"/>
      <c r="BG2069" s="49"/>
      <c r="BH2069" s="50"/>
      <c r="BI2069" s="49"/>
      <c r="BJ2069" s="49"/>
      <c r="BK2069" s="49"/>
      <c r="BL2069" s="49"/>
      <c r="BM2069" s="49"/>
      <c r="BN2069" s="50"/>
      <c r="BO2069" s="49"/>
      <c r="BP2069" s="49"/>
      <c r="BQ2069" s="50"/>
      <c r="BR2069" s="9"/>
    </row>
    <row r="2070" spans="1:70" s="7" customFormat="1" x14ac:dyDescent="0.25">
      <c r="A2070" s="68" t="s">
        <v>1250</v>
      </c>
      <c r="B2070" s="67" t="s">
        <v>1347</v>
      </c>
      <c r="C2070" s="52">
        <v>44993.483888888892</v>
      </c>
      <c r="D2070" s="16">
        <f t="shared" ref="D2070" si="4822">(K2070*M2070+P2070*R2070)/(24*60*60)</f>
        <v>1.9791666666666668E-3</v>
      </c>
      <c r="E2070" s="26" t="s">
        <v>2969</v>
      </c>
      <c r="F2070" s="14" t="s">
        <v>2968</v>
      </c>
      <c r="G2070" s="15">
        <v>0.12</v>
      </c>
      <c r="H2070" s="131">
        <v>20</v>
      </c>
      <c r="I2070" s="131">
        <v>10</v>
      </c>
      <c r="J2070" s="143" t="s">
        <v>2396</v>
      </c>
      <c r="K2070" s="27">
        <v>3</v>
      </c>
      <c r="L2070" s="27">
        <v>6.0000000000000001E-3</v>
      </c>
      <c r="M2070" s="179">
        <v>57</v>
      </c>
      <c r="N2070" s="13">
        <v>240</v>
      </c>
      <c r="O2070" s="17">
        <v>2E-3</v>
      </c>
      <c r="P2070" s="27">
        <v>0</v>
      </c>
      <c r="Q2070" s="27">
        <v>6.0000000000000001E-3</v>
      </c>
      <c r="R2070" s="13">
        <v>1290</v>
      </c>
      <c r="S2070" s="13">
        <v>240</v>
      </c>
      <c r="T2070" s="133">
        <v>2.9999999999999997E-4</v>
      </c>
      <c r="U2070" s="27">
        <v>0.01</v>
      </c>
      <c r="V2070" s="8">
        <f t="shared" ref="V2070" si="4823">IF(AB2068="Latest Sag:",-(K2070*L2070+P2070*Q2070),-(K2070*L2070+P2070*Q2070)+U2070)</f>
        <v>-8.0000000000000019E-3</v>
      </c>
      <c r="W2070" s="8">
        <f t="shared" ref="W2070" si="4824">IF(OR(AC2069="",AC2069=0),Z2069+V2070,IF(AB2068="Latest Sag:",AA2069+U2070+V2070,AC2069+V2070))</f>
        <v>-77.385863999999998</v>
      </c>
      <c r="X2070" s="33">
        <v>-45.993442999999999</v>
      </c>
      <c r="Y2070" s="53">
        <f t="shared" ref="Y2070" si="4825">IF(OR(ISBLANK(X2070),X2068=VALUE(20)),,IF(W2068="Latest Z20:",ABS(X2068-X2070-K2067*L2067-P2067*Q2067+U2069+U2070),ABS(X2069-X2070-K2069*L2069-P2069*Q2069+U2070)))</f>
        <v>1.9999999993861733E-6</v>
      </c>
      <c r="Z2070" s="28">
        <v>-77.385829999999999</v>
      </c>
      <c r="AA2070" s="28"/>
      <c r="AB2070" s="28"/>
      <c r="AC2070" s="8">
        <f t="shared" ref="AC2070" si="4826">AB2070+AA2070</f>
        <v>0</v>
      </c>
      <c r="AD2070" s="35"/>
      <c r="AE2070" s="8">
        <f t="shared" ref="AE2070" si="4827">IF(AD2070="",0,IF(OR(AC2070="",AC2070=0),W2070-AD2070,AC2070-AD2070))</f>
        <v>0</v>
      </c>
      <c r="AF2070" s="58">
        <f t="shared" ref="AF2070" si="4828">IF(AA2070="",(Z2070-V2070)-Z2069,AC2070-W2070)</f>
        <v>3.399999999942338E-5</v>
      </c>
      <c r="AG2070" s="40"/>
      <c r="AH2070" s="73"/>
      <c r="AI2070" s="40"/>
      <c r="AJ2070" s="73"/>
      <c r="AK2070" s="40">
        <v>310</v>
      </c>
      <c r="AL2070" s="73">
        <v>350</v>
      </c>
      <c r="AM2070" s="70"/>
      <c r="AN2070" s="74"/>
      <c r="AO2070" s="70"/>
      <c r="AP2070" s="63"/>
      <c r="AQ2070" s="63"/>
      <c r="AR2070" s="40"/>
      <c r="AS2070" s="40"/>
      <c r="AT2070" s="63"/>
      <c r="AU2070" s="63"/>
      <c r="AV2070" s="142"/>
      <c r="AW2070" s="71"/>
      <c r="AX2070" s="45"/>
      <c r="AY2070" s="45"/>
      <c r="AZ2070" s="46"/>
      <c r="BA2070" s="152"/>
      <c r="BB2070" s="47"/>
      <c r="BC2070" s="158">
        <v>1</v>
      </c>
      <c r="BD2070" s="158"/>
      <c r="BE2070" s="47"/>
      <c r="BF2070" s="56"/>
      <c r="BG2070" s="49"/>
      <c r="BH2070" s="50"/>
      <c r="BI2070" s="49"/>
      <c r="BJ2070" s="49"/>
      <c r="BK2070" s="49"/>
      <c r="BL2070" s="49"/>
      <c r="BM2070" s="49"/>
      <c r="BN2070" s="50"/>
      <c r="BO2070" s="49"/>
      <c r="BP2070" s="49"/>
      <c r="BQ2070" s="50"/>
      <c r="BR2070" s="9"/>
    </row>
    <row r="2071" spans="1:70" s="6" customFormat="1" x14ac:dyDescent="0.25">
      <c r="A2071" s="170" t="s">
        <v>1155</v>
      </c>
      <c r="B2071" s="136"/>
      <c r="C2071" s="137">
        <v>44993.494571759256</v>
      </c>
      <c r="D2071" s="146">
        <v>14.46</v>
      </c>
      <c r="E2071" s="139" t="s">
        <v>814</v>
      </c>
      <c r="F2071" s="165" t="s">
        <v>1110</v>
      </c>
      <c r="G2071" s="22"/>
      <c r="H2071" s="134"/>
      <c r="I2071" s="134"/>
      <c r="J2071" s="145"/>
      <c r="K2071" s="29"/>
      <c r="L2071" s="29"/>
      <c r="M2071" s="1"/>
      <c r="N2071" s="1"/>
      <c r="O2071" s="3"/>
      <c r="P2071" s="29"/>
      <c r="Q2071" s="29"/>
      <c r="R2071" s="1"/>
      <c r="S2071" s="1"/>
      <c r="T2071" s="147" t="s">
        <v>903</v>
      </c>
      <c r="U2071" s="32" t="s">
        <v>24</v>
      </c>
      <c r="V2071" s="24"/>
      <c r="W2071" s="25" t="s">
        <v>22</v>
      </c>
      <c r="X2071" s="30">
        <v>20</v>
      </c>
      <c r="Y2071" s="138"/>
      <c r="Z2071" s="30"/>
      <c r="AA2071" s="30"/>
      <c r="AB2071" s="36" t="s">
        <v>21</v>
      </c>
      <c r="AC2071" s="24">
        <f>$AC$2070</f>
        <v>0</v>
      </c>
      <c r="AD2071" s="30"/>
      <c r="AE2071" s="24"/>
      <c r="AF2071" s="24"/>
      <c r="AG2071" s="41"/>
      <c r="AH2071" s="41"/>
      <c r="AI2071" s="41"/>
      <c r="AJ2071" s="41"/>
      <c r="AK2071" s="41"/>
      <c r="AL2071" s="41"/>
      <c r="AM2071" s="41"/>
      <c r="AN2071" s="41"/>
      <c r="AO2071" s="41"/>
      <c r="AP2071" s="135"/>
      <c r="AQ2071" s="135"/>
      <c r="AR2071" s="41"/>
      <c r="AS2071" s="41"/>
      <c r="AT2071" s="135"/>
      <c r="AU2071" s="135"/>
      <c r="AV2071" s="29"/>
      <c r="AW2071" s="42"/>
      <c r="AX2071" s="42"/>
      <c r="AY2071" s="42"/>
      <c r="AZ2071" s="43"/>
      <c r="BA2071" s="151"/>
      <c r="BB2071" s="44"/>
      <c r="BC2071" s="157">
        <v>0</v>
      </c>
      <c r="BD2071" s="157"/>
      <c r="BE2071" s="44"/>
      <c r="BF2071" s="48"/>
      <c r="BG2071" s="48"/>
      <c r="BH2071" s="48"/>
      <c r="BI2071" s="48"/>
      <c r="BJ2071" s="48"/>
      <c r="BK2071" s="48"/>
      <c r="BL2071" s="48"/>
      <c r="BM2071" s="48"/>
      <c r="BN2071" s="48"/>
      <c r="BO2071" s="48"/>
      <c r="BP2071" s="48"/>
      <c r="BQ2071" s="48"/>
      <c r="BR2071" s="1"/>
    </row>
    <row r="2072" spans="1:70" s="7" customFormat="1" ht="63" x14ac:dyDescent="0.25">
      <c r="A2072" s="68" t="s">
        <v>3349</v>
      </c>
      <c r="B2072" s="67" t="s">
        <v>2164</v>
      </c>
      <c r="C2072" s="52">
        <v>44993.900150462963</v>
      </c>
      <c r="D2072" s="16">
        <f t="shared" ref="D2072" si="4829">(K2072*M2072+P2072*R2072)/(24*60*60)</f>
        <v>0</v>
      </c>
      <c r="E2072" s="180" t="s">
        <v>3348</v>
      </c>
      <c r="F2072" s="14" t="s">
        <v>2968</v>
      </c>
      <c r="G2072" s="15">
        <v>0.12</v>
      </c>
      <c r="H2072" s="131">
        <v>20</v>
      </c>
      <c r="I2072" s="131">
        <v>10</v>
      </c>
      <c r="J2072" s="143" t="s">
        <v>2396</v>
      </c>
      <c r="K2072" s="37"/>
      <c r="L2072" s="27">
        <v>6.0000000000000001E-3</v>
      </c>
      <c r="M2072" s="179">
        <v>133</v>
      </c>
      <c r="N2072" s="13">
        <v>240</v>
      </c>
      <c r="O2072" s="17">
        <v>2E-3</v>
      </c>
      <c r="P2072" s="37"/>
      <c r="Q2072" s="27">
        <v>6.0000000000000001E-3</v>
      </c>
      <c r="R2072" s="13">
        <v>938</v>
      </c>
      <c r="S2072" s="13">
        <v>240</v>
      </c>
      <c r="T2072" s="133">
        <v>2.9999999999999997E-4</v>
      </c>
      <c r="U2072" s="27"/>
      <c r="V2072" s="8">
        <f t="shared" ref="V2072" si="4830">IF(AB2070="Latest Sag:",-(K2072*L2072+P2072*Q2072),-(K2072*L2072+P2072*Q2072)+U2072)</f>
        <v>0</v>
      </c>
      <c r="W2072" s="8">
        <f t="shared" ref="W2072" si="4831">IF(OR(AC2071="",AC2071=0),Z2071+V2072,IF(AB2070="Latest Sag:",AA2071+U2072+V2072,AC2071+V2072))</f>
        <v>0</v>
      </c>
      <c r="X2072" s="34"/>
      <c r="Y2072" s="53">
        <f t="shared" ref="Y2072" si="4832">IF(OR(ISBLANK(X2072),X2070=VALUE(20)),,IF(W2070="Latest Z20:",ABS(X2070-X2072-K2069*L2069-P2069*Q2069+U2071+U2072),ABS(X2071-X2072-K2071*L2071-P2071*Q2071+U2072)))</f>
        <v>0</v>
      </c>
      <c r="Z2072" s="28">
        <v>-67.832764999999995</v>
      </c>
      <c r="AA2072" s="28">
        <v>0.157004</v>
      </c>
      <c r="AB2072" s="28">
        <v>2.2103000000000001E-2</v>
      </c>
      <c r="AC2072" s="8">
        <f t="shared" ref="AC2072" si="4833">AB2072+AA2072</f>
        <v>0.17910700000000002</v>
      </c>
      <c r="AD2072" s="35">
        <v>0.114639052148668</v>
      </c>
      <c r="AE2072" s="8">
        <f t="shared" ref="AE2072" si="4834">IF(AD2072="",0,IF(OR(AC2072="",AC2072=0),W2072-AD2072,AC2072-AD2072))</f>
        <v>6.4467947851332016E-2</v>
      </c>
      <c r="AF2072" s="58">
        <f t="shared" ref="AF2072" si="4835">IF(AA2072="",(Z2072-V2072)-Z2071,AC2072-W2072)</f>
        <v>0.17910700000000002</v>
      </c>
      <c r="AG2072" s="40"/>
      <c r="AH2072" s="73"/>
      <c r="AI2072" s="40"/>
      <c r="AJ2072" s="73"/>
      <c r="AK2072" s="40">
        <v>2064</v>
      </c>
      <c r="AL2072" s="73">
        <v>200</v>
      </c>
      <c r="AM2072" s="70"/>
      <c r="AN2072" s="74"/>
      <c r="AO2072" s="70"/>
      <c r="AP2072" s="63"/>
      <c r="AQ2072" s="63"/>
      <c r="AR2072" s="40"/>
      <c r="AS2072" s="40"/>
      <c r="AT2072" s="63"/>
      <c r="AU2072" s="63"/>
      <c r="AV2072" s="142"/>
      <c r="AW2072" s="71"/>
      <c r="AX2072" s="45"/>
      <c r="AY2072" s="45"/>
      <c r="AZ2072" s="46"/>
      <c r="BA2072" s="152"/>
      <c r="BB2072" s="47"/>
      <c r="BC2072" s="158">
        <v>0</v>
      </c>
      <c r="BD2072" s="158"/>
      <c r="BE2072" s="47"/>
      <c r="BF2072" s="56"/>
      <c r="BG2072" s="49"/>
      <c r="BH2072" s="50"/>
      <c r="BI2072" s="49"/>
      <c r="BJ2072" s="49"/>
      <c r="BK2072" s="49"/>
      <c r="BL2072" s="49"/>
      <c r="BM2072" s="49"/>
      <c r="BN2072" s="50"/>
      <c r="BO2072" s="49"/>
      <c r="BP2072" s="49"/>
      <c r="BQ2072" s="50"/>
      <c r="BR2072" s="9"/>
    </row>
    <row r="2073" spans="1:70" s="7" customFormat="1" x14ac:dyDescent="0.25">
      <c r="A2073" s="68" t="s">
        <v>3350</v>
      </c>
      <c r="B2073" s="67" t="s">
        <v>2164</v>
      </c>
      <c r="C2073" s="52">
        <v>44993.937094907407</v>
      </c>
      <c r="D2073" s="16">
        <f t="shared" ref="D2073" si="4836">(K2073*M2073+P2073*R2073)/(24*60*60)</f>
        <v>4.6180555555555558E-3</v>
      </c>
      <c r="E2073" s="26"/>
      <c r="F2073" s="14" t="s">
        <v>2968</v>
      </c>
      <c r="G2073" s="15">
        <v>0.12</v>
      </c>
      <c r="H2073" s="131">
        <v>20</v>
      </c>
      <c r="I2073" s="131">
        <v>10</v>
      </c>
      <c r="J2073" s="143" t="s">
        <v>2396</v>
      </c>
      <c r="K2073" s="27">
        <v>3</v>
      </c>
      <c r="L2073" s="27">
        <v>6.0000000000000001E-3</v>
      </c>
      <c r="M2073" s="179">
        <v>133</v>
      </c>
      <c r="N2073" s="13">
        <v>240</v>
      </c>
      <c r="O2073" s="17">
        <v>2E-3</v>
      </c>
      <c r="P2073" s="27">
        <v>0</v>
      </c>
      <c r="Q2073" s="27">
        <v>6.0000000000000001E-3</v>
      </c>
      <c r="R2073" s="13">
        <v>938</v>
      </c>
      <c r="S2073" s="13">
        <v>240</v>
      </c>
      <c r="T2073" s="133">
        <v>2.9999999999999997E-4</v>
      </c>
      <c r="U2073" s="27">
        <v>2.8836000000000001E-2</v>
      </c>
      <c r="V2073" s="8">
        <f t="shared" ref="V2073" si="4837">IF(AB2071="Latest Sag:",-(K2073*L2073+P2073*Q2073),-(K2073*L2073+P2073*Q2073)+U2073)</f>
        <v>-1.8000000000000002E-2</v>
      </c>
      <c r="W2073" s="8">
        <f t="shared" ref="W2073" si="4838">IF(OR(AC2072="",AC2072=0),Z2072+V2073,IF(AB2071="Latest Sag:",AA2072+U2073+V2073,AC2072+V2073))</f>
        <v>0.16783999999999999</v>
      </c>
      <c r="X2073" s="33">
        <v>-36.429119999999998</v>
      </c>
      <c r="Y2073" s="53">
        <f t="shared" ref="Y2073" si="4839">IF(OR(ISBLANK(X2073),X2071=VALUE(20)),,IF(W2071="Latest Z20:",ABS(X2071-X2073-K2070*L2070-P2070*Q2070+U2072+U2073),ABS(X2072-X2073-K2072*L2072-P2072*Q2072+U2073)))</f>
        <v>0</v>
      </c>
      <c r="Z2073" s="28">
        <v>-67.832442999999998</v>
      </c>
      <c r="AA2073" s="28">
        <v>0.156997</v>
      </c>
      <c r="AB2073" s="28">
        <v>1.2086E-2</v>
      </c>
      <c r="AC2073" s="8">
        <f t="shared" ref="AC2073" si="4840">AB2073+AA2073</f>
        <v>0.16908299999999998</v>
      </c>
      <c r="AD2073" s="35">
        <v>0.114639052148668</v>
      </c>
      <c r="AE2073" s="8">
        <f t="shared" ref="AE2073" si="4841">IF(AD2073="",0,IF(OR(AC2073="",AC2073=0),W2073-AD2073,AC2073-AD2073))</f>
        <v>5.4443947851331984E-2</v>
      </c>
      <c r="AF2073" s="58">
        <f t="shared" ref="AF2073" si="4842">IF(AA2073="",(Z2073-V2073)-Z2072,AC2073-W2073)</f>
        <v>1.2429999999999941E-3</v>
      </c>
      <c r="AG2073" s="40"/>
      <c r="AH2073" s="73"/>
      <c r="AI2073" s="40"/>
      <c r="AJ2073" s="73"/>
      <c r="AK2073" s="40">
        <v>24</v>
      </c>
      <c r="AL2073" s="73">
        <v>200</v>
      </c>
      <c r="AM2073" s="70"/>
      <c r="AN2073" s="74"/>
      <c r="AO2073" s="70"/>
      <c r="AP2073" s="63"/>
      <c r="AQ2073" s="63"/>
      <c r="AR2073" s="40"/>
      <c r="AS2073" s="40"/>
      <c r="AT2073" s="63"/>
      <c r="AU2073" s="63"/>
      <c r="AV2073" s="142"/>
      <c r="AW2073" s="71"/>
      <c r="AX2073" s="45"/>
      <c r="AY2073" s="45"/>
      <c r="AZ2073" s="46"/>
      <c r="BA2073" s="152"/>
      <c r="BB2073" s="47"/>
      <c r="BC2073" s="158">
        <v>0</v>
      </c>
      <c r="BD2073" s="158"/>
      <c r="BE2073" s="47"/>
      <c r="BF2073" s="56"/>
      <c r="BG2073" s="49"/>
      <c r="BH2073" s="50"/>
      <c r="BI2073" s="49"/>
      <c r="BJ2073" s="49"/>
      <c r="BK2073" s="49"/>
      <c r="BL2073" s="49"/>
      <c r="BM2073" s="49"/>
      <c r="BN2073" s="50"/>
      <c r="BO2073" s="49"/>
      <c r="BP2073" s="49"/>
      <c r="BQ2073" s="50"/>
      <c r="BR2073" s="9"/>
    </row>
    <row r="2074" spans="1:70" s="7" customFormat="1" x14ac:dyDescent="0.25">
      <c r="A2074" s="68" t="s">
        <v>3351</v>
      </c>
      <c r="B2074" s="67" t="s">
        <v>2164</v>
      </c>
      <c r="C2074" s="52">
        <v>44993.958703703705</v>
      </c>
      <c r="D2074" s="16">
        <f t="shared" ref="D2074" si="4843">(K2074*M2074+P2074*R2074)/(24*60*60)</f>
        <v>4.6180555555555558E-3</v>
      </c>
      <c r="E2074" s="26"/>
      <c r="F2074" s="14" t="s">
        <v>2968</v>
      </c>
      <c r="G2074" s="15">
        <v>0.12</v>
      </c>
      <c r="H2074" s="131">
        <v>20</v>
      </c>
      <c r="I2074" s="131">
        <v>10</v>
      </c>
      <c r="J2074" s="143" t="s">
        <v>2396</v>
      </c>
      <c r="K2074" s="27">
        <v>3</v>
      </c>
      <c r="L2074" s="27">
        <v>6.0000000000000001E-3</v>
      </c>
      <c r="M2074" s="179">
        <v>133</v>
      </c>
      <c r="N2074" s="13">
        <v>240</v>
      </c>
      <c r="O2074" s="17">
        <v>2E-3</v>
      </c>
      <c r="P2074" s="27">
        <v>0</v>
      </c>
      <c r="Q2074" s="27">
        <v>6.0000000000000001E-3</v>
      </c>
      <c r="R2074" s="13">
        <v>938</v>
      </c>
      <c r="S2074" s="13">
        <v>240</v>
      </c>
      <c r="T2074" s="133">
        <v>2.9999999999999997E-4</v>
      </c>
      <c r="U2074" s="27">
        <v>2.33E-4</v>
      </c>
      <c r="V2074" s="8">
        <f t="shared" ref="V2074" si="4844">IF(AB2072="Latest Sag:",-(K2074*L2074+P2074*Q2074),-(K2074*L2074+P2074*Q2074)+U2074)</f>
        <v>-1.7767000000000002E-2</v>
      </c>
      <c r="W2074" s="8">
        <f t="shared" ref="W2074" si="4845">IF(OR(AC2073="",AC2073=0),Z2073+V2074,IF(AB2072="Latest Sag:",AA2073+U2074+V2074,AC2073+V2074))</f>
        <v>0.15131599999999998</v>
      </c>
      <c r="X2074" s="33">
        <v>-36.446886999999997</v>
      </c>
      <c r="Y2074" s="53">
        <f t="shared" ref="Y2074" si="4846">IF(OR(ISBLANK(X2074),X2072=VALUE(20)),,IF(W2072="Latest Z20:",ABS(X2072-X2074-K2071*L2071-P2071*Q2071+U2073+U2074),ABS(X2073-X2074-K2073*L2073-P2073*Q2073+U2074)))</f>
        <v>8.0201145204183977E-16</v>
      </c>
      <c r="Z2074" s="28">
        <v>-67.832616000000002</v>
      </c>
      <c r="AA2074" s="28">
        <v>0.15698999999999999</v>
      </c>
      <c r="AB2074" s="28">
        <v>-5.7580000000000001E-3</v>
      </c>
      <c r="AC2074" s="8">
        <f t="shared" ref="AC2074" si="4847">AB2074+AA2074</f>
        <v>0.15123199999999998</v>
      </c>
      <c r="AD2074" s="35">
        <v>0.114639052148668</v>
      </c>
      <c r="AE2074" s="8">
        <f t="shared" ref="AE2074" si="4848">IF(AD2074="",0,IF(OR(AC2074="",AC2074=0),W2074-AD2074,AC2074-AD2074))</f>
        <v>3.6592947851331978E-2</v>
      </c>
      <c r="AF2074" s="58">
        <f t="shared" ref="AF2074" si="4849">IF(AA2074="",(Z2074-V2074)-Z2073,AC2074-W2074)</f>
        <v>-8.4000000000000741E-5</v>
      </c>
      <c r="AG2074" s="40"/>
      <c r="AH2074" s="73"/>
      <c r="AI2074" s="40"/>
      <c r="AJ2074" s="73"/>
      <c r="AK2074" s="40">
        <v>22</v>
      </c>
      <c r="AL2074" s="73">
        <v>200</v>
      </c>
      <c r="AM2074" s="70"/>
      <c r="AN2074" s="74"/>
      <c r="AO2074" s="70"/>
      <c r="AP2074" s="63"/>
      <c r="AQ2074" s="63"/>
      <c r="AR2074" s="40"/>
      <c r="AS2074" s="40"/>
      <c r="AT2074" s="63"/>
      <c r="AU2074" s="63"/>
      <c r="AV2074" s="142"/>
      <c r="AW2074" s="71"/>
      <c r="AX2074" s="45"/>
      <c r="AY2074" s="45"/>
      <c r="AZ2074" s="46"/>
      <c r="BA2074" s="152"/>
      <c r="BB2074" s="47"/>
      <c r="BC2074" s="158">
        <v>0</v>
      </c>
      <c r="BD2074" s="158"/>
      <c r="BE2074" s="47"/>
      <c r="BF2074" s="56"/>
      <c r="BG2074" s="49"/>
      <c r="BH2074" s="50"/>
      <c r="BI2074" s="49"/>
      <c r="BJ2074" s="49"/>
      <c r="BK2074" s="49"/>
      <c r="BL2074" s="49"/>
      <c r="BM2074" s="49"/>
      <c r="BN2074" s="50"/>
      <c r="BO2074" s="49"/>
      <c r="BP2074" s="49"/>
      <c r="BQ2074" s="50"/>
      <c r="BR2074" s="9"/>
    </row>
    <row r="2075" spans="1:70" s="7" customFormat="1" x14ac:dyDescent="0.25">
      <c r="A2075" s="68" t="s">
        <v>3352</v>
      </c>
      <c r="B2075" s="67" t="s">
        <v>2164</v>
      </c>
      <c r="C2075" s="52">
        <v>44994.021134259259</v>
      </c>
      <c r="D2075" s="16">
        <f t="shared" ref="D2075" si="4850">(K2075*M2075+P2075*R2075)/(24*60*60)</f>
        <v>4.6180555555555558E-3</v>
      </c>
      <c r="E2075" s="26"/>
      <c r="F2075" s="14" t="s">
        <v>2968</v>
      </c>
      <c r="G2075" s="15">
        <v>0.12</v>
      </c>
      <c r="H2075" s="131">
        <v>20</v>
      </c>
      <c r="I2075" s="131">
        <v>10</v>
      </c>
      <c r="J2075" s="143" t="s">
        <v>2396</v>
      </c>
      <c r="K2075" s="27">
        <v>3</v>
      </c>
      <c r="L2075" s="27">
        <v>6.0000000000000001E-3</v>
      </c>
      <c r="M2075" s="179">
        <v>133</v>
      </c>
      <c r="N2075" s="13">
        <v>240</v>
      </c>
      <c r="O2075" s="17">
        <v>2E-3</v>
      </c>
      <c r="P2075" s="27">
        <v>0</v>
      </c>
      <c r="Q2075" s="27">
        <v>6.0000000000000001E-3</v>
      </c>
      <c r="R2075" s="13">
        <v>938</v>
      </c>
      <c r="S2075" s="13">
        <v>240</v>
      </c>
      <c r="T2075" s="133">
        <v>2.9999999999999997E-4</v>
      </c>
      <c r="U2075" s="27">
        <v>2.41E-4</v>
      </c>
      <c r="V2075" s="8">
        <f t="shared" ref="V2075" si="4851">IF(AB2073="Latest Sag:",-(K2075*L2075+P2075*Q2075),-(K2075*L2075+P2075*Q2075)+U2075)</f>
        <v>-1.7759E-2</v>
      </c>
      <c r="W2075" s="8">
        <f t="shared" ref="W2075" si="4852">IF(OR(AC2074="",AC2074=0),Z2074+V2075,IF(AB2073="Latest Sag:",AA2074+U2075+V2075,AC2074+V2075))</f>
        <v>0.13347299999999998</v>
      </c>
      <c r="X2075" s="33">
        <v>-36.464646000000002</v>
      </c>
      <c r="Y2075" s="53">
        <f t="shared" ref="Y2075" si="4853">IF(OR(ISBLANK(X2075),X2073=VALUE(20)),,IF(W2073="Latest Z20:",ABS(X2073-X2075-K2072*L2072-P2072*Q2072+U2074+U2075),ABS(X2074-X2075-K2074*L2074-P2074*Q2074+U2075)))</f>
        <v>5.185196889911925E-15</v>
      </c>
      <c r="Z2075" s="28">
        <v>-67.832631000000006</v>
      </c>
      <c r="AA2075" s="28">
        <v>0.156975</v>
      </c>
      <c r="AB2075" s="28">
        <v>-2.3424E-2</v>
      </c>
      <c r="AC2075" s="8">
        <f t="shared" ref="AC2075" si="4854">AB2075+AA2075</f>
        <v>0.133551</v>
      </c>
      <c r="AD2075" s="35">
        <v>0.114639052148668</v>
      </c>
      <c r="AE2075" s="8">
        <f t="shared" ref="AE2075" si="4855">IF(AD2075="",0,IF(OR(AC2075="",AC2075=0),W2075-AD2075,AC2075-AD2075))</f>
        <v>1.8911947851332003E-2</v>
      </c>
      <c r="AF2075" s="58">
        <f t="shared" ref="AF2075" si="4856">IF(AA2075="",(Z2075-V2075)-Z2074,AC2075-W2075)</f>
        <v>7.8000000000022496E-5</v>
      </c>
      <c r="AG2075" s="40"/>
      <c r="AH2075" s="73"/>
      <c r="AI2075" s="40"/>
      <c r="AJ2075" s="73"/>
      <c r="AK2075" s="40">
        <v>26</v>
      </c>
      <c r="AL2075" s="73">
        <v>200</v>
      </c>
      <c r="AM2075" s="70"/>
      <c r="AN2075" s="74"/>
      <c r="AO2075" s="70"/>
      <c r="AP2075" s="63"/>
      <c r="AQ2075" s="63"/>
      <c r="AR2075" s="40"/>
      <c r="AS2075" s="40"/>
      <c r="AT2075" s="63"/>
      <c r="AU2075" s="63"/>
      <c r="AV2075" s="142"/>
      <c r="AW2075" s="71"/>
      <c r="AX2075" s="45"/>
      <c r="AY2075" s="45"/>
      <c r="AZ2075" s="46"/>
      <c r="BA2075" s="152"/>
      <c r="BB2075" s="47"/>
      <c r="BC2075" s="158">
        <v>0</v>
      </c>
      <c r="BD2075" s="158"/>
      <c r="BE2075" s="47"/>
      <c r="BF2075" s="56"/>
      <c r="BG2075" s="49"/>
      <c r="BH2075" s="50"/>
      <c r="BI2075" s="49"/>
      <c r="BJ2075" s="49"/>
      <c r="BK2075" s="49"/>
      <c r="BL2075" s="49"/>
      <c r="BM2075" s="49"/>
      <c r="BN2075" s="50"/>
      <c r="BO2075" s="49"/>
      <c r="BP2075" s="49"/>
      <c r="BQ2075" s="50"/>
      <c r="BR2075" s="9"/>
    </row>
    <row r="2076" spans="1:70" s="7" customFormat="1" x14ac:dyDescent="0.25">
      <c r="A2076" s="68" t="s">
        <v>3353</v>
      </c>
      <c r="B2076" s="67" t="s">
        <v>2164</v>
      </c>
      <c r="C2076" s="52">
        <v>44994.021817129629</v>
      </c>
      <c r="D2076" s="16">
        <f t="shared" ref="D2076" si="4857">(K2076*M2076+P2076*R2076)/(24*60*60)</f>
        <v>4.6180555555555558E-3</v>
      </c>
      <c r="E2076" s="26"/>
      <c r="F2076" s="14" t="s">
        <v>2968</v>
      </c>
      <c r="G2076" s="15">
        <v>0.12</v>
      </c>
      <c r="H2076" s="131">
        <v>20</v>
      </c>
      <c r="I2076" s="131">
        <v>10</v>
      </c>
      <c r="J2076" s="143" t="s">
        <v>2396</v>
      </c>
      <c r="K2076" s="27">
        <v>3</v>
      </c>
      <c r="L2076" s="27">
        <v>6.0000000000000001E-3</v>
      </c>
      <c r="M2076" s="179">
        <v>133</v>
      </c>
      <c r="N2076" s="13">
        <v>240</v>
      </c>
      <c r="O2076" s="17">
        <v>2E-3</v>
      </c>
      <c r="P2076" s="27">
        <v>0</v>
      </c>
      <c r="Q2076" s="27">
        <v>6.0000000000000001E-3</v>
      </c>
      <c r="R2076" s="13">
        <v>938</v>
      </c>
      <c r="S2076" s="13">
        <v>240</v>
      </c>
      <c r="T2076" s="133">
        <v>2.9999999999999997E-4</v>
      </c>
      <c r="U2076" s="27">
        <v>3.7290000000000001E-3</v>
      </c>
      <c r="V2076" s="8">
        <f t="shared" ref="V2076" si="4858">IF(AB2074="Latest Sag:",-(K2076*L2076+P2076*Q2076),-(K2076*L2076+P2076*Q2076)+U2076)</f>
        <v>-1.4271000000000002E-2</v>
      </c>
      <c r="W2076" s="8">
        <f t="shared" ref="W2076" si="4859">IF(OR(AC2075="",AC2075=0),Z2075+V2076,IF(AB2074="Latest Sag:",AA2075+U2076+V2076,AC2075+V2076))</f>
        <v>0.11928</v>
      </c>
      <c r="X2076" s="33">
        <v>-36.478920000000002</v>
      </c>
      <c r="Y2076" s="53">
        <f t="shared" ref="Y2076" si="4860">IF(OR(ISBLANK(X2076),X2074=VALUE(20)),,IF(W2074="Latest Z20:",ABS(X2074-X2076-K2073*L2073-P2073*Q2073+U2075+U2076),ABS(X2075-X2076-K2075*L2075-P2075*Q2075+U2076)))</f>
        <v>3.0000000003399703E-6</v>
      </c>
      <c r="Z2076" s="28">
        <v>-67.832741999999996</v>
      </c>
      <c r="AA2076" s="28">
        <v>0.15699199999999999</v>
      </c>
      <c r="AB2076" s="28">
        <v>-3.7707999999999998E-2</v>
      </c>
      <c r="AC2076" s="8">
        <f t="shared" ref="AC2076" si="4861">AB2076+AA2076</f>
        <v>0.119284</v>
      </c>
      <c r="AD2076" s="35">
        <v>0.114639052148668</v>
      </c>
      <c r="AE2076" s="8">
        <f t="shared" ref="AE2076" si="4862">IF(AD2076="",0,IF(OR(AC2076="",AC2076=0),W2076-AD2076,AC2076-AD2076))</f>
        <v>4.6449478513320014E-3</v>
      </c>
      <c r="AF2076" s="58">
        <f t="shared" ref="AF2076" si="4863">IF(AA2076="",(Z2076-V2076)-Z2075,AC2076-W2076)</f>
        <v>4.0000000000040004E-6</v>
      </c>
      <c r="AG2076" s="40"/>
      <c r="AH2076" s="73"/>
      <c r="AI2076" s="40"/>
      <c r="AJ2076" s="73"/>
      <c r="AK2076" s="40">
        <v>22</v>
      </c>
      <c r="AL2076" s="73">
        <v>200</v>
      </c>
      <c r="AM2076" s="70"/>
      <c r="AN2076" s="74"/>
      <c r="AO2076" s="70"/>
      <c r="AP2076" s="63"/>
      <c r="AQ2076" s="63"/>
      <c r="AR2076" s="40"/>
      <c r="AS2076" s="40"/>
      <c r="AT2076" s="63"/>
      <c r="AU2076" s="63"/>
      <c r="AV2076" s="142"/>
      <c r="AW2076" s="71"/>
      <c r="AX2076" s="45"/>
      <c r="AY2076" s="45"/>
      <c r="AZ2076" s="46"/>
      <c r="BA2076" s="152"/>
      <c r="BB2076" s="47"/>
      <c r="BC2076" s="158">
        <v>0</v>
      </c>
      <c r="BD2076" s="158"/>
      <c r="BE2076" s="47"/>
      <c r="BF2076" s="56"/>
      <c r="BG2076" s="49"/>
      <c r="BH2076" s="50"/>
      <c r="BI2076" s="49"/>
      <c r="BJ2076" s="49"/>
      <c r="BK2076" s="49"/>
      <c r="BL2076" s="49"/>
      <c r="BM2076" s="49"/>
      <c r="BN2076" s="50"/>
      <c r="BO2076" s="49"/>
      <c r="BP2076" s="49"/>
      <c r="BQ2076" s="50"/>
      <c r="BR2076" s="9"/>
    </row>
    <row r="2077" spans="1:70" s="7" customFormat="1" x14ac:dyDescent="0.25">
      <c r="A2077" s="68" t="s">
        <v>3354</v>
      </c>
      <c r="B2077" s="67" t="s">
        <v>2164</v>
      </c>
      <c r="C2077" s="52">
        <v>44994.04896990741</v>
      </c>
      <c r="D2077" s="16">
        <f t="shared" ref="D2077" si="4864">(K2077*M2077+P2077*R2077)/(24*60*60)</f>
        <v>1.3935185185185186E-2</v>
      </c>
      <c r="E2077" s="26" t="s">
        <v>2970</v>
      </c>
      <c r="F2077" s="14" t="s">
        <v>2968</v>
      </c>
      <c r="G2077" s="15">
        <v>0.12</v>
      </c>
      <c r="H2077" s="131">
        <v>20</v>
      </c>
      <c r="I2077" s="131">
        <v>10</v>
      </c>
      <c r="J2077" s="143" t="s">
        <v>2396</v>
      </c>
      <c r="K2077" s="27">
        <v>2</v>
      </c>
      <c r="L2077" s="27">
        <v>6.0000000000000001E-3</v>
      </c>
      <c r="M2077" s="179">
        <v>133</v>
      </c>
      <c r="N2077" s="13">
        <v>240</v>
      </c>
      <c r="O2077" s="17">
        <v>2E-3</v>
      </c>
      <c r="P2077" s="27">
        <v>1</v>
      </c>
      <c r="Q2077" s="27">
        <v>6.0000000000000001E-3</v>
      </c>
      <c r="R2077" s="13">
        <v>938</v>
      </c>
      <c r="S2077" s="13">
        <v>240</v>
      </c>
      <c r="T2077" s="133">
        <v>2.9999999999999997E-4</v>
      </c>
      <c r="U2077" s="27">
        <v>1.3103999999999999E-2</v>
      </c>
      <c r="V2077" s="8">
        <f t="shared" ref="V2077" si="4865">IF(AB2075="Latest Sag:",-(K2077*L2077+P2077*Q2077),-(K2077*L2077+P2077*Q2077)+U2077)</f>
        <v>-4.8960000000000028E-3</v>
      </c>
      <c r="W2077" s="8">
        <f t="shared" ref="W2077" si="4866">IF(OR(AC2076="",AC2076=0),Z2076+V2077,IF(AB2075="Latest Sag:",AA2076+U2077+V2077,AC2076+V2077))</f>
        <v>0.114388</v>
      </c>
      <c r="X2077" s="33">
        <v>-36.483812999999998</v>
      </c>
      <c r="Y2077" s="53">
        <f t="shared" ref="Y2077" si="4867">IF(OR(ISBLANK(X2077),X2075=VALUE(20)),,IF(W2075="Latest Z20:",ABS(X2075-X2077-K2074*L2074-P2074*Q2074+U2076+U2077),ABS(X2076-X2077-K2076*L2076-P2076*Q2076+U2077)))</f>
        <v>3.0000000044074632E-6</v>
      </c>
      <c r="Z2077" s="28">
        <v>-67.832621000000003</v>
      </c>
      <c r="AA2077" s="28">
        <v>0.15698400000000001</v>
      </c>
      <c r="AB2077" s="28">
        <v>-4.2708999999999997E-2</v>
      </c>
      <c r="AC2077" s="8">
        <f t="shared" ref="AC2077" si="4868">AB2077+AA2077</f>
        <v>0.11427500000000002</v>
      </c>
      <c r="AD2077" s="35">
        <v>0.114639052148668</v>
      </c>
      <c r="AE2077" s="8">
        <f t="shared" ref="AE2077" si="4869">IF(AD2077="",0,IF(OR(AC2077="",AC2077=0),W2077-AD2077,AC2077-AD2077))</f>
        <v>-3.640521486679843E-4</v>
      </c>
      <c r="AF2077" s="58">
        <f t="shared" ref="AF2077" si="4870">IF(AA2077="",(Z2077-V2077)-Z2076,AC2077-W2077)</f>
        <v>-1.1299999999998811E-4</v>
      </c>
      <c r="AG2077" s="40"/>
      <c r="AH2077" s="73"/>
      <c r="AI2077" s="40"/>
      <c r="AJ2077" s="73"/>
      <c r="AK2077" s="40">
        <v>50</v>
      </c>
      <c r="AL2077" s="73">
        <v>200</v>
      </c>
      <c r="AM2077" s="70"/>
      <c r="AN2077" s="74"/>
      <c r="AO2077" s="70"/>
      <c r="AP2077" s="63"/>
      <c r="AQ2077" s="63"/>
      <c r="AR2077" s="40"/>
      <c r="AS2077" s="40"/>
      <c r="AT2077" s="63"/>
      <c r="AU2077" s="63"/>
      <c r="AV2077" s="142"/>
      <c r="AW2077" s="71"/>
      <c r="AX2077" s="45"/>
      <c r="AY2077" s="45"/>
      <c r="AZ2077" s="46"/>
      <c r="BA2077" s="152"/>
      <c r="BB2077" s="47"/>
      <c r="BC2077" s="158">
        <v>0</v>
      </c>
      <c r="BD2077" s="158"/>
      <c r="BE2077" s="47"/>
      <c r="BF2077" s="56"/>
      <c r="BG2077" s="49"/>
      <c r="BH2077" s="50"/>
      <c r="BI2077" s="49"/>
      <c r="BJ2077" s="49"/>
      <c r="BK2077" s="49"/>
      <c r="BL2077" s="49"/>
      <c r="BM2077" s="49"/>
      <c r="BN2077" s="50"/>
      <c r="BO2077" s="49"/>
      <c r="BP2077" s="49"/>
      <c r="BQ2077" s="50"/>
      <c r="BR2077" s="9"/>
    </row>
    <row r="2078" spans="1:70" s="6" customFormat="1" x14ac:dyDescent="0.25">
      <c r="A2078" s="170" t="s">
        <v>1155</v>
      </c>
      <c r="B2078" s="136"/>
      <c r="C2078" s="137">
        <v>44994.106076388889</v>
      </c>
      <c r="D2078" s="146">
        <v>14.68</v>
      </c>
      <c r="E2078" s="139" t="s">
        <v>814</v>
      </c>
      <c r="F2078" s="165" t="s">
        <v>1157</v>
      </c>
      <c r="G2078" s="22"/>
      <c r="H2078" s="134"/>
      <c r="I2078" s="134"/>
      <c r="J2078" s="145"/>
      <c r="K2078" s="29"/>
      <c r="L2078" s="29"/>
      <c r="M2078" s="1"/>
      <c r="N2078" s="1"/>
      <c r="O2078" s="3"/>
      <c r="P2078" s="29"/>
      <c r="Q2078" s="29"/>
      <c r="R2078" s="1"/>
      <c r="S2078" s="1"/>
      <c r="T2078" s="147" t="s">
        <v>903</v>
      </c>
      <c r="U2078" s="32" t="s">
        <v>24</v>
      </c>
      <c r="V2078" s="24"/>
      <c r="W2078" s="25" t="s">
        <v>22</v>
      </c>
      <c r="X2078" s="30">
        <v>20</v>
      </c>
      <c r="Y2078" s="138"/>
      <c r="Z2078" s="30"/>
      <c r="AA2078" s="30"/>
      <c r="AB2078" s="36" t="s">
        <v>21</v>
      </c>
      <c r="AC2078" s="24">
        <f>$AC$2077</f>
        <v>0.11427500000000002</v>
      </c>
      <c r="AD2078" s="30"/>
      <c r="AE2078" s="24"/>
      <c r="AF2078" s="24"/>
      <c r="AG2078" s="41"/>
      <c r="AH2078" s="41"/>
      <c r="AI2078" s="41"/>
      <c r="AJ2078" s="41"/>
      <c r="AK2078" s="41"/>
      <c r="AL2078" s="41"/>
      <c r="AM2078" s="41"/>
      <c r="AN2078" s="41"/>
      <c r="AO2078" s="41"/>
      <c r="AP2078" s="135"/>
      <c r="AQ2078" s="135"/>
      <c r="AR2078" s="41"/>
      <c r="AS2078" s="41"/>
      <c r="AT2078" s="135"/>
      <c r="AU2078" s="135"/>
      <c r="AV2078" s="29"/>
      <c r="AW2078" s="42"/>
      <c r="AX2078" s="42"/>
      <c r="AY2078" s="42"/>
      <c r="AZ2078" s="43"/>
      <c r="BA2078" s="151"/>
      <c r="BB2078" s="44"/>
      <c r="BC2078" s="157">
        <v>1</v>
      </c>
      <c r="BD2078" s="157"/>
      <c r="BE2078" s="44"/>
      <c r="BF2078" s="48"/>
      <c r="BG2078" s="48"/>
      <c r="BH2078" s="48"/>
      <c r="BI2078" s="48"/>
      <c r="BJ2078" s="48"/>
      <c r="BK2078" s="48"/>
      <c r="BL2078" s="48"/>
      <c r="BM2078" s="48"/>
      <c r="BN2078" s="48"/>
      <c r="BO2078" s="48"/>
      <c r="BP2078" s="48"/>
      <c r="BQ2078" s="48"/>
      <c r="BR2078" s="1"/>
    </row>
    <row r="2079" spans="1:70" s="7" customFormat="1" x14ac:dyDescent="0.25">
      <c r="A2079" s="68" t="s">
        <v>2971</v>
      </c>
      <c r="B2079" s="67" t="s">
        <v>1347</v>
      </c>
      <c r="C2079" s="52">
        <v>44994.360358796293</v>
      </c>
      <c r="D2079" s="16">
        <f t="shared" ref="D2079" si="4871">(K2079*M2079+P2079*R2079)/(24*60*60)</f>
        <v>0</v>
      </c>
      <c r="E2079" s="26"/>
      <c r="F2079" s="14" t="s">
        <v>2968</v>
      </c>
      <c r="G2079" s="15">
        <v>0.12</v>
      </c>
      <c r="H2079" s="131">
        <v>20</v>
      </c>
      <c r="I2079" s="131">
        <v>10</v>
      </c>
      <c r="J2079" s="143" t="s">
        <v>2396</v>
      </c>
      <c r="K2079" s="37"/>
      <c r="L2079" s="27">
        <v>6.0000000000000001E-3</v>
      </c>
      <c r="M2079" s="179">
        <v>289</v>
      </c>
      <c r="N2079" s="13">
        <v>240</v>
      </c>
      <c r="O2079" s="17">
        <v>2E-3</v>
      </c>
      <c r="P2079" s="37"/>
      <c r="Q2079" s="27">
        <v>6.0000000000000001E-3</v>
      </c>
      <c r="R2079" s="13">
        <v>938</v>
      </c>
      <c r="S2079" s="13">
        <v>240</v>
      </c>
      <c r="T2079" s="133">
        <v>2.9999999999999997E-4</v>
      </c>
      <c r="U2079" s="27"/>
      <c r="V2079" s="8">
        <f t="shared" ref="V2079" si="4872">IF(AB2077="Latest Sag:",-(K2079*L2079+P2079*Q2079),-(K2079*L2079+P2079*Q2079)+U2079)</f>
        <v>0</v>
      </c>
      <c r="W2079" s="8">
        <f t="shared" ref="W2079" si="4873">IF(OR(AC2078="",AC2078=0),Z2078+V2079,IF(AB2077="Latest Sag:",AA2078+U2079+V2079,AC2078+V2079))</f>
        <v>0.11427500000000002</v>
      </c>
      <c r="X2079" s="34"/>
      <c r="Y2079" s="53">
        <f t="shared" ref="Y2079" si="4874">IF(OR(ISBLANK(X2079),X2077=VALUE(20)),,IF(W2077="Latest Z20:",ABS(X2077-X2079-K2076*L2076-P2076*Q2076+U2078+U2079),ABS(X2078-X2079-K2078*L2078-P2078*Q2078+U2079)))</f>
        <v>0</v>
      </c>
      <c r="Z2079" s="28">
        <v>-67.831711999999996</v>
      </c>
      <c r="AA2079" s="28">
        <v>0.15760099999999999</v>
      </c>
      <c r="AB2079" s="28">
        <v>2.9006000000000001E-2</v>
      </c>
      <c r="AC2079" s="8">
        <f t="shared" ref="AC2079" si="4875">AB2079+AA2079</f>
        <v>0.186607</v>
      </c>
      <c r="AD2079" s="35">
        <v>0.114377100476794</v>
      </c>
      <c r="AE2079" s="8">
        <f t="shared" ref="AE2079" si="4876">IF(AD2079="",0,IF(OR(AC2079="",AC2079=0),W2079-AD2079,AC2079-AD2079))</f>
        <v>7.2229899523205993E-2</v>
      </c>
      <c r="AF2079" s="58">
        <f t="shared" ref="AF2079" si="4877">IF(AA2079="",(Z2079-V2079)-Z2078,AC2079-W2079)</f>
        <v>7.233199999999998E-2</v>
      </c>
      <c r="AG2079" s="40"/>
      <c r="AH2079" s="73"/>
      <c r="AI2079" s="40"/>
      <c r="AJ2079" s="73"/>
      <c r="AK2079" s="40">
        <v>2164</v>
      </c>
      <c r="AL2079" s="73">
        <v>200</v>
      </c>
      <c r="AM2079" s="70"/>
      <c r="AN2079" s="74"/>
      <c r="AO2079" s="70"/>
      <c r="AP2079" s="63"/>
      <c r="AQ2079" s="63"/>
      <c r="AR2079" s="40"/>
      <c r="AS2079" s="40"/>
      <c r="AT2079" s="63"/>
      <c r="AU2079" s="63"/>
      <c r="AV2079" s="142"/>
      <c r="AW2079" s="71"/>
      <c r="AX2079" s="45"/>
      <c r="AY2079" s="45"/>
      <c r="AZ2079" s="46"/>
      <c r="BA2079" s="152"/>
      <c r="BB2079" s="47"/>
      <c r="BC2079" s="158">
        <v>1</v>
      </c>
      <c r="BD2079" s="158"/>
      <c r="BE2079" s="47"/>
      <c r="BF2079" s="56"/>
      <c r="BG2079" s="49"/>
      <c r="BH2079" s="50"/>
      <c r="BI2079" s="49"/>
      <c r="BJ2079" s="49"/>
      <c r="BK2079" s="49"/>
      <c r="BL2079" s="49"/>
      <c r="BM2079" s="49"/>
      <c r="BN2079" s="50"/>
      <c r="BO2079" s="49"/>
      <c r="BP2079" s="49"/>
      <c r="BQ2079" s="50"/>
      <c r="BR2079" s="9"/>
    </row>
    <row r="2080" spans="1:70" s="7" customFormat="1" x14ac:dyDescent="0.25">
      <c r="A2080" s="68" t="s">
        <v>2972</v>
      </c>
      <c r="B2080" s="67" t="s">
        <v>1347</v>
      </c>
      <c r="C2080" s="52">
        <v>44994.386307870373</v>
      </c>
      <c r="D2080" s="16">
        <f t="shared" ref="D2080" si="4878">(K2080*M2080+P2080*R2080)/(24*60*60)</f>
        <v>3.3449074074074076E-2</v>
      </c>
      <c r="E2080" s="26"/>
      <c r="F2080" s="14" t="s">
        <v>2968</v>
      </c>
      <c r="G2080" s="15">
        <v>0.12</v>
      </c>
      <c r="H2080" s="131">
        <v>20</v>
      </c>
      <c r="I2080" s="131">
        <v>10</v>
      </c>
      <c r="J2080" s="143" t="s">
        <v>2396</v>
      </c>
      <c r="K2080" s="27">
        <v>10</v>
      </c>
      <c r="L2080" s="27">
        <v>6.0000000000000001E-3</v>
      </c>
      <c r="M2080" s="179">
        <v>289</v>
      </c>
      <c r="N2080" s="13">
        <v>240</v>
      </c>
      <c r="O2080" s="17">
        <v>2E-3</v>
      </c>
      <c r="P2080" s="27">
        <v>0</v>
      </c>
      <c r="Q2080" s="27">
        <v>6.0000000000000001E-3</v>
      </c>
      <c r="R2080" s="13">
        <v>938</v>
      </c>
      <c r="S2080" s="13">
        <v>240</v>
      </c>
      <c r="T2080" s="133">
        <v>2.9999999999999997E-4</v>
      </c>
      <c r="U2080" s="27">
        <v>0.04</v>
      </c>
      <c r="V2080" s="8">
        <f t="shared" ref="V2080" si="4879">IF(AB2078="Latest Sag:",-(K2080*L2080+P2080*Q2080),-(K2080*L2080+P2080*Q2080)+U2080)</f>
        <v>-0.06</v>
      </c>
      <c r="W2080" s="8">
        <f t="shared" ref="W2080" si="4880">IF(OR(AC2079="",AC2079=0),Z2079+V2080,IF(AB2078="Latest Sag:",AA2079+U2080+V2080,AC2079+V2080))</f>
        <v>0.137601</v>
      </c>
      <c r="X2080" s="33">
        <v>-36.417338999999998</v>
      </c>
      <c r="Y2080" s="53">
        <f t="shared" ref="Y2080" si="4881">IF(OR(ISBLANK(X2080),X2078=VALUE(20)),,IF(W2078="Latest Z20:",ABS(X2078-X2080-K2077*L2077-P2077*Q2077+U2079+U2080),ABS(X2079-X2080-K2079*L2079-P2079*Q2079+U2080)))</f>
        <v>0</v>
      </c>
      <c r="Z2080" s="28">
        <v>-67.831681000000003</v>
      </c>
      <c r="AA2080" s="28">
        <v>0.157689</v>
      </c>
      <c r="AB2080" s="28">
        <v>-1.9265999999999998E-2</v>
      </c>
      <c r="AC2080" s="8">
        <f t="shared" ref="AC2080" si="4882">AB2080+AA2080</f>
        <v>0.13842299999999999</v>
      </c>
      <c r="AD2080" s="35">
        <v>0.114377100476794</v>
      </c>
      <c r="AE2080" s="8">
        <f t="shared" ref="AE2080" si="4883">IF(AD2080="",0,IF(OR(AC2080="",AC2080=0),W2080-AD2080,AC2080-AD2080))</f>
        <v>2.4045899523205988E-2</v>
      </c>
      <c r="AF2080" s="58">
        <f t="shared" ref="AF2080" si="4884">IF(AA2080="",(Z2080-V2080)-Z2079,AC2080-W2080)</f>
        <v>8.2199999999998941E-4</v>
      </c>
      <c r="AG2080" s="40"/>
      <c r="AH2080" s="73"/>
      <c r="AI2080" s="40"/>
      <c r="AJ2080" s="73"/>
      <c r="AK2080" s="40">
        <v>33</v>
      </c>
      <c r="AL2080" s="73">
        <v>200</v>
      </c>
      <c r="AM2080" s="70"/>
      <c r="AN2080" s="74"/>
      <c r="AO2080" s="70"/>
      <c r="AP2080" s="63"/>
      <c r="AQ2080" s="63"/>
      <c r="AR2080" s="40"/>
      <c r="AS2080" s="40"/>
      <c r="AT2080" s="63"/>
      <c r="AU2080" s="63"/>
      <c r="AV2080" s="142"/>
      <c r="AW2080" s="71"/>
      <c r="AX2080" s="45"/>
      <c r="AY2080" s="45"/>
      <c r="AZ2080" s="46"/>
      <c r="BA2080" s="152"/>
      <c r="BB2080" s="47"/>
      <c r="BC2080" s="158">
        <v>1</v>
      </c>
      <c r="BD2080" s="158"/>
      <c r="BE2080" s="47"/>
      <c r="BF2080" s="56"/>
      <c r="BG2080" s="49"/>
      <c r="BH2080" s="50"/>
      <c r="BI2080" s="49"/>
      <c r="BJ2080" s="49"/>
      <c r="BK2080" s="49"/>
      <c r="BL2080" s="49"/>
      <c r="BM2080" s="49"/>
      <c r="BN2080" s="50"/>
      <c r="BO2080" s="49"/>
      <c r="BP2080" s="49"/>
      <c r="BQ2080" s="50"/>
      <c r="BR2080" s="9"/>
    </row>
    <row r="2081" spans="1:70" s="7" customFormat="1" x14ac:dyDescent="0.25">
      <c r="A2081" s="68" t="s">
        <v>2973</v>
      </c>
      <c r="B2081" s="67" t="s">
        <v>1347</v>
      </c>
      <c r="C2081" s="52">
        <v>44994.434895833336</v>
      </c>
      <c r="D2081" s="16">
        <f t="shared" ref="D2081" si="4885">(K2081*M2081+P2081*R2081)/(24*60*60)</f>
        <v>1.0034722222222223E-2</v>
      </c>
      <c r="E2081" s="26"/>
      <c r="F2081" s="14" t="s">
        <v>2968</v>
      </c>
      <c r="G2081" s="15">
        <v>0.12</v>
      </c>
      <c r="H2081" s="131">
        <v>20</v>
      </c>
      <c r="I2081" s="131">
        <v>10</v>
      </c>
      <c r="J2081" s="143" t="s">
        <v>2396</v>
      </c>
      <c r="K2081" s="27">
        <v>3</v>
      </c>
      <c r="L2081" s="27">
        <v>6.0000000000000001E-3</v>
      </c>
      <c r="M2081" s="179">
        <v>289</v>
      </c>
      <c r="N2081" s="13">
        <v>240</v>
      </c>
      <c r="O2081" s="17">
        <v>2E-3</v>
      </c>
      <c r="P2081" s="27">
        <v>0</v>
      </c>
      <c r="Q2081" s="27">
        <v>6.0000000000000001E-3</v>
      </c>
      <c r="R2081" s="13">
        <v>938</v>
      </c>
      <c r="S2081" s="13">
        <v>240</v>
      </c>
      <c r="T2081" s="133">
        <v>2.9999999999999997E-4</v>
      </c>
      <c r="U2081" s="27">
        <v>0</v>
      </c>
      <c r="V2081" s="8">
        <f t="shared" ref="V2081" si="4886">IF(AB2079="Latest Sag:",-(K2081*L2081+P2081*Q2081),-(K2081*L2081+P2081*Q2081)+U2081)</f>
        <v>-1.8000000000000002E-2</v>
      </c>
      <c r="W2081" s="8">
        <f t="shared" ref="W2081" si="4887">IF(OR(AC2080="",AC2080=0),Z2080+V2081,IF(AB2079="Latest Sag:",AA2080+U2081+V2081,AC2080+V2081))</f>
        <v>0.12042299999999999</v>
      </c>
      <c r="X2081" s="33">
        <v>-36.477339000000001</v>
      </c>
      <c r="Y2081" s="53">
        <f t="shared" ref="Y2081" si="4888">IF(OR(ISBLANK(X2081),X2079=VALUE(20)),,IF(W2079="Latest Z20:",ABS(X2079-X2081-K2078*L2078-P2078*Q2078+U2080+U2081),ABS(X2080-X2081-K2080*L2080-P2080*Q2080+U2081)))</f>
        <v>2.2759572004815709E-15</v>
      </c>
      <c r="Z2081" s="28">
        <v>-67.831738000000001</v>
      </c>
      <c r="AA2081" s="28">
        <v>0.15769900000000001</v>
      </c>
      <c r="AB2081" s="28">
        <v>-3.7021999999999999E-2</v>
      </c>
      <c r="AC2081" s="8">
        <f t="shared" ref="AC2081" si="4889">AB2081+AA2081</f>
        <v>0.12067700000000001</v>
      </c>
      <c r="AD2081" s="35">
        <v>0.114377100476794</v>
      </c>
      <c r="AE2081" s="8">
        <f t="shared" ref="AE2081" si="4890">IF(AD2081="",0,IF(OR(AC2081="",AC2081=0),W2081-AD2081,AC2081-AD2081))</f>
        <v>6.299899523206004E-3</v>
      </c>
      <c r="AF2081" s="58">
        <f t="shared" ref="AF2081" si="4891">IF(AA2081="",(Z2081-V2081)-Z2080,AC2081-W2081)</f>
        <v>2.540000000000181E-4</v>
      </c>
      <c r="AG2081" s="40"/>
      <c r="AH2081" s="73"/>
      <c r="AI2081" s="40"/>
      <c r="AJ2081" s="73"/>
      <c r="AK2081" s="40">
        <v>20</v>
      </c>
      <c r="AL2081" s="73">
        <v>200</v>
      </c>
      <c r="AM2081" s="70"/>
      <c r="AN2081" s="74"/>
      <c r="AO2081" s="70"/>
      <c r="AP2081" s="63"/>
      <c r="AQ2081" s="63"/>
      <c r="AR2081" s="40"/>
      <c r="AS2081" s="40"/>
      <c r="AT2081" s="63"/>
      <c r="AU2081" s="63"/>
      <c r="AV2081" s="142"/>
      <c r="AW2081" s="71"/>
      <c r="AX2081" s="45"/>
      <c r="AY2081" s="45"/>
      <c r="AZ2081" s="46"/>
      <c r="BA2081" s="152"/>
      <c r="BB2081" s="47"/>
      <c r="BC2081" s="158">
        <v>1</v>
      </c>
      <c r="BD2081" s="158"/>
      <c r="BE2081" s="47"/>
      <c r="BF2081" s="56"/>
      <c r="BG2081" s="49"/>
      <c r="BH2081" s="50"/>
      <c r="BI2081" s="49"/>
      <c r="BJ2081" s="49"/>
      <c r="BK2081" s="49"/>
      <c r="BL2081" s="49"/>
      <c r="BM2081" s="49"/>
      <c r="BN2081" s="50"/>
      <c r="BO2081" s="49"/>
      <c r="BP2081" s="49"/>
      <c r="BQ2081" s="50"/>
      <c r="BR2081" s="9"/>
    </row>
    <row r="2082" spans="1:70" s="7" customFormat="1" x14ac:dyDescent="0.25">
      <c r="A2082" s="68" t="s">
        <v>2974</v>
      </c>
      <c r="B2082" s="67" t="s">
        <v>1347</v>
      </c>
      <c r="C2082" s="52">
        <v>44994.456979166665</v>
      </c>
      <c r="D2082" s="16">
        <f t="shared" ref="D2082" si="4892">(K2082*M2082+P2082*R2082)/(24*60*60)</f>
        <v>1.7546296296296296E-2</v>
      </c>
      <c r="E2082" s="26"/>
      <c r="F2082" s="14" t="s">
        <v>2968</v>
      </c>
      <c r="G2082" s="15">
        <v>0.12</v>
      </c>
      <c r="H2082" s="131">
        <v>20</v>
      </c>
      <c r="I2082" s="131">
        <v>10</v>
      </c>
      <c r="J2082" s="143" t="s">
        <v>2396</v>
      </c>
      <c r="K2082" s="27">
        <v>2</v>
      </c>
      <c r="L2082" s="27">
        <v>6.0000000000000001E-3</v>
      </c>
      <c r="M2082" s="179">
        <v>289</v>
      </c>
      <c r="N2082" s="13">
        <v>240</v>
      </c>
      <c r="O2082" s="17">
        <v>2E-3</v>
      </c>
      <c r="P2082" s="27">
        <v>1</v>
      </c>
      <c r="Q2082" s="27">
        <v>6.0000000000000001E-3</v>
      </c>
      <c r="R2082" s="13">
        <v>938</v>
      </c>
      <c r="S2082" s="13">
        <v>240</v>
      </c>
      <c r="T2082" s="133">
        <v>2.9999999999999997E-4</v>
      </c>
      <c r="U2082" s="27">
        <v>1.1795E-2</v>
      </c>
      <c r="V2082" s="8">
        <f t="shared" ref="V2082" si="4893">IF(AB2080="Latest Sag:",-(K2082*L2082+P2082*Q2082),-(K2082*L2082+P2082*Q2082)+U2082)</f>
        <v>-6.2050000000000022E-3</v>
      </c>
      <c r="W2082" s="8">
        <f t="shared" ref="W2082" si="4894">IF(OR(AC2081="",AC2081=0),Z2081+V2082,IF(AB2080="Latest Sag:",AA2081+U2082+V2082,AC2081+V2082))</f>
        <v>0.114472</v>
      </c>
      <c r="X2082" s="33">
        <v>-36.483544000000002</v>
      </c>
      <c r="Y2082" s="53">
        <f t="shared" ref="Y2082" si="4895">IF(OR(ISBLANK(X2082),X2080=VALUE(20)),,IF(W2080="Latest Z20:",ABS(X2080-X2082-K2079*L2079-P2079*Q2079+U2081+U2082),ABS(X2081-X2082-K2081*L2081-P2081*Q2081+U2082)))</f>
        <v>1.3461454173580023E-15</v>
      </c>
      <c r="Z2082" s="28">
        <v>-67.831579000000005</v>
      </c>
      <c r="AA2082" s="28">
        <v>0.157724</v>
      </c>
      <c r="AB2082" s="28">
        <v>-4.3375999999999998E-2</v>
      </c>
      <c r="AC2082" s="8">
        <f t="shared" ref="AC2082" si="4896">AB2082+AA2082</f>
        <v>0.11434800000000001</v>
      </c>
      <c r="AD2082" s="35">
        <v>0.114377100476794</v>
      </c>
      <c r="AE2082" s="8">
        <f t="shared" ref="AE2082" si="4897">IF(AD2082="",0,IF(OR(AC2082="",AC2082=0),W2082-AD2082,AC2082-AD2082))</f>
        <v>-2.9100476793997299E-5</v>
      </c>
      <c r="AF2082" s="58">
        <f t="shared" ref="AF2082" si="4898">IF(AA2082="",(Z2082-V2082)-Z2081,AC2082-W2082)</f>
        <v>-1.2399999999999911E-4</v>
      </c>
      <c r="AG2082" s="40"/>
      <c r="AH2082" s="73"/>
      <c r="AI2082" s="40"/>
      <c r="AJ2082" s="73"/>
      <c r="AK2082" s="40">
        <v>34</v>
      </c>
      <c r="AL2082" s="73">
        <v>200</v>
      </c>
      <c r="AM2082" s="70"/>
      <c r="AN2082" s="74"/>
      <c r="AO2082" s="70"/>
      <c r="AP2082" s="63"/>
      <c r="AQ2082" s="63"/>
      <c r="AR2082" s="40"/>
      <c r="AS2082" s="40"/>
      <c r="AT2082" s="63"/>
      <c r="AU2082" s="63"/>
      <c r="AV2082" s="142"/>
      <c r="AW2082" s="71"/>
      <c r="AX2082" s="45"/>
      <c r="AY2082" s="45"/>
      <c r="AZ2082" s="46"/>
      <c r="BA2082" s="152"/>
      <c r="BB2082" s="47"/>
      <c r="BC2082" s="158">
        <v>1</v>
      </c>
      <c r="BD2082" s="158">
        <v>4</v>
      </c>
      <c r="BE2082" s="47">
        <v>8</v>
      </c>
      <c r="BF2082" s="56"/>
      <c r="BG2082" s="49"/>
      <c r="BH2082" s="50"/>
      <c r="BI2082" s="49"/>
      <c r="BJ2082" s="49"/>
      <c r="BK2082" s="49"/>
      <c r="BL2082" s="49"/>
      <c r="BM2082" s="49"/>
      <c r="BN2082" s="50"/>
      <c r="BO2082" s="49"/>
      <c r="BP2082" s="49"/>
      <c r="BQ2082" s="50"/>
      <c r="BR2082" s="9"/>
    </row>
    <row r="2083" spans="1:70" s="6" customFormat="1" x14ac:dyDescent="0.25">
      <c r="A2083" s="170" t="s">
        <v>1155</v>
      </c>
      <c r="B2083" s="136"/>
      <c r="C2083" s="137">
        <v>44994.511863425927</v>
      </c>
      <c r="D2083" s="146">
        <v>9.74</v>
      </c>
      <c r="E2083" s="139" t="s">
        <v>814</v>
      </c>
      <c r="F2083" s="165" t="s">
        <v>1171</v>
      </c>
      <c r="G2083" s="22"/>
      <c r="H2083" s="134"/>
      <c r="I2083" s="134"/>
      <c r="J2083" s="145"/>
      <c r="K2083" s="29"/>
      <c r="L2083" s="29"/>
      <c r="M2083" s="1"/>
      <c r="N2083" s="1"/>
      <c r="O2083" s="3"/>
      <c r="P2083" s="29"/>
      <c r="Q2083" s="29"/>
      <c r="R2083" s="1"/>
      <c r="S2083" s="1"/>
      <c r="T2083" s="147" t="s">
        <v>903</v>
      </c>
      <c r="U2083" s="32" t="s">
        <v>24</v>
      </c>
      <c r="V2083" s="24"/>
      <c r="W2083" s="25" t="s">
        <v>22</v>
      </c>
      <c r="X2083" s="30">
        <v>20</v>
      </c>
      <c r="Y2083" s="138"/>
      <c r="Z2083" s="30"/>
      <c r="AA2083" s="30"/>
      <c r="AB2083" s="36" t="s">
        <v>21</v>
      </c>
      <c r="AC2083" s="24">
        <f>$AC$2082</f>
        <v>0.11434800000000001</v>
      </c>
      <c r="AD2083" s="30"/>
      <c r="AE2083" s="24"/>
      <c r="AF2083" s="24"/>
      <c r="AG2083" s="41"/>
      <c r="AH2083" s="41"/>
      <c r="AI2083" s="41"/>
      <c r="AJ2083" s="41"/>
      <c r="AK2083" s="41"/>
      <c r="AL2083" s="41"/>
      <c r="AM2083" s="41"/>
      <c r="AN2083" s="41"/>
      <c r="AO2083" s="41"/>
      <c r="AP2083" s="135"/>
      <c r="AQ2083" s="135"/>
      <c r="AR2083" s="41"/>
      <c r="AS2083" s="41"/>
      <c r="AT2083" s="135"/>
      <c r="AU2083" s="135"/>
      <c r="AV2083" s="29"/>
      <c r="AW2083" s="42"/>
      <c r="AX2083" s="42"/>
      <c r="AY2083" s="42"/>
      <c r="AZ2083" s="43"/>
      <c r="BA2083" s="151"/>
      <c r="BB2083" s="44"/>
      <c r="BC2083" s="157">
        <v>2</v>
      </c>
      <c r="BD2083" s="157"/>
      <c r="BE2083" s="44"/>
      <c r="BF2083" s="48"/>
      <c r="BG2083" s="48"/>
      <c r="BH2083" s="48"/>
      <c r="BI2083" s="48"/>
      <c r="BJ2083" s="48"/>
      <c r="BK2083" s="48"/>
      <c r="BL2083" s="48"/>
      <c r="BM2083" s="48"/>
      <c r="BN2083" s="48"/>
      <c r="BO2083" s="48"/>
      <c r="BP2083" s="48"/>
      <c r="BQ2083" s="48"/>
      <c r="BR2083" s="1"/>
    </row>
    <row r="2084" spans="1:70" s="7" customFormat="1" x14ac:dyDescent="0.25">
      <c r="A2084" s="68" t="s">
        <v>2975</v>
      </c>
      <c r="B2084" s="67" t="s">
        <v>1347</v>
      </c>
      <c r="C2084" s="52">
        <v>44994.521307870367</v>
      </c>
      <c r="D2084" s="16">
        <f t="shared" ref="D2084" si="4899">(K2084*M2084+P2084*R2084)/(24*60*60)</f>
        <v>0</v>
      </c>
      <c r="E2084" s="26" t="s">
        <v>2964</v>
      </c>
      <c r="F2084" s="14" t="s">
        <v>2968</v>
      </c>
      <c r="G2084" s="15">
        <v>0.12</v>
      </c>
      <c r="H2084" s="131">
        <v>20</v>
      </c>
      <c r="I2084" s="131">
        <v>10</v>
      </c>
      <c r="J2084" s="143" t="s">
        <v>2396</v>
      </c>
      <c r="K2084" s="37"/>
      <c r="L2084" s="27">
        <v>6.0000000000000001E-3</v>
      </c>
      <c r="M2084" s="179">
        <v>289</v>
      </c>
      <c r="N2084" s="13">
        <v>240</v>
      </c>
      <c r="O2084" s="17">
        <v>2E-3</v>
      </c>
      <c r="P2084" s="37"/>
      <c r="Q2084" s="27">
        <v>6.0000000000000001E-3</v>
      </c>
      <c r="R2084" s="13">
        <v>938</v>
      </c>
      <c r="S2084" s="13">
        <v>240</v>
      </c>
      <c r="T2084" s="133">
        <v>2.9999999999999997E-4</v>
      </c>
      <c r="U2084" s="27"/>
      <c r="V2084" s="8">
        <f t="shared" ref="V2084" si="4900">IF(AB2082="Latest Sag:",-(K2084*L2084+P2084*Q2084),-(K2084*L2084+P2084*Q2084)+U2084)</f>
        <v>0</v>
      </c>
      <c r="W2084" s="8">
        <f t="shared" ref="W2084" si="4901">IF(OR(AC2083="",AC2083=0),Z2083+V2084,IF(AB2082="Latest Sag:",AA2083+U2084+V2084,AC2083+V2084))</f>
        <v>0.11434800000000001</v>
      </c>
      <c r="X2084" s="34"/>
      <c r="Y2084" s="53">
        <f t="shared" ref="Y2084" si="4902">IF(OR(ISBLANK(X2084),X2082=VALUE(20)),,IF(W2082="Latest Z20:",ABS(X2082-X2084-K2081*L2081-P2081*Q2081+U2083+U2084),ABS(X2083-X2084-K2083*L2083-P2083*Q2083+U2084)))</f>
        <v>0</v>
      </c>
      <c r="Z2084" s="28">
        <v>-67.831287000000003</v>
      </c>
      <c r="AA2084" s="28">
        <v>0.15788199999999999</v>
      </c>
      <c r="AB2084" s="28">
        <v>2.6681E-2</v>
      </c>
      <c r="AC2084" s="8">
        <f t="shared" ref="AC2084" si="4903">AB2084+AA2084</f>
        <v>0.184563</v>
      </c>
      <c r="AD2084" s="35">
        <v>0.11455460188453601</v>
      </c>
      <c r="AE2084" s="8">
        <f t="shared" ref="AE2084" si="4904">IF(AD2084="",0,IF(OR(AC2084="",AC2084=0),W2084-AD2084,AC2084-AD2084))</f>
        <v>7.0008398115463999E-2</v>
      </c>
      <c r="AF2084" s="58">
        <f t="shared" ref="AF2084" si="4905">IF(AA2084="",(Z2084-V2084)-Z2083,AC2084-W2084)</f>
        <v>7.0215E-2</v>
      </c>
      <c r="AG2084" s="40"/>
      <c r="AH2084" s="73"/>
      <c r="AI2084" s="40"/>
      <c r="AJ2084" s="73"/>
      <c r="AK2084" s="40">
        <v>2255</v>
      </c>
      <c r="AL2084" s="73">
        <v>200</v>
      </c>
      <c r="AM2084" s="70"/>
      <c r="AN2084" s="74"/>
      <c r="AO2084" s="70"/>
      <c r="AP2084" s="63"/>
      <c r="AQ2084" s="63"/>
      <c r="AR2084" s="40"/>
      <c r="AS2084" s="40"/>
      <c r="AT2084" s="63"/>
      <c r="AU2084" s="63"/>
      <c r="AV2084" s="142"/>
      <c r="AW2084" s="71"/>
      <c r="AX2084" s="45"/>
      <c r="AY2084" s="45"/>
      <c r="AZ2084" s="46"/>
      <c r="BA2084" s="152"/>
      <c r="BB2084" s="47"/>
      <c r="BC2084" s="158">
        <v>2</v>
      </c>
      <c r="BD2084" s="158"/>
      <c r="BE2084" s="47"/>
      <c r="BF2084" s="56"/>
      <c r="BG2084" s="49"/>
      <c r="BH2084" s="50"/>
      <c r="BI2084" s="49"/>
      <c r="BJ2084" s="49"/>
      <c r="BK2084" s="49"/>
      <c r="BL2084" s="49"/>
      <c r="BM2084" s="49"/>
      <c r="BN2084" s="50"/>
      <c r="BO2084" s="49"/>
      <c r="BP2084" s="49"/>
      <c r="BQ2084" s="50"/>
      <c r="BR2084" s="9"/>
    </row>
    <row r="2085" spans="1:70" s="7" customFormat="1" x14ac:dyDescent="0.25">
      <c r="A2085" s="68" t="s">
        <v>2976</v>
      </c>
      <c r="B2085" s="67" t="s">
        <v>1347</v>
      </c>
      <c r="C2085" s="52">
        <v>44994.545081018521</v>
      </c>
      <c r="D2085" s="16">
        <f t="shared" ref="D2085" si="4906">(K2085*M2085+P2085*R2085)/(24*60*60)</f>
        <v>3.3449074074074076E-2</v>
      </c>
      <c r="E2085" s="26"/>
      <c r="F2085" s="14" t="s">
        <v>2968</v>
      </c>
      <c r="G2085" s="15">
        <v>0.12</v>
      </c>
      <c r="H2085" s="131">
        <v>20</v>
      </c>
      <c r="I2085" s="131">
        <v>10</v>
      </c>
      <c r="J2085" s="143" t="s">
        <v>2396</v>
      </c>
      <c r="K2085" s="27">
        <v>10</v>
      </c>
      <c r="L2085" s="27">
        <v>6.0000000000000001E-3</v>
      </c>
      <c r="M2085" s="179">
        <v>289</v>
      </c>
      <c r="N2085" s="13">
        <v>240</v>
      </c>
      <c r="O2085" s="17">
        <v>2E-3</v>
      </c>
      <c r="P2085" s="27">
        <v>0</v>
      </c>
      <c r="Q2085" s="27">
        <v>6.0000000000000001E-3</v>
      </c>
      <c r="R2085" s="13">
        <v>938</v>
      </c>
      <c r="S2085" s="13">
        <v>240</v>
      </c>
      <c r="T2085" s="133">
        <v>2.9999999999999997E-4</v>
      </c>
      <c r="U2085" s="27">
        <v>0.03</v>
      </c>
      <c r="V2085" s="8">
        <f t="shared" ref="V2085" si="4907">IF(AB2083="Latest Sag:",-(K2085*L2085+P2085*Q2085),-(K2085*L2085+P2085*Q2085)+U2085)</f>
        <v>-0.06</v>
      </c>
      <c r="W2085" s="8">
        <f t="shared" ref="W2085" si="4908">IF(OR(AC2084="",AC2084=0),Z2084+V2085,IF(AB2083="Latest Sag:",AA2084+U2085+V2085,AC2084+V2085))</f>
        <v>0.127882</v>
      </c>
      <c r="X2085" s="33">
        <v>-36.426777000000001</v>
      </c>
      <c r="Y2085" s="53">
        <f t="shared" ref="Y2085" si="4909">IF(OR(ISBLANK(X2085),X2083=VALUE(20)),,IF(W2083="Latest Z20:",ABS(X2083-X2085-K2082*L2082-P2082*Q2082+U2084+U2085),ABS(X2084-X2085-K2084*L2084-P2084*Q2084+U2085)))</f>
        <v>0</v>
      </c>
      <c r="Z2085" s="28">
        <v>-67.832075000000003</v>
      </c>
      <c r="AA2085" s="28">
        <v>0.15779499999999999</v>
      </c>
      <c r="AB2085" s="28">
        <v>-2.8289999999999999E-2</v>
      </c>
      <c r="AC2085" s="8">
        <f t="shared" ref="AC2085" si="4910">AB2085+AA2085</f>
        <v>0.12950499999999998</v>
      </c>
      <c r="AD2085" s="35">
        <v>0.11455460188453601</v>
      </c>
      <c r="AE2085" s="8">
        <f t="shared" ref="AE2085" si="4911">IF(AD2085="",0,IF(OR(AC2085="",AC2085=0),W2085-AD2085,AC2085-AD2085))</f>
        <v>1.4950398115463975E-2</v>
      </c>
      <c r="AF2085" s="58">
        <f t="shared" ref="AF2085" si="4912">IF(AA2085="",(Z2085-V2085)-Z2084,AC2085-W2085)</f>
        <v>1.6229999999999856E-3</v>
      </c>
      <c r="AG2085" s="40"/>
      <c r="AH2085" s="73"/>
      <c r="AI2085" s="40"/>
      <c r="AJ2085" s="73"/>
      <c r="AK2085" s="40">
        <v>29</v>
      </c>
      <c r="AL2085" s="73">
        <v>200</v>
      </c>
      <c r="AM2085" s="70"/>
      <c r="AN2085" s="74"/>
      <c r="AO2085" s="70"/>
      <c r="AP2085" s="63"/>
      <c r="AQ2085" s="63"/>
      <c r="AR2085" s="40"/>
      <c r="AS2085" s="40"/>
      <c r="AT2085" s="63"/>
      <c r="AU2085" s="63"/>
      <c r="AV2085" s="142"/>
      <c r="AW2085" s="71"/>
      <c r="AX2085" s="45"/>
      <c r="AY2085" s="45"/>
      <c r="AZ2085" s="46"/>
      <c r="BA2085" s="152"/>
      <c r="BB2085" s="47"/>
      <c r="BC2085" s="158">
        <v>2</v>
      </c>
      <c r="BD2085" s="158"/>
      <c r="BE2085" s="47"/>
      <c r="BF2085" s="56"/>
      <c r="BG2085" s="49"/>
      <c r="BH2085" s="50"/>
      <c r="BI2085" s="49"/>
      <c r="BJ2085" s="49"/>
      <c r="BK2085" s="49"/>
      <c r="BL2085" s="49"/>
      <c r="BM2085" s="49"/>
      <c r="BN2085" s="50"/>
      <c r="BO2085" s="49"/>
      <c r="BP2085" s="49"/>
      <c r="BQ2085" s="50"/>
      <c r="BR2085" s="9"/>
    </row>
    <row r="2086" spans="1:70" s="7" customFormat="1" x14ac:dyDescent="0.25">
      <c r="A2086" s="68" t="s">
        <v>2977</v>
      </c>
      <c r="B2086" s="67" t="s">
        <v>1347</v>
      </c>
      <c r="C2086" s="52">
        <v>44994.592534722222</v>
      </c>
      <c r="D2086" s="16">
        <f t="shared" ref="D2086" si="4913">(K2086*M2086+P2086*R2086)/(24*60*60)</f>
        <v>1.0034722222222223E-2</v>
      </c>
      <c r="E2086" s="26" t="s">
        <v>2980</v>
      </c>
      <c r="F2086" s="14" t="s">
        <v>2968</v>
      </c>
      <c r="G2086" s="15">
        <v>0.12</v>
      </c>
      <c r="H2086" s="131">
        <v>20</v>
      </c>
      <c r="I2086" s="131">
        <v>10</v>
      </c>
      <c r="J2086" s="143" t="s">
        <v>2396</v>
      </c>
      <c r="K2086" s="27">
        <v>3</v>
      </c>
      <c r="L2086" s="27">
        <v>6.0000000000000001E-3</v>
      </c>
      <c r="M2086" s="179">
        <v>289</v>
      </c>
      <c r="N2086" s="13">
        <v>240</v>
      </c>
      <c r="O2086" s="17">
        <v>2E-3</v>
      </c>
      <c r="P2086" s="27">
        <v>0</v>
      </c>
      <c r="Q2086" s="27">
        <v>6.0000000000000001E-3</v>
      </c>
      <c r="R2086" s="13">
        <v>938</v>
      </c>
      <c r="S2086" s="13">
        <v>240</v>
      </c>
      <c r="T2086" s="133">
        <v>2.9999999999999997E-4</v>
      </c>
      <c r="U2086" s="27">
        <v>8.0610000000000005E-3</v>
      </c>
      <c r="V2086" s="8">
        <f t="shared" ref="V2086" si="4914">IF(AB2084="Latest Sag:",-(K2086*L2086+P2086*Q2086),-(K2086*L2086+P2086*Q2086)+U2086)</f>
        <v>-9.9390000000000017E-3</v>
      </c>
      <c r="W2086" s="8">
        <f t="shared" ref="W2086" si="4915">IF(OR(AC2085="",AC2085=0),Z2085+V2086,IF(AB2084="Latest Sag:",AA2085+U2086+V2086,AC2085+V2086))</f>
        <v>0.11956599999999998</v>
      </c>
      <c r="X2086" s="33">
        <v>-36.478718000000001</v>
      </c>
      <c r="Y2086" s="53">
        <f t="shared" ref="Y2086" si="4916">IF(OR(ISBLANK(X2086),X2084=VALUE(20)),,IF(W2084="Latest Z20:",ABS(X2084-X2086-K2083*L2083-P2083*Q2083+U2085+U2086),ABS(X2085-X2086-K2085*L2085-P2085*Q2085+U2086)))</f>
        <v>1.9999999993514789E-6</v>
      </c>
      <c r="Z2086" s="28">
        <v>-67.832400000000007</v>
      </c>
      <c r="AA2086" s="28">
        <v>0.157804</v>
      </c>
      <c r="AB2086" s="28">
        <v>-3.7796000000000003E-2</v>
      </c>
      <c r="AC2086" s="8">
        <f t="shared" ref="AC2086" si="4917">AB2086+AA2086</f>
        <v>0.120008</v>
      </c>
      <c r="AD2086" s="35">
        <v>0.11455460188453601</v>
      </c>
      <c r="AE2086" s="8">
        <f t="shared" ref="AE2086" si="4918">IF(AD2086="",0,IF(OR(AC2086="",AC2086=0),W2086-AD2086,AC2086-AD2086))</f>
        <v>5.4533981154639977E-3</v>
      </c>
      <c r="AF2086" s="58">
        <f t="shared" ref="AF2086" si="4919">IF(AA2086="",(Z2086-V2086)-Z2085,AC2086-W2086)</f>
        <v>4.4200000000002571E-4</v>
      </c>
      <c r="AG2086" s="40"/>
      <c r="AH2086" s="73"/>
      <c r="AI2086" s="40"/>
      <c r="AJ2086" s="73"/>
      <c r="AK2086" s="40">
        <v>17</v>
      </c>
      <c r="AL2086" s="73">
        <v>200</v>
      </c>
      <c r="AM2086" s="70"/>
      <c r="AN2086" s="74"/>
      <c r="AO2086" s="70"/>
      <c r="AP2086" s="63"/>
      <c r="AQ2086" s="63"/>
      <c r="AR2086" s="40"/>
      <c r="AS2086" s="40"/>
      <c r="AT2086" s="63"/>
      <c r="AU2086" s="63"/>
      <c r="AV2086" s="142"/>
      <c r="AW2086" s="71"/>
      <c r="AX2086" s="45"/>
      <c r="AY2086" s="45"/>
      <c r="AZ2086" s="46"/>
      <c r="BA2086" s="152"/>
      <c r="BB2086" s="47"/>
      <c r="BC2086" s="158">
        <v>2</v>
      </c>
      <c r="BD2086" s="158"/>
      <c r="BE2086" s="47"/>
      <c r="BF2086" s="56"/>
      <c r="BG2086" s="49"/>
      <c r="BH2086" s="50"/>
      <c r="BI2086" s="49"/>
      <c r="BJ2086" s="49"/>
      <c r="BK2086" s="49"/>
      <c r="BL2086" s="49"/>
      <c r="BM2086" s="49"/>
      <c r="BN2086" s="50"/>
      <c r="BO2086" s="49"/>
      <c r="BP2086" s="49"/>
      <c r="BQ2086" s="50"/>
      <c r="BR2086" s="9"/>
    </row>
    <row r="2087" spans="1:70" s="7" customFormat="1" x14ac:dyDescent="0.25">
      <c r="A2087" s="68" t="s">
        <v>2978</v>
      </c>
      <c r="B2087" s="67" t="s">
        <v>1347</v>
      </c>
      <c r="C2087" s="52">
        <v>44994.636631944442</v>
      </c>
      <c r="D2087" s="16">
        <f t="shared" ref="D2087" si="4920">(K2087*M2087+P2087*R2087)/(24*60*60)</f>
        <v>1.7546296296296296E-2</v>
      </c>
      <c r="E2087" s="26" t="s">
        <v>2979</v>
      </c>
      <c r="F2087" s="14" t="s">
        <v>2968</v>
      </c>
      <c r="G2087" s="15">
        <v>0.12</v>
      </c>
      <c r="H2087" s="131">
        <v>20</v>
      </c>
      <c r="I2087" s="131">
        <v>10</v>
      </c>
      <c r="J2087" s="143" t="s">
        <v>2396</v>
      </c>
      <c r="K2087" s="27">
        <v>2</v>
      </c>
      <c r="L2087" s="27">
        <v>6.0000000000000001E-3</v>
      </c>
      <c r="M2087" s="179">
        <v>289</v>
      </c>
      <c r="N2087" s="13">
        <v>240</v>
      </c>
      <c r="O2087" s="17">
        <v>2E-3</v>
      </c>
      <c r="P2087" s="27">
        <v>1</v>
      </c>
      <c r="Q2087" s="27">
        <v>6.0000000000000001E-3</v>
      </c>
      <c r="R2087" s="13">
        <v>938</v>
      </c>
      <c r="S2087" s="13">
        <v>240</v>
      </c>
      <c r="T2087" s="133">
        <v>2.9999999999999997E-4</v>
      </c>
      <c r="U2087" s="27">
        <v>1.26E-2</v>
      </c>
      <c r="V2087" s="8">
        <f t="shared" ref="V2087" si="4921">IF(AB2085="Latest Sag:",-(K2087*L2087+P2087*Q2087),-(K2087*L2087+P2087*Q2087)+U2087)</f>
        <v>-5.400000000000002E-3</v>
      </c>
      <c r="W2087" s="8">
        <f t="shared" ref="W2087" si="4922">IF(OR(AC2086="",AC2086=0),Z2086+V2087,IF(AB2085="Latest Sag:",AA2086+U2087+V2087,AC2086+V2087))</f>
        <v>0.114608</v>
      </c>
      <c r="X2087" s="33">
        <v>-36.484099999999998</v>
      </c>
      <c r="Y2087" s="53">
        <f t="shared" ref="Y2087" si="4923">IF(OR(ISBLANK(X2087),X2085=VALUE(20)),,IF(W2085="Latest Z20:",ABS(X2085-X2087-K2084*L2084-P2084*Q2084+U2086+U2087),ABS(X2086-X2087-K2086*L2086-P2086*Q2086+U2087)))</f>
        <v>1.8000000002668659E-5</v>
      </c>
      <c r="Z2087" s="28">
        <v>-67.832320999999993</v>
      </c>
      <c r="AA2087" s="28">
        <v>0.15779799999999999</v>
      </c>
      <c r="AB2087" s="28">
        <v>-4.3464000000000003E-2</v>
      </c>
      <c r="AC2087" s="8">
        <f t="shared" ref="AC2087" si="4924">AB2087+AA2087</f>
        <v>0.11433399999999999</v>
      </c>
      <c r="AD2087" s="35">
        <v>0.11455460188453601</v>
      </c>
      <c r="AE2087" s="8">
        <f t="shared" ref="AE2087" si="4925">IF(AD2087="",0,IF(OR(AC2087="",AC2087=0),W2087-AD2087,AC2087-AD2087))</f>
        <v>-2.206018845360147E-4</v>
      </c>
      <c r="AF2087" s="58">
        <f t="shared" ref="AF2087" si="4926">IF(AA2087="",(Z2087-V2087)-Z2086,AC2087-W2087)</f>
        <v>-2.7400000000001035E-4</v>
      </c>
      <c r="AG2087" s="40"/>
      <c r="AH2087" s="73"/>
      <c r="AI2087" s="40"/>
      <c r="AJ2087" s="73"/>
      <c r="AK2087" s="40">
        <v>32</v>
      </c>
      <c r="AL2087" s="73">
        <v>200</v>
      </c>
      <c r="AM2087" s="70"/>
      <c r="AN2087" s="74"/>
      <c r="AO2087" s="70"/>
      <c r="AP2087" s="63"/>
      <c r="AQ2087" s="63"/>
      <c r="AR2087" s="40"/>
      <c r="AS2087" s="40"/>
      <c r="AT2087" s="63"/>
      <c r="AU2087" s="63"/>
      <c r="AV2087" s="142"/>
      <c r="AW2087" s="71"/>
      <c r="AX2087" s="45"/>
      <c r="AY2087" s="45"/>
      <c r="AZ2087" s="46"/>
      <c r="BA2087" s="152"/>
      <c r="BB2087" s="47"/>
      <c r="BC2087" s="158">
        <v>2</v>
      </c>
      <c r="BD2087" s="158">
        <v>8</v>
      </c>
      <c r="BE2087" s="47">
        <v>10.4</v>
      </c>
      <c r="BF2087" s="56"/>
      <c r="BG2087" s="49"/>
      <c r="BH2087" s="50"/>
      <c r="BI2087" s="49"/>
      <c r="BJ2087" s="49"/>
      <c r="BK2087" s="49"/>
      <c r="BL2087" s="49"/>
      <c r="BM2087" s="49"/>
      <c r="BN2087" s="50"/>
      <c r="BO2087" s="49"/>
      <c r="BP2087" s="49"/>
      <c r="BQ2087" s="50"/>
      <c r="BR2087" s="9"/>
    </row>
    <row r="2088" spans="1:70" s="6" customFormat="1" x14ac:dyDescent="0.25">
      <c r="A2088" s="1" t="s">
        <v>25</v>
      </c>
      <c r="B2088" s="136"/>
      <c r="C2088" s="137">
        <v>44994.694062499999</v>
      </c>
      <c r="D2088" s="146">
        <v>4.37</v>
      </c>
      <c r="E2088" s="139" t="s">
        <v>814</v>
      </c>
      <c r="F2088" s="165" t="s">
        <v>1175</v>
      </c>
      <c r="G2088" s="22"/>
      <c r="H2088" s="134"/>
      <c r="I2088" s="134"/>
      <c r="J2088" s="145"/>
      <c r="K2088" s="29"/>
      <c r="L2088" s="29"/>
      <c r="M2088" s="1"/>
      <c r="N2088" s="1"/>
      <c r="O2088" s="3"/>
      <c r="P2088" s="29"/>
      <c r="Q2088" s="29"/>
      <c r="R2088" s="1"/>
      <c r="S2088" s="1"/>
      <c r="T2088" s="147" t="s">
        <v>903</v>
      </c>
      <c r="U2088" s="32" t="s">
        <v>24</v>
      </c>
      <c r="V2088" s="24"/>
      <c r="W2088" s="25" t="s">
        <v>22</v>
      </c>
      <c r="X2088" s="30">
        <v>20</v>
      </c>
      <c r="Y2088" s="138"/>
      <c r="Z2088" s="30"/>
      <c r="AA2088" s="30"/>
      <c r="AB2088" s="36" t="s">
        <v>21</v>
      </c>
      <c r="AC2088" s="24">
        <f>$AC$2087</f>
        <v>0.11433399999999999</v>
      </c>
      <c r="AD2088" s="30"/>
      <c r="AE2088" s="24"/>
      <c r="AF2088" s="24"/>
      <c r="AG2088" s="41"/>
      <c r="AH2088" s="41"/>
      <c r="AI2088" s="41"/>
      <c r="AJ2088" s="41"/>
      <c r="AK2088" s="41"/>
      <c r="AL2088" s="41"/>
      <c r="AM2088" s="41"/>
      <c r="AN2088" s="41"/>
      <c r="AO2088" s="41"/>
      <c r="AP2088" s="135"/>
      <c r="AQ2088" s="135"/>
      <c r="AR2088" s="41"/>
      <c r="AS2088" s="41"/>
      <c r="AT2088" s="135"/>
      <c r="AU2088" s="135"/>
      <c r="AV2088" s="29"/>
      <c r="AW2088" s="42"/>
      <c r="AX2088" s="42"/>
      <c r="AY2088" s="42"/>
      <c r="AZ2088" s="43"/>
      <c r="BA2088" s="151"/>
      <c r="BB2088" s="44"/>
      <c r="BC2088" s="157">
        <v>3</v>
      </c>
      <c r="BD2088" s="157"/>
      <c r="BE2088" s="44"/>
      <c r="BF2088" s="48"/>
      <c r="BG2088" s="48"/>
      <c r="BH2088" s="48"/>
      <c r="BI2088" s="48"/>
      <c r="BJ2088" s="48"/>
      <c r="BK2088" s="48"/>
      <c r="BL2088" s="48"/>
      <c r="BM2088" s="48"/>
      <c r="BN2088" s="48"/>
      <c r="BO2088" s="48"/>
      <c r="BP2088" s="48"/>
      <c r="BQ2088" s="48"/>
      <c r="BR2088" s="1"/>
    </row>
    <row r="2089" spans="1:70" s="7" customFormat="1" x14ac:dyDescent="0.25">
      <c r="A2089" s="68" t="s">
        <v>1112</v>
      </c>
      <c r="B2089" s="67" t="s">
        <v>1347</v>
      </c>
      <c r="C2089" s="52">
        <v>44994.713587962964</v>
      </c>
      <c r="D2089" s="16">
        <f t="shared" ref="D2089" si="4927">(K2089*M2089+P2089*R2089)/(24*60*60)</f>
        <v>0</v>
      </c>
      <c r="E2089" s="26" t="s">
        <v>2982</v>
      </c>
      <c r="F2089" s="14" t="s">
        <v>2981</v>
      </c>
      <c r="G2089" s="15">
        <v>0.12</v>
      </c>
      <c r="H2089" s="131">
        <v>20</v>
      </c>
      <c r="I2089" s="131">
        <v>10</v>
      </c>
      <c r="J2089" s="143" t="s">
        <v>1674</v>
      </c>
      <c r="K2089" s="37"/>
      <c r="L2089" s="27">
        <v>6.0000000000000001E-3</v>
      </c>
      <c r="M2089" s="179">
        <v>57</v>
      </c>
      <c r="N2089" s="13">
        <v>240</v>
      </c>
      <c r="O2089" s="17">
        <v>2E-3</v>
      </c>
      <c r="P2089" s="37"/>
      <c r="Q2089" s="27">
        <v>6.0000000000000001E-3</v>
      </c>
      <c r="R2089" s="13">
        <v>938</v>
      </c>
      <c r="S2089" s="13">
        <v>240</v>
      </c>
      <c r="T2089" s="133">
        <v>2.9999999999999997E-4</v>
      </c>
      <c r="U2089" s="27"/>
      <c r="V2089" s="8">
        <f t="shared" ref="V2089" si="4928">IF(AB2087="Latest Sag:",-(K2089*L2089+P2089*Q2089),-(K2089*L2089+P2089*Q2089)+U2089)</f>
        <v>0</v>
      </c>
      <c r="W2089" s="8">
        <f t="shared" ref="W2089" si="4929">IF(OR(AC2088="",AC2088=0),Z2088+V2089,IF(AB2087="Latest Sag:",AA2088+U2089+V2089,AC2088+V2089))</f>
        <v>0.11433399999999999</v>
      </c>
      <c r="X2089" s="34"/>
      <c r="Y2089" s="53">
        <f t="shared" ref="Y2089" si="4930">IF(OR(ISBLANK(X2089),X2087=VALUE(20)),,IF(W2087="Latest Z20:",ABS(X2087-X2089-K2086*L2086-P2086*Q2086+U2088+U2089),ABS(X2088-X2089-K2088*L2088-P2088*Q2088+U2089)))</f>
        <v>0</v>
      </c>
      <c r="Z2089" s="28"/>
      <c r="AA2089" s="28"/>
      <c r="AB2089" s="28"/>
      <c r="AC2089" s="8">
        <f t="shared" ref="AC2089" si="4931">AB2089+AA2089</f>
        <v>0</v>
      </c>
      <c r="AD2089" s="35"/>
      <c r="AE2089" s="8">
        <f t="shared" ref="AE2089" si="4932">IF(AD2089="",0,IF(OR(AC2089="",AC2089=0),W2089-AD2089,AC2089-AD2089))</f>
        <v>0</v>
      </c>
      <c r="AF2089" s="58">
        <f t="shared" ref="AF2089" si="4933">IF(AA2089="",(Z2089-V2089)-Z2088,AC2089-W2089)</f>
        <v>0</v>
      </c>
      <c r="AG2089" s="40"/>
      <c r="AH2089" s="73"/>
      <c r="AI2089" s="40"/>
      <c r="AJ2089" s="73"/>
      <c r="AK2089" s="40"/>
      <c r="AL2089" s="73">
        <v>350</v>
      </c>
      <c r="AM2089" s="70"/>
      <c r="AN2089" s="74"/>
      <c r="AO2089" s="70"/>
      <c r="AP2089" s="63"/>
      <c r="AQ2089" s="63"/>
      <c r="AR2089" s="40"/>
      <c r="AS2089" s="40"/>
      <c r="AT2089" s="63"/>
      <c r="AU2089" s="63"/>
      <c r="AV2089" s="142"/>
      <c r="AW2089" s="71">
        <v>0.02</v>
      </c>
      <c r="AX2089" s="45"/>
      <c r="AY2089" s="45"/>
      <c r="AZ2089" s="46"/>
      <c r="BA2089" s="152"/>
      <c r="BB2089" s="47"/>
      <c r="BC2089" s="158">
        <v>3</v>
      </c>
      <c r="BD2089" s="158"/>
      <c r="BE2089" s="47"/>
      <c r="BF2089" s="56"/>
      <c r="BG2089" s="49"/>
      <c r="BH2089" s="50"/>
      <c r="BI2089" s="49"/>
      <c r="BJ2089" s="49"/>
      <c r="BK2089" s="49"/>
      <c r="BL2089" s="49"/>
      <c r="BM2089" s="49"/>
      <c r="BN2089" s="50"/>
      <c r="BO2089" s="49"/>
      <c r="BP2089" s="49"/>
      <c r="BQ2089" s="50"/>
      <c r="BR2089" s="9"/>
    </row>
    <row r="2090" spans="1:70" s="7" customFormat="1" x14ac:dyDescent="0.25">
      <c r="A2090" s="68" t="s">
        <v>1116</v>
      </c>
      <c r="B2090" s="67" t="s">
        <v>1347</v>
      </c>
      <c r="C2090" s="52">
        <v>44994.737500000003</v>
      </c>
      <c r="D2090" s="16">
        <f t="shared" ref="D2090" si="4934">(K2090*M2090+P2090*R2090)/(24*60*60)</f>
        <v>1.9791666666666668E-3</v>
      </c>
      <c r="E2090" s="26"/>
      <c r="F2090" s="14" t="s">
        <v>2981</v>
      </c>
      <c r="G2090" s="15">
        <v>0.12</v>
      </c>
      <c r="H2090" s="131">
        <v>20</v>
      </c>
      <c r="I2090" s="131">
        <v>10</v>
      </c>
      <c r="J2090" s="143" t="s">
        <v>1674</v>
      </c>
      <c r="K2090" s="27">
        <v>3</v>
      </c>
      <c r="L2090" s="27">
        <v>6.0000000000000001E-3</v>
      </c>
      <c r="M2090" s="179">
        <v>57</v>
      </c>
      <c r="N2090" s="13">
        <v>240</v>
      </c>
      <c r="O2090" s="17">
        <v>2E-3</v>
      </c>
      <c r="P2090" s="27">
        <v>0</v>
      </c>
      <c r="Q2090" s="27">
        <v>6.0000000000000001E-3</v>
      </c>
      <c r="R2090" s="13">
        <v>938</v>
      </c>
      <c r="S2090" s="13">
        <v>240</v>
      </c>
      <c r="T2090" s="133">
        <v>2.9999999999999997E-4</v>
      </c>
      <c r="U2090" s="27">
        <v>0.01</v>
      </c>
      <c r="V2090" s="8">
        <f t="shared" ref="V2090" si="4935">IF(AB2088="Latest Sag:",-(K2090*L2090+P2090*Q2090),-(K2090*L2090+P2090*Q2090)+U2090)</f>
        <v>-1.8000000000000002E-2</v>
      </c>
      <c r="W2090" s="8">
        <f t="shared" ref="W2090" si="4936">IF(OR(AC2089="",AC2089=0),Z2089+V2090,IF(AB2088="Latest Sag:",AA2089+U2090+V2090,AC2089+V2090))</f>
        <v>-1.8000000000000002E-2</v>
      </c>
      <c r="X2090" s="33">
        <v>-45.999001999999997</v>
      </c>
      <c r="Y2090" s="53">
        <f t="shared" ref="Y2090" si="4937">IF(OR(ISBLANK(X2090),X2088=VALUE(20)),,IF(W2088="Latest Z20:",ABS(X2088-X2090-K2087*L2087-P2087*Q2087+U2089+U2090),ABS(X2089-X2090-K2089*L2089-P2089*Q2089+U2090)))</f>
        <v>0</v>
      </c>
      <c r="Z2090" s="28">
        <v>-77.431899999999999</v>
      </c>
      <c r="AA2090" s="28" t="s">
        <v>3355</v>
      </c>
      <c r="AB2090" s="28"/>
      <c r="AC2090" s="8" t="e">
        <f t="shared" ref="AC2090" si="4938">AB2090+AA2090</f>
        <v>#VALUE!</v>
      </c>
      <c r="AD2090" s="35"/>
      <c r="AE2090" s="8">
        <f t="shared" ref="AE2090" si="4939">IF(AD2090="",0,IF(OR(AC2090="",AC2090=0),W2090-AD2090,AC2090-AD2090))</f>
        <v>0</v>
      </c>
      <c r="AF2090" s="58" t="e">
        <f t="shared" ref="AF2090" si="4940">IF(AA2090="",(Z2090-V2090)-Z2089,AC2090-W2090)</f>
        <v>#VALUE!</v>
      </c>
      <c r="AG2090" s="40"/>
      <c r="AH2090" s="73"/>
      <c r="AI2090" s="40"/>
      <c r="AJ2090" s="73"/>
      <c r="AK2090" s="40">
        <v>3293</v>
      </c>
      <c r="AL2090" s="73">
        <v>350</v>
      </c>
      <c r="AM2090" s="70"/>
      <c r="AN2090" s="74"/>
      <c r="AO2090" s="70"/>
      <c r="AP2090" s="63"/>
      <c r="AQ2090" s="63"/>
      <c r="AR2090" s="40"/>
      <c r="AS2090" s="40"/>
      <c r="AT2090" s="63"/>
      <c r="AU2090" s="63"/>
      <c r="AV2090" s="142"/>
      <c r="AW2090" s="71"/>
      <c r="AX2090" s="45">
        <v>-5.5519999999999996E-3</v>
      </c>
      <c r="AY2090" s="45"/>
      <c r="AZ2090" s="46"/>
      <c r="BA2090" s="152"/>
      <c r="BB2090" s="47"/>
      <c r="BC2090" s="158">
        <v>3</v>
      </c>
      <c r="BD2090" s="158"/>
      <c r="BE2090" s="47"/>
      <c r="BF2090" s="56"/>
      <c r="BG2090" s="49"/>
      <c r="BH2090" s="50"/>
      <c r="BI2090" s="49"/>
      <c r="BJ2090" s="49"/>
      <c r="BK2090" s="49"/>
      <c r="BL2090" s="49"/>
      <c r="BM2090" s="49"/>
      <c r="BN2090" s="50"/>
      <c r="BO2090" s="49"/>
      <c r="BP2090" s="49"/>
      <c r="BQ2090" s="50"/>
      <c r="BR2090" s="9"/>
    </row>
    <row r="2091" spans="1:70" s="7" customFormat="1" x14ac:dyDescent="0.25">
      <c r="A2091" s="68" t="s">
        <v>1250</v>
      </c>
      <c r="B2091" s="67" t="s">
        <v>2164</v>
      </c>
      <c r="C2091" s="52">
        <v>44994.772037037037</v>
      </c>
      <c r="D2091" s="16">
        <f t="shared" ref="D2091" si="4941">(K2091*M2091+P2091*R2091)/(24*60*60)</f>
        <v>1.9791666666666668E-3</v>
      </c>
      <c r="E2091" s="26"/>
      <c r="F2091" s="14" t="s">
        <v>2981</v>
      </c>
      <c r="G2091" s="15">
        <v>0.12</v>
      </c>
      <c r="H2091" s="131">
        <v>20</v>
      </c>
      <c r="I2091" s="131">
        <v>10</v>
      </c>
      <c r="J2091" s="143" t="s">
        <v>1674</v>
      </c>
      <c r="K2091" s="27">
        <v>3</v>
      </c>
      <c r="L2091" s="27">
        <v>6.0000000000000001E-3</v>
      </c>
      <c r="M2091" s="179">
        <v>57</v>
      </c>
      <c r="N2091" s="13">
        <v>240</v>
      </c>
      <c r="O2091" s="17">
        <v>2E-3</v>
      </c>
      <c r="P2091" s="27">
        <v>0</v>
      </c>
      <c r="Q2091" s="27">
        <v>6.0000000000000001E-3</v>
      </c>
      <c r="R2091" s="13">
        <v>938</v>
      </c>
      <c r="S2091" s="13">
        <v>240</v>
      </c>
      <c r="T2091" s="133">
        <v>2.9999999999999997E-4</v>
      </c>
      <c r="U2091" s="27">
        <v>1.2E-2</v>
      </c>
      <c r="V2091" s="8">
        <f t="shared" ref="V2091" si="4942">IF(AB2089="Latest Sag:",-(K2091*L2091+P2091*Q2091),-(K2091*L2091+P2091*Q2091)+U2091)</f>
        <v>-6.0000000000000019E-3</v>
      </c>
      <c r="W2091" s="8" t="e">
        <f t="shared" ref="W2091" si="4943">IF(OR(AC2090="",AC2090=0),Z2090+V2091,IF(AB2089="Latest Sag:",AA2090+U2091+V2091,AC2090+V2091))</f>
        <v>#VALUE!</v>
      </c>
      <c r="X2091" s="33">
        <v>-46.005000000000003</v>
      </c>
      <c r="Y2091" s="53">
        <f t="shared" ref="Y2091" si="4944">IF(OR(ISBLANK(X2091),X2089=VALUE(20)),,IF(W2089="Latest Z20:",ABS(X2089-X2091-K2088*L2088-P2088*Q2088+U2090+U2091),ABS(X2090-X2091-K2090*L2090-P2090*Q2090+U2091)))</f>
        <v>1.9999999947249714E-6</v>
      </c>
      <c r="Z2091" s="28">
        <v>-77.438432000000006</v>
      </c>
      <c r="AA2091" s="28"/>
      <c r="AB2091" s="28"/>
      <c r="AC2091" s="8">
        <f t="shared" ref="AC2091" si="4945">AB2091+AA2091</f>
        <v>0</v>
      </c>
      <c r="AD2091" s="35"/>
      <c r="AE2091" s="8">
        <f t="shared" ref="AE2091" si="4946">IF(AD2091="",0,IF(OR(AC2091="",AC2091=0),W2091-AD2091,AC2091-AD2091))</f>
        <v>0</v>
      </c>
      <c r="AF2091" s="58">
        <f t="shared" ref="AF2091" si="4947">IF(AA2091="",(Z2091-V2091)-Z2090,AC2091-W2091)</f>
        <v>-5.3200000000686032E-4</v>
      </c>
      <c r="AG2091" s="40"/>
      <c r="AH2091" s="73"/>
      <c r="AI2091" s="40"/>
      <c r="AJ2091" s="73"/>
      <c r="AK2091" s="40">
        <v>3857</v>
      </c>
      <c r="AL2091" s="73">
        <v>350</v>
      </c>
      <c r="AM2091" s="70"/>
      <c r="AN2091" s="74"/>
      <c r="AO2091" s="70"/>
      <c r="AP2091" s="63"/>
      <c r="AQ2091" s="63"/>
      <c r="AR2091" s="40"/>
      <c r="AS2091" s="40"/>
      <c r="AT2091" s="63"/>
      <c r="AU2091" s="63"/>
      <c r="AV2091" s="142"/>
      <c r="AW2091" s="71"/>
      <c r="AX2091" s="45"/>
      <c r="AY2091" s="45"/>
      <c r="AZ2091" s="46"/>
      <c r="BA2091" s="152"/>
      <c r="BB2091" s="47"/>
      <c r="BC2091" s="158">
        <v>3</v>
      </c>
      <c r="BD2091" s="158"/>
      <c r="BE2091" s="47"/>
      <c r="BF2091" s="56"/>
      <c r="BG2091" s="49"/>
      <c r="BH2091" s="50"/>
      <c r="BI2091" s="49"/>
      <c r="BJ2091" s="49"/>
      <c r="BK2091" s="49"/>
      <c r="BL2091" s="49"/>
      <c r="BM2091" s="49"/>
      <c r="BN2091" s="50"/>
      <c r="BO2091" s="49"/>
      <c r="BP2091" s="49"/>
      <c r="BQ2091" s="50"/>
      <c r="BR2091" s="9"/>
    </row>
    <row r="2092" spans="1:70" s="7" customFormat="1" x14ac:dyDescent="0.25">
      <c r="A2092" s="68" t="s">
        <v>1254</v>
      </c>
      <c r="B2092" s="67" t="s">
        <v>2164</v>
      </c>
      <c r="C2092" s="52">
        <v>44994.788530092592</v>
      </c>
      <c r="D2092" s="16">
        <f t="shared" ref="D2092" si="4948">(K2092*M2092+P2092*R2092)/(24*60*60)</f>
        <v>1.9791666666666668E-3</v>
      </c>
      <c r="E2092" s="26"/>
      <c r="F2092" s="14" t="s">
        <v>2981</v>
      </c>
      <c r="G2092" s="15">
        <v>0.12</v>
      </c>
      <c r="H2092" s="131">
        <v>20</v>
      </c>
      <c r="I2092" s="131">
        <v>10</v>
      </c>
      <c r="J2092" s="143" t="s">
        <v>1674</v>
      </c>
      <c r="K2092" s="27">
        <v>3</v>
      </c>
      <c r="L2092" s="27">
        <v>6.0000000000000001E-3</v>
      </c>
      <c r="M2092" s="179">
        <v>57</v>
      </c>
      <c r="N2092" s="13">
        <v>240</v>
      </c>
      <c r="O2092" s="17">
        <v>2E-3</v>
      </c>
      <c r="P2092" s="27">
        <v>0</v>
      </c>
      <c r="Q2092" s="27">
        <v>6.0000000000000001E-3</v>
      </c>
      <c r="R2092" s="13">
        <v>938</v>
      </c>
      <c r="S2092" s="13">
        <v>240</v>
      </c>
      <c r="T2092" s="133">
        <v>2.9999999999999997E-4</v>
      </c>
      <c r="U2092" s="27">
        <v>1.2E-2</v>
      </c>
      <c r="V2092" s="8">
        <f t="shared" ref="V2092" si="4949">IF(AB2090="Latest Sag:",-(K2092*L2092+P2092*Q2092),-(K2092*L2092+P2092*Q2092)+U2092)</f>
        <v>-6.0000000000000019E-3</v>
      </c>
      <c r="W2092" s="8">
        <f t="shared" ref="W2092" si="4950">IF(OR(AC2091="",AC2091=0),Z2091+V2092,IF(AB2090="Latest Sag:",AA2091+U2092+V2092,AC2091+V2092))</f>
        <v>-77.444432000000006</v>
      </c>
      <c r="X2092" s="33">
        <v>-46.011000000000003</v>
      </c>
      <c r="Y2092" s="53">
        <f t="shared" ref="Y2092" si="4951">IF(OR(ISBLANK(X2092),X2090=VALUE(20)),,IF(W2090="Latest Z20:",ABS(X2090-X2092-K2089*L2089-P2089*Q2089+U2091+U2092),ABS(X2091-X2092-K2091*L2091-P2091*Q2091+U2092)))</f>
        <v>2.2551405187698492E-16</v>
      </c>
      <c r="Z2092" s="28">
        <v>-77.443679000000003</v>
      </c>
      <c r="AA2092" s="28"/>
      <c r="AB2092" s="28"/>
      <c r="AC2092" s="8">
        <f t="shared" ref="AC2092" si="4952">AB2092+AA2092</f>
        <v>0</v>
      </c>
      <c r="AD2092" s="35"/>
      <c r="AE2092" s="8">
        <f t="shared" ref="AE2092" si="4953">IF(AD2092="",0,IF(OR(AC2092="",AC2092=0),W2092-AD2092,AC2092-AD2092))</f>
        <v>0</v>
      </c>
      <c r="AF2092" s="58">
        <f t="shared" ref="AF2092" si="4954">IF(AA2092="",(Z2092-V2092)-Z2091,AC2092-W2092)</f>
        <v>7.5300000000311229E-4</v>
      </c>
      <c r="AG2092" s="40"/>
      <c r="AH2092" s="73"/>
      <c r="AI2092" s="40"/>
      <c r="AJ2092" s="73"/>
      <c r="AK2092" s="40">
        <v>4208</v>
      </c>
      <c r="AL2092" s="73">
        <v>350</v>
      </c>
      <c r="AM2092" s="70"/>
      <c r="AN2092" s="74"/>
      <c r="AO2092" s="70"/>
      <c r="AP2092" s="63"/>
      <c r="AQ2092" s="63"/>
      <c r="AR2092" s="40"/>
      <c r="AS2092" s="40"/>
      <c r="AT2092" s="63"/>
      <c r="AU2092" s="63"/>
      <c r="AV2092" s="142"/>
      <c r="AW2092" s="71"/>
      <c r="AX2092" s="45">
        <v>-5.8230000000000001E-3</v>
      </c>
      <c r="AY2092" s="45"/>
      <c r="AZ2092" s="46"/>
      <c r="BA2092" s="152"/>
      <c r="BB2092" s="47"/>
      <c r="BC2092" s="158">
        <v>3</v>
      </c>
      <c r="BD2092" s="158"/>
      <c r="BE2092" s="47"/>
      <c r="BF2092" s="56"/>
      <c r="BG2092" s="49"/>
      <c r="BH2092" s="50"/>
      <c r="BI2092" s="49"/>
      <c r="BJ2092" s="49"/>
      <c r="BK2092" s="49"/>
      <c r="BL2092" s="49"/>
      <c r="BM2092" s="49"/>
      <c r="BN2092" s="50"/>
      <c r="BO2092" s="49"/>
      <c r="BP2092" s="49"/>
      <c r="BQ2092" s="50"/>
      <c r="BR2092" s="9"/>
    </row>
    <row r="2093" spans="1:70" s="7" customFormat="1" x14ac:dyDescent="0.25">
      <c r="A2093" s="68" t="s">
        <v>1439</v>
      </c>
      <c r="B2093" s="67" t="s">
        <v>2164</v>
      </c>
      <c r="C2093" s="52">
        <v>44994.812106481484</v>
      </c>
      <c r="D2093" s="16">
        <f t="shared" ref="D2093" si="4955">(K2093*M2093+P2093*R2093)/(24*60*60)</f>
        <v>1.9791666666666668E-3</v>
      </c>
      <c r="E2093" s="26"/>
      <c r="F2093" s="14" t="s">
        <v>2981</v>
      </c>
      <c r="G2093" s="15">
        <v>0.12</v>
      </c>
      <c r="H2093" s="131">
        <v>20</v>
      </c>
      <c r="I2093" s="131">
        <v>10</v>
      </c>
      <c r="J2093" s="143" t="s">
        <v>1674</v>
      </c>
      <c r="K2093" s="27">
        <v>3</v>
      </c>
      <c r="L2093" s="27">
        <v>6.0000000000000001E-3</v>
      </c>
      <c r="M2093" s="179">
        <v>57</v>
      </c>
      <c r="N2093" s="13">
        <v>240</v>
      </c>
      <c r="O2093" s="17">
        <v>2E-3</v>
      </c>
      <c r="P2093" s="27">
        <v>0</v>
      </c>
      <c r="Q2093" s="27">
        <v>6.0000000000000001E-3</v>
      </c>
      <c r="R2093" s="13">
        <v>938</v>
      </c>
      <c r="S2093" s="13">
        <v>240</v>
      </c>
      <c r="T2093" s="133">
        <v>2.9999999999999997E-4</v>
      </c>
      <c r="U2093" s="27">
        <v>1.2E-2</v>
      </c>
      <c r="V2093" s="8">
        <f t="shared" ref="V2093" si="4956">IF(AB2091="Latest Sag:",-(K2093*L2093+P2093*Q2093),-(K2093*L2093+P2093*Q2093)+U2093)</f>
        <v>-6.0000000000000019E-3</v>
      </c>
      <c r="W2093" s="8">
        <f t="shared" ref="W2093" si="4957">IF(OR(AC2092="",AC2092=0),Z2092+V2093,IF(AB2091="Latest Sag:",AA2092+U2093+V2093,AC2092+V2093))</f>
        <v>-77.449679000000003</v>
      </c>
      <c r="X2093" s="33">
        <v>-46.017000000000003</v>
      </c>
      <c r="Y2093" s="53" t="e">
        <f t="shared" ref="Y2093" si="4958">IF(OR(ISBLANK(X2093),X2091=VALUE(20)),,IF(W2091="Latest Z20:",ABS(X2091-X2093-K2090*L2090-P2090*Q2090+U2092+U2093),ABS(X2092-X2093-K2092*L2092-P2092*Q2092+U2093)))</f>
        <v>#VALUE!</v>
      </c>
      <c r="Z2093" s="28">
        <v>-77.447653000000003</v>
      </c>
      <c r="AA2093" s="28"/>
      <c r="AB2093" s="28"/>
      <c r="AC2093" s="8">
        <f t="shared" ref="AC2093" si="4959">AB2093+AA2093</f>
        <v>0</v>
      </c>
      <c r="AD2093" s="35"/>
      <c r="AE2093" s="8">
        <f t="shared" ref="AE2093" si="4960">IF(AD2093="",0,IF(OR(AC2093="",AC2093=0),W2093-AD2093,AC2093-AD2093))</f>
        <v>0</v>
      </c>
      <c r="AF2093" s="58">
        <f t="shared" ref="AF2093" si="4961">IF(AA2093="",(Z2093-V2093)-Z2092,AC2093-W2093)</f>
        <v>2.0260000000007494E-3</v>
      </c>
      <c r="AG2093" s="40"/>
      <c r="AH2093" s="73"/>
      <c r="AI2093" s="40"/>
      <c r="AJ2093" s="73"/>
      <c r="AK2093" s="40">
        <v>2408</v>
      </c>
      <c r="AL2093" s="73">
        <v>350</v>
      </c>
      <c r="AM2093" s="70"/>
      <c r="AN2093" s="74"/>
      <c r="AO2093" s="70"/>
      <c r="AP2093" s="63"/>
      <c r="AQ2093" s="63"/>
      <c r="AR2093" s="40"/>
      <c r="AS2093" s="40"/>
      <c r="AT2093" s="63"/>
      <c r="AU2093" s="63"/>
      <c r="AV2093" s="142">
        <v>2.1999999999999999E-2</v>
      </c>
      <c r="AW2093" s="71">
        <v>-1.0999999999999999E-2</v>
      </c>
      <c r="AX2093" s="45"/>
      <c r="AY2093" s="45"/>
      <c r="AZ2093" s="46"/>
      <c r="BA2093" s="152"/>
      <c r="BB2093" s="47"/>
      <c r="BC2093" s="158">
        <v>3</v>
      </c>
      <c r="BD2093" s="158"/>
      <c r="BE2093" s="47"/>
      <c r="BF2093" s="56"/>
      <c r="BG2093" s="49"/>
      <c r="BH2093" s="50"/>
      <c r="BI2093" s="49"/>
      <c r="BJ2093" s="49"/>
      <c r="BK2093" s="49"/>
      <c r="BL2093" s="49"/>
      <c r="BM2093" s="49"/>
      <c r="BN2093" s="50"/>
      <c r="BO2093" s="49"/>
      <c r="BP2093" s="49"/>
      <c r="BQ2093" s="50"/>
      <c r="BR2093" s="9"/>
    </row>
    <row r="2094" spans="1:70" s="7" customFormat="1" x14ac:dyDescent="0.25">
      <c r="A2094" s="68" t="s">
        <v>1675</v>
      </c>
      <c r="B2094" s="67" t="s">
        <v>2164</v>
      </c>
      <c r="C2094" s="52">
        <v>44994.828217592592</v>
      </c>
      <c r="D2094" s="16">
        <f t="shared" ref="D2094" si="4962">(K2094*M2094+P2094*R2094)/(24*60*60)</f>
        <v>1.9791666666666668E-3</v>
      </c>
      <c r="E2094" s="26"/>
      <c r="F2094" s="14" t="s">
        <v>2981</v>
      </c>
      <c r="G2094" s="15">
        <v>0.12</v>
      </c>
      <c r="H2094" s="131">
        <v>20</v>
      </c>
      <c r="I2094" s="131">
        <v>10</v>
      </c>
      <c r="J2094" s="143" t="s">
        <v>1674</v>
      </c>
      <c r="K2094" s="27">
        <v>3</v>
      </c>
      <c r="L2094" s="27">
        <v>6.0000000000000001E-3</v>
      </c>
      <c r="M2094" s="179">
        <v>57</v>
      </c>
      <c r="N2094" s="13">
        <v>240</v>
      </c>
      <c r="O2094" s="17">
        <v>2E-3</v>
      </c>
      <c r="P2094" s="27">
        <v>0</v>
      </c>
      <c r="Q2094" s="27">
        <v>6.0000000000000001E-3</v>
      </c>
      <c r="R2094" s="13">
        <v>938</v>
      </c>
      <c r="S2094" s="13">
        <v>240</v>
      </c>
      <c r="T2094" s="133">
        <v>2.9999999999999997E-4</v>
      </c>
      <c r="U2094" s="27">
        <v>1.2E-2</v>
      </c>
      <c r="V2094" s="8">
        <f t="shared" ref="V2094" si="4963">IF(AB2092="Latest Sag:",-(K2094*L2094+P2094*Q2094),-(K2094*L2094+P2094*Q2094)+U2094)</f>
        <v>-6.0000000000000019E-3</v>
      </c>
      <c r="W2094" s="8">
        <f t="shared" ref="W2094" si="4964">IF(OR(AC2093="",AC2093=0),Z2093+V2094,IF(AB2092="Latest Sag:",AA2093+U2094+V2094,AC2093+V2094))</f>
        <v>-77.453653000000003</v>
      </c>
      <c r="X2094" s="33">
        <v>-46.023000000000003</v>
      </c>
      <c r="Y2094" s="53">
        <f t="shared" ref="Y2094" si="4965">IF(OR(ISBLANK(X2094),X2092=VALUE(20)),,IF(W2092="Latest Z20:",ABS(X2092-X2094-K2091*L2091-P2091*Q2091+U2093+U2094),ABS(X2093-X2094-K2093*L2093-P2093*Q2093+U2094)))</f>
        <v>2.2551405187698492E-16</v>
      </c>
      <c r="Z2094" s="28">
        <v>-77.456130000000002</v>
      </c>
      <c r="AA2094" s="28"/>
      <c r="AB2094" s="28"/>
      <c r="AC2094" s="8">
        <f t="shared" ref="AC2094" si="4966">AB2094+AA2094</f>
        <v>0</v>
      </c>
      <c r="AD2094" s="35"/>
      <c r="AE2094" s="8">
        <f t="shared" ref="AE2094" si="4967">IF(AD2094="",0,IF(OR(AC2094="",AC2094=0),W2094-AD2094,AC2094-AD2094))</f>
        <v>0</v>
      </c>
      <c r="AF2094" s="58">
        <f t="shared" ref="AF2094" si="4968">IF(AA2094="",(Z2094-V2094)-Z2093,AC2094-W2094)</f>
        <v>-2.4769999999989523E-3</v>
      </c>
      <c r="AG2094" s="40"/>
      <c r="AH2094" s="73"/>
      <c r="AI2094" s="40"/>
      <c r="AJ2094" s="73"/>
      <c r="AK2094" s="40">
        <v>320</v>
      </c>
      <c r="AL2094" s="73">
        <v>350</v>
      </c>
      <c r="AM2094" s="70"/>
      <c r="AN2094" s="74"/>
      <c r="AO2094" s="70"/>
      <c r="AP2094" s="63"/>
      <c r="AQ2094" s="63"/>
      <c r="AR2094" s="40"/>
      <c r="AS2094" s="40"/>
      <c r="AT2094" s="63"/>
      <c r="AU2094" s="63"/>
      <c r="AV2094" s="142"/>
      <c r="AW2094" s="71"/>
      <c r="AX2094" s="45">
        <v>1.921E-3</v>
      </c>
      <c r="AY2094" s="45">
        <v>5.9199999999999999E-3</v>
      </c>
      <c r="AZ2094" s="46"/>
      <c r="BA2094" s="152"/>
      <c r="BB2094" s="47"/>
      <c r="BC2094" s="158">
        <v>3</v>
      </c>
      <c r="BD2094" s="158"/>
      <c r="BE2094" s="47"/>
      <c r="BF2094" s="56"/>
      <c r="BG2094" s="49"/>
      <c r="BH2094" s="50"/>
      <c r="BI2094" s="49"/>
      <c r="BJ2094" s="49"/>
      <c r="BK2094" s="49"/>
      <c r="BL2094" s="49"/>
      <c r="BM2094" s="49"/>
      <c r="BN2094" s="50"/>
      <c r="BO2094" s="49"/>
      <c r="BP2094" s="49"/>
      <c r="BQ2094" s="50"/>
      <c r="BR2094" s="9"/>
    </row>
    <row r="2095" spans="1:70" s="7" customFormat="1" x14ac:dyDescent="0.25">
      <c r="A2095" s="68" t="s">
        <v>2602</v>
      </c>
      <c r="B2095" s="67" t="s">
        <v>2164</v>
      </c>
      <c r="C2095" s="52">
        <v>44994.8515625</v>
      </c>
      <c r="D2095" s="16">
        <f t="shared" ref="D2095" si="4969">(K2095*M2095+P2095*R2095)/(24*60*60)</f>
        <v>1.9791666666666668E-3</v>
      </c>
      <c r="E2095" s="26" t="s">
        <v>2985</v>
      </c>
      <c r="F2095" s="14" t="s">
        <v>2981</v>
      </c>
      <c r="G2095" s="15">
        <v>0.12</v>
      </c>
      <c r="H2095" s="131">
        <v>20</v>
      </c>
      <c r="I2095" s="131">
        <v>10</v>
      </c>
      <c r="J2095" s="143" t="s">
        <v>1674</v>
      </c>
      <c r="K2095" s="27">
        <v>3</v>
      </c>
      <c r="L2095" s="27">
        <v>6.0000000000000001E-3</v>
      </c>
      <c r="M2095" s="179">
        <v>57</v>
      </c>
      <c r="N2095" s="13">
        <v>240</v>
      </c>
      <c r="O2095" s="17">
        <v>2E-3</v>
      </c>
      <c r="P2095" s="27">
        <v>0</v>
      </c>
      <c r="Q2095" s="27">
        <v>6.0000000000000001E-3</v>
      </c>
      <c r="R2095" s="13">
        <v>938</v>
      </c>
      <c r="S2095" s="13">
        <v>240</v>
      </c>
      <c r="T2095" s="133">
        <v>2.9999999999999997E-4</v>
      </c>
      <c r="U2095" s="27">
        <v>1.2E-2</v>
      </c>
      <c r="V2095" s="8">
        <f t="shared" ref="V2095" si="4970">IF(AB2093="Latest Sag:",-(K2095*L2095+P2095*Q2095),-(K2095*L2095+P2095*Q2095)+U2095)</f>
        <v>-6.0000000000000019E-3</v>
      </c>
      <c r="W2095" s="8">
        <f t="shared" ref="W2095" si="4971">IF(OR(AC2094="",AC2094=0),Z2094+V2095,IF(AB2093="Latest Sag:",AA2094+U2095+V2095,AC2094+V2095))</f>
        <v>-77.462130000000002</v>
      </c>
      <c r="X2095" s="33">
        <v>-46.029000000000003</v>
      </c>
      <c r="Y2095" s="53">
        <f t="shared" ref="Y2095" si="4972">IF(OR(ISBLANK(X2095),X2093=VALUE(20)),,IF(W2093="Latest Z20:",ABS(X2093-X2095-K2092*L2092-P2092*Q2092+U2094+U2095),ABS(X2094-X2095-K2094*L2094-P2094*Q2094+U2095)))</f>
        <v>2.2551405187698492E-16</v>
      </c>
      <c r="Z2095" s="28">
        <v>-77.462159</v>
      </c>
      <c r="AA2095" s="28"/>
      <c r="AB2095" s="28"/>
      <c r="AC2095" s="8">
        <f t="shared" ref="AC2095" si="4973">AB2095+AA2095</f>
        <v>0</v>
      </c>
      <c r="AD2095" s="35"/>
      <c r="AE2095" s="8">
        <f t="shared" ref="AE2095" si="4974">IF(AD2095="",0,IF(OR(AC2095="",AC2095=0),W2095-AD2095,AC2095-AD2095))</f>
        <v>0</v>
      </c>
      <c r="AF2095" s="58">
        <f t="shared" ref="AF2095" si="4975">IF(AA2095="",(Z2095-V2095)-Z2094,AC2095-W2095)</f>
        <v>-2.8999999997836312E-5</v>
      </c>
      <c r="AG2095" s="40"/>
      <c r="AH2095" s="73"/>
      <c r="AI2095" s="40"/>
      <c r="AJ2095" s="73"/>
      <c r="AK2095" s="40">
        <v>140</v>
      </c>
      <c r="AL2095" s="73">
        <v>350</v>
      </c>
      <c r="AM2095" s="70"/>
      <c r="AN2095" s="74"/>
      <c r="AO2095" s="70"/>
      <c r="AP2095" s="63"/>
      <c r="AQ2095" s="63"/>
      <c r="AR2095" s="40"/>
      <c r="AS2095" s="40"/>
      <c r="AT2095" s="63"/>
      <c r="AU2095" s="63"/>
      <c r="AV2095" s="142"/>
      <c r="AW2095" s="71"/>
      <c r="AX2095" s="45"/>
      <c r="AY2095" s="45"/>
      <c r="AZ2095" s="46"/>
      <c r="BA2095" s="152"/>
      <c r="BB2095" s="47"/>
      <c r="BC2095" s="158">
        <v>3</v>
      </c>
      <c r="BD2095" s="158"/>
      <c r="BE2095" s="47"/>
      <c r="BF2095" s="56"/>
      <c r="BG2095" s="49"/>
      <c r="BH2095" s="50"/>
      <c r="BI2095" s="49"/>
      <c r="BJ2095" s="49"/>
      <c r="BK2095" s="49"/>
      <c r="BL2095" s="49"/>
      <c r="BM2095" s="49"/>
      <c r="BN2095" s="50"/>
      <c r="BO2095" s="49"/>
      <c r="BP2095" s="49"/>
      <c r="BQ2095" s="50"/>
      <c r="BR2095" s="9"/>
    </row>
    <row r="2096" spans="1:70" s="6" customFormat="1" x14ac:dyDescent="0.25">
      <c r="A2096" s="170" t="s">
        <v>1155</v>
      </c>
      <c r="B2096" s="136"/>
      <c r="C2096" s="137">
        <v>44994.87027777778</v>
      </c>
      <c r="D2096" s="146">
        <v>4.2300000000000004</v>
      </c>
      <c r="E2096" s="139" t="s">
        <v>814</v>
      </c>
      <c r="F2096" s="165" t="s">
        <v>1110</v>
      </c>
      <c r="G2096" s="22"/>
      <c r="H2096" s="134"/>
      <c r="I2096" s="134"/>
      <c r="J2096" s="145"/>
      <c r="K2096" s="29"/>
      <c r="L2096" s="29"/>
      <c r="M2096" s="1"/>
      <c r="N2096" s="1"/>
      <c r="O2096" s="3"/>
      <c r="P2096" s="29"/>
      <c r="Q2096" s="29"/>
      <c r="R2096" s="1"/>
      <c r="S2096" s="1"/>
      <c r="T2096" s="147" t="s">
        <v>903</v>
      </c>
      <c r="U2096" s="32" t="s">
        <v>24</v>
      </c>
      <c r="V2096" s="24"/>
      <c r="W2096" s="25" t="s">
        <v>22</v>
      </c>
      <c r="X2096" s="30">
        <v>20</v>
      </c>
      <c r="Y2096" s="138"/>
      <c r="Z2096" s="30"/>
      <c r="AA2096" s="30"/>
      <c r="AB2096" s="36" t="s">
        <v>21</v>
      </c>
      <c r="AC2096" s="24">
        <f>$AC$2095</f>
        <v>0</v>
      </c>
      <c r="AD2096" s="30"/>
      <c r="AE2096" s="24"/>
      <c r="AF2096" s="24"/>
      <c r="AG2096" s="41"/>
      <c r="AH2096" s="41"/>
      <c r="AI2096" s="41"/>
      <c r="AJ2096" s="41"/>
      <c r="AK2096" s="41"/>
      <c r="AL2096" s="41"/>
      <c r="AM2096" s="41"/>
      <c r="AN2096" s="41"/>
      <c r="AO2096" s="41"/>
      <c r="AP2096" s="135"/>
      <c r="AQ2096" s="135"/>
      <c r="AR2096" s="41"/>
      <c r="AS2096" s="41"/>
      <c r="AT2096" s="135"/>
      <c r="AU2096" s="135"/>
      <c r="AV2096" s="29"/>
      <c r="AW2096" s="42"/>
      <c r="AX2096" s="42"/>
      <c r="AY2096" s="42"/>
      <c r="AZ2096" s="43"/>
      <c r="BA2096" s="151"/>
      <c r="BB2096" s="44"/>
      <c r="BC2096" s="157">
        <v>0</v>
      </c>
      <c r="BD2096" s="157"/>
      <c r="BE2096" s="44"/>
      <c r="BF2096" s="48"/>
      <c r="BG2096" s="48"/>
      <c r="BH2096" s="48"/>
      <c r="BI2096" s="48"/>
      <c r="BJ2096" s="48"/>
      <c r="BK2096" s="48"/>
      <c r="BL2096" s="48"/>
      <c r="BM2096" s="48"/>
      <c r="BN2096" s="48"/>
      <c r="BO2096" s="48"/>
      <c r="BP2096" s="48"/>
      <c r="BQ2096" s="48"/>
      <c r="BR2096" s="1"/>
    </row>
    <row r="2097" spans="1:70" s="7" customFormat="1" x14ac:dyDescent="0.25">
      <c r="A2097" s="68" t="s">
        <v>2983</v>
      </c>
      <c r="B2097" s="67" t="s">
        <v>1713</v>
      </c>
      <c r="C2097" s="52">
        <v>44994.870694444442</v>
      </c>
      <c r="D2097" s="16">
        <f t="shared" ref="D2097" si="4976">(K2097*M2097+P2097*R2097)/(24*60*60)</f>
        <v>0</v>
      </c>
      <c r="E2097" s="26"/>
      <c r="F2097" s="14" t="s">
        <v>2981</v>
      </c>
      <c r="G2097" s="15">
        <v>0.12</v>
      </c>
      <c r="H2097" s="131">
        <v>20</v>
      </c>
      <c r="I2097" s="131">
        <v>10</v>
      </c>
      <c r="J2097" s="143" t="s">
        <v>1674</v>
      </c>
      <c r="K2097" s="37"/>
      <c r="L2097" s="27">
        <v>6.0000000000000001E-3</v>
      </c>
      <c r="M2097" s="179">
        <v>289</v>
      </c>
      <c r="N2097" s="13">
        <v>240</v>
      </c>
      <c r="O2097" s="17">
        <v>2E-3</v>
      </c>
      <c r="P2097" s="37"/>
      <c r="Q2097" s="27">
        <v>6.0000000000000001E-3</v>
      </c>
      <c r="R2097" s="13">
        <v>938</v>
      </c>
      <c r="S2097" s="13">
        <v>240</v>
      </c>
      <c r="T2097" s="133">
        <v>2.9999999999999997E-4</v>
      </c>
      <c r="U2097" s="27">
        <v>0</v>
      </c>
      <c r="V2097" s="8">
        <f t="shared" ref="V2097" si="4977">IF(AB2095="Latest Sag:",-(K2097*L2097+P2097*Q2097),-(K2097*L2097+P2097*Q2097)+U2097)</f>
        <v>0</v>
      </c>
      <c r="W2097" s="8">
        <f t="shared" ref="W2097" si="4978">IF(OR(AC2096="",AC2096=0),Z2096+V2097,IF(AB2095="Latest Sag:",AA2096+U2097+V2097,AC2096+V2097))</f>
        <v>0</v>
      </c>
      <c r="X2097" s="34"/>
      <c r="Y2097" s="53">
        <f t="shared" ref="Y2097" si="4979">IF(OR(ISBLANK(X2097),X2095=VALUE(20)),,IF(W2095="Latest Z20:",ABS(X2095-X2097-K2094*L2094-P2094*Q2094+U2096+U2097),ABS(X2096-X2097-K2096*L2096-P2096*Q2096+U2097)))</f>
        <v>0</v>
      </c>
      <c r="Z2097" s="28">
        <v>-67.830371999999997</v>
      </c>
      <c r="AA2097" s="28">
        <v>0.15754599999999999</v>
      </c>
      <c r="AB2097" s="28">
        <v>2.1395000000000001E-2</v>
      </c>
      <c r="AC2097" s="8">
        <f t="shared" ref="AC2097" si="4980">AB2097+AA2097</f>
        <v>0.17894099999999999</v>
      </c>
      <c r="AD2097" s="35">
        <v>0.11444561521064101</v>
      </c>
      <c r="AE2097" s="8">
        <f t="shared" ref="AE2097" si="4981">IF(AD2097="",0,IF(OR(AC2097="",AC2097=0),W2097-AD2097,AC2097-AD2097))</f>
        <v>6.4495384789358984E-2</v>
      </c>
      <c r="AF2097" s="58">
        <f t="shared" ref="AF2097" si="4982">IF(AA2097="",(Z2097-V2097)-Z2096,AC2097-W2097)</f>
        <v>0.17894099999999999</v>
      </c>
      <c r="AG2097" s="40"/>
      <c r="AH2097" s="73"/>
      <c r="AI2097" s="40"/>
      <c r="AJ2097" s="73"/>
      <c r="AK2097" s="40">
        <v>2254</v>
      </c>
      <c r="AL2097" s="73">
        <v>200</v>
      </c>
      <c r="AM2097" s="70"/>
      <c r="AN2097" s="74"/>
      <c r="AO2097" s="70"/>
      <c r="AP2097" s="63"/>
      <c r="AQ2097" s="63"/>
      <c r="AR2097" s="40"/>
      <c r="AS2097" s="40"/>
      <c r="AT2097" s="63"/>
      <c r="AU2097" s="63"/>
      <c r="AV2097" s="142"/>
      <c r="AW2097" s="71">
        <v>3.2699999999999999E-3</v>
      </c>
      <c r="AX2097" s="45"/>
      <c r="AY2097" s="45"/>
      <c r="AZ2097" s="46"/>
      <c r="BA2097" s="152"/>
      <c r="BB2097" s="47"/>
      <c r="BC2097" s="158">
        <v>0</v>
      </c>
      <c r="BD2097" s="158"/>
      <c r="BE2097" s="47"/>
      <c r="BF2097" s="56"/>
      <c r="BG2097" s="49"/>
      <c r="BH2097" s="50"/>
      <c r="BI2097" s="49"/>
      <c r="BJ2097" s="49"/>
      <c r="BK2097" s="49"/>
      <c r="BL2097" s="49"/>
      <c r="BM2097" s="49"/>
      <c r="BN2097" s="50"/>
      <c r="BO2097" s="49"/>
      <c r="BP2097" s="49"/>
      <c r="BQ2097" s="50"/>
      <c r="BR2097" s="9"/>
    </row>
    <row r="2098" spans="1:70" s="7" customFormat="1" x14ac:dyDescent="0.25">
      <c r="A2098" s="68" t="s">
        <v>2984</v>
      </c>
      <c r="B2098" s="67" t="s">
        <v>1713</v>
      </c>
      <c r="C2098" s="52">
        <v>44995.502106481479</v>
      </c>
      <c r="D2098" s="16">
        <f t="shared" ref="D2098" si="4983">(K2098*M2098+P2098*R2098)/(24*60*60)</f>
        <v>3.6793981481481483E-2</v>
      </c>
      <c r="E2098" s="26"/>
      <c r="F2098" s="14" t="s">
        <v>2981</v>
      </c>
      <c r="G2098" s="15">
        <v>0.12</v>
      </c>
      <c r="H2098" s="131">
        <v>20</v>
      </c>
      <c r="I2098" s="131">
        <v>10</v>
      </c>
      <c r="J2098" s="143" t="s">
        <v>1674</v>
      </c>
      <c r="K2098" s="27">
        <v>11</v>
      </c>
      <c r="L2098" s="27">
        <v>6.0000000000000001E-3</v>
      </c>
      <c r="M2098" s="179">
        <v>289</v>
      </c>
      <c r="N2098" s="13">
        <v>240</v>
      </c>
      <c r="O2098" s="17">
        <v>2E-3</v>
      </c>
      <c r="P2098" s="27">
        <v>0</v>
      </c>
      <c r="Q2098" s="27">
        <v>6.0000000000000001E-3</v>
      </c>
      <c r="R2098" s="13">
        <v>938</v>
      </c>
      <c r="S2098" s="13">
        <v>240</v>
      </c>
      <c r="T2098" s="133">
        <v>2.9999999999999997E-4</v>
      </c>
      <c r="U2098" s="27">
        <v>2.9173000000000001E-2</v>
      </c>
      <c r="V2098" s="8">
        <f t="shared" ref="V2098" si="4984">IF(AB2096="Latest Sag:",-(K2098*L2098+P2098*Q2098),-(K2098*L2098+P2098*Q2098)+U2098)</f>
        <v>-6.6000000000000003E-2</v>
      </c>
      <c r="W2098" s="8">
        <f t="shared" ref="W2098" si="4985">IF(OR(AC2097="",AC2097=0),Z2097+V2098,IF(AB2096="Latest Sag:",AA2097+U2098+V2098,AC2097+V2098))</f>
        <v>0.12071899999999999</v>
      </c>
      <c r="X2098" s="33">
        <v>-36.385043000000003</v>
      </c>
      <c r="Y2098" s="53">
        <f t="shared" ref="Y2098" si="4986">IF(OR(ISBLANK(X2098),X2096=VALUE(20)),,IF(W2096="Latest Z20:",ABS(X2096-X2098-K2095*L2095-P2095*Q2095+U2097+U2098),ABS(X2097-X2098-K2097*L2097-P2097*Q2097+U2098)))</f>
        <v>0</v>
      </c>
      <c r="Z2098" s="28">
        <v>-67.831040999999999</v>
      </c>
      <c r="AA2098" s="28">
        <v>0.15753700000000001</v>
      </c>
      <c r="AB2098" s="28">
        <v>-3.4730999999999998E-2</v>
      </c>
      <c r="AC2098" s="8">
        <f t="shared" ref="AC2098" si="4987">AB2098+AA2098</f>
        <v>0.12280600000000001</v>
      </c>
      <c r="AD2098" s="35">
        <v>0.11444561521064101</v>
      </c>
      <c r="AE2098" s="8">
        <f t="shared" ref="AE2098" si="4988">IF(AD2098="",0,IF(OR(AC2098="",AC2098=0),W2098-AD2098,AC2098-AD2098))</f>
        <v>8.3603847893590072E-3</v>
      </c>
      <c r="AF2098" s="58">
        <f t="shared" ref="AF2098" si="4989">IF(AA2098="",(Z2098-V2098)-Z2097,AC2098-W2098)</f>
        <v>2.0870000000000194E-3</v>
      </c>
      <c r="AG2098" s="40"/>
      <c r="AH2098" s="73"/>
      <c r="AI2098" s="40"/>
      <c r="AJ2098" s="73"/>
      <c r="AK2098" s="40">
        <v>56</v>
      </c>
      <c r="AL2098" s="73">
        <v>200</v>
      </c>
      <c r="AM2098" s="70"/>
      <c r="AN2098" s="74"/>
      <c r="AO2098" s="70"/>
      <c r="AP2098" s="63"/>
      <c r="AQ2098" s="63"/>
      <c r="AR2098" s="40"/>
      <c r="AS2098" s="40"/>
      <c r="AT2098" s="63"/>
      <c r="AU2098" s="63"/>
      <c r="AV2098" s="142"/>
      <c r="AW2098" s="71"/>
      <c r="AX2098" s="45"/>
      <c r="AY2098" s="45"/>
      <c r="AZ2098" s="46"/>
      <c r="BA2098" s="152"/>
      <c r="BB2098" s="47"/>
      <c r="BC2098" s="158">
        <v>0</v>
      </c>
      <c r="BD2098" s="158"/>
      <c r="BE2098" s="47"/>
      <c r="BF2098" s="56"/>
      <c r="BG2098" s="49"/>
      <c r="BH2098" s="50"/>
      <c r="BI2098" s="49"/>
      <c r="BJ2098" s="49"/>
      <c r="BK2098" s="49"/>
      <c r="BL2098" s="49"/>
      <c r="BM2098" s="49"/>
      <c r="BN2098" s="50"/>
      <c r="BO2098" s="49"/>
      <c r="BP2098" s="49"/>
      <c r="BQ2098" s="50"/>
      <c r="BR2098" s="9"/>
    </row>
    <row r="2099" spans="1:70" s="7" customFormat="1" x14ac:dyDescent="0.25">
      <c r="A2099" s="68" t="s">
        <v>2986</v>
      </c>
      <c r="B2099" s="67" t="s">
        <v>1713</v>
      </c>
      <c r="C2099" s="52">
        <v>44995.569421296299</v>
      </c>
      <c r="D2099" s="16">
        <f t="shared" ref="D2099" si="4990">(K2099*M2099+P2099*R2099)/(24*60*60)</f>
        <v>1.0034722222222223E-2</v>
      </c>
      <c r="E2099" s="26"/>
      <c r="F2099" s="14" t="s">
        <v>2981</v>
      </c>
      <c r="G2099" s="15">
        <v>0.12</v>
      </c>
      <c r="H2099" s="131">
        <v>20</v>
      </c>
      <c r="I2099" s="131">
        <v>10</v>
      </c>
      <c r="J2099" s="143" t="s">
        <v>1674</v>
      </c>
      <c r="K2099" s="27">
        <v>3</v>
      </c>
      <c r="L2099" s="27">
        <v>6.0000000000000001E-3</v>
      </c>
      <c r="M2099" s="179">
        <v>289</v>
      </c>
      <c r="N2099" s="13">
        <v>240</v>
      </c>
      <c r="O2099" s="17">
        <v>2E-3</v>
      </c>
      <c r="P2099" s="27">
        <v>0</v>
      </c>
      <c r="Q2099" s="27">
        <v>6.0000000000000001E-3</v>
      </c>
      <c r="R2099" s="13">
        <v>938</v>
      </c>
      <c r="S2099" s="13">
        <v>240</v>
      </c>
      <c r="T2099" s="133">
        <v>2.9999999999999997E-4</v>
      </c>
      <c r="U2099" s="27">
        <v>1.4584E-2</v>
      </c>
      <c r="V2099" s="8">
        <f t="shared" ref="V2099" si="4991">IF(AB2097="Latest Sag:",-(K2099*L2099+P2099*Q2099),-(K2099*L2099+P2099*Q2099)+U2099)</f>
        <v>-3.4160000000000024E-3</v>
      </c>
      <c r="W2099" s="8">
        <f t="shared" ref="W2099" si="4992">IF(OR(AC2098="",AC2098=0),Z2098+V2099,IF(AB2097="Latest Sag:",AA2098+U2099+V2099,AC2098+V2099))</f>
        <v>0.11939000000000001</v>
      </c>
      <c r="X2099" s="33">
        <v>-36.436461000000001</v>
      </c>
      <c r="Y2099" s="53">
        <f t="shared" ref="Y2099" si="4993">IF(OR(ISBLANK(X2099),X2097=VALUE(20)),,IF(W2097="Latest Z20:",ABS(X2097-X2099-K2096*L2096-P2096*Q2096+U2098+U2099),ABS(X2098-X2099-K2098*L2098-P2098*Q2098+U2099)))</f>
        <v>1.99999999818401E-6</v>
      </c>
      <c r="Z2099" s="28">
        <v>-67.830962</v>
      </c>
      <c r="AA2099" s="28">
        <v>0.15757499999999999</v>
      </c>
      <c r="AB2099" s="28">
        <v>-3.7885000000000002E-2</v>
      </c>
      <c r="AC2099" s="8">
        <f t="shared" ref="AC2099" si="4994">AB2099+AA2099</f>
        <v>0.11968999999999999</v>
      </c>
      <c r="AD2099" s="35">
        <v>0.11444561521064101</v>
      </c>
      <c r="AE2099" s="8">
        <f t="shared" ref="AE2099" si="4995">IF(AD2099="",0,IF(OR(AC2099="",AC2099=0),W2099-AD2099,AC2099-AD2099))</f>
        <v>5.2443847893589857E-3</v>
      </c>
      <c r="AF2099" s="58">
        <f t="shared" ref="AF2099" si="4996">IF(AA2099="",(Z2099-V2099)-Z2098,AC2099-W2099)</f>
        <v>2.9999999999998084E-4</v>
      </c>
      <c r="AG2099" s="40"/>
      <c r="AH2099" s="73"/>
      <c r="AI2099" s="40"/>
      <c r="AJ2099" s="73"/>
      <c r="AK2099" s="40">
        <v>48</v>
      </c>
      <c r="AL2099" s="73">
        <v>200</v>
      </c>
      <c r="AM2099" s="70"/>
      <c r="AN2099" s="74"/>
      <c r="AO2099" s="70"/>
      <c r="AP2099" s="63"/>
      <c r="AQ2099" s="63"/>
      <c r="AR2099" s="40"/>
      <c r="AS2099" s="40"/>
      <c r="AT2099" s="63"/>
      <c r="AU2099" s="63"/>
      <c r="AV2099" s="142"/>
      <c r="AW2099" s="71"/>
      <c r="AX2099" s="45"/>
      <c r="AY2099" s="45"/>
      <c r="AZ2099" s="46"/>
      <c r="BA2099" s="152"/>
      <c r="BB2099" s="47"/>
      <c r="BC2099" s="158">
        <v>0</v>
      </c>
      <c r="BD2099" s="158"/>
      <c r="BE2099" s="47"/>
      <c r="BF2099" s="56"/>
      <c r="BG2099" s="49"/>
      <c r="BH2099" s="50"/>
      <c r="BI2099" s="49"/>
      <c r="BJ2099" s="49"/>
      <c r="BK2099" s="49"/>
      <c r="BL2099" s="49"/>
      <c r="BM2099" s="49"/>
      <c r="BN2099" s="50"/>
      <c r="BO2099" s="49"/>
      <c r="BP2099" s="49"/>
      <c r="BQ2099" s="50"/>
      <c r="BR2099" s="9"/>
    </row>
    <row r="2100" spans="1:70" s="7" customFormat="1" x14ac:dyDescent="0.25">
      <c r="A2100" s="68" t="s">
        <v>2987</v>
      </c>
      <c r="B2100" s="67" t="s">
        <v>1713</v>
      </c>
      <c r="C2100" s="52">
        <v>44995.591226851851</v>
      </c>
      <c r="D2100" s="16">
        <f t="shared" ref="D2100" si="4997">(K2100*M2100+P2100*R2100)/(24*60*60)</f>
        <v>1.7546296296296296E-2</v>
      </c>
      <c r="E2100" s="26"/>
      <c r="F2100" s="14" t="s">
        <v>2981</v>
      </c>
      <c r="G2100" s="15">
        <v>0.12</v>
      </c>
      <c r="H2100" s="131">
        <v>20</v>
      </c>
      <c r="I2100" s="131">
        <v>10</v>
      </c>
      <c r="J2100" s="143" t="s">
        <v>1674</v>
      </c>
      <c r="K2100" s="27">
        <v>2</v>
      </c>
      <c r="L2100" s="27">
        <v>6.0000000000000001E-3</v>
      </c>
      <c r="M2100" s="179">
        <v>289</v>
      </c>
      <c r="N2100" s="13">
        <v>240</v>
      </c>
      <c r="O2100" s="17">
        <v>2E-3</v>
      </c>
      <c r="P2100" s="27">
        <v>1</v>
      </c>
      <c r="Q2100" s="27">
        <v>6.0000000000000001E-3</v>
      </c>
      <c r="R2100" s="13">
        <v>938</v>
      </c>
      <c r="S2100" s="13">
        <v>240</v>
      </c>
      <c r="T2100" s="133">
        <v>2.9999999999999997E-4</v>
      </c>
      <c r="U2100" s="27">
        <v>1.2839E-2</v>
      </c>
      <c r="V2100" s="8">
        <f t="shared" ref="V2100" si="4998">IF(AB2098="Latest Sag:",-(K2100*L2100+P2100*Q2100),-(K2100*L2100+P2100*Q2100)+U2100)</f>
        <v>-5.1610000000000024E-3</v>
      </c>
      <c r="W2100" s="8">
        <f t="shared" ref="W2100" si="4999">IF(OR(AC2099="",AC2099=0),Z2099+V2100,IF(AB2098="Latest Sag:",AA2099+U2100+V2100,AC2099+V2100))</f>
        <v>0.11452899999999999</v>
      </c>
      <c r="X2100" s="33">
        <v>-36.441623</v>
      </c>
      <c r="Y2100" s="53">
        <f t="shared" ref="Y2100" si="5000">IF(OR(ISBLANK(X2100),X2098=VALUE(20)),,IF(W2098="Latest Z20:",ABS(X2098-X2100-K2097*L2097-P2097*Q2097+U2099+U2100),ABS(X2099-X2100-K2099*L2099-P2099*Q2099+U2100)))</f>
        <v>9.9999999855424071E-7</v>
      </c>
      <c r="Z2100" s="28">
        <v>-67.830888999999999</v>
      </c>
      <c r="AA2100" s="28">
        <v>0.157528</v>
      </c>
      <c r="AB2100" s="28">
        <v>-4.3147999999999999E-2</v>
      </c>
      <c r="AC2100" s="8">
        <f t="shared" ref="AC2100" si="5001">AB2100+AA2100</f>
        <v>0.11438000000000001</v>
      </c>
      <c r="AD2100" s="35">
        <v>0.11444561521064101</v>
      </c>
      <c r="AE2100" s="8">
        <f t="shared" ref="AE2100" si="5002">IF(AD2100="",0,IF(OR(AC2100="",AC2100=0),W2100-AD2100,AC2100-AD2100))</f>
        <v>-6.5615210640995736E-5</v>
      </c>
      <c r="AF2100" s="58">
        <f t="shared" ref="AF2100" si="5003">IF(AA2100="",(Z2100-V2100)-Z2099,AC2100-W2100)</f>
        <v>-1.4899999999998248E-4</v>
      </c>
      <c r="AG2100" s="40"/>
      <c r="AH2100" s="73"/>
      <c r="AI2100" s="40"/>
      <c r="AJ2100" s="73"/>
      <c r="AK2100" s="40">
        <v>24</v>
      </c>
      <c r="AL2100" s="73">
        <v>200</v>
      </c>
      <c r="AM2100" s="70"/>
      <c r="AN2100" s="74"/>
      <c r="AO2100" s="70"/>
      <c r="AP2100" s="63"/>
      <c r="AQ2100" s="63"/>
      <c r="AR2100" s="40"/>
      <c r="AS2100" s="40"/>
      <c r="AT2100" s="63"/>
      <c r="AU2100" s="63"/>
      <c r="AV2100" s="142"/>
      <c r="AW2100" s="71"/>
      <c r="AX2100" s="45"/>
      <c r="AY2100" s="45"/>
      <c r="AZ2100" s="46"/>
      <c r="BA2100" s="152"/>
      <c r="BB2100" s="47"/>
      <c r="BC2100" s="158">
        <v>0</v>
      </c>
      <c r="BD2100" s="158">
        <v>4</v>
      </c>
      <c r="BE2100" s="47">
        <v>8.6999999999999993</v>
      </c>
      <c r="BF2100" s="56"/>
      <c r="BG2100" s="49"/>
      <c r="BH2100" s="50"/>
      <c r="BI2100" s="49"/>
      <c r="BJ2100" s="49"/>
      <c r="BK2100" s="49"/>
      <c r="BL2100" s="49"/>
      <c r="BM2100" s="49"/>
      <c r="BN2100" s="50"/>
      <c r="BO2100" s="49"/>
      <c r="BP2100" s="49"/>
      <c r="BQ2100" s="50"/>
      <c r="BR2100" s="9"/>
    </row>
    <row r="2101" spans="1:70" s="6" customFormat="1" x14ac:dyDescent="0.25">
      <c r="A2101" s="170" t="s">
        <v>1155</v>
      </c>
      <c r="B2101" s="136"/>
      <c r="C2101" s="137">
        <v>44995.645775462966</v>
      </c>
      <c r="D2101" s="146">
        <v>18.61</v>
      </c>
      <c r="E2101" s="139" t="s">
        <v>814</v>
      </c>
      <c r="F2101" s="165" t="s">
        <v>1157</v>
      </c>
      <c r="G2101" s="22"/>
      <c r="H2101" s="134"/>
      <c r="I2101" s="134"/>
      <c r="J2101" s="145"/>
      <c r="K2101" s="29"/>
      <c r="L2101" s="29"/>
      <c r="M2101" s="1"/>
      <c r="N2101" s="1"/>
      <c r="O2101" s="3"/>
      <c r="P2101" s="29"/>
      <c r="Q2101" s="29"/>
      <c r="R2101" s="1"/>
      <c r="S2101" s="1"/>
      <c r="T2101" s="147" t="s">
        <v>903</v>
      </c>
      <c r="U2101" s="32" t="s">
        <v>24</v>
      </c>
      <c r="V2101" s="24"/>
      <c r="W2101" s="25" t="s">
        <v>22</v>
      </c>
      <c r="X2101" s="30">
        <v>20</v>
      </c>
      <c r="Y2101" s="138"/>
      <c r="Z2101" s="30"/>
      <c r="AA2101" s="30"/>
      <c r="AB2101" s="36" t="s">
        <v>21</v>
      </c>
      <c r="AC2101" s="24">
        <f>$AC$2100</f>
        <v>0.11438000000000001</v>
      </c>
      <c r="AD2101" s="30"/>
      <c r="AE2101" s="24"/>
      <c r="AF2101" s="24"/>
      <c r="AG2101" s="41"/>
      <c r="AH2101" s="41"/>
      <c r="AI2101" s="41"/>
      <c r="AJ2101" s="41"/>
      <c r="AK2101" s="41"/>
      <c r="AL2101" s="41"/>
      <c r="AM2101" s="41"/>
      <c r="AN2101" s="41"/>
      <c r="AO2101" s="41"/>
      <c r="AP2101" s="135"/>
      <c r="AQ2101" s="135"/>
      <c r="AR2101" s="41"/>
      <c r="AS2101" s="41"/>
      <c r="AT2101" s="135"/>
      <c r="AU2101" s="135"/>
      <c r="AV2101" s="29"/>
      <c r="AW2101" s="42"/>
      <c r="AX2101" s="42"/>
      <c r="AY2101" s="42"/>
      <c r="AZ2101" s="43"/>
      <c r="BA2101" s="151"/>
      <c r="BB2101" s="44"/>
      <c r="BC2101" s="157">
        <v>1</v>
      </c>
      <c r="BD2101" s="157"/>
      <c r="BE2101" s="44"/>
      <c r="BF2101" s="48"/>
      <c r="BG2101" s="48"/>
      <c r="BH2101" s="48"/>
      <c r="BI2101" s="48"/>
      <c r="BJ2101" s="48"/>
      <c r="BK2101" s="48"/>
      <c r="BL2101" s="48"/>
      <c r="BM2101" s="48"/>
      <c r="BN2101" s="48"/>
      <c r="BO2101" s="48"/>
      <c r="BP2101" s="48"/>
      <c r="BQ2101" s="48"/>
      <c r="BR2101" s="1"/>
    </row>
    <row r="2102" spans="1:70" s="7" customFormat="1" x14ac:dyDescent="0.25">
      <c r="A2102" s="68" t="s">
        <v>2988</v>
      </c>
      <c r="B2102" s="67" t="s">
        <v>1713</v>
      </c>
      <c r="C2102" s="52">
        <v>44995.645821759259</v>
      </c>
      <c r="D2102" s="16">
        <f t="shared" ref="D2102" si="5004">(K2102*M2102+P2102*R2102)/(24*60*60)</f>
        <v>0</v>
      </c>
      <c r="E2102" s="26"/>
      <c r="F2102" s="14" t="s">
        <v>2981</v>
      </c>
      <c r="G2102" s="15">
        <v>0.12</v>
      </c>
      <c r="H2102" s="131">
        <v>20</v>
      </c>
      <c r="I2102" s="131">
        <v>10</v>
      </c>
      <c r="J2102" s="143" t="s">
        <v>1674</v>
      </c>
      <c r="K2102" s="37"/>
      <c r="L2102" s="27">
        <v>6.0000000000000001E-3</v>
      </c>
      <c r="M2102" s="179">
        <v>289</v>
      </c>
      <c r="N2102" s="13">
        <v>240</v>
      </c>
      <c r="O2102" s="17">
        <v>2E-3</v>
      </c>
      <c r="P2102" s="37"/>
      <c r="Q2102" s="27">
        <v>6.0000000000000001E-3</v>
      </c>
      <c r="R2102" s="13">
        <v>938</v>
      </c>
      <c r="S2102" s="13">
        <v>240</v>
      </c>
      <c r="T2102" s="133">
        <v>2.9999999999999997E-4</v>
      </c>
      <c r="U2102" s="27">
        <v>0</v>
      </c>
      <c r="V2102" s="8">
        <f t="shared" ref="V2102" si="5005">IF(AB2100="Latest Sag:",-(K2102*L2102+P2102*Q2102),-(K2102*L2102+P2102*Q2102)+U2102)</f>
        <v>0</v>
      </c>
      <c r="W2102" s="8">
        <f t="shared" ref="W2102" si="5006">IF(OR(AC2101="",AC2101=0),Z2101+V2102,IF(AB2100="Latest Sag:",AA2101+U2102+V2102,AC2101+V2102))</f>
        <v>0.11438000000000001</v>
      </c>
      <c r="X2102" s="34"/>
      <c r="Y2102" s="53">
        <f t="shared" ref="Y2102" si="5007">IF(OR(ISBLANK(X2102),X2100=VALUE(20)),,IF(W2100="Latest Z20:",ABS(X2100-X2102-K2099*L2099-P2099*Q2099+U2101+U2102),ABS(X2101-X2102-K2101*L2101-P2101*Q2101+U2102)))</f>
        <v>0</v>
      </c>
      <c r="Z2102" s="28">
        <v>-67.831895000000003</v>
      </c>
      <c r="AA2102" s="28">
        <v>0.157889</v>
      </c>
      <c r="AB2102" s="28">
        <v>2.0480999999999999E-2</v>
      </c>
      <c r="AC2102" s="8">
        <f t="shared" ref="AC2102" si="5008">AB2102+AA2102</f>
        <v>0.17837</v>
      </c>
      <c r="AD2102" s="35">
        <v>0.114588550834428</v>
      </c>
      <c r="AE2102" s="8">
        <f t="shared" ref="AE2102" si="5009">IF(AD2102="",0,IF(OR(AC2102="",AC2102=0),W2102-AD2102,AC2102-AD2102))</f>
        <v>6.3781449165572005E-2</v>
      </c>
      <c r="AF2102" s="58">
        <f t="shared" ref="AF2102" si="5010">IF(AA2102="",(Z2102-V2102)-Z2101,AC2102-W2102)</f>
        <v>6.3989999999999991E-2</v>
      </c>
      <c r="AG2102" s="40"/>
      <c r="AH2102" s="73"/>
      <c r="AI2102" s="40"/>
      <c r="AJ2102" s="73"/>
      <c r="AK2102" s="40">
        <v>1893</v>
      </c>
      <c r="AL2102" s="73">
        <v>200</v>
      </c>
      <c r="AM2102" s="70"/>
      <c r="AN2102" s="74"/>
      <c r="AO2102" s="70"/>
      <c r="AP2102" s="63"/>
      <c r="AQ2102" s="63"/>
      <c r="AR2102" s="40"/>
      <c r="AS2102" s="40"/>
      <c r="AT2102" s="63"/>
      <c r="AU2102" s="63"/>
      <c r="AV2102" s="142"/>
      <c r="AW2102" s="71"/>
      <c r="AX2102" s="45"/>
      <c r="AY2102" s="45"/>
      <c r="AZ2102" s="46"/>
      <c r="BA2102" s="152"/>
      <c r="BB2102" s="47"/>
      <c r="BC2102" s="158">
        <v>1</v>
      </c>
      <c r="BD2102" s="158"/>
      <c r="BE2102" s="47"/>
      <c r="BF2102" s="56"/>
      <c r="BG2102" s="49"/>
      <c r="BH2102" s="50"/>
      <c r="BI2102" s="49"/>
      <c r="BJ2102" s="49"/>
      <c r="BK2102" s="49"/>
      <c r="BL2102" s="49"/>
      <c r="BM2102" s="49"/>
      <c r="BN2102" s="50"/>
      <c r="BO2102" s="49"/>
      <c r="BP2102" s="49"/>
      <c r="BQ2102" s="50"/>
      <c r="BR2102" s="9"/>
    </row>
    <row r="2103" spans="1:70" s="7" customFormat="1" x14ac:dyDescent="0.25">
      <c r="A2103" s="68" t="s">
        <v>2989</v>
      </c>
      <c r="B2103" s="67" t="s">
        <v>1713</v>
      </c>
      <c r="C2103" s="52">
        <v>44995.673692129632</v>
      </c>
      <c r="D2103" s="16">
        <f t="shared" ref="D2103" si="5011">(K2103*M2103+P2103*R2103)/(24*60*60)</f>
        <v>3.6793981481481483E-2</v>
      </c>
      <c r="E2103" s="26"/>
      <c r="F2103" s="14" t="s">
        <v>2981</v>
      </c>
      <c r="G2103" s="15">
        <v>0.12</v>
      </c>
      <c r="H2103" s="131">
        <v>20</v>
      </c>
      <c r="I2103" s="131">
        <v>10</v>
      </c>
      <c r="J2103" s="143" t="s">
        <v>1674</v>
      </c>
      <c r="K2103" s="27">
        <v>11</v>
      </c>
      <c r="L2103" s="27">
        <v>6.0000000000000001E-3</v>
      </c>
      <c r="M2103" s="179">
        <v>289</v>
      </c>
      <c r="N2103" s="13">
        <v>240</v>
      </c>
      <c r="O2103" s="17">
        <v>2E-3</v>
      </c>
      <c r="P2103" s="27">
        <v>0</v>
      </c>
      <c r="Q2103" s="27">
        <v>6.0000000000000001E-3</v>
      </c>
      <c r="R2103" s="13">
        <v>938</v>
      </c>
      <c r="S2103" s="13">
        <v>240</v>
      </c>
      <c r="T2103" s="133">
        <v>2.9999999999999997E-4</v>
      </c>
      <c r="U2103" s="27">
        <v>2.8164000000000002E-2</v>
      </c>
      <c r="V2103" s="8">
        <f t="shared" ref="V2103" si="5012">IF(AB2101="Latest Sag:",-(K2103*L2103+P2103*Q2103),-(K2103*L2103+P2103*Q2103)+U2103)</f>
        <v>-6.6000000000000003E-2</v>
      </c>
      <c r="W2103" s="8">
        <f t="shared" ref="W2103" si="5013">IF(OR(AC2102="",AC2102=0),Z2102+V2103,IF(AB2101="Latest Sag:",AA2102+U2103+V2103,AC2102+V2103))</f>
        <v>0.12005299999999999</v>
      </c>
      <c r="X2103" s="33">
        <v>-36.387425999999998</v>
      </c>
      <c r="Y2103" s="53">
        <f t="shared" ref="Y2103" si="5014">IF(OR(ISBLANK(X2103),X2101=VALUE(20)),,IF(W2101="Latest Z20:",ABS(X2101-X2103-K2100*L2100-P2100*Q2100+U2102+U2103),ABS(X2102-X2103-K2102*L2102-P2102*Q2102+U2103)))</f>
        <v>0</v>
      </c>
      <c r="Z2103" s="28">
        <v>-67.832130000000006</v>
      </c>
      <c r="AA2103" s="28">
        <v>0.15784300000000001</v>
      </c>
      <c r="AB2103" s="28">
        <v>-3.5869999999999999E-2</v>
      </c>
      <c r="AC2103" s="8">
        <f t="shared" ref="AC2103" si="5015">AB2103+AA2103</f>
        <v>0.12197300000000001</v>
      </c>
      <c r="AD2103" s="35">
        <v>0.114588550834428</v>
      </c>
      <c r="AE2103" s="8">
        <f t="shared" ref="AE2103" si="5016">IF(AD2103="",0,IF(OR(AC2103="",AC2103=0),W2103-AD2103,AC2103-AD2103))</f>
        <v>7.3844491655720157E-3</v>
      </c>
      <c r="AF2103" s="58">
        <f t="shared" ref="AF2103" si="5017">IF(AA2103="",(Z2103-V2103)-Z2102,AC2103-W2103)</f>
        <v>1.9200000000000189E-3</v>
      </c>
      <c r="AG2103" s="40"/>
      <c r="AH2103" s="73"/>
      <c r="AI2103" s="40"/>
      <c r="AJ2103" s="73"/>
      <c r="AK2103" s="40">
        <v>58</v>
      </c>
      <c r="AL2103" s="73">
        <v>200</v>
      </c>
      <c r="AM2103" s="70"/>
      <c r="AN2103" s="74"/>
      <c r="AO2103" s="70"/>
      <c r="AP2103" s="63"/>
      <c r="AQ2103" s="63"/>
      <c r="AR2103" s="40"/>
      <c r="AS2103" s="40"/>
      <c r="AT2103" s="63"/>
      <c r="AU2103" s="63"/>
      <c r="AV2103" s="142"/>
      <c r="AW2103" s="71"/>
      <c r="AX2103" s="45"/>
      <c r="AY2103" s="45"/>
      <c r="AZ2103" s="46"/>
      <c r="BA2103" s="152"/>
      <c r="BB2103" s="47"/>
      <c r="BC2103" s="158">
        <v>1</v>
      </c>
      <c r="BD2103" s="158"/>
      <c r="BE2103" s="47"/>
      <c r="BF2103" s="56"/>
      <c r="BG2103" s="49"/>
      <c r="BH2103" s="50"/>
      <c r="BI2103" s="49"/>
      <c r="BJ2103" s="49"/>
      <c r="BK2103" s="49"/>
      <c r="BL2103" s="49"/>
      <c r="BM2103" s="49"/>
      <c r="BN2103" s="50"/>
      <c r="BO2103" s="49"/>
      <c r="BP2103" s="49"/>
      <c r="BQ2103" s="50"/>
      <c r="BR2103" s="9"/>
    </row>
    <row r="2104" spans="1:70" s="7" customFormat="1" x14ac:dyDescent="0.25">
      <c r="A2104" s="68" t="s">
        <v>2990</v>
      </c>
      <c r="B2104" s="67" t="s">
        <v>2991</v>
      </c>
      <c r="C2104" s="52">
        <v>44995.72792824074</v>
      </c>
      <c r="D2104" s="16">
        <f t="shared" ref="D2104" si="5018">(K2104*M2104+P2104*R2104)/(24*60*60)</f>
        <v>1.0034722222222223E-2</v>
      </c>
      <c r="E2104" s="26"/>
      <c r="F2104" s="14" t="s">
        <v>2981</v>
      </c>
      <c r="G2104" s="15">
        <v>0.12</v>
      </c>
      <c r="H2104" s="131">
        <v>20</v>
      </c>
      <c r="I2104" s="131">
        <v>10</v>
      </c>
      <c r="J2104" s="143" t="s">
        <v>1674</v>
      </c>
      <c r="K2104" s="27">
        <v>3</v>
      </c>
      <c r="L2104" s="27">
        <v>6.0000000000000001E-3</v>
      </c>
      <c r="M2104" s="179">
        <v>289</v>
      </c>
      <c r="N2104" s="13">
        <v>240</v>
      </c>
      <c r="O2104" s="17">
        <v>2E-3</v>
      </c>
      <c r="P2104" s="27">
        <v>0</v>
      </c>
      <c r="Q2104" s="27">
        <v>6.0000000000000001E-3</v>
      </c>
      <c r="R2104" s="13">
        <v>938</v>
      </c>
      <c r="S2104" s="13">
        <v>240</v>
      </c>
      <c r="T2104" s="133">
        <v>2.9999999999999997E-4</v>
      </c>
      <c r="U2104" s="27">
        <v>1.5558000000000001E-2</v>
      </c>
      <c r="V2104" s="8">
        <f t="shared" ref="V2104" si="5019">IF(AB2102="Latest Sag:",-(K2104*L2104+P2104*Q2104),-(K2104*L2104+P2104*Q2104)+U2104)</f>
        <v>-2.4420000000000015E-3</v>
      </c>
      <c r="W2104" s="8">
        <f t="shared" ref="W2104" si="5020">IF(OR(AC2103="",AC2103=0),Z2103+V2104,IF(AB2102="Latest Sag:",AA2103+U2104+V2104,AC2103+V2104))</f>
        <v>0.11953100000000001</v>
      </c>
      <c r="X2104" s="33">
        <v>-36.437868000000002</v>
      </c>
      <c r="Y2104" s="53">
        <f t="shared" ref="Y2104" si="5021">IF(OR(ISBLANK(X2104),X2102=VALUE(20)),,IF(W2102="Latest Z20:",ABS(X2102-X2104-K2101*L2101-P2101*Q2101+U2103+U2104),ABS(X2103-X2104-K2103*L2103-P2103*Q2103+U2104)))</f>
        <v>3.8701680749042566E-15</v>
      </c>
      <c r="Z2104" s="28">
        <v>-67.832301999999999</v>
      </c>
      <c r="AA2104" s="28">
        <v>0.15787000000000001</v>
      </c>
      <c r="AB2104" s="28">
        <v>-3.8096999999999999E-2</v>
      </c>
      <c r="AC2104" s="8">
        <f t="shared" ref="AC2104" si="5022">AB2104+AA2104</f>
        <v>0.11977300000000002</v>
      </c>
      <c r="AD2104" s="35">
        <v>0.114588550834428</v>
      </c>
      <c r="AE2104" s="8">
        <f t="shared" ref="AE2104" si="5023">IF(AD2104="",0,IF(OR(AC2104="",AC2104=0),W2104-AD2104,AC2104-AD2104))</f>
        <v>5.1844491655720221E-3</v>
      </c>
      <c r="AF2104" s="58">
        <f t="shared" ref="AF2104" si="5024">IF(AA2104="",(Z2104-V2104)-Z2103,AC2104-W2104)</f>
        <v>2.420000000000061E-4</v>
      </c>
      <c r="AG2104" s="40"/>
      <c r="AH2104" s="73"/>
      <c r="AI2104" s="40"/>
      <c r="AJ2104" s="73"/>
      <c r="AK2104" s="40">
        <v>24</v>
      </c>
      <c r="AL2104" s="73">
        <v>200</v>
      </c>
      <c r="AM2104" s="70"/>
      <c r="AN2104" s="74"/>
      <c r="AO2104" s="70"/>
      <c r="AP2104" s="63"/>
      <c r="AQ2104" s="63"/>
      <c r="AR2104" s="40"/>
      <c r="AS2104" s="40"/>
      <c r="AT2104" s="63"/>
      <c r="AU2104" s="63"/>
      <c r="AV2104" s="142"/>
      <c r="AW2104" s="71"/>
      <c r="AX2104" s="45"/>
      <c r="AY2104" s="45"/>
      <c r="AZ2104" s="46"/>
      <c r="BA2104" s="152"/>
      <c r="BB2104" s="47"/>
      <c r="BC2104" s="158">
        <v>1</v>
      </c>
      <c r="BD2104" s="158"/>
      <c r="BE2104" s="47"/>
      <c r="BF2104" s="56"/>
      <c r="BG2104" s="49"/>
      <c r="BH2104" s="50"/>
      <c r="BI2104" s="49"/>
      <c r="BJ2104" s="49"/>
      <c r="BK2104" s="49"/>
      <c r="BL2104" s="49"/>
      <c r="BM2104" s="49"/>
      <c r="BN2104" s="50"/>
      <c r="BO2104" s="49"/>
      <c r="BP2104" s="49"/>
      <c r="BQ2104" s="50"/>
      <c r="BR2104" s="9"/>
    </row>
    <row r="2105" spans="1:70" s="7" customFormat="1" x14ac:dyDescent="0.25">
      <c r="A2105" s="68" t="s">
        <v>2992</v>
      </c>
      <c r="B2105" s="67" t="s">
        <v>2799</v>
      </c>
      <c r="C2105" s="52">
        <v>44995.751064814816</v>
      </c>
      <c r="D2105" s="16">
        <f t="shared" ref="D2105" si="5025">(K2105*M2105+P2105*R2105)/(24*60*60)</f>
        <v>1.7546296296296296E-2</v>
      </c>
      <c r="E2105" s="26"/>
      <c r="F2105" s="14" t="s">
        <v>2981</v>
      </c>
      <c r="G2105" s="15">
        <v>0.12</v>
      </c>
      <c r="H2105" s="131">
        <v>20</v>
      </c>
      <c r="I2105" s="131">
        <v>10</v>
      </c>
      <c r="J2105" s="143" t="s">
        <v>1674</v>
      </c>
      <c r="K2105" s="27">
        <v>2</v>
      </c>
      <c r="L2105" s="27">
        <v>6.0000000000000001E-3</v>
      </c>
      <c r="M2105" s="179">
        <v>289</v>
      </c>
      <c r="N2105" s="13">
        <v>240</v>
      </c>
      <c r="O2105" s="17">
        <v>2E-3</v>
      </c>
      <c r="P2105" s="27">
        <v>1</v>
      </c>
      <c r="Q2105" s="27">
        <v>6.0000000000000001E-3</v>
      </c>
      <c r="R2105" s="13">
        <v>938</v>
      </c>
      <c r="S2105" s="13">
        <v>240</v>
      </c>
      <c r="T2105" s="133">
        <v>2.9999999999999997E-4</v>
      </c>
      <c r="U2105" s="27">
        <v>1.2916E-2</v>
      </c>
      <c r="V2105" s="8">
        <f t="shared" ref="V2105" si="5026">IF(AB2103="Latest Sag:",-(K2105*L2105+P2105*Q2105),-(K2105*L2105+P2105*Q2105)+U2105)</f>
        <v>-5.0840000000000017E-3</v>
      </c>
      <c r="W2105" s="8">
        <f t="shared" ref="W2105" si="5027">IF(OR(AC2104="",AC2104=0),Z2104+V2105,IF(AB2103="Latest Sag:",AA2104+U2105+V2105,AC2104+V2105))</f>
        <v>0.11468900000000001</v>
      </c>
      <c r="X2105" s="33">
        <v>-36.442950000000003</v>
      </c>
      <c r="Y2105" s="53">
        <f t="shared" ref="Y2105" si="5028">IF(OR(ISBLANK(X2105),X2103=VALUE(20)),,IF(W2103="Latest Z20:",ABS(X2103-X2105-K2102*L2102-P2102*Q2102+U2104+U2105),ABS(X2104-X2105-K2104*L2104-P2104*Q2104+U2105)))</f>
        <v>1.9999999984164629E-6</v>
      </c>
      <c r="Z2105" s="28">
        <v>-67.832031999999998</v>
      </c>
      <c r="AA2105" s="28">
        <v>0.157859</v>
      </c>
      <c r="AB2105" s="28">
        <v>-4.3369999999999999E-2</v>
      </c>
      <c r="AC2105" s="8">
        <f t="shared" ref="AC2105" si="5029">AB2105+AA2105</f>
        <v>0.11448900000000001</v>
      </c>
      <c r="AD2105" s="35">
        <v>0.114588550834428</v>
      </c>
      <c r="AE2105" s="8">
        <f t="shared" ref="AE2105" si="5030">IF(AD2105="",0,IF(OR(AC2105="",AC2105=0),W2105-AD2105,AC2105-AD2105))</f>
        <v>-9.9550834427988844E-5</v>
      </c>
      <c r="AF2105" s="58">
        <f t="shared" ref="AF2105" si="5031">IF(AA2105="",(Z2105-V2105)-Z2104,AC2105-W2105)</f>
        <v>-2.0000000000000573E-4</v>
      </c>
      <c r="AG2105" s="40"/>
      <c r="AH2105" s="73"/>
      <c r="AI2105" s="40"/>
      <c r="AJ2105" s="73"/>
      <c r="AK2105" s="40">
        <v>41</v>
      </c>
      <c r="AL2105" s="73">
        <v>200</v>
      </c>
      <c r="AM2105" s="70"/>
      <c r="AN2105" s="74"/>
      <c r="AO2105" s="70"/>
      <c r="AP2105" s="63"/>
      <c r="AQ2105" s="63"/>
      <c r="AR2105" s="40"/>
      <c r="AS2105" s="40"/>
      <c r="AT2105" s="63"/>
      <c r="AU2105" s="63"/>
      <c r="AV2105" s="142"/>
      <c r="AW2105" s="71"/>
      <c r="AX2105" s="45"/>
      <c r="AY2105" s="45"/>
      <c r="AZ2105" s="46"/>
      <c r="BA2105" s="152"/>
      <c r="BB2105" s="47"/>
      <c r="BC2105" s="158">
        <v>1</v>
      </c>
      <c r="BD2105" s="158">
        <v>4</v>
      </c>
      <c r="BE2105" s="47">
        <v>17.600000000000001</v>
      </c>
      <c r="BF2105" s="56"/>
      <c r="BG2105" s="49"/>
      <c r="BH2105" s="50"/>
      <c r="BI2105" s="49"/>
      <c r="BJ2105" s="49"/>
      <c r="BK2105" s="49"/>
      <c r="BL2105" s="49"/>
      <c r="BM2105" s="49"/>
      <c r="BN2105" s="50"/>
      <c r="BO2105" s="49"/>
      <c r="BP2105" s="49"/>
      <c r="BQ2105" s="50"/>
      <c r="BR2105" s="9"/>
    </row>
    <row r="2106" spans="1:70" s="6" customFormat="1" x14ac:dyDescent="0.25">
      <c r="A2106" s="170" t="s">
        <v>1155</v>
      </c>
      <c r="B2106" s="136"/>
      <c r="C2106" s="137">
        <v>44995.802719907406</v>
      </c>
      <c r="D2106" s="146">
        <v>3.77</v>
      </c>
      <c r="E2106" s="139" t="s">
        <v>814</v>
      </c>
      <c r="F2106" s="165" t="s">
        <v>1171</v>
      </c>
      <c r="G2106" s="22"/>
      <c r="H2106" s="134"/>
      <c r="I2106" s="134"/>
      <c r="J2106" s="145"/>
      <c r="K2106" s="29"/>
      <c r="L2106" s="29"/>
      <c r="M2106" s="1"/>
      <c r="N2106" s="1"/>
      <c r="O2106" s="3"/>
      <c r="P2106" s="29"/>
      <c r="Q2106" s="29"/>
      <c r="R2106" s="1"/>
      <c r="S2106" s="1"/>
      <c r="T2106" s="147" t="s">
        <v>903</v>
      </c>
      <c r="U2106" s="32" t="s">
        <v>24</v>
      </c>
      <c r="V2106" s="24"/>
      <c r="W2106" s="25" t="s">
        <v>22</v>
      </c>
      <c r="X2106" s="30">
        <v>20</v>
      </c>
      <c r="Y2106" s="138"/>
      <c r="Z2106" s="30"/>
      <c r="AA2106" s="30"/>
      <c r="AB2106" s="36" t="s">
        <v>21</v>
      </c>
      <c r="AC2106" s="24">
        <f>$AC$2105</f>
        <v>0.11448900000000001</v>
      </c>
      <c r="AD2106" s="30"/>
      <c r="AE2106" s="24"/>
      <c r="AF2106" s="24"/>
      <c r="AG2106" s="41"/>
      <c r="AH2106" s="41"/>
      <c r="AI2106" s="41"/>
      <c r="AJ2106" s="41"/>
      <c r="AK2106" s="41"/>
      <c r="AL2106" s="41"/>
      <c r="AM2106" s="41"/>
      <c r="AN2106" s="41"/>
      <c r="AO2106" s="41"/>
      <c r="AP2106" s="135"/>
      <c r="AQ2106" s="135"/>
      <c r="AR2106" s="41"/>
      <c r="AS2106" s="41"/>
      <c r="AT2106" s="135"/>
      <c r="AU2106" s="135"/>
      <c r="AV2106" s="29"/>
      <c r="AW2106" s="42"/>
      <c r="AX2106" s="42"/>
      <c r="AY2106" s="42"/>
      <c r="AZ2106" s="43"/>
      <c r="BA2106" s="151"/>
      <c r="BB2106" s="44"/>
      <c r="BC2106" s="157">
        <v>2</v>
      </c>
      <c r="BD2106" s="157"/>
      <c r="BE2106" s="44"/>
      <c r="BF2106" s="48"/>
      <c r="BG2106" s="48"/>
      <c r="BH2106" s="48"/>
      <c r="BI2106" s="48"/>
      <c r="BJ2106" s="48"/>
      <c r="BK2106" s="48"/>
      <c r="BL2106" s="48"/>
      <c r="BM2106" s="48"/>
      <c r="BN2106" s="48"/>
      <c r="BO2106" s="48"/>
      <c r="BP2106" s="48"/>
      <c r="BQ2106" s="48"/>
      <c r="BR2106" s="1"/>
    </row>
    <row r="2107" spans="1:70" s="7" customFormat="1" x14ac:dyDescent="0.25">
      <c r="A2107" s="68" t="s">
        <v>2993</v>
      </c>
      <c r="B2107" s="67" t="s">
        <v>2799</v>
      </c>
      <c r="C2107" s="52">
        <v>44995.805104166669</v>
      </c>
      <c r="D2107" s="16">
        <f t="shared" ref="D2107" si="5032">(K2107*M2107+P2107*R2107)/(24*60*60)</f>
        <v>0</v>
      </c>
      <c r="E2107" s="26"/>
      <c r="F2107" s="14" t="s">
        <v>2981</v>
      </c>
      <c r="G2107" s="15">
        <v>0.12</v>
      </c>
      <c r="H2107" s="131">
        <v>20</v>
      </c>
      <c r="I2107" s="131">
        <v>10</v>
      </c>
      <c r="J2107" s="143" t="s">
        <v>1674</v>
      </c>
      <c r="K2107" s="37"/>
      <c r="L2107" s="27">
        <v>6.0000000000000001E-3</v>
      </c>
      <c r="M2107" s="179">
        <v>289</v>
      </c>
      <c r="N2107" s="13">
        <v>240</v>
      </c>
      <c r="O2107" s="17">
        <v>2E-3</v>
      </c>
      <c r="P2107" s="37"/>
      <c r="Q2107" s="27">
        <v>6.0000000000000001E-3</v>
      </c>
      <c r="R2107" s="13">
        <v>938</v>
      </c>
      <c r="S2107" s="13">
        <v>240</v>
      </c>
      <c r="T2107" s="133">
        <v>2.9999999999999997E-4</v>
      </c>
      <c r="U2107" s="27">
        <v>0</v>
      </c>
      <c r="V2107" s="8">
        <f t="shared" ref="V2107" si="5033">IF(AB2105="Latest Sag:",-(K2107*L2107+P2107*Q2107),-(K2107*L2107+P2107*Q2107)+U2107)</f>
        <v>0</v>
      </c>
      <c r="W2107" s="8">
        <f t="shared" ref="W2107" si="5034">IF(OR(AC2106="",AC2106=0),Z2106+V2107,IF(AB2105="Latest Sag:",AA2106+U2107+V2107,AC2106+V2107))</f>
        <v>0.11448900000000001</v>
      </c>
      <c r="X2107" s="34"/>
      <c r="Y2107" s="53">
        <f t="shared" ref="Y2107" si="5035">IF(OR(ISBLANK(X2107),X2105=VALUE(20)),,IF(W2105="Latest Z20:",ABS(X2105-X2107-K2104*L2104-P2104*Q2104+U2106+U2107),ABS(X2106-X2107-K2106*L2106-P2106*Q2106+U2107)))</f>
        <v>0</v>
      </c>
      <c r="Z2107" s="28">
        <v>-67.831548999999995</v>
      </c>
      <c r="AA2107" s="28">
        <v>0.157695</v>
      </c>
      <c r="AB2107" s="28">
        <v>2.8230000000000002E-2</v>
      </c>
      <c r="AC2107" s="8">
        <f t="shared" ref="AC2107" si="5036">AB2107+AA2107</f>
        <v>0.18592500000000001</v>
      </c>
      <c r="AD2107" s="35">
        <v>0.114439796031834</v>
      </c>
      <c r="AE2107" s="8">
        <f t="shared" ref="AE2107" si="5037">IF(AD2107="",0,IF(OR(AC2107="",AC2107=0),W2107-AD2107,AC2107-AD2107))</f>
        <v>7.1485203968166003E-2</v>
      </c>
      <c r="AF2107" s="58">
        <f t="shared" ref="AF2107" si="5038">IF(AA2107="",(Z2107-V2107)-Z2106,AC2107-W2107)</f>
        <v>7.1435999999999999E-2</v>
      </c>
      <c r="AG2107" s="40"/>
      <c r="AH2107" s="73"/>
      <c r="AI2107" s="40"/>
      <c r="AJ2107" s="73"/>
      <c r="AK2107" s="40">
        <v>1778</v>
      </c>
      <c r="AL2107" s="73">
        <v>200</v>
      </c>
      <c r="AM2107" s="70"/>
      <c r="AN2107" s="74"/>
      <c r="AO2107" s="70"/>
      <c r="AP2107" s="63"/>
      <c r="AQ2107" s="63"/>
      <c r="AR2107" s="40"/>
      <c r="AS2107" s="40"/>
      <c r="AT2107" s="63"/>
      <c r="AU2107" s="63"/>
      <c r="AV2107" s="142"/>
      <c r="AW2107" s="71"/>
      <c r="AX2107" s="45"/>
      <c r="AY2107" s="45"/>
      <c r="AZ2107" s="46"/>
      <c r="BA2107" s="152"/>
      <c r="BB2107" s="47"/>
      <c r="BC2107" s="158">
        <v>2</v>
      </c>
      <c r="BD2107" s="158"/>
      <c r="BE2107" s="47"/>
      <c r="BF2107" s="56"/>
      <c r="BG2107" s="49"/>
      <c r="BH2107" s="50"/>
      <c r="BI2107" s="49"/>
      <c r="BJ2107" s="49"/>
      <c r="BK2107" s="49"/>
      <c r="BL2107" s="49"/>
      <c r="BM2107" s="49"/>
      <c r="BN2107" s="50"/>
      <c r="BO2107" s="49"/>
      <c r="BP2107" s="49"/>
      <c r="BQ2107" s="50"/>
      <c r="BR2107" s="9"/>
    </row>
    <row r="2108" spans="1:70" s="7" customFormat="1" x14ac:dyDescent="0.25">
      <c r="A2108" s="68" t="s">
        <v>2994</v>
      </c>
      <c r="B2108" s="67" t="s">
        <v>2799</v>
      </c>
      <c r="C2108" s="52">
        <v>44995.826458333337</v>
      </c>
      <c r="D2108" s="16">
        <f t="shared" ref="D2108" si="5039">(K2108*M2108+P2108*R2108)/(24*60*60)</f>
        <v>3.6793981481481483E-2</v>
      </c>
      <c r="E2108" s="26"/>
      <c r="F2108" s="14" t="s">
        <v>2981</v>
      </c>
      <c r="G2108" s="15">
        <v>0.12</v>
      </c>
      <c r="H2108" s="131">
        <v>20</v>
      </c>
      <c r="I2108" s="131">
        <v>10</v>
      </c>
      <c r="J2108" s="143" t="s">
        <v>1674</v>
      </c>
      <c r="K2108" s="27">
        <v>11</v>
      </c>
      <c r="L2108" s="27">
        <v>6.0000000000000001E-3</v>
      </c>
      <c r="M2108" s="179">
        <v>289</v>
      </c>
      <c r="N2108" s="13">
        <v>240</v>
      </c>
      <c r="O2108" s="17">
        <v>2E-3</v>
      </c>
      <c r="P2108" s="27">
        <v>0</v>
      </c>
      <c r="Q2108" s="27">
        <v>6.0000000000000001E-3</v>
      </c>
      <c r="R2108" s="13">
        <v>938</v>
      </c>
      <c r="S2108" s="13">
        <v>240</v>
      </c>
      <c r="T2108" s="133">
        <v>2.9999999999999997E-4</v>
      </c>
      <c r="U2108" s="27">
        <v>2.7729E-2</v>
      </c>
      <c r="V2108" s="8">
        <f t="shared" ref="V2108" si="5040">IF(AB2106="Latest Sag:",-(K2108*L2108+P2108*Q2108),-(K2108*L2108+P2108*Q2108)+U2108)</f>
        <v>-6.6000000000000003E-2</v>
      </c>
      <c r="W2108" s="8">
        <f t="shared" ref="W2108" si="5041">IF(OR(AC2107="",AC2107=0),Z2107+V2108,IF(AB2106="Latest Sag:",AA2107+U2108+V2108,AC2107+V2108))</f>
        <v>0.119424</v>
      </c>
      <c r="X2108" s="33">
        <v>-36.386870000000002</v>
      </c>
      <c r="Y2108" s="53">
        <f t="shared" ref="Y2108" si="5042">IF(OR(ISBLANK(X2108),X2106=VALUE(20)),,IF(W2106="Latest Z20:",ABS(X2106-X2108-K2105*L2105-P2105*Q2105+U2107+U2108),ABS(X2107-X2108-K2107*L2107-P2107*Q2107+U2108)))</f>
        <v>0</v>
      </c>
      <c r="Z2108" s="28">
        <v>-67.831973000000005</v>
      </c>
      <c r="AA2108" s="28">
        <v>0.157689</v>
      </c>
      <c r="AB2108" s="28">
        <v>-3.5410999999999998E-2</v>
      </c>
      <c r="AC2108" s="8">
        <f t="shared" ref="AC2108" si="5043">AB2108+AA2108</f>
        <v>0.122278</v>
      </c>
      <c r="AD2108" s="35">
        <v>0.114439796031834</v>
      </c>
      <c r="AE2108" s="8">
        <f t="shared" ref="AE2108" si="5044">IF(AD2108="",0,IF(OR(AC2108="",AC2108=0),W2108-AD2108,AC2108-AD2108))</f>
        <v>7.8382039681659937E-3</v>
      </c>
      <c r="AF2108" s="58">
        <f t="shared" ref="AF2108" si="5045">IF(AA2108="",(Z2108-V2108)-Z2107,AC2108-W2108)</f>
        <v>2.8539999999999954E-3</v>
      </c>
      <c r="AG2108" s="40"/>
      <c r="AH2108" s="73"/>
      <c r="AI2108" s="40"/>
      <c r="AJ2108" s="73"/>
      <c r="AK2108" s="40">
        <v>84</v>
      </c>
      <c r="AL2108" s="73">
        <v>200</v>
      </c>
      <c r="AM2108" s="70"/>
      <c r="AN2108" s="74"/>
      <c r="AO2108" s="70"/>
      <c r="AP2108" s="63"/>
      <c r="AQ2108" s="63"/>
      <c r="AR2108" s="40"/>
      <c r="AS2108" s="40"/>
      <c r="AT2108" s="63"/>
      <c r="AU2108" s="63"/>
      <c r="AV2108" s="142"/>
      <c r="AW2108" s="71"/>
      <c r="AX2108" s="45"/>
      <c r="AY2108" s="45"/>
      <c r="AZ2108" s="46"/>
      <c r="BA2108" s="152"/>
      <c r="BB2108" s="47"/>
      <c r="BC2108" s="158">
        <v>2</v>
      </c>
      <c r="BD2108" s="158"/>
      <c r="BE2108" s="47"/>
      <c r="BF2108" s="56"/>
      <c r="BG2108" s="49"/>
      <c r="BH2108" s="50"/>
      <c r="BI2108" s="49"/>
      <c r="BJ2108" s="49"/>
      <c r="BK2108" s="49"/>
      <c r="BL2108" s="49"/>
      <c r="BM2108" s="49"/>
      <c r="BN2108" s="50"/>
      <c r="BO2108" s="49"/>
      <c r="BP2108" s="49"/>
      <c r="BQ2108" s="50"/>
      <c r="BR2108" s="9"/>
    </row>
    <row r="2109" spans="1:70" s="7" customFormat="1" x14ac:dyDescent="0.25">
      <c r="A2109" s="68" t="s">
        <v>2995</v>
      </c>
      <c r="B2109" s="67" t="s">
        <v>2799</v>
      </c>
      <c r="C2109" s="52">
        <v>44995.87605324074</v>
      </c>
      <c r="D2109" s="16">
        <f t="shared" ref="D2109" si="5046">(K2109*M2109+P2109*R2109)/(24*60*60)</f>
        <v>1.0034722222222223E-2</v>
      </c>
      <c r="E2109" s="26"/>
      <c r="F2109" s="14" t="s">
        <v>2981</v>
      </c>
      <c r="G2109" s="15">
        <v>0.12</v>
      </c>
      <c r="H2109" s="131">
        <v>20</v>
      </c>
      <c r="I2109" s="131">
        <v>10</v>
      </c>
      <c r="J2109" s="143" t="s">
        <v>1674</v>
      </c>
      <c r="K2109" s="27">
        <v>3</v>
      </c>
      <c r="L2109" s="27">
        <v>6.0000000000000001E-3</v>
      </c>
      <c r="M2109" s="179">
        <v>289</v>
      </c>
      <c r="N2109" s="13">
        <v>240</v>
      </c>
      <c r="O2109" s="17">
        <v>2E-3</v>
      </c>
      <c r="P2109" s="27">
        <v>0</v>
      </c>
      <c r="Q2109" s="27">
        <v>6.0000000000000001E-3</v>
      </c>
      <c r="R2109" s="13">
        <v>938</v>
      </c>
      <c r="S2109" s="13">
        <v>240</v>
      </c>
      <c r="T2109" s="133">
        <v>2.9999999999999997E-4</v>
      </c>
      <c r="U2109" s="27">
        <v>1.5107000000000001E-2</v>
      </c>
      <c r="V2109" s="8">
        <f t="shared" ref="V2109" si="5047">IF(AB2107="Latest Sag:",-(K2109*L2109+P2109*Q2109),-(K2109*L2109+P2109*Q2109)+U2109)</f>
        <v>-2.8930000000000015E-3</v>
      </c>
      <c r="W2109" s="8">
        <f t="shared" ref="W2109" si="5048">IF(OR(AC2108="",AC2108=0),Z2108+V2109,IF(AB2107="Latest Sag:",AA2108+U2109+V2109,AC2108+V2109))</f>
        <v>0.11938499999999999</v>
      </c>
      <c r="X2109" s="33">
        <v>-36.437759999999997</v>
      </c>
      <c r="Y2109" s="53">
        <f t="shared" ref="Y2109" si="5049">IF(OR(ISBLANK(X2109),X2107=VALUE(20)),,IF(W2107="Latest Z20:",ABS(X2107-X2109-K2106*L2106-P2106*Q2106+U2108+U2109),ABS(X2108-X2109-K2108*L2108-P2108*Q2108+U2109)))</f>
        <v>3.0000000045635883E-6</v>
      </c>
      <c r="Z2109" s="28">
        <v>-67.832211999999998</v>
      </c>
      <c r="AA2109" s="28">
        <v>0.15767100000000001</v>
      </c>
      <c r="AB2109" s="28">
        <v>-3.8186999999999999E-2</v>
      </c>
      <c r="AC2109" s="8">
        <f t="shared" ref="AC2109" si="5050">AB2109+AA2109</f>
        <v>0.11948400000000001</v>
      </c>
      <c r="AD2109" s="35">
        <v>0.114439796031834</v>
      </c>
      <c r="AE2109" s="8">
        <f t="shared" ref="AE2109" si="5051">IF(AD2109="",0,IF(OR(AC2109="",AC2109=0),W2109-AD2109,AC2109-AD2109))</f>
        <v>5.0442039681660028E-3</v>
      </c>
      <c r="AF2109" s="58">
        <f t="shared" ref="AF2109" si="5052">IF(AA2109="",(Z2109-V2109)-Z2108,AC2109-W2109)</f>
        <v>9.9000000000015742E-5</v>
      </c>
      <c r="AG2109" s="40"/>
      <c r="AH2109" s="73"/>
      <c r="AI2109" s="40"/>
      <c r="AJ2109" s="73"/>
      <c r="AK2109" s="40">
        <v>36</v>
      </c>
      <c r="AL2109" s="73">
        <v>200</v>
      </c>
      <c r="AM2109" s="70"/>
      <c r="AN2109" s="74"/>
      <c r="AO2109" s="70"/>
      <c r="AP2109" s="63"/>
      <c r="AQ2109" s="63"/>
      <c r="AR2109" s="40"/>
      <c r="AS2109" s="40"/>
      <c r="AT2109" s="63"/>
      <c r="AU2109" s="63"/>
      <c r="AV2109" s="142"/>
      <c r="AW2109" s="71"/>
      <c r="AX2109" s="45"/>
      <c r="AY2109" s="45"/>
      <c r="AZ2109" s="46"/>
      <c r="BA2109" s="152"/>
      <c r="BB2109" s="47"/>
      <c r="BC2109" s="158">
        <v>2</v>
      </c>
      <c r="BD2109" s="158"/>
      <c r="BE2109" s="47"/>
      <c r="BF2109" s="56"/>
      <c r="BG2109" s="49"/>
      <c r="BH2109" s="50"/>
      <c r="BI2109" s="49"/>
      <c r="BJ2109" s="49"/>
      <c r="BK2109" s="49"/>
      <c r="BL2109" s="49"/>
      <c r="BM2109" s="49"/>
      <c r="BN2109" s="50"/>
      <c r="BO2109" s="49"/>
      <c r="BP2109" s="49"/>
      <c r="BQ2109" s="50"/>
      <c r="BR2109" s="9"/>
    </row>
    <row r="2110" spans="1:70" s="7" customFormat="1" x14ac:dyDescent="0.25">
      <c r="A2110" s="68" t="s">
        <v>2996</v>
      </c>
      <c r="B2110" s="67" t="s">
        <v>2799</v>
      </c>
      <c r="C2110" s="52">
        <v>44995.897777777776</v>
      </c>
      <c r="D2110" s="16">
        <f t="shared" ref="D2110" si="5053">(K2110*M2110+P2110*R2110)/(24*60*60)</f>
        <v>1.7546296296296296E-2</v>
      </c>
      <c r="E2110" s="26" t="s">
        <v>2997</v>
      </c>
      <c r="F2110" s="14" t="s">
        <v>2981</v>
      </c>
      <c r="G2110" s="15">
        <v>0.12</v>
      </c>
      <c r="H2110" s="131">
        <v>20</v>
      </c>
      <c r="I2110" s="131">
        <v>10</v>
      </c>
      <c r="J2110" s="143" t="s">
        <v>1674</v>
      </c>
      <c r="K2110" s="27">
        <v>2</v>
      </c>
      <c r="L2110" s="27">
        <v>6.0000000000000001E-3</v>
      </c>
      <c r="M2110" s="179">
        <v>289</v>
      </c>
      <c r="N2110" s="13">
        <v>240</v>
      </c>
      <c r="O2110" s="17">
        <v>2E-3</v>
      </c>
      <c r="P2110" s="27">
        <v>1</v>
      </c>
      <c r="Q2110" s="27">
        <v>6.0000000000000001E-3</v>
      </c>
      <c r="R2110" s="13">
        <v>938</v>
      </c>
      <c r="S2110" s="13">
        <v>240</v>
      </c>
      <c r="T2110" s="133">
        <v>2.9999999999999997E-4</v>
      </c>
      <c r="U2110" s="27">
        <v>1.3048000000000001E-2</v>
      </c>
      <c r="V2110" s="8">
        <f t="shared" ref="V2110" si="5054">IF(AB2108="Latest Sag:",-(K2110*L2110+P2110*Q2110),-(K2110*L2110+P2110*Q2110)+U2110)</f>
        <v>-4.9520000000000015E-3</v>
      </c>
      <c r="W2110" s="8">
        <f t="shared" ref="W2110" si="5055">IF(OR(AC2109="",AC2109=0),Z2109+V2110,IF(AB2108="Latest Sag:",AA2109+U2110+V2110,AC2109+V2110))</f>
        <v>0.11453200000000001</v>
      </c>
      <c r="X2110" s="33">
        <v>-36.442720000000001</v>
      </c>
      <c r="Y2110" s="53">
        <f t="shared" ref="Y2110" si="5056">IF(OR(ISBLANK(X2110),X2108=VALUE(20)),,IF(W2108="Latest Z20:",ABS(X2108-X2110-K2107*L2107-P2107*Q2107+U2109+U2110),ABS(X2109-X2110-K2109*L2109-P2109*Q2109+U2110)))</f>
        <v>8.0000000040707231E-6</v>
      </c>
      <c r="Z2110" s="28">
        <v>-67.832322000000005</v>
      </c>
      <c r="AA2110" s="28">
        <v>0.15767400000000001</v>
      </c>
      <c r="AB2110" s="28">
        <v>-4.3024E-2</v>
      </c>
      <c r="AC2110" s="8">
        <f t="shared" ref="AC2110" si="5057">AB2110+AA2110</f>
        <v>0.11465</v>
      </c>
      <c r="AD2110" s="35">
        <v>0.114439796031834</v>
      </c>
      <c r="AE2110" s="8">
        <f t="shared" ref="AE2110" si="5058">IF(AD2110="",0,IF(OR(AC2110="",AC2110=0),W2110-AD2110,AC2110-AD2110))</f>
        <v>2.1020396816599785E-4</v>
      </c>
      <c r="AF2110" s="58">
        <f t="shared" ref="AF2110" si="5059">IF(AA2110="",(Z2110-V2110)-Z2109,AC2110-W2110)</f>
        <v>1.1799999999999311E-4</v>
      </c>
      <c r="AG2110" s="40"/>
      <c r="AH2110" s="73"/>
      <c r="AI2110" s="40"/>
      <c r="AJ2110" s="73"/>
      <c r="AK2110" s="40">
        <v>21</v>
      </c>
      <c r="AL2110" s="73">
        <v>200</v>
      </c>
      <c r="AM2110" s="70"/>
      <c r="AN2110" s="74"/>
      <c r="AO2110" s="70"/>
      <c r="AP2110" s="63"/>
      <c r="AQ2110" s="63"/>
      <c r="AR2110" s="40"/>
      <c r="AS2110" s="40"/>
      <c r="AT2110" s="63"/>
      <c r="AU2110" s="63"/>
      <c r="AV2110" s="142"/>
      <c r="AW2110" s="71"/>
      <c r="AX2110" s="45"/>
      <c r="AY2110" s="45"/>
      <c r="AZ2110" s="46"/>
      <c r="BA2110" s="152"/>
      <c r="BB2110" s="47"/>
      <c r="BC2110" s="158">
        <v>2</v>
      </c>
      <c r="BD2110" s="158">
        <v>8</v>
      </c>
      <c r="BE2110" s="47">
        <v>20.9</v>
      </c>
      <c r="BF2110" s="56"/>
      <c r="BG2110" s="49"/>
      <c r="BH2110" s="50"/>
      <c r="BI2110" s="49"/>
      <c r="BJ2110" s="49"/>
      <c r="BK2110" s="49"/>
      <c r="BL2110" s="49"/>
      <c r="BM2110" s="49"/>
      <c r="BN2110" s="50"/>
      <c r="BO2110" s="49"/>
      <c r="BP2110" s="49"/>
      <c r="BQ2110" s="50"/>
      <c r="BR2110" s="9"/>
    </row>
    <row r="2111" spans="1:70" s="6" customFormat="1" x14ac:dyDescent="0.25">
      <c r="A2111" s="1" t="s">
        <v>25</v>
      </c>
      <c r="B2111" s="136"/>
      <c r="C2111" s="137">
        <v>44995.965937499997</v>
      </c>
      <c r="D2111" s="146">
        <v>3.92</v>
      </c>
      <c r="E2111" s="139" t="s">
        <v>814</v>
      </c>
      <c r="F2111" s="165" t="s">
        <v>1175</v>
      </c>
      <c r="G2111" s="22"/>
      <c r="H2111" s="134"/>
      <c r="I2111" s="134"/>
      <c r="J2111" s="145"/>
      <c r="K2111" s="29"/>
      <c r="L2111" s="29"/>
      <c r="M2111" s="1"/>
      <c r="N2111" s="1"/>
      <c r="O2111" s="3"/>
      <c r="P2111" s="29"/>
      <c r="Q2111" s="29"/>
      <c r="R2111" s="1"/>
      <c r="S2111" s="1"/>
      <c r="T2111" s="147" t="s">
        <v>903</v>
      </c>
      <c r="U2111" s="32" t="s">
        <v>24</v>
      </c>
      <c r="V2111" s="24"/>
      <c r="W2111" s="25" t="s">
        <v>22</v>
      </c>
      <c r="X2111" s="30">
        <v>20</v>
      </c>
      <c r="Y2111" s="138"/>
      <c r="Z2111" s="30"/>
      <c r="AA2111" s="30"/>
      <c r="AB2111" s="36" t="s">
        <v>21</v>
      </c>
      <c r="AC2111" s="24">
        <f>$AC$2110</f>
        <v>0.11465</v>
      </c>
      <c r="AD2111" s="30"/>
      <c r="AE2111" s="24"/>
      <c r="AF2111" s="24"/>
      <c r="AG2111" s="41"/>
      <c r="AH2111" s="41"/>
      <c r="AI2111" s="41"/>
      <c r="AJ2111" s="41"/>
      <c r="AK2111" s="41"/>
      <c r="AL2111" s="41"/>
      <c r="AM2111" s="41"/>
      <c r="AN2111" s="41"/>
      <c r="AO2111" s="41"/>
      <c r="AP2111" s="135"/>
      <c r="AQ2111" s="135"/>
      <c r="AR2111" s="41"/>
      <c r="AS2111" s="41"/>
      <c r="AT2111" s="135"/>
      <c r="AU2111" s="135"/>
      <c r="AV2111" s="29"/>
      <c r="AW2111" s="42"/>
      <c r="AX2111" s="42"/>
      <c r="AY2111" s="42"/>
      <c r="AZ2111" s="43"/>
      <c r="BA2111" s="151"/>
      <c r="BB2111" s="44"/>
      <c r="BC2111" s="157">
        <v>3</v>
      </c>
      <c r="BD2111" s="157"/>
      <c r="BE2111" s="44"/>
      <c r="BF2111" s="48"/>
      <c r="BG2111" s="48"/>
      <c r="BH2111" s="48"/>
      <c r="BI2111" s="48"/>
      <c r="BJ2111" s="48"/>
      <c r="BK2111" s="48"/>
      <c r="BL2111" s="48"/>
      <c r="BM2111" s="48"/>
      <c r="BN2111" s="48"/>
      <c r="BO2111" s="48"/>
      <c r="BP2111" s="48"/>
      <c r="BQ2111" s="48"/>
      <c r="BR2111" s="1"/>
    </row>
    <row r="2112" spans="1:70" s="7" customFormat="1" x14ac:dyDescent="0.25">
      <c r="A2112" s="68" t="s">
        <v>1112</v>
      </c>
      <c r="B2112" s="67" t="s">
        <v>2799</v>
      </c>
      <c r="C2112" s="52">
        <v>44995.969756944447</v>
      </c>
      <c r="D2112" s="16">
        <f t="shared" ref="D2112" si="5060">(K2112*M2112+P2112*R2112)/(24*60*60)</f>
        <v>0</v>
      </c>
      <c r="E2112" s="26" t="s">
        <v>2999</v>
      </c>
      <c r="F2112" s="14" t="s">
        <v>2998</v>
      </c>
      <c r="G2112" s="15">
        <v>0.11899999999999999</v>
      </c>
      <c r="H2112" s="131">
        <v>20</v>
      </c>
      <c r="I2112" s="131">
        <v>10</v>
      </c>
      <c r="J2112" s="143" t="s">
        <v>2396</v>
      </c>
      <c r="K2112" s="37"/>
      <c r="L2112" s="27">
        <v>6.0000000000000001E-3</v>
      </c>
      <c r="M2112" s="179">
        <v>57</v>
      </c>
      <c r="N2112" s="13">
        <v>240</v>
      </c>
      <c r="O2112" s="17">
        <v>2E-3</v>
      </c>
      <c r="P2112" s="37"/>
      <c r="Q2112" s="27">
        <v>6.0000000000000001E-3</v>
      </c>
      <c r="R2112" s="13">
        <v>938</v>
      </c>
      <c r="S2112" s="13">
        <v>240</v>
      </c>
      <c r="T2112" s="133">
        <v>2.9999999999999997E-4</v>
      </c>
      <c r="U2112" s="27">
        <v>0</v>
      </c>
      <c r="V2112" s="8">
        <f t="shared" ref="V2112" si="5061">IF(AB2110="Latest Sag:",-(K2112*L2112+P2112*Q2112),-(K2112*L2112+P2112*Q2112)+U2112)</f>
        <v>0</v>
      </c>
      <c r="W2112" s="8">
        <f t="shared" ref="W2112" si="5062">IF(OR(AC2111="",AC2111=0),Z2111+V2112,IF(AB2110="Latest Sag:",AA2111+U2112+V2112,AC2111+V2112))</f>
        <v>0.11465</v>
      </c>
      <c r="X2112" s="34"/>
      <c r="Y2112" s="53">
        <f t="shared" ref="Y2112" si="5063">IF(OR(ISBLANK(X2112),X2110=VALUE(20)),,IF(W2110="Latest Z20:",ABS(X2110-X2112-K2109*L2109-P2109*Q2109+U2111+U2112),ABS(X2111-X2112-K2111*L2111-P2111*Q2111+U2112)))</f>
        <v>0</v>
      </c>
      <c r="Z2112" s="28">
        <v>-77.498514999999998</v>
      </c>
      <c r="AA2112" s="28"/>
      <c r="AB2112" s="28"/>
      <c r="AC2112" s="8">
        <f t="shared" ref="AC2112" si="5064">AB2112+AA2112</f>
        <v>0</v>
      </c>
      <c r="AD2112" s="35"/>
      <c r="AE2112" s="8">
        <f t="shared" ref="AE2112" si="5065">IF(AD2112="",0,IF(OR(AC2112="",AC2112=0),W2112-AD2112,AC2112-AD2112))</f>
        <v>0</v>
      </c>
      <c r="AF2112" s="58">
        <f t="shared" ref="AF2112" si="5066">IF(AA2112="",(Z2112-V2112)-Z2111,AC2112-W2112)</f>
        <v>-77.498514999999998</v>
      </c>
      <c r="AG2112" s="40"/>
      <c r="AH2112" s="73"/>
      <c r="AI2112" s="40"/>
      <c r="AJ2112" s="73"/>
      <c r="AK2112" s="40">
        <v>124</v>
      </c>
      <c r="AL2112" s="73">
        <v>350</v>
      </c>
      <c r="AM2112" s="70"/>
      <c r="AN2112" s="74"/>
      <c r="AO2112" s="70"/>
      <c r="AP2112" s="63"/>
      <c r="AQ2112" s="63"/>
      <c r="AR2112" s="40"/>
      <c r="AS2112" s="40"/>
      <c r="AT2112" s="63"/>
      <c r="AU2112" s="63"/>
      <c r="AV2112" s="142"/>
      <c r="AW2112" s="71">
        <v>0.01</v>
      </c>
      <c r="AX2112" s="45"/>
      <c r="AY2112" s="45"/>
      <c r="AZ2112" s="46"/>
      <c r="BA2112" s="152"/>
      <c r="BB2112" s="47"/>
      <c r="BC2112" s="158">
        <v>3</v>
      </c>
      <c r="BD2112" s="158"/>
      <c r="BE2112" s="47"/>
      <c r="BF2112" s="56"/>
      <c r="BG2112" s="49"/>
      <c r="BH2112" s="50"/>
      <c r="BI2112" s="49"/>
      <c r="BJ2112" s="49"/>
      <c r="BK2112" s="49"/>
      <c r="BL2112" s="49"/>
      <c r="BM2112" s="49"/>
      <c r="BN2112" s="50"/>
      <c r="BO2112" s="49"/>
      <c r="BP2112" s="49"/>
      <c r="BQ2112" s="50"/>
      <c r="BR2112" s="9"/>
    </row>
    <row r="2113" spans="1:70" s="7" customFormat="1" x14ac:dyDescent="0.25">
      <c r="A2113" s="68" t="s">
        <v>1116</v>
      </c>
      <c r="B2113" s="67" t="s">
        <v>2799</v>
      </c>
      <c r="C2113" s="52">
        <v>44996.004328703704</v>
      </c>
      <c r="D2113" s="16">
        <f t="shared" ref="D2113" si="5067">(K2113*M2113+P2113*R2113)/(24*60*60)</f>
        <v>1.9791666666666668E-3</v>
      </c>
      <c r="E2113" s="26"/>
      <c r="F2113" s="14" t="s">
        <v>2998</v>
      </c>
      <c r="G2113" s="15">
        <v>0.11899999999999999</v>
      </c>
      <c r="H2113" s="131">
        <v>20</v>
      </c>
      <c r="I2113" s="131">
        <v>10</v>
      </c>
      <c r="J2113" s="143" t="s">
        <v>2396</v>
      </c>
      <c r="K2113" s="27">
        <v>3</v>
      </c>
      <c r="L2113" s="27">
        <v>6.0000000000000001E-3</v>
      </c>
      <c r="M2113" s="179">
        <v>57</v>
      </c>
      <c r="N2113" s="13">
        <v>240</v>
      </c>
      <c r="O2113" s="17">
        <v>2E-3</v>
      </c>
      <c r="P2113" s="27">
        <v>0</v>
      </c>
      <c r="Q2113" s="27">
        <v>6.0000000000000001E-3</v>
      </c>
      <c r="R2113" s="13">
        <v>938</v>
      </c>
      <c r="S2113" s="13">
        <v>240</v>
      </c>
      <c r="T2113" s="133">
        <v>2.9999999999999997E-4</v>
      </c>
      <c r="U2113" s="27">
        <v>0.01</v>
      </c>
      <c r="V2113" s="8">
        <f t="shared" ref="V2113" si="5068">IF(AB2111="Latest Sag:",-(K2113*L2113+P2113*Q2113),-(K2113*L2113+P2113*Q2113)+U2113)</f>
        <v>-1.8000000000000002E-2</v>
      </c>
      <c r="W2113" s="8">
        <f t="shared" ref="W2113" si="5069">IF(OR(AC2112="",AC2112=0),Z2112+V2113,IF(AB2111="Latest Sag:",AA2112+U2113+V2113,AC2112+V2113))</f>
        <v>-77.516514999999998</v>
      </c>
      <c r="X2113" s="33">
        <v>-46.022289999999998</v>
      </c>
      <c r="Y2113" s="53">
        <f t="shared" ref="Y2113" si="5070">IF(OR(ISBLANK(X2113),X2111=VALUE(20)),,IF(W2111="Latest Z20:",ABS(X2111-X2113-K2110*L2110-P2110*Q2110+U2112+U2113),ABS(X2112-X2113-K2112*L2112-P2112*Q2112+U2113)))</f>
        <v>0</v>
      </c>
      <c r="Z2113" s="28">
        <v>-77.506524999999996</v>
      </c>
      <c r="AA2113" s="28"/>
      <c r="AB2113" s="28"/>
      <c r="AC2113" s="8">
        <f t="shared" ref="AC2113" si="5071">AB2113+AA2113</f>
        <v>0</v>
      </c>
      <c r="AD2113" s="35"/>
      <c r="AE2113" s="8">
        <f t="shared" ref="AE2113" si="5072">IF(AD2113="",0,IF(OR(AC2113="",AC2113=0),W2113-AD2113,AC2113-AD2113))</f>
        <v>0</v>
      </c>
      <c r="AF2113" s="58">
        <f t="shared" ref="AF2113" si="5073">IF(AA2113="",(Z2113-V2113)-Z2112,AC2113-W2113)</f>
        <v>9.9900000000019418E-3</v>
      </c>
      <c r="AG2113" s="40"/>
      <c r="AH2113" s="73"/>
      <c r="AI2113" s="40"/>
      <c r="AJ2113" s="73"/>
      <c r="AK2113" s="40">
        <v>4236</v>
      </c>
      <c r="AL2113" s="73">
        <v>350</v>
      </c>
      <c r="AM2113" s="70"/>
      <c r="AN2113" s="74"/>
      <c r="AO2113" s="70"/>
      <c r="AP2113" s="63"/>
      <c r="AQ2113" s="63"/>
      <c r="AR2113" s="40"/>
      <c r="AS2113" s="40"/>
      <c r="AT2113" s="63"/>
      <c r="AU2113" s="63"/>
      <c r="AV2113" s="142"/>
      <c r="AW2113" s="71">
        <v>0.01</v>
      </c>
      <c r="AX2113" s="45"/>
      <c r="AY2113" s="45"/>
      <c r="AZ2113" s="46"/>
      <c r="BA2113" s="152"/>
      <c r="BB2113" s="47"/>
      <c r="BC2113" s="158">
        <v>3</v>
      </c>
      <c r="BD2113" s="158"/>
      <c r="BE2113" s="47"/>
      <c r="BF2113" s="56"/>
      <c r="BG2113" s="49"/>
      <c r="BH2113" s="50"/>
      <c r="BI2113" s="49"/>
      <c r="BJ2113" s="49"/>
      <c r="BK2113" s="49"/>
      <c r="BL2113" s="49"/>
      <c r="BM2113" s="49"/>
      <c r="BN2113" s="50"/>
      <c r="BO2113" s="49"/>
      <c r="BP2113" s="49"/>
      <c r="BQ2113" s="50"/>
      <c r="BR2113" s="9"/>
    </row>
    <row r="2114" spans="1:70" s="7" customFormat="1" x14ac:dyDescent="0.25">
      <c r="A2114" s="68" t="s">
        <v>1250</v>
      </c>
      <c r="B2114" s="67" t="s">
        <v>2799</v>
      </c>
      <c r="C2114" s="52">
        <v>44996.016504629632</v>
      </c>
      <c r="D2114" s="16">
        <f t="shared" ref="D2114" si="5074">(K2114*M2114+P2114*R2114)/(24*60*60)</f>
        <v>1.9791666666666668E-3</v>
      </c>
      <c r="E2114" s="26"/>
      <c r="F2114" s="14" t="s">
        <v>2998</v>
      </c>
      <c r="G2114" s="15">
        <v>0.11899999999999999</v>
      </c>
      <c r="H2114" s="131">
        <v>20</v>
      </c>
      <c r="I2114" s="131">
        <v>10</v>
      </c>
      <c r="J2114" s="143" t="s">
        <v>2396</v>
      </c>
      <c r="K2114" s="27">
        <v>3</v>
      </c>
      <c r="L2114" s="27">
        <v>6.0000000000000001E-3</v>
      </c>
      <c r="M2114" s="179">
        <v>57</v>
      </c>
      <c r="N2114" s="13">
        <v>240</v>
      </c>
      <c r="O2114" s="17">
        <v>2E-3</v>
      </c>
      <c r="P2114" s="27">
        <v>0</v>
      </c>
      <c r="Q2114" s="27">
        <v>6.0000000000000001E-3</v>
      </c>
      <c r="R2114" s="13">
        <v>938</v>
      </c>
      <c r="S2114" s="13">
        <v>240</v>
      </c>
      <c r="T2114" s="133">
        <v>2.9999999999999997E-4</v>
      </c>
      <c r="U2114" s="27">
        <v>0.01</v>
      </c>
      <c r="V2114" s="8">
        <f t="shared" ref="V2114" si="5075">IF(AB2112="Latest Sag:",-(K2114*L2114+P2114*Q2114),-(K2114*L2114+P2114*Q2114)+U2114)</f>
        <v>-8.0000000000000019E-3</v>
      </c>
      <c r="W2114" s="8">
        <f t="shared" ref="W2114" si="5076">IF(OR(AC2113="",AC2113=0),Z2113+V2114,IF(AB2112="Latest Sag:",AA2113+U2114+V2114,AC2113+V2114))</f>
        <v>-77.514524999999992</v>
      </c>
      <c r="X2114" s="33">
        <v>-46.030290000000001</v>
      </c>
      <c r="Y2114" s="53">
        <f t="shared" ref="Y2114" si="5077">IF(OR(ISBLANK(X2114),X2112=VALUE(20)),,IF(W2112="Latest Z20:",ABS(X2112-X2114-K2111*L2111-P2111*Q2111+U2113+U2114),ABS(X2113-X2114-K2113*L2113-P2113*Q2113+U2114)))</f>
        <v>2.6697394295283061E-15</v>
      </c>
      <c r="Z2114" s="28">
        <v>-77.516268999999994</v>
      </c>
      <c r="AA2114" s="28"/>
      <c r="AB2114" s="28"/>
      <c r="AC2114" s="8">
        <f t="shared" ref="AC2114" si="5078">AB2114+AA2114</f>
        <v>0</v>
      </c>
      <c r="AD2114" s="35"/>
      <c r="AE2114" s="8">
        <f t="shared" ref="AE2114" si="5079">IF(AD2114="",0,IF(OR(AC2114="",AC2114=0),W2114-AD2114,AC2114-AD2114))</f>
        <v>0</v>
      </c>
      <c r="AF2114" s="58">
        <f t="shared" ref="AF2114" si="5080">IF(AA2114="",(Z2114-V2114)-Z2113,AC2114-W2114)</f>
        <v>-1.7440000000021882E-3</v>
      </c>
      <c r="AG2114" s="40"/>
      <c r="AH2114" s="73"/>
      <c r="AI2114" s="40"/>
      <c r="AJ2114" s="73"/>
      <c r="AK2114" s="40">
        <v>2954</v>
      </c>
      <c r="AL2114" s="73">
        <v>350</v>
      </c>
      <c r="AM2114" s="70"/>
      <c r="AN2114" s="74"/>
      <c r="AO2114" s="70"/>
      <c r="AP2114" s="63"/>
      <c r="AQ2114" s="63"/>
      <c r="AR2114" s="40"/>
      <c r="AS2114" s="40"/>
      <c r="AT2114" s="63"/>
      <c r="AU2114" s="63"/>
      <c r="AV2114" s="142"/>
      <c r="AW2114" s="71"/>
      <c r="AX2114" s="45">
        <v>-3.2460000000000002E-3</v>
      </c>
      <c r="AY2114" s="45">
        <v>5.13E-3</v>
      </c>
      <c r="AZ2114" s="46"/>
      <c r="BA2114" s="152"/>
      <c r="BB2114" s="47"/>
      <c r="BC2114" s="158">
        <v>3</v>
      </c>
      <c r="BD2114" s="158"/>
      <c r="BE2114" s="47"/>
      <c r="BF2114" s="56"/>
      <c r="BG2114" s="49"/>
      <c r="BH2114" s="50"/>
      <c r="BI2114" s="49"/>
      <c r="BJ2114" s="49"/>
      <c r="BK2114" s="49"/>
      <c r="BL2114" s="49"/>
      <c r="BM2114" s="49"/>
      <c r="BN2114" s="50"/>
      <c r="BO2114" s="49"/>
      <c r="BP2114" s="49"/>
      <c r="BQ2114" s="50"/>
      <c r="BR2114" s="9"/>
    </row>
    <row r="2115" spans="1:70" s="7" customFormat="1" x14ac:dyDescent="0.25">
      <c r="A2115" s="68" t="s">
        <v>1254</v>
      </c>
      <c r="B2115" s="67" t="s">
        <v>2799</v>
      </c>
      <c r="C2115" s="52">
        <v>44996.02721064815</v>
      </c>
      <c r="D2115" s="16">
        <f t="shared" ref="D2115" si="5081">(K2115*M2115+P2115*R2115)/(24*60*60)</f>
        <v>1.9791666666666668E-3</v>
      </c>
      <c r="E2115" s="26" t="s">
        <v>3000</v>
      </c>
      <c r="F2115" s="14" t="s">
        <v>2998</v>
      </c>
      <c r="G2115" s="15">
        <v>0.11899999999999999</v>
      </c>
      <c r="H2115" s="131">
        <v>20</v>
      </c>
      <c r="I2115" s="131">
        <v>10</v>
      </c>
      <c r="J2115" s="143" t="s">
        <v>2396</v>
      </c>
      <c r="K2115" s="27">
        <v>3</v>
      </c>
      <c r="L2115" s="27">
        <v>6.0000000000000001E-3</v>
      </c>
      <c r="M2115" s="179">
        <v>57</v>
      </c>
      <c r="N2115" s="13">
        <v>240</v>
      </c>
      <c r="O2115" s="17">
        <v>2E-3</v>
      </c>
      <c r="P2115" s="27">
        <v>0</v>
      </c>
      <c r="Q2115" s="27">
        <v>6.0000000000000001E-3</v>
      </c>
      <c r="R2115" s="13">
        <v>938</v>
      </c>
      <c r="S2115" s="13">
        <v>240</v>
      </c>
      <c r="T2115" s="133">
        <v>2.9999999999999997E-4</v>
      </c>
      <c r="U2115" s="27">
        <v>0.01</v>
      </c>
      <c r="V2115" s="8">
        <f t="shared" ref="V2115" si="5082">IF(AB2113="Latest Sag:",-(K2115*L2115+P2115*Q2115),-(K2115*L2115+P2115*Q2115)+U2115)</f>
        <v>-8.0000000000000019E-3</v>
      </c>
      <c r="W2115" s="8">
        <f t="shared" ref="W2115" si="5083">IF(OR(AC2114="",AC2114=0),Z2114+V2115,IF(AB2113="Latest Sag:",AA2114+U2115+V2115,AC2114+V2115))</f>
        <v>-77.52426899999999</v>
      </c>
      <c r="X2115" s="33">
        <v>-46.038290000000003</v>
      </c>
      <c r="Y2115" s="53">
        <f t="shared" ref="Y2115" si="5084">IF(OR(ISBLANK(X2115),X2113=VALUE(20)),,IF(W2113="Latest Z20:",ABS(X2113-X2115-K2112*L2112-P2112*Q2112+U2114+U2115),ABS(X2114-X2115-K2114*L2114-P2114*Q2114+U2115)))</f>
        <v>2.6697394295283061E-15</v>
      </c>
      <c r="Z2115" s="28">
        <v>-77.524392000000006</v>
      </c>
      <c r="AA2115" s="28"/>
      <c r="AB2115" s="28"/>
      <c r="AC2115" s="8">
        <f t="shared" ref="AC2115" si="5085">AB2115+AA2115</f>
        <v>0</v>
      </c>
      <c r="AD2115" s="35"/>
      <c r="AE2115" s="8">
        <f t="shared" ref="AE2115" si="5086">IF(AD2115="",0,IF(OR(AC2115="",AC2115=0),W2115-AD2115,AC2115-AD2115))</f>
        <v>0</v>
      </c>
      <c r="AF2115" s="58">
        <f t="shared" ref="AF2115" si="5087">IF(AA2115="",(Z2115-V2115)-Z2114,AC2115-W2115)</f>
        <v>-1.2300000001630451E-4</v>
      </c>
      <c r="AG2115" s="40"/>
      <c r="AH2115" s="73"/>
      <c r="AI2115" s="40"/>
      <c r="AJ2115" s="73"/>
      <c r="AK2115" s="40">
        <v>298</v>
      </c>
      <c r="AL2115" s="73">
        <v>350</v>
      </c>
      <c r="AM2115" s="70"/>
      <c r="AN2115" s="74"/>
      <c r="AO2115" s="70"/>
      <c r="AP2115" s="63"/>
      <c r="AQ2115" s="63"/>
      <c r="AR2115" s="40"/>
      <c r="AS2115" s="40"/>
      <c r="AT2115" s="63"/>
      <c r="AU2115" s="63"/>
      <c r="AV2115" s="142"/>
      <c r="AW2115" s="71"/>
      <c r="AX2115" s="45"/>
      <c r="AY2115" s="45"/>
      <c r="AZ2115" s="46"/>
      <c r="BA2115" s="152"/>
      <c r="BB2115" s="47"/>
      <c r="BC2115" s="158">
        <v>3</v>
      </c>
      <c r="BD2115" s="158"/>
      <c r="BE2115" s="47"/>
      <c r="BF2115" s="56"/>
      <c r="BG2115" s="49"/>
      <c r="BH2115" s="50"/>
      <c r="BI2115" s="49"/>
      <c r="BJ2115" s="49"/>
      <c r="BK2115" s="49"/>
      <c r="BL2115" s="49"/>
      <c r="BM2115" s="49"/>
      <c r="BN2115" s="50"/>
      <c r="BO2115" s="49"/>
      <c r="BP2115" s="49"/>
      <c r="BQ2115" s="50"/>
      <c r="BR2115" s="9"/>
    </row>
    <row r="2116" spans="1:70" s="6" customFormat="1" x14ac:dyDescent="0.25">
      <c r="A2116" s="170" t="s">
        <v>1155</v>
      </c>
      <c r="B2116" s="136"/>
      <c r="C2116" s="137">
        <v>44996.035671296297</v>
      </c>
      <c r="D2116" s="146">
        <v>1.67</v>
      </c>
      <c r="E2116" s="139" t="s">
        <v>814</v>
      </c>
      <c r="F2116" s="165" t="s">
        <v>1110</v>
      </c>
      <c r="G2116" s="22"/>
      <c r="H2116" s="134"/>
      <c r="I2116" s="134"/>
      <c r="J2116" s="145"/>
      <c r="K2116" s="29"/>
      <c r="L2116" s="29"/>
      <c r="M2116" s="1"/>
      <c r="N2116" s="1"/>
      <c r="O2116" s="3"/>
      <c r="P2116" s="29"/>
      <c r="Q2116" s="29"/>
      <c r="R2116" s="1"/>
      <c r="S2116" s="1"/>
      <c r="T2116" s="147" t="s">
        <v>903</v>
      </c>
      <c r="U2116" s="32" t="s">
        <v>24</v>
      </c>
      <c r="V2116" s="24"/>
      <c r="W2116" s="25" t="s">
        <v>22</v>
      </c>
      <c r="X2116" s="30">
        <v>20</v>
      </c>
      <c r="Y2116" s="138"/>
      <c r="Z2116" s="30"/>
      <c r="AA2116" s="30"/>
      <c r="AB2116" s="36" t="s">
        <v>21</v>
      </c>
      <c r="AC2116" s="24">
        <f>$AC$2115</f>
        <v>0</v>
      </c>
      <c r="AD2116" s="30"/>
      <c r="AE2116" s="24"/>
      <c r="AF2116" s="24"/>
      <c r="AG2116" s="41"/>
      <c r="AH2116" s="41"/>
      <c r="AI2116" s="41"/>
      <c r="AJ2116" s="41"/>
      <c r="AK2116" s="41"/>
      <c r="AL2116" s="41"/>
      <c r="AM2116" s="41"/>
      <c r="AN2116" s="41"/>
      <c r="AO2116" s="41"/>
      <c r="AP2116" s="135"/>
      <c r="AQ2116" s="135"/>
      <c r="AR2116" s="41"/>
      <c r="AS2116" s="41"/>
      <c r="AT2116" s="135"/>
      <c r="AU2116" s="135"/>
      <c r="AV2116" s="29"/>
      <c r="AW2116" s="42"/>
      <c r="AX2116" s="42"/>
      <c r="AY2116" s="42"/>
      <c r="AZ2116" s="43"/>
      <c r="BA2116" s="151"/>
      <c r="BB2116" s="44"/>
      <c r="BC2116" s="157">
        <v>0</v>
      </c>
      <c r="BD2116" s="157"/>
      <c r="BE2116" s="44"/>
      <c r="BF2116" s="48"/>
      <c r="BG2116" s="48"/>
      <c r="BH2116" s="48"/>
      <c r="BI2116" s="48"/>
      <c r="BJ2116" s="48"/>
      <c r="BK2116" s="48"/>
      <c r="BL2116" s="48"/>
      <c r="BM2116" s="48"/>
      <c r="BN2116" s="48"/>
      <c r="BO2116" s="48"/>
      <c r="BP2116" s="48"/>
      <c r="BQ2116" s="48"/>
      <c r="BR2116" s="1"/>
    </row>
    <row r="2117" spans="1:70" s="7" customFormat="1" x14ac:dyDescent="0.25">
      <c r="A2117" s="68" t="s">
        <v>3001</v>
      </c>
      <c r="B2117" s="67" t="s">
        <v>2799</v>
      </c>
      <c r="C2117" s="52">
        <v>44996.039212962962</v>
      </c>
      <c r="D2117" s="16">
        <f t="shared" ref="D2117" si="5088">(K2117*M2117+P2117*R2117)/(24*60*60)</f>
        <v>0</v>
      </c>
      <c r="E2117" s="26"/>
      <c r="F2117" s="14" t="s">
        <v>2998</v>
      </c>
      <c r="G2117" s="15">
        <v>0.11899999999999999</v>
      </c>
      <c r="H2117" s="131">
        <v>20</v>
      </c>
      <c r="I2117" s="131">
        <v>10</v>
      </c>
      <c r="J2117" s="143" t="s">
        <v>2396</v>
      </c>
      <c r="K2117" s="37"/>
      <c r="L2117" s="27">
        <v>6.0000000000000001E-3</v>
      </c>
      <c r="M2117" s="179">
        <v>289</v>
      </c>
      <c r="N2117" s="13">
        <v>240</v>
      </c>
      <c r="O2117" s="17">
        <v>2E-3</v>
      </c>
      <c r="P2117" s="37"/>
      <c r="Q2117" s="27">
        <v>6.0000000000000001E-3</v>
      </c>
      <c r="R2117" s="13">
        <v>938</v>
      </c>
      <c r="S2117" s="13">
        <v>240</v>
      </c>
      <c r="T2117" s="133">
        <v>2.9999999999999997E-4</v>
      </c>
      <c r="U2117" s="27">
        <v>0</v>
      </c>
      <c r="V2117" s="8">
        <f t="shared" ref="V2117" si="5089">IF(AB2115="Latest Sag:",-(K2117*L2117+P2117*Q2117),-(K2117*L2117+P2117*Q2117)+U2117)</f>
        <v>0</v>
      </c>
      <c r="W2117" s="8">
        <f t="shared" ref="W2117" si="5090">IF(OR(AC2116="",AC2116=0),Z2116+V2117,IF(AB2115="Latest Sag:",AA2116+U2117+V2117,AC2116+V2117))</f>
        <v>0</v>
      </c>
      <c r="X2117" s="34"/>
      <c r="Y2117" s="53">
        <f t="shared" ref="Y2117" si="5091">IF(OR(ISBLANK(X2117),X2115=VALUE(20)),,IF(W2115="Latest Z20:",ABS(X2115-X2117-K2114*L2114-P2114*Q2114+U2116+U2117),ABS(X2116-X2117-K2116*L2116-P2116*Q2116+U2117)))</f>
        <v>0</v>
      </c>
      <c r="Z2117" s="28">
        <v>-67.831884000000002</v>
      </c>
      <c r="AA2117" s="28">
        <v>0.15764300000000001</v>
      </c>
      <c r="AB2117" s="28">
        <v>2.683E-2</v>
      </c>
      <c r="AC2117" s="8">
        <f t="shared" ref="AC2117" si="5092">AB2117+AA2117</f>
        <v>0.184473</v>
      </c>
      <c r="AD2117" s="35">
        <v>0.114469317465396</v>
      </c>
      <c r="AE2117" s="8">
        <f t="shared" ref="AE2117" si="5093">IF(AD2117="",0,IF(OR(AC2117="",AC2117=0),W2117-AD2117,AC2117-AD2117))</f>
        <v>7.0003682534603998E-2</v>
      </c>
      <c r="AF2117" s="58">
        <f t="shared" ref="AF2117" si="5094">IF(AA2117="",(Z2117-V2117)-Z2116,AC2117-W2117)</f>
        <v>0.184473</v>
      </c>
      <c r="AG2117" s="40"/>
      <c r="AH2117" s="73"/>
      <c r="AI2117" s="40"/>
      <c r="AJ2117" s="73"/>
      <c r="AK2117" s="40">
        <v>1522</v>
      </c>
      <c r="AL2117" s="73">
        <v>200</v>
      </c>
      <c r="AM2117" s="70"/>
      <c r="AN2117" s="74"/>
      <c r="AO2117" s="70"/>
      <c r="AP2117" s="63"/>
      <c r="AQ2117" s="63"/>
      <c r="AR2117" s="40"/>
      <c r="AS2117" s="40"/>
      <c r="AT2117" s="63"/>
      <c r="AU2117" s="63"/>
      <c r="AV2117" s="142"/>
      <c r="AW2117" s="71">
        <v>1.392E-3</v>
      </c>
      <c r="AX2117" s="45"/>
      <c r="AY2117" s="45"/>
      <c r="AZ2117" s="46"/>
      <c r="BA2117" s="152"/>
      <c r="BB2117" s="47"/>
      <c r="BC2117" s="158">
        <v>0</v>
      </c>
      <c r="BD2117" s="158"/>
      <c r="BE2117" s="47"/>
      <c r="BF2117" s="56"/>
      <c r="BG2117" s="49"/>
      <c r="BH2117" s="50"/>
      <c r="BI2117" s="49"/>
      <c r="BJ2117" s="49"/>
      <c r="BK2117" s="49"/>
      <c r="BL2117" s="49"/>
      <c r="BM2117" s="49"/>
      <c r="BN2117" s="50"/>
      <c r="BO2117" s="49"/>
      <c r="BP2117" s="49"/>
      <c r="BQ2117" s="50"/>
      <c r="BR2117" s="9"/>
    </row>
    <row r="2118" spans="1:70" s="7" customFormat="1" x14ac:dyDescent="0.25">
      <c r="A2118" s="68" t="s">
        <v>3002</v>
      </c>
      <c r="B2118" s="67" t="s">
        <v>2799</v>
      </c>
      <c r="C2118" s="52">
        <v>44996.06726851852</v>
      </c>
      <c r="D2118" s="16">
        <f t="shared" ref="D2118" si="5095">(K2118*M2118+P2118*R2118)/(24*60*60)</f>
        <v>3.6793981481481483E-2</v>
      </c>
      <c r="E2118" s="26"/>
      <c r="F2118" s="14" t="s">
        <v>2998</v>
      </c>
      <c r="G2118" s="15">
        <v>0.11899999999999999</v>
      </c>
      <c r="H2118" s="131">
        <v>20</v>
      </c>
      <c r="I2118" s="131">
        <v>10</v>
      </c>
      <c r="J2118" s="143" t="s">
        <v>2396</v>
      </c>
      <c r="K2118" s="27">
        <v>11</v>
      </c>
      <c r="L2118" s="27">
        <v>6.0000000000000001E-3</v>
      </c>
      <c r="M2118" s="179">
        <v>289</v>
      </c>
      <c r="N2118" s="13">
        <v>240</v>
      </c>
      <c r="O2118" s="17">
        <v>2E-3</v>
      </c>
      <c r="P2118" s="27">
        <v>0</v>
      </c>
      <c r="Q2118" s="27">
        <v>6.0000000000000001E-3</v>
      </c>
      <c r="R2118" s="13">
        <v>938</v>
      </c>
      <c r="S2118" s="13">
        <v>240</v>
      </c>
      <c r="T2118" s="133">
        <v>2.9999999999999997E-4</v>
      </c>
      <c r="U2118" s="27">
        <v>2.7799999999999998E-2</v>
      </c>
      <c r="V2118" s="8">
        <f t="shared" ref="V2118" si="5096">IF(AB2116="Latest Sag:",-(K2118*L2118+P2118*Q2118),-(K2118*L2118+P2118*Q2118)+U2118)</f>
        <v>-6.6000000000000003E-2</v>
      </c>
      <c r="W2118" s="8">
        <f t="shared" ref="W2118" si="5097">IF(OR(AC2117="",AC2117=0),Z2117+V2118,IF(AB2116="Latest Sag:",AA2117+U2118+V2118,AC2117+V2118))</f>
        <v>0.11944299999999999</v>
      </c>
      <c r="X2118" s="33">
        <v>-36.338030000000003</v>
      </c>
      <c r="Y2118" s="53">
        <f t="shared" ref="Y2118" si="5098">IF(OR(ISBLANK(X2118),X2116=VALUE(20)),,IF(W2116="Latest Z20:",ABS(X2116-X2118-K2115*L2115-P2115*Q2115+U2117+U2118),ABS(X2117-X2118-K2117*L2117-P2117*Q2117+U2118)))</f>
        <v>0</v>
      </c>
      <c r="Z2118" s="28">
        <v>-67.832121000000001</v>
      </c>
      <c r="AA2118" s="28">
        <v>0.15761</v>
      </c>
      <c r="AB2118" s="28">
        <v>-3.9239000000000003E-2</v>
      </c>
      <c r="AC2118" s="8">
        <f t="shared" ref="AC2118" si="5099">AB2118+AA2118</f>
        <v>0.118371</v>
      </c>
      <c r="AD2118" s="35">
        <v>0.114469317465396</v>
      </c>
      <c r="AE2118" s="8">
        <f t="shared" ref="AE2118" si="5100">IF(AD2118="",0,IF(OR(AC2118="",AC2118=0),W2118-AD2118,AC2118-AD2118))</f>
        <v>3.9016825346040035E-3</v>
      </c>
      <c r="AF2118" s="58">
        <f t="shared" ref="AF2118" si="5101">IF(AA2118="",(Z2118-V2118)-Z2117,AC2118-W2118)</f>
        <v>-1.0719999999999896E-3</v>
      </c>
      <c r="AG2118" s="40"/>
      <c r="AH2118" s="73"/>
      <c r="AI2118" s="40"/>
      <c r="AJ2118" s="73"/>
      <c r="AK2118" s="40">
        <v>40</v>
      </c>
      <c r="AL2118" s="73">
        <v>200</v>
      </c>
      <c r="AM2118" s="70"/>
      <c r="AN2118" s="74"/>
      <c r="AO2118" s="70"/>
      <c r="AP2118" s="63"/>
      <c r="AQ2118" s="63"/>
      <c r="AR2118" s="40"/>
      <c r="AS2118" s="40"/>
      <c r="AT2118" s="63"/>
      <c r="AU2118" s="63"/>
      <c r="AV2118" s="142"/>
      <c r="AW2118" s="71"/>
      <c r="AX2118" s="45"/>
      <c r="AY2118" s="45"/>
      <c r="AZ2118" s="46"/>
      <c r="BA2118" s="152"/>
      <c r="BB2118" s="47"/>
      <c r="BC2118" s="158">
        <v>0</v>
      </c>
      <c r="BD2118" s="158"/>
      <c r="BE2118" s="47"/>
      <c r="BF2118" s="56"/>
      <c r="BG2118" s="49"/>
      <c r="BH2118" s="50"/>
      <c r="BI2118" s="49"/>
      <c r="BJ2118" s="49"/>
      <c r="BK2118" s="49"/>
      <c r="BL2118" s="49"/>
      <c r="BM2118" s="49"/>
      <c r="BN2118" s="50"/>
      <c r="BO2118" s="49"/>
      <c r="BP2118" s="49"/>
      <c r="BQ2118" s="50"/>
      <c r="BR2118" s="9"/>
    </row>
    <row r="2119" spans="1:70" s="7" customFormat="1" x14ac:dyDescent="0.25">
      <c r="A2119" s="68" t="s">
        <v>3003</v>
      </c>
      <c r="B2119" s="67" t="s">
        <v>2799</v>
      </c>
      <c r="C2119" s="52">
        <v>44996.121550925927</v>
      </c>
      <c r="D2119" s="16">
        <f t="shared" ref="D2119" si="5102">(K2119*M2119+P2119*R2119)/(24*60*60)</f>
        <v>1.7546296296296296E-2</v>
      </c>
      <c r="E2119" s="26"/>
      <c r="F2119" s="14" t="s">
        <v>2998</v>
      </c>
      <c r="G2119" s="15">
        <v>0.11899999999999999</v>
      </c>
      <c r="H2119" s="131">
        <v>20</v>
      </c>
      <c r="I2119" s="131">
        <v>10</v>
      </c>
      <c r="J2119" s="143" t="s">
        <v>2396</v>
      </c>
      <c r="K2119" s="27">
        <v>2</v>
      </c>
      <c r="L2119" s="27">
        <v>6.0000000000000001E-3</v>
      </c>
      <c r="M2119" s="179">
        <v>289</v>
      </c>
      <c r="N2119" s="13">
        <v>240</v>
      </c>
      <c r="O2119" s="17">
        <v>2E-3</v>
      </c>
      <c r="P2119" s="27">
        <v>1</v>
      </c>
      <c r="Q2119" s="27">
        <v>6.0000000000000001E-3</v>
      </c>
      <c r="R2119" s="13">
        <v>938</v>
      </c>
      <c r="S2119" s="13">
        <v>240</v>
      </c>
      <c r="T2119" s="133">
        <v>2.9999999999999997E-4</v>
      </c>
      <c r="U2119" s="27">
        <v>1.4229E-2</v>
      </c>
      <c r="V2119" s="8">
        <f t="shared" ref="V2119" si="5103">IF(AB2117="Latest Sag:",-(K2119*L2119+P2119*Q2119),-(K2119*L2119+P2119*Q2119)+U2119)</f>
        <v>-3.7710000000000018E-3</v>
      </c>
      <c r="W2119" s="8">
        <f t="shared" ref="W2119" si="5104">IF(OR(AC2118="",AC2118=0),Z2118+V2119,IF(AB2117="Latest Sag:",AA2118+U2119+V2119,AC2118+V2119))</f>
        <v>0.11460000000000001</v>
      </c>
      <c r="X2119" s="33">
        <v>-36.389800000000001</v>
      </c>
      <c r="Y2119" s="53">
        <f t="shared" ref="Y2119" si="5105">IF(OR(ISBLANK(X2119),X2117=VALUE(20)),,IF(W2117="Latest Z20:",ABS(X2117-X2119-K2116*L2116-P2116*Q2116+U2118+U2119),ABS(X2118-X2119-K2118*L2118-P2118*Q2118+U2119)))</f>
        <v>1.0000000023515504E-6</v>
      </c>
      <c r="Z2119" s="28">
        <v>-67.831935000000001</v>
      </c>
      <c r="AA2119" s="28">
        <v>0.15760199999999999</v>
      </c>
      <c r="AB2119" s="28">
        <v>-4.3026000000000002E-2</v>
      </c>
      <c r="AC2119" s="8">
        <f t="shared" ref="AC2119" si="5106">AB2119+AA2119</f>
        <v>0.11457599999999998</v>
      </c>
      <c r="AD2119" s="35">
        <v>0.114469317465396</v>
      </c>
      <c r="AE2119" s="8">
        <f t="shared" ref="AE2119" si="5107">IF(AD2119="",0,IF(OR(AC2119="",AC2119=0),W2119-AD2119,AC2119-AD2119))</f>
        <v>1.0668253460398291E-4</v>
      </c>
      <c r="AF2119" s="58">
        <f t="shared" ref="AF2119" si="5108">IF(AA2119="",(Z2119-V2119)-Z2118,AC2119-W2119)</f>
        <v>-2.4000000000024002E-5</v>
      </c>
      <c r="AG2119" s="40"/>
      <c r="AH2119" s="73"/>
      <c r="AI2119" s="40"/>
      <c r="AJ2119" s="73"/>
      <c r="AK2119" s="40">
        <v>51</v>
      </c>
      <c r="AL2119" s="73">
        <v>200</v>
      </c>
      <c r="AM2119" s="70"/>
      <c r="AN2119" s="74"/>
      <c r="AO2119" s="70"/>
      <c r="AP2119" s="63"/>
      <c r="AQ2119" s="63"/>
      <c r="AR2119" s="40"/>
      <c r="AS2119" s="40"/>
      <c r="AT2119" s="63"/>
      <c r="AU2119" s="63"/>
      <c r="AV2119" s="142"/>
      <c r="AW2119" s="71"/>
      <c r="AX2119" s="45"/>
      <c r="AY2119" s="45"/>
      <c r="AZ2119" s="46"/>
      <c r="BA2119" s="152"/>
      <c r="BB2119" s="47"/>
      <c r="BC2119" s="158">
        <v>0</v>
      </c>
      <c r="BD2119" s="158">
        <v>4</v>
      </c>
      <c r="BE2119" s="47">
        <v>4.0999999999999996</v>
      </c>
      <c r="BF2119" s="56"/>
      <c r="BG2119" s="49"/>
      <c r="BH2119" s="50"/>
      <c r="BI2119" s="49"/>
      <c r="BJ2119" s="49"/>
      <c r="BK2119" s="49"/>
      <c r="BL2119" s="49"/>
      <c r="BM2119" s="49"/>
      <c r="BN2119" s="50"/>
      <c r="BO2119" s="49"/>
      <c r="BP2119" s="49"/>
      <c r="BQ2119" s="50"/>
      <c r="BR2119" s="9"/>
    </row>
    <row r="2120" spans="1:70" s="6" customFormat="1" x14ac:dyDescent="0.25">
      <c r="A2120" s="170" t="s">
        <v>1155</v>
      </c>
      <c r="B2120" s="136"/>
      <c r="C2120" s="137">
        <v>44996.168275462966</v>
      </c>
      <c r="D2120" s="146">
        <v>3.18</v>
      </c>
      <c r="E2120" s="139" t="s">
        <v>814</v>
      </c>
      <c r="F2120" s="165" t="s">
        <v>1157</v>
      </c>
      <c r="G2120" s="22"/>
      <c r="H2120" s="134"/>
      <c r="I2120" s="134"/>
      <c r="J2120" s="145"/>
      <c r="K2120" s="29"/>
      <c r="L2120" s="29"/>
      <c r="M2120" s="1"/>
      <c r="N2120" s="1"/>
      <c r="O2120" s="3"/>
      <c r="P2120" s="29"/>
      <c r="Q2120" s="29"/>
      <c r="R2120" s="1"/>
      <c r="S2120" s="1"/>
      <c r="T2120" s="147" t="s">
        <v>903</v>
      </c>
      <c r="U2120" s="32" t="s">
        <v>24</v>
      </c>
      <c r="V2120" s="24"/>
      <c r="W2120" s="25" t="s">
        <v>22</v>
      </c>
      <c r="X2120" s="30">
        <v>20</v>
      </c>
      <c r="Y2120" s="138"/>
      <c r="Z2120" s="30"/>
      <c r="AA2120" s="30"/>
      <c r="AB2120" s="36" t="s">
        <v>21</v>
      </c>
      <c r="AC2120" s="24">
        <f>$AC$2119</f>
        <v>0.11457599999999998</v>
      </c>
      <c r="AD2120" s="30"/>
      <c r="AE2120" s="24"/>
      <c r="AF2120" s="24"/>
      <c r="AG2120" s="41"/>
      <c r="AH2120" s="41"/>
      <c r="AI2120" s="41"/>
      <c r="AJ2120" s="41"/>
      <c r="AK2120" s="41"/>
      <c r="AL2120" s="41"/>
      <c r="AM2120" s="41"/>
      <c r="AN2120" s="41"/>
      <c r="AO2120" s="41"/>
      <c r="AP2120" s="135"/>
      <c r="AQ2120" s="135"/>
      <c r="AR2120" s="41"/>
      <c r="AS2120" s="41"/>
      <c r="AT2120" s="135"/>
      <c r="AU2120" s="135"/>
      <c r="AV2120" s="29"/>
      <c r="AW2120" s="42"/>
      <c r="AX2120" s="42"/>
      <c r="AY2120" s="42"/>
      <c r="AZ2120" s="43"/>
      <c r="BA2120" s="151"/>
      <c r="BB2120" s="44"/>
      <c r="BC2120" s="157">
        <v>1</v>
      </c>
      <c r="BD2120" s="157"/>
      <c r="BE2120" s="44"/>
      <c r="BF2120" s="48"/>
      <c r="BG2120" s="48"/>
      <c r="BH2120" s="48"/>
      <c r="BI2120" s="48"/>
      <c r="BJ2120" s="48"/>
      <c r="BK2120" s="48"/>
      <c r="BL2120" s="48"/>
      <c r="BM2120" s="48"/>
      <c r="BN2120" s="48"/>
      <c r="BO2120" s="48"/>
      <c r="BP2120" s="48"/>
      <c r="BQ2120" s="48"/>
      <c r="BR2120" s="1"/>
    </row>
    <row r="2121" spans="1:70" s="7" customFormat="1" x14ac:dyDescent="0.25">
      <c r="A2121" s="68" t="s">
        <v>3004</v>
      </c>
      <c r="B2121" s="67" t="s">
        <v>2799</v>
      </c>
      <c r="C2121" s="52">
        <v>44996.172442129631</v>
      </c>
      <c r="D2121" s="16">
        <f t="shared" ref="D2121" si="5109">(K2121*M2121+P2121*R2121)/(24*60*60)</f>
        <v>0</v>
      </c>
      <c r="E2121" s="26"/>
      <c r="F2121" s="14" t="s">
        <v>2998</v>
      </c>
      <c r="G2121" s="15">
        <v>0.11899999999999999</v>
      </c>
      <c r="H2121" s="131">
        <v>20</v>
      </c>
      <c r="I2121" s="131">
        <v>10</v>
      </c>
      <c r="J2121" s="143" t="s">
        <v>2396</v>
      </c>
      <c r="K2121" s="37"/>
      <c r="L2121" s="27">
        <v>6.0000000000000001E-3</v>
      </c>
      <c r="M2121" s="179">
        <v>289</v>
      </c>
      <c r="N2121" s="13">
        <v>240</v>
      </c>
      <c r="O2121" s="17">
        <v>2E-3</v>
      </c>
      <c r="P2121" s="37"/>
      <c r="Q2121" s="27">
        <v>6.0000000000000001E-3</v>
      </c>
      <c r="R2121" s="13">
        <v>938</v>
      </c>
      <c r="S2121" s="13">
        <v>240</v>
      </c>
      <c r="T2121" s="133">
        <v>2.9999999999999997E-4</v>
      </c>
      <c r="U2121" s="27">
        <v>0</v>
      </c>
      <c r="V2121" s="8">
        <f t="shared" ref="V2121" si="5110">IF(AB2119="Latest Sag:",-(K2121*L2121+P2121*Q2121),-(K2121*L2121+P2121*Q2121)+U2121)</f>
        <v>0</v>
      </c>
      <c r="W2121" s="8">
        <f t="shared" ref="W2121" si="5111">IF(OR(AC2120="",AC2120=0),Z2120+V2121,IF(AB2119="Latest Sag:",AA2120+U2121+V2121,AC2120+V2121))</f>
        <v>0.11457599999999998</v>
      </c>
      <c r="X2121" s="34"/>
      <c r="Y2121" s="53">
        <f t="shared" ref="Y2121" si="5112">IF(OR(ISBLANK(X2121),X2119=VALUE(20)),,IF(W2119="Latest Z20:",ABS(X2119-X2121-K2118*L2118-P2118*Q2118+U2120+U2121),ABS(X2120-X2121-K2120*L2120-P2120*Q2120+U2121)))</f>
        <v>0</v>
      </c>
      <c r="Z2121" s="28">
        <v>-67.831130000000002</v>
      </c>
      <c r="AA2121" s="28">
        <v>0.15756400000000001</v>
      </c>
      <c r="AB2121" s="28">
        <v>2.579E-2</v>
      </c>
      <c r="AC2121" s="8">
        <f t="shared" ref="AC2121" si="5113">AB2121+AA2121</f>
        <v>0.18335400000000002</v>
      </c>
      <c r="AD2121" s="35">
        <v>0.11450742560553499</v>
      </c>
      <c r="AE2121" s="8">
        <f t="shared" ref="AE2121" si="5114">IF(AD2121="",0,IF(OR(AC2121="",AC2121=0),W2121-AD2121,AC2121-AD2121))</f>
        <v>6.8846574394465024E-2</v>
      </c>
      <c r="AF2121" s="58">
        <f t="shared" ref="AF2121" si="5115">IF(AA2121="",(Z2121-V2121)-Z2120,AC2121-W2121)</f>
        <v>6.8778000000000034E-2</v>
      </c>
      <c r="AG2121" s="40"/>
      <c r="AH2121" s="73"/>
      <c r="AI2121" s="40"/>
      <c r="AJ2121" s="73"/>
      <c r="AK2121" s="40">
        <v>1663</v>
      </c>
      <c r="AL2121" s="73">
        <v>200</v>
      </c>
      <c r="AM2121" s="70"/>
      <c r="AN2121" s="74"/>
      <c r="AO2121" s="70"/>
      <c r="AP2121" s="63"/>
      <c r="AQ2121" s="63"/>
      <c r="AR2121" s="40"/>
      <c r="AS2121" s="40"/>
      <c r="AT2121" s="63"/>
      <c r="AU2121" s="63"/>
      <c r="AV2121" s="142"/>
      <c r="AW2121" s="71"/>
      <c r="AX2121" s="45"/>
      <c r="AY2121" s="45"/>
      <c r="AZ2121" s="46"/>
      <c r="BA2121" s="152"/>
      <c r="BB2121" s="47"/>
      <c r="BC2121" s="158">
        <v>1</v>
      </c>
      <c r="BD2121" s="158"/>
      <c r="BE2121" s="47"/>
      <c r="BF2121" s="56"/>
      <c r="BG2121" s="49"/>
      <c r="BH2121" s="50"/>
      <c r="BI2121" s="49"/>
      <c r="BJ2121" s="49"/>
      <c r="BK2121" s="49"/>
      <c r="BL2121" s="49"/>
      <c r="BM2121" s="49"/>
      <c r="BN2121" s="50"/>
      <c r="BO2121" s="49"/>
      <c r="BP2121" s="49"/>
      <c r="BQ2121" s="50"/>
      <c r="BR2121" s="9"/>
    </row>
    <row r="2122" spans="1:70" s="7" customFormat="1" x14ac:dyDescent="0.25">
      <c r="A2122" s="68" t="s">
        <v>3005</v>
      </c>
      <c r="B2122" s="67" t="s">
        <v>2799</v>
      </c>
      <c r="C2122" s="52">
        <v>44996.189606481479</v>
      </c>
      <c r="D2122" s="16">
        <f t="shared" ref="D2122" si="5116">(K2122*M2122+P2122*R2122)/(24*60*60)</f>
        <v>3.6793981481481483E-2</v>
      </c>
      <c r="E2122" s="26"/>
      <c r="F2122" s="14" t="s">
        <v>2998</v>
      </c>
      <c r="G2122" s="15">
        <v>0.11899999999999999</v>
      </c>
      <c r="H2122" s="131">
        <v>20</v>
      </c>
      <c r="I2122" s="131">
        <v>10</v>
      </c>
      <c r="J2122" s="143" t="s">
        <v>2396</v>
      </c>
      <c r="K2122" s="27">
        <v>11</v>
      </c>
      <c r="L2122" s="27">
        <v>6.0000000000000001E-3</v>
      </c>
      <c r="M2122" s="179">
        <v>289</v>
      </c>
      <c r="N2122" s="13">
        <v>240</v>
      </c>
      <c r="O2122" s="17">
        <v>2E-3</v>
      </c>
      <c r="P2122" s="27">
        <v>0</v>
      </c>
      <c r="Q2122" s="27">
        <v>6.0000000000000001E-3</v>
      </c>
      <c r="R2122" s="13">
        <v>938</v>
      </c>
      <c r="S2122" s="13">
        <v>240</v>
      </c>
      <c r="T2122" s="133">
        <v>2.9999999999999997E-4</v>
      </c>
      <c r="U2122" s="27">
        <v>2.7900000000000001E-2</v>
      </c>
      <c r="V2122" s="8">
        <f t="shared" ref="V2122" si="5117">IF(AB2120="Latest Sag:",-(K2122*L2122+P2122*Q2122),-(K2122*L2122+P2122*Q2122)+U2122)</f>
        <v>-6.6000000000000003E-2</v>
      </c>
      <c r="W2122" s="8">
        <f t="shared" ref="W2122" si="5118">IF(OR(AC2121="",AC2121=0),Z2121+V2122,IF(AB2120="Latest Sag:",AA2121+U2122+V2122,AC2121+V2122))</f>
        <v>0.11946400000000001</v>
      </c>
      <c r="X2122" s="33">
        <v>-36.337269999999997</v>
      </c>
      <c r="Y2122" s="53">
        <f t="shared" ref="Y2122" si="5119">IF(OR(ISBLANK(X2122),X2120=VALUE(20)),,IF(W2120="Latest Z20:",ABS(X2120-X2122-K2119*L2119-P2119*Q2119+U2121+U2122),ABS(X2121-X2122-K2121*L2121-P2121*Q2121+U2122)))</f>
        <v>0</v>
      </c>
      <c r="Z2122" s="28">
        <v>-67.831432000000007</v>
      </c>
      <c r="AA2122" s="28">
        <v>0.15751999999999999</v>
      </c>
      <c r="AB2122" s="28">
        <v>-3.884E-2</v>
      </c>
      <c r="AC2122" s="8">
        <f t="shared" ref="AC2122" si="5120">AB2122+AA2122</f>
        <v>0.11867999999999999</v>
      </c>
      <c r="AD2122" s="35">
        <v>0.11450742560553499</v>
      </c>
      <c r="AE2122" s="8">
        <f t="shared" ref="AE2122" si="5121">IF(AD2122="",0,IF(OR(AC2122="",AC2122=0),W2122-AD2122,AC2122-AD2122))</f>
        <v>4.1725743944650007E-3</v>
      </c>
      <c r="AF2122" s="58">
        <f t="shared" ref="AF2122" si="5122">IF(AA2122="",(Z2122-V2122)-Z2121,AC2122-W2122)</f>
        <v>-7.8400000000002079E-4</v>
      </c>
      <c r="AG2122" s="40"/>
      <c r="AH2122" s="73"/>
      <c r="AI2122" s="40"/>
      <c r="AJ2122" s="73"/>
      <c r="AK2122" s="40">
        <v>40</v>
      </c>
      <c r="AL2122" s="73">
        <v>200</v>
      </c>
      <c r="AM2122" s="70"/>
      <c r="AN2122" s="74"/>
      <c r="AO2122" s="70"/>
      <c r="AP2122" s="63"/>
      <c r="AQ2122" s="63"/>
      <c r="AR2122" s="40"/>
      <c r="AS2122" s="40"/>
      <c r="AT2122" s="63"/>
      <c r="AU2122" s="63"/>
      <c r="AV2122" s="142"/>
      <c r="AW2122" s="71"/>
      <c r="AX2122" s="45"/>
      <c r="AY2122" s="45"/>
      <c r="AZ2122" s="46"/>
      <c r="BA2122" s="152"/>
      <c r="BB2122" s="47"/>
      <c r="BC2122" s="158">
        <v>1</v>
      </c>
      <c r="BD2122" s="158"/>
      <c r="BE2122" s="47"/>
      <c r="BF2122" s="56"/>
      <c r="BG2122" s="49"/>
      <c r="BH2122" s="50"/>
      <c r="BI2122" s="49"/>
      <c r="BJ2122" s="49"/>
      <c r="BK2122" s="49"/>
      <c r="BL2122" s="49"/>
      <c r="BM2122" s="49"/>
      <c r="BN2122" s="50"/>
      <c r="BO2122" s="49"/>
      <c r="BP2122" s="49"/>
      <c r="BQ2122" s="50"/>
      <c r="BR2122" s="9"/>
    </row>
    <row r="2123" spans="1:70" s="7" customFormat="1" x14ac:dyDescent="0.25">
      <c r="A2123" s="68" t="s">
        <v>3006</v>
      </c>
      <c r="B2123" s="67" t="s">
        <v>3007</v>
      </c>
      <c r="C2123" s="52">
        <v>44996.241863425923</v>
      </c>
      <c r="D2123" s="16">
        <f t="shared" ref="D2123" si="5123">(K2123*M2123+P2123*R2123)/(24*60*60)</f>
        <v>1.7546296296296296E-2</v>
      </c>
      <c r="E2123" s="26"/>
      <c r="F2123" s="14" t="s">
        <v>2998</v>
      </c>
      <c r="G2123" s="15">
        <v>0.11899999999999999</v>
      </c>
      <c r="H2123" s="131">
        <v>20</v>
      </c>
      <c r="I2123" s="131">
        <v>10</v>
      </c>
      <c r="J2123" s="143" t="s">
        <v>2396</v>
      </c>
      <c r="K2123" s="27">
        <v>2</v>
      </c>
      <c r="L2123" s="27">
        <v>6.0000000000000001E-3</v>
      </c>
      <c r="M2123" s="179">
        <v>289</v>
      </c>
      <c r="N2123" s="13">
        <v>240</v>
      </c>
      <c r="O2123" s="17">
        <v>2E-3</v>
      </c>
      <c r="P2123" s="27">
        <v>1</v>
      </c>
      <c r="Q2123" s="27">
        <v>6.0000000000000001E-3</v>
      </c>
      <c r="R2123" s="13">
        <v>938</v>
      </c>
      <c r="S2123" s="13">
        <v>240</v>
      </c>
      <c r="T2123" s="133">
        <v>2.9999999999999997E-4</v>
      </c>
      <c r="U2123" s="27">
        <v>1.3912000000000001E-2</v>
      </c>
      <c r="V2123" s="8">
        <f t="shared" ref="V2123" si="5124">IF(AB2121="Latest Sag:",-(K2123*L2123+P2123*Q2123),-(K2123*L2123+P2123*Q2123)+U2123)</f>
        <v>-4.0880000000000014E-3</v>
      </c>
      <c r="W2123" s="8">
        <f t="shared" ref="W2123" si="5125">IF(OR(AC2122="",AC2122=0),Z2122+V2123,IF(AB2121="Latest Sag:",AA2122+U2123+V2123,AC2122+V2123))</f>
        <v>0.114592</v>
      </c>
      <c r="X2123" s="33">
        <v>-36.389360000000003</v>
      </c>
      <c r="Y2123" s="53">
        <f t="shared" ref="Y2123" si="5126">IF(OR(ISBLANK(X2123),X2121=VALUE(20)),,IF(W2121="Latest Z20:",ABS(X2121-X2123-K2120*L2120-P2120*Q2120+U2122+U2123),ABS(X2122-X2123-K2122*L2122-P2122*Q2122+U2123)))</f>
        <v>2.0000000068506885E-6</v>
      </c>
      <c r="Z2123" s="28">
        <v>-67.831586000000001</v>
      </c>
      <c r="AA2123" s="28">
        <v>0.15754199999999999</v>
      </c>
      <c r="AB2123" s="28">
        <v>-4.2994999999999998E-2</v>
      </c>
      <c r="AC2123" s="8">
        <f t="shared" ref="AC2123" si="5127">AB2123+AA2123</f>
        <v>0.11454699999999998</v>
      </c>
      <c r="AD2123" s="35">
        <v>0.11450742560553499</v>
      </c>
      <c r="AE2123" s="8">
        <f t="shared" ref="AE2123" si="5128">IF(AD2123="",0,IF(OR(AC2123="",AC2123=0),W2123-AD2123,AC2123-AD2123))</f>
        <v>3.9574394464989004E-5</v>
      </c>
      <c r="AF2123" s="58">
        <f t="shared" ref="AF2123" si="5129">IF(AA2123="",(Z2123-V2123)-Z2122,AC2123-W2123)</f>
        <v>-4.5000000000017248E-5</v>
      </c>
      <c r="AG2123" s="40"/>
      <c r="AH2123" s="73"/>
      <c r="AI2123" s="40"/>
      <c r="AJ2123" s="73"/>
      <c r="AK2123" s="40">
        <v>45</v>
      </c>
      <c r="AL2123" s="73">
        <v>200</v>
      </c>
      <c r="AM2123" s="70"/>
      <c r="AN2123" s="74"/>
      <c r="AO2123" s="70"/>
      <c r="AP2123" s="63"/>
      <c r="AQ2123" s="63"/>
      <c r="AR2123" s="40"/>
      <c r="AS2123" s="40"/>
      <c r="AT2123" s="63"/>
      <c r="AU2123" s="63"/>
      <c r="AV2123" s="142"/>
      <c r="AW2123" s="71"/>
      <c r="AX2123" s="45"/>
      <c r="AY2123" s="45"/>
      <c r="AZ2123" s="46"/>
      <c r="BA2123" s="152"/>
      <c r="BB2123" s="47"/>
      <c r="BC2123" s="158">
        <v>1</v>
      </c>
      <c r="BD2123" s="158">
        <v>8</v>
      </c>
      <c r="BE2123" s="47">
        <v>4.9000000000000004</v>
      </c>
      <c r="BF2123" s="56"/>
      <c r="BG2123" s="49"/>
      <c r="BH2123" s="50"/>
      <c r="BI2123" s="49"/>
      <c r="BJ2123" s="49"/>
      <c r="BK2123" s="49"/>
      <c r="BL2123" s="49"/>
      <c r="BM2123" s="49"/>
      <c r="BN2123" s="50"/>
      <c r="BO2123" s="49"/>
      <c r="BP2123" s="49"/>
      <c r="BQ2123" s="50"/>
      <c r="BR2123" s="9"/>
    </row>
    <row r="2124" spans="1:70" s="6" customFormat="1" x14ac:dyDescent="0.25">
      <c r="A2124" s="170" t="s">
        <v>1155</v>
      </c>
      <c r="B2124" s="136"/>
      <c r="C2124" s="137">
        <v>44996.290648148148</v>
      </c>
      <c r="D2124" s="146">
        <v>2.94</v>
      </c>
      <c r="E2124" s="139" t="s">
        <v>814</v>
      </c>
      <c r="F2124" s="165" t="s">
        <v>1171</v>
      </c>
      <c r="G2124" s="22"/>
      <c r="H2124" s="134"/>
      <c r="I2124" s="134"/>
      <c r="J2124" s="145"/>
      <c r="K2124" s="29"/>
      <c r="L2124" s="29"/>
      <c r="M2124" s="1"/>
      <c r="N2124" s="1"/>
      <c r="O2124" s="3"/>
      <c r="P2124" s="29"/>
      <c r="Q2124" s="29"/>
      <c r="R2124" s="1"/>
      <c r="S2124" s="1"/>
      <c r="T2124" s="147" t="s">
        <v>903</v>
      </c>
      <c r="U2124" s="32" t="s">
        <v>24</v>
      </c>
      <c r="V2124" s="24"/>
      <c r="W2124" s="25" t="s">
        <v>22</v>
      </c>
      <c r="X2124" s="30">
        <v>20</v>
      </c>
      <c r="Y2124" s="138"/>
      <c r="Z2124" s="30"/>
      <c r="AA2124" s="30"/>
      <c r="AB2124" s="36" t="s">
        <v>21</v>
      </c>
      <c r="AC2124" s="24">
        <f>$AC$2123</f>
        <v>0.11454699999999998</v>
      </c>
      <c r="AD2124" s="30"/>
      <c r="AE2124" s="24"/>
      <c r="AF2124" s="24"/>
      <c r="AG2124" s="41"/>
      <c r="AH2124" s="41"/>
      <c r="AI2124" s="41"/>
      <c r="AJ2124" s="41"/>
      <c r="AK2124" s="41"/>
      <c r="AL2124" s="41"/>
      <c r="AM2124" s="41"/>
      <c r="AN2124" s="41"/>
      <c r="AO2124" s="41"/>
      <c r="AP2124" s="135"/>
      <c r="AQ2124" s="135"/>
      <c r="AR2124" s="41"/>
      <c r="AS2124" s="41"/>
      <c r="AT2124" s="135"/>
      <c r="AU2124" s="135"/>
      <c r="AV2124" s="29"/>
      <c r="AW2124" s="42"/>
      <c r="AX2124" s="42"/>
      <c r="AY2124" s="42"/>
      <c r="AZ2124" s="43"/>
      <c r="BA2124" s="151"/>
      <c r="BB2124" s="44"/>
      <c r="BC2124" s="157">
        <v>2</v>
      </c>
      <c r="BD2124" s="157"/>
      <c r="BE2124" s="44"/>
      <c r="BF2124" s="48"/>
      <c r="BG2124" s="48"/>
      <c r="BH2124" s="48"/>
      <c r="BI2124" s="48"/>
      <c r="BJ2124" s="48"/>
      <c r="BK2124" s="48"/>
      <c r="BL2124" s="48"/>
      <c r="BM2124" s="48"/>
      <c r="BN2124" s="48"/>
      <c r="BO2124" s="48"/>
      <c r="BP2124" s="48"/>
      <c r="BQ2124" s="48"/>
      <c r="BR2124" s="1"/>
    </row>
    <row r="2125" spans="1:70" s="7" customFormat="1" x14ac:dyDescent="0.25">
      <c r="A2125" s="68" t="s">
        <v>3008</v>
      </c>
      <c r="B2125" s="67" t="s">
        <v>1713</v>
      </c>
      <c r="C2125" s="52">
        <v>44996.290694444448</v>
      </c>
      <c r="D2125" s="16">
        <f t="shared" ref="D2125" si="5130">(K2125*M2125+P2125*R2125)/(24*60*60)</f>
        <v>0</v>
      </c>
      <c r="E2125" s="26"/>
      <c r="F2125" s="14" t="s">
        <v>2998</v>
      </c>
      <c r="G2125" s="15">
        <v>0.11899999999999999</v>
      </c>
      <c r="H2125" s="131">
        <v>20</v>
      </c>
      <c r="I2125" s="131">
        <v>10</v>
      </c>
      <c r="J2125" s="143" t="s">
        <v>2396</v>
      </c>
      <c r="K2125" s="37"/>
      <c r="L2125" s="27">
        <v>6.0000000000000001E-3</v>
      </c>
      <c r="M2125" s="179">
        <v>289</v>
      </c>
      <c r="N2125" s="13">
        <v>240</v>
      </c>
      <c r="O2125" s="17">
        <v>2E-3</v>
      </c>
      <c r="P2125" s="37"/>
      <c r="Q2125" s="27">
        <v>6.0000000000000001E-3</v>
      </c>
      <c r="R2125" s="13">
        <v>938</v>
      </c>
      <c r="S2125" s="13">
        <v>240</v>
      </c>
      <c r="T2125" s="133">
        <v>2.9999999999999997E-4</v>
      </c>
      <c r="U2125" s="27">
        <v>0</v>
      </c>
      <c r="V2125" s="8">
        <f t="shared" ref="V2125" si="5131">IF(AB2123="Latest Sag:",-(K2125*L2125+P2125*Q2125),-(K2125*L2125+P2125*Q2125)+U2125)</f>
        <v>0</v>
      </c>
      <c r="W2125" s="8">
        <f t="shared" ref="W2125" si="5132">IF(OR(AC2124="",AC2124=0),Z2124+V2125,IF(AB2123="Latest Sag:",AA2124+U2125+V2125,AC2124+V2125))</f>
        <v>0.11454699999999998</v>
      </c>
      <c r="X2125" s="34"/>
      <c r="Y2125" s="53">
        <f t="shared" ref="Y2125" si="5133">IF(OR(ISBLANK(X2125),X2123=VALUE(20)),,IF(W2123="Latest Z20:",ABS(X2123-X2125-K2122*L2122-P2122*Q2122+U2124+U2125),ABS(X2124-X2125-K2124*L2124-P2124*Q2124+U2125)))</f>
        <v>0</v>
      </c>
      <c r="Z2125" s="28">
        <v>-67.830793</v>
      </c>
      <c r="AA2125" s="28">
        <v>0.15758800000000001</v>
      </c>
      <c r="AB2125" s="28">
        <v>2.3889000000000001E-2</v>
      </c>
      <c r="AC2125" s="8">
        <f t="shared" ref="AC2125" si="5134">AB2125+AA2125</f>
        <v>0.181477</v>
      </c>
      <c r="AD2125" s="35">
        <v>0.114555745384764</v>
      </c>
      <c r="AE2125" s="8">
        <f t="shared" ref="AE2125" si="5135">IF(AD2125="",0,IF(OR(AC2125="",AC2125=0),W2125-AD2125,AC2125-AD2125))</f>
        <v>6.6921254615236E-2</v>
      </c>
      <c r="AF2125" s="58">
        <f t="shared" ref="AF2125" si="5136">IF(AA2125="",(Z2125-V2125)-Z2124,AC2125-W2125)</f>
        <v>6.6930000000000017E-2</v>
      </c>
      <c r="AG2125" s="40"/>
      <c r="AH2125" s="73"/>
      <c r="AI2125" s="40"/>
      <c r="AJ2125" s="73"/>
      <c r="AK2125" s="40">
        <v>1672</v>
      </c>
      <c r="AL2125" s="73">
        <v>200</v>
      </c>
      <c r="AM2125" s="70"/>
      <c r="AN2125" s="74"/>
      <c r="AO2125" s="70"/>
      <c r="AP2125" s="63"/>
      <c r="AQ2125" s="63"/>
      <c r="AR2125" s="40"/>
      <c r="AS2125" s="40"/>
      <c r="AT2125" s="63"/>
      <c r="AU2125" s="63"/>
      <c r="AV2125" s="142"/>
      <c r="AW2125" s="71"/>
      <c r="AX2125" s="45"/>
      <c r="AY2125" s="45"/>
      <c r="AZ2125" s="46"/>
      <c r="BA2125" s="152"/>
      <c r="BB2125" s="47"/>
      <c r="BC2125" s="158">
        <v>2</v>
      </c>
      <c r="BD2125" s="158"/>
      <c r="BE2125" s="47"/>
      <c r="BF2125" s="56"/>
      <c r="BG2125" s="49"/>
      <c r="BH2125" s="50"/>
      <c r="BI2125" s="49"/>
      <c r="BJ2125" s="49"/>
      <c r="BK2125" s="49"/>
      <c r="BL2125" s="49"/>
      <c r="BM2125" s="49"/>
      <c r="BN2125" s="50"/>
      <c r="BO2125" s="49"/>
      <c r="BP2125" s="49"/>
      <c r="BQ2125" s="50"/>
      <c r="BR2125" s="9"/>
    </row>
    <row r="2126" spans="1:70" s="7" customFormat="1" x14ac:dyDescent="0.25">
      <c r="A2126" s="68" t="s">
        <v>3009</v>
      </c>
      <c r="B2126" s="67" t="s">
        <v>1713</v>
      </c>
      <c r="C2126" s="52">
        <v>44996.31212962963</v>
      </c>
      <c r="D2126" s="16">
        <f t="shared" ref="D2126" si="5137">(K2126*M2126+P2126*R2126)/(24*60*60)</f>
        <v>4.0138888888888891E-2</v>
      </c>
      <c r="E2126" s="26"/>
      <c r="F2126" s="14" t="s">
        <v>2998</v>
      </c>
      <c r="G2126" s="15">
        <v>0.11899999999999999</v>
      </c>
      <c r="H2126" s="131">
        <v>20</v>
      </c>
      <c r="I2126" s="131">
        <v>10</v>
      </c>
      <c r="J2126" s="143" t="s">
        <v>2396</v>
      </c>
      <c r="K2126" s="27">
        <v>12</v>
      </c>
      <c r="L2126" s="27">
        <v>6.0000000000000001E-3</v>
      </c>
      <c r="M2126" s="179">
        <v>289</v>
      </c>
      <c r="N2126" s="13">
        <v>240</v>
      </c>
      <c r="O2126" s="17">
        <v>2E-3</v>
      </c>
      <c r="P2126" s="27">
        <v>0</v>
      </c>
      <c r="Q2126" s="27">
        <v>6.0000000000000001E-3</v>
      </c>
      <c r="R2126" s="13">
        <v>938</v>
      </c>
      <c r="S2126" s="13">
        <v>240</v>
      </c>
      <c r="T2126" s="133">
        <v>2.9999999999999997E-4</v>
      </c>
      <c r="U2126" s="27">
        <v>3.4229000000000002E-2</v>
      </c>
      <c r="V2126" s="8">
        <f t="shared" ref="V2126" si="5138">IF(AB2124="Latest Sag:",-(K2126*L2126+P2126*Q2126),-(K2126*L2126+P2126*Q2126)+U2126)</f>
        <v>-7.2000000000000008E-2</v>
      </c>
      <c r="W2126" s="8">
        <f t="shared" ref="W2126" si="5139">IF(OR(AC2125="",AC2125=0),Z2125+V2126,IF(AB2124="Latest Sag:",AA2125+U2126+V2126,AC2125+V2126))</f>
        <v>0.11981700000000001</v>
      </c>
      <c r="X2126" s="33">
        <v>-36.330013000000001</v>
      </c>
      <c r="Y2126" s="53">
        <f t="shared" ref="Y2126" si="5140">IF(OR(ISBLANK(X2126),X2124=VALUE(20)),,IF(W2124="Latest Z20:",ABS(X2124-X2126-K2123*L2123-P2123*Q2123+U2125+U2126),ABS(X2125-X2126-K2125*L2125-P2125*Q2125+U2126)))</f>
        <v>0</v>
      </c>
      <c r="Z2126" s="28">
        <v>-67.831271999999998</v>
      </c>
      <c r="AA2126" s="28">
        <v>0.157634</v>
      </c>
      <c r="AB2126" s="28">
        <v>-3.7803999999999997E-2</v>
      </c>
      <c r="AC2126" s="8">
        <f t="shared" ref="AC2126" si="5141">AB2126+AA2126</f>
        <v>0.11982999999999999</v>
      </c>
      <c r="AD2126" s="35">
        <v>0.114555745384764</v>
      </c>
      <c r="AE2126" s="8">
        <f t="shared" ref="AE2126" si="5142">IF(AD2126="",0,IF(OR(AC2126="",AC2126=0),W2126-AD2126,AC2126-AD2126))</f>
        <v>5.2742546152359931E-3</v>
      </c>
      <c r="AF2126" s="58">
        <f t="shared" ref="AF2126" si="5143">IF(AA2126="",(Z2126-V2126)-Z2125,AC2126-W2126)</f>
        <v>1.2999999999985246E-5</v>
      </c>
      <c r="AG2126" s="40"/>
      <c r="AH2126" s="73"/>
      <c r="AI2126" s="40"/>
      <c r="AJ2126" s="73"/>
      <c r="AK2126" s="40">
        <v>24</v>
      </c>
      <c r="AL2126" s="73">
        <v>200</v>
      </c>
      <c r="AM2126" s="70"/>
      <c r="AN2126" s="74"/>
      <c r="AO2126" s="70"/>
      <c r="AP2126" s="63"/>
      <c r="AQ2126" s="63"/>
      <c r="AR2126" s="40"/>
      <c r="AS2126" s="40"/>
      <c r="AT2126" s="63"/>
      <c r="AU2126" s="63"/>
      <c r="AV2126" s="142"/>
      <c r="AW2126" s="71"/>
      <c r="AX2126" s="45"/>
      <c r="AY2126" s="45"/>
      <c r="AZ2126" s="46"/>
      <c r="BA2126" s="152"/>
      <c r="BB2126" s="47"/>
      <c r="BC2126" s="158">
        <v>2</v>
      </c>
      <c r="BD2126" s="158"/>
      <c r="BE2126" s="47"/>
      <c r="BF2126" s="56"/>
      <c r="BG2126" s="49"/>
      <c r="BH2126" s="50"/>
      <c r="BI2126" s="49"/>
      <c r="BJ2126" s="49"/>
      <c r="BK2126" s="49"/>
      <c r="BL2126" s="49"/>
      <c r="BM2126" s="49"/>
      <c r="BN2126" s="50"/>
      <c r="BO2126" s="49"/>
      <c r="BP2126" s="49"/>
      <c r="BQ2126" s="50"/>
      <c r="BR2126" s="9"/>
    </row>
    <row r="2127" spans="1:70" s="7" customFormat="1" x14ac:dyDescent="0.25">
      <c r="A2127" s="68" t="s">
        <v>3010</v>
      </c>
      <c r="B2127" s="67" t="s">
        <v>1713</v>
      </c>
      <c r="C2127" s="52">
        <v>44996.366030092591</v>
      </c>
      <c r="D2127" s="16">
        <f t="shared" ref="D2127" si="5144">(K2127*M2127+P2127*R2127)/(24*60*60)</f>
        <v>1.7546296296296296E-2</v>
      </c>
      <c r="E2127" s="26"/>
      <c r="F2127" s="14" t="s">
        <v>2998</v>
      </c>
      <c r="G2127" s="15">
        <v>0.11899999999999999</v>
      </c>
      <c r="H2127" s="131">
        <v>20</v>
      </c>
      <c r="I2127" s="131">
        <v>10</v>
      </c>
      <c r="J2127" s="143" t="s">
        <v>2396</v>
      </c>
      <c r="K2127" s="27">
        <v>2</v>
      </c>
      <c r="L2127" s="27">
        <v>6.0000000000000001E-3</v>
      </c>
      <c r="M2127" s="179">
        <v>289</v>
      </c>
      <c r="N2127" s="13">
        <v>240</v>
      </c>
      <c r="O2127" s="17">
        <v>2E-3</v>
      </c>
      <c r="P2127" s="27">
        <v>1</v>
      </c>
      <c r="Q2127" s="27">
        <v>6.0000000000000001E-3</v>
      </c>
      <c r="R2127" s="13">
        <v>938</v>
      </c>
      <c r="S2127" s="13">
        <v>240</v>
      </c>
      <c r="T2127" s="133">
        <v>2.9999999999999997E-4</v>
      </c>
      <c r="U2127" s="27">
        <v>1.2803E-2</v>
      </c>
      <c r="V2127" s="8">
        <f t="shared" ref="V2127" si="5145">IF(AB2125="Latest Sag:",-(K2127*L2127+P2127*Q2127),-(K2127*L2127+P2127*Q2127)+U2127)</f>
        <v>-5.197000000000002E-3</v>
      </c>
      <c r="W2127" s="8">
        <f t="shared" ref="W2127" si="5146">IF(OR(AC2126="",AC2126=0),Z2126+V2127,IF(AB2125="Latest Sag:",AA2126+U2127+V2127,AC2126+V2127))</f>
        <v>0.11463299999999998</v>
      </c>
      <c r="X2127" s="33">
        <v>-36.389211000000003</v>
      </c>
      <c r="Y2127" s="53">
        <f t="shared" ref="Y2127" si="5147">IF(OR(ISBLANK(X2127),X2125=VALUE(20)),,IF(W2125="Latest Z20:",ABS(X2125-X2127-K2124*L2124-P2124*Q2124+U2126+U2127),ABS(X2126-X2127-K2126*L2126-P2126*Q2126+U2127)))</f>
        <v>1.0000000020739946E-6</v>
      </c>
      <c r="Z2127" s="28">
        <v>-67.831120999999996</v>
      </c>
      <c r="AA2127" s="28">
        <v>0.15764300000000001</v>
      </c>
      <c r="AB2127" s="28">
        <v>-4.2913E-2</v>
      </c>
      <c r="AC2127" s="8">
        <f t="shared" ref="AC2127" si="5148">AB2127+AA2127</f>
        <v>0.11473</v>
      </c>
      <c r="AD2127" s="35">
        <v>0.114555745384764</v>
      </c>
      <c r="AE2127" s="8">
        <f t="shared" ref="AE2127" si="5149">IF(AD2127="",0,IF(OR(AC2127="",AC2127=0),W2127-AD2127,AC2127-AD2127))</f>
        <v>1.7425461523599972E-4</v>
      </c>
      <c r="AF2127" s="58">
        <f t="shared" ref="AF2127" si="5150">IF(AA2127="",(Z2127-V2127)-Z2126,AC2127-W2127)</f>
        <v>9.7000000000013742E-5</v>
      </c>
      <c r="AG2127" s="40"/>
      <c r="AH2127" s="73"/>
      <c r="AI2127" s="40"/>
      <c r="AJ2127" s="73"/>
      <c r="AK2127" s="40">
        <v>20</v>
      </c>
      <c r="AL2127" s="73">
        <v>200</v>
      </c>
      <c r="AM2127" s="70"/>
      <c r="AN2127" s="74"/>
      <c r="AO2127" s="70"/>
      <c r="AP2127" s="63"/>
      <c r="AQ2127" s="63"/>
      <c r="AR2127" s="40"/>
      <c r="AS2127" s="40"/>
      <c r="AT2127" s="63"/>
      <c r="AU2127" s="63"/>
      <c r="AV2127" s="142"/>
      <c r="AW2127" s="71"/>
      <c r="AX2127" s="45"/>
      <c r="AY2127" s="45"/>
      <c r="AZ2127" s="46"/>
      <c r="BA2127" s="152"/>
      <c r="BB2127" s="47"/>
      <c r="BC2127" s="158">
        <v>2</v>
      </c>
      <c r="BD2127" s="158">
        <v>9</v>
      </c>
      <c r="BE2127" s="47">
        <v>19.7</v>
      </c>
      <c r="BF2127" s="56"/>
      <c r="BG2127" s="49"/>
      <c r="BH2127" s="50"/>
      <c r="BI2127" s="49"/>
      <c r="BJ2127" s="49"/>
      <c r="BK2127" s="49"/>
      <c r="BL2127" s="49"/>
      <c r="BM2127" s="49"/>
      <c r="BN2127" s="50"/>
      <c r="BO2127" s="49"/>
      <c r="BP2127" s="49"/>
      <c r="BQ2127" s="50"/>
      <c r="BR2127" s="9"/>
    </row>
    <row r="2128" spans="1:70" s="6" customFormat="1" x14ac:dyDescent="0.25">
      <c r="A2128" s="170" t="s">
        <v>1155</v>
      </c>
      <c r="B2128" s="136"/>
      <c r="C2128" s="137">
        <v>44996.42260416667</v>
      </c>
      <c r="D2128" s="146">
        <v>3.17</v>
      </c>
      <c r="E2128" s="139" t="s">
        <v>814</v>
      </c>
      <c r="F2128" s="165" t="s">
        <v>1175</v>
      </c>
      <c r="G2128" s="22"/>
      <c r="H2128" s="134"/>
      <c r="I2128" s="134"/>
      <c r="J2128" s="145"/>
      <c r="K2128" s="29"/>
      <c r="L2128" s="29"/>
      <c r="M2128" s="1"/>
      <c r="N2128" s="1"/>
      <c r="O2128" s="3"/>
      <c r="P2128" s="29"/>
      <c r="Q2128" s="29"/>
      <c r="R2128" s="1"/>
      <c r="S2128" s="1"/>
      <c r="T2128" s="147" t="s">
        <v>903</v>
      </c>
      <c r="U2128" s="32" t="s">
        <v>24</v>
      </c>
      <c r="V2128" s="24"/>
      <c r="W2128" s="25" t="s">
        <v>22</v>
      </c>
      <c r="X2128" s="30">
        <v>20</v>
      </c>
      <c r="Y2128" s="138"/>
      <c r="Z2128" s="30"/>
      <c r="AA2128" s="30"/>
      <c r="AB2128" s="36" t="s">
        <v>21</v>
      </c>
      <c r="AC2128" s="24">
        <f>$AC$2127</f>
        <v>0.11473</v>
      </c>
      <c r="AD2128" s="30"/>
      <c r="AE2128" s="24"/>
      <c r="AF2128" s="24"/>
      <c r="AG2128" s="41"/>
      <c r="AH2128" s="41"/>
      <c r="AI2128" s="41"/>
      <c r="AJ2128" s="41"/>
      <c r="AK2128" s="41"/>
      <c r="AL2128" s="41"/>
      <c r="AM2128" s="41"/>
      <c r="AN2128" s="41"/>
      <c r="AO2128" s="41"/>
      <c r="AP2128" s="135"/>
      <c r="AQ2128" s="135"/>
      <c r="AR2128" s="41"/>
      <c r="AS2128" s="41"/>
      <c r="AT2128" s="135"/>
      <c r="AU2128" s="135"/>
      <c r="AV2128" s="29"/>
      <c r="AW2128" s="42"/>
      <c r="AX2128" s="42"/>
      <c r="AY2128" s="42"/>
      <c r="AZ2128" s="43"/>
      <c r="BA2128" s="151"/>
      <c r="BB2128" s="44"/>
      <c r="BC2128" s="157">
        <v>3</v>
      </c>
      <c r="BD2128" s="157"/>
      <c r="BE2128" s="44"/>
      <c r="BF2128" s="48"/>
      <c r="BG2128" s="48"/>
      <c r="BH2128" s="48"/>
      <c r="BI2128" s="48"/>
      <c r="BJ2128" s="48"/>
      <c r="BK2128" s="48"/>
      <c r="BL2128" s="48"/>
      <c r="BM2128" s="48"/>
      <c r="BN2128" s="48"/>
      <c r="BO2128" s="48"/>
      <c r="BP2128" s="48"/>
      <c r="BQ2128" s="48"/>
      <c r="BR2128" s="1"/>
    </row>
    <row r="2129" spans="1:70" s="7" customFormat="1" x14ac:dyDescent="0.25">
      <c r="A2129" s="68" t="s">
        <v>3011</v>
      </c>
      <c r="B2129" s="67" t="s">
        <v>1713</v>
      </c>
      <c r="C2129" s="52">
        <v>44996.422650462962</v>
      </c>
      <c r="D2129" s="16">
        <f t="shared" ref="D2129" si="5151">(K2129*M2129+P2129*R2129)/(24*60*60)</f>
        <v>0</v>
      </c>
      <c r="E2129" s="26"/>
      <c r="F2129" s="14" t="s">
        <v>2998</v>
      </c>
      <c r="G2129" s="15">
        <v>0.11899999999999999</v>
      </c>
      <c r="H2129" s="131">
        <v>20</v>
      </c>
      <c r="I2129" s="131">
        <v>10</v>
      </c>
      <c r="J2129" s="143" t="s">
        <v>2396</v>
      </c>
      <c r="K2129" s="37"/>
      <c r="L2129" s="27">
        <v>6.0000000000000001E-3</v>
      </c>
      <c r="M2129" s="179">
        <v>289</v>
      </c>
      <c r="N2129" s="13">
        <v>240</v>
      </c>
      <c r="O2129" s="17">
        <v>2E-3</v>
      </c>
      <c r="P2129" s="37"/>
      <c r="Q2129" s="27">
        <v>6.0000000000000001E-3</v>
      </c>
      <c r="R2129" s="13">
        <v>938</v>
      </c>
      <c r="S2129" s="13">
        <v>240</v>
      </c>
      <c r="T2129" s="133">
        <v>2.9999999999999997E-4</v>
      </c>
      <c r="U2129" s="27">
        <v>0</v>
      </c>
      <c r="V2129" s="8">
        <f t="shared" ref="V2129" si="5152">IF(AB2127="Latest Sag:",-(K2129*L2129+P2129*Q2129),-(K2129*L2129+P2129*Q2129)+U2129)</f>
        <v>0</v>
      </c>
      <c r="W2129" s="8">
        <f t="shared" ref="W2129" si="5153">IF(OR(AC2128="",AC2128=0),Z2128+V2129,IF(AB2127="Latest Sag:",AA2128+U2129+V2129,AC2128+V2129))</f>
        <v>0.11473</v>
      </c>
      <c r="X2129" s="34"/>
      <c r="Y2129" s="53">
        <f t="shared" ref="Y2129" si="5154">IF(OR(ISBLANK(X2129),X2127=VALUE(20)),,IF(W2127="Latest Z20:",ABS(X2127-X2129-K2126*L2126-P2126*Q2126+U2128+U2129),ABS(X2128-X2129-K2128*L2128-P2128*Q2128+U2129)))</f>
        <v>0</v>
      </c>
      <c r="Z2129" s="28">
        <v>-67.830369000000005</v>
      </c>
      <c r="AA2129" s="28">
        <v>0.157944</v>
      </c>
      <c r="AB2129" s="28">
        <v>2.2637000000000001E-2</v>
      </c>
      <c r="AC2129" s="8">
        <f t="shared" ref="AC2129" si="5155">AB2129+AA2129</f>
        <v>0.18058099999999999</v>
      </c>
      <c r="AD2129" s="35">
        <v>0.114693737556087</v>
      </c>
      <c r="AE2129" s="8">
        <f t="shared" ref="AE2129" si="5156">IF(AD2129="",0,IF(OR(AC2129="",AC2129=0),W2129-AD2129,AC2129-AD2129))</f>
        <v>6.5887262443912992E-2</v>
      </c>
      <c r="AF2129" s="58">
        <f t="shared" ref="AF2129" si="5157">IF(AA2129="",(Z2129-V2129)-Z2128,AC2129-W2129)</f>
        <v>6.5850999999999993E-2</v>
      </c>
      <c r="AG2129" s="40"/>
      <c r="AH2129" s="73"/>
      <c r="AI2129" s="40"/>
      <c r="AJ2129" s="73"/>
      <c r="AK2129" s="40">
        <v>2438</v>
      </c>
      <c r="AL2129" s="73">
        <v>200</v>
      </c>
      <c r="AM2129" s="70"/>
      <c r="AN2129" s="74"/>
      <c r="AO2129" s="70"/>
      <c r="AP2129" s="63"/>
      <c r="AQ2129" s="63"/>
      <c r="AR2129" s="40"/>
      <c r="AS2129" s="40"/>
      <c r="AT2129" s="63"/>
      <c r="AU2129" s="63"/>
      <c r="AV2129" s="142"/>
      <c r="AW2129" s="71"/>
      <c r="AX2129" s="45"/>
      <c r="AY2129" s="45"/>
      <c r="AZ2129" s="46"/>
      <c r="BA2129" s="152"/>
      <c r="BB2129" s="47"/>
      <c r="BC2129" s="158">
        <v>3</v>
      </c>
      <c r="BD2129" s="158"/>
      <c r="BE2129" s="47"/>
      <c r="BF2129" s="56"/>
      <c r="BG2129" s="49"/>
      <c r="BH2129" s="50"/>
      <c r="BI2129" s="49"/>
      <c r="BJ2129" s="49"/>
      <c r="BK2129" s="49"/>
      <c r="BL2129" s="49"/>
      <c r="BM2129" s="49"/>
      <c r="BN2129" s="50"/>
      <c r="BO2129" s="49"/>
      <c r="BP2129" s="49"/>
      <c r="BQ2129" s="50"/>
      <c r="BR2129" s="9"/>
    </row>
    <row r="2130" spans="1:70" s="7" customFormat="1" x14ac:dyDescent="0.25">
      <c r="A2130" s="68" t="s">
        <v>3012</v>
      </c>
      <c r="B2130" s="67" t="s">
        <v>1713</v>
      </c>
      <c r="C2130" s="52">
        <v>44996.445347222223</v>
      </c>
      <c r="D2130" s="16">
        <f t="shared" ref="D2130" si="5158">(K2130*M2130+P2130*R2130)/(24*60*60)</f>
        <v>4.0138888888888891E-2</v>
      </c>
      <c r="E2130" s="26"/>
      <c r="F2130" s="14" t="s">
        <v>2998</v>
      </c>
      <c r="G2130" s="15">
        <v>0.11899999999999999</v>
      </c>
      <c r="H2130" s="131">
        <v>20</v>
      </c>
      <c r="I2130" s="131">
        <v>10</v>
      </c>
      <c r="J2130" s="143" t="s">
        <v>2396</v>
      </c>
      <c r="K2130" s="27">
        <v>12</v>
      </c>
      <c r="L2130" s="27">
        <v>6.0000000000000001E-3</v>
      </c>
      <c r="M2130" s="179">
        <v>289</v>
      </c>
      <c r="N2130" s="13">
        <v>240</v>
      </c>
      <c r="O2130" s="17">
        <v>2E-3</v>
      </c>
      <c r="P2130" s="27">
        <v>0</v>
      </c>
      <c r="Q2130" s="27">
        <v>6.0000000000000001E-3</v>
      </c>
      <c r="R2130" s="13">
        <v>938</v>
      </c>
      <c r="S2130" s="13">
        <v>240</v>
      </c>
      <c r="T2130" s="133">
        <v>2.9999999999999997E-4</v>
      </c>
      <c r="U2130" s="27">
        <v>3.3862999999999997E-2</v>
      </c>
      <c r="V2130" s="8">
        <f t="shared" ref="V2130" si="5159">IF(AB2128="Latest Sag:",-(K2130*L2130+P2130*Q2130),-(K2130*L2130+P2130*Q2130)+U2130)</f>
        <v>-7.2000000000000008E-2</v>
      </c>
      <c r="W2130" s="8">
        <f t="shared" ref="W2130" si="5160">IF(OR(AC2129="",AC2129=0),Z2129+V2130,IF(AB2128="Latest Sag:",AA2129+U2130+V2130,AC2129+V2130))</f>
        <v>0.119807</v>
      </c>
      <c r="X2130" s="33">
        <v>-36.330038000000002</v>
      </c>
      <c r="Y2130" s="53">
        <f t="shared" ref="Y2130" si="5161">IF(OR(ISBLANK(X2130),X2128=VALUE(20)),,IF(W2128="Latest Z20:",ABS(X2128-X2130-K2127*L2127-P2127*Q2127+U2129+U2130),ABS(X2129-X2130-K2129*L2129-P2129*Q2129+U2130)))</f>
        <v>0</v>
      </c>
      <c r="Z2130" s="28">
        <v>-67.830556999999999</v>
      </c>
      <c r="AA2130" s="28">
        <v>0.15786800000000001</v>
      </c>
      <c r="AB2130" s="28">
        <v>-3.8239000000000002E-2</v>
      </c>
      <c r="AC2130" s="8">
        <f t="shared" ref="AC2130" si="5162">AB2130+AA2130</f>
        <v>0.11962900000000001</v>
      </c>
      <c r="AD2130" s="35">
        <v>0.114693737556087</v>
      </c>
      <c r="AE2130" s="8">
        <f t="shared" ref="AE2130" si="5163">IF(AD2130="",0,IF(OR(AC2130="",AC2130=0),W2130-AD2130,AC2130-AD2130))</f>
        <v>4.9352624439130133E-3</v>
      </c>
      <c r="AF2130" s="58">
        <f t="shared" ref="AF2130" si="5164">IF(AA2130="",(Z2130-V2130)-Z2129,AC2130-W2130)</f>
        <v>-1.7799999999998373E-4</v>
      </c>
      <c r="AG2130" s="40"/>
      <c r="AH2130" s="73"/>
      <c r="AI2130" s="40"/>
      <c r="AJ2130" s="73"/>
      <c r="AK2130" s="40">
        <v>42</v>
      </c>
      <c r="AL2130" s="73">
        <v>200</v>
      </c>
      <c r="AM2130" s="70"/>
      <c r="AN2130" s="74"/>
      <c r="AO2130" s="70"/>
      <c r="AP2130" s="63"/>
      <c r="AQ2130" s="63"/>
      <c r="AR2130" s="40"/>
      <c r="AS2130" s="40"/>
      <c r="AT2130" s="63"/>
      <c r="AU2130" s="63"/>
      <c r="AV2130" s="142"/>
      <c r="AW2130" s="71"/>
      <c r="AX2130" s="45"/>
      <c r="AY2130" s="45"/>
      <c r="AZ2130" s="46"/>
      <c r="BA2130" s="152"/>
      <c r="BB2130" s="47"/>
      <c r="BC2130" s="158">
        <v>3</v>
      </c>
      <c r="BD2130" s="158"/>
      <c r="BE2130" s="47"/>
      <c r="BF2130" s="56"/>
      <c r="BG2130" s="49"/>
      <c r="BH2130" s="50"/>
      <c r="BI2130" s="49"/>
      <c r="BJ2130" s="49"/>
      <c r="BK2130" s="49"/>
      <c r="BL2130" s="49"/>
      <c r="BM2130" s="49"/>
      <c r="BN2130" s="50"/>
      <c r="BO2130" s="49"/>
      <c r="BP2130" s="49"/>
      <c r="BQ2130" s="50"/>
      <c r="BR2130" s="9"/>
    </row>
    <row r="2131" spans="1:70" s="7" customFormat="1" x14ac:dyDescent="0.25">
      <c r="A2131" s="68" t="s">
        <v>3013</v>
      </c>
      <c r="B2131" s="67" t="s">
        <v>1713</v>
      </c>
      <c r="C2131" s="52">
        <v>44996.500381944446</v>
      </c>
      <c r="D2131" s="16">
        <f t="shared" ref="D2131" si="5165">(K2131*M2131+P2131*R2131)/(24*60*60)</f>
        <v>1.7546296296296296E-2</v>
      </c>
      <c r="E2131" s="26"/>
      <c r="F2131" s="14" t="s">
        <v>2998</v>
      </c>
      <c r="G2131" s="15">
        <v>0.11899999999999999</v>
      </c>
      <c r="H2131" s="131">
        <v>20</v>
      </c>
      <c r="I2131" s="131">
        <v>10</v>
      </c>
      <c r="J2131" s="143" t="s">
        <v>2396</v>
      </c>
      <c r="K2131" s="27">
        <v>2</v>
      </c>
      <c r="L2131" s="27">
        <v>6.0000000000000001E-3</v>
      </c>
      <c r="M2131" s="179">
        <v>289</v>
      </c>
      <c r="N2131" s="13">
        <v>240</v>
      </c>
      <c r="O2131" s="17">
        <v>2E-3</v>
      </c>
      <c r="P2131" s="27">
        <v>1</v>
      </c>
      <c r="Q2131" s="27">
        <v>6.0000000000000001E-3</v>
      </c>
      <c r="R2131" s="13">
        <v>938</v>
      </c>
      <c r="S2131" s="13">
        <v>240</v>
      </c>
      <c r="T2131" s="133">
        <v>2.9999999999999997E-4</v>
      </c>
      <c r="U2131" s="27">
        <v>1.3126000000000001E-2</v>
      </c>
      <c r="V2131" s="8">
        <f t="shared" ref="V2131" si="5166">IF(AB2129="Latest Sag:",-(K2131*L2131+P2131*Q2131),-(K2131*L2131+P2131*Q2131)+U2131)</f>
        <v>-4.8740000000000016E-3</v>
      </c>
      <c r="W2131" s="8">
        <f t="shared" ref="W2131" si="5167">IF(OR(AC2130="",AC2130=0),Z2130+V2131,IF(AB2129="Latest Sag:",AA2130+U2131+V2131,AC2130+V2131))</f>
        <v>0.11475500000000001</v>
      </c>
      <c r="X2131" s="33">
        <v>-36.388914999999997</v>
      </c>
      <c r="Y2131" s="53">
        <f t="shared" ref="Y2131" si="5168">IF(OR(ISBLANK(X2131),X2129=VALUE(20)),,IF(W2129="Latest Z20:",ABS(X2129-X2131-K2128*L2128-P2128*Q2128+U2130+U2131),ABS(X2130-X2131-K2130*L2130-P2130*Q2130+U2131)))</f>
        <v>2.9999999953973094E-6</v>
      </c>
      <c r="Z2131" s="28">
        <v>-67.830628000000004</v>
      </c>
      <c r="AA2131" s="28">
        <v>0.15789700000000001</v>
      </c>
      <c r="AB2131" s="28">
        <v>-4.3137000000000002E-2</v>
      </c>
      <c r="AC2131" s="8">
        <f t="shared" ref="AC2131" si="5169">AB2131+AA2131</f>
        <v>0.11476</v>
      </c>
      <c r="AD2131" s="35">
        <v>0.114693737556087</v>
      </c>
      <c r="AE2131" s="8">
        <f t="shared" ref="AE2131" si="5170">IF(AD2131="",0,IF(OR(AC2131="",AC2131=0),W2131-AD2131,AC2131-AD2131))</f>
        <v>6.6262443913001068E-5</v>
      </c>
      <c r="AF2131" s="58">
        <f t="shared" ref="AF2131" si="5171">IF(AA2131="",(Z2131-V2131)-Z2130,AC2131-W2131)</f>
        <v>4.9999999999911227E-6</v>
      </c>
      <c r="AG2131" s="40"/>
      <c r="AH2131" s="73"/>
      <c r="AI2131" s="40"/>
      <c r="AJ2131" s="73"/>
      <c r="AK2131" s="40">
        <v>27</v>
      </c>
      <c r="AL2131" s="73">
        <v>200</v>
      </c>
      <c r="AM2131" s="70"/>
      <c r="AN2131" s="74"/>
      <c r="AO2131" s="70"/>
      <c r="AP2131" s="63"/>
      <c r="AQ2131" s="63"/>
      <c r="AR2131" s="40"/>
      <c r="AS2131" s="40"/>
      <c r="AT2131" s="63"/>
      <c r="AU2131" s="63"/>
      <c r="AV2131" s="142"/>
      <c r="AW2131" s="71"/>
      <c r="AX2131" s="45"/>
      <c r="AY2131" s="45"/>
      <c r="AZ2131" s="46"/>
      <c r="BA2131" s="152"/>
      <c r="BB2131" s="47"/>
      <c r="BC2131" s="158">
        <v>3</v>
      </c>
      <c r="BD2131" s="158">
        <v>8</v>
      </c>
      <c r="BE2131" s="47">
        <v>16.8</v>
      </c>
      <c r="BF2131" s="56"/>
      <c r="BG2131" s="49"/>
      <c r="BH2131" s="50"/>
      <c r="BI2131" s="49"/>
      <c r="BJ2131" s="49"/>
      <c r="BK2131" s="49"/>
      <c r="BL2131" s="49"/>
      <c r="BM2131" s="49"/>
      <c r="BN2131" s="50"/>
      <c r="BO2131" s="49"/>
      <c r="BP2131" s="49"/>
      <c r="BQ2131" s="50"/>
      <c r="BR2131" s="9"/>
    </row>
    <row r="2132" spans="1:70" s="6" customFormat="1" x14ac:dyDescent="0.25">
      <c r="A2132" s="170" t="s">
        <v>1155</v>
      </c>
      <c r="B2132" s="136"/>
      <c r="C2132" s="137">
        <v>44996.552847222221</v>
      </c>
      <c r="D2132" s="146">
        <v>3.13</v>
      </c>
      <c r="E2132" s="139" t="s">
        <v>814</v>
      </c>
      <c r="F2132" s="165" t="s">
        <v>1179</v>
      </c>
      <c r="G2132" s="22"/>
      <c r="H2132" s="134"/>
      <c r="I2132" s="134"/>
      <c r="J2132" s="145"/>
      <c r="K2132" s="29"/>
      <c r="L2132" s="29"/>
      <c r="M2132" s="1"/>
      <c r="N2132" s="1"/>
      <c r="O2132" s="3"/>
      <c r="P2132" s="29"/>
      <c r="Q2132" s="29"/>
      <c r="R2132" s="1"/>
      <c r="S2132" s="1"/>
      <c r="T2132" s="147" t="s">
        <v>903</v>
      </c>
      <c r="U2132" s="32" t="s">
        <v>24</v>
      </c>
      <c r="V2132" s="24"/>
      <c r="W2132" s="25" t="s">
        <v>22</v>
      </c>
      <c r="X2132" s="30">
        <v>20</v>
      </c>
      <c r="Y2132" s="138"/>
      <c r="Z2132" s="30"/>
      <c r="AA2132" s="30"/>
      <c r="AB2132" s="36" t="s">
        <v>21</v>
      </c>
      <c r="AC2132" s="24">
        <f>$AC$2131</f>
        <v>0.11476</v>
      </c>
      <c r="AD2132" s="30"/>
      <c r="AE2132" s="24"/>
      <c r="AF2132" s="24"/>
      <c r="AG2132" s="41"/>
      <c r="AH2132" s="41"/>
      <c r="AI2132" s="41"/>
      <c r="AJ2132" s="41"/>
      <c r="AK2132" s="41"/>
      <c r="AL2132" s="41"/>
      <c r="AM2132" s="41"/>
      <c r="AN2132" s="41"/>
      <c r="AO2132" s="41"/>
      <c r="AP2132" s="135"/>
      <c r="AQ2132" s="135"/>
      <c r="AR2132" s="41"/>
      <c r="AS2132" s="41"/>
      <c r="AT2132" s="135"/>
      <c r="AU2132" s="135"/>
      <c r="AV2132" s="29"/>
      <c r="AW2132" s="42"/>
      <c r="AX2132" s="42"/>
      <c r="AY2132" s="42"/>
      <c r="AZ2132" s="43"/>
      <c r="BA2132" s="151"/>
      <c r="BB2132" s="44"/>
      <c r="BC2132" s="157">
        <v>4</v>
      </c>
      <c r="BD2132" s="157"/>
      <c r="BE2132" s="44"/>
      <c r="BF2132" s="48"/>
      <c r="BG2132" s="48"/>
      <c r="BH2132" s="48"/>
      <c r="BI2132" s="48"/>
      <c r="BJ2132" s="48"/>
      <c r="BK2132" s="48"/>
      <c r="BL2132" s="48"/>
      <c r="BM2132" s="48"/>
      <c r="BN2132" s="48"/>
      <c r="BO2132" s="48"/>
      <c r="BP2132" s="48"/>
      <c r="BQ2132" s="48"/>
      <c r="BR2132" s="1"/>
    </row>
    <row r="2133" spans="1:70" s="7" customFormat="1" x14ac:dyDescent="0.25">
      <c r="A2133" s="68" t="s">
        <v>3014</v>
      </c>
      <c r="B2133" s="67" t="s">
        <v>1713</v>
      </c>
      <c r="C2133" s="52">
        <v>44996.552893518521</v>
      </c>
      <c r="D2133" s="16">
        <f t="shared" ref="D2133" si="5172">(K2133*M2133+P2133*R2133)/(24*60*60)</f>
        <v>0</v>
      </c>
      <c r="E2133" s="26"/>
      <c r="F2133" s="14" t="s">
        <v>2998</v>
      </c>
      <c r="G2133" s="15">
        <v>0.11899999999999999</v>
      </c>
      <c r="H2133" s="131">
        <v>20</v>
      </c>
      <c r="I2133" s="131">
        <v>10</v>
      </c>
      <c r="J2133" s="143" t="s">
        <v>2396</v>
      </c>
      <c r="K2133" s="37"/>
      <c r="L2133" s="27">
        <v>6.0000000000000001E-3</v>
      </c>
      <c r="M2133" s="179">
        <v>289</v>
      </c>
      <c r="N2133" s="13">
        <v>240</v>
      </c>
      <c r="O2133" s="17">
        <v>2E-3</v>
      </c>
      <c r="P2133" s="37"/>
      <c r="Q2133" s="27">
        <v>6.0000000000000001E-3</v>
      </c>
      <c r="R2133" s="13">
        <v>938</v>
      </c>
      <c r="S2133" s="13">
        <v>240</v>
      </c>
      <c r="T2133" s="133">
        <v>2.9999999999999997E-4</v>
      </c>
      <c r="U2133" s="27">
        <v>0</v>
      </c>
      <c r="V2133" s="8">
        <f t="shared" ref="V2133" si="5173">IF(AB2131="Latest Sag:",-(K2133*L2133+P2133*Q2133),-(K2133*L2133+P2133*Q2133)+U2133)</f>
        <v>0</v>
      </c>
      <c r="W2133" s="8">
        <f t="shared" ref="W2133" si="5174">IF(OR(AC2132="",AC2132=0),Z2132+V2133,IF(AB2131="Latest Sag:",AA2132+U2133+V2133,AC2132+V2133))</f>
        <v>0.11476</v>
      </c>
      <c r="X2133" s="34"/>
      <c r="Y2133" s="53">
        <f t="shared" ref="Y2133" si="5175">IF(OR(ISBLANK(X2133),X2131=VALUE(20)),,IF(W2131="Latest Z20:",ABS(X2131-X2133-K2130*L2130-P2130*Q2130+U2132+U2133),ABS(X2132-X2133-K2132*L2132-P2132*Q2132+U2133)))</f>
        <v>0</v>
      </c>
      <c r="Z2133" s="28">
        <v>-67.830613999999997</v>
      </c>
      <c r="AA2133" s="28">
        <v>0.15792200000000001</v>
      </c>
      <c r="AB2133" s="28">
        <v>2.0160999999999998E-2</v>
      </c>
      <c r="AC2133" s="8">
        <f t="shared" ref="AC2133" si="5176">AB2133+AA2133</f>
        <v>0.17808299999999999</v>
      </c>
      <c r="AD2133" s="35">
        <v>0.114625501927774</v>
      </c>
      <c r="AE2133" s="8">
        <f t="shared" ref="AE2133" si="5177">IF(AD2133="",0,IF(OR(AC2133="",AC2133=0),W2133-AD2133,AC2133-AD2133))</f>
        <v>6.345749807222599E-2</v>
      </c>
      <c r="AF2133" s="58">
        <f t="shared" ref="AF2133" si="5178">IF(AA2133="",(Z2133-V2133)-Z2132,AC2133-W2133)</f>
        <v>6.332299999999999E-2</v>
      </c>
      <c r="AG2133" s="40"/>
      <c r="AH2133" s="73"/>
      <c r="AI2133" s="40"/>
      <c r="AJ2133" s="73"/>
      <c r="AK2133" s="40">
        <v>1523</v>
      </c>
      <c r="AL2133" s="73">
        <v>200</v>
      </c>
      <c r="AM2133" s="70"/>
      <c r="AN2133" s="74"/>
      <c r="AO2133" s="70"/>
      <c r="AP2133" s="63"/>
      <c r="AQ2133" s="63"/>
      <c r="AR2133" s="40"/>
      <c r="AS2133" s="40"/>
      <c r="AT2133" s="63"/>
      <c r="AU2133" s="63"/>
      <c r="AV2133" s="142"/>
      <c r="AW2133" s="71"/>
      <c r="AX2133" s="45"/>
      <c r="AY2133" s="45"/>
      <c r="AZ2133" s="46"/>
      <c r="BA2133" s="152"/>
      <c r="BB2133" s="47"/>
      <c r="BC2133" s="158">
        <v>4</v>
      </c>
      <c r="BD2133" s="158"/>
      <c r="BE2133" s="47"/>
      <c r="BF2133" s="56"/>
      <c r="BG2133" s="49"/>
      <c r="BH2133" s="50"/>
      <c r="BI2133" s="49"/>
      <c r="BJ2133" s="49"/>
      <c r="BK2133" s="49"/>
      <c r="BL2133" s="49"/>
      <c r="BM2133" s="49"/>
      <c r="BN2133" s="50"/>
      <c r="BO2133" s="49"/>
      <c r="BP2133" s="49"/>
      <c r="BQ2133" s="50"/>
      <c r="BR2133" s="9"/>
    </row>
    <row r="2134" spans="1:70" s="7" customFormat="1" x14ac:dyDescent="0.25">
      <c r="A2134" s="68" t="s">
        <v>3015</v>
      </c>
      <c r="B2134" s="67" t="s">
        <v>1713</v>
      </c>
      <c r="C2134" s="52">
        <v>44996.576516203706</v>
      </c>
      <c r="D2134" s="16">
        <f t="shared" ref="D2134" si="5179">(K2134*M2134+P2134*R2134)/(24*60*60)</f>
        <v>4.0138888888888891E-2</v>
      </c>
      <c r="E2134" s="26"/>
      <c r="F2134" s="14" t="s">
        <v>2998</v>
      </c>
      <c r="G2134" s="15">
        <v>0.11899999999999999</v>
      </c>
      <c r="H2134" s="131">
        <v>20</v>
      </c>
      <c r="I2134" s="131">
        <v>10</v>
      </c>
      <c r="J2134" s="143" t="s">
        <v>2396</v>
      </c>
      <c r="K2134" s="27">
        <v>12</v>
      </c>
      <c r="L2134" s="27">
        <v>6.0000000000000001E-3</v>
      </c>
      <c r="M2134" s="179">
        <v>289</v>
      </c>
      <c r="N2134" s="13">
        <v>240</v>
      </c>
      <c r="O2134" s="17">
        <v>2E-3</v>
      </c>
      <c r="P2134" s="27">
        <v>0</v>
      </c>
      <c r="Q2134" s="27">
        <v>6.0000000000000001E-3</v>
      </c>
      <c r="R2134" s="13">
        <v>938</v>
      </c>
      <c r="S2134" s="13">
        <v>240</v>
      </c>
      <c r="T2134" s="133">
        <v>2.9999999999999997E-4</v>
      </c>
      <c r="U2134" s="27">
        <v>3.3701000000000002E-2</v>
      </c>
      <c r="V2134" s="8">
        <f t="shared" ref="V2134" si="5180">IF(AB2132="Latest Sag:",-(K2134*L2134+P2134*Q2134),-(K2134*L2134+P2134*Q2134)+U2134)</f>
        <v>-7.2000000000000008E-2</v>
      </c>
      <c r="W2134" s="8">
        <f t="shared" ref="W2134" si="5181">IF(OR(AC2133="",AC2133=0),Z2133+V2134,IF(AB2132="Latest Sag:",AA2133+U2134+V2134,AC2133+V2134))</f>
        <v>0.11962300000000001</v>
      </c>
      <c r="X2134" s="33">
        <v>-36.330494000000002</v>
      </c>
      <c r="Y2134" s="53">
        <f t="shared" ref="Y2134" si="5182">IF(OR(ISBLANK(X2134),X2132=VALUE(20)),,IF(W2132="Latest Z20:",ABS(X2132-X2134-K2131*L2131-P2131*Q2131+U2133+U2134),ABS(X2133-X2134-K2133*L2133-P2133*Q2133+U2134)))</f>
        <v>0</v>
      </c>
      <c r="Z2134" s="28">
        <v>-67.830813000000006</v>
      </c>
      <c r="AA2134" s="28">
        <v>0.15786700000000001</v>
      </c>
      <c r="AB2134" s="28">
        <v>-3.8407999999999998E-2</v>
      </c>
      <c r="AC2134" s="8">
        <f t="shared" ref="AC2134" si="5183">AB2134+AA2134</f>
        <v>0.11945900000000001</v>
      </c>
      <c r="AD2134" s="35">
        <v>0.114625501927774</v>
      </c>
      <c r="AE2134" s="8">
        <f t="shared" ref="AE2134" si="5184">IF(AD2134="",0,IF(OR(AC2134="",AC2134=0),W2134-AD2134,AC2134-AD2134))</f>
        <v>4.8334980722260085E-3</v>
      </c>
      <c r="AF2134" s="58">
        <f t="shared" ref="AF2134" si="5185">IF(AA2134="",(Z2134-V2134)-Z2133,AC2134-W2134)</f>
        <v>-1.6399999999999748E-4</v>
      </c>
      <c r="AG2134" s="40"/>
      <c r="AH2134" s="73"/>
      <c r="AI2134" s="40"/>
      <c r="AJ2134" s="73"/>
      <c r="AK2134" s="40">
        <v>36</v>
      </c>
      <c r="AL2134" s="73">
        <v>200</v>
      </c>
      <c r="AM2134" s="70"/>
      <c r="AN2134" s="74"/>
      <c r="AO2134" s="70"/>
      <c r="AP2134" s="63"/>
      <c r="AQ2134" s="63"/>
      <c r="AR2134" s="40"/>
      <c r="AS2134" s="40"/>
      <c r="AT2134" s="63"/>
      <c r="AU2134" s="63"/>
      <c r="AV2134" s="142"/>
      <c r="AW2134" s="71"/>
      <c r="AX2134" s="45"/>
      <c r="AY2134" s="45"/>
      <c r="AZ2134" s="46"/>
      <c r="BA2134" s="152"/>
      <c r="BB2134" s="47"/>
      <c r="BC2134" s="158">
        <v>4</v>
      </c>
      <c r="BD2134" s="158" t="s">
        <v>3017</v>
      </c>
      <c r="BE2134" s="47">
        <v>20.6</v>
      </c>
      <c r="BF2134" s="56"/>
      <c r="BG2134" s="49"/>
      <c r="BH2134" s="50"/>
      <c r="BI2134" s="49"/>
      <c r="BJ2134" s="49"/>
      <c r="BK2134" s="49"/>
      <c r="BL2134" s="49"/>
      <c r="BM2134" s="49"/>
      <c r="BN2134" s="50"/>
      <c r="BO2134" s="49"/>
      <c r="BP2134" s="49"/>
      <c r="BQ2134" s="50"/>
      <c r="BR2134" s="9"/>
    </row>
    <row r="2135" spans="1:70" s="7" customFormat="1" x14ac:dyDescent="0.25">
      <c r="A2135" s="68" t="s">
        <v>3016</v>
      </c>
      <c r="B2135" s="67" t="s">
        <v>1713</v>
      </c>
      <c r="C2135" s="52">
        <v>44996.631574074076</v>
      </c>
      <c r="D2135" s="16">
        <f t="shared" ref="D2135" si="5186">(K2135*M2135+P2135*R2135)/(24*60*60)</f>
        <v>1.7546296296296296E-2</v>
      </c>
      <c r="E2135" s="26"/>
      <c r="F2135" s="14" t="s">
        <v>2998</v>
      </c>
      <c r="G2135" s="15">
        <v>0.11899999999999999</v>
      </c>
      <c r="H2135" s="131">
        <v>20</v>
      </c>
      <c r="I2135" s="131">
        <v>10</v>
      </c>
      <c r="J2135" s="143" t="s">
        <v>2396</v>
      </c>
      <c r="K2135" s="27">
        <v>2</v>
      </c>
      <c r="L2135" s="27">
        <v>6.0000000000000001E-3</v>
      </c>
      <c r="M2135" s="179">
        <v>289</v>
      </c>
      <c r="N2135" s="13">
        <v>240</v>
      </c>
      <c r="O2135" s="17">
        <v>2E-3</v>
      </c>
      <c r="P2135" s="27">
        <v>1</v>
      </c>
      <c r="Q2135" s="27">
        <v>6.0000000000000001E-3</v>
      </c>
      <c r="R2135" s="13">
        <v>938</v>
      </c>
      <c r="S2135" s="13">
        <v>240</v>
      </c>
      <c r="T2135" s="133">
        <v>2.9999999999999997E-4</v>
      </c>
      <c r="U2135" s="27">
        <v>1.3238E-2</v>
      </c>
      <c r="V2135" s="8">
        <f t="shared" ref="V2135" si="5187">IF(AB2133="Latest Sag:",-(K2135*L2135+P2135*Q2135),-(K2135*L2135+P2135*Q2135)+U2135)</f>
        <v>-4.7620000000000023E-3</v>
      </c>
      <c r="W2135" s="8">
        <f t="shared" ref="W2135" si="5188">IF(OR(AC2134="",AC2134=0),Z2134+V2135,IF(AB2133="Latest Sag:",AA2134+U2135+V2135,AC2134+V2135))</f>
        <v>0.11469700000000001</v>
      </c>
      <c r="X2135" s="33">
        <v>-36.389257000000001</v>
      </c>
      <c r="Y2135" s="53">
        <f t="shared" ref="Y2135" si="5189">IF(OR(ISBLANK(X2135),X2133=VALUE(20)),,IF(W2133="Latest Z20:",ABS(X2133-X2135-K2132*L2132-P2132*Q2132+U2134+U2135),ABS(X2134-X2135-K2134*L2134-P2134*Q2134+U2135)))</f>
        <v>9.9999999900179937E-7</v>
      </c>
      <c r="Z2135" s="28">
        <v>-67.830854000000002</v>
      </c>
      <c r="AA2135" s="28">
        <v>0.15786500000000001</v>
      </c>
      <c r="AB2135" s="28">
        <v>-4.3229999999999998E-2</v>
      </c>
      <c r="AC2135" s="8">
        <f t="shared" ref="AC2135" si="5190">AB2135+AA2135</f>
        <v>0.11463500000000001</v>
      </c>
      <c r="AD2135" s="35">
        <v>0.114625501927774</v>
      </c>
      <c r="AE2135" s="8">
        <f t="shared" ref="AE2135" si="5191">IF(AD2135="",0,IF(OR(AC2135="",AC2135=0),W2135-AD2135,AC2135-AD2135))</f>
        <v>9.4980722260135098E-6</v>
      </c>
      <c r="AF2135" s="58">
        <f t="shared" ref="AF2135" si="5192">IF(AA2135="",(Z2135-V2135)-Z2134,AC2135-W2135)</f>
        <v>-6.1999999999992617E-5</v>
      </c>
      <c r="AG2135" s="40"/>
      <c r="AH2135" s="73"/>
      <c r="AI2135" s="40"/>
      <c r="AJ2135" s="73"/>
      <c r="AK2135" s="40">
        <v>25</v>
      </c>
      <c r="AL2135" s="73">
        <v>200</v>
      </c>
      <c r="AM2135" s="70"/>
      <c r="AN2135" s="74"/>
      <c r="AO2135" s="70"/>
      <c r="AP2135" s="63"/>
      <c r="AQ2135" s="63"/>
      <c r="AR2135" s="40"/>
      <c r="AS2135" s="40"/>
      <c r="AT2135" s="63"/>
      <c r="AU2135" s="63"/>
      <c r="AV2135" s="142"/>
      <c r="AW2135" s="71"/>
      <c r="AX2135" s="45"/>
      <c r="AY2135" s="45"/>
      <c r="AZ2135" s="46"/>
      <c r="BA2135" s="152"/>
      <c r="BB2135" s="47"/>
      <c r="BC2135" s="158">
        <v>4</v>
      </c>
      <c r="BD2135" s="158">
        <v>9</v>
      </c>
      <c r="BE2135" s="47">
        <v>16.399999999999999</v>
      </c>
      <c r="BF2135" s="56"/>
      <c r="BG2135" s="49"/>
      <c r="BH2135" s="50"/>
      <c r="BI2135" s="49"/>
      <c r="BJ2135" s="49"/>
      <c r="BK2135" s="49"/>
      <c r="BL2135" s="49"/>
      <c r="BM2135" s="49"/>
      <c r="BN2135" s="50"/>
      <c r="BO2135" s="49"/>
      <c r="BP2135" s="49"/>
      <c r="BQ2135" s="50"/>
      <c r="BR2135" s="9"/>
    </row>
    <row r="2136" spans="1:70" s="6" customFormat="1" x14ac:dyDescent="0.25">
      <c r="A2136" s="170" t="s">
        <v>1155</v>
      </c>
      <c r="B2136" s="136"/>
      <c r="C2136" s="137">
        <v>44996.720416666663</v>
      </c>
      <c r="D2136" s="146">
        <v>4.0199999999999996</v>
      </c>
      <c r="E2136" s="139" t="s">
        <v>814</v>
      </c>
      <c r="F2136" s="165" t="s">
        <v>1185</v>
      </c>
      <c r="G2136" s="22"/>
      <c r="H2136" s="134"/>
      <c r="I2136" s="134"/>
      <c r="J2136" s="145"/>
      <c r="K2136" s="29"/>
      <c r="L2136" s="29"/>
      <c r="M2136" s="1"/>
      <c r="N2136" s="1"/>
      <c r="O2136" s="3"/>
      <c r="P2136" s="29"/>
      <c r="Q2136" s="29"/>
      <c r="R2136" s="1"/>
      <c r="S2136" s="1"/>
      <c r="T2136" s="147" t="s">
        <v>903</v>
      </c>
      <c r="U2136" s="32" t="s">
        <v>24</v>
      </c>
      <c r="V2136" s="24"/>
      <c r="W2136" s="25" t="s">
        <v>22</v>
      </c>
      <c r="X2136" s="30">
        <v>20</v>
      </c>
      <c r="Y2136" s="138"/>
      <c r="Z2136" s="30"/>
      <c r="AA2136" s="30"/>
      <c r="AB2136" s="36" t="s">
        <v>21</v>
      </c>
      <c r="AC2136" s="24">
        <f>$AC$2135</f>
        <v>0.11463500000000001</v>
      </c>
      <c r="AD2136" s="30"/>
      <c r="AE2136" s="24"/>
      <c r="AF2136" s="24"/>
      <c r="AG2136" s="41"/>
      <c r="AH2136" s="41"/>
      <c r="AI2136" s="41"/>
      <c r="AJ2136" s="41"/>
      <c r="AK2136" s="41"/>
      <c r="AL2136" s="41"/>
      <c r="AM2136" s="41"/>
      <c r="AN2136" s="41"/>
      <c r="AO2136" s="41"/>
      <c r="AP2136" s="135"/>
      <c r="AQ2136" s="135"/>
      <c r="AR2136" s="41"/>
      <c r="AS2136" s="41"/>
      <c r="AT2136" s="135"/>
      <c r="AU2136" s="135"/>
      <c r="AV2136" s="29"/>
      <c r="AW2136" s="42"/>
      <c r="AX2136" s="42"/>
      <c r="AY2136" s="42"/>
      <c r="AZ2136" s="43"/>
      <c r="BA2136" s="151"/>
      <c r="BB2136" s="44"/>
      <c r="BC2136" s="157">
        <v>5</v>
      </c>
      <c r="BD2136" s="157"/>
      <c r="BE2136" s="44"/>
      <c r="BF2136" s="48"/>
      <c r="BG2136" s="48"/>
      <c r="BH2136" s="48"/>
      <c r="BI2136" s="48"/>
      <c r="BJ2136" s="48"/>
      <c r="BK2136" s="48"/>
      <c r="BL2136" s="48"/>
      <c r="BM2136" s="48"/>
      <c r="BN2136" s="48"/>
      <c r="BO2136" s="48"/>
      <c r="BP2136" s="48"/>
      <c r="BQ2136" s="48"/>
      <c r="BR2136" s="1"/>
    </row>
    <row r="2137" spans="1:70" s="7" customFormat="1" x14ac:dyDescent="0.25">
      <c r="A2137" s="68" t="s">
        <v>3018</v>
      </c>
      <c r="B2137" s="67" t="s">
        <v>1713</v>
      </c>
      <c r="C2137" s="52">
        <v>44996.728773148148</v>
      </c>
      <c r="D2137" s="16">
        <f t="shared" ref="D2137" si="5193">(K2137*M2137+P2137*R2137)/(24*60*60)</f>
        <v>0</v>
      </c>
      <c r="E2137" s="26"/>
      <c r="F2137" s="14" t="s">
        <v>2998</v>
      </c>
      <c r="G2137" s="15">
        <v>0.11899999999999999</v>
      </c>
      <c r="H2137" s="131">
        <v>20</v>
      </c>
      <c r="I2137" s="131">
        <v>10</v>
      </c>
      <c r="J2137" s="143" t="s">
        <v>2396</v>
      </c>
      <c r="K2137" s="37"/>
      <c r="L2137" s="27">
        <v>6.0000000000000001E-3</v>
      </c>
      <c r="M2137" s="179">
        <v>289</v>
      </c>
      <c r="N2137" s="13">
        <v>240</v>
      </c>
      <c r="O2137" s="17">
        <v>2E-3</v>
      </c>
      <c r="P2137" s="37"/>
      <c r="Q2137" s="27">
        <v>6.0000000000000001E-3</v>
      </c>
      <c r="R2137" s="13">
        <v>938</v>
      </c>
      <c r="S2137" s="13">
        <v>240</v>
      </c>
      <c r="T2137" s="133">
        <v>2.9999999999999997E-4</v>
      </c>
      <c r="U2137" s="27">
        <v>0</v>
      </c>
      <c r="V2137" s="8">
        <f t="shared" ref="V2137" si="5194">IF(AB2135="Latest Sag:",-(K2137*L2137+P2137*Q2137),-(K2137*L2137+P2137*Q2137)+U2137)</f>
        <v>0</v>
      </c>
      <c r="W2137" s="8">
        <f t="shared" ref="W2137" si="5195">IF(OR(AC2136="",AC2136=0),Z2136+V2137,IF(AB2135="Latest Sag:",AA2136+U2137+V2137,AC2136+V2137))</f>
        <v>0.11463500000000001</v>
      </c>
      <c r="X2137" s="34"/>
      <c r="Y2137" s="53">
        <f t="shared" ref="Y2137" si="5196">IF(OR(ISBLANK(X2137),X2135=VALUE(20)),,IF(W2135="Latest Z20:",ABS(X2135-X2137-K2134*L2134-P2134*Q2134+U2136+U2137),ABS(X2136-X2137-K2136*L2136-P2136*Q2136+U2137)))</f>
        <v>0</v>
      </c>
      <c r="Z2137" s="28">
        <v>-67.831068000000002</v>
      </c>
      <c r="AA2137" s="28">
        <v>0.15784300000000001</v>
      </c>
      <c r="AB2137" s="28">
        <v>2.6530000000000001E-2</v>
      </c>
      <c r="AC2137" s="8">
        <f t="shared" ref="AC2137" si="5197">AB2137+AA2137</f>
        <v>0.18437300000000001</v>
      </c>
      <c r="AD2137" s="35">
        <v>0.114580102691366</v>
      </c>
      <c r="AE2137" s="8">
        <f t="shared" ref="AE2137" si="5198">IF(AD2137="",0,IF(OR(AC2137="",AC2137=0),W2137-AD2137,AC2137-AD2137))</f>
        <v>6.9792897308634014E-2</v>
      </c>
      <c r="AF2137" s="58">
        <f t="shared" ref="AF2137" si="5199">IF(AA2137="",(Z2137-V2137)-Z2136,AC2137-W2137)</f>
        <v>6.9737999999999994E-2</v>
      </c>
      <c r="AG2137" s="40"/>
      <c r="AH2137" s="73"/>
      <c r="AI2137" s="40"/>
      <c r="AJ2137" s="73"/>
      <c r="AK2137" s="40">
        <v>1822</v>
      </c>
      <c r="AL2137" s="73">
        <v>200</v>
      </c>
      <c r="AM2137" s="70"/>
      <c r="AN2137" s="74"/>
      <c r="AO2137" s="70"/>
      <c r="AP2137" s="63"/>
      <c r="AQ2137" s="63"/>
      <c r="AR2137" s="40"/>
      <c r="AS2137" s="40"/>
      <c r="AT2137" s="63"/>
      <c r="AU2137" s="63"/>
      <c r="AV2137" s="142"/>
      <c r="AW2137" s="71"/>
      <c r="AX2137" s="45"/>
      <c r="AY2137" s="45"/>
      <c r="AZ2137" s="46"/>
      <c r="BA2137" s="152"/>
      <c r="BB2137" s="47"/>
      <c r="BC2137" s="158">
        <v>5</v>
      </c>
      <c r="BD2137" s="158"/>
      <c r="BE2137" s="47"/>
      <c r="BF2137" s="56"/>
      <c r="BG2137" s="49"/>
      <c r="BH2137" s="50"/>
      <c r="BI2137" s="49"/>
      <c r="BJ2137" s="49"/>
      <c r="BK2137" s="49"/>
      <c r="BL2137" s="49"/>
      <c r="BM2137" s="49"/>
      <c r="BN2137" s="50"/>
      <c r="BO2137" s="49"/>
      <c r="BP2137" s="49"/>
      <c r="BQ2137" s="50"/>
      <c r="BR2137" s="9"/>
    </row>
    <row r="2138" spans="1:70" s="7" customFormat="1" x14ac:dyDescent="0.25">
      <c r="A2138" s="68" t="s">
        <v>3019</v>
      </c>
      <c r="B2138" s="67" t="s">
        <v>2799</v>
      </c>
      <c r="C2138" s="52">
        <v>44996.761157407411</v>
      </c>
      <c r="D2138" s="16">
        <f t="shared" ref="D2138" si="5200">(K2138*M2138+P2138*R2138)/(24*60*60)</f>
        <v>3.6793981481481483E-2</v>
      </c>
      <c r="E2138" s="26"/>
      <c r="F2138" s="14" t="s">
        <v>2998</v>
      </c>
      <c r="G2138" s="15">
        <v>0.11899999999999999</v>
      </c>
      <c r="H2138" s="131">
        <v>20</v>
      </c>
      <c r="I2138" s="131">
        <v>10</v>
      </c>
      <c r="J2138" s="143" t="s">
        <v>2396</v>
      </c>
      <c r="K2138" s="27">
        <v>11</v>
      </c>
      <c r="L2138" s="27">
        <v>6.0000000000000001E-3</v>
      </c>
      <c r="M2138" s="179">
        <v>289</v>
      </c>
      <c r="N2138" s="13">
        <v>240</v>
      </c>
      <c r="O2138" s="17">
        <v>2E-3</v>
      </c>
      <c r="P2138" s="27">
        <v>0</v>
      </c>
      <c r="Q2138" s="27">
        <v>6.0000000000000001E-3</v>
      </c>
      <c r="R2138" s="13">
        <v>938</v>
      </c>
      <c r="S2138" s="13">
        <v>240</v>
      </c>
      <c r="T2138" s="133">
        <v>2.9999999999999997E-4</v>
      </c>
      <c r="U2138" s="27">
        <v>2.7699999999999999E-2</v>
      </c>
      <c r="V2138" s="8">
        <f t="shared" ref="V2138" si="5201">IF(AB2136="Latest Sag:",-(K2138*L2138+P2138*Q2138),-(K2138*L2138+P2138*Q2138)+U2138)</f>
        <v>-6.6000000000000003E-2</v>
      </c>
      <c r="W2138" s="8">
        <f t="shared" ref="W2138" si="5202">IF(OR(AC2137="",AC2137=0),Z2137+V2138,IF(AB2136="Latest Sag:",AA2137+U2138+V2138,AC2137+V2138))</f>
        <v>0.11954300000000001</v>
      </c>
      <c r="X2138" s="33">
        <v>-36.337009999999999</v>
      </c>
      <c r="Y2138" s="53">
        <f t="shared" ref="Y2138" si="5203">IF(OR(ISBLANK(X2138),X2136=VALUE(20)),,IF(W2136="Latest Z20:",ABS(X2136-X2138-K2135*L2135-P2135*Q2135+U2137+U2138),ABS(X2137-X2138-K2137*L2137-P2137*Q2137+U2138)))</f>
        <v>0</v>
      </c>
      <c r="Z2138" s="28">
        <v>-67.831227999999996</v>
      </c>
      <c r="AA2138" s="28">
        <v>0.15781899999999999</v>
      </c>
      <c r="AB2138" s="28">
        <v>-3.8330999999999997E-2</v>
      </c>
      <c r="AC2138" s="8">
        <f t="shared" ref="AC2138" si="5204">AB2138+AA2138</f>
        <v>0.11948799999999998</v>
      </c>
      <c r="AD2138" s="35">
        <v>0.114580102691366</v>
      </c>
      <c r="AE2138" s="8">
        <f t="shared" ref="AE2138" si="5205">IF(AD2138="",0,IF(OR(AC2138="",AC2138=0),W2138-AD2138,AC2138-AD2138))</f>
        <v>4.9078973086339878E-3</v>
      </c>
      <c r="AF2138" s="58">
        <f t="shared" ref="AF2138" si="5206">IF(AA2138="",(Z2138-V2138)-Z2137,AC2138-W2138)</f>
        <v>-5.5000000000027249E-5</v>
      </c>
      <c r="AG2138" s="40"/>
      <c r="AH2138" s="73"/>
      <c r="AI2138" s="40"/>
      <c r="AJ2138" s="73"/>
      <c r="AK2138" s="40">
        <v>37</v>
      </c>
      <c r="AL2138" s="73">
        <v>200</v>
      </c>
      <c r="AM2138" s="70"/>
      <c r="AN2138" s="74"/>
      <c r="AO2138" s="70"/>
      <c r="AP2138" s="63"/>
      <c r="AQ2138" s="63"/>
      <c r="AR2138" s="40"/>
      <c r="AS2138" s="40"/>
      <c r="AT2138" s="63"/>
      <c r="AU2138" s="63"/>
      <c r="AV2138" s="142"/>
      <c r="AW2138" s="71"/>
      <c r="AX2138" s="45"/>
      <c r="AY2138" s="45"/>
      <c r="AZ2138" s="46"/>
      <c r="BA2138" s="152"/>
      <c r="BB2138" s="47"/>
      <c r="BC2138" s="158">
        <v>5</v>
      </c>
      <c r="BD2138" s="158"/>
      <c r="BE2138" s="47"/>
      <c r="BF2138" s="56"/>
      <c r="BG2138" s="49"/>
      <c r="BH2138" s="50"/>
      <c r="BI2138" s="49"/>
      <c r="BJ2138" s="49"/>
      <c r="BK2138" s="49"/>
      <c r="BL2138" s="49"/>
      <c r="BM2138" s="49"/>
      <c r="BN2138" s="50"/>
      <c r="BO2138" s="49"/>
      <c r="BP2138" s="49"/>
      <c r="BQ2138" s="50"/>
      <c r="BR2138" s="9"/>
    </row>
    <row r="2139" spans="1:70" s="7" customFormat="1" x14ac:dyDescent="0.25">
      <c r="A2139" s="68" t="s">
        <v>3020</v>
      </c>
      <c r="B2139" s="67" t="s">
        <v>2799</v>
      </c>
      <c r="C2139" s="52">
        <v>44996.813263888886</v>
      </c>
      <c r="D2139" s="16">
        <f t="shared" ref="D2139" si="5207">(K2139*M2139+P2139*R2139)/(24*60*60)</f>
        <v>1.7546296296296296E-2</v>
      </c>
      <c r="E2139" s="26"/>
      <c r="F2139" s="14" t="s">
        <v>2998</v>
      </c>
      <c r="G2139" s="15">
        <v>0.11899999999999999</v>
      </c>
      <c r="H2139" s="131">
        <v>20</v>
      </c>
      <c r="I2139" s="131">
        <v>10</v>
      </c>
      <c r="J2139" s="143" t="s">
        <v>2396</v>
      </c>
      <c r="K2139" s="27">
        <v>2</v>
      </c>
      <c r="L2139" s="27">
        <v>6.0000000000000001E-3</v>
      </c>
      <c r="M2139" s="179">
        <v>289</v>
      </c>
      <c r="N2139" s="13">
        <v>240</v>
      </c>
      <c r="O2139" s="17">
        <v>2E-3</v>
      </c>
      <c r="P2139" s="27">
        <v>1</v>
      </c>
      <c r="Q2139" s="27">
        <v>6.0000000000000001E-3</v>
      </c>
      <c r="R2139" s="13">
        <v>938</v>
      </c>
      <c r="S2139" s="13">
        <v>240</v>
      </c>
      <c r="T2139" s="133">
        <v>2.9999999999999997E-4</v>
      </c>
      <c r="U2139" s="27">
        <v>1.3211000000000001E-2</v>
      </c>
      <c r="V2139" s="8">
        <f t="shared" ref="V2139" si="5208">IF(AB2137="Latest Sag:",-(K2139*L2139+P2139*Q2139),-(K2139*L2139+P2139*Q2139)+U2139)</f>
        <v>-4.7890000000000016E-3</v>
      </c>
      <c r="W2139" s="8">
        <f t="shared" ref="W2139" si="5209">IF(OR(AC2138="",AC2138=0),Z2138+V2139,IF(AB2137="Latest Sag:",AA2138+U2139+V2139,AC2138+V2139))</f>
        <v>0.11469899999999998</v>
      </c>
      <c r="X2139" s="33">
        <v>-36.389800000000001</v>
      </c>
      <c r="Y2139" s="53">
        <f t="shared" ref="Y2139" si="5210">IF(OR(ISBLANK(X2139),X2137=VALUE(20)),,IF(W2137="Latest Z20:",ABS(X2137-X2139-K2136*L2136-P2136*Q2136+U2138+U2139),ABS(X2138-X2139-K2138*L2138-P2138*Q2138+U2139)))</f>
        <v>1.0000000016663346E-6</v>
      </c>
      <c r="Z2139" s="28">
        <v>-67.831301999999994</v>
      </c>
      <c r="AA2139" s="28">
        <v>0.15779099999999999</v>
      </c>
      <c r="AB2139" s="28">
        <v>-4.3353000000000003E-2</v>
      </c>
      <c r="AC2139" s="8">
        <f t="shared" ref="AC2139" si="5211">AB2139+AA2139</f>
        <v>0.11443799999999998</v>
      </c>
      <c r="AD2139" s="35">
        <v>0.114580102691366</v>
      </c>
      <c r="AE2139" s="8">
        <f t="shared" ref="AE2139" si="5212">IF(AD2139="",0,IF(OR(AC2139="",AC2139=0),W2139-AD2139,AC2139-AD2139))</f>
        <v>-1.4210269136601117E-4</v>
      </c>
      <c r="AF2139" s="58">
        <f t="shared" ref="AF2139" si="5213">IF(AA2139="",(Z2139-V2139)-Z2138,AC2139-W2139)</f>
        <v>-2.6099999999999735E-4</v>
      </c>
      <c r="AG2139" s="40"/>
      <c r="AH2139" s="73"/>
      <c r="AI2139" s="40"/>
      <c r="AJ2139" s="73"/>
      <c r="AK2139" s="40">
        <v>18</v>
      </c>
      <c r="AL2139" s="73">
        <v>200</v>
      </c>
      <c r="AM2139" s="70"/>
      <c r="AN2139" s="74"/>
      <c r="AO2139" s="70"/>
      <c r="AP2139" s="63"/>
      <c r="AQ2139" s="63"/>
      <c r="AR2139" s="40"/>
      <c r="AS2139" s="40"/>
      <c r="AT2139" s="63"/>
      <c r="AU2139" s="63"/>
      <c r="AV2139" s="142"/>
      <c r="AW2139" s="71"/>
      <c r="AX2139" s="45"/>
      <c r="AY2139" s="45"/>
      <c r="AZ2139" s="46"/>
      <c r="BA2139" s="152"/>
      <c r="BB2139" s="47"/>
      <c r="BC2139" s="158">
        <v>5</v>
      </c>
      <c r="BD2139" s="158" t="s">
        <v>3023</v>
      </c>
      <c r="BE2139" s="47">
        <v>15.5</v>
      </c>
      <c r="BF2139" s="56"/>
      <c r="BG2139" s="49"/>
      <c r="BH2139" s="50"/>
      <c r="BI2139" s="49"/>
      <c r="BJ2139" s="49"/>
      <c r="BK2139" s="49"/>
      <c r="BL2139" s="49"/>
      <c r="BM2139" s="49"/>
      <c r="BN2139" s="50"/>
      <c r="BO2139" s="49"/>
      <c r="BP2139" s="49"/>
      <c r="BQ2139" s="50"/>
      <c r="BR2139" s="9"/>
    </row>
    <row r="2140" spans="1:70" s="6" customFormat="1" x14ac:dyDescent="0.25">
      <c r="A2140" s="170" t="s">
        <v>1155</v>
      </c>
      <c r="B2140" s="136"/>
      <c r="C2140" s="137">
        <v>44996.875601851854</v>
      </c>
      <c r="D2140" s="146">
        <v>3.72</v>
      </c>
      <c r="E2140" s="139" t="s">
        <v>814</v>
      </c>
      <c r="F2140" s="165" t="s">
        <v>1191</v>
      </c>
      <c r="G2140" s="22"/>
      <c r="H2140" s="134"/>
      <c r="I2140" s="134"/>
      <c r="J2140" s="145"/>
      <c r="K2140" s="29"/>
      <c r="L2140" s="29"/>
      <c r="M2140" s="1"/>
      <c r="N2140" s="1"/>
      <c r="O2140" s="3"/>
      <c r="P2140" s="29"/>
      <c r="Q2140" s="29"/>
      <c r="R2140" s="1"/>
      <c r="S2140" s="1"/>
      <c r="T2140" s="147" t="s">
        <v>903</v>
      </c>
      <c r="U2140" s="32" t="s">
        <v>24</v>
      </c>
      <c r="V2140" s="24"/>
      <c r="W2140" s="25" t="s">
        <v>22</v>
      </c>
      <c r="X2140" s="30">
        <v>20</v>
      </c>
      <c r="Y2140" s="138"/>
      <c r="Z2140" s="30"/>
      <c r="AA2140" s="30"/>
      <c r="AB2140" s="36" t="s">
        <v>21</v>
      </c>
      <c r="AC2140" s="24">
        <f>$AC$2139</f>
        <v>0.11443799999999998</v>
      </c>
      <c r="AD2140" s="30"/>
      <c r="AE2140" s="24"/>
      <c r="AF2140" s="24"/>
      <c r="AG2140" s="41"/>
      <c r="AH2140" s="41"/>
      <c r="AI2140" s="41"/>
      <c r="AJ2140" s="41"/>
      <c r="AK2140" s="41"/>
      <c r="AL2140" s="41"/>
      <c r="AM2140" s="41"/>
      <c r="AN2140" s="41"/>
      <c r="AO2140" s="41"/>
      <c r="AP2140" s="135"/>
      <c r="AQ2140" s="135"/>
      <c r="AR2140" s="41"/>
      <c r="AS2140" s="41"/>
      <c r="AT2140" s="135"/>
      <c r="AU2140" s="135"/>
      <c r="AV2140" s="29"/>
      <c r="AW2140" s="42"/>
      <c r="AX2140" s="42"/>
      <c r="AY2140" s="42"/>
      <c r="AZ2140" s="43"/>
      <c r="BA2140" s="151"/>
      <c r="BB2140" s="44"/>
      <c r="BC2140" s="157">
        <v>6</v>
      </c>
      <c r="BD2140" s="157"/>
      <c r="BE2140" s="44"/>
      <c r="BF2140" s="48"/>
      <c r="BG2140" s="48"/>
      <c r="BH2140" s="48"/>
      <c r="BI2140" s="48"/>
      <c r="BJ2140" s="48"/>
      <c r="BK2140" s="48"/>
      <c r="BL2140" s="48"/>
      <c r="BM2140" s="48"/>
      <c r="BN2140" s="48"/>
      <c r="BO2140" s="48"/>
      <c r="BP2140" s="48"/>
      <c r="BQ2140" s="48"/>
      <c r="BR2140" s="1"/>
    </row>
    <row r="2141" spans="1:70" s="7" customFormat="1" x14ac:dyDescent="0.25">
      <c r="A2141" s="68" t="s">
        <v>3021</v>
      </c>
      <c r="B2141" s="67" t="s">
        <v>2799</v>
      </c>
      <c r="C2141" s="52">
        <v>44996.87777777778</v>
      </c>
      <c r="D2141" s="16">
        <f t="shared" ref="D2141" si="5214">(K2141*M2141+P2141*R2141)/(24*60*60)</f>
        <v>0</v>
      </c>
      <c r="E2141" s="26"/>
      <c r="F2141" s="14" t="s">
        <v>2998</v>
      </c>
      <c r="G2141" s="15">
        <v>0.11899999999999999</v>
      </c>
      <c r="H2141" s="131">
        <v>20</v>
      </c>
      <c r="I2141" s="131">
        <v>10</v>
      </c>
      <c r="J2141" s="143" t="s">
        <v>2396</v>
      </c>
      <c r="K2141" s="37"/>
      <c r="L2141" s="27">
        <v>6.0000000000000001E-3</v>
      </c>
      <c r="M2141" s="179">
        <v>289</v>
      </c>
      <c r="N2141" s="13">
        <v>240</v>
      </c>
      <c r="O2141" s="17">
        <v>2E-3</v>
      </c>
      <c r="P2141" s="37"/>
      <c r="Q2141" s="27">
        <v>6.0000000000000001E-3</v>
      </c>
      <c r="R2141" s="13">
        <v>938</v>
      </c>
      <c r="S2141" s="13">
        <v>240</v>
      </c>
      <c r="T2141" s="133">
        <v>2.9999999999999997E-4</v>
      </c>
      <c r="U2141" s="27">
        <v>0</v>
      </c>
      <c r="V2141" s="8">
        <f t="shared" ref="V2141" si="5215">IF(AB2139="Latest Sag:",-(K2141*L2141+P2141*Q2141),-(K2141*L2141+P2141*Q2141)+U2141)</f>
        <v>0</v>
      </c>
      <c r="W2141" s="8">
        <f t="shared" ref="W2141" si="5216">IF(OR(AC2140="",AC2140=0),Z2140+V2141,IF(AB2139="Latest Sag:",AA2140+U2141+V2141,AC2140+V2141))</f>
        <v>0.11443799999999998</v>
      </c>
      <c r="X2141" s="34"/>
      <c r="Y2141" s="53">
        <f t="shared" ref="Y2141" si="5217">IF(OR(ISBLANK(X2141),X2139=VALUE(20)),,IF(W2139="Latest Z20:",ABS(X2139-X2141-K2138*L2138-P2138*Q2138+U2140+U2141),ABS(X2140-X2141-K2140*L2140-P2140*Q2140+U2141)))</f>
        <v>0</v>
      </c>
      <c r="Z2141" s="28">
        <v>-67.831121999999993</v>
      </c>
      <c r="AA2141" s="28">
        <v>0.15756100000000001</v>
      </c>
      <c r="AB2141" s="28">
        <v>2.6599999999999999E-2</v>
      </c>
      <c r="AC2141" s="8">
        <f t="shared" ref="AC2141" si="5218">AB2141+AA2141</f>
        <v>0.18416100000000002</v>
      </c>
      <c r="AD2141" s="35">
        <v>0.114405367666709</v>
      </c>
      <c r="AE2141" s="8">
        <f t="shared" ref="AE2141" si="5219">IF(AD2141="",0,IF(OR(AC2141="",AC2141=0),W2141-AD2141,AC2141-AD2141))</f>
        <v>6.9755632333291018E-2</v>
      </c>
      <c r="AF2141" s="58">
        <f t="shared" ref="AF2141" si="5220">IF(AA2141="",(Z2141-V2141)-Z2140,AC2141-W2141)</f>
        <v>6.9723000000000035E-2</v>
      </c>
      <c r="AG2141" s="40"/>
      <c r="AH2141" s="73"/>
      <c r="AI2141" s="40"/>
      <c r="AJ2141" s="73"/>
      <c r="AK2141" s="40">
        <v>1927</v>
      </c>
      <c r="AL2141" s="73">
        <v>200</v>
      </c>
      <c r="AM2141" s="70"/>
      <c r="AN2141" s="74"/>
      <c r="AO2141" s="70"/>
      <c r="AP2141" s="63"/>
      <c r="AQ2141" s="63"/>
      <c r="AR2141" s="40"/>
      <c r="AS2141" s="40"/>
      <c r="AT2141" s="63"/>
      <c r="AU2141" s="63"/>
      <c r="AV2141" s="142"/>
      <c r="AW2141" s="71"/>
      <c r="AX2141" s="45"/>
      <c r="AY2141" s="45"/>
      <c r="AZ2141" s="46"/>
      <c r="BA2141" s="152"/>
      <c r="BB2141" s="47"/>
      <c r="BC2141" s="158">
        <v>6</v>
      </c>
      <c r="BD2141" s="158"/>
      <c r="BE2141" s="47"/>
      <c r="BF2141" s="56"/>
      <c r="BG2141" s="49"/>
      <c r="BH2141" s="50"/>
      <c r="BI2141" s="49"/>
      <c r="BJ2141" s="49"/>
      <c r="BK2141" s="49"/>
      <c r="BL2141" s="49"/>
      <c r="BM2141" s="49"/>
      <c r="BN2141" s="50"/>
      <c r="BO2141" s="49"/>
      <c r="BP2141" s="49"/>
      <c r="BQ2141" s="50"/>
      <c r="BR2141" s="9"/>
    </row>
    <row r="2142" spans="1:70" s="7" customFormat="1" x14ac:dyDescent="0.25">
      <c r="A2142" s="68" t="s">
        <v>3022</v>
      </c>
      <c r="B2142" s="67" t="s">
        <v>2799</v>
      </c>
      <c r="C2142" s="52">
        <v>44996.896782407406</v>
      </c>
      <c r="D2142" s="16">
        <f t="shared" ref="D2142" si="5221">(K2142*M2142+P2142*R2142)/(24*60*60)</f>
        <v>3.6793981481481483E-2</v>
      </c>
      <c r="E2142" s="26"/>
      <c r="F2142" s="14" t="s">
        <v>2998</v>
      </c>
      <c r="G2142" s="15">
        <v>0.11899999999999999</v>
      </c>
      <c r="H2142" s="131">
        <v>20</v>
      </c>
      <c r="I2142" s="131">
        <v>10</v>
      </c>
      <c r="J2142" s="143" t="s">
        <v>2396</v>
      </c>
      <c r="K2142" s="27">
        <v>11</v>
      </c>
      <c r="L2142" s="27">
        <v>6.0000000000000001E-3</v>
      </c>
      <c r="M2142" s="179">
        <v>289</v>
      </c>
      <c r="N2142" s="13">
        <v>240</v>
      </c>
      <c r="O2142" s="17">
        <v>2E-3</v>
      </c>
      <c r="P2142" s="27">
        <v>0</v>
      </c>
      <c r="Q2142" s="27">
        <v>6.0000000000000001E-3</v>
      </c>
      <c r="R2142" s="13">
        <v>938</v>
      </c>
      <c r="S2142" s="13">
        <v>240</v>
      </c>
      <c r="T2142" s="133">
        <v>2.9999999999999997E-4</v>
      </c>
      <c r="U2142" s="27">
        <v>2.7799999999999998E-2</v>
      </c>
      <c r="V2142" s="8">
        <f t="shared" ref="V2142" si="5222">IF(AB2140="Latest Sag:",-(K2142*L2142+P2142*Q2142),-(K2142*L2142+P2142*Q2142)+U2142)</f>
        <v>-6.6000000000000003E-2</v>
      </c>
      <c r="W2142" s="8">
        <f t="shared" ref="W2142" si="5223">IF(OR(AC2141="",AC2141=0),Z2141+V2142,IF(AB2140="Latest Sag:",AA2141+U2142+V2142,AC2141+V2142))</f>
        <v>0.11936099999999999</v>
      </c>
      <c r="X2142" s="33">
        <v>-36.337090000000003</v>
      </c>
      <c r="Y2142" s="53">
        <f t="shared" ref="Y2142" si="5224">IF(OR(ISBLANK(X2142),X2140=VALUE(20)),,IF(W2140="Latest Z20:",ABS(X2140-X2142-K2139*L2139-P2139*Q2139+U2141+U2142),ABS(X2141-X2142-K2141*L2141-P2141*Q2141+U2142)))</f>
        <v>0</v>
      </c>
      <c r="Z2142" s="28">
        <v>-67.831607000000005</v>
      </c>
      <c r="AA2142" s="28">
        <v>0.15757499999999999</v>
      </c>
      <c r="AB2142" s="28">
        <v>-3.8263999999999999E-2</v>
      </c>
      <c r="AC2142" s="8">
        <f t="shared" ref="AC2142" si="5225">AB2142+AA2142</f>
        <v>0.119311</v>
      </c>
      <c r="AD2142" s="35">
        <v>0.114405367666709</v>
      </c>
      <c r="AE2142" s="8">
        <f t="shared" ref="AE2142" si="5226">IF(AD2142="",0,IF(OR(AC2142="",AC2142=0),W2142-AD2142,AC2142-AD2142))</f>
        <v>4.905632333290999E-3</v>
      </c>
      <c r="AF2142" s="58">
        <f t="shared" ref="AF2142" si="5227">IF(AA2142="",(Z2142-V2142)-Z2141,AC2142-W2142)</f>
        <v>-4.9999999999994493E-5</v>
      </c>
      <c r="AG2142" s="40"/>
      <c r="AH2142" s="73"/>
      <c r="AI2142" s="40"/>
      <c r="AJ2142" s="73"/>
      <c r="AK2142" s="40">
        <v>34</v>
      </c>
      <c r="AL2142" s="73">
        <v>200</v>
      </c>
      <c r="AM2142" s="70"/>
      <c r="AN2142" s="74"/>
      <c r="AO2142" s="70"/>
      <c r="AP2142" s="63"/>
      <c r="AQ2142" s="63"/>
      <c r="AR2142" s="40"/>
      <c r="AS2142" s="40"/>
      <c r="AT2142" s="63"/>
      <c r="AU2142" s="63"/>
      <c r="AV2142" s="142"/>
      <c r="AW2142" s="71"/>
      <c r="AX2142" s="45"/>
      <c r="AY2142" s="45"/>
      <c r="AZ2142" s="46"/>
      <c r="BA2142" s="152"/>
      <c r="BB2142" s="47"/>
      <c r="BC2142" s="158">
        <v>6</v>
      </c>
      <c r="BD2142" s="158"/>
      <c r="BE2142" s="47"/>
      <c r="BF2142" s="56"/>
      <c r="BG2142" s="49"/>
      <c r="BH2142" s="50"/>
      <c r="BI2142" s="49"/>
      <c r="BJ2142" s="49"/>
      <c r="BK2142" s="49"/>
      <c r="BL2142" s="49"/>
      <c r="BM2142" s="49"/>
      <c r="BN2142" s="50"/>
      <c r="BO2142" s="49"/>
      <c r="BP2142" s="49"/>
      <c r="BQ2142" s="50"/>
      <c r="BR2142" s="9"/>
    </row>
    <row r="2143" spans="1:70" s="7" customFormat="1" x14ac:dyDescent="0.25">
      <c r="A2143" s="68" t="s">
        <v>3024</v>
      </c>
      <c r="B2143" s="67" t="s">
        <v>2799</v>
      </c>
      <c r="C2143" s="52">
        <v>44996.94703703704</v>
      </c>
      <c r="D2143" s="16">
        <f t="shared" ref="D2143" si="5228">(K2143*M2143+P2143*R2143)/(24*60*60)</f>
        <v>1.7546296296296296E-2</v>
      </c>
      <c r="E2143" s="26"/>
      <c r="F2143" s="14" t="s">
        <v>2998</v>
      </c>
      <c r="G2143" s="15">
        <v>0.11899999999999999</v>
      </c>
      <c r="H2143" s="131">
        <v>20</v>
      </c>
      <c r="I2143" s="131">
        <v>10</v>
      </c>
      <c r="J2143" s="143" t="s">
        <v>2396</v>
      </c>
      <c r="K2143" s="27">
        <v>2</v>
      </c>
      <c r="L2143" s="27">
        <v>6.0000000000000001E-3</v>
      </c>
      <c r="M2143" s="179">
        <v>289</v>
      </c>
      <c r="N2143" s="13">
        <v>240</v>
      </c>
      <c r="O2143" s="17">
        <v>2E-3</v>
      </c>
      <c r="P2143" s="27">
        <v>1</v>
      </c>
      <c r="Q2143" s="27">
        <v>6.0000000000000001E-3</v>
      </c>
      <c r="R2143" s="13">
        <v>938</v>
      </c>
      <c r="S2143" s="13">
        <v>240</v>
      </c>
      <c r="T2143" s="133">
        <v>2.9999999999999997E-4</v>
      </c>
      <c r="U2143" s="27">
        <v>1.3224E-2</v>
      </c>
      <c r="V2143" s="8">
        <f t="shared" ref="V2143" si="5229">IF(AB2141="Latest Sag:",-(K2143*L2143+P2143*Q2143),-(K2143*L2143+P2143*Q2143)+U2143)</f>
        <v>-4.7760000000000025E-3</v>
      </c>
      <c r="W2143" s="8">
        <f t="shared" ref="W2143" si="5230">IF(OR(AC2142="",AC2142=0),Z2142+V2143,IF(AB2141="Latest Sag:",AA2142+U2143+V2143,AC2142+V2143))</f>
        <v>0.114535</v>
      </c>
      <c r="X2143" s="33">
        <v>-36.389859999999999</v>
      </c>
      <c r="Y2143" s="53">
        <f t="shared" ref="Y2143" si="5231">IF(OR(ISBLANK(X2143),X2141=VALUE(20)),,IF(W2141="Latest Z20:",ABS(X2141-X2143-K2140*L2140-P2140*Q2140+U2142+U2143),ABS(X2142-X2143-K2142*L2142-P2142*Q2142+U2143)))</f>
        <v>6.000000004682815E-6</v>
      </c>
      <c r="Z2143" s="28">
        <v>-67.831973000000005</v>
      </c>
      <c r="AA2143" s="28">
        <v>0.157579</v>
      </c>
      <c r="AB2143" s="28">
        <v>-4.3117999999999997E-2</v>
      </c>
      <c r="AC2143" s="8">
        <f t="shared" ref="AC2143" si="5232">AB2143+AA2143</f>
        <v>0.11446100000000001</v>
      </c>
      <c r="AD2143" s="35">
        <v>0.114405367666709</v>
      </c>
      <c r="AE2143" s="8">
        <f t="shared" ref="AE2143" si="5233">IF(AD2143="",0,IF(OR(AC2143="",AC2143=0),W2143-AD2143,AC2143-AD2143))</f>
        <v>5.5632333291005809E-5</v>
      </c>
      <c r="AF2143" s="58">
        <f t="shared" ref="AF2143" si="5234">IF(AA2143="",(Z2143-V2143)-Z2142,AC2143-W2143)</f>
        <v>-7.399999999999074E-5</v>
      </c>
      <c r="AG2143" s="40"/>
      <c r="AH2143" s="73"/>
      <c r="AI2143" s="40"/>
      <c r="AJ2143" s="73"/>
      <c r="AK2143" s="40">
        <v>32</v>
      </c>
      <c r="AL2143" s="73">
        <v>200</v>
      </c>
      <c r="AM2143" s="70"/>
      <c r="AN2143" s="74"/>
      <c r="AO2143" s="70"/>
      <c r="AP2143" s="63"/>
      <c r="AQ2143" s="63"/>
      <c r="AR2143" s="40"/>
      <c r="AS2143" s="40"/>
      <c r="AT2143" s="63"/>
      <c r="AU2143" s="63"/>
      <c r="AV2143" s="142"/>
      <c r="AW2143" s="71"/>
      <c r="AX2143" s="45"/>
      <c r="AY2143" s="45"/>
      <c r="AZ2143" s="46"/>
      <c r="BA2143" s="152"/>
      <c r="BB2143" s="47"/>
      <c r="BC2143" s="158">
        <v>6</v>
      </c>
      <c r="BD2143" s="158" t="s">
        <v>3023</v>
      </c>
      <c r="BE2143" s="47">
        <v>15.5</v>
      </c>
      <c r="BF2143" s="56"/>
      <c r="BG2143" s="49"/>
      <c r="BH2143" s="50"/>
      <c r="BI2143" s="49"/>
      <c r="BJ2143" s="49"/>
      <c r="BK2143" s="49"/>
      <c r="BL2143" s="49"/>
      <c r="BM2143" s="49"/>
      <c r="BN2143" s="50"/>
      <c r="BO2143" s="49"/>
      <c r="BP2143" s="49"/>
      <c r="BQ2143" s="50"/>
      <c r="BR2143" s="9"/>
    </row>
    <row r="2144" spans="1:70" s="6" customFormat="1" x14ac:dyDescent="0.25">
      <c r="A2144" s="170" t="s">
        <v>1155</v>
      </c>
      <c r="B2144" s="136"/>
      <c r="C2144" s="137">
        <v>44996.991030092591</v>
      </c>
      <c r="D2144" s="146">
        <v>2.77</v>
      </c>
      <c r="E2144" s="139" t="s">
        <v>814</v>
      </c>
      <c r="F2144" s="165" t="s">
        <v>1195</v>
      </c>
      <c r="G2144" s="22"/>
      <c r="H2144" s="134"/>
      <c r="I2144" s="134"/>
      <c r="J2144" s="145"/>
      <c r="K2144" s="29"/>
      <c r="L2144" s="29"/>
      <c r="M2144" s="1"/>
      <c r="N2144" s="1"/>
      <c r="O2144" s="3"/>
      <c r="P2144" s="29"/>
      <c r="Q2144" s="29"/>
      <c r="R2144" s="1"/>
      <c r="S2144" s="1"/>
      <c r="T2144" s="147" t="s">
        <v>903</v>
      </c>
      <c r="U2144" s="32" t="s">
        <v>24</v>
      </c>
      <c r="V2144" s="24"/>
      <c r="W2144" s="25" t="s">
        <v>22</v>
      </c>
      <c r="X2144" s="30">
        <v>20</v>
      </c>
      <c r="Y2144" s="138"/>
      <c r="Z2144" s="30"/>
      <c r="AA2144" s="30"/>
      <c r="AB2144" s="36" t="s">
        <v>21</v>
      </c>
      <c r="AC2144" s="24">
        <f>$AC$2143</f>
        <v>0.11446100000000001</v>
      </c>
      <c r="AD2144" s="30"/>
      <c r="AE2144" s="24"/>
      <c r="AF2144" s="24"/>
      <c r="AG2144" s="41"/>
      <c r="AH2144" s="41"/>
      <c r="AI2144" s="41"/>
      <c r="AJ2144" s="41"/>
      <c r="AK2144" s="41"/>
      <c r="AL2144" s="41"/>
      <c r="AM2144" s="41"/>
      <c r="AN2144" s="41"/>
      <c r="AO2144" s="41"/>
      <c r="AP2144" s="135"/>
      <c r="AQ2144" s="135"/>
      <c r="AR2144" s="41"/>
      <c r="AS2144" s="41"/>
      <c r="AT2144" s="135"/>
      <c r="AU2144" s="135"/>
      <c r="AV2144" s="29"/>
      <c r="AW2144" s="42"/>
      <c r="AX2144" s="42"/>
      <c r="AY2144" s="42"/>
      <c r="AZ2144" s="43"/>
      <c r="BA2144" s="151"/>
      <c r="BB2144" s="44"/>
      <c r="BC2144" s="157">
        <v>7</v>
      </c>
      <c r="BD2144" s="157"/>
      <c r="BE2144" s="44"/>
      <c r="BF2144" s="48"/>
      <c r="BG2144" s="48"/>
      <c r="BH2144" s="48"/>
      <c r="BI2144" s="48"/>
      <c r="BJ2144" s="48"/>
      <c r="BK2144" s="48"/>
      <c r="BL2144" s="48"/>
      <c r="BM2144" s="48"/>
      <c r="BN2144" s="48"/>
      <c r="BO2144" s="48"/>
      <c r="BP2144" s="48"/>
      <c r="BQ2144" s="48"/>
      <c r="BR2144" s="1"/>
    </row>
    <row r="2145" spans="1:70" s="7" customFormat="1" x14ac:dyDescent="0.25">
      <c r="A2145" s="68" t="s">
        <v>3025</v>
      </c>
      <c r="B2145" s="67" t="s">
        <v>2799</v>
      </c>
      <c r="C2145" s="52">
        <v>44996.993622685186</v>
      </c>
      <c r="D2145" s="16">
        <f t="shared" ref="D2145" si="5235">(K2145*M2145+P2145*R2145)/(24*60*60)</f>
        <v>0</v>
      </c>
      <c r="E2145" s="26"/>
      <c r="F2145" s="14" t="s">
        <v>2998</v>
      </c>
      <c r="G2145" s="15">
        <v>0.11899999999999999</v>
      </c>
      <c r="H2145" s="131">
        <v>20</v>
      </c>
      <c r="I2145" s="131">
        <v>10</v>
      </c>
      <c r="J2145" s="143" t="s">
        <v>2396</v>
      </c>
      <c r="K2145" s="37"/>
      <c r="L2145" s="27">
        <v>6.0000000000000001E-3</v>
      </c>
      <c r="M2145" s="179">
        <v>289</v>
      </c>
      <c r="N2145" s="13">
        <v>240</v>
      </c>
      <c r="O2145" s="17">
        <v>2E-3</v>
      </c>
      <c r="P2145" s="37"/>
      <c r="Q2145" s="27">
        <v>6.0000000000000001E-3</v>
      </c>
      <c r="R2145" s="13">
        <v>938</v>
      </c>
      <c r="S2145" s="13">
        <v>240</v>
      </c>
      <c r="T2145" s="133">
        <v>2.9999999999999997E-4</v>
      </c>
      <c r="U2145" s="27">
        <v>0</v>
      </c>
      <c r="V2145" s="8">
        <f t="shared" ref="V2145" si="5236">IF(AB2143="Latest Sag:",-(K2145*L2145+P2145*Q2145),-(K2145*L2145+P2145*Q2145)+U2145)</f>
        <v>0</v>
      </c>
      <c r="W2145" s="8">
        <f t="shared" ref="W2145" si="5237">IF(OR(AC2144="",AC2144=0),Z2144+V2145,IF(AB2143="Latest Sag:",AA2144+U2145+V2145,AC2144+V2145))</f>
        <v>0.11446100000000001</v>
      </c>
      <c r="X2145" s="34"/>
      <c r="Y2145" s="53">
        <f t="shared" ref="Y2145" si="5238">IF(OR(ISBLANK(X2145),X2143=VALUE(20)),,IF(W2143="Latest Z20:",ABS(X2143-X2145-K2142*L2142-P2142*Q2142+U2144+U2145),ABS(X2144-X2145-K2144*L2144-P2144*Q2144+U2145)))</f>
        <v>0</v>
      </c>
      <c r="Z2145" s="28">
        <v>-67.831079000000003</v>
      </c>
      <c r="AA2145" s="28">
        <v>0.15756000000000001</v>
      </c>
      <c r="AB2145" s="28">
        <v>2.5559999999999999E-2</v>
      </c>
      <c r="AC2145" s="8">
        <f t="shared" ref="AC2145" si="5239">AB2145+AA2145</f>
        <v>0.18312</v>
      </c>
      <c r="AD2145" s="35">
        <v>0.114478122903545</v>
      </c>
      <c r="AE2145" s="8">
        <f t="shared" ref="AE2145" si="5240">IF(AD2145="",0,IF(OR(AC2145="",AC2145=0),W2145-AD2145,AC2145-AD2145))</f>
        <v>6.8641877096455001E-2</v>
      </c>
      <c r="AF2145" s="58">
        <f t="shared" ref="AF2145" si="5241">IF(AA2145="",(Z2145-V2145)-Z2144,AC2145-W2145)</f>
        <v>6.8658999999999998E-2</v>
      </c>
      <c r="AG2145" s="40"/>
      <c r="AH2145" s="73"/>
      <c r="AI2145" s="40"/>
      <c r="AJ2145" s="73"/>
      <c r="AK2145" s="40">
        <v>1607</v>
      </c>
      <c r="AL2145" s="73">
        <v>200</v>
      </c>
      <c r="AM2145" s="70"/>
      <c r="AN2145" s="74"/>
      <c r="AO2145" s="70"/>
      <c r="AP2145" s="63"/>
      <c r="AQ2145" s="63"/>
      <c r="AR2145" s="40"/>
      <c r="AS2145" s="40"/>
      <c r="AT2145" s="63"/>
      <c r="AU2145" s="63"/>
      <c r="AV2145" s="142"/>
      <c r="AW2145" s="71"/>
      <c r="AX2145" s="45"/>
      <c r="AY2145" s="45"/>
      <c r="AZ2145" s="46"/>
      <c r="BA2145" s="152"/>
      <c r="BB2145" s="47"/>
      <c r="BC2145" s="158">
        <v>7</v>
      </c>
      <c r="BD2145" s="158"/>
      <c r="BE2145" s="47"/>
      <c r="BF2145" s="56"/>
      <c r="BG2145" s="49"/>
      <c r="BH2145" s="50"/>
      <c r="BI2145" s="49"/>
      <c r="BJ2145" s="49"/>
      <c r="BK2145" s="49"/>
      <c r="BL2145" s="49"/>
      <c r="BM2145" s="49"/>
      <c r="BN2145" s="50"/>
      <c r="BO2145" s="49"/>
      <c r="BP2145" s="49"/>
      <c r="BQ2145" s="50"/>
      <c r="BR2145" s="9"/>
    </row>
    <row r="2146" spans="1:70" s="7" customFormat="1" x14ac:dyDescent="0.25">
      <c r="A2146" s="68" t="s">
        <v>3026</v>
      </c>
      <c r="B2146" s="67" t="s">
        <v>2799</v>
      </c>
      <c r="C2146" s="52">
        <v>44997.018171296295</v>
      </c>
      <c r="D2146" s="16">
        <f t="shared" ref="D2146" si="5242">(K2146*M2146+P2146*R2146)/(24*60*60)</f>
        <v>3.6793981481481483E-2</v>
      </c>
      <c r="E2146" s="26"/>
      <c r="F2146" s="14" t="s">
        <v>2998</v>
      </c>
      <c r="G2146" s="15">
        <v>0.11899999999999999</v>
      </c>
      <c r="H2146" s="131">
        <v>20</v>
      </c>
      <c r="I2146" s="131">
        <v>10</v>
      </c>
      <c r="J2146" s="143" t="s">
        <v>2396</v>
      </c>
      <c r="K2146" s="27">
        <v>11</v>
      </c>
      <c r="L2146" s="27">
        <v>6.0000000000000001E-3</v>
      </c>
      <c r="M2146" s="179">
        <v>289</v>
      </c>
      <c r="N2146" s="13">
        <v>240</v>
      </c>
      <c r="O2146" s="17">
        <v>2E-3</v>
      </c>
      <c r="P2146" s="27">
        <v>0</v>
      </c>
      <c r="Q2146" s="27">
        <v>6.0000000000000001E-3</v>
      </c>
      <c r="R2146" s="13">
        <v>938</v>
      </c>
      <c r="S2146" s="13">
        <v>240</v>
      </c>
      <c r="T2146" s="133">
        <v>2.9999999999999997E-4</v>
      </c>
      <c r="U2146" s="27">
        <v>2.7900000000000001E-2</v>
      </c>
      <c r="V2146" s="8">
        <f t="shared" ref="V2146" si="5243">IF(AB2144="Latest Sag:",-(K2146*L2146+P2146*Q2146),-(K2146*L2146+P2146*Q2146)+U2146)</f>
        <v>-6.6000000000000003E-2</v>
      </c>
      <c r="W2146" s="8">
        <f t="shared" ref="W2146" si="5244">IF(OR(AC2145="",AC2145=0),Z2145+V2146,IF(AB2144="Latest Sag:",AA2145+U2146+V2146,AC2145+V2146))</f>
        <v>0.11946000000000001</v>
      </c>
      <c r="X2146" s="33">
        <v>-36.33717</v>
      </c>
      <c r="Y2146" s="53">
        <f t="shared" ref="Y2146" si="5245">IF(OR(ISBLANK(X2146),X2144=VALUE(20)),,IF(W2144="Latest Z20:",ABS(X2144-X2146-K2143*L2143-P2143*Q2143+U2145+U2146),ABS(X2145-X2146-K2145*L2145-P2145*Q2145+U2146)))</f>
        <v>0</v>
      </c>
      <c r="Z2146" s="28">
        <v>-67.831259000000003</v>
      </c>
      <c r="AA2146" s="28">
        <v>0.15759600000000001</v>
      </c>
      <c r="AB2146" s="28">
        <v>-3.8434000000000003E-2</v>
      </c>
      <c r="AC2146" s="8">
        <f t="shared" ref="AC2146" si="5246">AB2146+AA2146</f>
        <v>0.11916200000000002</v>
      </c>
      <c r="AD2146" s="35">
        <v>0.114478122903545</v>
      </c>
      <c r="AE2146" s="8">
        <f t="shared" ref="AE2146" si="5247">IF(AD2146="",0,IF(OR(AC2146="",AC2146=0),W2146-AD2146,AC2146-AD2146))</f>
        <v>4.6838770964550136E-3</v>
      </c>
      <c r="AF2146" s="58">
        <f t="shared" ref="AF2146" si="5248">IF(AA2146="",(Z2146-V2146)-Z2145,AC2146-W2146)</f>
        <v>-2.9799999999999272E-4</v>
      </c>
      <c r="AG2146" s="40"/>
      <c r="AH2146" s="73"/>
      <c r="AI2146" s="40"/>
      <c r="AJ2146" s="73"/>
      <c r="AK2146" s="40">
        <v>36</v>
      </c>
      <c r="AL2146" s="73">
        <v>200</v>
      </c>
      <c r="AM2146" s="70"/>
      <c r="AN2146" s="74"/>
      <c r="AO2146" s="70"/>
      <c r="AP2146" s="63"/>
      <c r="AQ2146" s="63"/>
      <c r="AR2146" s="40"/>
      <c r="AS2146" s="40"/>
      <c r="AT2146" s="63"/>
      <c r="AU2146" s="63"/>
      <c r="AV2146" s="142"/>
      <c r="AW2146" s="71"/>
      <c r="AX2146" s="45"/>
      <c r="AY2146" s="45"/>
      <c r="AZ2146" s="46"/>
      <c r="BA2146" s="152"/>
      <c r="BB2146" s="47"/>
      <c r="BC2146" s="158">
        <v>7</v>
      </c>
      <c r="BD2146" s="158"/>
      <c r="BE2146" s="47"/>
      <c r="BF2146" s="56"/>
      <c r="BG2146" s="49"/>
      <c r="BH2146" s="50"/>
      <c r="BI2146" s="49"/>
      <c r="BJ2146" s="49"/>
      <c r="BK2146" s="49"/>
      <c r="BL2146" s="49"/>
      <c r="BM2146" s="49"/>
      <c r="BN2146" s="50"/>
      <c r="BO2146" s="49"/>
      <c r="BP2146" s="49"/>
      <c r="BQ2146" s="50"/>
      <c r="BR2146" s="9"/>
    </row>
    <row r="2147" spans="1:70" s="7" customFormat="1" x14ac:dyDescent="0.25">
      <c r="A2147" s="68" t="s">
        <v>3027</v>
      </c>
      <c r="B2147" s="67" t="s">
        <v>2799</v>
      </c>
      <c r="C2147" s="52">
        <v>44997.068437499998</v>
      </c>
      <c r="D2147" s="16">
        <f t="shared" ref="D2147" si="5249">(K2147*M2147+P2147*R2147)/(24*60*60)</f>
        <v>1.7546296296296296E-2</v>
      </c>
      <c r="E2147" s="26"/>
      <c r="F2147" s="14" t="s">
        <v>2998</v>
      </c>
      <c r="G2147" s="15">
        <v>0.11899999999999999</v>
      </c>
      <c r="H2147" s="131">
        <v>20</v>
      </c>
      <c r="I2147" s="131">
        <v>10</v>
      </c>
      <c r="J2147" s="143" t="s">
        <v>2396</v>
      </c>
      <c r="K2147" s="27">
        <v>2</v>
      </c>
      <c r="L2147" s="27">
        <v>6.0000000000000001E-3</v>
      </c>
      <c r="M2147" s="179">
        <v>289</v>
      </c>
      <c r="N2147" s="13">
        <v>240</v>
      </c>
      <c r="O2147" s="17">
        <v>2E-3</v>
      </c>
      <c r="P2147" s="27">
        <v>1</v>
      </c>
      <c r="Q2147" s="27">
        <v>6.0000000000000001E-3</v>
      </c>
      <c r="R2147" s="13">
        <v>938</v>
      </c>
      <c r="S2147" s="13">
        <v>240</v>
      </c>
      <c r="T2147" s="133">
        <v>2.9999999999999997E-4</v>
      </c>
      <c r="U2147" s="27">
        <v>1.3412E-2</v>
      </c>
      <c r="V2147" s="8">
        <f t="shared" ref="V2147" si="5250">IF(AB2145="Latest Sag:",-(K2147*L2147+P2147*Q2147),-(K2147*L2147+P2147*Q2147)+U2147)</f>
        <v>-4.5880000000000018E-3</v>
      </c>
      <c r="W2147" s="8">
        <f t="shared" ref="W2147" si="5251">IF(OR(AC2146="",AC2146=0),Z2146+V2147,IF(AB2145="Latest Sag:",AA2146+U2147+V2147,AC2146+V2147))</f>
        <v>0.11457400000000001</v>
      </c>
      <c r="X2147" s="33">
        <v>-36.389760000000003</v>
      </c>
      <c r="Y2147" s="53">
        <f t="shared" ref="Y2147" si="5252">IF(OR(ISBLANK(X2147),X2145=VALUE(20)),,IF(W2145="Latest Z20:",ABS(X2145-X2147-K2144*L2144-P2144*Q2144+U2146+U2147),ABS(X2146-X2147-K2146*L2146-P2146*Q2146+U2147)))</f>
        <v>2.0000000021322406E-6</v>
      </c>
      <c r="Z2147" s="28">
        <v>-67.831425999999993</v>
      </c>
      <c r="AA2147" s="28">
        <v>0.157586</v>
      </c>
      <c r="AB2147" s="28">
        <v>-4.3102000000000001E-2</v>
      </c>
      <c r="AC2147" s="8">
        <f t="shared" ref="AC2147" si="5253">AB2147+AA2147</f>
        <v>0.114484</v>
      </c>
      <c r="AD2147" s="35">
        <v>0.114478122903545</v>
      </c>
      <c r="AE2147" s="8">
        <f t="shared" ref="AE2147" si="5254">IF(AD2147="",0,IF(OR(AC2147="",AC2147=0),W2147-AD2147,AC2147-AD2147))</f>
        <v>5.8770964549981208E-6</v>
      </c>
      <c r="AF2147" s="58">
        <f t="shared" ref="AF2147" si="5255">IF(AA2147="",(Z2147-V2147)-Z2146,AC2147-W2147)</f>
        <v>-9.0000000000006741E-5</v>
      </c>
      <c r="AG2147" s="40"/>
      <c r="AH2147" s="73"/>
      <c r="AI2147" s="40"/>
      <c r="AJ2147" s="73"/>
      <c r="AK2147" s="40">
        <v>24</v>
      </c>
      <c r="AL2147" s="73">
        <v>200</v>
      </c>
      <c r="AM2147" s="70"/>
      <c r="AN2147" s="74"/>
      <c r="AO2147" s="70"/>
      <c r="AP2147" s="63"/>
      <c r="AQ2147" s="63"/>
      <c r="AR2147" s="40"/>
      <c r="AS2147" s="40"/>
      <c r="AT2147" s="63"/>
      <c r="AU2147" s="63"/>
      <c r="AV2147" s="142"/>
      <c r="AW2147" s="71"/>
      <c r="AX2147" s="45"/>
      <c r="AY2147" s="45"/>
      <c r="AZ2147" s="46"/>
      <c r="BA2147" s="152"/>
      <c r="BB2147" s="47"/>
      <c r="BC2147" s="158">
        <v>7</v>
      </c>
      <c r="BD2147" s="158" t="s">
        <v>3023</v>
      </c>
      <c r="BE2147" s="47">
        <v>17.5</v>
      </c>
      <c r="BF2147" s="56"/>
      <c r="BG2147" s="49"/>
      <c r="BH2147" s="50"/>
      <c r="BI2147" s="49"/>
      <c r="BJ2147" s="49"/>
      <c r="BK2147" s="49"/>
      <c r="BL2147" s="49"/>
      <c r="BM2147" s="49"/>
      <c r="BN2147" s="50"/>
      <c r="BO2147" s="49"/>
      <c r="BP2147" s="49"/>
      <c r="BQ2147" s="50"/>
      <c r="BR2147" s="9"/>
    </row>
    <row r="2148" spans="1:70" s="6" customFormat="1" x14ac:dyDescent="0.25">
      <c r="A2148" s="170" t="s">
        <v>1155</v>
      </c>
      <c r="B2148" s="136"/>
      <c r="C2148" s="137">
        <v>44997.111203703702</v>
      </c>
      <c r="D2148" s="146">
        <v>2.88</v>
      </c>
      <c r="E2148" s="139" t="s">
        <v>814</v>
      </c>
      <c r="F2148" s="165" t="s">
        <v>1199</v>
      </c>
      <c r="G2148" s="22"/>
      <c r="H2148" s="134"/>
      <c r="I2148" s="134"/>
      <c r="J2148" s="145"/>
      <c r="K2148" s="29"/>
      <c r="L2148" s="29"/>
      <c r="M2148" s="1"/>
      <c r="N2148" s="1"/>
      <c r="O2148" s="3"/>
      <c r="P2148" s="29"/>
      <c r="Q2148" s="29"/>
      <c r="R2148" s="1"/>
      <c r="S2148" s="1"/>
      <c r="T2148" s="147" t="s">
        <v>903</v>
      </c>
      <c r="U2148" s="32" t="s">
        <v>24</v>
      </c>
      <c r="V2148" s="24"/>
      <c r="W2148" s="25" t="s">
        <v>22</v>
      </c>
      <c r="X2148" s="30">
        <v>20</v>
      </c>
      <c r="Y2148" s="138"/>
      <c r="Z2148" s="30"/>
      <c r="AA2148" s="30"/>
      <c r="AB2148" s="36" t="s">
        <v>21</v>
      </c>
      <c r="AC2148" s="24">
        <f>$AC$2147</f>
        <v>0.114484</v>
      </c>
      <c r="AD2148" s="30"/>
      <c r="AE2148" s="24"/>
      <c r="AF2148" s="24"/>
      <c r="AG2148" s="41"/>
      <c r="AH2148" s="41"/>
      <c r="AI2148" s="41"/>
      <c r="AJ2148" s="41"/>
      <c r="AK2148" s="41"/>
      <c r="AL2148" s="41"/>
      <c r="AM2148" s="41"/>
      <c r="AN2148" s="41"/>
      <c r="AO2148" s="41"/>
      <c r="AP2148" s="135"/>
      <c r="AQ2148" s="135"/>
      <c r="AR2148" s="41"/>
      <c r="AS2148" s="41"/>
      <c r="AT2148" s="135"/>
      <c r="AU2148" s="135"/>
      <c r="AV2148" s="29"/>
      <c r="AW2148" s="42"/>
      <c r="AX2148" s="42"/>
      <c r="AY2148" s="42"/>
      <c r="AZ2148" s="43"/>
      <c r="BA2148" s="151"/>
      <c r="BB2148" s="44"/>
      <c r="BC2148" s="157">
        <v>8</v>
      </c>
      <c r="BD2148" s="157"/>
      <c r="BE2148" s="44"/>
      <c r="BF2148" s="48"/>
      <c r="BG2148" s="48"/>
      <c r="BH2148" s="48"/>
      <c r="BI2148" s="48"/>
      <c r="BJ2148" s="48"/>
      <c r="BK2148" s="48"/>
      <c r="BL2148" s="48"/>
      <c r="BM2148" s="48"/>
      <c r="BN2148" s="48"/>
      <c r="BO2148" s="48"/>
      <c r="BP2148" s="48"/>
      <c r="BQ2148" s="48"/>
      <c r="BR2148" s="1"/>
    </row>
    <row r="2149" spans="1:70" s="7" customFormat="1" x14ac:dyDescent="0.25">
      <c r="A2149" s="68" t="s">
        <v>3028</v>
      </c>
      <c r="B2149" s="67" t="s">
        <v>2799</v>
      </c>
      <c r="C2149" s="52">
        <v>44997.116226851853</v>
      </c>
      <c r="D2149" s="16">
        <f t="shared" ref="D2149" si="5256">(K2149*M2149+P2149*R2149)/(24*60*60)</f>
        <v>0</v>
      </c>
      <c r="E2149" s="26"/>
      <c r="F2149" s="14" t="s">
        <v>2998</v>
      </c>
      <c r="G2149" s="15">
        <v>0.11899999999999999</v>
      </c>
      <c r="H2149" s="131">
        <v>20</v>
      </c>
      <c r="I2149" s="131">
        <v>10</v>
      </c>
      <c r="J2149" s="143" t="s">
        <v>2396</v>
      </c>
      <c r="K2149" s="37"/>
      <c r="L2149" s="27">
        <v>6.0000000000000001E-3</v>
      </c>
      <c r="M2149" s="179">
        <v>289</v>
      </c>
      <c r="N2149" s="13">
        <v>240</v>
      </c>
      <c r="O2149" s="17">
        <v>2E-3</v>
      </c>
      <c r="P2149" s="37"/>
      <c r="Q2149" s="27">
        <v>6.0000000000000001E-3</v>
      </c>
      <c r="R2149" s="13">
        <v>938</v>
      </c>
      <c r="S2149" s="13">
        <v>240</v>
      </c>
      <c r="T2149" s="133">
        <v>2.9999999999999997E-4</v>
      </c>
      <c r="U2149" s="27">
        <v>0</v>
      </c>
      <c r="V2149" s="8">
        <f t="shared" ref="V2149" si="5257">IF(AB2147="Latest Sag:",-(K2149*L2149+P2149*Q2149),-(K2149*L2149+P2149*Q2149)+U2149)</f>
        <v>0</v>
      </c>
      <c r="W2149" s="8">
        <f t="shared" ref="W2149" si="5258">IF(OR(AC2148="",AC2148=0),Z2148+V2149,IF(AB2147="Latest Sag:",AA2148+U2149+V2149,AC2148+V2149))</f>
        <v>0.114484</v>
      </c>
      <c r="X2149" s="34"/>
      <c r="Y2149" s="53">
        <f t="shared" ref="Y2149" si="5259">IF(OR(ISBLANK(X2149),X2147=VALUE(20)),,IF(W2147="Latest Z20:",ABS(X2147-X2149-K2146*L2146-P2146*Q2146+U2148+U2149),ABS(X2148-X2149-K2148*L2148-P2148*Q2148+U2149)))</f>
        <v>0</v>
      </c>
      <c r="Z2149" s="28">
        <v>-67.830309999999997</v>
      </c>
      <c r="AA2149" s="28">
        <v>0.157474</v>
      </c>
      <c r="AB2149" s="28">
        <v>2.6440000000000002E-2</v>
      </c>
      <c r="AC2149" s="8">
        <f t="shared" ref="AC2149" si="5260">AB2149+AA2149</f>
        <v>0.18391399999999999</v>
      </c>
      <c r="AD2149" s="35">
        <v>0.11450337705616701</v>
      </c>
      <c r="AE2149" s="8">
        <f t="shared" ref="AE2149" si="5261">IF(AD2149="",0,IF(OR(AC2149="",AC2149=0),W2149-AD2149,AC2149-AD2149))</f>
        <v>6.9410622943832989E-2</v>
      </c>
      <c r="AF2149" s="58">
        <f t="shared" ref="AF2149" si="5262">IF(AA2149="",(Z2149-V2149)-Z2148,AC2149-W2149)</f>
        <v>6.9429999999999992E-2</v>
      </c>
      <c r="AG2149" s="40"/>
      <c r="AH2149" s="73"/>
      <c r="AI2149" s="40"/>
      <c r="AJ2149" s="73"/>
      <c r="AK2149" s="40">
        <v>1135</v>
      </c>
      <c r="AL2149" s="73">
        <v>200</v>
      </c>
      <c r="AM2149" s="70"/>
      <c r="AN2149" s="74"/>
      <c r="AO2149" s="70"/>
      <c r="AP2149" s="63"/>
      <c r="AQ2149" s="63"/>
      <c r="AR2149" s="40"/>
      <c r="AS2149" s="40"/>
      <c r="AT2149" s="63"/>
      <c r="AU2149" s="63"/>
      <c r="AV2149" s="142"/>
      <c r="AW2149" s="71"/>
      <c r="AX2149" s="45"/>
      <c r="AY2149" s="45"/>
      <c r="AZ2149" s="46"/>
      <c r="BA2149" s="152"/>
      <c r="BB2149" s="47"/>
      <c r="BC2149" s="158">
        <v>8</v>
      </c>
      <c r="BD2149" s="158"/>
      <c r="BE2149" s="47"/>
      <c r="BF2149" s="56"/>
      <c r="BG2149" s="49"/>
      <c r="BH2149" s="50"/>
      <c r="BI2149" s="49"/>
      <c r="BJ2149" s="49"/>
      <c r="BK2149" s="49"/>
      <c r="BL2149" s="49"/>
      <c r="BM2149" s="49"/>
      <c r="BN2149" s="50"/>
      <c r="BO2149" s="49"/>
      <c r="BP2149" s="49"/>
      <c r="BQ2149" s="50"/>
      <c r="BR2149" s="9"/>
    </row>
    <row r="2150" spans="1:70" s="7" customFormat="1" x14ac:dyDescent="0.25">
      <c r="A2150" s="68" t="s">
        <v>3029</v>
      </c>
      <c r="B2150" s="67" t="s">
        <v>2799</v>
      </c>
      <c r="C2150" s="52">
        <v>44997.136643518519</v>
      </c>
      <c r="D2150" s="16">
        <f t="shared" ref="D2150" si="5263">(K2150*M2150+P2150*R2150)/(24*60*60)</f>
        <v>3.6793981481481483E-2</v>
      </c>
      <c r="E2150" s="26"/>
      <c r="F2150" s="14" t="s">
        <v>2998</v>
      </c>
      <c r="G2150" s="15">
        <v>0.11899999999999999</v>
      </c>
      <c r="H2150" s="131">
        <v>20</v>
      </c>
      <c r="I2150" s="131">
        <v>10</v>
      </c>
      <c r="J2150" s="143" t="s">
        <v>2396</v>
      </c>
      <c r="K2150" s="27">
        <v>11</v>
      </c>
      <c r="L2150" s="27">
        <v>6.0000000000000001E-3</v>
      </c>
      <c r="M2150" s="179">
        <v>289</v>
      </c>
      <c r="N2150" s="13">
        <v>240</v>
      </c>
      <c r="O2150" s="17">
        <v>2E-3</v>
      </c>
      <c r="P2150" s="27">
        <v>0</v>
      </c>
      <c r="Q2150" s="27">
        <v>6.0000000000000001E-3</v>
      </c>
      <c r="R2150" s="13">
        <v>938</v>
      </c>
      <c r="S2150" s="13">
        <v>240</v>
      </c>
      <c r="T2150" s="133">
        <v>2.9999999999999997E-4</v>
      </c>
      <c r="U2150" s="27">
        <v>2.8000000000000001E-2</v>
      </c>
      <c r="V2150" s="8">
        <f t="shared" ref="V2150" si="5264">IF(AB2148="Latest Sag:",-(K2150*L2150+P2150*Q2150),-(K2150*L2150+P2150*Q2150)+U2150)</f>
        <v>-6.6000000000000003E-2</v>
      </c>
      <c r="W2150" s="8">
        <f t="shared" ref="W2150" si="5265">IF(OR(AC2149="",AC2149=0),Z2149+V2150,IF(AB2148="Latest Sag:",AA2149+U2150+V2150,AC2149+V2150))</f>
        <v>0.119474</v>
      </c>
      <c r="X2150" s="33">
        <v>-36.336010000000002</v>
      </c>
      <c r="Y2150" s="53">
        <f t="shared" ref="Y2150" si="5266">IF(OR(ISBLANK(X2150),X2148=VALUE(20)),,IF(W2148="Latest Z20:",ABS(X2148-X2150-K2147*L2147-P2147*Q2147+U2149+U2150),ABS(X2149-X2150-K2149*L2149-P2149*Q2149+U2150)))</f>
        <v>0</v>
      </c>
      <c r="Z2150" s="28">
        <v>-67.830804999999998</v>
      </c>
      <c r="AA2150" s="28">
        <v>0.15746399999999999</v>
      </c>
      <c r="AB2150" s="28">
        <v>-3.7766000000000001E-2</v>
      </c>
      <c r="AC2150" s="8">
        <f t="shared" ref="AC2150" si="5267">AB2150+AA2150</f>
        <v>0.119698</v>
      </c>
      <c r="AD2150" s="35">
        <v>0.11450337705616701</v>
      </c>
      <c r="AE2150" s="8">
        <f t="shared" ref="AE2150" si="5268">IF(AD2150="",0,IF(OR(AC2150="",AC2150=0),W2150-AD2150,AC2150-AD2150))</f>
        <v>5.1946229438329938E-3</v>
      </c>
      <c r="AF2150" s="58">
        <f t="shared" ref="AF2150" si="5269">IF(AA2150="",(Z2150-V2150)-Z2149,AC2150-W2150)</f>
        <v>2.2400000000000198E-4</v>
      </c>
      <c r="AG2150" s="40"/>
      <c r="AH2150" s="73"/>
      <c r="AI2150" s="40"/>
      <c r="AJ2150" s="73"/>
      <c r="AK2150" s="40">
        <v>44</v>
      </c>
      <c r="AL2150" s="73">
        <v>200</v>
      </c>
      <c r="AM2150" s="70"/>
      <c r="AN2150" s="74"/>
      <c r="AO2150" s="70"/>
      <c r="AP2150" s="63"/>
      <c r="AQ2150" s="63"/>
      <c r="AR2150" s="40"/>
      <c r="AS2150" s="40"/>
      <c r="AT2150" s="63"/>
      <c r="AU2150" s="63"/>
      <c r="AV2150" s="142"/>
      <c r="AW2150" s="71"/>
      <c r="AX2150" s="45"/>
      <c r="AY2150" s="45"/>
      <c r="AZ2150" s="46"/>
      <c r="BA2150" s="152"/>
      <c r="BB2150" s="47"/>
      <c r="BC2150" s="158">
        <v>8</v>
      </c>
      <c r="BD2150" s="158"/>
      <c r="BE2150" s="47"/>
      <c r="BF2150" s="56"/>
      <c r="BG2150" s="49"/>
      <c r="BH2150" s="50"/>
      <c r="BI2150" s="49"/>
      <c r="BJ2150" s="49"/>
      <c r="BK2150" s="49"/>
      <c r="BL2150" s="49"/>
      <c r="BM2150" s="49"/>
      <c r="BN2150" s="50"/>
      <c r="BO2150" s="49"/>
      <c r="BP2150" s="49"/>
      <c r="BQ2150" s="50"/>
      <c r="BR2150" s="9"/>
    </row>
    <row r="2151" spans="1:70" s="7" customFormat="1" x14ac:dyDescent="0.25">
      <c r="A2151" s="68" t="s">
        <v>3030</v>
      </c>
      <c r="B2151" s="67" t="s">
        <v>2799</v>
      </c>
      <c r="C2151" s="52">
        <v>44997.190162037034</v>
      </c>
      <c r="D2151" s="16">
        <f t="shared" ref="D2151" si="5270">(K2151*M2151+P2151*R2151)/(24*60*60)</f>
        <v>1.7546296296296296E-2</v>
      </c>
      <c r="E2151" s="26"/>
      <c r="F2151" s="14" t="s">
        <v>2998</v>
      </c>
      <c r="G2151" s="15">
        <v>0.11899999999999999</v>
      </c>
      <c r="H2151" s="131">
        <v>20</v>
      </c>
      <c r="I2151" s="131">
        <v>10</v>
      </c>
      <c r="J2151" s="143" t="s">
        <v>2396</v>
      </c>
      <c r="K2151" s="27">
        <v>2</v>
      </c>
      <c r="L2151" s="27">
        <v>6.0000000000000001E-3</v>
      </c>
      <c r="M2151" s="179">
        <v>289</v>
      </c>
      <c r="N2151" s="13">
        <v>240</v>
      </c>
      <c r="O2151" s="17">
        <v>2E-3</v>
      </c>
      <c r="P2151" s="27">
        <v>1</v>
      </c>
      <c r="Q2151" s="27">
        <v>6.0000000000000001E-3</v>
      </c>
      <c r="R2151" s="13">
        <v>938</v>
      </c>
      <c r="S2151" s="13">
        <v>240</v>
      </c>
      <c r="T2151" s="133">
        <v>2.9999999999999997E-4</v>
      </c>
      <c r="U2151" s="27">
        <v>1.2862999999999999E-2</v>
      </c>
      <c r="V2151" s="8">
        <f t="shared" ref="V2151" si="5271">IF(AB2149="Latest Sag:",-(K2151*L2151+P2151*Q2151),-(K2151*L2151+P2151*Q2151)+U2151)</f>
        <v>-5.1370000000000027E-3</v>
      </c>
      <c r="W2151" s="8">
        <f t="shared" ref="W2151" si="5272">IF(OR(AC2150="",AC2150=0),Z2150+V2151,IF(AB2149="Latest Sag:",AA2150+U2151+V2151,AC2150+V2151))</f>
        <v>0.114561</v>
      </c>
      <c r="X2151" s="33">
        <v>-36.389150000000001</v>
      </c>
      <c r="Y2151" s="53">
        <f t="shared" ref="Y2151" si="5273">IF(OR(ISBLANK(X2151),X2149=VALUE(20)),,IF(W2149="Latest Z20:",ABS(X2149-X2151-K2148*L2148-P2148*Q2148+U2150+U2151),ABS(X2150-X2151-K2150*L2150-P2150*Q2150+U2151)))</f>
        <v>2.9999999990731885E-6</v>
      </c>
      <c r="Z2151" s="28">
        <v>-67.830780000000004</v>
      </c>
      <c r="AA2151" s="28">
        <v>0.15746399999999999</v>
      </c>
      <c r="AB2151" s="28">
        <v>-4.2904999999999999E-2</v>
      </c>
      <c r="AC2151" s="8">
        <f t="shared" ref="AC2151" si="5274">AB2151+AA2151</f>
        <v>0.11455899999999999</v>
      </c>
      <c r="AD2151" s="35">
        <v>0.11450337705616701</v>
      </c>
      <c r="AE2151" s="8">
        <f t="shared" ref="AE2151" si="5275">IF(AD2151="",0,IF(OR(AC2151="",AC2151=0),W2151-AD2151,AC2151-AD2151))</f>
        <v>5.5622943832989158E-5</v>
      </c>
      <c r="AF2151" s="58">
        <f t="shared" ref="AF2151" si="5276">IF(AA2151="",(Z2151-V2151)-Z2150,AC2151-W2151)</f>
        <v>-2.0000000000020002E-6</v>
      </c>
      <c r="AG2151" s="40"/>
      <c r="AH2151" s="73"/>
      <c r="AI2151" s="40"/>
      <c r="AJ2151" s="73"/>
      <c r="AK2151" s="40">
        <v>17</v>
      </c>
      <c r="AL2151" s="73">
        <v>200</v>
      </c>
      <c r="AM2151" s="70"/>
      <c r="AN2151" s="74"/>
      <c r="AO2151" s="70"/>
      <c r="AP2151" s="63"/>
      <c r="AQ2151" s="63"/>
      <c r="AR2151" s="40"/>
      <c r="AS2151" s="40"/>
      <c r="AT2151" s="63"/>
      <c r="AU2151" s="63"/>
      <c r="AV2151" s="142"/>
      <c r="AW2151" s="71"/>
      <c r="AX2151" s="45"/>
      <c r="AY2151" s="45"/>
      <c r="AZ2151" s="46"/>
      <c r="BA2151" s="152"/>
      <c r="BB2151" s="47"/>
      <c r="BC2151" s="158">
        <v>8</v>
      </c>
      <c r="BD2151" s="158" t="s">
        <v>3023</v>
      </c>
      <c r="BE2151" s="47">
        <v>28.9</v>
      </c>
      <c r="BF2151" s="56"/>
      <c r="BG2151" s="49"/>
      <c r="BH2151" s="50"/>
      <c r="BI2151" s="49"/>
      <c r="BJ2151" s="49"/>
      <c r="BK2151" s="49"/>
      <c r="BL2151" s="49"/>
      <c r="BM2151" s="49"/>
      <c r="BN2151" s="50"/>
      <c r="BO2151" s="49"/>
      <c r="BP2151" s="49"/>
      <c r="BQ2151" s="50"/>
      <c r="BR2151" s="9"/>
    </row>
    <row r="2152" spans="1:70" s="6" customFormat="1" x14ac:dyDescent="0.25">
      <c r="A2152" s="1" t="s">
        <v>25</v>
      </c>
      <c r="B2152" s="136"/>
      <c r="C2152" s="137">
        <v>44997.232256944444</v>
      </c>
      <c r="D2152" s="146">
        <v>2.91</v>
      </c>
      <c r="E2152" s="139" t="s">
        <v>814</v>
      </c>
      <c r="F2152" s="165" t="s">
        <v>1203</v>
      </c>
      <c r="G2152" s="22"/>
      <c r="H2152" s="134"/>
      <c r="I2152" s="134"/>
      <c r="J2152" s="145"/>
      <c r="K2152" s="29"/>
      <c r="L2152" s="29"/>
      <c r="M2152" s="1"/>
      <c r="N2152" s="1"/>
      <c r="O2152" s="3"/>
      <c r="P2152" s="29"/>
      <c r="Q2152" s="29"/>
      <c r="R2152" s="1"/>
      <c r="S2152" s="1"/>
      <c r="T2152" s="147" t="s">
        <v>903</v>
      </c>
      <c r="U2152" s="32" t="s">
        <v>24</v>
      </c>
      <c r="V2152" s="24"/>
      <c r="W2152" s="25" t="s">
        <v>22</v>
      </c>
      <c r="X2152" s="30">
        <v>20</v>
      </c>
      <c r="Y2152" s="138"/>
      <c r="Z2152" s="30"/>
      <c r="AA2152" s="30"/>
      <c r="AB2152" s="36" t="s">
        <v>21</v>
      </c>
      <c r="AC2152" s="24">
        <f>$AC$2151</f>
        <v>0.11455899999999999</v>
      </c>
      <c r="AD2152" s="30"/>
      <c r="AE2152" s="24"/>
      <c r="AF2152" s="24"/>
      <c r="AG2152" s="41"/>
      <c r="AH2152" s="41"/>
      <c r="AI2152" s="41"/>
      <c r="AJ2152" s="41"/>
      <c r="AK2152" s="41"/>
      <c r="AL2152" s="41"/>
      <c r="AM2152" s="41"/>
      <c r="AN2152" s="41"/>
      <c r="AO2152" s="41"/>
      <c r="AP2152" s="135"/>
      <c r="AQ2152" s="135"/>
      <c r="AR2152" s="41"/>
      <c r="AS2152" s="41"/>
      <c r="AT2152" s="135"/>
      <c r="AU2152" s="135"/>
      <c r="AV2152" s="29"/>
      <c r="AW2152" s="42"/>
      <c r="AX2152" s="42"/>
      <c r="AY2152" s="42"/>
      <c r="AZ2152" s="43"/>
      <c r="BA2152" s="151"/>
      <c r="BB2152" s="44"/>
      <c r="BC2152" s="157">
        <v>9</v>
      </c>
      <c r="BD2152" s="157"/>
      <c r="BE2152" s="44"/>
      <c r="BF2152" s="48"/>
      <c r="BG2152" s="48"/>
      <c r="BH2152" s="48"/>
      <c r="BI2152" s="48"/>
      <c r="BJ2152" s="48"/>
      <c r="BK2152" s="48"/>
      <c r="BL2152" s="48"/>
      <c r="BM2152" s="48"/>
      <c r="BN2152" s="48"/>
      <c r="BO2152" s="48"/>
      <c r="BP2152" s="48"/>
      <c r="BQ2152" s="48"/>
      <c r="BR2152" s="1"/>
    </row>
    <row r="2153" spans="1:70" s="7" customFormat="1" x14ac:dyDescent="0.25">
      <c r="A2153" s="68" t="s">
        <v>1112</v>
      </c>
      <c r="B2153" s="67" t="s">
        <v>1713</v>
      </c>
      <c r="C2153" s="52">
        <v>44997.232615740744</v>
      </c>
      <c r="D2153" s="16">
        <f t="shared" ref="D2153" si="5277">(K2153*M2153+P2153*R2153)/(24*60*60)</f>
        <v>0</v>
      </c>
      <c r="E2153" s="26"/>
      <c r="F2153" s="14" t="s">
        <v>3031</v>
      </c>
      <c r="G2153" s="15">
        <v>0.11899999999999999</v>
      </c>
      <c r="H2153" s="131">
        <v>20</v>
      </c>
      <c r="I2153" s="131">
        <v>10</v>
      </c>
      <c r="J2153" s="143" t="s">
        <v>1161</v>
      </c>
      <c r="K2153" s="37"/>
      <c r="L2153" s="27">
        <v>6.0000000000000001E-3</v>
      </c>
      <c r="M2153" s="179">
        <v>57</v>
      </c>
      <c r="N2153" s="13">
        <v>240</v>
      </c>
      <c r="O2153" s="17">
        <v>2E-3</v>
      </c>
      <c r="P2153" s="37"/>
      <c r="Q2153" s="27">
        <v>6.0000000000000001E-3</v>
      </c>
      <c r="R2153" s="13">
        <v>938</v>
      </c>
      <c r="S2153" s="13">
        <v>240</v>
      </c>
      <c r="T2153" s="133">
        <v>2.9999999999999997E-4</v>
      </c>
      <c r="U2153" s="27">
        <v>0</v>
      </c>
      <c r="V2153" s="8">
        <f t="shared" ref="V2153" si="5278">IF(AB2151="Latest Sag:",-(K2153*L2153+P2153*Q2153),-(K2153*L2153+P2153*Q2153)+U2153)</f>
        <v>0</v>
      </c>
      <c r="W2153" s="8">
        <f t="shared" ref="W2153" si="5279">IF(OR(AC2152="",AC2152=0),Z2152+V2153,IF(AB2151="Latest Sag:",AA2152+U2153+V2153,AC2152+V2153))</f>
        <v>0.11455899999999999</v>
      </c>
      <c r="X2153" s="34"/>
      <c r="Y2153" s="53">
        <f t="shared" ref="Y2153" si="5280">IF(OR(ISBLANK(X2153),X2151=VALUE(20)),,IF(W2151="Latest Z20:",ABS(X2151-X2153-K2150*L2150-P2150*Q2150+U2152+U2153),ABS(X2152-X2153-K2152*L2152-P2152*Q2152+U2153)))</f>
        <v>0</v>
      </c>
      <c r="Z2153" s="28">
        <v>-77.523928999999995</v>
      </c>
      <c r="AA2153" s="28"/>
      <c r="AB2153" s="28"/>
      <c r="AC2153" s="8">
        <f t="shared" ref="AC2153" si="5281">AB2153+AA2153</f>
        <v>0</v>
      </c>
      <c r="AD2153" s="35"/>
      <c r="AE2153" s="8">
        <f t="shared" ref="AE2153" si="5282">IF(AD2153="",0,IF(OR(AC2153="",AC2153=0),W2153-AD2153,AC2153-AD2153))</f>
        <v>0</v>
      </c>
      <c r="AF2153" s="58">
        <f t="shared" ref="AF2153" si="5283">IF(AA2153="",(Z2153-V2153)-Z2152,AC2153-W2153)</f>
        <v>-77.523928999999995</v>
      </c>
      <c r="AG2153" s="40"/>
      <c r="AH2153" s="73"/>
      <c r="AI2153" s="40"/>
      <c r="AJ2153" s="73"/>
      <c r="AK2153" s="40">
        <v>300</v>
      </c>
      <c r="AL2153" s="73">
        <v>350</v>
      </c>
      <c r="AM2153" s="70"/>
      <c r="AN2153" s="74"/>
      <c r="AO2153" s="70"/>
      <c r="AP2153" s="63"/>
      <c r="AQ2153" s="63"/>
      <c r="AR2153" s="40"/>
      <c r="AS2153" s="40"/>
      <c r="AT2153" s="63"/>
      <c r="AU2153" s="63"/>
      <c r="AV2153" s="142"/>
      <c r="AW2153" s="71">
        <v>0.02</v>
      </c>
      <c r="AX2153" s="45"/>
      <c r="AY2153" s="45"/>
      <c r="AZ2153" s="46"/>
      <c r="BA2153" s="152"/>
      <c r="BB2153" s="47"/>
      <c r="BC2153" s="158">
        <v>9</v>
      </c>
      <c r="BD2153" s="158"/>
      <c r="BE2153" s="47"/>
      <c r="BF2153" s="56"/>
      <c r="BG2153" s="49"/>
      <c r="BH2153" s="50"/>
      <c r="BI2153" s="49"/>
      <c r="BJ2153" s="49"/>
      <c r="BK2153" s="49"/>
      <c r="BL2153" s="49"/>
      <c r="BM2153" s="49"/>
      <c r="BN2153" s="50"/>
      <c r="BO2153" s="49"/>
      <c r="BP2153" s="49"/>
      <c r="BQ2153" s="50"/>
      <c r="BR2153" s="9"/>
    </row>
    <row r="2154" spans="1:70" s="7" customFormat="1" x14ac:dyDescent="0.25">
      <c r="A2154" s="68" t="s">
        <v>1116</v>
      </c>
      <c r="B2154" s="67" t="s">
        <v>1713</v>
      </c>
      <c r="C2154" s="52">
        <v>44997.284953703704</v>
      </c>
      <c r="D2154" s="16">
        <f t="shared" ref="D2154" si="5284">(K2154*M2154+P2154*R2154)/(24*60*60)</f>
        <v>1.9791666666666668E-3</v>
      </c>
      <c r="E2154" s="26"/>
      <c r="F2154" s="14" t="s">
        <v>3031</v>
      </c>
      <c r="G2154" s="15">
        <v>0.11899999999999999</v>
      </c>
      <c r="H2154" s="131">
        <v>20</v>
      </c>
      <c r="I2154" s="131">
        <v>10</v>
      </c>
      <c r="J2154" s="143" t="s">
        <v>1161</v>
      </c>
      <c r="K2154" s="27">
        <v>3</v>
      </c>
      <c r="L2154" s="27">
        <v>6.0000000000000001E-3</v>
      </c>
      <c r="M2154" s="179">
        <v>57</v>
      </c>
      <c r="N2154" s="13">
        <v>240</v>
      </c>
      <c r="O2154" s="17">
        <v>2E-3</v>
      </c>
      <c r="P2154" s="27">
        <v>0</v>
      </c>
      <c r="Q2154" s="27">
        <v>6.0000000000000001E-3</v>
      </c>
      <c r="R2154" s="13">
        <v>938</v>
      </c>
      <c r="S2154" s="13">
        <v>240</v>
      </c>
      <c r="T2154" s="133">
        <v>2.9999999999999997E-4</v>
      </c>
      <c r="U2154" s="27">
        <v>1.2E-2</v>
      </c>
      <c r="V2154" s="8">
        <f t="shared" ref="V2154" si="5285">IF(AB2152="Latest Sag:",-(K2154*L2154+P2154*Q2154),-(K2154*L2154+P2154*Q2154)+U2154)</f>
        <v>-1.8000000000000002E-2</v>
      </c>
      <c r="W2154" s="8">
        <f t="shared" ref="W2154" si="5286">IF(OR(AC2153="",AC2153=0),Z2153+V2154,IF(AB2152="Latest Sag:",AA2153+U2154+V2154,AC2153+V2154))</f>
        <v>-77.541928999999996</v>
      </c>
      <c r="X2154" s="33">
        <v>-46.029336000000001</v>
      </c>
      <c r="Y2154" s="53">
        <f t="shared" ref="Y2154" si="5287">IF(OR(ISBLANK(X2154),X2152=VALUE(20)),,IF(W2152="Latest Z20:",ABS(X2152-X2154-K2151*L2151-P2151*Q2151+U2153+U2154),ABS(X2153-X2154-K2153*L2153-P2153*Q2153+U2154)))</f>
        <v>0</v>
      </c>
      <c r="Z2154" s="28">
        <v>-77.531909999999996</v>
      </c>
      <c r="AA2154" s="28"/>
      <c r="AB2154" s="28"/>
      <c r="AC2154" s="8">
        <f t="shared" ref="AC2154" si="5288">AB2154+AA2154</f>
        <v>0</v>
      </c>
      <c r="AD2154" s="35"/>
      <c r="AE2154" s="8">
        <f t="shared" ref="AE2154" si="5289">IF(AD2154="",0,IF(OR(AC2154="",AC2154=0),W2154-AD2154,AC2154-AD2154))</f>
        <v>0</v>
      </c>
      <c r="AF2154" s="58">
        <f t="shared" ref="AF2154" si="5290">IF(AA2154="",(Z2154-V2154)-Z2153,AC2154-W2154)</f>
        <v>1.0018999999999778E-2</v>
      </c>
      <c r="AG2154" s="40"/>
      <c r="AH2154" s="73"/>
      <c r="AI2154" s="40"/>
      <c r="AJ2154" s="73"/>
      <c r="AK2154" s="40">
        <v>5942</v>
      </c>
      <c r="AL2154" s="73">
        <v>350</v>
      </c>
      <c r="AM2154" s="70"/>
      <c r="AN2154" s="74"/>
      <c r="AO2154" s="70"/>
      <c r="AP2154" s="63"/>
      <c r="AQ2154" s="63"/>
      <c r="AR2154" s="40"/>
      <c r="AS2154" s="40"/>
      <c r="AT2154" s="63"/>
      <c r="AU2154" s="63"/>
      <c r="AV2154" s="142"/>
      <c r="AW2154" s="71"/>
      <c r="AX2154" s="45">
        <v>-9.7730000000000004E-3</v>
      </c>
      <c r="AY2154" s="45"/>
      <c r="AZ2154" s="46"/>
      <c r="BA2154" s="152"/>
      <c r="BB2154" s="47"/>
      <c r="BC2154" s="158">
        <v>9</v>
      </c>
      <c r="BD2154" s="158"/>
      <c r="BE2154" s="47"/>
      <c r="BF2154" s="56"/>
      <c r="BG2154" s="49"/>
      <c r="BH2154" s="50"/>
      <c r="BI2154" s="49"/>
      <c r="BJ2154" s="49"/>
      <c r="BK2154" s="49"/>
      <c r="BL2154" s="49"/>
      <c r="BM2154" s="49"/>
      <c r="BN2154" s="50"/>
      <c r="BO2154" s="49"/>
      <c r="BP2154" s="49"/>
      <c r="BQ2154" s="50"/>
      <c r="BR2154" s="9"/>
    </row>
    <row r="2155" spans="1:70" s="7" customFormat="1" x14ac:dyDescent="0.25">
      <c r="A2155" s="68" t="s">
        <v>1250</v>
      </c>
      <c r="B2155" s="67" t="s">
        <v>1713</v>
      </c>
      <c r="C2155" s="52">
        <v>44997.29546296296</v>
      </c>
      <c r="D2155" s="16">
        <f t="shared" ref="D2155" si="5291">(K2155*M2155+P2155*R2155)/(24*60*60)</f>
        <v>1.9791666666666668E-3</v>
      </c>
      <c r="E2155" s="26"/>
      <c r="F2155" s="14" t="s">
        <v>3031</v>
      </c>
      <c r="G2155" s="15">
        <v>0.11899999999999999</v>
      </c>
      <c r="H2155" s="131">
        <v>20</v>
      </c>
      <c r="I2155" s="131">
        <v>10</v>
      </c>
      <c r="J2155" s="143" t="s">
        <v>1161</v>
      </c>
      <c r="K2155" s="27">
        <v>3</v>
      </c>
      <c r="L2155" s="27">
        <v>6.0000000000000001E-3</v>
      </c>
      <c r="M2155" s="179">
        <v>57</v>
      </c>
      <c r="N2155" s="13">
        <v>240</v>
      </c>
      <c r="O2155" s="17">
        <v>2E-3</v>
      </c>
      <c r="P2155" s="27">
        <v>0</v>
      </c>
      <c r="Q2155" s="27">
        <v>6.0000000000000001E-3</v>
      </c>
      <c r="R2155" s="13">
        <v>938</v>
      </c>
      <c r="S2155" s="13">
        <v>240</v>
      </c>
      <c r="T2155" s="133">
        <v>2.9999999999999997E-4</v>
      </c>
      <c r="U2155" s="27">
        <v>1.2E-2</v>
      </c>
      <c r="V2155" s="8">
        <f t="shared" ref="V2155" si="5292">IF(AB2153="Latest Sag:",-(K2155*L2155+P2155*Q2155),-(K2155*L2155+P2155*Q2155)+U2155)</f>
        <v>-6.0000000000000019E-3</v>
      </c>
      <c r="W2155" s="8">
        <f t="shared" ref="W2155" si="5293">IF(OR(AC2154="",AC2154=0),Z2154+V2155,IF(AB2153="Latest Sag:",AA2154+U2155+V2155,AC2154+V2155))</f>
        <v>-77.537909999999997</v>
      </c>
      <c r="X2155" s="33">
        <v>-46.035336000000001</v>
      </c>
      <c r="Y2155" s="53">
        <f t="shared" ref="Y2155" si="5294">IF(OR(ISBLANK(X2155),X2153=VALUE(20)),,IF(W2153="Latest Z20:",ABS(X2153-X2155-K2152*L2152-P2152*Q2152+U2154+U2155),ABS(X2154-X2155-K2154*L2154-P2154*Q2154+U2155)))</f>
        <v>2.2551405187698492E-16</v>
      </c>
      <c r="Z2155" s="28">
        <v>-77.534223999999995</v>
      </c>
      <c r="AA2155" s="28"/>
      <c r="AB2155" s="28"/>
      <c r="AC2155" s="8">
        <f t="shared" ref="AC2155" si="5295">AB2155+AA2155</f>
        <v>0</v>
      </c>
      <c r="AD2155" s="35"/>
      <c r="AE2155" s="8">
        <f t="shared" ref="AE2155" si="5296">IF(AD2155="",0,IF(OR(AC2155="",AC2155=0),W2155-AD2155,AC2155-AD2155))</f>
        <v>0</v>
      </c>
      <c r="AF2155" s="58">
        <f t="shared" ref="AF2155" si="5297">IF(AA2155="",(Z2155-V2155)-Z2154,AC2155-W2155)</f>
        <v>3.6860000000018545E-3</v>
      </c>
      <c r="AG2155" s="40"/>
      <c r="AH2155" s="73"/>
      <c r="AI2155" s="40"/>
      <c r="AJ2155" s="73"/>
      <c r="AK2155" s="40">
        <v>3081</v>
      </c>
      <c r="AL2155" s="73">
        <v>350</v>
      </c>
      <c r="AM2155" s="70"/>
      <c r="AN2155" s="74"/>
      <c r="AO2155" s="70"/>
      <c r="AP2155" s="63"/>
      <c r="AQ2155" s="63"/>
      <c r="AR2155" s="40"/>
      <c r="AS2155" s="40"/>
      <c r="AT2155" s="63"/>
      <c r="AU2155" s="63"/>
      <c r="AV2155" s="142"/>
      <c r="AW2155" s="71">
        <v>-0.01</v>
      </c>
      <c r="AX2155" s="45">
        <v>2.0079999999999998E-3</v>
      </c>
      <c r="AY2155" s="45">
        <v>6.6309999999999997E-3</v>
      </c>
      <c r="AZ2155" s="46"/>
      <c r="BA2155" s="152"/>
      <c r="BB2155" s="47"/>
      <c r="BC2155" s="158">
        <v>9</v>
      </c>
      <c r="BD2155" s="158"/>
      <c r="BE2155" s="47"/>
      <c r="BF2155" s="56"/>
      <c r="BG2155" s="49"/>
      <c r="BH2155" s="50"/>
      <c r="BI2155" s="49"/>
      <c r="BJ2155" s="49"/>
      <c r="BK2155" s="49"/>
      <c r="BL2155" s="49"/>
      <c r="BM2155" s="49"/>
      <c r="BN2155" s="50"/>
      <c r="BO2155" s="49"/>
      <c r="BP2155" s="49"/>
      <c r="BQ2155" s="50"/>
      <c r="BR2155" s="9"/>
    </row>
    <row r="2156" spans="1:70" s="7" customFormat="1" x14ac:dyDescent="0.25">
      <c r="A2156" s="68" t="s">
        <v>1254</v>
      </c>
      <c r="B2156" s="67" t="s">
        <v>1713</v>
      </c>
      <c r="C2156" s="52">
        <v>44997.308645833335</v>
      </c>
      <c r="D2156" s="16">
        <f t="shared" ref="D2156" si="5298">(K2156*M2156+P2156*R2156)/(24*60*60)</f>
        <v>1.9791666666666668E-3</v>
      </c>
      <c r="E2156" s="26"/>
      <c r="F2156" s="14" t="s">
        <v>3031</v>
      </c>
      <c r="G2156" s="15">
        <v>0.11899999999999999</v>
      </c>
      <c r="H2156" s="131">
        <v>20</v>
      </c>
      <c r="I2156" s="131">
        <v>10</v>
      </c>
      <c r="J2156" s="143" t="s">
        <v>1161</v>
      </c>
      <c r="K2156" s="27">
        <v>3</v>
      </c>
      <c r="L2156" s="27">
        <v>6.0000000000000001E-3</v>
      </c>
      <c r="M2156" s="179">
        <v>57</v>
      </c>
      <c r="N2156" s="13">
        <v>240</v>
      </c>
      <c r="O2156" s="17">
        <v>2E-3</v>
      </c>
      <c r="P2156" s="27">
        <v>0</v>
      </c>
      <c r="Q2156" s="27">
        <v>6.0000000000000001E-3</v>
      </c>
      <c r="R2156" s="13">
        <v>938</v>
      </c>
      <c r="S2156" s="13">
        <v>240</v>
      </c>
      <c r="T2156" s="133">
        <v>2.9999999999999997E-4</v>
      </c>
      <c r="U2156" s="27">
        <v>0.01</v>
      </c>
      <c r="V2156" s="8">
        <f t="shared" ref="V2156" si="5299">IF(AB2154="Latest Sag:",-(K2156*L2156+P2156*Q2156),-(K2156*L2156+P2156*Q2156)+U2156)</f>
        <v>-8.0000000000000019E-3</v>
      </c>
      <c r="W2156" s="8">
        <f t="shared" ref="W2156" si="5300">IF(OR(AC2155="",AC2155=0),Z2155+V2156,IF(AB2154="Latest Sag:",AA2155+U2156+V2156,AC2155+V2156))</f>
        <v>-77.54222399999999</v>
      </c>
      <c r="X2156" s="33">
        <v>-46.043337999999999</v>
      </c>
      <c r="Y2156" s="53">
        <f t="shared" ref="Y2156" si="5301">IF(OR(ISBLANK(X2156),X2154=VALUE(20)),,IF(W2154="Latest Z20:",ABS(X2154-X2156-K2153*L2153-P2153*Q2153+U2155+U2156),ABS(X2155-X2156-K2155*L2155-P2155*Q2155+U2156)))</f>
        <v>1.9999999976202248E-6</v>
      </c>
      <c r="Z2156" s="28">
        <v>-77.545685000000006</v>
      </c>
      <c r="AA2156" s="28"/>
      <c r="AB2156" s="28"/>
      <c r="AC2156" s="8">
        <f t="shared" ref="AC2156" si="5302">AB2156+AA2156</f>
        <v>0</v>
      </c>
      <c r="AD2156" s="35"/>
      <c r="AE2156" s="8">
        <f t="shared" ref="AE2156" si="5303">IF(AD2156="",0,IF(OR(AC2156="",AC2156=0),W2156-AD2156,AC2156-AD2156))</f>
        <v>0</v>
      </c>
      <c r="AF2156" s="58">
        <f t="shared" ref="AF2156" si="5304">IF(AA2156="",(Z2156-V2156)-Z2155,AC2156-W2156)</f>
        <v>-3.4610000000157015E-3</v>
      </c>
      <c r="AG2156" s="40"/>
      <c r="AH2156" s="73"/>
      <c r="AI2156" s="40"/>
      <c r="AJ2156" s="73"/>
      <c r="AK2156" s="40">
        <v>601</v>
      </c>
      <c r="AL2156" s="73">
        <v>350</v>
      </c>
      <c r="AM2156" s="70"/>
      <c r="AN2156" s="74"/>
      <c r="AO2156" s="70"/>
      <c r="AP2156" s="63"/>
      <c r="AQ2156" s="63"/>
      <c r="AR2156" s="40"/>
      <c r="AS2156" s="40"/>
      <c r="AT2156" s="63"/>
      <c r="AU2156" s="63"/>
      <c r="AV2156" s="142"/>
      <c r="AW2156" s="71"/>
      <c r="AX2156" s="45"/>
      <c r="AY2156" s="45"/>
      <c r="AZ2156" s="46"/>
      <c r="BA2156" s="152"/>
      <c r="BB2156" s="47"/>
      <c r="BC2156" s="158">
        <v>9</v>
      </c>
      <c r="BD2156" s="158"/>
      <c r="BE2156" s="47"/>
      <c r="BF2156" s="56"/>
      <c r="BG2156" s="49"/>
      <c r="BH2156" s="50"/>
      <c r="BI2156" s="49"/>
      <c r="BJ2156" s="49"/>
      <c r="BK2156" s="49"/>
      <c r="BL2156" s="49"/>
      <c r="BM2156" s="49"/>
      <c r="BN2156" s="50"/>
      <c r="BO2156" s="49"/>
      <c r="BP2156" s="49"/>
      <c r="BQ2156" s="50"/>
      <c r="BR2156" s="9"/>
    </row>
    <row r="2157" spans="1:70" s="7" customFormat="1" x14ac:dyDescent="0.25">
      <c r="A2157" s="68" t="s">
        <v>1439</v>
      </c>
      <c r="B2157" s="67" t="s">
        <v>1713</v>
      </c>
      <c r="C2157" s="52">
        <v>44997.316377314812</v>
      </c>
      <c r="D2157" s="16">
        <f t="shared" ref="D2157" si="5305">(K2157*M2157+P2157*R2157)/(24*60*60)</f>
        <v>1.9791666666666668E-3</v>
      </c>
      <c r="E2157" s="26"/>
      <c r="F2157" s="14" t="s">
        <v>3031</v>
      </c>
      <c r="G2157" s="15">
        <v>0.11899999999999999</v>
      </c>
      <c r="H2157" s="131">
        <v>20</v>
      </c>
      <c r="I2157" s="131">
        <v>10</v>
      </c>
      <c r="J2157" s="143" t="s">
        <v>1161</v>
      </c>
      <c r="K2157" s="27">
        <v>3</v>
      </c>
      <c r="L2157" s="27">
        <v>6.0000000000000001E-3</v>
      </c>
      <c r="M2157" s="179">
        <v>57</v>
      </c>
      <c r="N2157" s="13">
        <v>240</v>
      </c>
      <c r="O2157" s="17">
        <v>2E-3</v>
      </c>
      <c r="P2157" s="27">
        <v>0</v>
      </c>
      <c r="Q2157" s="27">
        <v>6.0000000000000001E-3</v>
      </c>
      <c r="R2157" s="13">
        <v>938</v>
      </c>
      <c r="S2157" s="13">
        <v>240</v>
      </c>
      <c r="T2157" s="133">
        <v>2.9999999999999997E-4</v>
      </c>
      <c r="U2157" s="27">
        <v>1.2E-2</v>
      </c>
      <c r="V2157" s="8">
        <f t="shared" ref="V2157" si="5306">IF(AB2155="Latest Sag:",-(K2157*L2157+P2157*Q2157),-(K2157*L2157+P2157*Q2157)+U2157)</f>
        <v>-6.0000000000000019E-3</v>
      </c>
      <c r="W2157" s="8">
        <f t="shared" ref="W2157" si="5307">IF(OR(AC2156="",AC2156=0),Z2156+V2157,IF(AB2155="Latest Sag:",AA2156+U2157+V2157,AC2156+V2157))</f>
        <v>-77.551685000000006</v>
      </c>
      <c r="X2157" s="33">
        <v>-46.049335999999997</v>
      </c>
      <c r="Y2157" s="53">
        <f t="shared" ref="Y2157" si="5308">IF(OR(ISBLANK(X2157),X2155=VALUE(20)),,IF(W2155="Latest Z20:",ABS(X2155-X2157-K2154*L2154-P2154*Q2154+U2156+U2157),ABS(X2156-X2157-K2156*L2156-P2156*Q2156+U2157)))</f>
        <v>2.0000000018303987E-6</v>
      </c>
      <c r="Z2157" s="28">
        <v>-77.549814999999995</v>
      </c>
      <c r="AA2157" s="28"/>
      <c r="AB2157" s="28"/>
      <c r="AC2157" s="8">
        <f t="shared" ref="AC2157" si="5309">AB2157+AA2157</f>
        <v>0</v>
      </c>
      <c r="AD2157" s="35"/>
      <c r="AE2157" s="8">
        <f t="shared" ref="AE2157" si="5310">IF(AD2157="",0,IF(OR(AC2157="",AC2157=0),W2157-AD2157,AC2157-AD2157))</f>
        <v>0</v>
      </c>
      <c r="AF2157" s="58">
        <f t="shared" ref="AF2157" si="5311">IF(AA2157="",(Z2157-V2157)-Z2156,AC2157-W2157)</f>
        <v>1.8700000000109185E-3</v>
      </c>
      <c r="AG2157" s="40"/>
      <c r="AH2157" s="73"/>
      <c r="AI2157" s="40"/>
      <c r="AJ2157" s="73"/>
      <c r="AK2157" s="40">
        <v>1892</v>
      </c>
      <c r="AL2157" s="73">
        <v>350</v>
      </c>
      <c r="AM2157" s="70"/>
      <c r="AN2157" s="74"/>
      <c r="AO2157" s="70"/>
      <c r="AP2157" s="63"/>
      <c r="AQ2157" s="63"/>
      <c r="AR2157" s="40"/>
      <c r="AS2157" s="40"/>
      <c r="AT2157" s="63"/>
      <c r="AU2157" s="63"/>
      <c r="AV2157" s="142"/>
      <c r="AW2157" s="71">
        <v>-6.4999999999999997E-3</v>
      </c>
      <c r="AX2157" s="45">
        <v>-1.4909999999999999E-3</v>
      </c>
      <c r="AY2157" s="45">
        <v>-5.483E-3</v>
      </c>
      <c r="AZ2157" s="46"/>
      <c r="BA2157" s="152"/>
      <c r="BB2157" s="47"/>
      <c r="BC2157" s="158">
        <v>9</v>
      </c>
      <c r="BD2157" s="158"/>
      <c r="BE2157" s="47"/>
      <c r="BF2157" s="56"/>
      <c r="BG2157" s="49"/>
      <c r="BH2157" s="50"/>
      <c r="BI2157" s="49"/>
      <c r="BJ2157" s="49"/>
      <c r="BK2157" s="49"/>
      <c r="BL2157" s="49"/>
      <c r="BM2157" s="49"/>
      <c r="BN2157" s="50"/>
      <c r="BO2157" s="49"/>
      <c r="BP2157" s="49"/>
      <c r="BQ2157" s="50"/>
      <c r="BR2157" s="9"/>
    </row>
    <row r="2158" spans="1:70" s="7" customFormat="1" x14ac:dyDescent="0.25">
      <c r="A2158" s="68" t="s">
        <v>1675</v>
      </c>
      <c r="B2158" s="67" t="s">
        <v>1713</v>
      </c>
      <c r="C2158" s="52">
        <v>44997.331909722219</v>
      </c>
      <c r="D2158" s="16">
        <f t="shared" ref="D2158" si="5312">(K2158*M2158+P2158*R2158)/(24*60*60)</f>
        <v>1.9791666666666668E-3</v>
      </c>
      <c r="E2158" s="26" t="s">
        <v>3034</v>
      </c>
      <c r="F2158" s="14" t="s">
        <v>3031</v>
      </c>
      <c r="G2158" s="15">
        <v>0.11899999999999999</v>
      </c>
      <c r="H2158" s="131">
        <v>20</v>
      </c>
      <c r="I2158" s="131">
        <v>10</v>
      </c>
      <c r="J2158" s="143" t="s">
        <v>1161</v>
      </c>
      <c r="K2158" s="27">
        <v>3</v>
      </c>
      <c r="L2158" s="27">
        <v>6.0000000000000001E-3</v>
      </c>
      <c r="M2158" s="179">
        <v>57</v>
      </c>
      <c r="N2158" s="13">
        <v>240</v>
      </c>
      <c r="O2158" s="17">
        <v>2E-3</v>
      </c>
      <c r="P2158" s="27">
        <v>0</v>
      </c>
      <c r="Q2158" s="27">
        <v>6.0000000000000001E-3</v>
      </c>
      <c r="R2158" s="13">
        <v>938</v>
      </c>
      <c r="S2158" s="13">
        <v>240</v>
      </c>
      <c r="T2158" s="133">
        <v>2.9999999999999997E-4</v>
      </c>
      <c r="U2158" s="27">
        <v>1.2E-2</v>
      </c>
      <c r="V2158" s="8">
        <f t="shared" ref="V2158" si="5313">IF(AB2156="Latest Sag:",-(K2158*L2158+P2158*Q2158),-(K2158*L2158+P2158*Q2158)+U2158)</f>
        <v>-6.0000000000000019E-3</v>
      </c>
      <c r="W2158" s="8">
        <f t="shared" ref="W2158" si="5314">IF(OR(AC2157="",AC2157=0),Z2157+V2158,IF(AB2156="Latest Sag:",AA2157+U2158+V2158,AC2157+V2158))</f>
        <v>-77.555814999999996</v>
      </c>
      <c r="X2158" s="33">
        <v>-46.055337000000002</v>
      </c>
      <c r="Y2158" s="53">
        <f t="shared" ref="Y2158" si="5315">IF(OR(ISBLANK(X2158),X2156=VALUE(20)),,IF(W2156="Latest Z20:",ABS(X2156-X2158-K2155*L2155-P2155*Q2155+U2157+U2158),ABS(X2157-X2158-K2157*L2157-P2157*Q2157+U2158)))</f>
        <v>1.0000000048061841E-6</v>
      </c>
      <c r="Z2158" s="28">
        <v>-77.557402999999994</v>
      </c>
      <c r="AA2158" s="28"/>
      <c r="AB2158" s="28"/>
      <c r="AC2158" s="8">
        <f t="shared" ref="AC2158" si="5316">AB2158+AA2158</f>
        <v>0</v>
      </c>
      <c r="AD2158" s="35"/>
      <c r="AE2158" s="8">
        <f t="shared" ref="AE2158" si="5317">IF(AD2158="",0,IF(OR(AC2158="",AC2158=0),W2158-AD2158,AC2158-AD2158))</f>
        <v>0</v>
      </c>
      <c r="AF2158" s="58">
        <f t="shared" ref="AF2158" si="5318">IF(AA2158="",(Z2158-V2158)-Z2157,AC2158-W2158)</f>
        <v>-1.5879999999981464E-3</v>
      </c>
      <c r="AG2158" s="40"/>
      <c r="AH2158" s="73"/>
      <c r="AI2158" s="40"/>
      <c r="AJ2158" s="73"/>
      <c r="AK2158" s="40">
        <v>201</v>
      </c>
      <c r="AL2158" s="73">
        <v>350</v>
      </c>
      <c r="AM2158" s="70"/>
      <c r="AN2158" s="74"/>
      <c r="AO2158" s="70"/>
      <c r="AP2158" s="63"/>
      <c r="AQ2158" s="63"/>
      <c r="AR2158" s="40"/>
      <c r="AS2158" s="40"/>
      <c r="AT2158" s="63"/>
      <c r="AU2158" s="63"/>
      <c r="AV2158" s="142"/>
      <c r="AW2158" s="71"/>
      <c r="AX2158" s="45"/>
      <c r="AY2158" s="45"/>
      <c r="AZ2158" s="46"/>
      <c r="BA2158" s="152"/>
      <c r="BB2158" s="47"/>
      <c r="BC2158" s="158">
        <v>9</v>
      </c>
      <c r="BD2158" s="158"/>
      <c r="BE2158" s="47"/>
      <c r="BF2158" s="56"/>
      <c r="BG2158" s="49"/>
      <c r="BH2158" s="50"/>
      <c r="BI2158" s="49"/>
      <c r="BJ2158" s="49"/>
      <c r="BK2158" s="49"/>
      <c r="BL2158" s="49"/>
      <c r="BM2158" s="49"/>
      <c r="BN2158" s="50"/>
      <c r="BO2158" s="49"/>
      <c r="BP2158" s="49"/>
      <c r="BQ2158" s="50"/>
      <c r="BR2158" s="9"/>
    </row>
    <row r="2159" spans="1:70" s="6" customFormat="1" x14ac:dyDescent="0.25">
      <c r="A2159" s="170" t="s">
        <v>1155</v>
      </c>
      <c r="B2159" s="136"/>
      <c r="C2159" s="137">
        <v>44997.358252314814</v>
      </c>
      <c r="D2159" s="146">
        <v>3.02</v>
      </c>
      <c r="E2159" s="139" t="s">
        <v>814</v>
      </c>
      <c r="F2159" s="165" t="s">
        <v>1110</v>
      </c>
      <c r="G2159" s="22"/>
      <c r="H2159" s="134"/>
      <c r="I2159" s="134"/>
      <c r="J2159" s="145"/>
      <c r="K2159" s="29"/>
      <c r="L2159" s="29"/>
      <c r="M2159" s="1"/>
      <c r="N2159" s="1"/>
      <c r="O2159" s="3"/>
      <c r="P2159" s="29"/>
      <c r="Q2159" s="29"/>
      <c r="R2159" s="1"/>
      <c r="S2159" s="1"/>
      <c r="T2159" s="147" t="s">
        <v>903</v>
      </c>
      <c r="U2159" s="32" t="s">
        <v>24</v>
      </c>
      <c r="V2159" s="24"/>
      <c r="W2159" s="25" t="s">
        <v>22</v>
      </c>
      <c r="X2159" s="30">
        <v>20</v>
      </c>
      <c r="Y2159" s="138"/>
      <c r="Z2159" s="30"/>
      <c r="AA2159" s="30"/>
      <c r="AB2159" s="36" t="s">
        <v>21</v>
      </c>
      <c r="AC2159" s="24">
        <f>$AC$2158</f>
        <v>0</v>
      </c>
      <c r="AD2159" s="30"/>
      <c r="AE2159" s="24"/>
      <c r="AF2159" s="24"/>
      <c r="AG2159" s="41"/>
      <c r="AH2159" s="41"/>
      <c r="AI2159" s="41"/>
      <c r="AJ2159" s="41"/>
      <c r="AK2159" s="41"/>
      <c r="AL2159" s="41"/>
      <c r="AM2159" s="41"/>
      <c r="AN2159" s="41"/>
      <c r="AO2159" s="41"/>
      <c r="AP2159" s="135"/>
      <c r="AQ2159" s="135"/>
      <c r="AR2159" s="41"/>
      <c r="AS2159" s="41"/>
      <c r="AT2159" s="135"/>
      <c r="AU2159" s="135"/>
      <c r="AV2159" s="29"/>
      <c r="AW2159" s="42"/>
      <c r="AX2159" s="42"/>
      <c r="AY2159" s="42"/>
      <c r="AZ2159" s="43"/>
      <c r="BA2159" s="151"/>
      <c r="BB2159" s="44"/>
      <c r="BC2159" s="157">
        <v>0</v>
      </c>
      <c r="BD2159" s="157"/>
      <c r="BE2159" s="44"/>
      <c r="BF2159" s="48"/>
      <c r="BG2159" s="48"/>
      <c r="BH2159" s="48"/>
      <c r="BI2159" s="48"/>
      <c r="BJ2159" s="48"/>
      <c r="BK2159" s="48"/>
      <c r="BL2159" s="48"/>
      <c r="BM2159" s="48"/>
      <c r="BN2159" s="48"/>
      <c r="BO2159" s="48"/>
      <c r="BP2159" s="48"/>
      <c r="BQ2159" s="48"/>
      <c r="BR2159" s="1"/>
    </row>
    <row r="2160" spans="1:70" s="7" customFormat="1" x14ac:dyDescent="0.25">
      <c r="A2160" s="68" t="s">
        <v>3032</v>
      </c>
      <c r="B2160" s="67" t="s">
        <v>1713</v>
      </c>
      <c r="C2160" s="52">
        <v>44997.358611111114</v>
      </c>
      <c r="D2160" s="16">
        <f t="shared" ref="D2160" si="5319">(K2160*M2160+P2160*R2160)/(24*60*60)</f>
        <v>0</v>
      </c>
      <c r="E2160" s="26"/>
      <c r="F2160" s="14" t="s">
        <v>3031</v>
      </c>
      <c r="G2160" s="15">
        <v>0.11899999999999999</v>
      </c>
      <c r="H2160" s="131">
        <v>20</v>
      </c>
      <c r="I2160" s="131">
        <v>10</v>
      </c>
      <c r="J2160" s="143" t="s">
        <v>1161</v>
      </c>
      <c r="K2160" s="37"/>
      <c r="L2160" s="27">
        <v>6.0000000000000001E-3</v>
      </c>
      <c r="M2160" s="179">
        <v>289</v>
      </c>
      <c r="N2160" s="13">
        <v>289</v>
      </c>
      <c r="O2160" s="17">
        <v>2E-3</v>
      </c>
      <c r="P2160" s="37"/>
      <c r="Q2160" s="27">
        <v>6.0000000000000001E-3</v>
      </c>
      <c r="R2160" s="13">
        <v>938</v>
      </c>
      <c r="S2160" s="13">
        <v>240</v>
      </c>
      <c r="T2160" s="133">
        <v>2.9999999999999997E-4</v>
      </c>
      <c r="U2160" s="27">
        <v>0</v>
      </c>
      <c r="V2160" s="8">
        <f t="shared" ref="V2160" si="5320">IF(AB2158="Latest Sag:",-(K2160*L2160+P2160*Q2160),-(K2160*L2160+P2160*Q2160)+U2160)</f>
        <v>0</v>
      </c>
      <c r="W2160" s="8">
        <f t="shared" ref="W2160" si="5321">IF(OR(AC2159="",AC2159=0),Z2159+V2160,IF(AB2158="Latest Sag:",AA2159+U2160+V2160,AC2159+V2160))</f>
        <v>0</v>
      </c>
      <c r="X2160" s="34"/>
      <c r="Y2160" s="53">
        <f t="shared" ref="Y2160" si="5322">IF(OR(ISBLANK(X2160),X2158=VALUE(20)),,IF(W2158="Latest Z20:",ABS(X2158-X2160-K2157*L2157-P2157*Q2157+U2159+U2160),ABS(X2159-X2160-K2159*L2159-P2159*Q2159+U2160)))</f>
        <v>0</v>
      </c>
      <c r="Z2160" s="28">
        <v>-67.829728000000003</v>
      </c>
      <c r="AA2160" s="28">
        <v>0.15745100000000001</v>
      </c>
      <c r="AB2160" s="28">
        <v>2.0456999999999999E-2</v>
      </c>
      <c r="AC2160" s="8">
        <f t="shared" ref="AC2160" si="5323">AB2160+AA2160</f>
        <v>0.17790800000000001</v>
      </c>
      <c r="AD2160" s="35">
        <v>0.114692137148107</v>
      </c>
      <c r="AE2160" s="8">
        <f t="shared" ref="AE2160" si="5324">IF(AD2160="",0,IF(OR(AC2160="",AC2160=0),W2160-AD2160,AC2160-AD2160))</f>
        <v>6.3215862851893012E-2</v>
      </c>
      <c r="AF2160" s="58">
        <f t="shared" ref="AF2160" si="5325">IF(AA2160="",(Z2160-V2160)-Z2159,AC2160-W2160)</f>
        <v>0.17790800000000001</v>
      </c>
      <c r="AG2160" s="40"/>
      <c r="AH2160" s="73"/>
      <c r="AI2160" s="40"/>
      <c r="AJ2160" s="73"/>
      <c r="AK2160" s="40">
        <v>2794</v>
      </c>
      <c r="AL2160" s="73">
        <v>200</v>
      </c>
      <c r="AM2160" s="70"/>
      <c r="AN2160" s="74"/>
      <c r="AO2160" s="70"/>
      <c r="AP2160" s="63"/>
      <c r="AQ2160" s="63"/>
      <c r="AR2160" s="40"/>
      <c r="AS2160" s="40"/>
      <c r="AT2160" s="63"/>
      <c r="AU2160" s="63"/>
      <c r="AV2160" s="142"/>
      <c r="AW2160" s="71">
        <v>2.9160000000000002E-3</v>
      </c>
      <c r="AX2160" s="45"/>
      <c r="AY2160" s="45"/>
      <c r="AZ2160" s="46"/>
      <c r="BA2160" s="152"/>
      <c r="BB2160" s="47"/>
      <c r="BC2160" s="158">
        <v>0</v>
      </c>
      <c r="BD2160" s="158"/>
      <c r="BE2160" s="47"/>
      <c r="BF2160" s="56"/>
      <c r="BG2160" s="49"/>
      <c r="BH2160" s="50"/>
      <c r="BI2160" s="49"/>
      <c r="BJ2160" s="49"/>
      <c r="BK2160" s="49"/>
      <c r="BL2160" s="49"/>
      <c r="BM2160" s="49"/>
      <c r="BN2160" s="50"/>
      <c r="BO2160" s="49"/>
      <c r="BP2160" s="49"/>
      <c r="BQ2160" s="50"/>
      <c r="BR2160" s="9"/>
    </row>
    <row r="2161" spans="1:70" s="7" customFormat="1" x14ac:dyDescent="0.25">
      <c r="A2161" s="68" t="s">
        <v>3033</v>
      </c>
      <c r="B2161" s="67" t="s">
        <v>1713</v>
      </c>
      <c r="C2161" s="52">
        <v>44997.385231481479</v>
      </c>
      <c r="D2161" s="16">
        <f t="shared" ref="D2161" si="5326">(K2161*M2161+P2161*R2161)/(24*60*60)</f>
        <v>4.0138888888888891E-2</v>
      </c>
      <c r="E2161" s="26"/>
      <c r="F2161" s="14" t="s">
        <v>3031</v>
      </c>
      <c r="G2161" s="15">
        <v>0.11899999999999999</v>
      </c>
      <c r="H2161" s="131">
        <v>20</v>
      </c>
      <c r="I2161" s="131">
        <v>10</v>
      </c>
      <c r="J2161" s="143" t="s">
        <v>1161</v>
      </c>
      <c r="K2161" s="27">
        <v>12</v>
      </c>
      <c r="L2161" s="27">
        <v>6.0000000000000001E-3</v>
      </c>
      <c r="M2161" s="179">
        <v>289</v>
      </c>
      <c r="N2161" s="13">
        <v>289</v>
      </c>
      <c r="O2161" s="17">
        <v>2E-3</v>
      </c>
      <c r="P2161" s="27">
        <v>0</v>
      </c>
      <c r="Q2161" s="27">
        <v>6.0000000000000001E-3</v>
      </c>
      <c r="R2161" s="13">
        <v>938</v>
      </c>
      <c r="S2161" s="13">
        <v>240</v>
      </c>
      <c r="T2161" s="133">
        <v>2.9999999999999997E-4</v>
      </c>
      <c r="U2161" s="27">
        <v>3.7238E-2</v>
      </c>
      <c r="V2161" s="8">
        <f t="shared" ref="V2161" si="5327">IF(AB2159="Latest Sag:",-(K2161*L2161+P2161*Q2161),-(K2161*L2161+P2161*Q2161)+U2161)</f>
        <v>-7.2000000000000008E-2</v>
      </c>
      <c r="W2161" s="8">
        <f t="shared" ref="W2161" si="5328">IF(OR(AC2160="",AC2160=0),Z2160+V2161,IF(AB2159="Latest Sag:",AA2160+U2161+V2161,AC2160+V2161))</f>
        <v>0.12268899999999999</v>
      </c>
      <c r="X2161" s="33">
        <v>-36.310568000000004</v>
      </c>
      <c r="Y2161" s="53">
        <f t="shared" ref="Y2161" si="5329">IF(OR(ISBLANK(X2161),X2159=VALUE(20)),,IF(W2159="Latest Z20:",ABS(X2159-X2161-K2158*L2158-P2158*Q2158+U2160+U2161),ABS(X2160-X2161-K2160*L2160-P2160*Q2160+U2161)))</f>
        <v>0</v>
      </c>
      <c r="Z2161" s="28">
        <v>-67.828961000000007</v>
      </c>
      <c r="AA2161" s="28">
        <v>0.15746499999999999</v>
      </c>
      <c r="AB2161" s="28">
        <v>-3.7353999999999998E-2</v>
      </c>
      <c r="AC2161" s="8">
        <f t="shared" ref="AC2161" si="5330">AB2161+AA2161</f>
        <v>0.120111</v>
      </c>
      <c r="AD2161" s="35">
        <v>0.114692137148107</v>
      </c>
      <c r="AE2161" s="8">
        <f t="shared" ref="AE2161" si="5331">IF(AD2161="",0,IF(OR(AC2161="",AC2161=0),W2161-AD2161,AC2161-AD2161))</f>
        <v>5.4188628518929971E-3</v>
      </c>
      <c r="AF2161" s="58">
        <f t="shared" ref="AF2161" si="5332">IF(AA2161="",(Z2161-V2161)-Z2160,AC2161-W2161)</f>
        <v>-2.577999999999997E-3</v>
      </c>
      <c r="AG2161" s="40"/>
      <c r="AH2161" s="73"/>
      <c r="AI2161" s="40"/>
      <c r="AJ2161" s="73"/>
      <c r="AK2161" s="40">
        <v>37</v>
      </c>
      <c r="AL2161" s="73">
        <v>200</v>
      </c>
      <c r="AM2161" s="70"/>
      <c r="AN2161" s="74"/>
      <c r="AO2161" s="70"/>
      <c r="AP2161" s="63"/>
      <c r="AQ2161" s="63"/>
      <c r="AR2161" s="40"/>
      <c r="AS2161" s="40"/>
      <c r="AT2161" s="63"/>
      <c r="AU2161" s="63"/>
      <c r="AV2161" s="142"/>
      <c r="AW2161" s="71"/>
      <c r="AX2161" s="45"/>
      <c r="AY2161" s="45"/>
      <c r="AZ2161" s="46"/>
      <c r="BA2161" s="152"/>
      <c r="BB2161" s="47"/>
      <c r="BC2161" s="158">
        <v>0</v>
      </c>
      <c r="BD2161" s="158"/>
      <c r="BE2161" s="47"/>
      <c r="BF2161" s="56"/>
      <c r="BG2161" s="49"/>
      <c r="BH2161" s="50"/>
      <c r="BI2161" s="49"/>
      <c r="BJ2161" s="49"/>
      <c r="BK2161" s="49"/>
      <c r="BL2161" s="49"/>
      <c r="BM2161" s="49"/>
      <c r="BN2161" s="50"/>
      <c r="BO2161" s="49"/>
      <c r="BP2161" s="49"/>
      <c r="BQ2161" s="50"/>
      <c r="BR2161" s="9"/>
    </row>
    <row r="2162" spans="1:70" s="7" customFormat="1" x14ac:dyDescent="0.25">
      <c r="A2162" s="68" t="s">
        <v>3035</v>
      </c>
      <c r="B2162" s="67" t="s">
        <v>1713</v>
      </c>
      <c r="C2162" s="52">
        <v>44997.44121527778</v>
      </c>
      <c r="D2162" s="16">
        <f t="shared" ref="D2162" si="5333">(K2162*M2162+P2162*R2162)/(24*60*60)</f>
        <v>1.7546296296296296E-2</v>
      </c>
      <c r="E2162" s="26"/>
      <c r="F2162" s="14" t="s">
        <v>3031</v>
      </c>
      <c r="G2162" s="15">
        <v>0.11899999999999999</v>
      </c>
      <c r="H2162" s="131">
        <v>20</v>
      </c>
      <c r="I2162" s="131">
        <v>10</v>
      </c>
      <c r="J2162" s="143" t="s">
        <v>1161</v>
      </c>
      <c r="K2162" s="27">
        <v>2</v>
      </c>
      <c r="L2162" s="27">
        <v>6.0000000000000001E-3</v>
      </c>
      <c r="M2162" s="179">
        <v>289</v>
      </c>
      <c r="N2162" s="13">
        <v>289</v>
      </c>
      <c r="O2162" s="17">
        <v>2E-3</v>
      </c>
      <c r="P2162" s="27">
        <v>1</v>
      </c>
      <c r="Q2162" s="27">
        <v>6.0000000000000001E-3</v>
      </c>
      <c r="R2162" s="13">
        <v>938</v>
      </c>
      <c r="S2162" s="13">
        <v>240</v>
      </c>
      <c r="T2162" s="133">
        <v>2.9999999999999997E-4</v>
      </c>
      <c r="U2162" s="27">
        <v>1.5708E-2</v>
      </c>
      <c r="V2162" s="8">
        <f t="shared" ref="V2162" si="5334">IF(AB2160="Latest Sag:",-(K2162*L2162+P2162*Q2162),-(K2162*L2162+P2162*Q2162)+U2162)</f>
        <v>-2.2920000000000024E-3</v>
      </c>
      <c r="W2162" s="8">
        <f t="shared" ref="W2162" si="5335">IF(OR(AC2161="",AC2161=0),Z2161+V2162,IF(AB2160="Latest Sag:",AA2161+U2162+V2162,AC2161+V2162))</f>
        <v>0.11781899999999999</v>
      </c>
      <c r="X2162" s="33">
        <v>-36.366858000000001</v>
      </c>
      <c r="Y2162" s="53">
        <f t="shared" ref="Y2162" si="5336">IF(OR(ISBLANK(X2162),X2160=VALUE(20)),,IF(W2160="Latest Z20:",ABS(X2160-X2162-K2159*L2159-P2159*Q2159+U2161+U2162),ABS(X2161-X2162-K2161*L2161-P2161*Q2161+U2162)))</f>
        <v>2.0000000029440912E-6</v>
      </c>
      <c r="Z2162" s="28">
        <v>-67.828666999999996</v>
      </c>
      <c r="AA2162" s="28">
        <v>0.15745600000000001</v>
      </c>
      <c r="AB2162" s="28">
        <v>-3.9548E-2</v>
      </c>
      <c r="AC2162" s="8">
        <f t="shared" ref="AC2162" si="5337">AB2162+AA2162</f>
        <v>0.11790800000000001</v>
      </c>
      <c r="AD2162" s="35">
        <v>0.114692137148107</v>
      </c>
      <c r="AE2162" s="8">
        <f t="shared" ref="AE2162" si="5338">IF(AD2162="",0,IF(OR(AC2162="",AC2162=0),W2162-AD2162,AC2162-AD2162))</f>
        <v>3.2158628518930144E-3</v>
      </c>
      <c r="AF2162" s="58">
        <f t="shared" ref="AF2162" si="5339">IF(AA2162="",(Z2162-V2162)-Z2161,AC2162-W2162)</f>
        <v>8.9000000000019619E-5</v>
      </c>
      <c r="AG2162" s="40"/>
      <c r="AH2162" s="73"/>
      <c r="AI2162" s="40"/>
      <c r="AJ2162" s="73"/>
      <c r="AK2162" s="40">
        <v>41</v>
      </c>
      <c r="AL2162" s="73">
        <v>200</v>
      </c>
      <c r="AM2162" s="70"/>
      <c r="AN2162" s="74"/>
      <c r="AO2162" s="70"/>
      <c r="AP2162" s="63"/>
      <c r="AQ2162" s="63"/>
      <c r="AR2162" s="40"/>
      <c r="AS2162" s="40"/>
      <c r="AT2162" s="63"/>
      <c r="AU2162" s="63"/>
      <c r="AV2162" s="142"/>
      <c r="AW2162" s="71"/>
      <c r="AX2162" s="45"/>
      <c r="AY2162" s="45"/>
      <c r="AZ2162" s="46"/>
      <c r="BA2162" s="152"/>
      <c r="BB2162" s="47"/>
      <c r="BC2162" s="158">
        <v>0</v>
      </c>
      <c r="BD2162" s="158"/>
      <c r="BE2162" s="47"/>
      <c r="BF2162" s="56"/>
      <c r="BG2162" s="49"/>
      <c r="BH2162" s="50"/>
      <c r="BI2162" s="49"/>
      <c r="BJ2162" s="49"/>
      <c r="BK2162" s="49"/>
      <c r="BL2162" s="49"/>
      <c r="BM2162" s="49"/>
      <c r="BN2162" s="50"/>
      <c r="BO2162" s="49"/>
      <c r="BP2162" s="49"/>
      <c r="BQ2162" s="50"/>
      <c r="BR2162" s="9"/>
    </row>
    <row r="2163" spans="1:70" s="7" customFormat="1" x14ac:dyDescent="0.25">
      <c r="A2163" s="68" t="s">
        <v>3036</v>
      </c>
      <c r="B2163" s="67" t="s">
        <v>1713</v>
      </c>
      <c r="C2163" s="52">
        <v>44997.474780092591</v>
      </c>
      <c r="D2163" s="16">
        <f t="shared" ref="D2163" si="5340">(K2163*M2163+P2163*R2163)/(24*60*60)</f>
        <v>1.7546296296296296E-2</v>
      </c>
      <c r="E2163" s="26"/>
      <c r="F2163" s="14" t="s">
        <v>3031</v>
      </c>
      <c r="G2163" s="15">
        <v>0.11899999999999999</v>
      </c>
      <c r="H2163" s="131">
        <v>20</v>
      </c>
      <c r="I2163" s="131">
        <v>10</v>
      </c>
      <c r="J2163" s="143" t="s">
        <v>1161</v>
      </c>
      <c r="K2163" s="27">
        <v>2</v>
      </c>
      <c r="L2163" s="27">
        <v>6.0000000000000001E-3</v>
      </c>
      <c r="M2163" s="179">
        <v>289</v>
      </c>
      <c r="N2163" s="13">
        <v>289</v>
      </c>
      <c r="O2163" s="17">
        <v>2E-3</v>
      </c>
      <c r="P2163" s="27">
        <v>1</v>
      </c>
      <c r="Q2163" s="27">
        <v>6.0000000000000001E-3</v>
      </c>
      <c r="R2163" s="13">
        <v>938</v>
      </c>
      <c r="S2163" s="13">
        <v>240</v>
      </c>
      <c r="T2163" s="133">
        <v>2.9999999999999997E-4</v>
      </c>
      <c r="U2163" s="27">
        <v>1.4903E-2</v>
      </c>
      <c r="V2163" s="8">
        <f t="shared" ref="V2163" si="5341">IF(AB2161="Latest Sag:",-(K2163*L2163+P2163*Q2163),-(K2163*L2163+P2163*Q2163)+U2163)</f>
        <v>-3.0970000000000025E-3</v>
      </c>
      <c r="W2163" s="8">
        <f t="shared" ref="W2163" si="5342">IF(OR(AC2162="",AC2162=0),Z2162+V2163,IF(AB2161="Latest Sag:",AA2162+U2163+V2163,AC2162+V2163))</f>
        <v>0.11481100000000001</v>
      </c>
      <c r="X2163" s="33">
        <v>-36.369954999999997</v>
      </c>
      <c r="Y2163" s="53">
        <f t="shared" ref="Y2163" si="5343">IF(OR(ISBLANK(X2163),X2161=VALUE(20)),,IF(W2161="Latest Z20:",ABS(X2161-X2163-K2160*L2160-P2160*Q2160+U2162+U2163),ABS(X2162-X2163-K2162*L2162-P2162*Q2162+U2163)))</f>
        <v>3.2040342601291627E-15</v>
      </c>
      <c r="Z2163" s="28">
        <v>-67.828702000000007</v>
      </c>
      <c r="AA2163" s="28">
        <v>0.157471</v>
      </c>
      <c r="AB2163" s="28">
        <v>-4.2848999999999998E-2</v>
      </c>
      <c r="AC2163" s="8">
        <f t="shared" ref="AC2163" si="5344">AB2163+AA2163</f>
        <v>0.114622</v>
      </c>
      <c r="AD2163" s="35">
        <v>0.114692137148107</v>
      </c>
      <c r="AE2163" s="8">
        <f t="shared" ref="AE2163" si="5345">IF(AD2163="",0,IF(OR(AC2163="",AC2163=0),W2163-AD2163,AC2163-AD2163))</f>
        <v>-7.0137148106996783E-5</v>
      </c>
      <c r="AF2163" s="58">
        <f t="shared" ref="AF2163" si="5346">IF(AA2163="",(Z2163-V2163)-Z2162,AC2163-W2163)</f>
        <v>-1.8900000000000861E-4</v>
      </c>
      <c r="AG2163" s="40"/>
      <c r="AH2163" s="73"/>
      <c r="AI2163" s="40"/>
      <c r="AJ2163" s="73"/>
      <c r="AK2163" s="40">
        <v>30</v>
      </c>
      <c r="AL2163" s="73">
        <v>200</v>
      </c>
      <c r="AM2163" s="70"/>
      <c r="AN2163" s="74"/>
      <c r="AO2163" s="70"/>
      <c r="AP2163" s="63"/>
      <c r="AQ2163" s="63"/>
      <c r="AR2163" s="40"/>
      <c r="AS2163" s="40"/>
      <c r="AT2163" s="63"/>
      <c r="AU2163" s="63"/>
      <c r="AV2163" s="142"/>
      <c r="AW2163" s="71"/>
      <c r="AX2163" s="45"/>
      <c r="AY2163" s="45"/>
      <c r="AZ2163" s="46"/>
      <c r="BA2163" s="152"/>
      <c r="BB2163" s="47"/>
      <c r="BC2163" s="158">
        <v>0</v>
      </c>
      <c r="BD2163" s="158">
        <v>8</v>
      </c>
      <c r="BE2163" s="47">
        <v>3.9</v>
      </c>
      <c r="BF2163" s="56"/>
      <c r="BG2163" s="49"/>
      <c r="BH2163" s="50"/>
      <c r="BI2163" s="49"/>
      <c r="BJ2163" s="49"/>
      <c r="BK2163" s="49"/>
      <c r="BL2163" s="49"/>
      <c r="BM2163" s="49"/>
      <c r="BN2163" s="50"/>
      <c r="BO2163" s="49"/>
      <c r="BP2163" s="49"/>
      <c r="BQ2163" s="50"/>
      <c r="BR2163" s="9"/>
    </row>
    <row r="2164" spans="1:70" s="6" customFormat="1" x14ac:dyDescent="0.25">
      <c r="A2164" s="170" t="s">
        <v>1155</v>
      </c>
      <c r="B2164" s="136"/>
      <c r="C2164" s="137">
        <v>44997.515729166669</v>
      </c>
      <c r="D2164" s="146">
        <v>3.78</v>
      </c>
      <c r="E2164" s="139" t="s">
        <v>814</v>
      </c>
      <c r="F2164" s="165" t="s">
        <v>1157</v>
      </c>
      <c r="G2164" s="22"/>
      <c r="H2164" s="134"/>
      <c r="I2164" s="134"/>
      <c r="J2164" s="145"/>
      <c r="K2164" s="29"/>
      <c r="L2164" s="29"/>
      <c r="M2164" s="1"/>
      <c r="N2164" s="1"/>
      <c r="O2164" s="3"/>
      <c r="P2164" s="29"/>
      <c r="Q2164" s="29"/>
      <c r="R2164" s="1"/>
      <c r="S2164" s="1"/>
      <c r="T2164" s="147" t="s">
        <v>903</v>
      </c>
      <c r="U2164" s="32" t="s">
        <v>24</v>
      </c>
      <c r="V2164" s="24"/>
      <c r="W2164" s="25" t="s">
        <v>22</v>
      </c>
      <c r="X2164" s="30">
        <v>20</v>
      </c>
      <c r="Y2164" s="138"/>
      <c r="Z2164" s="30"/>
      <c r="AA2164" s="30"/>
      <c r="AB2164" s="36" t="s">
        <v>21</v>
      </c>
      <c r="AC2164" s="24">
        <f>$AC$2163</f>
        <v>0.114622</v>
      </c>
      <c r="AD2164" s="30"/>
      <c r="AE2164" s="24"/>
      <c r="AF2164" s="24"/>
      <c r="AG2164" s="41"/>
      <c r="AH2164" s="41"/>
      <c r="AI2164" s="41"/>
      <c r="AJ2164" s="41"/>
      <c r="AK2164" s="41"/>
      <c r="AL2164" s="41"/>
      <c r="AM2164" s="41"/>
      <c r="AN2164" s="41"/>
      <c r="AO2164" s="41"/>
      <c r="AP2164" s="135"/>
      <c r="AQ2164" s="135"/>
      <c r="AR2164" s="41"/>
      <c r="AS2164" s="41"/>
      <c r="AT2164" s="135"/>
      <c r="AU2164" s="135"/>
      <c r="AV2164" s="29"/>
      <c r="AW2164" s="42"/>
      <c r="AX2164" s="42"/>
      <c r="AY2164" s="42"/>
      <c r="AZ2164" s="43"/>
      <c r="BA2164" s="151"/>
      <c r="BB2164" s="44"/>
      <c r="BC2164" s="157">
        <v>1</v>
      </c>
      <c r="BD2164" s="157"/>
      <c r="BE2164" s="44"/>
      <c r="BF2164" s="48"/>
      <c r="BG2164" s="48"/>
      <c r="BH2164" s="48"/>
      <c r="BI2164" s="48"/>
      <c r="BJ2164" s="48"/>
      <c r="BK2164" s="48"/>
      <c r="BL2164" s="48"/>
      <c r="BM2164" s="48"/>
      <c r="BN2164" s="48"/>
      <c r="BO2164" s="48"/>
      <c r="BP2164" s="48"/>
      <c r="BQ2164" s="48"/>
      <c r="BR2164" s="1"/>
    </row>
    <row r="2165" spans="1:70" s="7" customFormat="1" x14ac:dyDescent="0.25">
      <c r="A2165" s="68" t="s">
        <v>3037</v>
      </c>
      <c r="B2165" s="67" t="s">
        <v>1713</v>
      </c>
      <c r="C2165" s="52">
        <v>44997.515763888892</v>
      </c>
      <c r="D2165" s="16">
        <f t="shared" ref="D2165" si="5347">(K2165*M2165+P2165*R2165)/(24*60*60)</f>
        <v>0</v>
      </c>
      <c r="E2165" s="26"/>
      <c r="F2165" s="14" t="s">
        <v>3031</v>
      </c>
      <c r="G2165" s="15">
        <v>0.11899999999999999</v>
      </c>
      <c r="H2165" s="131">
        <v>20</v>
      </c>
      <c r="I2165" s="131">
        <v>10</v>
      </c>
      <c r="J2165" s="143" t="s">
        <v>1161</v>
      </c>
      <c r="K2165" s="37"/>
      <c r="L2165" s="27">
        <v>6.0000000000000001E-3</v>
      </c>
      <c r="M2165" s="179">
        <v>289</v>
      </c>
      <c r="N2165" s="13">
        <v>289</v>
      </c>
      <c r="O2165" s="17">
        <v>2E-3</v>
      </c>
      <c r="P2165" s="37"/>
      <c r="Q2165" s="27">
        <v>6.0000000000000001E-3</v>
      </c>
      <c r="R2165" s="13">
        <v>938</v>
      </c>
      <c r="S2165" s="13">
        <v>240</v>
      </c>
      <c r="T2165" s="133">
        <v>2.9999999999999997E-4</v>
      </c>
      <c r="U2165" s="27">
        <v>0</v>
      </c>
      <c r="V2165" s="8">
        <f t="shared" ref="V2165" si="5348">IF(AB2163="Latest Sag:",-(K2165*L2165+P2165*Q2165),-(K2165*L2165+P2165*Q2165)+U2165)</f>
        <v>0</v>
      </c>
      <c r="W2165" s="8">
        <f t="shared" ref="W2165" si="5349">IF(OR(AC2164="",AC2164=0),Z2164+V2165,IF(AB2163="Latest Sag:",AA2164+U2165+V2165,AC2164+V2165))</f>
        <v>0.114622</v>
      </c>
      <c r="X2165" s="34"/>
      <c r="Y2165" s="53">
        <f t="shared" ref="Y2165" si="5350">IF(OR(ISBLANK(X2165),X2163=VALUE(20)),,IF(W2163="Latest Z20:",ABS(X2163-X2165-K2162*L2162-P2162*Q2162+U2164+U2165),ABS(X2164-X2165-K2164*L2164-P2164*Q2164+U2165)))</f>
        <v>0</v>
      </c>
      <c r="Z2165" s="28">
        <v>-67.828031999999993</v>
      </c>
      <c r="AA2165" s="28">
        <v>0.157439</v>
      </c>
      <c r="AB2165" s="28">
        <v>2.1134E-2</v>
      </c>
      <c r="AC2165" s="8">
        <f t="shared" ref="AC2165" si="5351">AB2165+AA2165</f>
        <v>0.17857299999999998</v>
      </c>
      <c r="AD2165" s="35">
        <v>0.11486690560819</v>
      </c>
      <c r="AE2165" s="8">
        <f t="shared" ref="AE2165" si="5352">IF(AD2165="",0,IF(OR(AC2165="",AC2165=0),W2165-AD2165,AC2165-AD2165))</f>
        <v>6.3706094391809978E-2</v>
      </c>
      <c r="AF2165" s="58">
        <f t="shared" ref="AF2165" si="5353">IF(AA2165="",(Z2165-V2165)-Z2164,AC2165-W2165)</f>
        <v>6.395099999999998E-2</v>
      </c>
      <c r="AG2165" s="40"/>
      <c r="AH2165" s="73"/>
      <c r="AI2165" s="40"/>
      <c r="AJ2165" s="73"/>
      <c r="AK2165" s="40">
        <v>2104</v>
      </c>
      <c r="AL2165" s="73">
        <v>200</v>
      </c>
      <c r="AM2165" s="70"/>
      <c r="AN2165" s="74"/>
      <c r="AO2165" s="70"/>
      <c r="AP2165" s="63"/>
      <c r="AQ2165" s="63"/>
      <c r="AR2165" s="40"/>
      <c r="AS2165" s="40"/>
      <c r="AT2165" s="63"/>
      <c r="AU2165" s="63"/>
      <c r="AV2165" s="142"/>
      <c r="AW2165" s="71"/>
      <c r="AX2165" s="45"/>
      <c r="AY2165" s="45"/>
      <c r="AZ2165" s="46"/>
      <c r="BA2165" s="152"/>
      <c r="BB2165" s="47"/>
      <c r="BC2165" s="158">
        <v>1</v>
      </c>
      <c r="BD2165" s="158"/>
      <c r="BE2165" s="47"/>
      <c r="BF2165" s="56"/>
      <c r="BG2165" s="49"/>
      <c r="BH2165" s="50"/>
      <c r="BI2165" s="49"/>
      <c r="BJ2165" s="49"/>
      <c r="BK2165" s="49"/>
      <c r="BL2165" s="49"/>
      <c r="BM2165" s="49"/>
      <c r="BN2165" s="50"/>
      <c r="BO2165" s="49"/>
      <c r="BP2165" s="49"/>
      <c r="BQ2165" s="50"/>
      <c r="BR2165" s="9"/>
    </row>
    <row r="2166" spans="1:70" s="7" customFormat="1" x14ac:dyDescent="0.25">
      <c r="A2166" s="68" t="s">
        <v>3038</v>
      </c>
      <c r="B2166" s="67" t="s">
        <v>1713</v>
      </c>
      <c r="C2166" s="52">
        <v>44997.542129629626</v>
      </c>
      <c r="D2166" s="16">
        <f t="shared" ref="D2166" si="5354">(K2166*M2166+P2166*R2166)/(24*60*60)</f>
        <v>3.6793981481481483E-2</v>
      </c>
      <c r="E2166" s="26"/>
      <c r="F2166" s="14" t="s">
        <v>3031</v>
      </c>
      <c r="G2166" s="15">
        <v>0.11899999999999999</v>
      </c>
      <c r="H2166" s="131">
        <v>20</v>
      </c>
      <c r="I2166" s="131">
        <v>10</v>
      </c>
      <c r="J2166" s="143" t="s">
        <v>1161</v>
      </c>
      <c r="K2166" s="27">
        <v>11</v>
      </c>
      <c r="L2166" s="27">
        <v>6.0000000000000001E-3</v>
      </c>
      <c r="M2166" s="179">
        <v>289</v>
      </c>
      <c r="N2166" s="13">
        <v>289</v>
      </c>
      <c r="O2166" s="17">
        <v>2E-3</v>
      </c>
      <c r="P2166" s="27">
        <v>0</v>
      </c>
      <c r="Q2166" s="27">
        <v>6.0000000000000001E-3</v>
      </c>
      <c r="R2166" s="13">
        <v>938</v>
      </c>
      <c r="S2166" s="13">
        <v>240</v>
      </c>
      <c r="T2166" s="133">
        <v>2.9999999999999997E-4</v>
      </c>
      <c r="U2166" s="27">
        <v>2.8424999999999999E-2</v>
      </c>
      <c r="V2166" s="8">
        <f t="shared" ref="V2166" si="5355">IF(AB2164="Latest Sag:",-(K2166*L2166+P2166*Q2166),-(K2166*L2166+P2166*Q2166)+U2166)</f>
        <v>-6.6000000000000003E-2</v>
      </c>
      <c r="W2166" s="8">
        <f t="shared" ref="W2166" si="5356">IF(OR(AC2165="",AC2165=0),Z2165+V2166,IF(AB2164="Latest Sag:",AA2165+U2166+V2166,AC2165+V2166))</f>
        <v>0.119864</v>
      </c>
      <c r="X2166" s="33">
        <v>-36.318485000000003</v>
      </c>
      <c r="Y2166" s="53">
        <f t="shared" ref="Y2166" si="5357">IF(OR(ISBLANK(X2166),X2164=VALUE(20)),,IF(W2164="Latest Z20:",ABS(X2164-X2166-K2163*L2163-P2163*Q2163+U2165+U2166),ABS(X2165-X2166-K2165*L2165-P2165*Q2165+U2166)))</f>
        <v>0</v>
      </c>
      <c r="Z2166" s="28">
        <v>-67.827826000000002</v>
      </c>
      <c r="AA2166" s="28">
        <v>0.15742</v>
      </c>
      <c r="AB2166" s="28">
        <v>-4.0293000000000002E-2</v>
      </c>
      <c r="AC2166" s="8">
        <f t="shared" ref="AC2166" si="5358">AB2166+AA2166</f>
        <v>0.11712700000000001</v>
      </c>
      <c r="AD2166" s="35">
        <v>0.11486690560819</v>
      </c>
      <c r="AE2166" s="8">
        <f t="shared" ref="AE2166" si="5359">IF(AD2166="",0,IF(OR(AC2166="",AC2166=0),W2166-AD2166,AC2166-AD2166))</f>
        <v>2.2600943918100053E-3</v>
      </c>
      <c r="AF2166" s="58">
        <f t="shared" ref="AF2166" si="5360">IF(AA2166="",(Z2166-V2166)-Z2165,AC2166-W2166)</f>
        <v>-2.7369999999999894E-3</v>
      </c>
      <c r="AG2166" s="40"/>
      <c r="AH2166" s="73"/>
      <c r="AI2166" s="40"/>
      <c r="AJ2166" s="73"/>
      <c r="AK2166" s="40">
        <v>35</v>
      </c>
      <c r="AL2166" s="73">
        <v>200</v>
      </c>
      <c r="AM2166" s="70"/>
      <c r="AN2166" s="74"/>
      <c r="AO2166" s="70"/>
      <c r="AP2166" s="63"/>
      <c r="AQ2166" s="63"/>
      <c r="AR2166" s="40"/>
      <c r="AS2166" s="40"/>
      <c r="AT2166" s="63"/>
      <c r="AU2166" s="63"/>
      <c r="AV2166" s="142"/>
      <c r="AW2166" s="71"/>
      <c r="AX2166" s="45"/>
      <c r="AY2166" s="45"/>
      <c r="AZ2166" s="46"/>
      <c r="BA2166" s="152"/>
      <c r="BB2166" s="47"/>
      <c r="BC2166" s="158">
        <v>1</v>
      </c>
      <c r="BD2166" s="158"/>
      <c r="BE2166" s="47"/>
      <c r="BF2166" s="56"/>
      <c r="BG2166" s="49"/>
      <c r="BH2166" s="50"/>
      <c r="BI2166" s="49"/>
      <c r="BJ2166" s="49"/>
      <c r="BK2166" s="49"/>
      <c r="BL2166" s="49"/>
      <c r="BM2166" s="49"/>
      <c r="BN2166" s="50"/>
      <c r="BO2166" s="49"/>
      <c r="BP2166" s="49"/>
      <c r="BQ2166" s="50"/>
      <c r="BR2166" s="9"/>
    </row>
    <row r="2167" spans="1:70" s="7" customFormat="1" x14ac:dyDescent="0.25">
      <c r="A2167" s="68" t="s">
        <v>3039</v>
      </c>
      <c r="B2167" s="67" t="s">
        <v>1713</v>
      </c>
      <c r="C2167" s="52">
        <v>44997.595555555556</v>
      </c>
      <c r="D2167" s="16">
        <f t="shared" ref="D2167" si="5361">(K2167*M2167+P2167*R2167)/(24*60*60)</f>
        <v>1.7546296296296296E-2</v>
      </c>
      <c r="E2167" s="26"/>
      <c r="F2167" s="14" t="s">
        <v>3031</v>
      </c>
      <c r="G2167" s="15">
        <v>0.11899999999999999</v>
      </c>
      <c r="H2167" s="131">
        <v>20</v>
      </c>
      <c r="I2167" s="131">
        <v>10</v>
      </c>
      <c r="J2167" s="143" t="s">
        <v>1161</v>
      </c>
      <c r="K2167" s="27">
        <v>2</v>
      </c>
      <c r="L2167" s="27">
        <v>6.0000000000000001E-3</v>
      </c>
      <c r="M2167" s="179">
        <v>289</v>
      </c>
      <c r="N2167" s="13">
        <v>289</v>
      </c>
      <c r="O2167" s="17">
        <v>2E-3</v>
      </c>
      <c r="P2167" s="27">
        <v>1</v>
      </c>
      <c r="Q2167" s="27">
        <v>6.0000000000000001E-3</v>
      </c>
      <c r="R2167" s="13">
        <v>938</v>
      </c>
      <c r="S2167" s="13">
        <v>240</v>
      </c>
      <c r="T2167" s="133">
        <v>2.9999999999999997E-4</v>
      </c>
      <c r="U2167" s="27">
        <v>1.5859999999999999E-2</v>
      </c>
      <c r="V2167" s="8">
        <f t="shared" ref="V2167" si="5362">IF(AB2165="Latest Sag:",-(K2167*L2167+P2167*Q2167),-(K2167*L2167+P2167*Q2167)+U2167)</f>
        <v>-2.140000000000003E-3</v>
      </c>
      <c r="W2167" s="8">
        <f t="shared" ref="W2167" si="5363">IF(OR(AC2166="",AC2166=0),Z2166+V2167,IF(AB2165="Latest Sag:",AA2166+U2167+V2167,AC2166+V2167))</f>
        <v>0.11498700000000001</v>
      </c>
      <c r="X2167" s="33">
        <v>-36.368626999999996</v>
      </c>
      <c r="Y2167" s="53">
        <f t="shared" ref="Y2167" si="5364">IF(OR(ISBLANK(X2167),X2165=VALUE(20)),,IF(W2165="Latest Z20:",ABS(X2165-X2167-K2164*L2164-P2164*Q2164+U2166+U2167),ABS(X2166-X2167-K2166*L2166-P2166*Q2166+U2167)))</f>
        <v>1.9999999939096513E-6</v>
      </c>
      <c r="Z2167" s="28">
        <v>-67.827900999999997</v>
      </c>
      <c r="AA2167" s="28">
        <v>0.157439</v>
      </c>
      <c r="AB2167" s="28">
        <v>-4.2275E-2</v>
      </c>
      <c r="AC2167" s="8">
        <f t="shared" ref="AC2167" si="5365">AB2167+AA2167</f>
        <v>0.11516399999999999</v>
      </c>
      <c r="AD2167" s="35">
        <v>0.11486690560819</v>
      </c>
      <c r="AE2167" s="8">
        <f t="shared" ref="AE2167" si="5366">IF(AD2167="",0,IF(OR(AC2167="",AC2167=0),W2167-AD2167,AC2167-AD2167))</f>
        <v>2.9709439180998498E-4</v>
      </c>
      <c r="AF2167" s="58">
        <f t="shared" ref="AF2167" si="5367">IF(AA2167="",(Z2167-V2167)-Z2166,AC2167-W2167)</f>
        <v>1.7699999999998273E-4</v>
      </c>
      <c r="AG2167" s="40"/>
      <c r="AH2167" s="73"/>
      <c r="AI2167" s="40"/>
      <c r="AJ2167" s="73"/>
      <c r="AK2167" s="40">
        <v>55</v>
      </c>
      <c r="AL2167" s="73">
        <v>200</v>
      </c>
      <c r="AM2167" s="70"/>
      <c r="AN2167" s="74"/>
      <c r="AO2167" s="70"/>
      <c r="AP2167" s="63"/>
      <c r="AQ2167" s="63"/>
      <c r="AR2167" s="40"/>
      <c r="AS2167" s="40"/>
      <c r="AT2167" s="63"/>
      <c r="AU2167" s="63"/>
      <c r="AV2167" s="142"/>
      <c r="AW2167" s="71"/>
      <c r="AX2167" s="45"/>
      <c r="AY2167" s="45"/>
      <c r="AZ2167" s="46"/>
      <c r="BA2167" s="152"/>
      <c r="BB2167" s="47"/>
      <c r="BC2167" s="158">
        <v>1</v>
      </c>
      <c r="BD2167" s="158"/>
      <c r="BE2167" s="47"/>
      <c r="BF2167" s="56"/>
      <c r="BG2167" s="49"/>
      <c r="BH2167" s="50"/>
      <c r="BI2167" s="49"/>
      <c r="BJ2167" s="49"/>
      <c r="BK2167" s="49"/>
      <c r="BL2167" s="49"/>
      <c r="BM2167" s="49"/>
      <c r="BN2167" s="50"/>
      <c r="BO2167" s="49"/>
      <c r="BP2167" s="49"/>
      <c r="BQ2167" s="50"/>
      <c r="BR2167" s="9"/>
    </row>
    <row r="2168" spans="1:70" s="6" customFormat="1" x14ac:dyDescent="0.25">
      <c r="A2168" s="170" t="s">
        <v>1155</v>
      </c>
      <c r="B2168" s="136"/>
      <c r="C2168" s="137">
        <v>44997.643495370372</v>
      </c>
      <c r="D2168" s="146">
        <v>3.07</v>
      </c>
      <c r="E2168" s="139" t="s">
        <v>814</v>
      </c>
      <c r="F2168" s="165" t="s">
        <v>1171</v>
      </c>
      <c r="G2168" s="22"/>
      <c r="H2168" s="134"/>
      <c r="I2168" s="134"/>
      <c r="J2168" s="145"/>
      <c r="K2168" s="29"/>
      <c r="L2168" s="29"/>
      <c r="M2168" s="1"/>
      <c r="N2168" s="1"/>
      <c r="O2168" s="3"/>
      <c r="P2168" s="29"/>
      <c r="Q2168" s="29"/>
      <c r="R2168" s="1"/>
      <c r="S2168" s="1"/>
      <c r="T2168" s="147" t="s">
        <v>903</v>
      </c>
      <c r="U2168" s="32" t="s">
        <v>24</v>
      </c>
      <c r="V2168" s="24"/>
      <c r="W2168" s="25" t="s">
        <v>22</v>
      </c>
      <c r="X2168" s="30">
        <v>20</v>
      </c>
      <c r="Y2168" s="138"/>
      <c r="Z2168" s="30"/>
      <c r="AA2168" s="30"/>
      <c r="AB2168" s="36" t="s">
        <v>21</v>
      </c>
      <c r="AC2168" s="24">
        <f>$AC$2167</f>
        <v>0.11516399999999999</v>
      </c>
      <c r="AD2168" s="30"/>
      <c r="AE2168" s="24"/>
      <c r="AF2168" s="24"/>
      <c r="AG2168" s="41"/>
      <c r="AH2168" s="41"/>
      <c r="AI2168" s="41"/>
      <c r="AJ2168" s="41"/>
      <c r="AK2168" s="41"/>
      <c r="AL2168" s="41"/>
      <c r="AM2168" s="41"/>
      <c r="AN2168" s="41"/>
      <c r="AO2168" s="41"/>
      <c r="AP2168" s="135"/>
      <c r="AQ2168" s="135"/>
      <c r="AR2168" s="41"/>
      <c r="AS2168" s="41"/>
      <c r="AT2168" s="135"/>
      <c r="AU2168" s="135"/>
      <c r="AV2168" s="29"/>
      <c r="AW2168" s="42"/>
      <c r="AX2168" s="42"/>
      <c r="AY2168" s="42"/>
      <c r="AZ2168" s="43"/>
      <c r="BA2168" s="151"/>
      <c r="BB2168" s="44"/>
      <c r="BC2168" s="157">
        <v>2</v>
      </c>
      <c r="BD2168" s="157"/>
      <c r="BE2168" s="44"/>
      <c r="BF2168" s="48"/>
      <c r="BG2168" s="48"/>
      <c r="BH2168" s="48"/>
      <c r="BI2168" s="48"/>
      <c r="BJ2168" s="48"/>
      <c r="BK2168" s="48"/>
      <c r="BL2168" s="48"/>
      <c r="BM2168" s="48"/>
      <c r="BN2168" s="48"/>
      <c r="BO2168" s="48"/>
      <c r="BP2168" s="48"/>
      <c r="BQ2168" s="48"/>
      <c r="BR2168" s="1"/>
    </row>
    <row r="2169" spans="1:70" s="7" customFormat="1" x14ac:dyDescent="0.25">
      <c r="A2169" s="68" t="s">
        <v>3040</v>
      </c>
      <c r="B2169" s="67" t="s">
        <v>1713</v>
      </c>
      <c r="C2169" s="52">
        <v>44997.643553240741</v>
      </c>
      <c r="D2169" s="16">
        <f t="shared" ref="D2169" si="5368">(K2169*M2169+P2169*R2169)/(24*60*60)</f>
        <v>0</v>
      </c>
      <c r="E2169" s="26"/>
      <c r="F2169" s="14" t="s">
        <v>3031</v>
      </c>
      <c r="G2169" s="15">
        <v>0.11899999999999999</v>
      </c>
      <c r="H2169" s="131">
        <v>20</v>
      </c>
      <c r="I2169" s="131">
        <v>10</v>
      </c>
      <c r="J2169" s="143" t="s">
        <v>1161</v>
      </c>
      <c r="K2169" s="37"/>
      <c r="L2169" s="27">
        <v>6.0000000000000001E-3</v>
      </c>
      <c r="M2169" s="179">
        <v>289</v>
      </c>
      <c r="N2169" s="13">
        <v>289</v>
      </c>
      <c r="O2169" s="17">
        <v>2E-3</v>
      </c>
      <c r="P2169" s="37"/>
      <c r="Q2169" s="27">
        <v>6.0000000000000001E-3</v>
      </c>
      <c r="R2169" s="13">
        <v>938</v>
      </c>
      <c r="S2169" s="13">
        <v>240</v>
      </c>
      <c r="T2169" s="133">
        <v>2.9999999999999997E-4</v>
      </c>
      <c r="U2169" s="27">
        <v>0</v>
      </c>
      <c r="V2169" s="8">
        <f t="shared" ref="V2169" si="5369">IF(AB2167="Latest Sag:",-(K2169*L2169+P2169*Q2169),-(K2169*L2169+P2169*Q2169)+U2169)</f>
        <v>0</v>
      </c>
      <c r="W2169" s="8">
        <f t="shared" ref="W2169" si="5370">IF(OR(AC2168="",AC2168=0),Z2168+V2169,IF(AB2167="Latest Sag:",AA2168+U2169+V2169,AC2168+V2169))</f>
        <v>0.11516399999999999</v>
      </c>
      <c r="X2169" s="34"/>
      <c r="Y2169" s="53">
        <f t="shared" ref="Y2169" si="5371">IF(OR(ISBLANK(X2169),X2167=VALUE(20)),,IF(W2167="Latest Z20:",ABS(X2167-X2169-K2166*L2166-P2166*Q2166+U2168+U2169),ABS(X2168-X2169-K2168*L2168-P2168*Q2168+U2169)))</f>
        <v>0</v>
      </c>
      <c r="Z2169" s="28">
        <v>-67.829719999999995</v>
      </c>
      <c r="AA2169" s="28">
        <v>0.15765799999999999</v>
      </c>
      <c r="AB2169" s="28">
        <v>2.4001999999999999E-2</v>
      </c>
      <c r="AC2169" s="8">
        <f t="shared" ref="AC2169" si="5372">AB2169+AA2169</f>
        <v>0.18165999999999999</v>
      </c>
      <c r="AD2169" s="35">
        <v>0.11459693937665399</v>
      </c>
      <c r="AE2169" s="8">
        <f t="shared" ref="AE2169" si="5373">IF(AD2169="",0,IF(OR(AC2169="",AC2169=0),W2169-AD2169,AC2169-AD2169))</f>
        <v>6.7063060623345994E-2</v>
      </c>
      <c r="AF2169" s="58">
        <f t="shared" ref="AF2169" si="5374">IF(AA2169="",(Z2169-V2169)-Z2168,AC2169-W2169)</f>
        <v>6.6496E-2</v>
      </c>
      <c r="AG2169" s="40"/>
      <c r="AH2169" s="73"/>
      <c r="AI2169" s="40"/>
      <c r="AJ2169" s="73"/>
      <c r="AK2169" s="40">
        <v>1662</v>
      </c>
      <c r="AL2169" s="73">
        <v>200</v>
      </c>
      <c r="AM2169" s="70"/>
      <c r="AN2169" s="74"/>
      <c r="AO2169" s="70"/>
      <c r="AP2169" s="63"/>
      <c r="AQ2169" s="63"/>
      <c r="AR2169" s="40"/>
      <c r="AS2169" s="40"/>
      <c r="AT2169" s="63"/>
      <c r="AU2169" s="63"/>
      <c r="AV2169" s="142"/>
      <c r="AW2169" s="71"/>
      <c r="AX2169" s="45"/>
      <c r="AY2169" s="45"/>
      <c r="AZ2169" s="46"/>
      <c r="BA2169" s="152"/>
      <c r="BB2169" s="47"/>
      <c r="BC2169" s="158">
        <v>2</v>
      </c>
      <c r="BD2169" s="158"/>
      <c r="BE2169" s="47"/>
      <c r="BF2169" s="56"/>
      <c r="BG2169" s="49"/>
      <c r="BH2169" s="50"/>
      <c r="BI2169" s="49"/>
      <c r="BJ2169" s="49"/>
      <c r="BK2169" s="49"/>
      <c r="BL2169" s="49"/>
      <c r="BM2169" s="49"/>
      <c r="BN2169" s="50"/>
      <c r="BO2169" s="49"/>
      <c r="BP2169" s="49"/>
      <c r="BQ2169" s="50"/>
      <c r="BR2169" s="9"/>
    </row>
    <row r="2170" spans="1:70" s="7" customFormat="1" x14ac:dyDescent="0.25">
      <c r="A2170" s="68" t="s">
        <v>3041</v>
      </c>
      <c r="B2170" s="67" t="s">
        <v>1713</v>
      </c>
      <c r="C2170" s="52">
        <v>44997.664340277777</v>
      </c>
      <c r="D2170" s="16">
        <f t="shared" ref="D2170" si="5375">(K2170*M2170+P2170*R2170)/(24*60*60)</f>
        <v>4.0138888888888891E-2</v>
      </c>
      <c r="E2170" s="26"/>
      <c r="F2170" s="14" t="s">
        <v>3031</v>
      </c>
      <c r="G2170" s="15">
        <v>0.11899999999999999</v>
      </c>
      <c r="H2170" s="131">
        <v>20</v>
      </c>
      <c r="I2170" s="131">
        <v>10</v>
      </c>
      <c r="J2170" s="143" t="s">
        <v>1161</v>
      </c>
      <c r="K2170" s="27">
        <v>12</v>
      </c>
      <c r="L2170" s="27">
        <v>6.0000000000000001E-3</v>
      </c>
      <c r="M2170" s="179">
        <v>289</v>
      </c>
      <c r="N2170" s="13">
        <v>289</v>
      </c>
      <c r="O2170" s="17">
        <v>2E-3</v>
      </c>
      <c r="P2170" s="27">
        <v>0</v>
      </c>
      <c r="Q2170" s="27">
        <v>6.0000000000000001E-3</v>
      </c>
      <c r="R2170" s="13">
        <v>938</v>
      </c>
      <c r="S2170" s="13">
        <v>240</v>
      </c>
      <c r="T2170" s="133">
        <v>2.9999999999999997E-4</v>
      </c>
      <c r="U2170" s="27">
        <v>3.5118000000000003E-2</v>
      </c>
      <c r="V2170" s="8">
        <f t="shared" ref="V2170" si="5376">IF(AB2168="Latest Sag:",-(K2170*L2170+P2170*Q2170),-(K2170*L2170+P2170*Q2170)+U2170)</f>
        <v>-7.2000000000000008E-2</v>
      </c>
      <c r="W2170" s="8">
        <f t="shared" ref="W2170" si="5377">IF(OR(AC2169="",AC2169=0),Z2169+V2170,IF(AB2168="Latest Sag:",AA2169+U2170+V2170,AC2169+V2170))</f>
        <v>0.12077599999999999</v>
      </c>
      <c r="X2170" s="33">
        <v>-36.313980999999998</v>
      </c>
      <c r="Y2170" s="53">
        <f t="shared" ref="Y2170" si="5378">IF(OR(ISBLANK(X2170),X2168=VALUE(20)),,IF(W2168="Latest Z20:",ABS(X2168-X2170-K2167*L2167-P2167*Q2167+U2169+U2170),ABS(X2169-X2170-K2169*L2169-P2169*Q2169+U2170)))</f>
        <v>0</v>
      </c>
      <c r="Z2170" s="28">
        <v>-67.829961999999995</v>
      </c>
      <c r="AA2170" s="28">
        <v>0.15759300000000001</v>
      </c>
      <c r="AB2170" s="28">
        <v>-3.9631E-2</v>
      </c>
      <c r="AC2170" s="8">
        <f t="shared" ref="AC2170" si="5379">AB2170+AA2170</f>
        <v>0.11796200000000001</v>
      </c>
      <c r="AD2170" s="35">
        <v>0.11459693937665399</v>
      </c>
      <c r="AE2170" s="8">
        <f t="shared" ref="AE2170" si="5380">IF(AD2170="",0,IF(OR(AC2170="",AC2170=0),W2170-AD2170,AC2170-AD2170))</f>
        <v>3.3650606233460167E-3</v>
      </c>
      <c r="AF2170" s="58">
        <f t="shared" ref="AF2170" si="5381">IF(AA2170="",(Z2170-V2170)-Z2169,AC2170-W2170)</f>
        <v>-2.8139999999999832E-3</v>
      </c>
      <c r="AG2170" s="40"/>
      <c r="AH2170" s="73"/>
      <c r="AI2170" s="40"/>
      <c r="AJ2170" s="73"/>
      <c r="AK2170" s="40">
        <v>28</v>
      </c>
      <c r="AL2170" s="73">
        <v>200</v>
      </c>
      <c r="AM2170" s="70"/>
      <c r="AN2170" s="74"/>
      <c r="AO2170" s="70"/>
      <c r="AP2170" s="63"/>
      <c r="AQ2170" s="63"/>
      <c r="AR2170" s="40"/>
      <c r="AS2170" s="40"/>
      <c r="AT2170" s="63"/>
      <c r="AU2170" s="63"/>
      <c r="AV2170" s="142"/>
      <c r="AW2170" s="71"/>
      <c r="AX2170" s="45"/>
      <c r="AY2170" s="45"/>
      <c r="AZ2170" s="46"/>
      <c r="BA2170" s="152"/>
      <c r="BB2170" s="47"/>
      <c r="BC2170" s="158">
        <v>2</v>
      </c>
      <c r="BD2170" s="158"/>
      <c r="BE2170" s="47"/>
      <c r="BF2170" s="56"/>
      <c r="BG2170" s="49"/>
      <c r="BH2170" s="50"/>
      <c r="BI2170" s="49"/>
      <c r="BJ2170" s="49"/>
      <c r="BK2170" s="49"/>
      <c r="BL2170" s="49"/>
      <c r="BM2170" s="49"/>
      <c r="BN2170" s="50"/>
      <c r="BO2170" s="49"/>
      <c r="BP2170" s="49"/>
      <c r="BQ2170" s="50"/>
      <c r="BR2170" s="9"/>
    </row>
    <row r="2171" spans="1:70" s="7" customFormat="1" x14ac:dyDescent="0.25">
      <c r="A2171" s="68" t="s">
        <v>3042</v>
      </c>
      <c r="B2171" s="67" t="s">
        <v>1713</v>
      </c>
      <c r="C2171" s="52">
        <v>44997.719884259262</v>
      </c>
      <c r="D2171" s="16">
        <f t="shared" ref="D2171" si="5382">(K2171*M2171+P2171*R2171)/(24*60*60)</f>
        <v>1.7546296296296296E-2</v>
      </c>
      <c r="E2171" s="26"/>
      <c r="F2171" s="14" t="s">
        <v>3031</v>
      </c>
      <c r="G2171" s="15">
        <v>0.11899999999999999</v>
      </c>
      <c r="H2171" s="131">
        <v>20</v>
      </c>
      <c r="I2171" s="131">
        <v>10</v>
      </c>
      <c r="J2171" s="143" t="s">
        <v>1161</v>
      </c>
      <c r="K2171" s="27">
        <v>2</v>
      </c>
      <c r="L2171" s="27">
        <v>6.0000000000000001E-3</v>
      </c>
      <c r="M2171" s="179">
        <v>289</v>
      </c>
      <c r="N2171" s="13">
        <v>289</v>
      </c>
      <c r="O2171" s="17">
        <v>2E-3</v>
      </c>
      <c r="P2171" s="27">
        <v>1</v>
      </c>
      <c r="Q2171" s="27">
        <v>6.0000000000000001E-3</v>
      </c>
      <c r="R2171" s="13">
        <v>938</v>
      </c>
      <c r="S2171" s="13">
        <v>240</v>
      </c>
      <c r="T2171" s="133">
        <v>2.9999999999999997E-4</v>
      </c>
      <c r="U2171" s="27">
        <v>1.4759E-2</v>
      </c>
      <c r="V2171" s="8">
        <f t="shared" ref="V2171" si="5383">IF(AB2169="Latest Sag:",-(K2171*L2171+P2171*Q2171),-(K2171*L2171+P2171*Q2171)+U2171)</f>
        <v>-3.2410000000000026E-3</v>
      </c>
      <c r="W2171" s="8">
        <f t="shared" ref="W2171" si="5384">IF(OR(AC2170="",AC2170=0),Z2170+V2171,IF(AB2169="Latest Sag:",AA2170+U2171+V2171,AC2170+V2171))</f>
        <v>0.114721</v>
      </c>
      <c r="X2171" s="33">
        <v>-36.371223999999998</v>
      </c>
      <c r="Y2171" s="53">
        <f t="shared" ref="Y2171" si="5385">IF(OR(ISBLANK(X2171),X2169=VALUE(20)),,IF(W2169="Latest Z20:",ABS(X2169-X2171-K2168*L2168-P2168*Q2168+U2170+U2171),ABS(X2170-X2171-K2170*L2170-P2170*Q2170+U2171)))</f>
        <v>1.999999999701893E-6</v>
      </c>
      <c r="Z2171" s="28">
        <v>-67.830145999999999</v>
      </c>
      <c r="AA2171" s="28">
        <v>0.15753600000000001</v>
      </c>
      <c r="AB2171" s="28">
        <v>-4.258E-2</v>
      </c>
      <c r="AC2171" s="8">
        <f t="shared" ref="AC2171" si="5386">AB2171+AA2171</f>
        <v>0.114956</v>
      </c>
      <c r="AD2171" s="35">
        <v>0.11459693937665399</v>
      </c>
      <c r="AE2171" s="8">
        <f t="shared" ref="AE2171" si="5387">IF(AD2171="",0,IF(OR(AC2171="",AC2171=0),W2171-AD2171,AC2171-AD2171))</f>
        <v>3.5906062334600808E-4</v>
      </c>
      <c r="AF2171" s="58">
        <f t="shared" ref="AF2171" si="5388">IF(AA2171="",(Z2171-V2171)-Z2170,AC2171-W2171)</f>
        <v>2.349999999999991E-4</v>
      </c>
      <c r="AG2171" s="40"/>
      <c r="AH2171" s="73"/>
      <c r="AI2171" s="40"/>
      <c r="AJ2171" s="73"/>
      <c r="AK2171" s="40">
        <v>47</v>
      </c>
      <c r="AL2171" s="73">
        <v>200</v>
      </c>
      <c r="AM2171" s="70"/>
      <c r="AN2171" s="74"/>
      <c r="AO2171" s="70"/>
      <c r="AP2171" s="63"/>
      <c r="AQ2171" s="63"/>
      <c r="AR2171" s="40"/>
      <c r="AS2171" s="40"/>
      <c r="AT2171" s="63"/>
      <c r="AU2171" s="63"/>
      <c r="AV2171" s="142"/>
      <c r="AW2171" s="71"/>
      <c r="AX2171" s="45"/>
      <c r="AY2171" s="45"/>
      <c r="AZ2171" s="46"/>
      <c r="BA2171" s="152"/>
      <c r="BB2171" s="47"/>
      <c r="BC2171" s="158">
        <v>2</v>
      </c>
      <c r="BD2171" s="158"/>
      <c r="BE2171" s="47"/>
      <c r="BF2171" s="56"/>
      <c r="BG2171" s="49"/>
      <c r="BH2171" s="50"/>
      <c r="BI2171" s="49"/>
      <c r="BJ2171" s="49"/>
      <c r="BK2171" s="49"/>
      <c r="BL2171" s="49"/>
      <c r="BM2171" s="49"/>
      <c r="BN2171" s="50"/>
      <c r="BO2171" s="49"/>
      <c r="BP2171" s="49"/>
      <c r="BQ2171" s="50"/>
      <c r="BR2171" s="9"/>
    </row>
    <row r="2172" spans="1:70" s="7" customFormat="1" x14ac:dyDescent="0.25">
      <c r="A2172" s="68" t="s">
        <v>3043</v>
      </c>
      <c r="B2172" s="67" t="s">
        <v>2799</v>
      </c>
      <c r="C2172" s="52">
        <v>44997.752245370371</v>
      </c>
      <c r="D2172" s="16">
        <f t="shared" ref="D2172" si="5389">(K2172*M2172+P2172*R2172)/(24*60*60)</f>
        <v>1.7546296296296296E-2</v>
      </c>
      <c r="E2172" s="26"/>
      <c r="F2172" s="14" t="s">
        <v>3031</v>
      </c>
      <c r="G2172" s="15">
        <v>0.11899999999999999</v>
      </c>
      <c r="H2172" s="131">
        <v>20</v>
      </c>
      <c r="I2172" s="131">
        <v>10</v>
      </c>
      <c r="J2172" s="143" t="s">
        <v>1161</v>
      </c>
      <c r="K2172" s="27">
        <v>2</v>
      </c>
      <c r="L2172" s="27">
        <v>6.0000000000000001E-3</v>
      </c>
      <c r="M2172" s="179">
        <v>289</v>
      </c>
      <c r="N2172" s="13">
        <v>289</v>
      </c>
      <c r="O2172" s="17">
        <v>2E-3</v>
      </c>
      <c r="P2172" s="27">
        <v>1</v>
      </c>
      <c r="Q2172" s="27">
        <v>6.0000000000000001E-3</v>
      </c>
      <c r="R2172" s="13">
        <v>938</v>
      </c>
      <c r="S2172" s="13">
        <v>240</v>
      </c>
      <c r="T2172" s="133">
        <v>2.9999999999999997E-4</v>
      </c>
      <c r="U2172" s="27">
        <v>1.7781000000000002E-2</v>
      </c>
      <c r="V2172" s="8">
        <f t="shared" ref="V2172" si="5390">IF(AB2170="Latest Sag:",-(K2172*L2172+P2172*Q2172),-(K2172*L2172+P2172*Q2172)+U2172)</f>
        <v>-2.1900000000000044E-4</v>
      </c>
      <c r="W2172" s="8">
        <f t="shared" ref="W2172" si="5391">IF(OR(AC2171="",AC2171=0),Z2171+V2172,IF(AB2170="Latest Sag:",AA2171+U2172+V2172,AC2171+V2172))</f>
        <v>0.11473700000000001</v>
      </c>
      <c r="X2172" s="33">
        <v>-36.37144</v>
      </c>
      <c r="Y2172" s="53">
        <f t="shared" ref="Y2172" si="5392">IF(OR(ISBLANK(X2172),X2170=VALUE(20)),,IF(W2170="Latest Z20:",ABS(X2170-X2172-K2169*L2169-P2169*Q2169+U2171+U2172),ABS(X2171-X2172-K2171*L2171-P2171*Q2171+U2172)))</f>
        <v>2.9999999982301129E-6</v>
      </c>
      <c r="Z2172" s="28">
        <v>-67.829942000000003</v>
      </c>
      <c r="AA2172" s="28">
        <v>0.15756899999999999</v>
      </c>
      <c r="AB2172" s="28">
        <v>-4.2930000000000003E-2</v>
      </c>
      <c r="AC2172" s="8">
        <f t="shared" ref="AC2172" si="5393">AB2172+AA2172</f>
        <v>0.11463899999999999</v>
      </c>
      <c r="AD2172" s="35">
        <v>0.11459693937665399</v>
      </c>
      <c r="AE2172" s="8">
        <f t="shared" ref="AE2172" si="5394">IF(AD2172="",0,IF(OR(AC2172="",AC2172=0),W2172-AD2172,AC2172-AD2172))</f>
        <v>4.2060623345996362E-5</v>
      </c>
      <c r="AF2172" s="58">
        <f t="shared" ref="AF2172" si="5395">IF(AA2172="",(Z2172-V2172)-Z2171,AC2172-W2172)</f>
        <v>-9.8000000000014742E-5</v>
      </c>
      <c r="AG2172" s="40"/>
      <c r="AH2172" s="73"/>
      <c r="AI2172" s="40"/>
      <c r="AJ2172" s="73"/>
      <c r="AK2172" s="40">
        <v>33</v>
      </c>
      <c r="AL2172" s="73">
        <v>200</v>
      </c>
      <c r="AM2172" s="70"/>
      <c r="AN2172" s="74"/>
      <c r="AO2172" s="70"/>
      <c r="AP2172" s="63"/>
      <c r="AQ2172" s="63"/>
      <c r="AR2172" s="40"/>
      <c r="AS2172" s="40"/>
      <c r="AT2172" s="63"/>
      <c r="AU2172" s="63"/>
      <c r="AV2172" s="142"/>
      <c r="AW2172" s="71"/>
      <c r="AX2172" s="45"/>
      <c r="AY2172" s="45"/>
      <c r="AZ2172" s="46"/>
      <c r="BA2172" s="152"/>
      <c r="BB2172" s="47"/>
      <c r="BC2172" s="158">
        <v>2</v>
      </c>
      <c r="BD2172" s="158" t="s">
        <v>3023</v>
      </c>
      <c r="BE2172" s="47">
        <v>12.7</v>
      </c>
      <c r="BF2172" s="56"/>
      <c r="BG2172" s="49"/>
      <c r="BH2172" s="50"/>
      <c r="BI2172" s="49"/>
      <c r="BJ2172" s="49"/>
      <c r="BK2172" s="49"/>
      <c r="BL2172" s="49"/>
      <c r="BM2172" s="49"/>
      <c r="BN2172" s="50"/>
      <c r="BO2172" s="49"/>
      <c r="BP2172" s="49"/>
      <c r="BQ2172" s="50"/>
      <c r="BR2172" s="9"/>
    </row>
    <row r="2173" spans="1:70" s="6" customFormat="1" x14ac:dyDescent="0.25">
      <c r="A2173" s="170" t="s">
        <v>1155</v>
      </c>
      <c r="B2173" s="136"/>
      <c r="C2173" s="137">
        <v>44997.795231481483</v>
      </c>
      <c r="D2173" s="146">
        <v>3.64</v>
      </c>
      <c r="E2173" s="139" t="s">
        <v>814</v>
      </c>
      <c r="F2173" s="165" t="s">
        <v>1175</v>
      </c>
      <c r="G2173" s="22"/>
      <c r="H2173" s="134"/>
      <c r="I2173" s="134"/>
      <c r="J2173" s="145"/>
      <c r="K2173" s="29"/>
      <c r="L2173" s="29"/>
      <c r="M2173" s="1"/>
      <c r="N2173" s="1"/>
      <c r="O2173" s="3"/>
      <c r="P2173" s="29"/>
      <c r="Q2173" s="29"/>
      <c r="R2173" s="1"/>
      <c r="S2173" s="1"/>
      <c r="T2173" s="147" t="s">
        <v>903</v>
      </c>
      <c r="U2173" s="32" t="s">
        <v>24</v>
      </c>
      <c r="V2173" s="24"/>
      <c r="W2173" s="25" t="s">
        <v>22</v>
      </c>
      <c r="X2173" s="30">
        <v>20</v>
      </c>
      <c r="Y2173" s="138"/>
      <c r="Z2173" s="30"/>
      <c r="AA2173" s="30"/>
      <c r="AB2173" s="36" t="s">
        <v>21</v>
      </c>
      <c r="AC2173" s="24">
        <f>$AC$2172</f>
        <v>0.11463899999999999</v>
      </c>
      <c r="AD2173" s="30"/>
      <c r="AE2173" s="24"/>
      <c r="AF2173" s="24"/>
      <c r="AG2173" s="41"/>
      <c r="AH2173" s="41"/>
      <c r="AI2173" s="41"/>
      <c r="AJ2173" s="41"/>
      <c r="AK2173" s="41"/>
      <c r="AL2173" s="41"/>
      <c r="AM2173" s="41"/>
      <c r="AN2173" s="41"/>
      <c r="AO2173" s="41"/>
      <c r="AP2173" s="135"/>
      <c r="AQ2173" s="135"/>
      <c r="AR2173" s="41"/>
      <c r="AS2173" s="41"/>
      <c r="AT2173" s="135"/>
      <c r="AU2173" s="135"/>
      <c r="AV2173" s="29"/>
      <c r="AW2173" s="42"/>
      <c r="AX2173" s="42"/>
      <c r="AY2173" s="42"/>
      <c r="AZ2173" s="43"/>
      <c r="BA2173" s="151"/>
      <c r="BB2173" s="44"/>
      <c r="BC2173" s="157">
        <v>3</v>
      </c>
      <c r="BD2173" s="157"/>
      <c r="BE2173" s="44"/>
      <c r="BF2173" s="48"/>
      <c r="BG2173" s="48"/>
      <c r="BH2173" s="48"/>
      <c r="BI2173" s="48"/>
      <c r="BJ2173" s="48"/>
      <c r="BK2173" s="48"/>
      <c r="BL2173" s="48"/>
      <c r="BM2173" s="48"/>
      <c r="BN2173" s="48"/>
      <c r="BO2173" s="48"/>
      <c r="BP2173" s="48"/>
      <c r="BQ2173" s="48"/>
      <c r="BR2173" s="1"/>
    </row>
    <row r="2174" spans="1:70" s="7" customFormat="1" x14ac:dyDescent="0.25">
      <c r="A2174" s="68" t="s">
        <v>3044</v>
      </c>
      <c r="B2174" s="67" t="s">
        <v>2799</v>
      </c>
      <c r="C2174" s="52">
        <v>44997.80064814815</v>
      </c>
      <c r="D2174" s="16">
        <f t="shared" ref="D2174" si="5396">(K2174*M2174+P2174*R2174)/(24*60*60)</f>
        <v>0</v>
      </c>
      <c r="E2174" s="26"/>
      <c r="F2174" s="14" t="s">
        <v>3031</v>
      </c>
      <c r="G2174" s="15">
        <v>0.11899999999999999</v>
      </c>
      <c r="H2174" s="131">
        <v>20</v>
      </c>
      <c r="I2174" s="131">
        <v>10</v>
      </c>
      <c r="J2174" s="143" t="s">
        <v>1161</v>
      </c>
      <c r="K2174" s="37"/>
      <c r="L2174" s="27">
        <v>6.0000000000000001E-3</v>
      </c>
      <c r="M2174" s="179">
        <v>289</v>
      </c>
      <c r="N2174" s="13">
        <v>289</v>
      </c>
      <c r="O2174" s="17">
        <v>2E-3</v>
      </c>
      <c r="P2174" s="37"/>
      <c r="Q2174" s="27">
        <v>6.0000000000000001E-3</v>
      </c>
      <c r="R2174" s="13">
        <v>938</v>
      </c>
      <c r="S2174" s="13">
        <v>240</v>
      </c>
      <c r="T2174" s="133">
        <v>2.9999999999999997E-4</v>
      </c>
      <c r="U2174" s="27">
        <v>0</v>
      </c>
      <c r="V2174" s="8">
        <f t="shared" ref="V2174" si="5397">IF(AB2172="Latest Sag:",-(K2174*L2174+P2174*Q2174),-(K2174*L2174+P2174*Q2174)+U2174)</f>
        <v>0</v>
      </c>
      <c r="W2174" s="8">
        <f t="shared" ref="W2174" si="5398">IF(OR(AC2173="",AC2173=0),Z2173+V2174,IF(AB2172="Latest Sag:",AA2173+U2174+V2174,AC2173+V2174))</f>
        <v>0.11463899999999999</v>
      </c>
      <c r="X2174" s="34"/>
      <c r="Y2174" s="53">
        <f t="shared" ref="Y2174" si="5399">IF(OR(ISBLANK(X2174),X2172=VALUE(20)),,IF(W2172="Latest Z20:",ABS(X2172-X2174-K2171*L2171-P2171*Q2171+U2173+U2174),ABS(X2173-X2174-K2173*L2173-P2173*Q2173+U2174)))</f>
        <v>0</v>
      </c>
      <c r="Z2174" s="28">
        <v>-67.831498999999994</v>
      </c>
      <c r="AA2174" s="28">
        <v>0.157835</v>
      </c>
      <c r="AB2174" s="28">
        <v>2.9180000000000001E-2</v>
      </c>
      <c r="AC2174" s="8">
        <f t="shared" ref="AC2174" si="5400">AB2174+AA2174</f>
        <v>0.18701500000000001</v>
      </c>
      <c r="AD2174" s="35">
        <v>0.114666768448523</v>
      </c>
      <c r="AE2174" s="8">
        <f t="shared" ref="AE2174" si="5401">IF(AD2174="",0,IF(OR(AC2174="",AC2174=0),W2174-AD2174,AC2174-AD2174))</f>
        <v>7.2348231551477016E-2</v>
      </c>
      <c r="AF2174" s="58">
        <f t="shared" ref="AF2174" si="5402">IF(AA2174="",(Z2174-V2174)-Z2173,AC2174-W2174)</f>
        <v>7.2376000000000024E-2</v>
      </c>
      <c r="AG2174" s="40"/>
      <c r="AH2174" s="73"/>
      <c r="AI2174" s="40"/>
      <c r="AJ2174" s="73"/>
      <c r="AK2174" s="40">
        <v>1637</v>
      </c>
      <c r="AL2174" s="73">
        <v>200</v>
      </c>
      <c r="AM2174" s="70"/>
      <c r="AN2174" s="74"/>
      <c r="AO2174" s="70"/>
      <c r="AP2174" s="63"/>
      <c r="AQ2174" s="63"/>
      <c r="AR2174" s="40"/>
      <c r="AS2174" s="40"/>
      <c r="AT2174" s="63"/>
      <c r="AU2174" s="63"/>
      <c r="AV2174" s="142"/>
      <c r="AW2174" s="71"/>
      <c r="AX2174" s="45"/>
      <c r="AY2174" s="45"/>
      <c r="AZ2174" s="46"/>
      <c r="BA2174" s="152"/>
      <c r="BB2174" s="47"/>
      <c r="BC2174" s="158">
        <v>3</v>
      </c>
      <c r="BD2174" s="158"/>
      <c r="BE2174" s="47"/>
      <c r="BF2174" s="56"/>
      <c r="BG2174" s="49"/>
      <c r="BH2174" s="50"/>
      <c r="BI2174" s="49"/>
      <c r="BJ2174" s="49"/>
      <c r="BK2174" s="49"/>
      <c r="BL2174" s="49"/>
      <c r="BM2174" s="49"/>
      <c r="BN2174" s="50"/>
      <c r="BO2174" s="49"/>
      <c r="BP2174" s="49"/>
      <c r="BQ2174" s="50"/>
      <c r="BR2174" s="9"/>
    </row>
    <row r="2175" spans="1:70" s="7" customFormat="1" x14ac:dyDescent="0.25">
      <c r="A2175" s="68" t="s">
        <v>3045</v>
      </c>
      <c r="B2175" s="67" t="s">
        <v>2799</v>
      </c>
      <c r="C2175" s="52">
        <v>44997.822662037041</v>
      </c>
      <c r="D2175" s="16">
        <f t="shared" ref="D2175" si="5403">(K2175*M2175+P2175*R2175)/(24*60*60)</f>
        <v>4.0138888888888891E-2</v>
      </c>
      <c r="E2175" s="26"/>
      <c r="F2175" s="14" t="s">
        <v>3031</v>
      </c>
      <c r="G2175" s="15">
        <v>0.11899999999999999</v>
      </c>
      <c r="H2175" s="131">
        <v>20</v>
      </c>
      <c r="I2175" s="131">
        <v>10</v>
      </c>
      <c r="J2175" s="143" t="s">
        <v>1161</v>
      </c>
      <c r="K2175" s="27">
        <v>12</v>
      </c>
      <c r="L2175" s="27">
        <v>6.0000000000000001E-3</v>
      </c>
      <c r="M2175" s="179">
        <v>289</v>
      </c>
      <c r="N2175" s="13">
        <v>289</v>
      </c>
      <c r="O2175" s="17">
        <v>2E-3</v>
      </c>
      <c r="P2175" s="27">
        <v>0</v>
      </c>
      <c r="Q2175" s="27">
        <v>6.0000000000000001E-3</v>
      </c>
      <c r="R2175" s="13">
        <v>938</v>
      </c>
      <c r="S2175" s="13">
        <v>240</v>
      </c>
      <c r="T2175" s="133">
        <v>2.9999999999999997E-4</v>
      </c>
      <c r="U2175" s="27">
        <v>3.4799999999999998E-2</v>
      </c>
      <c r="V2175" s="8">
        <f t="shared" ref="V2175" si="5404">IF(AB2173="Latest Sag:",-(K2175*L2175+P2175*Q2175),-(K2175*L2175+P2175*Q2175)+U2175)</f>
        <v>-7.2000000000000008E-2</v>
      </c>
      <c r="W2175" s="8">
        <f t="shared" ref="W2175" si="5405">IF(OR(AC2174="",AC2174=0),Z2174+V2175,IF(AB2173="Latest Sag:",AA2174+U2175+V2175,AC2174+V2175))</f>
        <v>0.12063499999999999</v>
      </c>
      <c r="X2175" s="33">
        <v>-36.316400000000002</v>
      </c>
      <c r="Y2175" s="53">
        <f t="shared" ref="Y2175" si="5406">IF(OR(ISBLANK(X2175),X2173=VALUE(20)),,IF(W2173="Latest Z20:",ABS(X2173-X2175-K2172*L2172-P2172*Q2172+U2174+U2175),ABS(X2174-X2175-K2174*L2174-P2174*Q2174+U2175)))</f>
        <v>0</v>
      </c>
      <c r="Z2175" s="28">
        <v>-67.831466000000006</v>
      </c>
      <c r="AA2175" s="28">
        <v>0.157774</v>
      </c>
      <c r="AB2175" s="28">
        <v>-4.0349999999999997E-2</v>
      </c>
      <c r="AC2175" s="8">
        <f t="shared" ref="AC2175" si="5407">AB2175+AA2175</f>
        <v>0.117424</v>
      </c>
      <c r="AD2175" s="35">
        <v>0.114666768448523</v>
      </c>
      <c r="AE2175" s="8">
        <f t="shared" ref="AE2175" si="5408">IF(AD2175="",0,IF(OR(AC2175="",AC2175=0),W2175-AD2175,AC2175-AD2175))</f>
        <v>2.7572315514770018E-3</v>
      </c>
      <c r="AF2175" s="58">
        <f t="shared" ref="AF2175" si="5409">IF(AA2175="",(Z2175-V2175)-Z2174,AC2175-W2175)</f>
        <v>-3.2109999999999916E-3</v>
      </c>
      <c r="AG2175" s="40"/>
      <c r="AH2175" s="73"/>
      <c r="AI2175" s="40"/>
      <c r="AJ2175" s="73"/>
      <c r="AK2175" s="40">
        <v>26</v>
      </c>
      <c r="AL2175" s="73">
        <v>200</v>
      </c>
      <c r="AM2175" s="70"/>
      <c r="AN2175" s="74"/>
      <c r="AO2175" s="70"/>
      <c r="AP2175" s="63"/>
      <c r="AQ2175" s="63"/>
      <c r="AR2175" s="40"/>
      <c r="AS2175" s="40"/>
      <c r="AT2175" s="63"/>
      <c r="AU2175" s="63"/>
      <c r="AV2175" s="142"/>
      <c r="AW2175" s="71"/>
      <c r="AX2175" s="45"/>
      <c r="AY2175" s="45"/>
      <c r="AZ2175" s="46"/>
      <c r="BA2175" s="152"/>
      <c r="BB2175" s="47"/>
      <c r="BC2175" s="158">
        <v>3</v>
      </c>
      <c r="BD2175" s="158"/>
      <c r="BE2175" s="47"/>
      <c r="BF2175" s="56"/>
      <c r="BG2175" s="49"/>
      <c r="BH2175" s="50"/>
      <c r="BI2175" s="49"/>
      <c r="BJ2175" s="49"/>
      <c r="BK2175" s="49"/>
      <c r="BL2175" s="49"/>
      <c r="BM2175" s="49"/>
      <c r="BN2175" s="50"/>
      <c r="BO2175" s="49"/>
      <c r="BP2175" s="49"/>
      <c r="BQ2175" s="50"/>
      <c r="BR2175" s="9"/>
    </row>
    <row r="2176" spans="1:70" s="7" customFormat="1" x14ac:dyDescent="0.25">
      <c r="A2176" s="68" t="s">
        <v>3046</v>
      </c>
      <c r="B2176" s="67" t="s">
        <v>2799</v>
      </c>
      <c r="C2176" s="52">
        <v>44997.876064814816</v>
      </c>
      <c r="D2176" s="16">
        <f t="shared" ref="D2176" si="5410">(K2176*M2176+P2176*R2176)/(24*60*60)</f>
        <v>1.7546296296296296E-2</v>
      </c>
      <c r="E2176" s="26"/>
      <c r="F2176" s="14" t="s">
        <v>3031</v>
      </c>
      <c r="G2176" s="15">
        <v>0.11899999999999999</v>
      </c>
      <c r="H2176" s="131">
        <v>20</v>
      </c>
      <c r="I2176" s="131">
        <v>10</v>
      </c>
      <c r="J2176" s="143" t="s">
        <v>1161</v>
      </c>
      <c r="K2176" s="27">
        <v>2</v>
      </c>
      <c r="L2176" s="27">
        <v>6.0000000000000001E-3</v>
      </c>
      <c r="M2176" s="179">
        <v>289</v>
      </c>
      <c r="N2176" s="13">
        <v>289</v>
      </c>
      <c r="O2176" s="17">
        <v>2E-3</v>
      </c>
      <c r="P2176" s="27">
        <v>1</v>
      </c>
      <c r="Q2176" s="27">
        <v>6.0000000000000001E-3</v>
      </c>
      <c r="R2176" s="13">
        <v>938</v>
      </c>
      <c r="S2176" s="13">
        <v>240</v>
      </c>
      <c r="T2176" s="133">
        <v>2.9999999999999997E-4</v>
      </c>
      <c r="U2176" s="27">
        <v>1.5332999999999999E-2</v>
      </c>
      <c r="V2176" s="8">
        <f t="shared" ref="V2176" si="5411">IF(AB2174="Latest Sag:",-(K2176*L2176+P2176*Q2176),-(K2176*L2176+P2176*Q2176)+U2176)</f>
        <v>-2.6670000000000027E-3</v>
      </c>
      <c r="W2176" s="8">
        <f t="shared" ref="W2176" si="5412">IF(OR(AC2175="",AC2175=0),Z2175+V2176,IF(AB2174="Latest Sag:",AA2175+U2176+V2176,AC2175+V2176))</f>
        <v>0.114757</v>
      </c>
      <c r="X2176" s="33">
        <v>-36.373060000000002</v>
      </c>
      <c r="Y2176" s="53">
        <f t="shared" ref="Y2176" si="5413">IF(OR(ISBLANK(X2176),X2174=VALUE(20)),,IF(W2174="Latest Z20:",ABS(X2174-X2176-K2173*L2173-P2173*Q2173+U2175+U2176),ABS(X2175-X2176-K2175*L2175-P2175*Q2175+U2176)))</f>
        <v>6.9999999991882111E-6</v>
      </c>
      <c r="Z2176" s="28">
        <v>-67.831774999999993</v>
      </c>
      <c r="AA2176" s="28">
        <v>0.15778900000000001</v>
      </c>
      <c r="AB2176" s="28">
        <v>-4.3018000000000001E-2</v>
      </c>
      <c r="AC2176" s="8">
        <f t="shared" ref="AC2176" si="5414">AB2176+AA2176</f>
        <v>0.11477100000000001</v>
      </c>
      <c r="AD2176" s="35">
        <v>0.114666768448523</v>
      </c>
      <c r="AE2176" s="8">
        <f t="shared" ref="AE2176" si="5415">IF(AD2176="",0,IF(OR(AC2176="",AC2176=0),W2176-AD2176,AC2176-AD2176))</f>
        <v>1.0423155147701313E-4</v>
      </c>
      <c r="AF2176" s="58">
        <f t="shared" ref="AF2176" si="5416">IF(AA2176="",(Z2176-V2176)-Z2175,AC2176-W2176)</f>
        <v>1.4000000000014001E-5</v>
      </c>
      <c r="AG2176" s="40"/>
      <c r="AH2176" s="73"/>
      <c r="AI2176" s="40"/>
      <c r="AJ2176" s="73"/>
      <c r="AK2176" s="40">
        <v>55</v>
      </c>
      <c r="AL2176" s="73">
        <v>200</v>
      </c>
      <c r="AM2176" s="70"/>
      <c r="AN2176" s="74"/>
      <c r="AO2176" s="70"/>
      <c r="AP2176" s="63"/>
      <c r="AQ2176" s="63"/>
      <c r="AR2176" s="40"/>
      <c r="AS2176" s="40"/>
      <c r="AT2176" s="63"/>
      <c r="AU2176" s="63"/>
      <c r="AV2176" s="142"/>
      <c r="AW2176" s="71"/>
      <c r="AX2176" s="45"/>
      <c r="AY2176" s="45"/>
      <c r="AZ2176" s="46"/>
      <c r="BA2176" s="152"/>
      <c r="BB2176" s="47"/>
      <c r="BC2176" s="158">
        <v>3</v>
      </c>
      <c r="BD2176" s="158"/>
      <c r="BE2176" s="47"/>
      <c r="BF2176" s="56"/>
      <c r="BG2176" s="49"/>
      <c r="BH2176" s="50"/>
      <c r="BI2176" s="49"/>
      <c r="BJ2176" s="49"/>
      <c r="BK2176" s="49"/>
      <c r="BL2176" s="49"/>
      <c r="BM2176" s="49"/>
      <c r="BN2176" s="50"/>
      <c r="BO2176" s="49"/>
      <c r="BP2176" s="49"/>
      <c r="BQ2176" s="50"/>
      <c r="BR2176" s="9"/>
    </row>
    <row r="2177" spans="1:70" s="6" customFormat="1" x14ac:dyDescent="0.25">
      <c r="A2177" s="170" t="s">
        <v>1155</v>
      </c>
      <c r="B2177" s="136"/>
      <c r="C2177" s="137">
        <v>44997.910497685189</v>
      </c>
      <c r="D2177" s="146">
        <v>2.77</v>
      </c>
      <c r="E2177" s="139" t="s">
        <v>814</v>
      </c>
      <c r="F2177" s="165" t="s">
        <v>1179</v>
      </c>
      <c r="G2177" s="22"/>
      <c r="H2177" s="134"/>
      <c r="I2177" s="134"/>
      <c r="J2177" s="145"/>
      <c r="K2177" s="29"/>
      <c r="L2177" s="29"/>
      <c r="M2177" s="1"/>
      <c r="N2177" s="1"/>
      <c r="O2177" s="3"/>
      <c r="P2177" s="29"/>
      <c r="Q2177" s="29"/>
      <c r="R2177" s="1"/>
      <c r="S2177" s="1"/>
      <c r="T2177" s="147" t="s">
        <v>903</v>
      </c>
      <c r="U2177" s="32" t="s">
        <v>24</v>
      </c>
      <c r="V2177" s="24"/>
      <c r="W2177" s="25" t="s">
        <v>22</v>
      </c>
      <c r="X2177" s="30">
        <v>20</v>
      </c>
      <c r="Y2177" s="138"/>
      <c r="Z2177" s="30"/>
      <c r="AA2177" s="30"/>
      <c r="AB2177" s="36" t="s">
        <v>21</v>
      </c>
      <c r="AC2177" s="24">
        <f>$AC$2176</f>
        <v>0.11477100000000001</v>
      </c>
      <c r="AD2177" s="30"/>
      <c r="AE2177" s="24"/>
      <c r="AF2177" s="24"/>
      <c r="AG2177" s="41"/>
      <c r="AH2177" s="41"/>
      <c r="AI2177" s="41"/>
      <c r="AJ2177" s="41"/>
      <c r="AK2177" s="41"/>
      <c r="AL2177" s="41"/>
      <c r="AM2177" s="41"/>
      <c r="AN2177" s="41"/>
      <c r="AO2177" s="41"/>
      <c r="AP2177" s="135"/>
      <c r="AQ2177" s="135"/>
      <c r="AR2177" s="41"/>
      <c r="AS2177" s="41"/>
      <c r="AT2177" s="135"/>
      <c r="AU2177" s="135"/>
      <c r="AV2177" s="29"/>
      <c r="AW2177" s="42"/>
      <c r="AX2177" s="42"/>
      <c r="AY2177" s="42"/>
      <c r="AZ2177" s="43"/>
      <c r="BA2177" s="151"/>
      <c r="BB2177" s="44"/>
      <c r="BC2177" s="157">
        <v>4</v>
      </c>
      <c r="BD2177" s="157"/>
      <c r="BE2177" s="44"/>
      <c r="BF2177" s="48"/>
      <c r="BG2177" s="48"/>
      <c r="BH2177" s="48"/>
      <c r="BI2177" s="48"/>
      <c r="BJ2177" s="48"/>
      <c r="BK2177" s="48"/>
      <c r="BL2177" s="48"/>
      <c r="BM2177" s="48"/>
      <c r="BN2177" s="48"/>
      <c r="BO2177" s="48"/>
      <c r="BP2177" s="48"/>
      <c r="BQ2177" s="48"/>
      <c r="BR2177" s="1"/>
    </row>
    <row r="2178" spans="1:70" s="7" customFormat="1" x14ac:dyDescent="0.25">
      <c r="A2178" s="68" t="s">
        <v>3047</v>
      </c>
      <c r="B2178" s="67" t="s">
        <v>2799</v>
      </c>
      <c r="C2178" s="52">
        <v>44997.913530092592</v>
      </c>
      <c r="D2178" s="16">
        <f t="shared" ref="D2178" si="5417">(K2178*M2178+P2178*R2178)/(24*60*60)</f>
        <v>0</v>
      </c>
      <c r="E2178" s="26"/>
      <c r="F2178" s="14" t="s">
        <v>3031</v>
      </c>
      <c r="G2178" s="15">
        <v>0.11899999999999999</v>
      </c>
      <c r="H2178" s="131">
        <v>20</v>
      </c>
      <c r="I2178" s="131">
        <v>10</v>
      </c>
      <c r="J2178" s="143" t="s">
        <v>1161</v>
      </c>
      <c r="K2178" s="37"/>
      <c r="L2178" s="27">
        <v>6.0000000000000001E-3</v>
      </c>
      <c r="M2178" s="179">
        <v>289</v>
      </c>
      <c r="N2178" s="13">
        <v>289</v>
      </c>
      <c r="O2178" s="17">
        <v>2E-3</v>
      </c>
      <c r="P2178" s="37"/>
      <c r="Q2178" s="27">
        <v>6.0000000000000001E-3</v>
      </c>
      <c r="R2178" s="13">
        <v>938</v>
      </c>
      <c r="S2178" s="13">
        <v>240</v>
      </c>
      <c r="T2178" s="133">
        <v>2.9999999999999997E-4</v>
      </c>
      <c r="U2178" s="27">
        <v>0</v>
      </c>
      <c r="V2178" s="8">
        <f t="shared" ref="V2178" si="5418">IF(AB2176="Latest Sag:",-(K2178*L2178+P2178*Q2178),-(K2178*L2178+P2178*Q2178)+U2178)</f>
        <v>0</v>
      </c>
      <c r="W2178" s="8">
        <f t="shared" ref="W2178" si="5419">IF(OR(AC2177="",AC2177=0),Z2177+V2178,IF(AB2176="Latest Sag:",AA2177+U2178+V2178,AC2177+V2178))</f>
        <v>0.11477100000000001</v>
      </c>
      <c r="X2178" s="34"/>
      <c r="Y2178" s="53">
        <f t="shared" ref="Y2178" si="5420">IF(OR(ISBLANK(X2178),X2176=VALUE(20)),,IF(W2176="Latest Z20:",ABS(X2176-X2178-K2175*L2175-P2175*Q2175+U2177+U2178),ABS(X2177-X2178-K2177*L2177-P2177*Q2177+U2178)))</f>
        <v>0</v>
      </c>
      <c r="Z2178" s="28">
        <v>-67.831666999999996</v>
      </c>
      <c r="AA2178" s="28">
        <v>0.157779</v>
      </c>
      <c r="AB2178" s="28">
        <v>3.014E-2</v>
      </c>
      <c r="AC2178" s="8">
        <f t="shared" ref="AC2178" si="5421">AB2178+AA2178</f>
        <v>0.187919</v>
      </c>
      <c r="AD2178" s="35">
        <v>0.114577035942692</v>
      </c>
      <c r="AE2178" s="8">
        <f t="shared" ref="AE2178" si="5422">IF(AD2178="",0,IF(OR(AC2178="",AC2178=0),W2178-AD2178,AC2178-AD2178))</f>
        <v>7.3341964057308001E-2</v>
      </c>
      <c r="AF2178" s="58">
        <f t="shared" ref="AF2178" si="5423">IF(AA2178="",(Z2178-V2178)-Z2177,AC2178-W2178)</f>
        <v>7.3147999999999991E-2</v>
      </c>
      <c r="AG2178" s="40"/>
      <c r="AH2178" s="73"/>
      <c r="AI2178" s="40"/>
      <c r="AJ2178" s="73"/>
      <c r="AK2178" s="40">
        <v>1188</v>
      </c>
      <c r="AL2178" s="73">
        <v>200</v>
      </c>
      <c r="AM2178" s="70"/>
      <c r="AN2178" s="74"/>
      <c r="AO2178" s="70"/>
      <c r="AP2178" s="63"/>
      <c r="AQ2178" s="63"/>
      <c r="AR2178" s="40"/>
      <c r="AS2178" s="40"/>
      <c r="AT2178" s="63"/>
      <c r="AU2178" s="63"/>
      <c r="AV2178" s="142"/>
      <c r="AW2178" s="71"/>
      <c r="AX2178" s="45"/>
      <c r="AY2178" s="45"/>
      <c r="AZ2178" s="46"/>
      <c r="BA2178" s="152"/>
      <c r="BB2178" s="47"/>
      <c r="BC2178" s="158">
        <v>4</v>
      </c>
      <c r="BD2178" s="158"/>
      <c r="BE2178" s="47"/>
      <c r="BF2178" s="56"/>
      <c r="BG2178" s="49"/>
      <c r="BH2178" s="50"/>
      <c r="BI2178" s="49"/>
      <c r="BJ2178" s="49"/>
      <c r="BK2178" s="49"/>
      <c r="BL2178" s="49"/>
      <c r="BM2178" s="49"/>
      <c r="BN2178" s="50"/>
      <c r="BO2178" s="49"/>
      <c r="BP2178" s="49"/>
      <c r="BQ2178" s="50"/>
      <c r="BR2178" s="9"/>
    </row>
    <row r="2179" spans="1:70" s="7" customFormat="1" x14ac:dyDescent="0.25">
      <c r="A2179" s="68" t="s">
        <v>3048</v>
      </c>
      <c r="B2179" s="67" t="s">
        <v>2799</v>
      </c>
      <c r="C2179" s="52">
        <v>44997.934201388889</v>
      </c>
      <c r="D2179" s="16">
        <f t="shared" ref="D2179" si="5424">(K2179*M2179+P2179*R2179)/(24*60*60)</f>
        <v>4.0138888888888891E-2</v>
      </c>
      <c r="E2179" s="26"/>
      <c r="F2179" s="14" t="s">
        <v>3031</v>
      </c>
      <c r="G2179" s="15">
        <v>0.11899999999999999</v>
      </c>
      <c r="H2179" s="131">
        <v>20</v>
      </c>
      <c r="I2179" s="131">
        <v>10</v>
      </c>
      <c r="J2179" s="143" t="s">
        <v>1161</v>
      </c>
      <c r="K2179" s="27">
        <v>12</v>
      </c>
      <c r="L2179" s="27">
        <v>6.0000000000000001E-3</v>
      </c>
      <c r="M2179" s="179">
        <v>289</v>
      </c>
      <c r="N2179" s="13">
        <v>289</v>
      </c>
      <c r="O2179" s="17">
        <v>2E-3</v>
      </c>
      <c r="P2179" s="27">
        <v>0</v>
      </c>
      <c r="Q2179" s="27">
        <v>6.0000000000000001E-3</v>
      </c>
      <c r="R2179" s="13">
        <v>938</v>
      </c>
      <c r="S2179" s="13">
        <v>240</v>
      </c>
      <c r="T2179" s="133">
        <v>2.9999999999999997E-4</v>
      </c>
      <c r="U2179" s="27">
        <v>3.5999999999999997E-2</v>
      </c>
      <c r="V2179" s="8">
        <f t="shared" ref="V2179" si="5425">IF(AB2177="Latest Sag:",-(K2179*L2179+P2179*Q2179),-(K2179*L2179+P2179*Q2179)+U2179)</f>
        <v>-7.2000000000000008E-2</v>
      </c>
      <c r="W2179" s="8">
        <f t="shared" ref="W2179" si="5426">IF(OR(AC2178="",AC2178=0),Z2178+V2179,IF(AB2177="Latest Sag:",AA2178+U2179+V2179,AC2178+V2179))</f>
        <v>0.121779</v>
      </c>
      <c r="X2179" s="33">
        <v>-36.31494</v>
      </c>
      <c r="Y2179" s="53">
        <f t="shared" ref="Y2179" si="5427">IF(OR(ISBLANK(X2179),X2177=VALUE(20)),,IF(W2177="Latest Z20:",ABS(X2177-X2179-K2176*L2176-P2176*Q2176+U2178+U2179),ABS(X2178-X2179-K2178*L2178-P2178*Q2178+U2179)))</f>
        <v>0</v>
      </c>
      <c r="Z2179" s="28">
        <v>-67.831366000000003</v>
      </c>
      <c r="AA2179" s="28">
        <v>0.157778</v>
      </c>
      <c r="AB2179" s="28">
        <v>-3.8942999999999998E-2</v>
      </c>
      <c r="AC2179" s="8">
        <f t="shared" ref="AC2179" si="5428">AB2179+AA2179</f>
        <v>0.118835</v>
      </c>
      <c r="AD2179" s="35">
        <v>0.114577035942692</v>
      </c>
      <c r="AE2179" s="8">
        <f t="shared" ref="AE2179" si="5429">IF(AD2179="",0,IF(OR(AC2179="",AC2179=0),W2179-AD2179,AC2179-AD2179))</f>
        <v>4.2579640573079947E-3</v>
      </c>
      <c r="AF2179" s="58">
        <f t="shared" ref="AF2179" si="5430">IF(AA2179="",(Z2179-V2179)-Z2178,AC2179-W2179)</f>
        <v>-2.9440000000000022E-3</v>
      </c>
      <c r="AG2179" s="40"/>
      <c r="AH2179" s="73"/>
      <c r="AI2179" s="40"/>
      <c r="AJ2179" s="73"/>
      <c r="AK2179" s="40">
        <v>36</v>
      </c>
      <c r="AL2179" s="73">
        <v>200</v>
      </c>
      <c r="AM2179" s="70"/>
      <c r="AN2179" s="74"/>
      <c r="AO2179" s="70"/>
      <c r="AP2179" s="63"/>
      <c r="AQ2179" s="63"/>
      <c r="AR2179" s="40"/>
      <c r="AS2179" s="40"/>
      <c r="AT2179" s="63"/>
      <c r="AU2179" s="63"/>
      <c r="AV2179" s="142"/>
      <c r="AW2179" s="71"/>
      <c r="AX2179" s="45"/>
      <c r="AY2179" s="45"/>
      <c r="AZ2179" s="46"/>
      <c r="BA2179" s="152"/>
      <c r="BB2179" s="47"/>
      <c r="BC2179" s="158">
        <v>4</v>
      </c>
      <c r="BD2179" s="158"/>
      <c r="BE2179" s="47"/>
      <c r="BF2179" s="56"/>
      <c r="BG2179" s="49"/>
      <c r="BH2179" s="50"/>
      <c r="BI2179" s="49"/>
      <c r="BJ2179" s="49"/>
      <c r="BK2179" s="49"/>
      <c r="BL2179" s="49"/>
      <c r="BM2179" s="49"/>
      <c r="BN2179" s="50"/>
      <c r="BO2179" s="49"/>
      <c r="BP2179" s="49"/>
      <c r="BQ2179" s="50"/>
      <c r="BR2179" s="9"/>
    </row>
    <row r="2180" spans="1:70" s="7" customFormat="1" x14ac:dyDescent="0.25">
      <c r="A2180" s="68" t="s">
        <v>3049</v>
      </c>
      <c r="B2180" s="67" t="s">
        <v>2799</v>
      </c>
      <c r="C2180" s="52">
        <v>44997.989328703705</v>
      </c>
      <c r="D2180" s="16">
        <f t="shared" ref="D2180" si="5431">(K2180*M2180+P2180*R2180)/(24*60*60)</f>
        <v>1.7546296296296296E-2</v>
      </c>
      <c r="E2180" s="26"/>
      <c r="F2180" s="14" t="s">
        <v>3031</v>
      </c>
      <c r="G2180" s="15">
        <v>0.11899999999999999</v>
      </c>
      <c r="H2180" s="131">
        <v>20</v>
      </c>
      <c r="I2180" s="131">
        <v>10</v>
      </c>
      <c r="J2180" s="143" t="s">
        <v>1161</v>
      </c>
      <c r="K2180" s="27">
        <v>2</v>
      </c>
      <c r="L2180" s="27">
        <v>6.0000000000000001E-3</v>
      </c>
      <c r="M2180" s="179">
        <v>289</v>
      </c>
      <c r="N2180" s="13">
        <v>289</v>
      </c>
      <c r="O2180" s="17">
        <v>2E-3</v>
      </c>
      <c r="P2180" s="27">
        <v>1</v>
      </c>
      <c r="Q2180" s="27">
        <v>6.0000000000000001E-3</v>
      </c>
      <c r="R2180" s="13">
        <v>938</v>
      </c>
      <c r="S2180" s="13">
        <v>240</v>
      </c>
      <c r="T2180" s="133">
        <v>2.9999999999999997E-4</v>
      </c>
      <c r="U2180" s="27">
        <v>1.3814E-2</v>
      </c>
      <c r="V2180" s="8">
        <f t="shared" ref="V2180" si="5432">IF(AB2178="Latest Sag:",-(K2180*L2180+P2180*Q2180),-(K2180*L2180+P2180*Q2180)+U2180)</f>
        <v>-4.1860000000000022E-3</v>
      </c>
      <c r="W2180" s="8">
        <f t="shared" ref="W2180" si="5433">IF(OR(AC2179="",AC2179=0),Z2179+V2180,IF(AB2178="Latest Sag:",AA2179+U2180+V2180,AC2179+V2180))</f>
        <v>0.114649</v>
      </c>
      <c r="X2180" s="33">
        <v>-36.373130000000003</v>
      </c>
      <c r="Y2180" s="53">
        <f t="shared" ref="Y2180" si="5434">IF(OR(ISBLANK(X2180),X2178=VALUE(20)),,IF(W2178="Latest Z20:",ABS(X2178-X2180-K2177*L2177-P2177*Q2177+U2179+U2180),ABS(X2179-X2180-K2179*L2179-P2179*Q2179+U2180)))</f>
        <v>4.0000000032860972E-6</v>
      </c>
      <c r="Z2180" s="28">
        <v>-67.831603999999999</v>
      </c>
      <c r="AA2180" s="28">
        <v>0.15781700000000001</v>
      </c>
      <c r="AB2180" s="28">
        <v>-4.3055999999999997E-2</v>
      </c>
      <c r="AC2180" s="8">
        <f t="shared" ref="AC2180" si="5435">AB2180+AA2180</f>
        <v>0.11476100000000002</v>
      </c>
      <c r="AD2180" s="35">
        <v>0.114577035942692</v>
      </c>
      <c r="AE2180" s="8">
        <f t="shared" ref="AE2180" si="5436">IF(AD2180="",0,IF(OR(AC2180="",AC2180=0),W2180-AD2180,AC2180-AD2180))</f>
        <v>1.8396405730801424E-4</v>
      </c>
      <c r="AF2180" s="58">
        <f t="shared" ref="AF2180" si="5437">IF(AA2180="",(Z2180-V2180)-Z2179,AC2180-W2180)</f>
        <v>1.1200000000001487E-4</v>
      </c>
      <c r="AG2180" s="40"/>
      <c r="AH2180" s="73"/>
      <c r="AI2180" s="40"/>
      <c r="AJ2180" s="73"/>
      <c r="AK2180" s="40">
        <v>43</v>
      </c>
      <c r="AL2180" s="73">
        <v>200</v>
      </c>
      <c r="AM2180" s="70"/>
      <c r="AN2180" s="74"/>
      <c r="AO2180" s="70"/>
      <c r="AP2180" s="63"/>
      <c r="AQ2180" s="63"/>
      <c r="AR2180" s="40"/>
      <c r="AS2180" s="40"/>
      <c r="AT2180" s="63"/>
      <c r="AU2180" s="63"/>
      <c r="AV2180" s="142"/>
      <c r="AW2180" s="71"/>
      <c r="AX2180" s="45"/>
      <c r="AY2180" s="45"/>
      <c r="AZ2180" s="46"/>
      <c r="BA2180" s="152"/>
      <c r="BB2180" s="47"/>
      <c r="BC2180" s="158">
        <v>4</v>
      </c>
      <c r="BD2180" s="158" t="s">
        <v>3023</v>
      </c>
      <c r="BE2180" s="47">
        <v>26.3</v>
      </c>
      <c r="BF2180" s="56"/>
      <c r="BG2180" s="49"/>
      <c r="BH2180" s="50"/>
      <c r="BI2180" s="49"/>
      <c r="BJ2180" s="49"/>
      <c r="BK2180" s="49"/>
      <c r="BL2180" s="49"/>
      <c r="BM2180" s="49"/>
      <c r="BN2180" s="50"/>
      <c r="BO2180" s="49"/>
      <c r="BP2180" s="49"/>
      <c r="BQ2180" s="50"/>
      <c r="BR2180" s="9"/>
    </row>
    <row r="2181" spans="1:70" s="6" customFormat="1" x14ac:dyDescent="0.25">
      <c r="A2181" s="1" t="s">
        <v>25</v>
      </c>
      <c r="B2181" s="136"/>
      <c r="C2181" s="137">
        <v>44998.020821759259</v>
      </c>
      <c r="D2181" s="146">
        <v>2.65</v>
      </c>
      <c r="E2181" s="139" t="s">
        <v>814</v>
      </c>
      <c r="F2181" s="165" t="s">
        <v>1185</v>
      </c>
      <c r="G2181" s="22"/>
      <c r="H2181" s="134"/>
      <c r="I2181" s="134"/>
      <c r="J2181" s="145"/>
      <c r="K2181" s="29"/>
      <c r="L2181" s="29"/>
      <c r="M2181" s="1"/>
      <c r="N2181" s="1"/>
      <c r="O2181" s="3"/>
      <c r="P2181" s="29"/>
      <c r="Q2181" s="29"/>
      <c r="R2181" s="1"/>
      <c r="S2181" s="1"/>
      <c r="T2181" s="147" t="s">
        <v>903</v>
      </c>
      <c r="U2181" s="32" t="s">
        <v>24</v>
      </c>
      <c r="V2181" s="24"/>
      <c r="W2181" s="25" t="s">
        <v>22</v>
      </c>
      <c r="X2181" s="30">
        <v>20</v>
      </c>
      <c r="Y2181" s="138"/>
      <c r="Z2181" s="30"/>
      <c r="AA2181" s="30"/>
      <c r="AB2181" s="36" t="s">
        <v>21</v>
      </c>
      <c r="AC2181" s="24">
        <f>$AC$2180</f>
        <v>0.11476100000000002</v>
      </c>
      <c r="AD2181" s="30"/>
      <c r="AE2181" s="24"/>
      <c r="AF2181" s="24"/>
      <c r="AG2181" s="41"/>
      <c r="AH2181" s="41"/>
      <c r="AI2181" s="41"/>
      <c r="AJ2181" s="41"/>
      <c r="AK2181" s="41"/>
      <c r="AL2181" s="41"/>
      <c r="AM2181" s="41"/>
      <c r="AN2181" s="41"/>
      <c r="AO2181" s="41"/>
      <c r="AP2181" s="135"/>
      <c r="AQ2181" s="135"/>
      <c r="AR2181" s="41"/>
      <c r="AS2181" s="41"/>
      <c r="AT2181" s="135"/>
      <c r="AU2181" s="135"/>
      <c r="AV2181" s="29"/>
      <c r="AW2181" s="42"/>
      <c r="AX2181" s="42"/>
      <c r="AY2181" s="42"/>
      <c r="AZ2181" s="43"/>
      <c r="BA2181" s="151"/>
      <c r="BB2181" s="44"/>
      <c r="BC2181" s="157">
        <v>5</v>
      </c>
      <c r="BD2181" s="157"/>
      <c r="BE2181" s="44"/>
      <c r="BF2181" s="48"/>
      <c r="BG2181" s="48"/>
      <c r="BH2181" s="48"/>
      <c r="BI2181" s="48"/>
      <c r="BJ2181" s="48"/>
      <c r="BK2181" s="48"/>
      <c r="BL2181" s="48"/>
      <c r="BM2181" s="48"/>
      <c r="BN2181" s="48"/>
      <c r="BO2181" s="48"/>
      <c r="BP2181" s="48"/>
      <c r="BQ2181" s="48"/>
      <c r="BR2181" s="1"/>
    </row>
    <row r="2182" spans="1:70" s="7" customFormat="1" x14ac:dyDescent="0.25">
      <c r="A2182" s="68" t="s">
        <v>2602</v>
      </c>
      <c r="B2182" s="67" t="s">
        <v>1436</v>
      </c>
      <c r="C2182" s="52">
        <v>44998.030601851853</v>
      </c>
      <c r="D2182" s="16">
        <f t="shared" ref="D2182" si="5438">(K2182*M2182+P2182*R2182)/(24*60*60)</f>
        <v>0</v>
      </c>
      <c r="E2182" s="26" t="s">
        <v>3051</v>
      </c>
      <c r="F2182" s="14" t="s">
        <v>3050</v>
      </c>
      <c r="G2182" s="15">
        <v>0.11799999999999999</v>
      </c>
      <c r="H2182" s="131">
        <v>20</v>
      </c>
      <c r="I2182" s="131">
        <v>10</v>
      </c>
      <c r="J2182" s="143" t="s">
        <v>1441</v>
      </c>
      <c r="K2182" s="37"/>
      <c r="L2182" s="27">
        <v>6.0000000000000001E-3</v>
      </c>
      <c r="M2182" s="179">
        <v>289</v>
      </c>
      <c r="N2182" s="13">
        <v>289</v>
      </c>
      <c r="O2182" s="17">
        <v>2E-3</v>
      </c>
      <c r="P2182" s="37"/>
      <c r="Q2182" s="27">
        <v>6.0000000000000001E-3</v>
      </c>
      <c r="R2182" s="13">
        <v>938</v>
      </c>
      <c r="S2182" s="13">
        <v>240</v>
      </c>
      <c r="T2182" s="133">
        <v>2.9999999999999997E-4</v>
      </c>
      <c r="U2182" s="27"/>
      <c r="V2182" s="8">
        <f t="shared" ref="V2182" si="5439">IF(AB2180="Latest Sag:",-(K2182*L2182+P2182*Q2182),-(K2182*L2182+P2182*Q2182)+U2182)</f>
        <v>0</v>
      </c>
      <c r="W2182" s="8">
        <f t="shared" ref="W2182" si="5440">IF(OR(AC2181="",AC2181=0),Z2181+V2182,IF(AB2180="Latest Sag:",AA2181+U2182+V2182,AC2181+V2182))</f>
        <v>0.11476100000000002</v>
      </c>
      <c r="X2182" s="34"/>
      <c r="Y2182" s="53">
        <f t="shared" ref="Y2182" si="5441">IF(OR(ISBLANK(X2182),X2180=VALUE(20)),,IF(W2180="Latest Z20:",ABS(X2180-X2182-K2179*L2179-P2179*Q2179+U2181+U2182),ABS(X2181-X2182-K2181*L2181-P2181*Q2181+U2182)))</f>
        <v>0</v>
      </c>
      <c r="Z2182" s="28">
        <v>-77.556779000000006</v>
      </c>
      <c r="AA2182" s="28"/>
      <c r="AB2182" s="28"/>
      <c r="AC2182" s="8">
        <f t="shared" ref="AC2182" si="5442">AB2182+AA2182</f>
        <v>0</v>
      </c>
      <c r="AD2182" s="35"/>
      <c r="AE2182" s="8">
        <f t="shared" ref="AE2182" si="5443">IF(AD2182="",0,IF(OR(AC2182="",AC2182=0),W2182-AD2182,AC2182-AD2182))</f>
        <v>0</v>
      </c>
      <c r="AF2182" s="58">
        <f t="shared" ref="AF2182" si="5444">IF(AA2182="",(Z2182-V2182)-Z2181,AC2182-W2182)</f>
        <v>-77.556779000000006</v>
      </c>
      <c r="AG2182" s="40"/>
      <c r="AH2182" s="73"/>
      <c r="AI2182" s="40">
        <v>147</v>
      </c>
      <c r="AJ2182" s="73">
        <v>450</v>
      </c>
      <c r="AK2182" s="40">
        <v>212</v>
      </c>
      <c r="AL2182" s="73">
        <v>350</v>
      </c>
      <c r="AM2182" s="70"/>
      <c r="AN2182" s="74"/>
      <c r="AO2182" s="70"/>
      <c r="AP2182" s="63"/>
      <c r="AQ2182" s="63"/>
      <c r="AR2182" s="40"/>
      <c r="AS2182" s="40"/>
      <c r="AT2182" s="63"/>
      <c r="AU2182" s="63"/>
      <c r="AV2182" s="142"/>
      <c r="AW2182" s="71">
        <v>0.02</v>
      </c>
      <c r="AX2182" s="45"/>
      <c r="AY2182" s="45"/>
      <c r="AZ2182" s="46"/>
      <c r="BA2182" s="152"/>
      <c r="BB2182" s="47"/>
      <c r="BC2182" s="158">
        <v>5</v>
      </c>
      <c r="BD2182" s="158"/>
      <c r="BE2182" s="47"/>
      <c r="BF2182" s="56"/>
      <c r="BG2182" s="49"/>
      <c r="BH2182" s="50"/>
      <c r="BI2182" s="49"/>
      <c r="BJ2182" s="49"/>
      <c r="BK2182" s="49"/>
      <c r="BL2182" s="49"/>
      <c r="BM2182" s="49"/>
      <c r="BN2182" s="50"/>
      <c r="BO2182" s="49"/>
      <c r="BP2182" s="49"/>
      <c r="BQ2182" s="50"/>
      <c r="BR2182" s="9"/>
    </row>
    <row r="2183" spans="1:70" s="7" customFormat="1" x14ac:dyDescent="0.25">
      <c r="A2183" s="68" t="s">
        <v>2639</v>
      </c>
      <c r="B2183" s="67" t="s">
        <v>1436</v>
      </c>
      <c r="C2183" s="52">
        <v>44998.0703125</v>
      </c>
      <c r="D2183" s="16">
        <f t="shared" ref="D2183" si="5445">(K2183*M2183+P2183*R2183)/(24*60*60)</f>
        <v>1.0034722222222223E-2</v>
      </c>
      <c r="E2183" s="26" t="s">
        <v>3052</v>
      </c>
      <c r="F2183" s="14" t="s">
        <v>3050</v>
      </c>
      <c r="G2183" s="15">
        <v>0.11799999999999999</v>
      </c>
      <c r="H2183" s="131">
        <v>20</v>
      </c>
      <c r="I2183" s="131">
        <v>10</v>
      </c>
      <c r="J2183" s="143" t="s">
        <v>1441</v>
      </c>
      <c r="K2183" s="27">
        <v>3</v>
      </c>
      <c r="L2183" s="27">
        <v>6.0000000000000001E-3</v>
      </c>
      <c r="M2183" s="179">
        <v>289</v>
      </c>
      <c r="N2183" s="13">
        <v>289</v>
      </c>
      <c r="O2183" s="17">
        <v>2E-3</v>
      </c>
      <c r="P2183" s="27">
        <v>0</v>
      </c>
      <c r="Q2183" s="27">
        <v>6.0000000000000001E-3</v>
      </c>
      <c r="R2183" s="13">
        <v>938</v>
      </c>
      <c r="S2183" s="13">
        <v>240</v>
      </c>
      <c r="T2183" s="133">
        <v>2.9999999999999997E-4</v>
      </c>
      <c r="U2183" s="27">
        <v>0.01</v>
      </c>
      <c r="V2183" s="8">
        <f t="shared" ref="V2183" si="5446">IF(AB2181="Latest Sag:",-(K2183*L2183+P2183*Q2183),-(K2183*L2183+P2183*Q2183)+U2183)</f>
        <v>-1.8000000000000002E-2</v>
      </c>
      <c r="W2183" s="8">
        <f t="shared" ref="W2183" si="5447">IF(OR(AC2182="",AC2182=0),Z2182+V2183,IF(AB2181="Latest Sag:",AA2182+U2183+V2183,AC2182+V2183))</f>
        <v>-77.574779000000007</v>
      </c>
      <c r="X2183" s="33">
        <v>-46.06317</v>
      </c>
      <c r="Y2183" s="53">
        <f t="shared" ref="Y2183" si="5448">IF(OR(ISBLANK(X2183),X2181=VALUE(20)),,IF(W2181="Latest Z20:",ABS(X2181-X2183-K2180*L2180-P2180*Q2180+U2182+U2183),ABS(X2182-X2183-K2182*L2182-P2182*Q2182+U2183)))</f>
        <v>0</v>
      </c>
      <c r="Z2183" s="28">
        <v>-77.563873000000001</v>
      </c>
      <c r="AA2183" s="28"/>
      <c r="AB2183" s="28"/>
      <c r="AC2183" s="8">
        <f t="shared" ref="AC2183" si="5449">AB2183+AA2183</f>
        <v>0</v>
      </c>
      <c r="AD2183" s="35"/>
      <c r="AE2183" s="8">
        <f t="shared" ref="AE2183" si="5450">IF(AD2183="",0,IF(OR(AC2183="",AC2183=0),W2183-AD2183,AC2183-AD2183))</f>
        <v>0</v>
      </c>
      <c r="AF2183" s="58">
        <f t="shared" ref="AF2183" si="5451">IF(AA2183="",(Z2183-V2183)-Z2182,AC2183-W2183)</f>
        <v>1.0906000000005633E-2</v>
      </c>
      <c r="AG2183" s="40"/>
      <c r="AH2183" s="73"/>
      <c r="AI2183" s="40">
        <v>3188</v>
      </c>
      <c r="AJ2183" s="73">
        <v>450</v>
      </c>
      <c r="AK2183" s="40">
        <v>31051</v>
      </c>
      <c r="AL2183" s="73">
        <v>350</v>
      </c>
      <c r="AM2183" s="70"/>
      <c r="AN2183" s="74"/>
      <c r="AO2183" s="70"/>
      <c r="AP2183" s="63"/>
      <c r="AQ2183" s="63"/>
      <c r="AR2183" s="40"/>
      <c r="AS2183" s="40"/>
      <c r="AT2183" s="63"/>
      <c r="AU2183" s="63"/>
      <c r="AV2183" s="142"/>
      <c r="AW2183" s="71"/>
      <c r="AX2183" s="45">
        <v>-3.2290000000000001E-3</v>
      </c>
      <c r="AY2183" s="45">
        <v>5.5079999999999999E-3</v>
      </c>
      <c r="AZ2183" s="46"/>
      <c r="BA2183" s="152"/>
      <c r="BB2183" s="47"/>
      <c r="BC2183" s="158">
        <v>5</v>
      </c>
      <c r="BD2183" s="158"/>
      <c r="BE2183" s="47"/>
      <c r="BF2183" s="56"/>
      <c r="BG2183" s="49"/>
      <c r="BH2183" s="50"/>
      <c r="BI2183" s="49"/>
      <c r="BJ2183" s="49"/>
      <c r="BK2183" s="49"/>
      <c r="BL2183" s="49"/>
      <c r="BM2183" s="49"/>
      <c r="BN2183" s="50"/>
      <c r="BO2183" s="49"/>
      <c r="BP2183" s="49"/>
      <c r="BQ2183" s="50"/>
      <c r="BR2183" s="9"/>
    </row>
    <row r="2184" spans="1:70" s="7" customFormat="1" x14ac:dyDescent="0.25">
      <c r="A2184" s="68" t="s">
        <v>2935</v>
      </c>
      <c r="B2184" s="67" t="s">
        <v>1436</v>
      </c>
      <c r="C2184" s="52">
        <v>44998.088460648149</v>
      </c>
      <c r="D2184" s="16">
        <f t="shared" ref="D2184" si="5452">(K2184*M2184+P2184*R2184)/(24*60*60)</f>
        <v>1.0034722222222223E-2</v>
      </c>
      <c r="E2184" s="26" t="s">
        <v>3053</v>
      </c>
      <c r="F2184" s="14" t="s">
        <v>3050</v>
      </c>
      <c r="G2184" s="15">
        <v>0.11799999999999999</v>
      </c>
      <c r="H2184" s="131">
        <v>20</v>
      </c>
      <c r="I2184" s="131">
        <v>10</v>
      </c>
      <c r="J2184" s="143" t="s">
        <v>1441</v>
      </c>
      <c r="K2184" s="27">
        <v>3</v>
      </c>
      <c r="L2184" s="27">
        <v>6.0000000000000001E-3</v>
      </c>
      <c r="M2184" s="179">
        <v>289</v>
      </c>
      <c r="N2184" s="13">
        <v>289</v>
      </c>
      <c r="O2184" s="17">
        <v>2E-3</v>
      </c>
      <c r="P2184" s="27">
        <v>0</v>
      </c>
      <c r="Q2184" s="27">
        <v>6.0000000000000001E-3</v>
      </c>
      <c r="R2184" s="13">
        <v>938</v>
      </c>
      <c r="S2184" s="13">
        <v>240</v>
      </c>
      <c r="T2184" s="133">
        <v>2.9999999999999997E-4</v>
      </c>
      <c r="U2184" s="27">
        <v>1.2E-2</v>
      </c>
      <c r="V2184" s="8">
        <f t="shared" ref="V2184" si="5453">IF(AB2182="Latest Sag:",-(K2184*L2184+P2184*Q2184),-(K2184*L2184+P2184*Q2184)+U2184)</f>
        <v>-6.0000000000000019E-3</v>
      </c>
      <c r="W2184" s="8">
        <f t="shared" ref="W2184" si="5454">IF(OR(AC2183="",AC2183=0),Z2183+V2184,IF(AB2182="Latest Sag:",AA2183+U2184+V2184,AC2183+V2184))</f>
        <v>-77.569873000000001</v>
      </c>
      <c r="X2184" s="33">
        <v>-46.06917</v>
      </c>
      <c r="Y2184" s="53">
        <f t="shared" ref="Y2184" si="5455">IF(OR(ISBLANK(X2184),X2182=VALUE(20)),,IF(W2182="Latest Z20:",ABS(X2182-X2184-K2181*L2181-P2181*Q2181+U2183+U2184),ABS(X2183-X2184-K2183*L2183-P2183*Q2183+U2184)))</f>
        <v>2.2551405187698492E-16</v>
      </c>
      <c r="Z2184" s="28">
        <v>-77.569669000000005</v>
      </c>
      <c r="AA2184" s="28"/>
      <c r="AB2184" s="28"/>
      <c r="AC2184" s="8">
        <f t="shared" ref="AC2184" si="5456">AB2184+AA2184</f>
        <v>0</v>
      </c>
      <c r="AD2184" s="35"/>
      <c r="AE2184" s="8">
        <f t="shared" ref="AE2184" si="5457">IF(AD2184="",0,IF(OR(AC2184="",AC2184=0),W2184-AD2184,AC2184-AD2184))</f>
        <v>0</v>
      </c>
      <c r="AF2184" s="58">
        <f t="shared" ref="AF2184" si="5458">IF(AA2184="",(Z2184-V2184)-Z2183,AC2184-W2184)</f>
        <v>2.0399999999654028E-4</v>
      </c>
      <c r="AG2184" s="40"/>
      <c r="AH2184" s="73"/>
      <c r="AI2184" s="40">
        <v>334</v>
      </c>
      <c r="AJ2184" s="73">
        <v>450</v>
      </c>
      <c r="AK2184" s="40">
        <v>148</v>
      </c>
      <c r="AL2184" s="73">
        <v>350</v>
      </c>
      <c r="AM2184" s="70"/>
      <c r="AN2184" s="74"/>
      <c r="AO2184" s="70"/>
      <c r="AP2184" s="63"/>
      <c r="AQ2184" s="63"/>
      <c r="AR2184" s="40"/>
      <c r="AS2184" s="40"/>
      <c r="AT2184" s="63"/>
      <c r="AU2184" s="63"/>
      <c r="AV2184" s="142"/>
      <c r="AW2184" s="71"/>
      <c r="AX2184" s="45"/>
      <c r="AY2184" s="45"/>
      <c r="AZ2184" s="46"/>
      <c r="BA2184" s="152"/>
      <c r="BB2184" s="47"/>
      <c r="BC2184" s="158">
        <v>5</v>
      </c>
      <c r="BD2184" s="158"/>
      <c r="BE2184" s="47"/>
      <c r="BF2184" s="56"/>
      <c r="BG2184" s="49"/>
      <c r="BH2184" s="50"/>
      <c r="BI2184" s="49"/>
      <c r="BJ2184" s="49"/>
      <c r="BK2184" s="49"/>
      <c r="BL2184" s="49"/>
      <c r="BM2184" s="49"/>
      <c r="BN2184" s="50"/>
      <c r="BO2184" s="49"/>
      <c r="BP2184" s="49"/>
      <c r="BQ2184" s="50"/>
      <c r="BR2184" s="9"/>
    </row>
    <row r="2185" spans="1:70" s="6" customFormat="1" x14ac:dyDescent="0.25">
      <c r="A2185" s="170" t="s">
        <v>1155</v>
      </c>
      <c r="B2185" s="136"/>
      <c r="C2185" s="137">
        <v>44998.112384259257</v>
      </c>
      <c r="D2185" s="146">
        <v>2.2000000000000002</v>
      </c>
      <c r="E2185" s="139" t="s">
        <v>814</v>
      </c>
      <c r="F2185" s="165" t="s">
        <v>1110</v>
      </c>
      <c r="G2185" s="22"/>
      <c r="H2185" s="134"/>
      <c r="I2185" s="134"/>
      <c r="J2185" s="145"/>
      <c r="K2185" s="29"/>
      <c r="L2185" s="29"/>
      <c r="M2185" s="1"/>
      <c r="N2185" s="1"/>
      <c r="O2185" s="3"/>
      <c r="P2185" s="29"/>
      <c r="Q2185" s="29"/>
      <c r="R2185" s="1"/>
      <c r="S2185" s="1"/>
      <c r="T2185" s="147" t="s">
        <v>903</v>
      </c>
      <c r="U2185" s="32" t="s">
        <v>24</v>
      </c>
      <c r="V2185" s="24"/>
      <c r="W2185" s="25" t="s">
        <v>22</v>
      </c>
      <c r="X2185" s="30">
        <v>20</v>
      </c>
      <c r="Y2185" s="138"/>
      <c r="Z2185" s="30"/>
      <c r="AA2185" s="30"/>
      <c r="AB2185" s="36" t="s">
        <v>21</v>
      </c>
      <c r="AC2185" s="24">
        <f>$AC$2184</f>
        <v>0</v>
      </c>
      <c r="AD2185" s="30"/>
      <c r="AE2185" s="24"/>
      <c r="AF2185" s="24"/>
      <c r="AG2185" s="41"/>
      <c r="AH2185" s="41"/>
      <c r="AI2185" s="41"/>
      <c r="AJ2185" s="41"/>
      <c r="AK2185" s="41"/>
      <c r="AL2185" s="41"/>
      <c r="AM2185" s="41"/>
      <c r="AN2185" s="41"/>
      <c r="AO2185" s="41"/>
      <c r="AP2185" s="135"/>
      <c r="AQ2185" s="135"/>
      <c r="AR2185" s="41"/>
      <c r="AS2185" s="41"/>
      <c r="AT2185" s="135"/>
      <c r="AU2185" s="135"/>
      <c r="AV2185" s="29"/>
      <c r="AW2185" s="42"/>
      <c r="AX2185" s="42"/>
      <c r="AY2185" s="42"/>
      <c r="AZ2185" s="43"/>
      <c r="BA2185" s="151"/>
      <c r="BB2185" s="44"/>
      <c r="BC2185" s="157">
        <v>0</v>
      </c>
      <c r="BD2185" s="157"/>
      <c r="BE2185" s="44"/>
      <c r="BF2185" s="48"/>
      <c r="BG2185" s="48"/>
      <c r="BH2185" s="48"/>
      <c r="BI2185" s="48"/>
      <c r="BJ2185" s="48"/>
      <c r="BK2185" s="48"/>
      <c r="BL2185" s="48"/>
      <c r="BM2185" s="48"/>
      <c r="BN2185" s="48"/>
      <c r="BO2185" s="48"/>
      <c r="BP2185" s="48"/>
      <c r="BQ2185" s="48"/>
      <c r="BR2185" s="1"/>
    </row>
    <row r="2186" spans="1:70" s="7" customFormat="1" x14ac:dyDescent="0.25">
      <c r="A2186" s="68" t="s">
        <v>3054</v>
      </c>
      <c r="B2186" s="67" t="s">
        <v>1436</v>
      </c>
      <c r="C2186" s="52">
        <v>44998.127002314817</v>
      </c>
      <c r="D2186" s="16">
        <f t="shared" ref="D2186" si="5459">(K2186*M2186+P2186*R2186)/(24*60*60)</f>
        <v>0</v>
      </c>
      <c r="E2186" s="26" t="s">
        <v>3056</v>
      </c>
      <c r="F2186" s="14" t="s">
        <v>3050</v>
      </c>
      <c r="G2186" s="15">
        <v>0.11799999999999999</v>
      </c>
      <c r="H2186" s="131">
        <v>20</v>
      </c>
      <c r="I2186" s="131">
        <v>10</v>
      </c>
      <c r="J2186" s="143" t="s">
        <v>1441</v>
      </c>
      <c r="K2186" s="37"/>
      <c r="L2186" s="27">
        <v>6.0000000000000001E-3</v>
      </c>
      <c r="M2186" s="179">
        <v>289</v>
      </c>
      <c r="N2186" s="13">
        <v>289</v>
      </c>
      <c r="O2186" s="17">
        <v>2E-3</v>
      </c>
      <c r="P2186" s="37"/>
      <c r="Q2186" s="27">
        <v>6.0000000000000001E-3</v>
      </c>
      <c r="R2186" s="13">
        <v>938</v>
      </c>
      <c r="S2186" s="13">
        <v>240</v>
      </c>
      <c r="T2186" s="133">
        <v>2.9999999999999997E-4</v>
      </c>
      <c r="U2186" s="27"/>
      <c r="V2186" s="8">
        <f t="shared" ref="V2186" si="5460">IF(AB2184="Latest Sag:",-(K2186*L2186+P2186*Q2186),-(K2186*L2186+P2186*Q2186)+U2186)</f>
        <v>0</v>
      </c>
      <c r="W2186" s="8">
        <f t="shared" ref="W2186" si="5461">IF(OR(AC2185="",AC2185=0),Z2185+V2186,IF(AB2184="Latest Sag:",AA2185+U2186+V2186,AC2185+V2186))</f>
        <v>0</v>
      </c>
      <c r="X2186" s="34"/>
      <c r="Y2186" s="53">
        <f t="shared" ref="Y2186" si="5462">IF(OR(ISBLANK(X2186),X2184=VALUE(20)),,IF(W2184="Latest Z20:",ABS(X2184-X2186-K2183*L2183-P2183*Q2183+U2185+U2186),ABS(X2185-X2186-K2185*L2185-P2185*Q2185+U2186)))</f>
        <v>0</v>
      </c>
      <c r="Z2186" s="28">
        <v>-67.832830000000001</v>
      </c>
      <c r="AA2186" s="28">
        <v>0.15784899999999999</v>
      </c>
      <c r="AB2186" s="28">
        <v>1.9724999999999999E-2</v>
      </c>
      <c r="AC2186" s="8">
        <f t="shared" ref="AC2186" si="5463">AB2186+AA2186</f>
        <v>0.17757399999999998</v>
      </c>
      <c r="AD2186" s="35">
        <v>0.114600547172614</v>
      </c>
      <c r="AE2186" s="8">
        <f t="shared" ref="AE2186" si="5464">IF(AD2186="",0,IF(OR(AC2186="",AC2186=0),W2186-AD2186,AC2186-AD2186))</f>
        <v>6.2973452827385978E-2</v>
      </c>
      <c r="AF2186" s="58">
        <f t="shared" ref="AF2186" si="5465">IF(AA2186="",(Z2186-V2186)-Z2185,AC2186-W2186)</f>
        <v>0.17757399999999998</v>
      </c>
      <c r="AG2186" s="40"/>
      <c r="AH2186" s="73"/>
      <c r="AI2186" s="40"/>
      <c r="AJ2186" s="73">
        <v>450</v>
      </c>
      <c r="AK2186" s="40">
        <v>1702</v>
      </c>
      <c r="AL2186" s="73">
        <v>200</v>
      </c>
      <c r="AM2186" s="70"/>
      <c r="AN2186" s="74"/>
      <c r="AO2186" s="70"/>
      <c r="AP2186" s="63"/>
      <c r="AQ2186" s="63"/>
      <c r="AR2186" s="40"/>
      <c r="AS2186" s="40"/>
      <c r="AT2186" s="63"/>
      <c r="AU2186" s="63"/>
      <c r="AV2186" s="142"/>
      <c r="AW2186" s="71">
        <v>8.0000000000000007E-5</v>
      </c>
      <c r="AX2186" s="45"/>
      <c r="AY2186" s="45"/>
      <c r="AZ2186" s="46"/>
      <c r="BA2186" s="152"/>
      <c r="BB2186" s="47"/>
      <c r="BC2186" s="158">
        <v>0</v>
      </c>
      <c r="BD2186" s="158"/>
      <c r="BE2186" s="47"/>
      <c r="BF2186" s="56"/>
      <c r="BG2186" s="49"/>
      <c r="BH2186" s="50"/>
      <c r="BI2186" s="49"/>
      <c r="BJ2186" s="49"/>
      <c r="BK2186" s="49"/>
      <c r="BL2186" s="49"/>
      <c r="BM2186" s="49"/>
      <c r="BN2186" s="50"/>
      <c r="BO2186" s="49"/>
      <c r="BP2186" s="49"/>
      <c r="BQ2186" s="50"/>
      <c r="BR2186" s="9"/>
    </row>
    <row r="2187" spans="1:70" s="7" customFormat="1" x14ac:dyDescent="0.25">
      <c r="A2187" s="68" t="s">
        <v>3055</v>
      </c>
      <c r="B2187" s="67" t="s">
        <v>1436</v>
      </c>
      <c r="C2187" s="52">
        <v>44998.149155092593</v>
      </c>
      <c r="D2187" s="16">
        <f t="shared" ref="D2187" si="5466">(K2187*M2187+P2187*R2187)/(24*60*60)</f>
        <v>4.0138888888888891E-2</v>
      </c>
      <c r="E2187" s="26" t="s">
        <v>3057</v>
      </c>
      <c r="F2187" s="14" t="s">
        <v>3050</v>
      </c>
      <c r="G2187" s="15">
        <v>0.11799999999999999</v>
      </c>
      <c r="H2187" s="131">
        <v>20</v>
      </c>
      <c r="I2187" s="131">
        <v>10</v>
      </c>
      <c r="J2187" s="143" t="s">
        <v>1441</v>
      </c>
      <c r="K2187" s="27">
        <v>12</v>
      </c>
      <c r="L2187" s="27">
        <v>6.0000000000000001E-3</v>
      </c>
      <c r="M2187" s="179">
        <v>289</v>
      </c>
      <c r="N2187" s="13">
        <v>289</v>
      </c>
      <c r="O2187" s="17">
        <v>2E-3</v>
      </c>
      <c r="P2187" s="27">
        <v>0</v>
      </c>
      <c r="Q2187" s="27">
        <v>6.0000000000000001E-3</v>
      </c>
      <c r="R2187" s="13">
        <v>938</v>
      </c>
      <c r="S2187" s="13">
        <v>240</v>
      </c>
      <c r="T2187" s="133">
        <v>2.9999999999999997E-4</v>
      </c>
      <c r="U2187" s="27">
        <v>3.9E-2</v>
      </c>
      <c r="V2187" s="8">
        <f t="shared" ref="V2187" si="5467">IF(AB2185="Latest Sag:",-(K2187*L2187+P2187*Q2187),-(K2187*L2187+P2187*Q2187)+U2187)</f>
        <v>-7.2000000000000008E-2</v>
      </c>
      <c r="W2187" s="8">
        <f t="shared" ref="W2187" si="5468">IF(OR(AC2186="",AC2186=0),Z2186+V2187,IF(AB2185="Latest Sag:",AA2186+U2187+V2187,AC2186+V2187))</f>
        <v>0.12484899999999999</v>
      </c>
      <c r="X2187" s="33">
        <v>-36.309890000000003</v>
      </c>
      <c r="Y2187" s="53">
        <f t="shared" ref="Y2187" si="5469">IF(OR(ISBLANK(X2187),X2185=VALUE(20)),,IF(W2185="Latest Z20:",ABS(X2185-X2187-K2184*L2184-P2184*Q2184+U2186+U2187),ABS(X2186-X2187-K2186*L2186-P2186*Q2186+U2187)))</f>
        <v>0</v>
      </c>
      <c r="Z2187" s="28">
        <v>-67.832818000000003</v>
      </c>
      <c r="AA2187" s="28">
        <v>0.15784799999999999</v>
      </c>
      <c r="AB2187" s="28">
        <v>-3.1817999999999999E-2</v>
      </c>
      <c r="AC2187" s="8">
        <f t="shared" ref="AC2187" si="5470">AB2187+AA2187</f>
        <v>0.12602999999999998</v>
      </c>
      <c r="AD2187" s="35">
        <v>0.114600547172614</v>
      </c>
      <c r="AE2187" s="8">
        <f t="shared" ref="AE2187" si="5471">IF(AD2187="",0,IF(OR(AC2187="",AC2187=0),W2187-AD2187,AC2187-AD2187))</f>
        <v>1.1429452827385972E-2</v>
      </c>
      <c r="AF2187" s="58">
        <f t="shared" ref="AF2187" si="5472">IF(AA2187="",(Z2187-V2187)-Z2186,AC2187-W2187)</f>
        <v>1.1809999999999876E-3</v>
      </c>
      <c r="AG2187" s="40"/>
      <c r="AH2187" s="73"/>
      <c r="AI2187" s="40"/>
      <c r="AJ2187" s="73">
        <v>450</v>
      </c>
      <c r="AK2187" s="40">
        <v>12</v>
      </c>
      <c r="AL2187" s="73">
        <v>200</v>
      </c>
      <c r="AM2187" s="70"/>
      <c r="AN2187" s="74"/>
      <c r="AO2187" s="70"/>
      <c r="AP2187" s="63"/>
      <c r="AQ2187" s="63"/>
      <c r="AR2187" s="40"/>
      <c r="AS2187" s="40"/>
      <c r="AT2187" s="63"/>
      <c r="AU2187" s="63"/>
      <c r="AV2187" s="142"/>
      <c r="AW2187" s="71"/>
      <c r="AX2187" s="45"/>
      <c r="AY2187" s="45"/>
      <c r="AZ2187" s="46"/>
      <c r="BA2187" s="152"/>
      <c r="BB2187" s="47"/>
      <c r="BC2187" s="158">
        <v>0</v>
      </c>
      <c r="BD2187" s="158"/>
      <c r="BE2187" s="47"/>
      <c r="BF2187" s="56"/>
      <c r="BG2187" s="49"/>
      <c r="BH2187" s="50"/>
      <c r="BI2187" s="49"/>
      <c r="BJ2187" s="49"/>
      <c r="BK2187" s="49"/>
      <c r="BL2187" s="49"/>
      <c r="BM2187" s="49"/>
      <c r="BN2187" s="50"/>
      <c r="BO2187" s="49"/>
      <c r="BP2187" s="49"/>
      <c r="BQ2187" s="50"/>
      <c r="BR2187" s="9"/>
    </row>
    <row r="2188" spans="1:70" s="7" customFormat="1" x14ac:dyDescent="0.25">
      <c r="A2188" s="68" t="s">
        <v>3058</v>
      </c>
      <c r="B2188" s="67" t="s">
        <v>1436</v>
      </c>
      <c r="C2188" s="52">
        <v>44998.213946759257</v>
      </c>
      <c r="D2188" s="16">
        <f t="shared" ref="D2188" si="5473">(K2188*M2188+P2188*R2188)/(24*60*60)</f>
        <v>1.0034722222222223E-2</v>
      </c>
      <c r="E2188" s="26"/>
      <c r="F2188" s="14" t="s">
        <v>3050</v>
      </c>
      <c r="G2188" s="15">
        <v>0.11799999999999999</v>
      </c>
      <c r="H2188" s="131">
        <v>20</v>
      </c>
      <c r="I2188" s="131">
        <v>10</v>
      </c>
      <c r="J2188" s="143" t="s">
        <v>1441</v>
      </c>
      <c r="K2188" s="27">
        <v>3</v>
      </c>
      <c r="L2188" s="27">
        <v>6.0000000000000001E-3</v>
      </c>
      <c r="M2188" s="179">
        <v>289</v>
      </c>
      <c r="N2188" s="13">
        <v>289</v>
      </c>
      <c r="O2188" s="17">
        <v>2E-3</v>
      </c>
      <c r="P2188" s="27">
        <v>0</v>
      </c>
      <c r="Q2188" s="27">
        <v>6.0000000000000001E-3</v>
      </c>
      <c r="R2188" s="13">
        <v>938</v>
      </c>
      <c r="S2188" s="13">
        <v>240</v>
      </c>
      <c r="T2188" s="133">
        <v>2.9999999999999997E-4</v>
      </c>
      <c r="U2188" s="27">
        <v>1.157E-2</v>
      </c>
      <c r="V2188" s="8">
        <f t="shared" ref="V2188" si="5474">IF(AB2186="Latest Sag:",-(K2188*L2188+P2188*Q2188),-(K2188*L2188+P2188*Q2188)+U2188)</f>
        <v>-6.4300000000000017E-3</v>
      </c>
      <c r="W2188" s="8">
        <f t="shared" ref="W2188" si="5475">IF(OR(AC2187="",AC2187=0),Z2187+V2188,IF(AB2186="Latest Sag:",AA2187+U2188+V2188,AC2187+V2188))</f>
        <v>0.11959999999999997</v>
      </c>
      <c r="X2188" s="33">
        <v>-36.37032</v>
      </c>
      <c r="Y2188" s="53">
        <f t="shared" ref="Y2188" si="5476">IF(OR(ISBLANK(X2188),X2186=VALUE(20)),,IF(W2186="Latest Z20:",ABS(X2186-X2188-K2185*L2185-P2185*Q2185+U2187+U2188),ABS(X2187-X2188-K2187*L2187-P2187*Q2187+U2188)))</f>
        <v>3.3549552025391449E-15</v>
      </c>
      <c r="Z2188" s="28">
        <v>-67.833021000000002</v>
      </c>
      <c r="AA2188" s="28">
        <v>0.15785299999999999</v>
      </c>
      <c r="AB2188" s="28">
        <v>-3.7858999999999997E-2</v>
      </c>
      <c r="AC2188" s="8">
        <f t="shared" ref="AC2188" si="5477">AB2188+AA2188</f>
        <v>0.11999399999999999</v>
      </c>
      <c r="AD2188" s="35">
        <v>0.114600547172614</v>
      </c>
      <c r="AE2188" s="8">
        <f t="shared" ref="AE2188" si="5478">IF(AD2188="",0,IF(OR(AC2188="",AC2188=0),W2188-AD2188,AC2188-AD2188))</f>
        <v>5.3934528273859861E-3</v>
      </c>
      <c r="AF2188" s="58">
        <f t="shared" ref="AF2188" si="5479">IF(AA2188="",(Z2188-V2188)-Z2187,AC2188-W2188)</f>
        <v>3.9400000000001933E-4</v>
      </c>
      <c r="AG2188" s="40"/>
      <c r="AH2188" s="73"/>
      <c r="AI2188" s="40"/>
      <c r="AJ2188" s="73">
        <v>450</v>
      </c>
      <c r="AK2188" s="40">
        <v>10</v>
      </c>
      <c r="AL2188" s="73">
        <v>200</v>
      </c>
      <c r="AM2188" s="70"/>
      <c r="AN2188" s="74"/>
      <c r="AO2188" s="70"/>
      <c r="AP2188" s="63"/>
      <c r="AQ2188" s="63"/>
      <c r="AR2188" s="40"/>
      <c r="AS2188" s="40"/>
      <c r="AT2188" s="63"/>
      <c r="AU2188" s="63"/>
      <c r="AV2188" s="142"/>
      <c r="AW2188" s="71"/>
      <c r="AX2188" s="45"/>
      <c r="AY2188" s="45">
        <v>-3.9090000000000001E-3</v>
      </c>
      <c r="AZ2188" s="46"/>
      <c r="BA2188" s="152"/>
      <c r="BB2188" s="47"/>
      <c r="BC2188" s="158">
        <v>0</v>
      </c>
      <c r="BD2188" s="158"/>
      <c r="BE2188" s="47"/>
      <c r="BF2188" s="56"/>
      <c r="BG2188" s="49"/>
      <c r="BH2188" s="50"/>
      <c r="BI2188" s="49"/>
      <c r="BJ2188" s="49"/>
      <c r="BK2188" s="49"/>
      <c r="BL2188" s="49"/>
      <c r="BM2188" s="49"/>
      <c r="BN2188" s="50"/>
      <c r="BO2188" s="49"/>
      <c r="BP2188" s="49"/>
      <c r="BQ2188" s="50"/>
      <c r="BR2188" s="9"/>
    </row>
    <row r="2189" spans="1:70" s="7" customFormat="1" x14ac:dyDescent="0.25">
      <c r="A2189" s="68" t="s">
        <v>3059</v>
      </c>
      <c r="B2189" s="67" t="s">
        <v>1436</v>
      </c>
      <c r="C2189" s="52">
        <v>44998.239537037036</v>
      </c>
      <c r="D2189" s="16">
        <f t="shared" ref="D2189" si="5480">(K2189*M2189+P2189*R2189)/(24*60*60)</f>
        <v>1.7546296296296296E-2</v>
      </c>
      <c r="E2189" s="26"/>
      <c r="F2189" s="14" t="s">
        <v>3050</v>
      </c>
      <c r="G2189" s="15">
        <v>0.11799999999999999</v>
      </c>
      <c r="H2189" s="131">
        <v>20</v>
      </c>
      <c r="I2189" s="131">
        <v>10</v>
      </c>
      <c r="J2189" s="143" t="s">
        <v>1441</v>
      </c>
      <c r="K2189" s="27">
        <v>2</v>
      </c>
      <c r="L2189" s="27">
        <v>6.0000000000000001E-3</v>
      </c>
      <c r="M2189" s="179">
        <v>289</v>
      </c>
      <c r="N2189" s="13">
        <v>289</v>
      </c>
      <c r="O2189" s="17">
        <v>2E-3</v>
      </c>
      <c r="P2189" s="27">
        <v>1</v>
      </c>
      <c r="Q2189" s="27">
        <v>6.0000000000000001E-3</v>
      </c>
      <c r="R2189" s="13">
        <v>938</v>
      </c>
      <c r="S2189" s="13">
        <v>240</v>
      </c>
      <c r="T2189" s="133">
        <v>2.9999999999999997E-4</v>
      </c>
      <c r="U2189" s="27">
        <v>1.2716999999999999E-2</v>
      </c>
      <c r="V2189" s="8">
        <f t="shared" ref="V2189" si="5481">IF(AB2187="Latest Sag:",-(K2189*L2189+P2189*Q2189),-(K2189*L2189+P2189*Q2189)+U2189)</f>
        <v>-5.283000000000003E-3</v>
      </c>
      <c r="W2189" s="8">
        <f t="shared" ref="W2189" si="5482">IF(OR(AC2188="",AC2188=0),Z2188+V2189,IF(AB2187="Latest Sag:",AA2188+U2189+V2189,AC2188+V2189))</f>
        <v>0.11471099999999998</v>
      </c>
      <c r="X2189" s="33">
        <v>-36.375599999999999</v>
      </c>
      <c r="Y2189" s="53">
        <f t="shared" ref="Y2189" si="5483">IF(OR(ISBLANK(X2189),X2187=VALUE(20)),,IF(W2187="Latest Z20:",ABS(X2187-X2189-K2186*L2186-P2186*Q2186+U2188+U2189),ABS(X2188-X2189-K2188*L2188-P2188*Q2188+U2189)))</f>
        <v>3.0000000009397509E-6</v>
      </c>
      <c r="Z2189" s="28">
        <v>-67.832843999999994</v>
      </c>
      <c r="AA2189" s="28">
        <v>0.15784599999999999</v>
      </c>
      <c r="AB2189" s="28">
        <v>-4.3228999999999997E-2</v>
      </c>
      <c r="AC2189" s="8">
        <f t="shared" ref="AC2189" si="5484">AB2189+AA2189</f>
        <v>0.114617</v>
      </c>
      <c r="AD2189" s="35">
        <v>0.114600547172614</v>
      </c>
      <c r="AE2189" s="8">
        <f t="shared" ref="AE2189" si="5485">IF(AD2189="",0,IF(OR(AC2189="",AC2189=0),W2189-AD2189,AC2189-AD2189))</f>
        <v>1.6452827385993185E-5</v>
      </c>
      <c r="AF2189" s="58">
        <f t="shared" ref="AF2189" si="5486">IF(AA2189="",(Z2189-V2189)-Z2188,AC2189-W2189)</f>
        <v>-9.3999999999982986E-5</v>
      </c>
      <c r="AG2189" s="40"/>
      <c r="AH2189" s="73"/>
      <c r="AI2189" s="40"/>
      <c r="AJ2189" s="73">
        <v>450</v>
      </c>
      <c r="AK2189" s="40">
        <v>45</v>
      </c>
      <c r="AL2189" s="73">
        <v>200</v>
      </c>
      <c r="AM2189" s="70"/>
      <c r="AN2189" s="74"/>
      <c r="AO2189" s="70"/>
      <c r="AP2189" s="63"/>
      <c r="AQ2189" s="63"/>
      <c r="AR2189" s="40"/>
      <c r="AS2189" s="40"/>
      <c r="AT2189" s="63"/>
      <c r="AU2189" s="63"/>
      <c r="AV2189" s="142"/>
      <c r="AW2189" s="71"/>
      <c r="AX2189" s="45"/>
      <c r="AY2189" s="45"/>
      <c r="AZ2189" s="46"/>
      <c r="BA2189" s="152"/>
      <c r="BB2189" s="47"/>
      <c r="BC2189" s="158">
        <v>0</v>
      </c>
      <c r="BD2189" s="158">
        <v>4</v>
      </c>
      <c r="BE2189" s="47">
        <v>10.8</v>
      </c>
      <c r="BF2189" s="56"/>
      <c r="BG2189" s="49"/>
      <c r="BH2189" s="50"/>
      <c r="BI2189" s="49"/>
      <c r="BJ2189" s="49"/>
      <c r="BK2189" s="49"/>
      <c r="BL2189" s="49"/>
      <c r="BM2189" s="49"/>
      <c r="BN2189" s="50"/>
      <c r="BO2189" s="49"/>
      <c r="BP2189" s="49"/>
      <c r="BQ2189" s="50"/>
      <c r="BR2189" s="9"/>
    </row>
    <row r="2190" spans="1:70" s="6" customFormat="1" x14ac:dyDescent="0.25">
      <c r="A2190" s="170" t="s">
        <v>1155</v>
      </c>
      <c r="B2190" s="136"/>
      <c r="C2190" s="137">
        <v>44998.287546296298</v>
      </c>
      <c r="D2190" s="146">
        <v>4.2</v>
      </c>
      <c r="E2190" s="139" t="s">
        <v>814</v>
      </c>
      <c r="F2190" s="165" t="s">
        <v>1157</v>
      </c>
      <c r="G2190" s="22"/>
      <c r="H2190" s="134"/>
      <c r="I2190" s="134"/>
      <c r="J2190" s="145"/>
      <c r="K2190" s="29"/>
      <c r="L2190" s="29"/>
      <c r="M2190" s="1"/>
      <c r="N2190" s="1"/>
      <c r="O2190" s="3"/>
      <c r="P2190" s="29"/>
      <c r="Q2190" s="29"/>
      <c r="R2190" s="1"/>
      <c r="S2190" s="1"/>
      <c r="T2190" s="147" t="s">
        <v>903</v>
      </c>
      <c r="U2190" s="32" t="s">
        <v>24</v>
      </c>
      <c r="V2190" s="24"/>
      <c r="W2190" s="25" t="s">
        <v>22</v>
      </c>
      <c r="X2190" s="30">
        <v>20</v>
      </c>
      <c r="Y2190" s="138"/>
      <c r="Z2190" s="30"/>
      <c r="AA2190" s="30"/>
      <c r="AB2190" s="36" t="s">
        <v>21</v>
      </c>
      <c r="AC2190" s="24">
        <f>$AC$2189</f>
        <v>0.114617</v>
      </c>
      <c r="AD2190" s="30"/>
      <c r="AE2190" s="24"/>
      <c r="AF2190" s="24"/>
      <c r="AG2190" s="41"/>
      <c r="AH2190" s="41"/>
      <c r="AI2190" s="41"/>
      <c r="AJ2190" s="41"/>
      <c r="AK2190" s="41"/>
      <c r="AL2190" s="41"/>
      <c r="AM2190" s="41"/>
      <c r="AN2190" s="41"/>
      <c r="AO2190" s="41"/>
      <c r="AP2190" s="135"/>
      <c r="AQ2190" s="135"/>
      <c r="AR2190" s="41"/>
      <c r="AS2190" s="41"/>
      <c r="AT2190" s="135"/>
      <c r="AU2190" s="135"/>
      <c r="AV2190" s="29"/>
      <c r="AW2190" s="42"/>
      <c r="AX2190" s="42"/>
      <c r="AY2190" s="42"/>
      <c r="AZ2190" s="43"/>
      <c r="BA2190" s="151"/>
      <c r="BB2190" s="44"/>
      <c r="BC2190" s="157">
        <v>1</v>
      </c>
      <c r="BD2190" s="157"/>
      <c r="BE2190" s="44"/>
      <c r="BF2190" s="48"/>
      <c r="BG2190" s="48"/>
      <c r="BH2190" s="48"/>
      <c r="BI2190" s="48"/>
      <c r="BJ2190" s="48"/>
      <c r="BK2190" s="48"/>
      <c r="BL2190" s="48"/>
      <c r="BM2190" s="48"/>
      <c r="BN2190" s="48"/>
      <c r="BO2190" s="48"/>
      <c r="BP2190" s="48"/>
      <c r="BQ2190" s="48"/>
      <c r="BR2190" s="1"/>
    </row>
    <row r="2191" spans="1:70" s="7" customFormat="1" x14ac:dyDescent="0.25">
      <c r="A2191" s="68" t="s">
        <v>3060</v>
      </c>
      <c r="B2191" s="67" t="s">
        <v>1182</v>
      </c>
      <c r="C2191" s="52">
        <v>44998.287627314814</v>
      </c>
      <c r="D2191" s="16">
        <f t="shared" ref="D2191" si="5487">(K2191*M2191+P2191*R2191)/(24*60*60)</f>
        <v>0</v>
      </c>
      <c r="E2191" s="26"/>
      <c r="F2191" s="14" t="s">
        <v>3050</v>
      </c>
      <c r="G2191" s="15">
        <v>0.11799999999999999</v>
      </c>
      <c r="H2191" s="131">
        <v>20</v>
      </c>
      <c r="I2191" s="131">
        <v>10</v>
      </c>
      <c r="J2191" s="143" t="s">
        <v>1441</v>
      </c>
      <c r="K2191" s="37"/>
      <c r="L2191" s="27">
        <v>6.0000000000000001E-3</v>
      </c>
      <c r="M2191" s="179">
        <v>289</v>
      </c>
      <c r="N2191" s="13">
        <v>289</v>
      </c>
      <c r="O2191" s="17">
        <v>2E-3</v>
      </c>
      <c r="P2191" s="37"/>
      <c r="Q2191" s="27">
        <v>6.0000000000000001E-3</v>
      </c>
      <c r="R2191" s="13">
        <v>938</v>
      </c>
      <c r="S2191" s="13">
        <v>240</v>
      </c>
      <c r="T2191" s="133">
        <v>2.9999999999999997E-4</v>
      </c>
      <c r="U2191" s="27"/>
      <c r="V2191" s="8">
        <f t="shared" ref="V2191" si="5488">IF(AB2189="Latest Sag:",-(K2191*L2191+P2191*Q2191),-(K2191*L2191+P2191*Q2191)+U2191)</f>
        <v>0</v>
      </c>
      <c r="W2191" s="8">
        <f t="shared" ref="W2191" si="5489">IF(OR(AC2190="",AC2190=0),Z2190+V2191,IF(AB2189="Latest Sag:",AA2190+U2191+V2191,AC2190+V2191))</f>
        <v>0.114617</v>
      </c>
      <c r="X2191" s="34"/>
      <c r="Y2191" s="53">
        <f t="shared" ref="Y2191" si="5490">IF(OR(ISBLANK(X2191),X2189=VALUE(20)),,IF(W2189="Latest Z20:",ABS(X2189-X2191-K2188*L2188-P2188*Q2188+U2190+U2191),ABS(X2190-X2191-K2190*L2190-P2190*Q2190+U2191)))</f>
        <v>0</v>
      </c>
      <c r="Z2191" s="28">
        <v>-67.832470000000001</v>
      </c>
      <c r="AA2191" s="28">
        <v>0.15770300000000001</v>
      </c>
      <c r="AB2191" s="28">
        <v>2.5000000000000001E-2</v>
      </c>
      <c r="AC2191" s="8">
        <f t="shared" ref="AC2191" si="5491">AB2191+AA2191</f>
        <v>0.182703</v>
      </c>
      <c r="AD2191" s="35">
        <v>0.11446929642138499</v>
      </c>
      <c r="AE2191" s="8">
        <f t="shared" ref="AE2191" si="5492">IF(AD2191="",0,IF(OR(AC2191="",AC2191=0),W2191-AD2191,AC2191-AD2191))</f>
        <v>6.823370357861501E-2</v>
      </c>
      <c r="AF2191" s="58">
        <f t="shared" ref="AF2191" si="5493">IF(AA2191="",(Z2191-V2191)-Z2190,AC2191-W2191)</f>
        <v>6.8086000000000008E-2</v>
      </c>
      <c r="AG2191" s="40"/>
      <c r="AH2191" s="73"/>
      <c r="AI2191" s="40"/>
      <c r="AJ2191" s="73">
        <v>450</v>
      </c>
      <c r="AK2191" s="40">
        <v>1525</v>
      </c>
      <c r="AL2191" s="73">
        <v>200</v>
      </c>
      <c r="AM2191" s="70"/>
      <c r="AN2191" s="74"/>
      <c r="AO2191" s="70"/>
      <c r="AP2191" s="63"/>
      <c r="AQ2191" s="63"/>
      <c r="AR2191" s="40"/>
      <c r="AS2191" s="40"/>
      <c r="AT2191" s="63"/>
      <c r="AU2191" s="63"/>
      <c r="AV2191" s="142"/>
      <c r="AW2191" s="71"/>
      <c r="AX2191" s="45"/>
      <c r="AY2191" s="45"/>
      <c r="AZ2191" s="46"/>
      <c r="BA2191" s="152"/>
      <c r="BB2191" s="47"/>
      <c r="BC2191" s="158">
        <v>1</v>
      </c>
      <c r="BD2191" s="158"/>
      <c r="BE2191" s="47"/>
      <c r="BF2191" s="56"/>
      <c r="BG2191" s="49"/>
      <c r="BH2191" s="50"/>
      <c r="BI2191" s="49"/>
      <c r="BJ2191" s="49"/>
      <c r="BK2191" s="49"/>
      <c r="BL2191" s="49"/>
      <c r="BM2191" s="49"/>
      <c r="BN2191" s="50"/>
      <c r="BO2191" s="49"/>
      <c r="BP2191" s="49"/>
      <c r="BQ2191" s="50"/>
      <c r="BR2191" s="9"/>
    </row>
    <row r="2192" spans="1:70" s="7" customFormat="1" x14ac:dyDescent="0.25">
      <c r="A2192" s="68" t="s">
        <v>3061</v>
      </c>
      <c r="B2192" s="67" t="s">
        <v>1182</v>
      </c>
      <c r="C2192" s="52">
        <v>44998.312592592592</v>
      </c>
      <c r="D2192" s="16">
        <f t="shared" ref="D2192" si="5494">(K2192*M2192+P2192*R2192)/(24*60*60)</f>
        <v>4.0138888888888891E-2</v>
      </c>
      <c r="E2192" s="26"/>
      <c r="F2192" s="14" t="s">
        <v>3050</v>
      </c>
      <c r="G2192" s="15">
        <v>0.11799999999999999</v>
      </c>
      <c r="H2192" s="131">
        <v>20</v>
      </c>
      <c r="I2192" s="131">
        <v>10</v>
      </c>
      <c r="J2192" s="143" t="s">
        <v>1441</v>
      </c>
      <c r="K2192" s="27">
        <v>12</v>
      </c>
      <c r="L2192" s="27">
        <v>6.0000000000000001E-3</v>
      </c>
      <c r="M2192" s="179">
        <v>289</v>
      </c>
      <c r="N2192" s="13">
        <v>289</v>
      </c>
      <c r="O2192" s="17">
        <v>2E-3</v>
      </c>
      <c r="P2192" s="27">
        <v>0</v>
      </c>
      <c r="Q2192" s="27">
        <v>6.0000000000000001E-3</v>
      </c>
      <c r="R2192" s="13">
        <v>938</v>
      </c>
      <c r="S2192" s="13">
        <v>240</v>
      </c>
      <c r="T2192" s="133">
        <v>2.9999999999999997E-4</v>
      </c>
      <c r="U2192" s="27">
        <v>3.5000000000000003E-2</v>
      </c>
      <c r="V2192" s="8">
        <f t="shared" ref="V2192" si="5495">IF(AB2190="Latest Sag:",-(K2192*L2192+P2192*Q2192),-(K2192*L2192+P2192*Q2192)+U2192)</f>
        <v>-7.2000000000000008E-2</v>
      </c>
      <c r="W2192" s="8">
        <f t="shared" ref="W2192" si="5496">IF(OR(AC2191="",AC2191=0),Z2191+V2192,IF(AB2190="Latest Sag:",AA2191+U2192+V2192,AC2191+V2192))</f>
        <v>0.120703</v>
      </c>
      <c r="X2192" s="33">
        <v>-36.311599999999999</v>
      </c>
      <c r="Y2192" s="53">
        <f t="shared" ref="Y2192" si="5497">IF(OR(ISBLANK(X2192),X2190=VALUE(20)),,IF(W2190="Latest Z20:",ABS(X2190-X2192-K2189*L2189-P2189*Q2189+U2191+U2192),ABS(X2191-X2192-K2191*L2191-P2191*Q2191+U2192)))</f>
        <v>0</v>
      </c>
      <c r="Z2192" s="28">
        <v>-67.832429000000005</v>
      </c>
      <c r="AA2192" s="28">
        <v>0.15768699999999999</v>
      </c>
      <c r="AB2192" s="28">
        <v>-3.3391999999999998E-2</v>
      </c>
      <c r="AC2192" s="8">
        <f t="shared" ref="AC2192" si="5498">AB2192+AA2192</f>
        <v>0.12429499999999999</v>
      </c>
      <c r="AD2192" s="35">
        <v>0.11446929642138499</v>
      </c>
      <c r="AE2192" s="8">
        <f t="shared" ref="AE2192" si="5499">IF(AD2192="",0,IF(OR(AC2192="",AC2192=0),W2192-AD2192,AC2192-AD2192))</f>
        <v>9.8257035786149943E-3</v>
      </c>
      <c r="AF2192" s="58">
        <f t="shared" ref="AF2192" si="5500">IF(AA2192="",(Z2192-V2192)-Z2191,AC2192-W2192)</f>
        <v>3.5919999999999841E-3</v>
      </c>
      <c r="AG2192" s="40"/>
      <c r="AH2192" s="73"/>
      <c r="AI2192" s="40"/>
      <c r="AJ2192" s="73">
        <v>450</v>
      </c>
      <c r="AK2192" s="40">
        <v>32</v>
      </c>
      <c r="AL2192" s="73">
        <v>200</v>
      </c>
      <c r="AM2192" s="70"/>
      <c r="AN2192" s="74"/>
      <c r="AO2192" s="70"/>
      <c r="AP2192" s="63"/>
      <c r="AQ2192" s="63"/>
      <c r="AR2192" s="40"/>
      <c r="AS2192" s="40"/>
      <c r="AT2192" s="63"/>
      <c r="AU2192" s="63"/>
      <c r="AV2192" s="142"/>
      <c r="AW2192" s="71"/>
      <c r="AX2192" s="45"/>
      <c r="AY2192" s="45"/>
      <c r="AZ2192" s="46"/>
      <c r="BA2192" s="152"/>
      <c r="BB2192" s="47"/>
      <c r="BC2192" s="158">
        <v>1</v>
      </c>
      <c r="BD2192" s="158"/>
      <c r="BE2192" s="47"/>
      <c r="BF2192" s="56"/>
      <c r="BG2192" s="49"/>
      <c r="BH2192" s="50"/>
      <c r="BI2192" s="49"/>
      <c r="BJ2192" s="49"/>
      <c r="BK2192" s="49"/>
      <c r="BL2192" s="49"/>
      <c r="BM2192" s="49"/>
      <c r="BN2192" s="50"/>
      <c r="BO2192" s="49"/>
      <c r="BP2192" s="49"/>
      <c r="BQ2192" s="50"/>
      <c r="BR2192" s="9"/>
    </row>
    <row r="2193" spans="1:70" s="7" customFormat="1" x14ac:dyDescent="0.25">
      <c r="A2193" s="68" t="s">
        <v>3062</v>
      </c>
      <c r="B2193" s="67" t="s">
        <v>1182</v>
      </c>
      <c r="C2193" s="52">
        <v>44998.396157407406</v>
      </c>
      <c r="D2193" s="16">
        <f t="shared" ref="D2193" si="5501">(K2193*M2193+P2193*R2193)/(24*60*60)</f>
        <v>1.7546296296296296E-2</v>
      </c>
      <c r="E2193" s="26"/>
      <c r="F2193" s="14" t="s">
        <v>3050</v>
      </c>
      <c r="G2193" s="15">
        <v>0.11799999999999999</v>
      </c>
      <c r="H2193" s="131">
        <v>20</v>
      </c>
      <c r="I2193" s="131">
        <v>10</v>
      </c>
      <c r="J2193" s="143" t="s">
        <v>1441</v>
      </c>
      <c r="K2193" s="27">
        <v>2</v>
      </c>
      <c r="L2193" s="27">
        <v>6.0000000000000001E-3</v>
      </c>
      <c r="M2193" s="179">
        <v>289</v>
      </c>
      <c r="N2193" s="13">
        <v>289</v>
      </c>
      <c r="O2193" s="17">
        <v>2E-3</v>
      </c>
      <c r="P2193" s="27">
        <v>1</v>
      </c>
      <c r="Q2193" s="27">
        <v>6.0000000000000001E-3</v>
      </c>
      <c r="R2193" s="13">
        <v>938</v>
      </c>
      <c r="S2193" s="13">
        <v>240</v>
      </c>
      <c r="T2193" s="133">
        <v>2.9999999999999997E-4</v>
      </c>
      <c r="U2193" s="27">
        <v>1.32E-2</v>
      </c>
      <c r="V2193" s="8">
        <f t="shared" ref="V2193" si="5502">IF(AB2191="Latest Sag:",-(K2193*L2193+P2193*Q2193),-(K2193*L2193+P2193*Q2193)+U2193)</f>
        <v>-4.8000000000000022E-3</v>
      </c>
      <c r="W2193" s="8">
        <f t="shared" ref="W2193" si="5503">IF(OR(AC2192="",AC2192=0),Z2192+V2193,IF(AB2191="Latest Sag:",AA2192+U2193+V2193,AC2192+V2193))</f>
        <v>0.11949499999999999</v>
      </c>
      <c r="X2193" s="33">
        <v>-36.370399999999997</v>
      </c>
      <c r="Y2193" s="53">
        <f t="shared" ref="Y2193" si="5504">IF(OR(ISBLANK(X2193),X2191=VALUE(20)),,IF(W2191="Latest Z20:",ABS(X2191-X2193-K2190*L2190-P2190*Q2190+U2192+U2193),ABS(X2192-X2193-K2192*L2192-P2192*Q2192+U2193)))</f>
        <v>2.0435042547006788E-15</v>
      </c>
      <c r="Z2193" s="28">
        <v>-67.832475000000002</v>
      </c>
      <c r="AA2193" s="28">
        <v>0.15770799999999999</v>
      </c>
      <c r="AB2193" s="28">
        <v>-3.8080999999999997E-2</v>
      </c>
      <c r="AC2193" s="8">
        <f t="shared" ref="AC2193" si="5505">AB2193+AA2193</f>
        <v>0.11962699999999998</v>
      </c>
      <c r="AD2193" s="35">
        <v>0.11446929642138499</v>
      </c>
      <c r="AE2193" s="8">
        <f t="shared" ref="AE2193" si="5506">IF(AD2193="",0,IF(OR(AC2193="",AC2193=0),W2193-AD2193,AC2193-AD2193))</f>
        <v>5.1577035786149888E-3</v>
      </c>
      <c r="AF2193" s="58">
        <f t="shared" ref="AF2193" si="5507">IF(AA2193="",(Z2193-V2193)-Z2192,AC2193-W2193)</f>
        <v>1.3199999999999323E-4</v>
      </c>
      <c r="AG2193" s="40"/>
      <c r="AH2193" s="73"/>
      <c r="AI2193" s="40"/>
      <c r="AJ2193" s="73">
        <v>450</v>
      </c>
      <c r="AK2193" s="40">
        <v>51</v>
      </c>
      <c r="AL2193" s="73">
        <v>200</v>
      </c>
      <c r="AM2193" s="70"/>
      <c r="AN2193" s="74"/>
      <c r="AO2193" s="70"/>
      <c r="AP2193" s="63"/>
      <c r="AQ2193" s="63"/>
      <c r="AR2193" s="40"/>
      <c r="AS2193" s="40"/>
      <c r="AT2193" s="63"/>
      <c r="AU2193" s="63"/>
      <c r="AV2193" s="142"/>
      <c r="AW2193" s="71"/>
      <c r="AX2193" s="45"/>
      <c r="AY2193" s="45"/>
      <c r="AZ2193" s="46"/>
      <c r="BA2193" s="152"/>
      <c r="BB2193" s="47"/>
      <c r="BC2193" s="158">
        <v>1</v>
      </c>
      <c r="BD2193" s="158"/>
      <c r="BE2193" s="47"/>
      <c r="BF2193" s="56"/>
      <c r="BG2193" s="49"/>
      <c r="BH2193" s="50"/>
      <c r="BI2193" s="49"/>
      <c r="BJ2193" s="49"/>
      <c r="BK2193" s="49"/>
      <c r="BL2193" s="49"/>
      <c r="BM2193" s="49"/>
      <c r="BN2193" s="50"/>
      <c r="BO2193" s="49"/>
      <c r="BP2193" s="49"/>
      <c r="BQ2193" s="50"/>
      <c r="BR2193" s="9"/>
    </row>
    <row r="2194" spans="1:70" s="7" customFormat="1" x14ac:dyDescent="0.25">
      <c r="A2194" s="68" t="s">
        <v>3063</v>
      </c>
      <c r="B2194" s="67" t="s">
        <v>1182</v>
      </c>
      <c r="C2194" s="52">
        <v>44998.397974537038</v>
      </c>
      <c r="D2194" s="16">
        <f t="shared" ref="D2194" si="5508">(K2194*M2194+P2194*R2194)/(24*60*60)</f>
        <v>1.7546296296296296E-2</v>
      </c>
      <c r="E2194" s="26"/>
      <c r="F2194" s="14" t="s">
        <v>3050</v>
      </c>
      <c r="G2194" s="15">
        <v>0.11799999999999999</v>
      </c>
      <c r="H2194" s="131">
        <v>20</v>
      </c>
      <c r="I2194" s="131">
        <v>10</v>
      </c>
      <c r="J2194" s="143" t="s">
        <v>1441</v>
      </c>
      <c r="K2194" s="27">
        <v>2</v>
      </c>
      <c r="L2194" s="27">
        <v>6.0000000000000001E-3</v>
      </c>
      <c r="M2194" s="179">
        <v>289</v>
      </c>
      <c r="N2194" s="13">
        <v>289</v>
      </c>
      <c r="O2194" s="17">
        <v>2E-3</v>
      </c>
      <c r="P2194" s="27">
        <v>1</v>
      </c>
      <c r="Q2194" s="27">
        <v>6.0000000000000001E-3</v>
      </c>
      <c r="R2194" s="13">
        <v>938</v>
      </c>
      <c r="S2194" s="13">
        <v>240</v>
      </c>
      <c r="T2194" s="133">
        <v>2.9999999999999997E-4</v>
      </c>
      <c r="U2194" s="27">
        <v>1.2800000000000001E-2</v>
      </c>
      <c r="V2194" s="8">
        <f t="shared" ref="V2194" si="5509">IF(AB2192="Latest Sag:",-(K2194*L2194+P2194*Q2194),-(K2194*L2194+P2194*Q2194)+U2194)</f>
        <v>-5.2000000000000015E-3</v>
      </c>
      <c r="W2194" s="8">
        <f t="shared" ref="W2194" si="5510">IF(OR(AC2193="",AC2193=0),Z2193+V2194,IF(AB2192="Latest Sag:",AA2193+U2194+V2194,AC2193+V2194))</f>
        <v>0.11442699999999999</v>
      </c>
      <c r="X2194" s="33">
        <v>-36.375599999999999</v>
      </c>
      <c r="Y2194" s="53">
        <f t="shared" ref="Y2194" si="5511">IF(OR(ISBLANK(X2194),X2192=VALUE(20)),,IF(W2192="Latest Z20:",ABS(X2192-X2194-K2191*L2191-P2191*Q2191+U2193+U2194),ABS(X2193-X2194-K2193*L2193-P2193*Q2193+U2194)))</f>
        <v>2.0920765120280294E-15</v>
      </c>
      <c r="Z2194" s="28">
        <v>-67.832300000000004</v>
      </c>
      <c r="AA2194" s="28">
        <v>0.15768399999999999</v>
      </c>
      <c r="AB2194" s="28">
        <v>-4.3417999999999998E-2</v>
      </c>
      <c r="AC2194" s="8">
        <f t="shared" ref="AC2194" si="5512">AB2194+AA2194</f>
        <v>0.11426599999999999</v>
      </c>
      <c r="AD2194" s="35">
        <v>0.11446929642138499</v>
      </c>
      <c r="AE2194" s="8">
        <f t="shared" ref="AE2194" si="5513">IF(AD2194="",0,IF(OR(AC2194="",AC2194=0),W2194-AD2194,AC2194-AD2194))</f>
        <v>-2.0329642138500192E-4</v>
      </c>
      <c r="AF2194" s="58">
        <f t="shared" ref="AF2194" si="5514">IF(AA2194="",(Z2194-V2194)-Z2193,AC2194-W2194)</f>
        <v>-1.6099999999999448E-4</v>
      </c>
      <c r="AG2194" s="40"/>
      <c r="AH2194" s="73"/>
      <c r="AI2194" s="40"/>
      <c r="AJ2194" s="73">
        <v>450</v>
      </c>
      <c r="AK2194" s="40">
        <v>37</v>
      </c>
      <c r="AL2194" s="73">
        <v>200</v>
      </c>
      <c r="AM2194" s="70"/>
      <c r="AN2194" s="74"/>
      <c r="AO2194" s="70"/>
      <c r="AP2194" s="63"/>
      <c r="AQ2194" s="63"/>
      <c r="AR2194" s="40"/>
      <c r="AS2194" s="40"/>
      <c r="AT2194" s="63"/>
      <c r="AU2194" s="63"/>
      <c r="AV2194" s="142"/>
      <c r="AW2194" s="71"/>
      <c r="AX2194" s="45"/>
      <c r="AY2194" s="45"/>
      <c r="AZ2194" s="46"/>
      <c r="BA2194" s="152"/>
      <c r="BB2194" s="47"/>
      <c r="BC2194" s="158">
        <v>1</v>
      </c>
      <c r="BD2194" s="158"/>
      <c r="BE2194" s="47"/>
      <c r="BF2194" s="56"/>
      <c r="BG2194" s="49"/>
      <c r="BH2194" s="50"/>
      <c r="BI2194" s="49"/>
      <c r="BJ2194" s="49"/>
      <c r="BK2194" s="49"/>
      <c r="BL2194" s="49"/>
      <c r="BM2194" s="49"/>
      <c r="BN2194" s="50"/>
      <c r="BO2194" s="49"/>
      <c r="BP2194" s="49"/>
      <c r="BQ2194" s="50"/>
      <c r="BR2194" s="9"/>
    </row>
    <row r="2195" spans="1:70" s="6" customFormat="1" x14ac:dyDescent="0.25">
      <c r="A2195" s="1" t="s">
        <v>25</v>
      </c>
      <c r="B2195" s="136"/>
      <c r="C2195" s="137">
        <v>44998.427430555559</v>
      </c>
      <c r="D2195" s="146">
        <v>3.36</v>
      </c>
      <c r="E2195" s="139" t="s">
        <v>814</v>
      </c>
      <c r="F2195" s="165" t="s">
        <v>1171</v>
      </c>
      <c r="G2195" s="22"/>
      <c r="H2195" s="134"/>
      <c r="I2195" s="134"/>
      <c r="J2195" s="145"/>
      <c r="K2195" s="29"/>
      <c r="L2195" s="29"/>
      <c r="M2195" s="1"/>
      <c r="N2195" s="1"/>
      <c r="O2195" s="3"/>
      <c r="P2195" s="29"/>
      <c r="Q2195" s="29"/>
      <c r="R2195" s="1"/>
      <c r="S2195" s="1"/>
      <c r="T2195" s="147" t="s">
        <v>903</v>
      </c>
      <c r="U2195" s="32" t="s">
        <v>24</v>
      </c>
      <c r="V2195" s="24"/>
      <c r="W2195" s="25" t="s">
        <v>22</v>
      </c>
      <c r="X2195" s="30">
        <f>$X$2194</f>
        <v>-36.375599999999999</v>
      </c>
      <c r="Y2195" s="138"/>
      <c r="Z2195" s="30"/>
      <c r="AA2195" s="30"/>
      <c r="AB2195" s="36" t="s">
        <v>21</v>
      </c>
      <c r="AC2195" s="24">
        <f>$AC$2194</f>
        <v>0.11426599999999999</v>
      </c>
      <c r="AD2195" s="30"/>
      <c r="AE2195" s="24"/>
      <c r="AF2195" s="24"/>
      <c r="AG2195" s="41"/>
      <c r="AH2195" s="41"/>
      <c r="AI2195" s="41"/>
      <c r="AJ2195" s="41"/>
      <c r="AK2195" s="41"/>
      <c r="AL2195" s="41"/>
      <c r="AM2195" s="41"/>
      <c r="AN2195" s="41"/>
      <c r="AO2195" s="41"/>
      <c r="AP2195" s="135"/>
      <c r="AQ2195" s="135"/>
      <c r="AR2195" s="41"/>
      <c r="AS2195" s="41"/>
      <c r="AT2195" s="135"/>
      <c r="AU2195" s="135"/>
      <c r="AV2195" s="29"/>
      <c r="AW2195" s="42"/>
      <c r="AX2195" s="42"/>
      <c r="AY2195" s="42"/>
      <c r="AZ2195" s="43"/>
      <c r="BA2195" s="151"/>
      <c r="BB2195" s="44"/>
      <c r="BC2195" s="157">
        <v>2</v>
      </c>
      <c r="BD2195" s="157"/>
      <c r="BE2195" s="44"/>
      <c r="BF2195" s="48"/>
      <c r="BG2195" s="48"/>
      <c r="BH2195" s="48"/>
      <c r="BI2195" s="48"/>
      <c r="BJ2195" s="48"/>
      <c r="BK2195" s="48"/>
      <c r="BL2195" s="48"/>
      <c r="BM2195" s="48"/>
      <c r="BN2195" s="48"/>
      <c r="BO2195" s="48"/>
      <c r="BP2195" s="48"/>
      <c r="BQ2195" s="48"/>
      <c r="BR2195" s="1"/>
    </row>
    <row r="2196" spans="1:70" s="7" customFormat="1" x14ac:dyDescent="0.25">
      <c r="A2196" s="68" t="s">
        <v>3064</v>
      </c>
      <c r="B2196" s="67" t="s">
        <v>3067</v>
      </c>
      <c r="C2196" s="52">
        <v>44998.445</v>
      </c>
      <c r="D2196" s="16">
        <f t="shared" ref="D2196" si="5515">(K2196*M2196+P2196*R2196)/(24*60*60)</f>
        <v>0</v>
      </c>
      <c r="E2196" s="26" t="s">
        <v>3065</v>
      </c>
      <c r="F2196" s="14" t="s">
        <v>3050</v>
      </c>
      <c r="G2196" s="15">
        <v>0.11799999999999999</v>
      </c>
      <c r="H2196" s="131">
        <v>20</v>
      </c>
      <c r="I2196" s="131">
        <v>10</v>
      </c>
      <c r="J2196" s="143" t="s">
        <v>1441</v>
      </c>
      <c r="K2196" s="37"/>
      <c r="L2196" s="27">
        <v>6.0000000000000001E-3</v>
      </c>
      <c r="M2196" s="179">
        <v>289</v>
      </c>
      <c r="N2196" s="13">
        <v>289</v>
      </c>
      <c r="O2196" s="17">
        <v>2E-3</v>
      </c>
      <c r="P2196" s="37"/>
      <c r="Q2196" s="27">
        <v>6.0000000000000001E-3</v>
      </c>
      <c r="R2196" s="13">
        <v>938</v>
      </c>
      <c r="S2196" s="13">
        <v>240</v>
      </c>
      <c r="T2196" s="133">
        <v>2.9999999999999997E-4</v>
      </c>
      <c r="U2196" s="27"/>
      <c r="V2196" s="8">
        <f t="shared" ref="V2196" si="5516">IF(AB2194="Latest Sag:",-(K2196*L2196+P2196*Q2196),-(K2196*L2196+P2196*Q2196)+U2196)</f>
        <v>0</v>
      </c>
      <c r="W2196" s="8">
        <f t="shared" ref="W2196" si="5517">IF(OR(AC2195="",AC2195=0),Z2195+V2196,IF(AB2194="Latest Sag:",AA2195+U2196+V2196,AC2195+V2196))</f>
        <v>0.11426599999999999</v>
      </c>
      <c r="X2196" s="34"/>
      <c r="Y2196" s="53">
        <f t="shared" ref="Y2196" si="5518">IF(OR(ISBLANK(X2196),X2194=VALUE(20)),,IF(W2194="Latest Z20:",ABS(X2194-X2196-K2193*L2193-P2193*Q2193+U2195+U2196),ABS(X2195-X2196-K2195*L2195-P2195*Q2195+U2196)))</f>
        <v>0</v>
      </c>
      <c r="Z2196" s="28"/>
      <c r="AA2196" s="28"/>
      <c r="AB2196" s="28"/>
      <c r="AC2196" s="8">
        <f t="shared" ref="AC2196" si="5519">AB2196+AA2196</f>
        <v>0</v>
      </c>
      <c r="AD2196" s="35"/>
      <c r="AE2196" s="8">
        <f t="shared" ref="AE2196" si="5520">IF(AD2196="",0,IF(OR(AC2196="",AC2196=0),W2196-AD2196,AC2196-AD2196))</f>
        <v>0</v>
      </c>
      <c r="AF2196" s="58">
        <f t="shared" ref="AF2196" si="5521">IF(AA2196="",(Z2196-V2196)-Z2195,AC2196-W2196)</f>
        <v>0</v>
      </c>
      <c r="AG2196" s="40"/>
      <c r="AH2196" s="73"/>
      <c r="AI2196" s="40"/>
      <c r="AJ2196" s="73">
        <v>450</v>
      </c>
      <c r="AK2196" s="40"/>
      <c r="AL2196" s="73">
        <v>200</v>
      </c>
      <c r="AM2196" s="70"/>
      <c r="AN2196" s="74"/>
      <c r="AO2196" s="70"/>
      <c r="AP2196" s="63"/>
      <c r="AQ2196" s="63"/>
      <c r="AR2196" s="40"/>
      <c r="AS2196" s="40"/>
      <c r="AT2196" s="63"/>
      <c r="AU2196" s="63"/>
      <c r="AV2196" s="142"/>
      <c r="AW2196" s="71"/>
      <c r="AX2196" s="45"/>
      <c r="AY2196" s="45"/>
      <c r="AZ2196" s="46"/>
      <c r="BA2196" s="152"/>
      <c r="BB2196" s="47"/>
      <c r="BC2196" s="158">
        <v>2</v>
      </c>
      <c r="BD2196" s="158"/>
      <c r="BE2196" s="47"/>
      <c r="BF2196" s="56"/>
      <c r="BG2196" s="49"/>
      <c r="BH2196" s="50"/>
      <c r="BI2196" s="49"/>
      <c r="BJ2196" s="49"/>
      <c r="BK2196" s="49"/>
      <c r="BL2196" s="49"/>
      <c r="BM2196" s="49"/>
      <c r="BN2196" s="50"/>
      <c r="BO2196" s="49"/>
      <c r="BP2196" s="49"/>
      <c r="BQ2196" s="50"/>
      <c r="BR2196" s="9"/>
    </row>
    <row r="2197" spans="1:70" s="6" customFormat="1" x14ac:dyDescent="0.25">
      <c r="A2197" s="170" t="s">
        <v>1155</v>
      </c>
      <c r="B2197" s="136"/>
      <c r="C2197" s="137">
        <v>44998.445150462961</v>
      </c>
      <c r="D2197" s="146">
        <v>0.43</v>
      </c>
      <c r="E2197" s="139" t="s">
        <v>814</v>
      </c>
      <c r="F2197" s="165" t="s">
        <v>1171</v>
      </c>
      <c r="G2197" s="22"/>
      <c r="H2197" s="134"/>
      <c r="I2197" s="134"/>
      <c r="J2197" s="145"/>
      <c r="K2197" s="29"/>
      <c r="L2197" s="29"/>
      <c r="M2197" s="1"/>
      <c r="N2197" s="1"/>
      <c r="O2197" s="3"/>
      <c r="P2197" s="29"/>
      <c r="Q2197" s="29"/>
      <c r="R2197" s="1"/>
      <c r="S2197" s="1"/>
      <c r="T2197" s="147" t="s">
        <v>903</v>
      </c>
      <c r="U2197" s="32" t="s">
        <v>24</v>
      </c>
      <c r="V2197" s="24"/>
      <c r="W2197" s="25" t="s">
        <v>22</v>
      </c>
      <c r="X2197" s="30">
        <v>20</v>
      </c>
      <c r="Y2197" s="138"/>
      <c r="Z2197" s="30"/>
      <c r="AA2197" s="30"/>
      <c r="AB2197" s="36" t="s">
        <v>21</v>
      </c>
      <c r="AC2197" s="24">
        <f>$AC$2196</f>
        <v>0</v>
      </c>
      <c r="AD2197" s="30"/>
      <c r="AE2197" s="24"/>
      <c r="AF2197" s="24"/>
      <c r="AG2197" s="41"/>
      <c r="AH2197" s="41"/>
      <c r="AI2197" s="41"/>
      <c r="AJ2197" s="41"/>
      <c r="AK2197" s="41"/>
      <c r="AL2197" s="41"/>
      <c r="AM2197" s="41"/>
      <c r="AN2197" s="41"/>
      <c r="AO2197" s="41"/>
      <c r="AP2197" s="135"/>
      <c r="AQ2197" s="135"/>
      <c r="AR2197" s="41"/>
      <c r="AS2197" s="41"/>
      <c r="AT2197" s="135"/>
      <c r="AU2197" s="135"/>
      <c r="AV2197" s="29"/>
      <c r="AW2197" s="42"/>
      <c r="AX2197" s="42"/>
      <c r="AY2197" s="42"/>
      <c r="AZ2197" s="43"/>
      <c r="BA2197" s="151"/>
      <c r="BB2197" s="44"/>
      <c r="BC2197" s="157">
        <v>2</v>
      </c>
      <c r="BD2197" s="157"/>
      <c r="BE2197" s="44"/>
      <c r="BF2197" s="48"/>
      <c r="BG2197" s="48"/>
      <c r="BH2197" s="48"/>
      <c r="BI2197" s="48"/>
      <c r="BJ2197" s="48"/>
      <c r="BK2197" s="48"/>
      <c r="BL2197" s="48"/>
      <c r="BM2197" s="48"/>
      <c r="BN2197" s="48"/>
      <c r="BO2197" s="48"/>
      <c r="BP2197" s="48"/>
      <c r="BQ2197" s="48"/>
      <c r="BR2197" s="1"/>
    </row>
    <row r="2198" spans="1:70" s="7" customFormat="1" x14ac:dyDescent="0.25">
      <c r="A2198" s="68" t="s">
        <v>3066</v>
      </c>
      <c r="B2198" s="67" t="s">
        <v>1182</v>
      </c>
      <c r="C2198" s="52">
        <v>44998.445775462962</v>
      </c>
      <c r="D2198" s="16">
        <f t="shared" ref="D2198" si="5522">(K2198*M2198+P2198*R2198)/(24*60*60)</f>
        <v>0</v>
      </c>
      <c r="E2198" s="26"/>
      <c r="F2198" s="14" t="s">
        <v>3050</v>
      </c>
      <c r="G2198" s="15">
        <v>0.11799999999999999</v>
      </c>
      <c r="H2198" s="131">
        <v>20</v>
      </c>
      <c r="I2198" s="131">
        <v>10</v>
      </c>
      <c r="J2198" s="143" t="s">
        <v>1441</v>
      </c>
      <c r="K2198" s="37"/>
      <c r="L2198" s="27">
        <v>6.0000000000000001E-3</v>
      </c>
      <c r="M2198" s="179">
        <v>289</v>
      </c>
      <c r="N2198" s="13">
        <v>289</v>
      </c>
      <c r="O2198" s="17">
        <v>2E-3</v>
      </c>
      <c r="P2198" s="37"/>
      <c r="Q2198" s="27">
        <v>6.0000000000000001E-3</v>
      </c>
      <c r="R2198" s="13">
        <v>938</v>
      </c>
      <c r="S2198" s="13">
        <v>240</v>
      </c>
      <c r="T2198" s="133">
        <v>2.9999999999999997E-4</v>
      </c>
      <c r="U2198" s="27"/>
      <c r="V2198" s="8">
        <f t="shared" ref="V2198" si="5523">IF(AB2196="Latest Sag:",-(K2198*L2198+P2198*Q2198),-(K2198*L2198+P2198*Q2198)+U2198)</f>
        <v>0</v>
      </c>
      <c r="W2198" s="8">
        <f t="shared" ref="W2198" si="5524">IF(OR(AC2197="",AC2197=0),Z2197+V2198,IF(AB2196="Latest Sag:",AA2197+U2198+V2198,AC2197+V2198))</f>
        <v>0</v>
      </c>
      <c r="X2198" s="34"/>
      <c r="Y2198" s="53">
        <f t="shared" ref="Y2198" si="5525">IF(OR(ISBLANK(X2198),X2196=VALUE(20)),,IF(W2196="Latest Z20:",ABS(X2196-X2198-K2195*L2195-P2195*Q2195+U2197+U2198),ABS(X2197-X2198-K2197*L2197-P2197*Q2197+U2198)))</f>
        <v>0</v>
      </c>
      <c r="Z2198" s="28">
        <v>-67.831858999999994</v>
      </c>
      <c r="AA2198" s="28">
        <v>0.15759699999999999</v>
      </c>
      <c r="AB2198" s="28">
        <v>2.4E-2</v>
      </c>
      <c r="AC2198" s="8">
        <f t="shared" ref="AC2198" si="5526">AB2198+AA2198</f>
        <v>0.18159699999999998</v>
      </c>
      <c r="AD2198" s="35">
        <v>0.114449817908861</v>
      </c>
      <c r="AE2198" s="8">
        <f t="shared" ref="AE2198" si="5527">IF(AD2198="",0,IF(OR(AC2198="",AC2198=0),W2198-AD2198,AC2198-AD2198))</f>
        <v>6.7147182091138985E-2</v>
      </c>
      <c r="AF2198" s="58">
        <f t="shared" ref="AF2198" si="5528">IF(AA2198="",(Z2198-V2198)-Z2197,AC2198-W2198)</f>
        <v>0.18159699999999998</v>
      </c>
      <c r="AG2198" s="40"/>
      <c r="AH2198" s="73"/>
      <c r="AI2198" s="40"/>
      <c r="AJ2198" s="73">
        <v>450</v>
      </c>
      <c r="AK2198" s="40">
        <v>2523</v>
      </c>
      <c r="AL2198" s="73">
        <v>200</v>
      </c>
      <c r="AM2198" s="70"/>
      <c r="AN2198" s="74"/>
      <c r="AO2198" s="70"/>
      <c r="AP2198" s="63"/>
      <c r="AQ2198" s="63"/>
      <c r="AR2198" s="40"/>
      <c r="AS2198" s="40"/>
      <c r="AT2198" s="63"/>
      <c r="AU2198" s="63"/>
      <c r="AV2198" s="142"/>
      <c r="AW2198" s="71"/>
      <c r="AX2198" s="45"/>
      <c r="AY2198" s="45"/>
      <c r="AZ2198" s="46"/>
      <c r="BA2198" s="152"/>
      <c r="BB2198" s="47"/>
      <c r="BC2198" s="158">
        <v>2</v>
      </c>
      <c r="BD2198" s="158"/>
      <c r="BE2198" s="47"/>
      <c r="BF2198" s="56"/>
      <c r="BG2198" s="49"/>
      <c r="BH2198" s="50"/>
      <c r="BI2198" s="49"/>
      <c r="BJ2198" s="49"/>
      <c r="BK2198" s="49"/>
      <c r="BL2198" s="49"/>
      <c r="BM2198" s="49"/>
      <c r="BN2198" s="50"/>
      <c r="BO2198" s="49"/>
      <c r="BP2198" s="49"/>
      <c r="BQ2198" s="50"/>
      <c r="BR2198" s="9"/>
    </row>
    <row r="2199" spans="1:70" s="7" customFormat="1" x14ac:dyDescent="0.25">
      <c r="A2199" s="68" t="s">
        <v>3068</v>
      </c>
      <c r="B2199" s="67" t="s">
        <v>1182</v>
      </c>
      <c r="C2199" s="52">
        <v>44998.47111111111</v>
      </c>
      <c r="D2199" s="16">
        <f t="shared" ref="D2199" si="5529">(K2199*M2199+P2199*R2199)/(24*60*60)</f>
        <v>4.0138888888888891E-2</v>
      </c>
      <c r="E2199" s="26"/>
      <c r="F2199" s="14" t="s">
        <v>3050</v>
      </c>
      <c r="G2199" s="15">
        <v>0.11799999999999999</v>
      </c>
      <c r="H2199" s="131">
        <v>20</v>
      </c>
      <c r="I2199" s="131">
        <v>10</v>
      </c>
      <c r="J2199" s="143" t="s">
        <v>1441</v>
      </c>
      <c r="K2199" s="27">
        <v>12</v>
      </c>
      <c r="L2199" s="27">
        <v>6.0000000000000001E-3</v>
      </c>
      <c r="M2199" s="179">
        <v>289</v>
      </c>
      <c r="N2199" s="13">
        <v>289</v>
      </c>
      <c r="O2199" s="17">
        <v>2E-3</v>
      </c>
      <c r="P2199" s="27">
        <v>0</v>
      </c>
      <c r="Q2199" s="27">
        <v>6.0000000000000001E-3</v>
      </c>
      <c r="R2199" s="13">
        <v>938</v>
      </c>
      <c r="S2199" s="13">
        <v>240</v>
      </c>
      <c r="T2199" s="133">
        <v>2.9999999999999997E-4</v>
      </c>
      <c r="U2199" s="27">
        <v>3.3000000000000002E-2</v>
      </c>
      <c r="V2199" s="8">
        <f t="shared" ref="V2199" si="5530">IF(AB2197="Latest Sag:",-(K2199*L2199+P2199*Q2199),-(K2199*L2199+P2199*Q2199)+U2199)</f>
        <v>-7.2000000000000008E-2</v>
      </c>
      <c r="W2199" s="8">
        <f t="shared" ref="W2199" si="5531">IF(OR(AC2198="",AC2198=0),Z2198+V2199,IF(AB2197="Latest Sag:",AA2198+U2199+V2199,AC2198+V2199))</f>
        <v>0.11859699999999998</v>
      </c>
      <c r="X2199" s="33">
        <v>-36.313499999999998</v>
      </c>
      <c r="Y2199" s="53">
        <f t="shared" ref="Y2199" si="5532">IF(OR(ISBLANK(X2199),X2197=VALUE(20)),,IF(W2197="Latest Z20:",ABS(X2197-X2199-K2196*L2196-P2196*Q2196+U2198+U2199),ABS(X2198-X2199-K2198*L2198-P2198*Q2198+U2199)))</f>
        <v>0</v>
      </c>
      <c r="Z2199" s="28">
        <v>-67.831689999999995</v>
      </c>
      <c r="AA2199" s="28">
        <v>0.15761800000000001</v>
      </c>
      <c r="AB2199" s="28">
        <v>-3.6013000000000003E-2</v>
      </c>
      <c r="AC2199" s="8">
        <f t="shared" ref="AC2199" si="5533">AB2199+AA2199</f>
        <v>0.121605</v>
      </c>
      <c r="AD2199" s="35">
        <v>0.114449817908861</v>
      </c>
      <c r="AE2199" s="8">
        <f t="shared" ref="AE2199" si="5534">IF(AD2199="",0,IF(OR(AC2199="",AC2199=0),W2199-AD2199,AC2199-AD2199))</f>
        <v>7.155182091139009E-3</v>
      </c>
      <c r="AF2199" s="58">
        <f t="shared" ref="AF2199" si="5535">IF(AA2199="",(Z2199-V2199)-Z2198,AC2199-W2199)</f>
        <v>3.0080000000000245E-3</v>
      </c>
      <c r="AG2199" s="40"/>
      <c r="AH2199" s="73"/>
      <c r="AI2199" s="40"/>
      <c r="AJ2199" s="73">
        <v>450</v>
      </c>
      <c r="AK2199" s="40">
        <v>16</v>
      </c>
      <c r="AL2199" s="73">
        <v>200</v>
      </c>
      <c r="AM2199" s="70"/>
      <c r="AN2199" s="74"/>
      <c r="AO2199" s="70"/>
      <c r="AP2199" s="63"/>
      <c r="AQ2199" s="63"/>
      <c r="AR2199" s="40"/>
      <c r="AS2199" s="40"/>
      <c r="AT2199" s="63"/>
      <c r="AU2199" s="63"/>
      <c r="AV2199" s="142"/>
      <c r="AW2199" s="71"/>
      <c r="AX2199" s="45"/>
      <c r="AY2199" s="45"/>
      <c r="AZ2199" s="46"/>
      <c r="BA2199" s="152"/>
      <c r="BB2199" s="47"/>
      <c r="BC2199" s="158">
        <v>2</v>
      </c>
      <c r="BD2199" s="158"/>
      <c r="BE2199" s="47"/>
      <c r="BF2199" s="56"/>
      <c r="BG2199" s="49"/>
      <c r="BH2199" s="50"/>
      <c r="BI2199" s="49"/>
      <c r="BJ2199" s="49"/>
      <c r="BK2199" s="49"/>
      <c r="BL2199" s="49"/>
      <c r="BM2199" s="49"/>
      <c r="BN2199" s="50"/>
      <c r="BO2199" s="49"/>
      <c r="BP2199" s="49"/>
      <c r="BQ2199" s="50"/>
      <c r="BR2199" s="9"/>
    </row>
    <row r="2200" spans="1:70" s="7" customFormat="1" ht="31.5" x14ac:dyDescent="0.25">
      <c r="A2200" s="68" t="s">
        <v>3069</v>
      </c>
      <c r="B2200" s="67" t="s">
        <v>1182</v>
      </c>
      <c r="C2200" s="52">
        <v>44998.526192129626</v>
      </c>
      <c r="D2200" s="16">
        <f t="shared" ref="D2200" si="5536">(K2200*M2200+P2200*R2200)/(24*60*60)</f>
        <v>1.7546296296296296E-2</v>
      </c>
      <c r="E2200" s="180" t="s">
        <v>3070</v>
      </c>
      <c r="F2200" s="14" t="s">
        <v>3050</v>
      </c>
      <c r="G2200" s="15">
        <v>0.11799999999999999</v>
      </c>
      <c r="H2200" s="131">
        <v>20</v>
      </c>
      <c r="I2200" s="131">
        <v>10</v>
      </c>
      <c r="J2200" s="143" t="s">
        <v>1441</v>
      </c>
      <c r="K2200" s="27">
        <v>2</v>
      </c>
      <c r="L2200" s="27">
        <v>6.0000000000000001E-3</v>
      </c>
      <c r="M2200" s="179">
        <v>289</v>
      </c>
      <c r="N2200" s="13">
        <v>289</v>
      </c>
      <c r="O2200" s="17">
        <v>2E-3</v>
      </c>
      <c r="P2200" s="27">
        <v>1</v>
      </c>
      <c r="Q2200" s="27">
        <v>6.0000000000000001E-3</v>
      </c>
      <c r="R2200" s="13">
        <v>938</v>
      </c>
      <c r="S2200" s="13">
        <v>240</v>
      </c>
      <c r="T2200" s="133">
        <v>2.9999999999999997E-4</v>
      </c>
      <c r="U2200" s="27">
        <v>1.09E-2</v>
      </c>
      <c r="V2200" s="8">
        <f t="shared" ref="V2200" si="5537">IF(AB2198="Latest Sag:",-(K2200*L2200+P2200*Q2200),-(K2200*L2200+P2200*Q2200)+U2200)</f>
        <v>-7.1000000000000021E-3</v>
      </c>
      <c r="W2200" s="8">
        <f t="shared" ref="W2200" si="5538">IF(OR(AC2199="",AC2199=0),Z2199+V2200,IF(AB2198="Latest Sag:",AA2199+U2200+V2200,AC2199+V2200))</f>
        <v>0.114505</v>
      </c>
      <c r="X2200" s="33">
        <v>-36.374600000000001</v>
      </c>
      <c r="Y2200" s="53">
        <f t="shared" ref="Y2200" si="5539">IF(OR(ISBLANK(X2200),X2198=VALUE(20)),,IF(W2198="Latest Z20:",ABS(X2198-X2200-K2197*L2197-P2197*Q2197+U2199+U2200),ABS(X2199-X2200-K2199*L2199-P2199*Q2199+U2200)))</f>
        <v>3.2543412409324901E-15</v>
      </c>
      <c r="Z2200" s="28">
        <v>-67.831736000000006</v>
      </c>
      <c r="AA2200" s="28">
        <v>0.15763099999999999</v>
      </c>
      <c r="AB2200" s="28">
        <v>-4.2833999999999997E-2</v>
      </c>
      <c r="AC2200" s="8">
        <f t="shared" ref="AC2200" si="5540">AB2200+AA2200</f>
        <v>0.114797</v>
      </c>
      <c r="AD2200" s="35">
        <v>0.114449817908861</v>
      </c>
      <c r="AE2200" s="8">
        <f t="shared" ref="AE2200" si="5541">IF(AD2200="",0,IF(OR(AC2200="",AC2200=0),W2200-AD2200,AC2200-AD2200))</f>
        <v>3.4718209113900056E-4</v>
      </c>
      <c r="AF2200" s="58">
        <f t="shared" ref="AF2200" si="5542">IF(AA2200="",(Z2200-V2200)-Z2199,AC2200-W2200)</f>
        <v>2.9200000000000059E-4</v>
      </c>
      <c r="AG2200" s="40"/>
      <c r="AH2200" s="73"/>
      <c r="AI2200" s="40"/>
      <c r="AJ2200" s="73">
        <v>450</v>
      </c>
      <c r="AK2200" s="40">
        <v>20</v>
      </c>
      <c r="AL2200" s="73">
        <v>200</v>
      </c>
      <c r="AM2200" s="70"/>
      <c r="AN2200" s="74"/>
      <c r="AO2200" s="70"/>
      <c r="AP2200" s="63"/>
      <c r="AQ2200" s="63"/>
      <c r="AR2200" s="40"/>
      <c r="AS2200" s="40"/>
      <c r="AT2200" s="63"/>
      <c r="AU2200" s="63"/>
      <c r="AV2200" s="142"/>
      <c r="AW2200" s="71"/>
      <c r="AX2200" s="45"/>
      <c r="AY2200" s="45"/>
      <c r="AZ2200" s="46"/>
      <c r="BA2200" s="152"/>
      <c r="BB2200" s="47"/>
      <c r="BC2200" s="158">
        <v>2</v>
      </c>
      <c r="BD2200" s="158">
        <v>4</v>
      </c>
      <c r="BE2200" s="47">
        <v>13</v>
      </c>
      <c r="BF2200" s="56"/>
      <c r="BG2200" s="49"/>
      <c r="BH2200" s="50"/>
      <c r="BI2200" s="49"/>
      <c r="BJ2200" s="49"/>
      <c r="BK2200" s="49"/>
      <c r="BL2200" s="49"/>
      <c r="BM2200" s="49"/>
      <c r="BN2200" s="50"/>
      <c r="BO2200" s="49"/>
      <c r="BP2200" s="49"/>
      <c r="BQ2200" s="50"/>
      <c r="BR2200" s="9"/>
    </row>
    <row r="2201" spans="1:70" s="6" customFormat="1" x14ac:dyDescent="0.25">
      <c r="A2201" s="170" t="s">
        <v>1155</v>
      </c>
      <c r="B2201" s="136"/>
      <c r="C2201" s="137">
        <v>44998.570972222224</v>
      </c>
      <c r="D2201" s="146">
        <v>3.02</v>
      </c>
      <c r="E2201" s="181" t="s">
        <v>814</v>
      </c>
      <c r="F2201" s="165" t="s">
        <v>1175</v>
      </c>
      <c r="G2201" s="22"/>
      <c r="H2201" s="134"/>
      <c r="I2201" s="134"/>
      <c r="J2201" s="145"/>
      <c r="K2201" s="29"/>
      <c r="L2201" s="29"/>
      <c r="M2201" s="1"/>
      <c r="N2201" s="1"/>
      <c r="O2201" s="3"/>
      <c r="P2201" s="29"/>
      <c r="Q2201" s="29"/>
      <c r="R2201" s="1"/>
      <c r="S2201" s="1"/>
      <c r="T2201" s="147" t="s">
        <v>903</v>
      </c>
      <c r="U2201" s="32" t="s">
        <v>24</v>
      </c>
      <c r="V2201" s="24"/>
      <c r="W2201" s="25" t="s">
        <v>22</v>
      </c>
      <c r="X2201" s="30">
        <v>20</v>
      </c>
      <c r="Y2201" s="138"/>
      <c r="Z2201" s="30"/>
      <c r="AA2201" s="30"/>
      <c r="AB2201" s="36" t="s">
        <v>21</v>
      </c>
      <c r="AC2201" s="24">
        <f>$AC$2200</f>
        <v>0.114797</v>
      </c>
      <c r="AD2201" s="30"/>
      <c r="AE2201" s="24"/>
      <c r="AF2201" s="24"/>
      <c r="AG2201" s="41"/>
      <c r="AH2201" s="41"/>
      <c r="AI2201" s="41"/>
      <c r="AJ2201" s="41"/>
      <c r="AK2201" s="41"/>
      <c r="AL2201" s="41"/>
      <c r="AM2201" s="41"/>
      <c r="AN2201" s="41"/>
      <c r="AO2201" s="41"/>
      <c r="AP2201" s="135"/>
      <c r="AQ2201" s="135"/>
      <c r="AR2201" s="41"/>
      <c r="AS2201" s="41"/>
      <c r="AT2201" s="135"/>
      <c r="AU2201" s="135"/>
      <c r="AV2201" s="29"/>
      <c r="AW2201" s="42"/>
      <c r="AX2201" s="42"/>
      <c r="AY2201" s="42"/>
      <c r="AZ2201" s="43"/>
      <c r="BA2201" s="151"/>
      <c r="BB2201" s="44"/>
      <c r="BC2201" s="157">
        <v>3</v>
      </c>
      <c r="BD2201" s="157"/>
      <c r="BE2201" s="44"/>
      <c r="BF2201" s="48"/>
      <c r="BG2201" s="48"/>
      <c r="BH2201" s="48"/>
      <c r="BI2201" s="48"/>
      <c r="BJ2201" s="48"/>
      <c r="BK2201" s="48"/>
      <c r="BL2201" s="48"/>
      <c r="BM2201" s="48"/>
      <c r="BN2201" s="48"/>
      <c r="BO2201" s="48"/>
      <c r="BP2201" s="48"/>
      <c r="BQ2201" s="48"/>
      <c r="BR2201" s="1"/>
    </row>
    <row r="2202" spans="1:70" s="7" customFormat="1" x14ac:dyDescent="0.25">
      <c r="A2202" s="68" t="s">
        <v>3071</v>
      </c>
      <c r="B2202" s="67" t="s">
        <v>1182</v>
      </c>
      <c r="C2202" s="52">
        <v>44998.571400462963</v>
      </c>
      <c r="D2202" s="16">
        <f t="shared" ref="D2202" si="5543">(K2202*M2202+P2202*R2202)/(24*60*60)</f>
        <v>0</v>
      </c>
      <c r="E2202" s="180"/>
      <c r="F2202" s="14" t="s">
        <v>3050</v>
      </c>
      <c r="G2202" s="15">
        <v>0.11799999999999999</v>
      </c>
      <c r="H2202" s="131">
        <v>20</v>
      </c>
      <c r="I2202" s="131">
        <v>10</v>
      </c>
      <c r="J2202" s="143" t="s">
        <v>1441</v>
      </c>
      <c r="K2202" s="37"/>
      <c r="L2202" s="27">
        <v>6.0000000000000001E-3</v>
      </c>
      <c r="M2202" s="179">
        <v>289</v>
      </c>
      <c r="N2202" s="13">
        <v>289</v>
      </c>
      <c r="O2202" s="17">
        <v>2E-3</v>
      </c>
      <c r="P2202" s="37"/>
      <c r="Q2202" s="27">
        <v>6.0000000000000001E-3</v>
      </c>
      <c r="R2202" s="13">
        <v>938</v>
      </c>
      <c r="S2202" s="13">
        <v>240</v>
      </c>
      <c r="T2202" s="133">
        <v>2.9999999999999997E-4</v>
      </c>
      <c r="U2202" s="27"/>
      <c r="V2202" s="8">
        <f t="shared" ref="V2202" si="5544">IF(AB2200="Latest Sag:",-(K2202*L2202+P2202*Q2202),-(K2202*L2202+P2202*Q2202)+U2202)</f>
        <v>0</v>
      </c>
      <c r="W2202" s="8">
        <f t="shared" ref="W2202" si="5545">IF(OR(AC2201="",AC2201=0),Z2201+V2202,IF(AB2200="Latest Sag:",AA2201+U2202+V2202,AC2201+V2202))</f>
        <v>0.114797</v>
      </c>
      <c r="X2202" s="34"/>
      <c r="Y2202" s="53">
        <f t="shared" ref="Y2202" si="5546">IF(OR(ISBLANK(X2202),X2200=VALUE(20)),,IF(W2200="Latest Z20:",ABS(X2200-X2202-K2199*L2199-P2199*Q2199+U2201+U2202),ABS(X2201-X2202-K2201*L2201-P2201*Q2201+U2202)))</f>
        <v>0</v>
      </c>
      <c r="Z2202" s="28">
        <v>-67.831269000000006</v>
      </c>
      <c r="AA2202" s="28">
        <v>0.157557</v>
      </c>
      <c r="AB2202" s="28">
        <v>2.5000000000000001E-2</v>
      </c>
      <c r="AC2202" s="8">
        <f t="shared" ref="AC2202" si="5547">AB2202+AA2202</f>
        <v>0.182557</v>
      </c>
      <c r="AD2202" s="35">
        <v>0.11448981759547699</v>
      </c>
      <c r="AE2202" s="8">
        <f t="shared" ref="AE2202" si="5548">IF(AD2202="",0,IF(OR(AC2202="",AC2202=0),W2202-AD2202,AC2202-AD2202))</f>
        <v>6.8067182404523002E-2</v>
      </c>
      <c r="AF2202" s="58">
        <f t="shared" ref="AF2202" si="5549">IF(AA2202="",(Z2202-V2202)-Z2201,AC2202-W2202)</f>
        <v>6.7760000000000001E-2</v>
      </c>
      <c r="AG2202" s="40"/>
      <c r="AH2202" s="73"/>
      <c r="AI2202" s="40"/>
      <c r="AJ2202" s="73">
        <v>450</v>
      </c>
      <c r="AK2202" s="40">
        <v>3206</v>
      </c>
      <c r="AL2202" s="73">
        <v>200</v>
      </c>
      <c r="AM2202" s="70"/>
      <c r="AN2202" s="74"/>
      <c r="AO2202" s="70"/>
      <c r="AP2202" s="63"/>
      <c r="AQ2202" s="63"/>
      <c r="AR2202" s="40"/>
      <c r="AS2202" s="40"/>
      <c r="AT2202" s="63"/>
      <c r="AU2202" s="63"/>
      <c r="AV2202" s="142"/>
      <c r="AW2202" s="71"/>
      <c r="AX2202" s="45"/>
      <c r="AY2202" s="45"/>
      <c r="AZ2202" s="46"/>
      <c r="BA2202" s="152"/>
      <c r="BB2202" s="47"/>
      <c r="BC2202" s="158">
        <v>3</v>
      </c>
      <c r="BD2202" s="158"/>
      <c r="BE2202" s="47"/>
      <c r="BF2202" s="56"/>
      <c r="BG2202" s="49"/>
      <c r="BH2202" s="50"/>
      <c r="BI2202" s="49"/>
      <c r="BJ2202" s="49"/>
      <c r="BK2202" s="49"/>
      <c r="BL2202" s="49"/>
      <c r="BM2202" s="49"/>
      <c r="BN2202" s="50"/>
      <c r="BO2202" s="49"/>
      <c r="BP2202" s="49"/>
      <c r="BQ2202" s="50"/>
      <c r="BR2202" s="9"/>
    </row>
    <row r="2203" spans="1:70" s="7" customFormat="1" x14ac:dyDescent="0.25">
      <c r="A2203" s="68" t="s">
        <v>3072</v>
      </c>
      <c r="B2203" s="67" t="s">
        <v>1182</v>
      </c>
      <c r="C2203" s="52">
        <v>44998.59412037037</v>
      </c>
      <c r="D2203" s="16">
        <f t="shared" ref="D2203" si="5550">(K2203*M2203+P2203*R2203)/(24*60*60)</f>
        <v>4.0138888888888891E-2</v>
      </c>
      <c r="E2203" s="180" t="s">
        <v>3073</v>
      </c>
      <c r="F2203" s="14" t="s">
        <v>3050</v>
      </c>
      <c r="G2203" s="15">
        <v>0.11799999999999999</v>
      </c>
      <c r="H2203" s="131">
        <v>20</v>
      </c>
      <c r="I2203" s="131">
        <v>10</v>
      </c>
      <c r="J2203" s="143" t="s">
        <v>1441</v>
      </c>
      <c r="K2203" s="27">
        <v>12</v>
      </c>
      <c r="L2203" s="27">
        <v>6.0000000000000001E-3</v>
      </c>
      <c r="M2203" s="179">
        <v>289</v>
      </c>
      <c r="N2203" s="13">
        <v>289</v>
      </c>
      <c r="O2203" s="17">
        <v>2E-3</v>
      </c>
      <c r="P2203" s="27">
        <v>0</v>
      </c>
      <c r="Q2203" s="27">
        <v>6.0000000000000001E-3</v>
      </c>
      <c r="R2203" s="13">
        <v>938</v>
      </c>
      <c r="S2203" s="13">
        <v>240</v>
      </c>
      <c r="T2203" s="133">
        <v>2.9999999999999997E-4</v>
      </c>
      <c r="U2203" s="27">
        <v>3.3000000000000002E-2</v>
      </c>
      <c r="V2203" s="8">
        <f t="shared" ref="V2203" si="5551">IF(AB2201="Latest Sag:",-(K2203*L2203+P2203*Q2203),-(K2203*L2203+P2203*Q2203)+U2203)</f>
        <v>-7.2000000000000008E-2</v>
      </c>
      <c r="W2203" s="8">
        <f t="shared" ref="W2203" si="5552">IF(OR(AC2202="",AC2202=0),Z2202+V2203,IF(AB2201="Latest Sag:",AA2202+U2203+V2203,AC2202+V2203))</f>
        <v>0.118557</v>
      </c>
      <c r="X2203" s="33">
        <v>-36.314999999999998</v>
      </c>
      <c r="Y2203" s="53">
        <f t="shared" ref="Y2203" si="5553">IF(OR(ISBLANK(X2203),X2201=VALUE(20)),,IF(W2201="Latest Z20:",ABS(X2201-X2203-K2200*L2200-P2200*Q2200+U2202+U2203),ABS(X2202-X2203-K2202*L2202-P2202*Q2202+U2203)))</f>
        <v>0</v>
      </c>
      <c r="Z2203" s="28">
        <v>-67.831806999999998</v>
      </c>
      <c r="AA2203" s="28">
        <v>0.15756700000000001</v>
      </c>
      <c r="AB2203" s="28">
        <v>-3.7484000000000003E-2</v>
      </c>
      <c r="AC2203" s="8">
        <f t="shared" ref="AC2203" si="5554">AB2203+AA2203</f>
        <v>0.12008300000000001</v>
      </c>
      <c r="AD2203" s="35">
        <v>0.11448981759547699</v>
      </c>
      <c r="AE2203" s="8">
        <f t="shared" ref="AE2203" si="5555">IF(AD2203="",0,IF(OR(AC2203="",AC2203=0),W2203-AD2203,AC2203-AD2203))</f>
        <v>5.5931824045230144E-3</v>
      </c>
      <c r="AF2203" s="58">
        <f t="shared" ref="AF2203" si="5556">IF(AA2203="",(Z2203-V2203)-Z2202,AC2203-W2203)</f>
        <v>1.5260000000000135E-3</v>
      </c>
      <c r="AG2203" s="40"/>
      <c r="AH2203" s="73"/>
      <c r="AI2203" s="40"/>
      <c r="AJ2203" s="73">
        <v>450</v>
      </c>
      <c r="AK2203" s="40">
        <v>16</v>
      </c>
      <c r="AL2203" s="73">
        <v>200</v>
      </c>
      <c r="AM2203" s="70"/>
      <c r="AN2203" s="74"/>
      <c r="AO2203" s="70"/>
      <c r="AP2203" s="63"/>
      <c r="AQ2203" s="63"/>
      <c r="AR2203" s="40"/>
      <c r="AS2203" s="40"/>
      <c r="AT2203" s="63"/>
      <c r="AU2203" s="63"/>
      <c r="AV2203" s="142"/>
      <c r="AW2203" s="71"/>
      <c r="AX2203" s="45"/>
      <c r="AY2203" s="45"/>
      <c r="AZ2203" s="46"/>
      <c r="BA2203" s="152"/>
      <c r="BB2203" s="47"/>
      <c r="BC2203" s="158">
        <v>3</v>
      </c>
      <c r="BD2203" s="158"/>
      <c r="BE2203" s="47"/>
      <c r="BF2203" s="56"/>
      <c r="BG2203" s="49"/>
      <c r="BH2203" s="50"/>
      <c r="BI2203" s="49"/>
      <c r="BJ2203" s="49"/>
      <c r="BK2203" s="49"/>
      <c r="BL2203" s="49"/>
      <c r="BM2203" s="49"/>
      <c r="BN2203" s="50"/>
      <c r="BO2203" s="49"/>
      <c r="BP2203" s="49"/>
      <c r="BQ2203" s="50"/>
      <c r="BR2203" s="9"/>
    </row>
    <row r="2204" spans="1:70" s="7" customFormat="1" x14ac:dyDescent="0.25">
      <c r="A2204" s="68" t="s">
        <v>3074</v>
      </c>
      <c r="B2204" s="67" t="s">
        <v>1182</v>
      </c>
      <c r="C2204" s="52">
        <v>44998.672627314816</v>
      </c>
      <c r="D2204" s="16">
        <f t="shared" ref="D2204" si="5557">(K2204*M2204+P2204*R2204)/(24*60*60)</f>
        <v>1.7546296296296296E-2</v>
      </c>
      <c r="E2204" s="180" t="s">
        <v>3075</v>
      </c>
      <c r="F2204" s="14" t="s">
        <v>3050</v>
      </c>
      <c r="G2204" s="15">
        <v>0.11799999999999999</v>
      </c>
      <c r="H2204" s="131">
        <v>20</v>
      </c>
      <c r="I2204" s="131">
        <v>10</v>
      </c>
      <c r="J2204" s="143" t="s">
        <v>1441</v>
      </c>
      <c r="K2204" s="27">
        <v>2</v>
      </c>
      <c r="L2204" s="27">
        <v>6.0000000000000001E-3</v>
      </c>
      <c r="M2204" s="179">
        <v>289</v>
      </c>
      <c r="N2204" s="13">
        <v>289</v>
      </c>
      <c r="O2204" s="17">
        <v>2E-3</v>
      </c>
      <c r="P2204" s="27">
        <v>1</v>
      </c>
      <c r="Q2204" s="27">
        <v>6.0000000000000001E-3</v>
      </c>
      <c r="R2204" s="13">
        <v>938</v>
      </c>
      <c r="S2204" s="13">
        <v>240</v>
      </c>
      <c r="T2204" s="133">
        <v>2.9999999999999997E-4</v>
      </c>
      <c r="U2204" s="27">
        <v>1.24E-2</v>
      </c>
      <c r="V2204" s="8">
        <f t="shared" ref="V2204" si="5558">IF(AB2202="Latest Sag:",-(K2204*L2204+P2204*Q2204),-(K2204*L2204+P2204*Q2204)+U2204)</f>
        <v>-5.6000000000000025E-3</v>
      </c>
      <c r="W2204" s="8">
        <f t="shared" ref="W2204" si="5559">IF(OR(AC2203="",AC2203=0),Z2203+V2204,IF(AB2202="Latest Sag:",AA2203+U2204+V2204,AC2203+V2204))</f>
        <v>0.114483</v>
      </c>
      <c r="X2204" s="33">
        <v>-36.374600000000001</v>
      </c>
      <c r="Y2204" s="53">
        <f t="shared" ref="Y2204" si="5560">IF(OR(ISBLANK(X2204),X2202=VALUE(20)),,IF(W2202="Latest Z20:",ABS(X2202-X2204-K2201*L2201-P2201*Q2201+U2203+U2204),ABS(X2203-X2204-K2203*L2203-P2203*Q2203+U2204)))</f>
        <v>3.1970953662252555E-15</v>
      </c>
      <c r="Z2204" s="28">
        <v>-67.831744</v>
      </c>
      <c r="AA2204" s="28">
        <v>0.157558</v>
      </c>
      <c r="AB2204" s="28">
        <v>-4.2845000000000001E-2</v>
      </c>
      <c r="AC2204" s="8">
        <f t="shared" ref="AC2204" si="5561">AB2204+AA2204</f>
        <v>0.11471300000000001</v>
      </c>
      <c r="AD2204" s="35">
        <v>0.11448981759547699</v>
      </c>
      <c r="AE2204" s="8">
        <f t="shared" ref="AE2204" si="5562">IF(AD2204="",0,IF(OR(AC2204="",AC2204=0),W2204-AD2204,AC2204-AD2204))</f>
        <v>2.2318240452301463E-4</v>
      </c>
      <c r="AF2204" s="58">
        <f t="shared" ref="AF2204" si="5563">IF(AA2204="",(Z2204-V2204)-Z2203,AC2204-W2204)</f>
        <v>2.3000000000000798E-4</v>
      </c>
      <c r="AG2204" s="40"/>
      <c r="AH2204" s="73"/>
      <c r="AI2204" s="40"/>
      <c r="AJ2204" s="73">
        <v>450</v>
      </c>
      <c r="AK2204" s="40">
        <v>59</v>
      </c>
      <c r="AL2204" s="73">
        <v>200</v>
      </c>
      <c r="AM2204" s="70"/>
      <c r="AN2204" s="74"/>
      <c r="AO2204" s="70"/>
      <c r="AP2204" s="63"/>
      <c r="AQ2204" s="63"/>
      <c r="AR2204" s="40"/>
      <c r="AS2204" s="40"/>
      <c r="AT2204" s="63"/>
      <c r="AU2204" s="63"/>
      <c r="AV2204" s="142"/>
      <c r="AW2204" s="71"/>
      <c r="AX2204" s="45"/>
      <c r="AY2204" s="45"/>
      <c r="AZ2204" s="46"/>
      <c r="BA2204" s="152"/>
      <c r="BB2204" s="47"/>
      <c r="BC2204" s="158">
        <v>3</v>
      </c>
      <c r="BD2204" s="158"/>
      <c r="BE2204" s="47"/>
      <c r="BF2204" s="56"/>
      <c r="BG2204" s="49"/>
      <c r="BH2204" s="50"/>
      <c r="BI2204" s="49"/>
      <c r="BJ2204" s="49"/>
      <c r="BK2204" s="49"/>
      <c r="BL2204" s="49"/>
      <c r="BM2204" s="49"/>
      <c r="BN2204" s="50"/>
      <c r="BO2204" s="49"/>
      <c r="BP2204" s="49"/>
      <c r="BQ2204" s="50"/>
      <c r="BR2204" s="9"/>
    </row>
    <row r="2205" spans="1:70" s="6" customFormat="1" x14ac:dyDescent="0.25">
      <c r="A2205" s="170" t="s">
        <v>1155</v>
      </c>
      <c r="B2205" s="136"/>
      <c r="C2205" s="137">
        <v>44998.702800925923</v>
      </c>
      <c r="D2205" s="146">
        <v>3.16</v>
      </c>
      <c r="E2205" s="181" t="s">
        <v>814</v>
      </c>
      <c r="F2205" s="165" t="s">
        <v>1179</v>
      </c>
      <c r="G2205" s="22"/>
      <c r="H2205" s="134"/>
      <c r="I2205" s="134"/>
      <c r="J2205" s="145"/>
      <c r="K2205" s="29"/>
      <c r="L2205" s="29"/>
      <c r="M2205" s="1"/>
      <c r="N2205" s="1"/>
      <c r="O2205" s="3"/>
      <c r="P2205" s="29"/>
      <c r="Q2205" s="29"/>
      <c r="R2205" s="1"/>
      <c r="S2205" s="1"/>
      <c r="T2205" s="147" t="s">
        <v>903</v>
      </c>
      <c r="U2205" s="32" t="s">
        <v>24</v>
      </c>
      <c r="V2205" s="24"/>
      <c r="W2205" s="25" t="s">
        <v>22</v>
      </c>
      <c r="X2205" s="30">
        <v>20</v>
      </c>
      <c r="Y2205" s="138"/>
      <c r="Z2205" s="30"/>
      <c r="AA2205" s="30"/>
      <c r="AB2205" s="36" t="s">
        <v>21</v>
      </c>
      <c r="AC2205" s="24">
        <f>$AC$2204</f>
        <v>0.11471300000000001</v>
      </c>
      <c r="AD2205" s="30"/>
      <c r="AE2205" s="24"/>
      <c r="AF2205" s="24"/>
      <c r="AG2205" s="41"/>
      <c r="AH2205" s="41"/>
      <c r="AI2205" s="41"/>
      <c r="AJ2205" s="41"/>
      <c r="AK2205" s="41"/>
      <c r="AL2205" s="41"/>
      <c r="AM2205" s="41"/>
      <c r="AN2205" s="41"/>
      <c r="AO2205" s="41"/>
      <c r="AP2205" s="135"/>
      <c r="AQ2205" s="135"/>
      <c r="AR2205" s="41"/>
      <c r="AS2205" s="41"/>
      <c r="AT2205" s="135"/>
      <c r="AU2205" s="135"/>
      <c r="AV2205" s="29"/>
      <c r="AW2205" s="42"/>
      <c r="AX2205" s="42"/>
      <c r="AY2205" s="42"/>
      <c r="AZ2205" s="43"/>
      <c r="BA2205" s="151"/>
      <c r="BB2205" s="44"/>
      <c r="BC2205" s="157">
        <v>4</v>
      </c>
      <c r="BD2205" s="157"/>
      <c r="BE2205" s="44"/>
      <c r="BF2205" s="48"/>
      <c r="BG2205" s="48"/>
      <c r="BH2205" s="48"/>
      <c r="BI2205" s="48"/>
      <c r="BJ2205" s="48"/>
      <c r="BK2205" s="48"/>
      <c r="BL2205" s="48"/>
      <c r="BM2205" s="48"/>
      <c r="BN2205" s="48"/>
      <c r="BO2205" s="48"/>
      <c r="BP2205" s="48"/>
      <c r="BQ2205" s="48"/>
      <c r="BR2205" s="1"/>
    </row>
    <row r="2206" spans="1:70" s="7" customFormat="1" x14ac:dyDescent="0.25">
      <c r="A2206" s="68" t="s">
        <v>3076</v>
      </c>
      <c r="B2206" s="67" t="s">
        <v>1182</v>
      </c>
      <c r="C2206" s="52">
        <v>44998.714363425926</v>
      </c>
      <c r="D2206" s="16">
        <f t="shared" ref="D2206" si="5564">(K2206*M2206+P2206*R2206)/(24*60*60)</f>
        <v>0</v>
      </c>
      <c r="E2206" s="180"/>
      <c r="F2206" s="14" t="s">
        <v>3050</v>
      </c>
      <c r="G2206" s="15">
        <v>0.11799999999999999</v>
      </c>
      <c r="H2206" s="131">
        <v>20</v>
      </c>
      <c r="I2206" s="131">
        <v>10</v>
      </c>
      <c r="J2206" s="143" t="s">
        <v>1441</v>
      </c>
      <c r="K2206" s="37"/>
      <c r="L2206" s="27">
        <v>6.0000000000000001E-3</v>
      </c>
      <c r="M2206" s="179">
        <v>289</v>
      </c>
      <c r="N2206" s="13">
        <v>289</v>
      </c>
      <c r="O2206" s="17">
        <v>2E-3</v>
      </c>
      <c r="P2206" s="37"/>
      <c r="Q2206" s="27">
        <v>6.0000000000000001E-3</v>
      </c>
      <c r="R2206" s="13">
        <v>938</v>
      </c>
      <c r="S2206" s="13">
        <v>240</v>
      </c>
      <c r="T2206" s="133">
        <v>2.9999999999999997E-4</v>
      </c>
      <c r="U2206" s="27"/>
      <c r="V2206" s="8">
        <f t="shared" ref="V2206" si="5565">IF(AB2204="Latest Sag:",-(K2206*L2206+P2206*Q2206),-(K2206*L2206+P2206*Q2206)+U2206)</f>
        <v>0</v>
      </c>
      <c r="W2206" s="8">
        <f t="shared" ref="W2206" si="5566">IF(OR(AC2205="",AC2205=0),Z2205+V2206,IF(AB2204="Latest Sag:",AA2205+U2206+V2206,AC2205+V2206))</f>
        <v>0.11471300000000001</v>
      </c>
      <c r="X2206" s="34"/>
      <c r="Y2206" s="53">
        <f t="shared" ref="Y2206" si="5567">IF(OR(ISBLANK(X2206),X2204=VALUE(20)),,IF(W2204="Latest Z20:",ABS(X2204-X2206-K2203*L2203-P2203*Q2203+U2205+U2206),ABS(X2205-X2206-K2205*L2205-P2205*Q2205+U2206)))</f>
        <v>0</v>
      </c>
      <c r="Z2206" s="28">
        <v>-67.831479000000002</v>
      </c>
      <c r="AA2206" s="28">
        <v>0.15739500000000001</v>
      </c>
      <c r="AB2206" s="28">
        <v>2.3E-2</v>
      </c>
      <c r="AC2206" s="8">
        <f t="shared" ref="AC2206" si="5568">AB2206+AA2206</f>
        <v>0.180395</v>
      </c>
      <c r="AD2206" s="35">
        <v>0.114498341153525</v>
      </c>
      <c r="AE2206" s="8">
        <f t="shared" ref="AE2206" si="5569">IF(AD2206="",0,IF(OR(AC2206="",AC2206=0),W2206-AD2206,AC2206-AD2206))</f>
        <v>6.5896658846474998E-2</v>
      </c>
      <c r="AF2206" s="58">
        <f t="shared" ref="AF2206" si="5570">IF(AA2206="",(Z2206-V2206)-Z2205,AC2206-W2206)</f>
        <v>6.568199999999999E-2</v>
      </c>
      <c r="AG2206" s="40"/>
      <c r="AH2206" s="73"/>
      <c r="AI2206" s="40"/>
      <c r="AJ2206" s="73">
        <v>450</v>
      </c>
      <c r="AK2206" s="40">
        <v>2227</v>
      </c>
      <c r="AL2206" s="73">
        <v>200</v>
      </c>
      <c r="AM2206" s="70"/>
      <c r="AN2206" s="74"/>
      <c r="AO2206" s="70"/>
      <c r="AP2206" s="63"/>
      <c r="AQ2206" s="63"/>
      <c r="AR2206" s="40"/>
      <c r="AS2206" s="40"/>
      <c r="AT2206" s="63"/>
      <c r="AU2206" s="63"/>
      <c r="AV2206" s="142"/>
      <c r="AW2206" s="71"/>
      <c r="AX2206" s="45"/>
      <c r="AY2206" s="45"/>
      <c r="AZ2206" s="46"/>
      <c r="BA2206" s="152"/>
      <c r="BB2206" s="47"/>
      <c r="BC2206" s="158">
        <v>4</v>
      </c>
      <c r="BD2206" s="158"/>
      <c r="BE2206" s="47"/>
      <c r="BF2206" s="56"/>
      <c r="BG2206" s="49"/>
      <c r="BH2206" s="50"/>
      <c r="BI2206" s="49"/>
      <c r="BJ2206" s="49"/>
      <c r="BK2206" s="49"/>
      <c r="BL2206" s="49"/>
      <c r="BM2206" s="49"/>
      <c r="BN2206" s="50"/>
      <c r="BO2206" s="49"/>
      <c r="BP2206" s="49"/>
      <c r="BQ2206" s="50"/>
      <c r="BR2206" s="9"/>
    </row>
    <row r="2207" spans="1:70" s="7" customFormat="1" x14ac:dyDescent="0.25">
      <c r="A2207" s="68" t="s">
        <v>3077</v>
      </c>
      <c r="B2207" s="67" t="s">
        <v>3078</v>
      </c>
      <c r="C2207" s="52">
        <v>44998.726388888892</v>
      </c>
      <c r="D2207" s="16">
        <f t="shared" ref="D2207" si="5571">(K2207*M2207+P2207*R2207)/(24*60*60)</f>
        <v>4.0138888888888891E-2</v>
      </c>
      <c r="E2207" s="180"/>
      <c r="F2207" s="14" t="s">
        <v>3050</v>
      </c>
      <c r="G2207" s="15">
        <v>0.11799999999999999</v>
      </c>
      <c r="H2207" s="131">
        <v>20</v>
      </c>
      <c r="I2207" s="131">
        <v>10</v>
      </c>
      <c r="J2207" s="143" t="s">
        <v>1441</v>
      </c>
      <c r="K2207" s="27">
        <v>12</v>
      </c>
      <c r="L2207" s="27">
        <v>6.0000000000000001E-3</v>
      </c>
      <c r="M2207" s="179">
        <v>289</v>
      </c>
      <c r="N2207" s="13">
        <v>289</v>
      </c>
      <c r="O2207" s="17">
        <v>2E-3</v>
      </c>
      <c r="P2207" s="27">
        <v>0</v>
      </c>
      <c r="Q2207" s="27">
        <v>6.0000000000000001E-3</v>
      </c>
      <c r="R2207" s="13">
        <v>938</v>
      </c>
      <c r="S2207" s="13">
        <v>240</v>
      </c>
      <c r="T2207" s="133">
        <v>2.9999999999999997E-4</v>
      </c>
      <c r="U2207" s="27">
        <v>3.4000000000000002E-2</v>
      </c>
      <c r="V2207" s="8">
        <f t="shared" ref="V2207" si="5572">IF(AB2205="Latest Sag:",-(K2207*L2207+P2207*Q2207),-(K2207*L2207+P2207*Q2207)+U2207)</f>
        <v>-7.2000000000000008E-2</v>
      </c>
      <c r="W2207" s="8">
        <f t="shared" ref="W2207" si="5573">IF(OR(AC2206="",AC2206=0),Z2206+V2207,IF(AB2205="Latest Sag:",AA2206+U2207+V2207,AC2206+V2207))</f>
        <v>0.119395</v>
      </c>
      <c r="X2207" s="33">
        <v>-36.314</v>
      </c>
      <c r="Y2207" s="53">
        <f t="shared" ref="Y2207" si="5574">IF(OR(ISBLANK(X2207),X2205=VALUE(20)),,IF(W2205="Latest Z20:",ABS(X2205-X2207-K2204*L2204-P2204*Q2204+U2206+U2207),ABS(X2206-X2207-K2206*L2206-P2206*Q2206+U2207)))</f>
        <v>0</v>
      </c>
      <c r="Z2207" s="28">
        <v>-67.831327000000002</v>
      </c>
      <c r="AA2207" s="28">
        <v>0.15743499999999999</v>
      </c>
      <c r="AB2207" s="28">
        <v>-3.6659999999999998E-2</v>
      </c>
      <c r="AC2207" s="8">
        <f t="shared" ref="AC2207" si="5575">AB2207+AA2207</f>
        <v>0.12077499999999999</v>
      </c>
      <c r="AD2207" s="35">
        <v>0.114498341153525</v>
      </c>
      <c r="AE2207" s="8">
        <f t="shared" ref="AE2207" si="5576">IF(AD2207="",0,IF(OR(AC2207="",AC2207=0),W2207-AD2207,AC2207-AD2207))</f>
        <v>6.2766588464749917E-3</v>
      </c>
      <c r="AF2207" s="58">
        <f t="shared" ref="AF2207" si="5577">IF(AA2207="",(Z2207-V2207)-Z2206,AC2207-W2207)</f>
        <v>1.3799999999999923E-3</v>
      </c>
      <c r="AG2207" s="40"/>
      <c r="AH2207" s="73"/>
      <c r="AI2207" s="40"/>
      <c r="AJ2207" s="73">
        <v>450</v>
      </c>
      <c r="AK2207" s="40">
        <v>13</v>
      </c>
      <c r="AL2207" s="73">
        <v>200</v>
      </c>
      <c r="AM2207" s="70"/>
      <c r="AN2207" s="74"/>
      <c r="AO2207" s="70"/>
      <c r="AP2207" s="63"/>
      <c r="AQ2207" s="63"/>
      <c r="AR2207" s="40"/>
      <c r="AS2207" s="40"/>
      <c r="AT2207" s="63"/>
      <c r="AU2207" s="63"/>
      <c r="AV2207" s="142"/>
      <c r="AW2207" s="71"/>
      <c r="AX2207" s="45"/>
      <c r="AY2207" s="45"/>
      <c r="AZ2207" s="46"/>
      <c r="BA2207" s="152"/>
      <c r="BB2207" s="47"/>
      <c r="BC2207" s="158">
        <v>4</v>
      </c>
      <c r="BD2207" s="158"/>
      <c r="BE2207" s="47"/>
      <c r="BF2207" s="56"/>
      <c r="BG2207" s="49"/>
      <c r="BH2207" s="50"/>
      <c r="BI2207" s="49"/>
      <c r="BJ2207" s="49"/>
      <c r="BK2207" s="49"/>
      <c r="BL2207" s="49"/>
      <c r="BM2207" s="49"/>
      <c r="BN2207" s="50"/>
      <c r="BO2207" s="49"/>
      <c r="BP2207" s="49"/>
      <c r="BQ2207" s="50"/>
      <c r="BR2207" s="9"/>
    </row>
    <row r="2208" spans="1:70" s="7" customFormat="1" x14ac:dyDescent="0.25">
      <c r="A2208" s="68" t="s">
        <v>3079</v>
      </c>
      <c r="B2208" s="67" t="s">
        <v>1910</v>
      </c>
      <c r="C2208" s="52">
        <v>44998.780659722222</v>
      </c>
      <c r="D2208" s="16">
        <f t="shared" ref="D2208" si="5578">(K2208*M2208+P2208*R2208)/(24*60*60)</f>
        <v>1.7546296296296296E-2</v>
      </c>
      <c r="E2208" s="180"/>
      <c r="F2208" s="14" t="s">
        <v>3050</v>
      </c>
      <c r="G2208" s="15">
        <v>0.11799999999999999</v>
      </c>
      <c r="H2208" s="131">
        <v>20</v>
      </c>
      <c r="I2208" s="131">
        <v>10</v>
      </c>
      <c r="J2208" s="143" t="s">
        <v>1441</v>
      </c>
      <c r="K2208" s="27">
        <v>2</v>
      </c>
      <c r="L2208" s="27">
        <v>6.0000000000000001E-3</v>
      </c>
      <c r="M2208" s="179">
        <v>289</v>
      </c>
      <c r="N2208" s="13">
        <v>289</v>
      </c>
      <c r="O2208" s="17">
        <v>2E-3</v>
      </c>
      <c r="P2208" s="27">
        <v>1</v>
      </c>
      <c r="Q2208" s="27">
        <v>6.0000000000000001E-3</v>
      </c>
      <c r="R2208" s="13">
        <v>938</v>
      </c>
      <c r="S2208" s="13">
        <v>240</v>
      </c>
      <c r="T2208" s="133">
        <v>2.9999999999999997E-4</v>
      </c>
      <c r="U2208" s="27">
        <v>1.1818E-2</v>
      </c>
      <c r="V2208" s="8">
        <f t="shared" ref="V2208" si="5579">IF(AB2206="Latest Sag:",-(K2208*L2208+P2208*Q2208),-(K2208*L2208+P2208*Q2208)+U2208)</f>
        <v>-6.1820000000000017E-3</v>
      </c>
      <c r="W2208" s="8">
        <f t="shared" ref="W2208" si="5580">IF(OR(AC2207="",AC2207=0),Z2207+V2208,IF(AB2206="Latest Sag:",AA2207+U2208+V2208,AC2207+V2208))</f>
        <v>0.11459299999999999</v>
      </c>
      <c r="X2208" s="33">
        <v>-36.374200000000002</v>
      </c>
      <c r="Y2208" s="53">
        <f t="shared" ref="Y2208" si="5581">IF(OR(ISBLANK(X2208),X2206=VALUE(20)),,IF(W2206="Latest Z20:",ABS(X2206-X2208-K2205*L2205-P2205*Q2205+U2207+U2208),ABS(X2207-X2208-K2207*L2207-P2207*Q2207+U2208)))</f>
        <v>1.8000000001799563E-5</v>
      </c>
      <c r="Z2208" s="28">
        <v>-67.831467000000004</v>
      </c>
      <c r="AA2208" s="28">
        <v>0.15742500000000001</v>
      </c>
      <c r="AB2208" s="28">
        <v>-4.2712E-2</v>
      </c>
      <c r="AC2208" s="8">
        <f t="shared" ref="AC2208" si="5582">AB2208+AA2208</f>
        <v>0.11471300000000001</v>
      </c>
      <c r="AD2208" s="35">
        <v>0.114498341153525</v>
      </c>
      <c r="AE2208" s="8">
        <f t="shared" ref="AE2208" si="5583">IF(AD2208="",0,IF(OR(AC2208="",AC2208=0),W2208-AD2208,AC2208-AD2208))</f>
        <v>2.1465884647500766E-4</v>
      </c>
      <c r="AF2208" s="58">
        <f t="shared" ref="AF2208" si="5584">IF(AA2208="",(Z2208-V2208)-Z2207,AC2208-W2208)</f>
        <v>1.2000000000002287E-4</v>
      </c>
      <c r="AG2208" s="40"/>
      <c r="AH2208" s="73"/>
      <c r="AI2208" s="40"/>
      <c r="AJ2208" s="73">
        <v>450</v>
      </c>
      <c r="AK2208" s="40">
        <v>33</v>
      </c>
      <c r="AL2208" s="73">
        <v>200</v>
      </c>
      <c r="AM2208" s="70"/>
      <c r="AN2208" s="74"/>
      <c r="AO2208" s="70"/>
      <c r="AP2208" s="63"/>
      <c r="AQ2208" s="63"/>
      <c r="AR2208" s="40"/>
      <c r="AS2208" s="40"/>
      <c r="AT2208" s="63"/>
      <c r="AU2208" s="63"/>
      <c r="AV2208" s="142"/>
      <c r="AW2208" s="71"/>
      <c r="AX2208" s="45"/>
      <c r="AY2208" s="45"/>
      <c r="AZ2208" s="46"/>
      <c r="BA2208" s="152"/>
      <c r="BB2208" s="47"/>
      <c r="BC2208" s="158">
        <v>4</v>
      </c>
      <c r="BD2208" s="158">
        <v>8</v>
      </c>
      <c r="BE2208" s="47">
        <v>16.8</v>
      </c>
      <c r="BF2208" s="56"/>
      <c r="BG2208" s="49"/>
      <c r="BH2208" s="50"/>
      <c r="BI2208" s="49"/>
      <c r="BJ2208" s="49"/>
      <c r="BK2208" s="49"/>
      <c r="BL2208" s="49"/>
      <c r="BM2208" s="49"/>
      <c r="BN2208" s="50"/>
      <c r="BO2208" s="49"/>
      <c r="BP2208" s="49"/>
      <c r="BQ2208" s="50"/>
      <c r="BR2208" s="9"/>
    </row>
    <row r="2209" spans="1:70" s="6" customFormat="1" x14ac:dyDescent="0.25">
      <c r="A2209" s="170" t="s">
        <v>1155</v>
      </c>
      <c r="B2209" s="136"/>
      <c r="C2209" s="137">
        <v>44998.838333333333</v>
      </c>
      <c r="D2209" s="146">
        <v>3.25</v>
      </c>
      <c r="E2209" s="181" t="s">
        <v>814</v>
      </c>
      <c r="F2209" s="165" t="s">
        <v>1185</v>
      </c>
      <c r="G2209" s="22"/>
      <c r="H2209" s="134"/>
      <c r="I2209" s="134"/>
      <c r="J2209" s="145"/>
      <c r="K2209" s="29"/>
      <c r="L2209" s="29"/>
      <c r="M2209" s="1"/>
      <c r="N2209" s="1"/>
      <c r="O2209" s="3"/>
      <c r="P2209" s="29"/>
      <c r="Q2209" s="29"/>
      <c r="R2209" s="1"/>
      <c r="S2209" s="1"/>
      <c r="T2209" s="147" t="s">
        <v>903</v>
      </c>
      <c r="U2209" s="32" t="s">
        <v>24</v>
      </c>
      <c r="V2209" s="24"/>
      <c r="W2209" s="25" t="s">
        <v>22</v>
      </c>
      <c r="X2209" s="30">
        <v>20</v>
      </c>
      <c r="Y2209" s="138"/>
      <c r="Z2209" s="30"/>
      <c r="AA2209" s="30"/>
      <c r="AB2209" s="36" t="s">
        <v>21</v>
      </c>
      <c r="AC2209" s="24">
        <f>$AC$2208</f>
        <v>0.11471300000000001</v>
      </c>
      <c r="AD2209" s="30"/>
      <c r="AE2209" s="24"/>
      <c r="AF2209" s="24"/>
      <c r="AG2209" s="41"/>
      <c r="AH2209" s="41"/>
      <c r="AI2209" s="41"/>
      <c r="AJ2209" s="41"/>
      <c r="AK2209" s="41"/>
      <c r="AL2209" s="41"/>
      <c r="AM2209" s="41"/>
      <c r="AN2209" s="41"/>
      <c r="AO2209" s="41"/>
      <c r="AP2209" s="135"/>
      <c r="AQ2209" s="135"/>
      <c r="AR2209" s="41"/>
      <c r="AS2209" s="41"/>
      <c r="AT2209" s="135"/>
      <c r="AU2209" s="135"/>
      <c r="AV2209" s="29"/>
      <c r="AW2209" s="42"/>
      <c r="AX2209" s="42"/>
      <c r="AY2209" s="42"/>
      <c r="AZ2209" s="43"/>
      <c r="BA2209" s="151"/>
      <c r="BB2209" s="44"/>
      <c r="BC2209" s="157">
        <v>5</v>
      </c>
      <c r="BD2209" s="157"/>
      <c r="BE2209" s="44"/>
      <c r="BF2209" s="48"/>
      <c r="BG2209" s="48"/>
      <c r="BH2209" s="48"/>
      <c r="BI2209" s="48"/>
      <c r="BJ2209" s="48"/>
      <c r="BK2209" s="48"/>
      <c r="BL2209" s="48"/>
      <c r="BM2209" s="48"/>
      <c r="BN2209" s="48"/>
      <c r="BO2209" s="48"/>
      <c r="BP2209" s="48"/>
      <c r="BQ2209" s="48"/>
      <c r="BR2209" s="1"/>
    </row>
    <row r="2210" spans="1:70" s="7" customFormat="1" x14ac:dyDescent="0.25">
      <c r="A2210" s="68" t="s">
        <v>3080</v>
      </c>
      <c r="B2210" s="67" t="s">
        <v>1910</v>
      </c>
      <c r="C2210" s="52">
        <v>44998.83871527778</v>
      </c>
      <c r="D2210" s="16">
        <f t="shared" ref="D2210" si="5585">(K2210*M2210+P2210*R2210)/(24*60*60)</f>
        <v>0</v>
      </c>
      <c r="E2210" s="180"/>
      <c r="F2210" s="14" t="s">
        <v>3050</v>
      </c>
      <c r="G2210" s="15">
        <v>0.11799999999999999</v>
      </c>
      <c r="H2210" s="131">
        <v>20</v>
      </c>
      <c r="I2210" s="131">
        <v>10</v>
      </c>
      <c r="J2210" s="143" t="s">
        <v>1441</v>
      </c>
      <c r="K2210" s="37"/>
      <c r="L2210" s="27">
        <v>6.0000000000000001E-3</v>
      </c>
      <c r="M2210" s="179">
        <v>289</v>
      </c>
      <c r="N2210" s="13">
        <v>289</v>
      </c>
      <c r="O2210" s="17">
        <v>2E-3</v>
      </c>
      <c r="P2210" s="37"/>
      <c r="Q2210" s="27">
        <v>6.0000000000000001E-3</v>
      </c>
      <c r="R2210" s="13">
        <v>938</v>
      </c>
      <c r="S2210" s="13">
        <v>240</v>
      </c>
      <c r="T2210" s="133">
        <v>2.9999999999999997E-4</v>
      </c>
      <c r="U2210" s="27"/>
      <c r="V2210" s="8">
        <f t="shared" ref="V2210" si="5586">IF(AB2208="Latest Sag:",-(K2210*L2210+P2210*Q2210),-(K2210*L2210+P2210*Q2210)+U2210)</f>
        <v>0</v>
      </c>
      <c r="W2210" s="8">
        <f t="shared" ref="W2210" si="5587">IF(OR(AC2209="",AC2209=0),Z2209+V2210,IF(AB2208="Latest Sag:",AA2209+U2210+V2210,AC2209+V2210))</f>
        <v>0.11471300000000001</v>
      </c>
      <c r="X2210" s="34"/>
      <c r="Y2210" s="53">
        <f t="shared" ref="Y2210" si="5588">IF(OR(ISBLANK(X2210),X2208=VALUE(20)),,IF(W2208="Latest Z20:",ABS(X2208-X2210-K2207*L2207-P2207*Q2207+U2209+U2210),ABS(X2209-X2210-K2209*L2209-P2209*Q2209+U2210)))</f>
        <v>0</v>
      </c>
      <c r="Z2210" s="28">
        <v>-67.830010999999999</v>
      </c>
      <c r="AA2210" s="28">
        <v>0.157522</v>
      </c>
      <c r="AB2210" s="28">
        <v>2.0242E-2</v>
      </c>
      <c r="AC2210" s="8">
        <f t="shared" ref="AC2210" si="5589">AB2210+AA2210</f>
        <v>0.17776400000000001</v>
      </c>
      <c r="AD2210" s="35">
        <v>0.11478744854485499</v>
      </c>
      <c r="AE2210" s="8">
        <f t="shared" ref="AE2210" si="5590">IF(AD2210="",0,IF(OR(AC2210="",AC2210=0),W2210-AD2210,AC2210-AD2210))</f>
        <v>6.2976551455145011E-2</v>
      </c>
      <c r="AF2210" s="58">
        <f t="shared" ref="AF2210" si="5591">IF(AA2210="",(Z2210-V2210)-Z2209,AC2210-W2210)</f>
        <v>6.3050999999999996E-2</v>
      </c>
      <c r="AG2210" s="40"/>
      <c r="AH2210" s="73"/>
      <c r="AI2210" s="40"/>
      <c r="AJ2210" s="73">
        <v>450</v>
      </c>
      <c r="AK2210" s="40">
        <v>1301</v>
      </c>
      <c r="AL2210" s="73">
        <v>200</v>
      </c>
      <c r="AM2210" s="70"/>
      <c r="AN2210" s="74"/>
      <c r="AO2210" s="70"/>
      <c r="AP2210" s="63"/>
      <c r="AQ2210" s="63"/>
      <c r="AR2210" s="40"/>
      <c r="AS2210" s="40"/>
      <c r="AT2210" s="63"/>
      <c r="AU2210" s="63"/>
      <c r="AV2210" s="142"/>
      <c r="AW2210" s="71"/>
      <c r="AX2210" s="45"/>
      <c r="AY2210" s="45"/>
      <c r="AZ2210" s="46"/>
      <c r="BA2210" s="152"/>
      <c r="BB2210" s="47"/>
      <c r="BC2210" s="158">
        <v>5</v>
      </c>
      <c r="BD2210" s="158"/>
      <c r="BE2210" s="47"/>
      <c r="BF2210" s="56"/>
      <c r="BG2210" s="49"/>
      <c r="BH2210" s="50"/>
      <c r="BI2210" s="49"/>
      <c r="BJ2210" s="49"/>
      <c r="BK2210" s="49"/>
      <c r="BL2210" s="49"/>
      <c r="BM2210" s="49"/>
      <c r="BN2210" s="50"/>
      <c r="BO2210" s="49"/>
      <c r="BP2210" s="49"/>
      <c r="BQ2210" s="50"/>
      <c r="BR2210" s="9"/>
    </row>
    <row r="2211" spans="1:70" s="7" customFormat="1" x14ac:dyDescent="0.25">
      <c r="A2211" s="68" t="s">
        <v>3081</v>
      </c>
      <c r="B2211" s="67" t="s">
        <v>1910</v>
      </c>
      <c r="C2211" s="52">
        <v>44998.859722222223</v>
      </c>
      <c r="D2211" s="16">
        <f t="shared" ref="D2211" si="5592">(K2211*M2211+P2211*R2211)/(24*60*60)</f>
        <v>4.0138888888888891E-2</v>
      </c>
      <c r="E2211" s="180"/>
      <c r="F2211" s="14" t="s">
        <v>3050</v>
      </c>
      <c r="G2211" s="15">
        <v>0.11799999999999999</v>
      </c>
      <c r="H2211" s="131">
        <v>20</v>
      </c>
      <c r="I2211" s="131">
        <v>10</v>
      </c>
      <c r="J2211" s="143" t="s">
        <v>1441</v>
      </c>
      <c r="K2211" s="27">
        <v>12</v>
      </c>
      <c r="L2211" s="27">
        <v>6.0000000000000001E-3</v>
      </c>
      <c r="M2211" s="179">
        <v>289</v>
      </c>
      <c r="N2211" s="13">
        <v>289</v>
      </c>
      <c r="O2211" s="17">
        <v>2E-3</v>
      </c>
      <c r="P2211" s="27">
        <v>0</v>
      </c>
      <c r="Q2211" s="27">
        <v>6.0000000000000001E-3</v>
      </c>
      <c r="R2211" s="13">
        <v>938</v>
      </c>
      <c r="S2211" s="13">
        <v>240</v>
      </c>
      <c r="T2211" s="133">
        <v>2.9999999999999997E-4</v>
      </c>
      <c r="U2211" s="27">
        <v>3.4000000000000002E-2</v>
      </c>
      <c r="V2211" s="8">
        <f t="shared" ref="V2211" si="5593">IF(AB2209="Latest Sag:",-(K2211*L2211+P2211*Q2211),-(K2211*L2211+P2211*Q2211)+U2211)</f>
        <v>-7.2000000000000008E-2</v>
      </c>
      <c r="W2211" s="8">
        <f t="shared" ref="W2211" si="5594">IF(OR(AC2210="",AC2210=0),Z2210+V2211,IF(AB2209="Latest Sag:",AA2210+U2211+V2211,AC2210+V2211))</f>
        <v>0.11952199999999999</v>
      </c>
      <c r="X2211" s="33">
        <v>-36.312600000000003</v>
      </c>
      <c r="Y2211" s="53">
        <f t="shared" ref="Y2211" si="5595">IF(OR(ISBLANK(X2211),X2209=VALUE(20)),,IF(W2209="Latest Z20:",ABS(X2209-X2211-K2208*L2208-P2208*Q2208+U2210+U2211),ABS(X2210-X2211-K2210*L2210-P2210*Q2210+U2211)))</f>
        <v>0</v>
      </c>
      <c r="Z2211" s="28">
        <v>-67.83014</v>
      </c>
      <c r="AA2211" s="28">
        <v>0.157552</v>
      </c>
      <c r="AB2211" s="28">
        <v>-3.6380999999999997E-2</v>
      </c>
      <c r="AC2211" s="8">
        <f t="shared" ref="AC2211" si="5596">AB2211+AA2211</f>
        <v>0.121171</v>
      </c>
      <c r="AD2211" s="35">
        <v>0.11478744854485499</v>
      </c>
      <c r="AE2211" s="8">
        <f t="shared" ref="AE2211" si="5597">IF(AD2211="",0,IF(OR(AC2211="",AC2211=0),W2211-AD2211,AC2211-AD2211))</f>
        <v>6.3835514551450062E-3</v>
      </c>
      <c r="AF2211" s="58">
        <f t="shared" ref="AF2211" si="5598">IF(AA2211="",(Z2211-V2211)-Z2210,AC2211-W2211)</f>
        <v>1.6490000000000116E-3</v>
      </c>
      <c r="AG2211" s="40"/>
      <c r="AH2211" s="73"/>
      <c r="AI2211" s="40"/>
      <c r="AJ2211" s="73">
        <v>450</v>
      </c>
      <c r="AK2211" s="40">
        <v>23</v>
      </c>
      <c r="AL2211" s="73">
        <v>200</v>
      </c>
      <c r="AM2211" s="70"/>
      <c r="AN2211" s="74"/>
      <c r="AO2211" s="70"/>
      <c r="AP2211" s="63"/>
      <c r="AQ2211" s="63"/>
      <c r="AR2211" s="40"/>
      <c r="AS2211" s="40"/>
      <c r="AT2211" s="63"/>
      <c r="AU2211" s="63"/>
      <c r="AV2211" s="142"/>
      <c r="AW2211" s="71"/>
      <c r="AX2211" s="45"/>
      <c r="AY2211" s="45"/>
      <c r="AZ2211" s="46"/>
      <c r="BA2211" s="152"/>
      <c r="BB2211" s="47"/>
      <c r="BC2211" s="158">
        <v>5</v>
      </c>
      <c r="BD2211" s="158"/>
      <c r="BE2211" s="47"/>
      <c r="BF2211" s="56"/>
      <c r="BG2211" s="49"/>
      <c r="BH2211" s="50"/>
      <c r="BI2211" s="49"/>
      <c r="BJ2211" s="49"/>
      <c r="BK2211" s="49"/>
      <c r="BL2211" s="49"/>
      <c r="BM2211" s="49"/>
      <c r="BN2211" s="50"/>
      <c r="BO2211" s="49"/>
      <c r="BP2211" s="49"/>
      <c r="BQ2211" s="50"/>
      <c r="BR2211" s="9"/>
    </row>
    <row r="2212" spans="1:70" s="7" customFormat="1" x14ac:dyDescent="0.25">
      <c r="A2212" s="68" t="s">
        <v>3082</v>
      </c>
      <c r="B2212" s="67" t="s">
        <v>1910</v>
      </c>
      <c r="C2212" s="52">
        <v>44998.913981481484</v>
      </c>
      <c r="D2212" s="16">
        <f t="shared" ref="D2212" si="5599">(K2212*M2212+P2212*R2212)/(24*60*60)</f>
        <v>1.7546296296296296E-2</v>
      </c>
      <c r="E2212" s="180"/>
      <c r="F2212" s="14" t="s">
        <v>3050</v>
      </c>
      <c r="G2212" s="15">
        <v>0.11799999999999999</v>
      </c>
      <c r="H2212" s="131">
        <v>20</v>
      </c>
      <c r="I2212" s="131">
        <v>10</v>
      </c>
      <c r="J2212" s="143" t="s">
        <v>1441</v>
      </c>
      <c r="K2212" s="27">
        <v>2</v>
      </c>
      <c r="L2212" s="27">
        <v>6.0000000000000001E-3</v>
      </c>
      <c r="M2212" s="179">
        <v>289</v>
      </c>
      <c r="N2212" s="13">
        <v>289</v>
      </c>
      <c r="O2212" s="17">
        <v>2E-3</v>
      </c>
      <c r="P2212" s="27">
        <v>1</v>
      </c>
      <c r="Q2212" s="27">
        <v>6.0000000000000001E-3</v>
      </c>
      <c r="R2212" s="13">
        <v>938</v>
      </c>
      <c r="S2212" s="13">
        <v>240</v>
      </c>
      <c r="T2212" s="133">
        <v>2.9999999999999997E-4</v>
      </c>
      <c r="U2212" s="27">
        <v>1.1694E-2</v>
      </c>
      <c r="V2212" s="8">
        <f t="shared" ref="V2212" si="5600">IF(AB2210="Latest Sag:",-(K2212*L2212+P2212*Q2212),-(K2212*L2212+P2212*Q2212)+U2212)</f>
        <v>-6.3060000000000026E-3</v>
      </c>
      <c r="W2212" s="8">
        <f t="shared" ref="W2212" si="5601">IF(OR(AC2211="",AC2211=0),Z2211+V2212,IF(AB2210="Latest Sag:",AA2211+U2212+V2212,AC2211+V2212))</f>
        <v>0.11486499999999999</v>
      </c>
      <c r="X2212" s="33">
        <v>-36.372900000000001</v>
      </c>
      <c r="Y2212" s="53">
        <f t="shared" ref="Y2212" si="5602">IF(OR(ISBLANK(X2212),X2210=VALUE(20)),,IF(W2210="Latest Z20:",ABS(X2210-X2212-K2209*L2209-P2209*Q2209+U2211+U2212),ABS(X2211-X2212-K2211*L2211-P2211*Q2211+U2212)))</f>
        <v>6.0000000019870547E-6</v>
      </c>
      <c r="Z2212" s="28">
        <v>-67.830180999999996</v>
      </c>
      <c r="AA2212" s="28">
        <v>0.15754399999999999</v>
      </c>
      <c r="AB2212" s="28">
        <v>-4.2603000000000002E-2</v>
      </c>
      <c r="AC2212" s="8">
        <f t="shared" ref="AC2212" si="5603">AB2212+AA2212</f>
        <v>0.11494099999999999</v>
      </c>
      <c r="AD2212" s="35">
        <v>0.11478744854485499</v>
      </c>
      <c r="AE2212" s="8">
        <f t="shared" ref="AE2212" si="5604">IF(AD2212="",0,IF(OR(AC2212="",AC2212=0),W2212-AD2212,AC2212-AD2212))</f>
        <v>1.5355145514499291E-4</v>
      </c>
      <c r="AF2212" s="58">
        <f t="shared" ref="AF2212" si="5605">IF(AA2212="",(Z2212-V2212)-Z2211,AC2212-W2212)</f>
        <v>7.599999999999274E-5</v>
      </c>
      <c r="AG2212" s="40"/>
      <c r="AH2212" s="73"/>
      <c r="AI2212" s="40"/>
      <c r="AJ2212" s="73">
        <v>450</v>
      </c>
      <c r="AK2212" s="40">
        <v>23</v>
      </c>
      <c r="AL2212" s="73">
        <v>200</v>
      </c>
      <c r="AM2212" s="70"/>
      <c r="AN2212" s="74"/>
      <c r="AO2212" s="70"/>
      <c r="AP2212" s="63"/>
      <c r="AQ2212" s="63"/>
      <c r="AR2212" s="40"/>
      <c r="AS2212" s="40"/>
      <c r="AT2212" s="63"/>
      <c r="AU2212" s="63"/>
      <c r="AV2212" s="142"/>
      <c r="AW2212" s="71"/>
      <c r="AX2212" s="45"/>
      <c r="AY2212" s="45"/>
      <c r="AZ2212" s="46"/>
      <c r="BA2212" s="152"/>
      <c r="BB2212" s="47"/>
      <c r="BC2212" s="158">
        <v>5</v>
      </c>
      <c r="BD2212" s="158"/>
      <c r="BE2212" s="47"/>
      <c r="BF2212" s="56"/>
      <c r="BG2212" s="49"/>
      <c r="BH2212" s="50"/>
      <c r="BI2212" s="49"/>
      <c r="BJ2212" s="49"/>
      <c r="BK2212" s="49"/>
      <c r="BL2212" s="49"/>
      <c r="BM2212" s="49"/>
      <c r="BN2212" s="50"/>
      <c r="BO2212" s="49"/>
      <c r="BP2212" s="49"/>
      <c r="BQ2212" s="50"/>
      <c r="BR2212" s="9"/>
    </row>
    <row r="2213" spans="1:70" s="6" customFormat="1" x14ac:dyDescent="0.25">
      <c r="A2213" s="170" t="s">
        <v>1155</v>
      </c>
      <c r="B2213" s="136"/>
      <c r="C2213" s="137">
        <v>44998.953831018516</v>
      </c>
      <c r="D2213" s="146">
        <v>2.77</v>
      </c>
      <c r="E2213" s="181" t="s">
        <v>814</v>
      </c>
      <c r="F2213" s="165" t="s">
        <v>1191</v>
      </c>
      <c r="G2213" s="22"/>
      <c r="H2213" s="134"/>
      <c r="I2213" s="134"/>
      <c r="J2213" s="145"/>
      <c r="K2213" s="29"/>
      <c r="L2213" s="29"/>
      <c r="M2213" s="1"/>
      <c r="N2213" s="1"/>
      <c r="O2213" s="3"/>
      <c r="P2213" s="29"/>
      <c r="Q2213" s="29"/>
      <c r="R2213" s="1"/>
      <c r="S2213" s="1"/>
      <c r="T2213" s="147" t="s">
        <v>903</v>
      </c>
      <c r="U2213" s="32" t="s">
        <v>24</v>
      </c>
      <c r="V2213" s="24"/>
      <c r="W2213" s="25" t="s">
        <v>22</v>
      </c>
      <c r="X2213" s="30">
        <v>20</v>
      </c>
      <c r="Y2213" s="138"/>
      <c r="Z2213" s="30"/>
      <c r="AA2213" s="30"/>
      <c r="AB2213" s="36" t="s">
        <v>21</v>
      </c>
      <c r="AC2213" s="24">
        <f>$AC$2212</f>
        <v>0.11494099999999999</v>
      </c>
      <c r="AD2213" s="30"/>
      <c r="AE2213" s="24"/>
      <c r="AF2213" s="24"/>
      <c r="AG2213" s="41"/>
      <c r="AH2213" s="41"/>
      <c r="AI2213" s="41"/>
      <c r="AJ2213" s="41"/>
      <c r="AK2213" s="41"/>
      <c r="AL2213" s="41"/>
      <c r="AM2213" s="41"/>
      <c r="AN2213" s="41"/>
      <c r="AO2213" s="41"/>
      <c r="AP2213" s="135"/>
      <c r="AQ2213" s="135"/>
      <c r="AR2213" s="41"/>
      <c r="AS2213" s="41"/>
      <c r="AT2213" s="135"/>
      <c r="AU2213" s="135"/>
      <c r="AV2213" s="29"/>
      <c r="AW2213" s="42"/>
      <c r="AX2213" s="42"/>
      <c r="AY2213" s="42"/>
      <c r="AZ2213" s="43"/>
      <c r="BA2213" s="151"/>
      <c r="BB2213" s="44"/>
      <c r="BC2213" s="157">
        <v>6</v>
      </c>
      <c r="BD2213" s="157"/>
      <c r="BE2213" s="44"/>
      <c r="BF2213" s="48"/>
      <c r="BG2213" s="48"/>
      <c r="BH2213" s="48"/>
      <c r="BI2213" s="48"/>
      <c r="BJ2213" s="48"/>
      <c r="BK2213" s="48"/>
      <c r="BL2213" s="48"/>
      <c r="BM2213" s="48"/>
      <c r="BN2213" s="48"/>
      <c r="BO2213" s="48"/>
      <c r="BP2213" s="48"/>
      <c r="BQ2213" s="48"/>
      <c r="BR2213" s="1"/>
    </row>
    <row r="2214" spans="1:70" s="7" customFormat="1" x14ac:dyDescent="0.25">
      <c r="A2214" s="68" t="s">
        <v>3083</v>
      </c>
      <c r="B2214" s="67" t="s">
        <v>1910</v>
      </c>
      <c r="C2214" s="52">
        <v>44998.960405092592</v>
      </c>
      <c r="D2214" s="16">
        <f t="shared" ref="D2214" si="5606">(K2214*M2214+P2214*R2214)/(24*60*60)</f>
        <v>0</v>
      </c>
      <c r="E2214" s="180"/>
      <c r="F2214" s="14" t="s">
        <v>3050</v>
      </c>
      <c r="G2214" s="15">
        <v>0.11799999999999999</v>
      </c>
      <c r="H2214" s="131">
        <v>20</v>
      </c>
      <c r="I2214" s="131">
        <v>10</v>
      </c>
      <c r="J2214" s="143" t="s">
        <v>1441</v>
      </c>
      <c r="K2214" s="37"/>
      <c r="L2214" s="27">
        <v>6.0000000000000001E-3</v>
      </c>
      <c r="M2214" s="179">
        <v>289</v>
      </c>
      <c r="N2214" s="13">
        <v>289</v>
      </c>
      <c r="O2214" s="17">
        <v>2E-3</v>
      </c>
      <c r="P2214" s="37"/>
      <c r="Q2214" s="27">
        <v>6.0000000000000001E-3</v>
      </c>
      <c r="R2214" s="13">
        <v>938</v>
      </c>
      <c r="S2214" s="13">
        <v>240</v>
      </c>
      <c r="T2214" s="133">
        <v>2.9999999999999997E-4</v>
      </c>
      <c r="U2214" s="27"/>
      <c r="V2214" s="8">
        <f t="shared" ref="V2214" si="5607">IF(AB2212="Latest Sag:",-(K2214*L2214+P2214*Q2214),-(K2214*L2214+P2214*Q2214)+U2214)</f>
        <v>0</v>
      </c>
      <c r="W2214" s="8">
        <f t="shared" ref="W2214" si="5608">IF(OR(AC2213="",AC2213=0),Z2213+V2214,IF(AB2212="Latest Sag:",AA2213+U2214+V2214,AC2213+V2214))</f>
        <v>0.11494099999999999</v>
      </c>
      <c r="X2214" s="34"/>
      <c r="Y2214" s="53">
        <f t="shared" ref="Y2214" si="5609">IF(OR(ISBLANK(X2214),X2212=VALUE(20)),,IF(W2212="Latest Z20:",ABS(X2212-X2214-K2211*L2211-P2211*Q2211+U2213+U2214),ABS(X2213-X2214-K2213*L2213-P2213*Q2213+U2214)))</f>
        <v>0</v>
      </c>
      <c r="Z2214" s="28">
        <v>-67.829558000000006</v>
      </c>
      <c r="AA2214" s="28">
        <v>0.157387</v>
      </c>
      <c r="AB2214" s="28">
        <v>2.0735E-2</v>
      </c>
      <c r="AC2214" s="8">
        <f t="shared" ref="AC2214" si="5610">AB2214+AA2214</f>
        <v>0.178122</v>
      </c>
      <c r="AD2214" s="35">
        <v>0.114850214903591</v>
      </c>
      <c r="AE2214" s="8">
        <f t="shared" ref="AE2214" si="5611">IF(AD2214="",0,IF(OR(AC2214="",AC2214=0),W2214-AD2214,AC2214-AD2214))</f>
        <v>6.3271785096409003E-2</v>
      </c>
      <c r="AF2214" s="58">
        <f t="shared" ref="AF2214" si="5612">IF(AA2214="",(Z2214-V2214)-Z2213,AC2214-W2214)</f>
        <v>6.3181000000000015E-2</v>
      </c>
      <c r="AG2214" s="40"/>
      <c r="AH2214" s="73"/>
      <c r="AI2214" s="40"/>
      <c r="AJ2214" s="73">
        <v>450</v>
      </c>
      <c r="AK2214" s="40">
        <v>1945</v>
      </c>
      <c r="AL2214" s="73">
        <v>200</v>
      </c>
      <c r="AM2214" s="70"/>
      <c r="AN2214" s="74"/>
      <c r="AO2214" s="70"/>
      <c r="AP2214" s="63"/>
      <c r="AQ2214" s="63"/>
      <c r="AR2214" s="40"/>
      <c r="AS2214" s="40"/>
      <c r="AT2214" s="63"/>
      <c r="AU2214" s="63"/>
      <c r="AV2214" s="142"/>
      <c r="AW2214" s="71"/>
      <c r="AX2214" s="45"/>
      <c r="AY2214" s="45"/>
      <c r="AZ2214" s="46"/>
      <c r="BA2214" s="152"/>
      <c r="BB2214" s="47"/>
      <c r="BC2214" s="158">
        <v>6</v>
      </c>
      <c r="BD2214" s="158"/>
      <c r="BE2214" s="47"/>
      <c r="BF2214" s="56"/>
      <c r="BG2214" s="49"/>
      <c r="BH2214" s="50"/>
      <c r="BI2214" s="49"/>
      <c r="BJ2214" s="49"/>
      <c r="BK2214" s="49"/>
      <c r="BL2214" s="49"/>
      <c r="BM2214" s="49"/>
      <c r="BN2214" s="50"/>
      <c r="BO2214" s="49"/>
      <c r="BP2214" s="49"/>
      <c r="BQ2214" s="50"/>
      <c r="BR2214" s="9"/>
    </row>
    <row r="2215" spans="1:70" s="7" customFormat="1" x14ac:dyDescent="0.25">
      <c r="A2215" s="68" t="s">
        <v>3084</v>
      </c>
      <c r="B2215" s="67" t="s">
        <v>1910</v>
      </c>
      <c r="C2215" s="52">
        <v>44998.970879629633</v>
      </c>
      <c r="D2215" s="16">
        <f t="shared" ref="D2215" si="5613">(K2215*M2215+P2215*R2215)/(24*60*60)</f>
        <v>4.0138888888888891E-2</v>
      </c>
      <c r="E2215" s="180"/>
      <c r="F2215" s="14" t="s">
        <v>3050</v>
      </c>
      <c r="G2215" s="15">
        <v>0.11799999999999999</v>
      </c>
      <c r="H2215" s="131">
        <v>20</v>
      </c>
      <c r="I2215" s="131">
        <v>10</v>
      </c>
      <c r="J2215" s="143" t="s">
        <v>1441</v>
      </c>
      <c r="K2215" s="27">
        <v>12</v>
      </c>
      <c r="L2215" s="27">
        <v>6.0000000000000001E-3</v>
      </c>
      <c r="M2215" s="179">
        <v>289</v>
      </c>
      <c r="N2215" s="13">
        <v>289</v>
      </c>
      <c r="O2215" s="17">
        <v>2E-3</v>
      </c>
      <c r="P2215" s="27">
        <v>0</v>
      </c>
      <c r="Q2215" s="27">
        <v>6.0000000000000001E-3</v>
      </c>
      <c r="R2215" s="13">
        <v>938</v>
      </c>
      <c r="S2215" s="13">
        <v>240</v>
      </c>
      <c r="T2215" s="133">
        <v>2.9999999999999997E-4</v>
      </c>
      <c r="U2215" s="27">
        <v>3.4000000000000002E-2</v>
      </c>
      <c r="V2215" s="8">
        <f t="shared" ref="V2215" si="5614">IF(AB2213="Latest Sag:",-(K2215*L2215+P2215*Q2215),-(K2215*L2215+P2215*Q2215)+U2215)</f>
        <v>-7.2000000000000008E-2</v>
      </c>
      <c r="W2215" s="8">
        <f t="shared" ref="W2215" si="5615">IF(OR(AC2214="",AC2214=0),Z2214+V2215,IF(AB2213="Latest Sag:",AA2214+U2215+V2215,AC2214+V2215))</f>
        <v>0.11938699999999999</v>
      </c>
      <c r="X2215" s="33">
        <v>-36.313499999999998</v>
      </c>
      <c r="Y2215" s="53">
        <f t="shared" ref="Y2215" si="5616">IF(OR(ISBLANK(X2215),X2213=VALUE(20)),,IF(W2213="Latest Z20:",ABS(X2213-X2215-K2212*L2212-P2212*Q2212+U2214+U2215),ABS(X2214-X2215-K2214*L2214-P2214*Q2214+U2215)))</f>
        <v>0</v>
      </c>
      <c r="Z2215" s="28">
        <v>-67.829334000000003</v>
      </c>
      <c r="AA2215" s="28">
        <v>0.15739600000000001</v>
      </c>
      <c r="AB2215" s="28">
        <v>-3.8073999999999997E-2</v>
      </c>
      <c r="AC2215" s="8">
        <f t="shared" ref="AC2215" si="5617">AB2215+AA2215</f>
        <v>0.11932200000000001</v>
      </c>
      <c r="AD2215" s="35">
        <v>0.114850214903591</v>
      </c>
      <c r="AE2215" s="8">
        <f t="shared" ref="AE2215" si="5618">IF(AD2215="",0,IF(OR(AC2215="",AC2215=0),W2215-AD2215,AC2215-AD2215))</f>
        <v>4.4717850964090117E-3</v>
      </c>
      <c r="AF2215" s="58">
        <f t="shared" ref="AF2215" si="5619">IF(AA2215="",(Z2215-V2215)-Z2214,AC2215-W2215)</f>
        <v>-6.4999999999981739E-5</v>
      </c>
      <c r="AG2215" s="40"/>
      <c r="AH2215" s="73"/>
      <c r="AI2215" s="40"/>
      <c r="AJ2215" s="73">
        <v>450</v>
      </c>
      <c r="AK2215" s="40">
        <v>28</v>
      </c>
      <c r="AL2215" s="73">
        <v>200</v>
      </c>
      <c r="AM2215" s="70"/>
      <c r="AN2215" s="74"/>
      <c r="AO2215" s="70"/>
      <c r="AP2215" s="63"/>
      <c r="AQ2215" s="63"/>
      <c r="AR2215" s="40"/>
      <c r="AS2215" s="40"/>
      <c r="AT2215" s="63"/>
      <c r="AU2215" s="63"/>
      <c r="AV2215" s="142"/>
      <c r="AW2215" s="71"/>
      <c r="AX2215" s="45"/>
      <c r="AY2215" s="45"/>
      <c r="AZ2215" s="46"/>
      <c r="BA2215" s="152"/>
      <c r="BB2215" s="47"/>
      <c r="BC2215" s="158">
        <v>6</v>
      </c>
      <c r="BD2215" s="158"/>
      <c r="BE2215" s="47"/>
      <c r="BF2215" s="56"/>
      <c r="BG2215" s="49"/>
      <c r="BH2215" s="50"/>
      <c r="BI2215" s="49"/>
      <c r="BJ2215" s="49"/>
      <c r="BK2215" s="49"/>
      <c r="BL2215" s="49"/>
      <c r="BM2215" s="49"/>
      <c r="BN2215" s="50"/>
      <c r="BO2215" s="49"/>
      <c r="BP2215" s="49"/>
      <c r="BQ2215" s="50"/>
      <c r="BR2215" s="9"/>
    </row>
    <row r="2216" spans="1:70" s="7" customFormat="1" ht="47.25" x14ac:dyDescent="0.25">
      <c r="A2216" s="68" t="s">
        <v>3085</v>
      </c>
      <c r="B2216" s="67" t="s">
        <v>1910</v>
      </c>
      <c r="C2216" s="52">
        <v>44999.02443287037</v>
      </c>
      <c r="D2216" s="16">
        <f t="shared" ref="D2216" si="5620">(K2216*M2216+P2216*R2216)/(24*60*60)</f>
        <v>1.7546296296296296E-2</v>
      </c>
      <c r="E2216" s="180" t="s">
        <v>3086</v>
      </c>
      <c r="F2216" s="14" t="s">
        <v>3050</v>
      </c>
      <c r="G2216" s="15">
        <v>0.11799999999999999</v>
      </c>
      <c r="H2216" s="131">
        <v>20</v>
      </c>
      <c r="I2216" s="131">
        <v>10</v>
      </c>
      <c r="J2216" s="143" t="s">
        <v>1441</v>
      </c>
      <c r="K2216" s="27">
        <v>2</v>
      </c>
      <c r="L2216" s="27">
        <v>6.0000000000000001E-3</v>
      </c>
      <c r="M2216" s="179">
        <v>289</v>
      </c>
      <c r="N2216" s="13">
        <v>289</v>
      </c>
      <c r="O2216" s="17">
        <v>2E-3</v>
      </c>
      <c r="P2216" s="27">
        <v>1</v>
      </c>
      <c r="Q2216" s="27">
        <v>6.0000000000000001E-3</v>
      </c>
      <c r="R2216" s="13">
        <v>938</v>
      </c>
      <c r="S2216" s="13">
        <v>240</v>
      </c>
      <c r="T2216" s="133">
        <v>2.9999999999999997E-4</v>
      </c>
      <c r="U2216" s="27">
        <v>1.3604E-2</v>
      </c>
      <c r="V2216" s="8">
        <f t="shared" ref="V2216" si="5621">IF(AB2214="Latest Sag:",-(K2216*L2216+P2216*Q2216),-(K2216*L2216+P2216*Q2216)+U2216)</f>
        <v>-4.3960000000000023E-3</v>
      </c>
      <c r="W2216" s="8">
        <f t="shared" ref="W2216" si="5622">IF(OR(AC2215="",AC2215=0),Z2215+V2216,IF(AB2214="Latest Sag:",AA2215+U2216+V2216,AC2215+V2216))</f>
        <v>0.11492600000000001</v>
      </c>
      <c r="X2216" s="33">
        <v>-36.371899999999997</v>
      </c>
      <c r="Y2216" s="53">
        <f t="shared" ref="Y2216" si="5623">IF(OR(ISBLANK(X2216),X2214=VALUE(20)),,IF(W2214="Latest Z20:",ABS(X2214-X2216-K2213*L2213-P2213*Q2213+U2215+U2216),ABS(X2215-X2216-K2215*L2215-P2215*Q2215+U2216)))</f>
        <v>3.9999999988885732E-6</v>
      </c>
      <c r="Z2216" s="28">
        <v>-67.829358999999997</v>
      </c>
      <c r="AA2216" s="28">
        <v>0.15739600000000001</v>
      </c>
      <c r="AB2216" s="28">
        <v>-4.2457000000000002E-2</v>
      </c>
      <c r="AC2216" s="8">
        <f t="shared" ref="AC2216" si="5624">AB2216+AA2216</f>
        <v>0.11493900000000001</v>
      </c>
      <c r="AD2216" s="35">
        <v>0.114850214903591</v>
      </c>
      <c r="AE2216" s="8">
        <f t="shared" ref="AE2216" si="5625">IF(AD2216="",0,IF(OR(AC2216="",AC2216=0),W2216-AD2216,AC2216-AD2216))</f>
        <v>8.8785096409013664E-5</v>
      </c>
      <c r="AF2216" s="58">
        <f t="shared" ref="AF2216" si="5626">IF(AA2216="",(Z2216-V2216)-Z2215,AC2216-W2216)</f>
        <v>1.2999999999999123E-5</v>
      </c>
      <c r="AG2216" s="40"/>
      <c r="AH2216" s="73"/>
      <c r="AI2216" s="40"/>
      <c r="AJ2216" s="73">
        <v>450</v>
      </c>
      <c r="AK2216" s="40">
        <v>31</v>
      </c>
      <c r="AL2216" s="73">
        <v>200</v>
      </c>
      <c r="AM2216" s="70"/>
      <c r="AN2216" s="74"/>
      <c r="AO2216" s="70"/>
      <c r="AP2216" s="63"/>
      <c r="AQ2216" s="63"/>
      <c r="AR2216" s="40"/>
      <c r="AS2216" s="40"/>
      <c r="AT2216" s="63"/>
      <c r="AU2216" s="63"/>
      <c r="AV2216" s="142"/>
      <c r="AW2216" s="71"/>
      <c r="AX2216" s="45"/>
      <c r="AY2216" s="45"/>
      <c r="AZ2216" s="46"/>
      <c r="BA2216" s="152"/>
      <c r="BB2216" s="47"/>
      <c r="BC2216" s="158">
        <v>6</v>
      </c>
      <c r="BD2216" s="158">
        <v>8</v>
      </c>
      <c r="BE2216" s="47">
        <v>19.100000000000001</v>
      </c>
      <c r="BF2216" s="56"/>
      <c r="BG2216" s="49"/>
      <c r="BH2216" s="50"/>
      <c r="BI2216" s="49"/>
      <c r="BJ2216" s="49"/>
      <c r="BK2216" s="49"/>
      <c r="BL2216" s="49"/>
      <c r="BM2216" s="49"/>
      <c r="BN2216" s="50"/>
      <c r="BO2216" s="49"/>
      <c r="BP2216" s="49"/>
      <c r="BQ2216" s="50"/>
      <c r="BR2216" s="9"/>
    </row>
    <row r="2217" spans="1:70" s="6" customFormat="1" x14ac:dyDescent="0.25">
      <c r="A2217" s="170" t="s">
        <v>1155</v>
      </c>
      <c r="B2217" s="136"/>
      <c r="C2217" s="137">
        <v>44999.078368055554</v>
      </c>
      <c r="D2217" s="146">
        <v>2.99</v>
      </c>
      <c r="E2217" s="181" t="s">
        <v>814</v>
      </c>
      <c r="F2217" s="165" t="s">
        <v>1195</v>
      </c>
      <c r="G2217" s="22"/>
      <c r="H2217" s="134"/>
      <c r="I2217" s="134"/>
      <c r="J2217" s="145"/>
      <c r="K2217" s="29"/>
      <c r="L2217" s="29"/>
      <c r="M2217" s="1"/>
      <c r="N2217" s="1"/>
      <c r="O2217" s="3"/>
      <c r="P2217" s="29"/>
      <c r="Q2217" s="29"/>
      <c r="R2217" s="1"/>
      <c r="S2217" s="1"/>
      <c r="T2217" s="147" t="s">
        <v>903</v>
      </c>
      <c r="U2217" s="32" t="s">
        <v>24</v>
      </c>
      <c r="V2217" s="24"/>
      <c r="W2217" s="25" t="s">
        <v>22</v>
      </c>
      <c r="X2217" s="30">
        <v>20</v>
      </c>
      <c r="Y2217" s="138"/>
      <c r="Z2217" s="30"/>
      <c r="AA2217" s="30"/>
      <c r="AB2217" s="36" t="s">
        <v>21</v>
      </c>
      <c r="AC2217" s="24">
        <f>$AC$2216</f>
        <v>0.11493900000000001</v>
      </c>
      <c r="AD2217" s="30"/>
      <c r="AE2217" s="24"/>
      <c r="AF2217" s="24"/>
      <c r="AG2217" s="41"/>
      <c r="AH2217" s="41"/>
      <c r="AI2217" s="41"/>
      <c r="AJ2217" s="41"/>
      <c r="AK2217" s="41"/>
      <c r="AL2217" s="41"/>
      <c r="AM2217" s="41"/>
      <c r="AN2217" s="41"/>
      <c r="AO2217" s="41"/>
      <c r="AP2217" s="135"/>
      <c r="AQ2217" s="135"/>
      <c r="AR2217" s="41"/>
      <c r="AS2217" s="41"/>
      <c r="AT2217" s="135"/>
      <c r="AU2217" s="135"/>
      <c r="AV2217" s="29"/>
      <c r="AW2217" s="42"/>
      <c r="AX2217" s="42"/>
      <c r="AY2217" s="42"/>
      <c r="AZ2217" s="43"/>
      <c r="BA2217" s="151"/>
      <c r="BB2217" s="44"/>
      <c r="BC2217" s="157">
        <v>7</v>
      </c>
      <c r="BD2217" s="157"/>
      <c r="BE2217" s="44"/>
      <c r="BF2217" s="48"/>
      <c r="BG2217" s="48"/>
      <c r="BH2217" s="48"/>
      <c r="BI2217" s="48"/>
      <c r="BJ2217" s="48"/>
      <c r="BK2217" s="48"/>
      <c r="BL2217" s="48"/>
      <c r="BM2217" s="48"/>
      <c r="BN2217" s="48"/>
      <c r="BO2217" s="48"/>
      <c r="BP2217" s="48"/>
      <c r="BQ2217" s="48"/>
      <c r="BR2217" s="1"/>
    </row>
    <row r="2218" spans="1:70" s="7" customFormat="1" x14ac:dyDescent="0.25">
      <c r="A2218" s="68" t="s">
        <v>3087</v>
      </c>
      <c r="B2218" s="67" t="s">
        <v>1910</v>
      </c>
      <c r="C2218" s="52">
        <v>44999.079467592594</v>
      </c>
      <c r="D2218" s="16">
        <f t="shared" ref="D2218" si="5627">(K2218*M2218+P2218*R2218)/(24*60*60)</f>
        <v>0</v>
      </c>
      <c r="E2218" s="180"/>
      <c r="F2218" s="14" t="s">
        <v>3050</v>
      </c>
      <c r="G2218" s="15">
        <v>0.11799999999999999</v>
      </c>
      <c r="H2218" s="131">
        <v>20</v>
      </c>
      <c r="I2218" s="131">
        <v>10</v>
      </c>
      <c r="J2218" s="143" t="s">
        <v>1441</v>
      </c>
      <c r="K2218" s="37"/>
      <c r="L2218" s="27">
        <v>6.0000000000000001E-3</v>
      </c>
      <c r="M2218" s="179">
        <v>289</v>
      </c>
      <c r="N2218" s="13">
        <v>289</v>
      </c>
      <c r="O2218" s="17">
        <v>2E-3</v>
      </c>
      <c r="P2218" s="37"/>
      <c r="Q2218" s="27">
        <v>6.0000000000000001E-3</v>
      </c>
      <c r="R2218" s="13">
        <v>938</v>
      </c>
      <c r="S2218" s="13">
        <v>240</v>
      </c>
      <c r="T2218" s="133">
        <v>2.9999999999999997E-4</v>
      </c>
      <c r="U2218" s="27"/>
      <c r="V2218" s="8">
        <f t="shared" ref="V2218" si="5628">IF(AB2216="Latest Sag:",-(K2218*L2218+P2218*Q2218),-(K2218*L2218+P2218*Q2218)+U2218)</f>
        <v>0</v>
      </c>
      <c r="W2218" s="8">
        <f t="shared" ref="W2218" si="5629">IF(OR(AC2217="",AC2217=0),Z2217+V2218,IF(AB2216="Latest Sag:",AA2217+U2218+V2218,AC2217+V2218))</f>
        <v>0.11493900000000001</v>
      </c>
      <c r="X2218" s="34"/>
      <c r="Y2218" s="53">
        <f t="shared" ref="Y2218" si="5630">IF(OR(ISBLANK(X2218),X2216=VALUE(20)),,IF(W2216="Latest Z20:",ABS(X2216-X2218-K2215*L2215-P2215*Q2215+U2217+U2218),ABS(X2217-X2218-K2217*L2217-P2217*Q2217+U2218)))</f>
        <v>0</v>
      </c>
      <c r="Z2218" s="28">
        <v>-67.832324</v>
      </c>
      <c r="AA2218" s="28">
        <v>0.157473</v>
      </c>
      <c r="AB2218" s="28">
        <v>2.4903000000000002E-2</v>
      </c>
      <c r="AC2218" s="8">
        <f t="shared" ref="AC2218" si="5631">AB2218+AA2218</f>
        <v>0.18237600000000001</v>
      </c>
      <c r="AD2218" s="35">
        <v>0.1146577180677</v>
      </c>
      <c r="AE2218" s="8">
        <f t="shared" ref="AE2218" si="5632">IF(AD2218="",0,IF(OR(AC2218="",AC2218=0),W2218-AD2218,AC2218-AD2218))</f>
        <v>6.7718281932300006E-2</v>
      </c>
      <c r="AF2218" s="58">
        <f t="shared" ref="AF2218" si="5633">IF(AA2218="",(Z2218-V2218)-Z2217,AC2218-W2218)</f>
        <v>6.7436999999999997E-2</v>
      </c>
      <c r="AG2218" s="40"/>
      <c r="AH2218" s="73"/>
      <c r="AI2218" s="40"/>
      <c r="AJ2218" s="73">
        <v>450</v>
      </c>
      <c r="AK2218" s="40">
        <v>2579</v>
      </c>
      <c r="AL2218" s="73">
        <v>200</v>
      </c>
      <c r="AM2218" s="70"/>
      <c r="AN2218" s="74"/>
      <c r="AO2218" s="70"/>
      <c r="AP2218" s="63"/>
      <c r="AQ2218" s="63"/>
      <c r="AR2218" s="40"/>
      <c r="AS2218" s="40"/>
      <c r="AT2218" s="63"/>
      <c r="AU2218" s="63"/>
      <c r="AV2218" s="142"/>
      <c r="AW2218" s="71"/>
      <c r="AX2218" s="45"/>
      <c r="AY2218" s="45"/>
      <c r="AZ2218" s="46"/>
      <c r="BA2218" s="152"/>
      <c r="BB2218" s="47"/>
      <c r="BC2218" s="158">
        <v>7</v>
      </c>
      <c r="BD2218" s="158"/>
      <c r="BE2218" s="47"/>
      <c r="BF2218" s="56"/>
      <c r="BG2218" s="49"/>
      <c r="BH2218" s="50"/>
      <c r="BI2218" s="49"/>
      <c r="BJ2218" s="49"/>
      <c r="BK2218" s="49"/>
      <c r="BL2218" s="49"/>
      <c r="BM2218" s="49"/>
      <c r="BN2218" s="50"/>
      <c r="BO2218" s="49"/>
      <c r="BP2218" s="49"/>
      <c r="BQ2218" s="50"/>
      <c r="BR2218" s="9"/>
    </row>
    <row r="2219" spans="1:70" s="7" customFormat="1" x14ac:dyDescent="0.25">
      <c r="A2219" s="68" t="s">
        <v>3088</v>
      </c>
      <c r="B2219" s="67" t="s">
        <v>1910</v>
      </c>
      <c r="C2219" s="52">
        <v>44999.149895833332</v>
      </c>
      <c r="D2219" s="16">
        <f t="shared" ref="D2219" si="5634">(K2219*M2219+P2219*R2219)/(24*60*60)</f>
        <v>4.0138888888888891E-2</v>
      </c>
      <c r="E2219" s="180"/>
      <c r="F2219" s="14" t="s">
        <v>3050</v>
      </c>
      <c r="G2219" s="15">
        <v>0.11799999999999999</v>
      </c>
      <c r="H2219" s="131">
        <v>20</v>
      </c>
      <c r="I2219" s="131">
        <v>10</v>
      </c>
      <c r="J2219" s="143" t="s">
        <v>1441</v>
      </c>
      <c r="K2219" s="27">
        <v>12</v>
      </c>
      <c r="L2219" s="27">
        <v>6.0000000000000001E-3</v>
      </c>
      <c r="M2219" s="179">
        <v>289</v>
      </c>
      <c r="N2219" s="13">
        <v>289</v>
      </c>
      <c r="O2219" s="17">
        <v>2E-3</v>
      </c>
      <c r="P2219" s="27">
        <v>0</v>
      </c>
      <c r="Q2219" s="27">
        <v>6.0000000000000001E-3</v>
      </c>
      <c r="R2219" s="13">
        <v>938</v>
      </c>
      <c r="S2219" s="13">
        <v>240</v>
      </c>
      <c r="T2219" s="133">
        <v>2.9999999999999997E-4</v>
      </c>
      <c r="U2219" s="27">
        <v>3.4000000000000002E-2</v>
      </c>
      <c r="V2219" s="8">
        <f t="shared" ref="V2219" si="5635">IF(AB2217="Latest Sag:",-(K2219*L2219+P2219*Q2219),-(K2219*L2219+P2219*Q2219)+U2219)</f>
        <v>-7.2000000000000008E-2</v>
      </c>
      <c r="W2219" s="8">
        <f t="shared" ref="W2219" si="5636">IF(OR(AC2218="",AC2218=0),Z2218+V2219,IF(AB2217="Latest Sag:",AA2218+U2219+V2219,AC2218+V2219))</f>
        <v>0.119473</v>
      </c>
      <c r="X2219" s="33">
        <v>-36.316600000000001</v>
      </c>
      <c r="Y2219" s="53">
        <f t="shared" ref="Y2219" si="5637">IF(OR(ISBLANK(X2219),X2217=VALUE(20)),,IF(W2217="Latest Z20:",ABS(X2217-X2219-K2216*L2216-P2216*Q2216+U2218+U2219),ABS(X2218-X2219-K2218*L2218-P2218*Q2218+U2219)))</f>
        <v>0</v>
      </c>
      <c r="Z2219" s="28">
        <v>-67.832497000000004</v>
      </c>
      <c r="AA2219" s="28">
        <v>0.15746199999999999</v>
      </c>
      <c r="AB2219" s="28">
        <v>-3.8023000000000001E-2</v>
      </c>
      <c r="AC2219" s="8">
        <f t="shared" ref="AC2219" si="5638">AB2219+AA2219</f>
        <v>0.11943899999999999</v>
      </c>
      <c r="AD2219" s="35">
        <v>0.1146577180677</v>
      </c>
      <c r="AE2219" s="8">
        <f t="shared" ref="AE2219" si="5639">IF(AD2219="",0,IF(OR(AC2219="",AC2219=0),W2219-AD2219,AC2219-AD2219))</f>
        <v>4.7812819322999855E-3</v>
      </c>
      <c r="AF2219" s="58">
        <f t="shared" ref="AF2219" si="5640">IF(AA2219="",(Z2219-V2219)-Z2218,AC2219-W2219)</f>
        <v>-3.4000000000006247E-5</v>
      </c>
      <c r="AG2219" s="40"/>
      <c r="AH2219" s="73"/>
      <c r="AI2219" s="40"/>
      <c r="AJ2219" s="73">
        <v>450</v>
      </c>
      <c r="AK2219" s="40">
        <v>28</v>
      </c>
      <c r="AL2219" s="73">
        <v>200</v>
      </c>
      <c r="AM2219" s="70"/>
      <c r="AN2219" s="74"/>
      <c r="AO2219" s="70"/>
      <c r="AP2219" s="63"/>
      <c r="AQ2219" s="63"/>
      <c r="AR2219" s="40"/>
      <c r="AS2219" s="40"/>
      <c r="AT2219" s="63"/>
      <c r="AU2219" s="63"/>
      <c r="AV2219" s="142"/>
      <c r="AW2219" s="71"/>
      <c r="AX2219" s="45"/>
      <c r="AY2219" s="45"/>
      <c r="AZ2219" s="46"/>
      <c r="BA2219" s="152"/>
      <c r="BB2219" s="47"/>
      <c r="BC2219" s="158">
        <v>7</v>
      </c>
      <c r="BD2219" s="158"/>
      <c r="BE2219" s="47"/>
      <c r="BF2219" s="56"/>
      <c r="BG2219" s="49"/>
      <c r="BH2219" s="50"/>
      <c r="BI2219" s="49"/>
      <c r="BJ2219" s="49"/>
      <c r="BK2219" s="49"/>
      <c r="BL2219" s="49"/>
      <c r="BM2219" s="49"/>
      <c r="BN2219" s="50"/>
      <c r="BO2219" s="49"/>
      <c r="BP2219" s="49"/>
      <c r="BQ2219" s="50"/>
      <c r="BR2219" s="9"/>
    </row>
    <row r="2220" spans="1:70" s="7" customFormat="1" x14ac:dyDescent="0.25">
      <c r="A2220" s="68" t="s">
        <v>3089</v>
      </c>
      <c r="B2220" s="67" t="s">
        <v>1910</v>
      </c>
      <c r="C2220" s="52">
        <v>44999.150497685187</v>
      </c>
      <c r="D2220" s="16">
        <f t="shared" ref="D2220" si="5641">(K2220*M2220+P2220*R2220)/(24*60*60)</f>
        <v>1.7546296296296296E-2</v>
      </c>
      <c r="E2220" s="180"/>
      <c r="F2220" s="14" t="s">
        <v>3050</v>
      </c>
      <c r="G2220" s="15">
        <v>0.11799999999999999</v>
      </c>
      <c r="H2220" s="131">
        <v>20</v>
      </c>
      <c r="I2220" s="131">
        <v>10</v>
      </c>
      <c r="J2220" s="143" t="s">
        <v>1441</v>
      </c>
      <c r="K2220" s="27">
        <v>2</v>
      </c>
      <c r="L2220" s="27">
        <v>6.0000000000000001E-3</v>
      </c>
      <c r="M2220" s="179">
        <v>289</v>
      </c>
      <c r="N2220" s="13">
        <v>289</v>
      </c>
      <c r="O2220" s="17">
        <v>2E-3</v>
      </c>
      <c r="P2220" s="27">
        <v>1</v>
      </c>
      <c r="Q2220" s="27">
        <v>6.0000000000000001E-3</v>
      </c>
      <c r="R2220" s="13">
        <v>938</v>
      </c>
      <c r="S2220" s="13">
        <v>240</v>
      </c>
      <c r="T2220" s="133">
        <v>2.9999999999999997E-4</v>
      </c>
      <c r="U2220" s="27">
        <v>1.3297E-2</v>
      </c>
      <c r="V2220" s="8">
        <f t="shared" ref="V2220" si="5642">IF(AB2218="Latest Sag:",-(K2220*L2220+P2220*Q2220),-(K2220*L2220+P2220*Q2220)+U2220)</f>
        <v>-4.7030000000000023E-3</v>
      </c>
      <c r="W2220" s="8">
        <f t="shared" ref="W2220" si="5643">IF(OR(AC2219="",AC2219=0),Z2219+V2220,IF(AB2218="Latest Sag:",AA2219+U2220+V2220,AC2219+V2220))</f>
        <v>0.11473599999999999</v>
      </c>
      <c r="X2220" s="33">
        <v>-36.375300000000003</v>
      </c>
      <c r="Y2220" s="53">
        <f t="shared" ref="Y2220" si="5644">IF(OR(ISBLANK(X2220),X2218=VALUE(20)),,IF(W2218="Latest Z20:",ABS(X2218-X2220-K2217*L2217-P2217*Q2217+U2219+U2220),ABS(X2219-X2220-K2219*L2219-P2219*Q2219+U2220)))</f>
        <v>2.9999999982578684E-6</v>
      </c>
      <c r="Z2220" s="28">
        <v>-67.832648000000006</v>
      </c>
      <c r="AA2220" s="28">
        <v>0.15746399999999999</v>
      </c>
      <c r="AB2220" s="28">
        <v>-4.2605999999999998E-2</v>
      </c>
      <c r="AC2220" s="8">
        <f t="shared" ref="AC2220" si="5645">AB2220+AA2220</f>
        <v>0.11485799999999999</v>
      </c>
      <c r="AD2220" s="35">
        <v>0.1146577180677</v>
      </c>
      <c r="AE2220" s="8">
        <f t="shared" ref="AE2220" si="5646">IF(AD2220="",0,IF(OR(AC2220="",AC2220=0),W2220-AD2220,AC2220-AD2220))</f>
        <v>2.0028193229998381E-4</v>
      </c>
      <c r="AF2220" s="58">
        <f t="shared" ref="AF2220" si="5647">IF(AA2220="",(Z2220-V2220)-Z2219,AC2220-W2220)</f>
        <v>1.2199999999999711E-4</v>
      </c>
      <c r="AG2220" s="40"/>
      <c r="AH2220" s="73"/>
      <c r="AI2220" s="40"/>
      <c r="AJ2220" s="73">
        <v>450</v>
      </c>
      <c r="AK2220" s="40">
        <v>28</v>
      </c>
      <c r="AL2220" s="73">
        <v>200</v>
      </c>
      <c r="AM2220" s="70"/>
      <c r="AN2220" s="74"/>
      <c r="AO2220" s="70"/>
      <c r="AP2220" s="63"/>
      <c r="AQ2220" s="63"/>
      <c r="AR2220" s="40"/>
      <c r="AS2220" s="40"/>
      <c r="AT2220" s="63"/>
      <c r="AU2220" s="63"/>
      <c r="AV2220" s="142"/>
      <c r="AW2220" s="71"/>
      <c r="AX2220" s="45"/>
      <c r="AY2220" s="45"/>
      <c r="AZ2220" s="46"/>
      <c r="BA2220" s="152"/>
      <c r="BB2220" s="47"/>
      <c r="BC2220" s="158">
        <v>7</v>
      </c>
      <c r="BD2220" s="158"/>
      <c r="BE2220" s="47"/>
      <c r="BF2220" s="56"/>
      <c r="BG2220" s="49"/>
      <c r="BH2220" s="50"/>
      <c r="BI2220" s="49"/>
      <c r="BJ2220" s="49"/>
      <c r="BK2220" s="49"/>
      <c r="BL2220" s="49"/>
      <c r="BM2220" s="49"/>
      <c r="BN2220" s="50"/>
      <c r="BO2220" s="49"/>
      <c r="BP2220" s="49"/>
      <c r="BQ2220" s="50"/>
      <c r="BR2220" s="9"/>
    </row>
    <row r="2221" spans="1:70" s="6" customFormat="1" x14ac:dyDescent="0.25">
      <c r="A2221" s="170" t="s">
        <v>1155</v>
      </c>
      <c r="B2221" s="136"/>
      <c r="C2221" s="137">
        <v>44999.186180555553</v>
      </c>
      <c r="D2221" s="146">
        <v>2.59</v>
      </c>
      <c r="E2221" s="181" t="s">
        <v>814</v>
      </c>
      <c r="F2221" s="165" t="s">
        <v>1199</v>
      </c>
      <c r="G2221" s="22"/>
      <c r="H2221" s="134"/>
      <c r="I2221" s="134"/>
      <c r="J2221" s="145"/>
      <c r="K2221" s="29"/>
      <c r="L2221" s="29"/>
      <c r="M2221" s="1"/>
      <c r="N2221" s="1"/>
      <c r="O2221" s="3"/>
      <c r="P2221" s="29"/>
      <c r="Q2221" s="29"/>
      <c r="R2221" s="1"/>
      <c r="S2221" s="1"/>
      <c r="T2221" s="147" t="s">
        <v>903</v>
      </c>
      <c r="U2221" s="32" t="s">
        <v>24</v>
      </c>
      <c r="V2221" s="24"/>
      <c r="W2221" s="25" t="s">
        <v>22</v>
      </c>
      <c r="X2221" s="30">
        <v>20</v>
      </c>
      <c r="Y2221" s="138"/>
      <c r="Z2221" s="30"/>
      <c r="AA2221" s="30"/>
      <c r="AB2221" s="36" t="s">
        <v>21</v>
      </c>
      <c r="AC2221" s="24">
        <f>$AC$2220</f>
        <v>0.11485799999999999</v>
      </c>
      <c r="AD2221" s="30"/>
      <c r="AE2221" s="24"/>
      <c r="AF2221" s="24"/>
      <c r="AG2221" s="41"/>
      <c r="AH2221" s="41"/>
      <c r="AI2221" s="41"/>
      <c r="AJ2221" s="41"/>
      <c r="AK2221" s="41"/>
      <c r="AL2221" s="41"/>
      <c r="AM2221" s="41"/>
      <c r="AN2221" s="41"/>
      <c r="AO2221" s="41"/>
      <c r="AP2221" s="135"/>
      <c r="AQ2221" s="135"/>
      <c r="AR2221" s="41"/>
      <c r="AS2221" s="41"/>
      <c r="AT2221" s="135"/>
      <c r="AU2221" s="135"/>
      <c r="AV2221" s="29"/>
      <c r="AW2221" s="42"/>
      <c r="AX2221" s="42"/>
      <c r="AY2221" s="42"/>
      <c r="AZ2221" s="43"/>
      <c r="BA2221" s="151"/>
      <c r="BB2221" s="44"/>
      <c r="BC2221" s="157">
        <v>8</v>
      </c>
      <c r="BD2221" s="157"/>
      <c r="BE2221" s="44"/>
      <c r="BF2221" s="48"/>
      <c r="BG2221" s="48"/>
      <c r="BH2221" s="48"/>
      <c r="BI2221" s="48"/>
      <c r="BJ2221" s="48"/>
      <c r="BK2221" s="48"/>
      <c r="BL2221" s="48"/>
      <c r="BM2221" s="48"/>
      <c r="BN2221" s="48"/>
      <c r="BO2221" s="48"/>
      <c r="BP2221" s="48"/>
      <c r="BQ2221" s="48"/>
      <c r="BR2221" s="1"/>
    </row>
    <row r="2222" spans="1:70" s="7" customFormat="1" x14ac:dyDescent="0.25">
      <c r="A2222" s="68" t="s">
        <v>3090</v>
      </c>
      <c r="B2222" s="67" t="s">
        <v>1910</v>
      </c>
      <c r="C2222" s="52">
        <v>44999.186249999999</v>
      </c>
      <c r="D2222" s="16">
        <f t="shared" ref="D2222" si="5648">(K2222*M2222+P2222*R2222)/(24*60*60)</f>
        <v>0</v>
      </c>
      <c r="E2222" s="180"/>
      <c r="F2222" s="14" t="s">
        <v>3050</v>
      </c>
      <c r="G2222" s="15">
        <v>0.11799999999999999</v>
      </c>
      <c r="H2222" s="131">
        <v>20</v>
      </c>
      <c r="I2222" s="131">
        <v>10</v>
      </c>
      <c r="J2222" s="143" t="s">
        <v>1441</v>
      </c>
      <c r="K2222" s="37"/>
      <c r="L2222" s="27">
        <v>6.0000000000000001E-3</v>
      </c>
      <c r="M2222" s="179">
        <v>289</v>
      </c>
      <c r="N2222" s="13">
        <v>289</v>
      </c>
      <c r="O2222" s="17">
        <v>2E-3</v>
      </c>
      <c r="P2222" s="37"/>
      <c r="Q2222" s="27">
        <v>6.0000000000000001E-3</v>
      </c>
      <c r="R2222" s="13">
        <v>938</v>
      </c>
      <c r="S2222" s="13">
        <v>240</v>
      </c>
      <c r="T2222" s="133">
        <v>2.9999999999999997E-4</v>
      </c>
      <c r="U2222" s="27"/>
      <c r="V2222" s="8">
        <f t="shared" ref="V2222" si="5649">IF(AB2220="Latest Sag:",-(K2222*L2222+P2222*Q2222),-(K2222*L2222+P2222*Q2222)+U2222)</f>
        <v>0</v>
      </c>
      <c r="W2222" s="8">
        <f t="shared" ref="W2222" si="5650">IF(OR(AC2221="",AC2221=0),Z2221+V2222,IF(AB2220="Latest Sag:",AA2221+U2222+V2222,AC2221+V2222))</f>
        <v>0.11485799999999999</v>
      </c>
      <c r="X2222" s="34"/>
      <c r="Y2222" s="53">
        <f t="shared" ref="Y2222" si="5651">IF(OR(ISBLANK(X2222),X2220=VALUE(20)),,IF(W2220="Latest Z20:",ABS(X2220-X2222-K2219*L2219-P2219*Q2219+U2221+U2222),ABS(X2221-X2222-K2221*L2221-P2221*Q2221+U2222)))</f>
        <v>0</v>
      </c>
      <c r="Z2222" s="28">
        <v>-67.833219</v>
      </c>
      <c r="AA2222" s="28">
        <v>0.15779899999999999</v>
      </c>
      <c r="AB2222" s="28">
        <v>2.4347000000000001E-2</v>
      </c>
      <c r="AC2222" s="8">
        <f t="shared" ref="AC2222" si="5652">AB2222+AA2222</f>
        <v>0.182146</v>
      </c>
      <c r="AD2222" s="35">
        <v>0.114782968193402</v>
      </c>
      <c r="AE2222" s="8">
        <f t="shared" ref="AE2222" si="5653">IF(AD2222="",0,IF(OR(AC2222="",AC2222=0),W2222-AD2222,AC2222-AD2222))</f>
        <v>6.7363031806598E-2</v>
      </c>
      <c r="AF2222" s="58">
        <f t="shared" ref="AF2222" si="5654">IF(AA2222="",(Z2222-V2222)-Z2221,AC2222-W2222)</f>
        <v>6.7288000000000014E-2</v>
      </c>
      <c r="AG2222" s="40"/>
      <c r="AH2222" s="73"/>
      <c r="AI2222" s="40"/>
      <c r="AJ2222" s="73">
        <v>450</v>
      </c>
      <c r="AK2222" s="40">
        <v>1464</v>
      </c>
      <c r="AL2222" s="73">
        <v>200</v>
      </c>
      <c r="AM2222" s="70"/>
      <c r="AN2222" s="74"/>
      <c r="AO2222" s="70"/>
      <c r="AP2222" s="63"/>
      <c r="AQ2222" s="63"/>
      <c r="AR2222" s="40"/>
      <c r="AS2222" s="40"/>
      <c r="AT2222" s="63"/>
      <c r="AU2222" s="63"/>
      <c r="AV2222" s="142"/>
      <c r="AW2222" s="71"/>
      <c r="AX2222" s="45"/>
      <c r="AY2222" s="45"/>
      <c r="AZ2222" s="46"/>
      <c r="BA2222" s="152"/>
      <c r="BB2222" s="47"/>
      <c r="BC2222" s="158">
        <v>8</v>
      </c>
      <c r="BD2222" s="158"/>
      <c r="BE2222" s="47"/>
      <c r="BF2222" s="56"/>
      <c r="BG2222" s="49"/>
      <c r="BH2222" s="50"/>
      <c r="BI2222" s="49"/>
      <c r="BJ2222" s="49"/>
      <c r="BK2222" s="49"/>
      <c r="BL2222" s="49"/>
      <c r="BM2222" s="49"/>
      <c r="BN2222" s="50"/>
      <c r="BO2222" s="49"/>
      <c r="BP2222" s="49"/>
      <c r="BQ2222" s="50"/>
      <c r="BR2222" s="9"/>
    </row>
    <row r="2223" spans="1:70" s="7" customFormat="1" x14ac:dyDescent="0.25">
      <c r="A2223" s="68" t="s">
        <v>3091</v>
      </c>
      <c r="B2223" s="67" t="s">
        <v>1910</v>
      </c>
      <c r="C2223" s="52">
        <v>44999.206585648149</v>
      </c>
      <c r="D2223" s="16">
        <f t="shared" ref="D2223" si="5655">(K2223*M2223+P2223*R2223)/(24*60*60)</f>
        <v>4.0138888888888891E-2</v>
      </c>
      <c r="E2223" s="180"/>
      <c r="F2223" s="14" t="s">
        <v>3050</v>
      </c>
      <c r="G2223" s="15">
        <v>0.11799999999999999</v>
      </c>
      <c r="H2223" s="131">
        <v>20</v>
      </c>
      <c r="I2223" s="131">
        <v>10</v>
      </c>
      <c r="J2223" s="143" t="s">
        <v>1441</v>
      </c>
      <c r="K2223" s="27">
        <v>12</v>
      </c>
      <c r="L2223" s="27">
        <v>6.0000000000000001E-3</v>
      </c>
      <c r="M2223" s="179">
        <v>289</v>
      </c>
      <c r="N2223" s="13">
        <v>289</v>
      </c>
      <c r="O2223" s="17">
        <v>2E-3</v>
      </c>
      <c r="P2223" s="27">
        <v>0</v>
      </c>
      <c r="Q2223" s="27">
        <v>6.0000000000000001E-3</v>
      </c>
      <c r="R2223" s="13">
        <v>938</v>
      </c>
      <c r="S2223" s="13">
        <v>240</v>
      </c>
      <c r="T2223" s="133">
        <v>2.9999999999999997E-4</v>
      </c>
      <c r="U2223" s="27">
        <v>3.4000000000000002E-2</v>
      </c>
      <c r="V2223" s="8">
        <f t="shared" ref="V2223" si="5656">IF(AB2221="Latest Sag:",-(K2223*L2223+P2223*Q2223),-(K2223*L2223+P2223*Q2223)+U2223)</f>
        <v>-7.2000000000000008E-2</v>
      </c>
      <c r="W2223" s="8">
        <f t="shared" ref="W2223" si="5657">IF(OR(AC2222="",AC2222=0),Z2222+V2223,IF(AB2221="Latest Sag:",AA2222+U2223+V2223,AC2222+V2223))</f>
        <v>0.11979899999999999</v>
      </c>
      <c r="X2223" s="33">
        <v>-36.316899999999997</v>
      </c>
      <c r="Y2223" s="53">
        <f t="shared" ref="Y2223" si="5658">IF(OR(ISBLANK(X2223),X2221=VALUE(20)),,IF(W2221="Latest Z20:",ABS(X2221-X2223-K2220*L2220-P2220*Q2220+U2222+U2223),ABS(X2222-X2223-K2222*L2222-P2222*Q2222+U2223)))</f>
        <v>0</v>
      </c>
      <c r="Z2223" s="28">
        <v>-67.832802000000001</v>
      </c>
      <c r="AA2223" s="28">
        <v>0.157805</v>
      </c>
      <c r="AB2223" s="28">
        <v>-3.7731000000000001E-2</v>
      </c>
      <c r="AC2223" s="8">
        <f t="shared" ref="AC2223" si="5659">AB2223+AA2223</f>
        <v>0.120074</v>
      </c>
      <c r="AD2223" s="35">
        <v>0.114782968193402</v>
      </c>
      <c r="AE2223" s="8">
        <f t="shared" ref="AE2223" si="5660">IF(AD2223="",0,IF(OR(AC2223="",AC2223=0),W2223-AD2223,AC2223-AD2223))</f>
        <v>5.2910318065979983E-3</v>
      </c>
      <c r="AF2223" s="58">
        <f t="shared" ref="AF2223" si="5661">IF(AA2223="",(Z2223-V2223)-Z2222,AC2223-W2223)</f>
        <v>2.7500000000001135E-4</v>
      </c>
      <c r="AG2223" s="40"/>
      <c r="AH2223" s="73"/>
      <c r="AI2223" s="40"/>
      <c r="AJ2223" s="73">
        <v>450</v>
      </c>
      <c r="AK2223" s="40">
        <v>21</v>
      </c>
      <c r="AL2223" s="73">
        <v>200</v>
      </c>
      <c r="AM2223" s="70"/>
      <c r="AN2223" s="74"/>
      <c r="AO2223" s="70"/>
      <c r="AP2223" s="63"/>
      <c r="AQ2223" s="63"/>
      <c r="AR2223" s="40"/>
      <c r="AS2223" s="40"/>
      <c r="AT2223" s="63"/>
      <c r="AU2223" s="63"/>
      <c r="AV2223" s="142"/>
      <c r="AW2223" s="71"/>
      <c r="AX2223" s="45"/>
      <c r="AY2223" s="45"/>
      <c r="AZ2223" s="46"/>
      <c r="BA2223" s="152"/>
      <c r="BB2223" s="47"/>
      <c r="BC2223" s="158">
        <v>8</v>
      </c>
      <c r="BD2223" s="158"/>
      <c r="BE2223" s="47"/>
      <c r="BF2223" s="56"/>
      <c r="BG2223" s="49"/>
      <c r="BH2223" s="50"/>
      <c r="BI2223" s="49"/>
      <c r="BJ2223" s="49"/>
      <c r="BK2223" s="49"/>
      <c r="BL2223" s="49"/>
      <c r="BM2223" s="49"/>
      <c r="BN2223" s="50"/>
      <c r="BO2223" s="49"/>
      <c r="BP2223" s="49"/>
      <c r="BQ2223" s="50"/>
      <c r="BR2223" s="9"/>
    </row>
    <row r="2224" spans="1:70" s="7" customFormat="1" x14ac:dyDescent="0.25">
      <c r="A2224" s="68" t="s">
        <v>3092</v>
      </c>
      <c r="B2224" s="67" t="s">
        <v>1182</v>
      </c>
      <c r="C2224" s="52">
        <v>44999.264155092591</v>
      </c>
      <c r="D2224" s="16">
        <f t="shared" ref="D2224" si="5662">(K2224*M2224+P2224*R2224)/(24*60*60)</f>
        <v>1.7546296296296296E-2</v>
      </c>
      <c r="E2224" s="180"/>
      <c r="F2224" s="14" t="s">
        <v>3050</v>
      </c>
      <c r="G2224" s="15">
        <v>0.11799999999999999</v>
      </c>
      <c r="H2224" s="131">
        <v>20</v>
      </c>
      <c r="I2224" s="131">
        <v>10</v>
      </c>
      <c r="J2224" s="143" t="s">
        <v>1441</v>
      </c>
      <c r="K2224" s="27">
        <v>2</v>
      </c>
      <c r="L2224" s="27">
        <v>6.0000000000000001E-3</v>
      </c>
      <c r="M2224" s="179">
        <v>289</v>
      </c>
      <c r="N2224" s="13">
        <v>289</v>
      </c>
      <c r="O2224" s="17">
        <v>2E-3</v>
      </c>
      <c r="P2224" s="27">
        <v>1</v>
      </c>
      <c r="Q2224" s="27">
        <v>6.0000000000000001E-3</v>
      </c>
      <c r="R2224" s="13">
        <v>938</v>
      </c>
      <c r="S2224" s="13">
        <v>240</v>
      </c>
      <c r="T2224" s="133">
        <v>2.9999999999999997E-4</v>
      </c>
      <c r="U2224" s="27">
        <v>1.2699999999999999E-2</v>
      </c>
      <c r="V2224" s="8">
        <f t="shared" ref="V2224" si="5663">IF(AB2222="Latest Sag:",-(K2224*L2224+P2224*Q2224),-(K2224*L2224+P2224*Q2224)+U2224)</f>
        <v>-5.3000000000000026E-3</v>
      </c>
      <c r="W2224" s="8">
        <f t="shared" ref="W2224" si="5664">IF(OR(AC2223="",AC2223=0),Z2223+V2224,IF(AB2222="Latest Sag:",AA2223+U2224+V2224,AC2223+V2224))</f>
        <v>0.114774</v>
      </c>
      <c r="X2224" s="33">
        <v>-36.376199999999997</v>
      </c>
      <c r="Y2224" s="53">
        <f t="shared" ref="Y2224" si="5665">IF(OR(ISBLANK(X2224),X2222=VALUE(20)),,IF(W2222="Latest Z20:",ABS(X2222-X2224-K2221*L2221-P2221*Q2221+U2223+U2224),ABS(X2223-X2224-K2223*L2223-P2223*Q2223+U2224)))</f>
        <v>3.434752482434078E-16</v>
      </c>
      <c r="Z2224" s="28">
        <v>-67.832907000000006</v>
      </c>
      <c r="AA2224" s="28">
        <v>0.15779799999999999</v>
      </c>
      <c r="AB2224" s="28">
        <v>-4.2960999999999999E-2</v>
      </c>
      <c r="AC2224" s="8">
        <f t="shared" ref="AC2224" si="5666">AB2224+AA2224</f>
        <v>0.11483699999999999</v>
      </c>
      <c r="AD2224" s="35">
        <v>0.114782968193402</v>
      </c>
      <c r="AE2224" s="8">
        <f t="shared" ref="AE2224" si="5667">IF(AD2224="",0,IF(OR(AC2224="",AC2224=0),W2224-AD2224,AC2224-AD2224))</f>
        <v>5.4031806597992782E-5</v>
      </c>
      <c r="AF2224" s="58">
        <f t="shared" ref="AF2224" si="5668">IF(AA2224="",(Z2224-V2224)-Z2223,AC2224-W2224)</f>
        <v>6.2999999999993617E-5</v>
      </c>
      <c r="AG2224" s="40"/>
      <c r="AH2224" s="73"/>
      <c r="AI2224" s="40"/>
      <c r="AJ2224" s="73">
        <v>450</v>
      </c>
      <c r="AK2224" s="40">
        <v>32</v>
      </c>
      <c r="AL2224" s="73">
        <v>200</v>
      </c>
      <c r="AM2224" s="70"/>
      <c r="AN2224" s="74"/>
      <c r="AO2224" s="70"/>
      <c r="AP2224" s="63"/>
      <c r="AQ2224" s="63"/>
      <c r="AR2224" s="40"/>
      <c r="AS2224" s="40"/>
      <c r="AT2224" s="63"/>
      <c r="AU2224" s="63"/>
      <c r="AV2224" s="142"/>
      <c r="AW2224" s="71"/>
      <c r="AX2224" s="45"/>
      <c r="AY2224" s="45"/>
      <c r="AZ2224" s="46"/>
      <c r="BA2224" s="152"/>
      <c r="BB2224" s="47"/>
      <c r="BC2224" s="158">
        <v>8</v>
      </c>
      <c r="BD2224" s="158" t="s">
        <v>3093</v>
      </c>
      <c r="BE2224" s="47">
        <v>13</v>
      </c>
      <c r="BF2224" s="56"/>
      <c r="BG2224" s="49"/>
      <c r="BH2224" s="50"/>
      <c r="BI2224" s="49"/>
      <c r="BJ2224" s="49"/>
      <c r="BK2224" s="49"/>
      <c r="BL2224" s="49"/>
      <c r="BM2224" s="49"/>
      <c r="BN2224" s="50"/>
      <c r="BO2224" s="49"/>
      <c r="BP2224" s="49"/>
      <c r="BQ2224" s="50"/>
      <c r="BR2224" s="9"/>
    </row>
    <row r="2225" spans="1:70" s="6" customFormat="1" x14ac:dyDescent="0.25">
      <c r="A2225" s="170" t="s">
        <v>1155</v>
      </c>
      <c r="B2225" s="136"/>
      <c r="C2225" s="137">
        <v>44999.313368055555</v>
      </c>
      <c r="D2225" s="146">
        <v>3.05</v>
      </c>
      <c r="E2225" s="181" t="s">
        <v>814</v>
      </c>
      <c r="F2225" s="165" t="s">
        <v>1203</v>
      </c>
      <c r="G2225" s="22"/>
      <c r="H2225" s="134"/>
      <c r="I2225" s="134"/>
      <c r="J2225" s="145"/>
      <c r="K2225" s="29"/>
      <c r="L2225" s="29"/>
      <c r="M2225" s="1"/>
      <c r="N2225" s="1"/>
      <c r="O2225" s="3"/>
      <c r="P2225" s="29"/>
      <c r="Q2225" s="29"/>
      <c r="R2225" s="1"/>
      <c r="S2225" s="1"/>
      <c r="T2225" s="147" t="s">
        <v>903</v>
      </c>
      <c r="U2225" s="32" t="s">
        <v>24</v>
      </c>
      <c r="V2225" s="24"/>
      <c r="W2225" s="25" t="s">
        <v>22</v>
      </c>
      <c r="X2225" s="30">
        <v>20</v>
      </c>
      <c r="Y2225" s="138"/>
      <c r="Z2225" s="30"/>
      <c r="AA2225" s="30"/>
      <c r="AB2225" s="36" t="s">
        <v>21</v>
      </c>
      <c r="AC2225" s="24">
        <f>$AC$2224</f>
        <v>0.11483699999999999</v>
      </c>
      <c r="AD2225" s="30"/>
      <c r="AE2225" s="24"/>
      <c r="AF2225" s="24"/>
      <c r="AG2225" s="41"/>
      <c r="AH2225" s="41"/>
      <c r="AI2225" s="41"/>
      <c r="AJ2225" s="41"/>
      <c r="AK2225" s="41"/>
      <c r="AL2225" s="41"/>
      <c r="AM2225" s="41"/>
      <c r="AN2225" s="41"/>
      <c r="AO2225" s="41"/>
      <c r="AP2225" s="135"/>
      <c r="AQ2225" s="135"/>
      <c r="AR2225" s="41"/>
      <c r="AS2225" s="41"/>
      <c r="AT2225" s="135"/>
      <c r="AU2225" s="135"/>
      <c r="AV2225" s="29"/>
      <c r="AW2225" s="42"/>
      <c r="AX2225" s="42"/>
      <c r="AY2225" s="42"/>
      <c r="AZ2225" s="43"/>
      <c r="BA2225" s="151"/>
      <c r="BB2225" s="44"/>
      <c r="BC2225" s="157">
        <v>9</v>
      </c>
      <c r="BD2225" s="157"/>
      <c r="BE2225" s="44"/>
      <c r="BF2225" s="48"/>
      <c r="BG2225" s="48"/>
      <c r="BH2225" s="48"/>
      <c r="BI2225" s="48"/>
      <c r="BJ2225" s="48"/>
      <c r="BK2225" s="48"/>
      <c r="BL2225" s="48"/>
      <c r="BM2225" s="48"/>
      <c r="BN2225" s="48"/>
      <c r="BO2225" s="48"/>
      <c r="BP2225" s="48"/>
      <c r="BQ2225" s="48"/>
      <c r="BR2225" s="1"/>
    </row>
    <row r="2226" spans="1:70" s="7" customFormat="1" x14ac:dyDescent="0.25">
      <c r="A2226" s="68" t="s">
        <v>3094</v>
      </c>
      <c r="B2226" s="67" t="s">
        <v>1182</v>
      </c>
      <c r="C2226" s="52">
        <v>44999.31355324074</v>
      </c>
      <c r="D2226" s="16">
        <f t="shared" ref="D2226" si="5669">(K2226*M2226+P2226*R2226)/(24*60*60)</f>
        <v>0</v>
      </c>
      <c r="E2226" s="180" t="s">
        <v>3096</v>
      </c>
      <c r="F2226" s="14" t="s">
        <v>3050</v>
      </c>
      <c r="G2226" s="15">
        <v>0.11799999999999999</v>
      </c>
      <c r="H2226" s="131">
        <v>20</v>
      </c>
      <c r="I2226" s="131">
        <v>10</v>
      </c>
      <c r="J2226" s="143" t="s">
        <v>1441</v>
      </c>
      <c r="K2226" s="37"/>
      <c r="L2226" s="27">
        <v>6.0000000000000001E-3</v>
      </c>
      <c r="M2226" s="179">
        <v>289</v>
      </c>
      <c r="N2226" s="13">
        <v>289</v>
      </c>
      <c r="O2226" s="17">
        <v>2E-3</v>
      </c>
      <c r="P2226" s="37"/>
      <c r="Q2226" s="27">
        <v>6.0000000000000001E-3</v>
      </c>
      <c r="R2226" s="13">
        <v>938</v>
      </c>
      <c r="S2226" s="13">
        <v>240</v>
      </c>
      <c r="T2226" s="133">
        <v>2.9999999999999997E-4</v>
      </c>
      <c r="U2226" s="27"/>
      <c r="V2226" s="8">
        <f t="shared" ref="V2226" si="5670">IF(AB2224="Latest Sag:",-(K2226*L2226+P2226*Q2226),-(K2226*L2226+P2226*Q2226)+U2226)</f>
        <v>0</v>
      </c>
      <c r="W2226" s="8">
        <f t="shared" ref="W2226" si="5671">IF(OR(AC2225="",AC2225=0),Z2225+V2226,IF(AB2224="Latest Sag:",AA2225+U2226+V2226,AC2225+V2226))</f>
        <v>0.11483699999999999</v>
      </c>
      <c r="X2226" s="34"/>
      <c r="Y2226" s="53">
        <f t="shared" ref="Y2226" si="5672">IF(OR(ISBLANK(X2226),X2224=VALUE(20)),,IF(W2224="Latest Z20:",ABS(X2224-X2226-K2223*L2223-P2223*Q2223+U2225+U2226),ABS(X2225-X2226-K2225*L2225-P2225*Q2225+U2226)))</f>
        <v>0</v>
      </c>
      <c r="Z2226" s="28">
        <v>-67.832787999999994</v>
      </c>
      <c r="AA2226" s="28">
        <v>0.15781899999999999</v>
      </c>
      <c r="AB2226" s="28">
        <v>0.03</v>
      </c>
      <c r="AC2226" s="8">
        <f t="shared" ref="AC2226" si="5673">AB2226+AA2226</f>
        <v>0.18781899999999999</v>
      </c>
      <c r="AD2226" s="35">
        <v>0.11467223280402</v>
      </c>
      <c r="AE2226" s="8">
        <f t="shared" ref="AE2226" si="5674">IF(AD2226="",0,IF(OR(AC2226="",AC2226=0),W2226-AD2226,AC2226-AD2226))</f>
        <v>7.3146767195979984E-2</v>
      </c>
      <c r="AF2226" s="58">
        <f t="shared" ref="AF2226" si="5675">IF(AA2226="",(Z2226-V2226)-Z2225,AC2226-W2226)</f>
        <v>7.2981999999999991E-2</v>
      </c>
      <c r="AG2226" s="40"/>
      <c r="AH2226" s="73"/>
      <c r="AI2226" s="40"/>
      <c r="AJ2226" s="73">
        <v>450</v>
      </c>
      <c r="AK2226" s="40">
        <v>1396</v>
      </c>
      <c r="AL2226" s="73">
        <v>200</v>
      </c>
      <c r="AM2226" s="70"/>
      <c r="AN2226" s="74"/>
      <c r="AO2226" s="70"/>
      <c r="AP2226" s="63"/>
      <c r="AQ2226" s="63"/>
      <c r="AR2226" s="40"/>
      <c r="AS2226" s="40"/>
      <c r="AT2226" s="63"/>
      <c r="AU2226" s="63"/>
      <c r="AV2226" s="142"/>
      <c r="AW2226" s="71"/>
      <c r="AX2226" s="45"/>
      <c r="AY2226" s="45"/>
      <c r="AZ2226" s="46"/>
      <c r="BA2226" s="152"/>
      <c r="BB2226" s="47"/>
      <c r="BC2226" s="158">
        <v>9</v>
      </c>
      <c r="BD2226" s="158"/>
      <c r="BE2226" s="47"/>
      <c r="BF2226" s="56"/>
      <c r="BG2226" s="49"/>
      <c r="BH2226" s="50"/>
      <c r="BI2226" s="49"/>
      <c r="BJ2226" s="49"/>
      <c r="BK2226" s="49"/>
      <c r="BL2226" s="49"/>
      <c r="BM2226" s="49"/>
      <c r="BN2226" s="50"/>
      <c r="BO2226" s="49"/>
      <c r="BP2226" s="49"/>
      <c r="BQ2226" s="50"/>
      <c r="BR2226" s="9"/>
    </row>
    <row r="2227" spans="1:70" s="7" customFormat="1" ht="47.25" x14ac:dyDescent="0.25">
      <c r="A2227" s="68" t="s">
        <v>3095</v>
      </c>
      <c r="B2227" s="67" t="s">
        <v>1182</v>
      </c>
      <c r="C2227" s="52">
        <v>44999.38480324074</v>
      </c>
      <c r="D2227" s="16">
        <f t="shared" ref="D2227" si="5676">(K2227*M2227+P2227*R2227)/(24*60*60)</f>
        <v>4.0138888888888891E-2</v>
      </c>
      <c r="E2227" s="180" t="s">
        <v>3098</v>
      </c>
      <c r="F2227" s="14" t="s">
        <v>3050</v>
      </c>
      <c r="G2227" s="15">
        <v>0.11799999999999999</v>
      </c>
      <c r="H2227" s="131">
        <v>20</v>
      </c>
      <c r="I2227" s="131">
        <v>10</v>
      </c>
      <c r="J2227" s="143" t="s">
        <v>1441</v>
      </c>
      <c r="K2227" s="27">
        <v>12</v>
      </c>
      <c r="L2227" s="27">
        <v>6.0000000000000001E-3</v>
      </c>
      <c r="M2227" s="179">
        <v>289</v>
      </c>
      <c r="N2227" s="13">
        <v>289</v>
      </c>
      <c r="O2227" s="17">
        <v>2E-3</v>
      </c>
      <c r="P2227" s="27">
        <v>0</v>
      </c>
      <c r="Q2227" s="27">
        <v>6.0000000000000001E-3</v>
      </c>
      <c r="R2227" s="13">
        <v>938</v>
      </c>
      <c r="S2227" s="13">
        <v>240</v>
      </c>
      <c r="T2227" s="133">
        <v>2.9999999999999997E-4</v>
      </c>
      <c r="U2227" s="27">
        <v>3.4000000000000002E-2</v>
      </c>
      <c r="V2227" s="8">
        <f t="shared" ref="V2227" si="5677">IF(AB2225="Latest Sag:",-(K2227*L2227+P2227*Q2227),-(K2227*L2227+P2227*Q2227)+U2227)</f>
        <v>-7.2000000000000008E-2</v>
      </c>
      <c r="W2227" s="8">
        <f t="shared" ref="W2227" si="5678">IF(OR(AC2226="",AC2226=0),Z2226+V2227,IF(AB2225="Latest Sag:",AA2226+U2227+V2227,AC2226+V2227))</f>
        <v>0.11981899999999998</v>
      </c>
      <c r="X2227" s="33">
        <v>-36.3157</v>
      </c>
      <c r="Y2227" s="53">
        <f t="shared" ref="Y2227" si="5679">IF(OR(ISBLANK(X2227),X2225=VALUE(20)),,IF(W2225="Latest Z20:",ABS(X2225-X2227-K2224*L2224-P2224*Q2224+U2226+U2227),ABS(X2226-X2227-K2226*L2226-P2226*Q2226+U2227)))</f>
        <v>0</v>
      </c>
      <c r="Z2227" s="28">
        <v>-67.833170999999993</v>
      </c>
      <c r="AA2227" s="28">
        <v>0.15779000000000001</v>
      </c>
      <c r="AB2227" s="28">
        <v>-3.619E-2</v>
      </c>
      <c r="AC2227" s="8">
        <f t="shared" ref="AC2227" si="5680">AB2227+AA2227</f>
        <v>0.12160000000000001</v>
      </c>
      <c r="AD2227" s="35">
        <v>0.11467223280402</v>
      </c>
      <c r="AE2227" s="8">
        <f t="shared" ref="AE2227" si="5681">IF(AD2227="",0,IF(OR(AC2227="",AC2227=0),W2227-AD2227,AC2227-AD2227))</f>
        <v>6.9277671959800113E-3</v>
      </c>
      <c r="AF2227" s="58">
        <f t="shared" ref="AF2227" si="5682">IF(AA2227="",(Z2227-V2227)-Z2226,AC2227-W2227)</f>
        <v>1.7810000000000326E-3</v>
      </c>
      <c r="AG2227" s="40"/>
      <c r="AH2227" s="73"/>
      <c r="AI2227" s="40"/>
      <c r="AJ2227" s="73">
        <v>450</v>
      </c>
      <c r="AK2227" s="40">
        <v>34</v>
      </c>
      <c r="AL2227" s="73">
        <v>200</v>
      </c>
      <c r="AM2227" s="70"/>
      <c r="AN2227" s="74"/>
      <c r="AO2227" s="70"/>
      <c r="AP2227" s="63"/>
      <c r="AQ2227" s="63"/>
      <c r="AR2227" s="40"/>
      <c r="AS2227" s="40"/>
      <c r="AT2227" s="63"/>
      <c r="AU2227" s="63"/>
      <c r="AV2227" s="142"/>
      <c r="AW2227" s="71"/>
      <c r="AX2227" s="45"/>
      <c r="AY2227" s="45"/>
      <c r="AZ2227" s="46"/>
      <c r="BA2227" s="152"/>
      <c r="BB2227" s="47"/>
      <c r="BC2227" s="158">
        <v>9</v>
      </c>
      <c r="BD2227" s="158"/>
      <c r="BE2227" s="47"/>
      <c r="BF2227" s="56"/>
      <c r="BG2227" s="49"/>
      <c r="BH2227" s="50"/>
      <c r="BI2227" s="49"/>
      <c r="BJ2227" s="49"/>
      <c r="BK2227" s="49"/>
      <c r="BL2227" s="49"/>
      <c r="BM2227" s="49"/>
      <c r="BN2227" s="50"/>
      <c r="BO2227" s="49"/>
      <c r="BP2227" s="49"/>
      <c r="BQ2227" s="50"/>
      <c r="BR2227" s="9"/>
    </row>
    <row r="2228" spans="1:70" s="6" customFormat="1" x14ac:dyDescent="0.25">
      <c r="A2228" s="1" t="s">
        <v>25</v>
      </c>
      <c r="B2228" s="136"/>
      <c r="C2228" s="137">
        <v>44999.447800925926</v>
      </c>
      <c r="D2228" s="146">
        <v>3.23</v>
      </c>
      <c r="E2228" s="181" t="s">
        <v>814</v>
      </c>
      <c r="F2228" s="165" t="s">
        <v>1209</v>
      </c>
      <c r="G2228" s="22"/>
      <c r="H2228" s="134"/>
      <c r="I2228" s="134"/>
      <c r="J2228" s="145"/>
      <c r="K2228" s="29"/>
      <c r="L2228" s="29"/>
      <c r="M2228" s="1"/>
      <c r="N2228" s="1"/>
      <c r="O2228" s="3"/>
      <c r="P2228" s="29"/>
      <c r="Q2228" s="29"/>
      <c r="R2228" s="1"/>
      <c r="S2228" s="1"/>
      <c r="T2228" s="147" t="s">
        <v>903</v>
      </c>
      <c r="U2228" s="32" t="s">
        <v>24</v>
      </c>
      <c r="V2228" s="24"/>
      <c r="W2228" s="25" t="s">
        <v>22</v>
      </c>
      <c r="X2228" s="30">
        <v>20</v>
      </c>
      <c r="Y2228" s="138"/>
      <c r="Z2228" s="30"/>
      <c r="AA2228" s="30"/>
      <c r="AB2228" s="36" t="s">
        <v>21</v>
      </c>
      <c r="AC2228" s="24">
        <f>$AC$2227</f>
        <v>0.12160000000000001</v>
      </c>
      <c r="AD2228" s="30"/>
      <c r="AE2228" s="24"/>
      <c r="AF2228" s="24"/>
      <c r="AG2228" s="41"/>
      <c r="AH2228" s="41"/>
      <c r="AI2228" s="41"/>
      <c r="AJ2228" s="41"/>
      <c r="AK2228" s="41"/>
      <c r="AL2228" s="41"/>
      <c r="AM2228" s="41"/>
      <c r="AN2228" s="41"/>
      <c r="AO2228" s="41"/>
      <c r="AP2228" s="135"/>
      <c r="AQ2228" s="135"/>
      <c r="AR2228" s="41"/>
      <c r="AS2228" s="41"/>
      <c r="AT2228" s="135"/>
      <c r="AU2228" s="135"/>
      <c r="AV2228" s="29"/>
      <c r="AW2228" s="42"/>
      <c r="AX2228" s="42"/>
      <c r="AY2228" s="42"/>
      <c r="AZ2228" s="43"/>
      <c r="BA2228" s="151"/>
      <c r="BB2228" s="44"/>
      <c r="BC2228" s="157">
        <v>10</v>
      </c>
      <c r="BD2228" s="157"/>
      <c r="BE2228" s="44"/>
      <c r="BF2228" s="48"/>
      <c r="BG2228" s="48"/>
      <c r="BH2228" s="48"/>
      <c r="BI2228" s="48"/>
      <c r="BJ2228" s="48"/>
      <c r="BK2228" s="48"/>
      <c r="BL2228" s="48"/>
      <c r="BM2228" s="48"/>
      <c r="BN2228" s="48"/>
      <c r="BO2228" s="48"/>
      <c r="BP2228" s="48"/>
      <c r="BQ2228" s="48"/>
      <c r="BR2228" s="1"/>
    </row>
    <row r="2229" spans="1:70" s="7" customFormat="1" x14ac:dyDescent="0.25">
      <c r="A2229" s="68" t="s">
        <v>1112</v>
      </c>
      <c r="B2229" s="67" t="s">
        <v>1182</v>
      </c>
      <c r="C2229" s="52">
        <v>44999.460613425923</v>
      </c>
      <c r="D2229" s="16">
        <f t="shared" ref="D2229" si="5683">(K2229*M2229+P2229*R2229)/(24*60*60)</f>
        <v>0</v>
      </c>
      <c r="E2229" s="180" t="s">
        <v>3099</v>
      </c>
      <c r="F2229" s="14" t="s">
        <v>3100</v>
      </c>
      <c r="G2229" s="15">
        <v>0.11600000000000001</v>
      </c>
      <c r="H2229" s="131">
        <v>20</v>
      </c>
      <c r="I2229" s="131">
        <v>10</v>
      </c>
      <c r="J2229" s="143" t="s">
        <v>2008</v>
      </c>
      <c r="K2229" s="37"/>
      <c r="L2229" s="27">
        <v>6.0000000000000001E-3</v>
      </c>
      <c r="M2229" s="179">
        <v>57</v>
      </c>
      <c r="N2229" s="13">
        <v>289</v>
      </c>
      <c r="O2229" s="17">
        <v>2E-3</v>
      </c>
      <c r="P2229" s="37"/>
      <c r="Q2229" s="27">
        <v>6.0000000000000001E-3</v>
      </c>
      <c r="R2229" s="13">
        <v>938</v>
      </c>
      <c r="S2229" s="13">
        <v>240</v>
      </c>
      <c r="T2229" s="133">
        <v>2.9999999999999997E-4</v>
      </c>
      <c r="U2229" s="27"/>
      <c r="V2229" s="8">
        <f t="shared" ref="V2229" si="5684">IF(AB2227="Latest Sag:",-(K2229*L2229+P2229*Q2229),-(K2229*L2229+P2229*Q2229)+U2229)</f>
        <v>0</v>
      </c>
      <c r="W2229" s="8">
        <f t="shared" ref="W2229" si="5685">IF(OR(AC2228="",AC2228=0),Z2228+V2229,IF(AB2227="Latest Sag:",AA2228+U2229+V2229,AC2228+V2229))</f>
        <v>0.12160000000000001</v>
      </c>
      <c r="X2229" s="34"/>
      <c r="Y2229" s="53">
        <f t="shared" ref="Y2229" si="5686">IF(OR(ISBLANK(X2229),X2227=VALUE(20)),,IF(W2227="Latest Z20:",ABS(X2227-X2229-K2226*L2226-P2226*Q2226+U2228+U2229),ABS(X2228-X2229-K2228*L2228-P2228*Q2228+U2229)))</f>
        <v>0</v>
      </c>
      <c r="Z2229" s="28">
        <v>-77.569877000000005</v>
      </c>
      <c r="AA2229" s="28"/>
      <c r="AB2229" s="28"/>
      <c r="AC2229" s="8">
        <f t="shared" ref="AC2229" si="5687">AB2229+AA2229</f>
        <v>0</v>
      </c>
      <c r="AD2229" s="35"/>
      <c r="AE2229" s="8">
        <f t="shared" ref="AE2229" si="5688">IF(AD2229="",0,IF(OR(AC2229="",AC2229=0),W2229-AD2229,AC2229-AD2229))</f>
        <v>0</v>
      </c>
      <c r="AF2229" s="58">
        <f t="shared" ref="AF2229" si="5689">IF(AA2229="",(Z2229-V2229)-Z2228,AC2229-W2229)</f>
        <v>-77.569877000000005</v>
      </c>
      <c r="AG2229" s="40"/>
      <c r="AH2229" s="73"/>
      <c r="AI2229" s="40"/>
      <c r="AJ2229" s="73">
        <v>450</v>
      </c>
      <c r="AK2229" s="40">
        <v>267</v>
      </c>
      <c r="AL2229" s="73">
        <v>350</v>
      </c>
      <c r="AM2229" s="70"/>
      <c r="AN2229" s="74"/>
      <c r="AO2229" s="70"/>
      <c r="AP2229" s="63"/>
      <c r="AQ2229" s="63"/>
      <c r="AR2229" s="40"/>
      <c r="AS2229" s="40"/>
      <c r="AT2229" s="63"/>
      <c r="AU2229" s="63"/>
      <c r="AV2229" s="142"/>
      <c r="AW2229" s="71">
        <v>0.02</v>
      </c>
      <c r="AX2229" s="45"/>
      <c r="AY2229" s="45"/>
      <c r="AZ2229" s="46"/>
      <c r="BA2229" s="152"/>
      <c r="BB2229" s="47"/>
      <c r="BC2229" s="158">
        <v>10</v>
      </c>
      <c r="BD2229" s="158"/>
      <c r="BE2229" s="47"/>
      <c r="BF2229" s="56"/>
      <c r="BG2229" s="49"/>
      <c r="BH2229" s="50"/>
      <c r="BI2229" s="49"/>
      <c r="BJ2229" s="49"/>
      <c r="BK2229" s="49"/>
      <c r="BL2229" s="49"/>
      <c r="BM2229" s="49"/>
      <c r="BN2229" s="50"/>
      <c r="BO2229" s="49"/>
      <c r="BP2229" s="49"/>
      <c r="BQ2229" s="50"/>
      <c r="BR2229" s="9"/>
    </row>
    <row r="2230" spans="1:70" s="7" customFormat="1" x14ac:dyDescent="0.25">
      <c r="A2230" s="68" t="s">
        <v>1116</v>
      </c>
      <c r="B2230" s="67" t="s">
        <v>1182</v>
      </c>
      <c r="C2230" s="52">
        <v>44999.502118055556</v>
      </c>
      <c r="D2230" s="16">
        <f t="shared" ref="D2230" si="5690">(K2230*M2230+P2230*R2230)/(24*60*60)</f>
        <v>1.9791666666666668E-3</v>
      </c>
      <c r="E2230" s="180"/>
      <c r="F2230" s="14" t="s">
        <v>3100</v>
      </c>
      <c r="G2230" s="15">
        <v>0.11600000000000001</v>
      </c>
      <c r="H2230" s="131">
        <v>20</v>
      </c>
      <c r="I2230" s="131">
        <v>10</v>
      </c>
      <c r="J2230" s="143" t="s">
        <v>2008</v>
      </c>
      <c r="K2230" s="27">
        <v>3</v>
      </c>
      <c r="L2230" s="27">
        <v>6.0000000000000001E-3</v>
      </c>
      <c r="M2230" s="179">
        <v>57</v>
      </c>
      <c r="N2230" s="13">
        <v>289</v>
      </c>
      <c r="O2230" s="17">
        <v>2E-3</v>
      </c>
      <c r="P2230" s="27">
        <v>0</v>
      </c>
      <c r="Q2230" s="27">
        <v>6.0000000000000001E-3</v>
      </c>
      <c r="R2230" s="13">
        <v>938</v>
      </c>
      <c r="S2230" s="13">
        <v>240</v>
      </c>
      <c r="T2230" s="133">
        <v>2.9999999999999997E-4</v>
      </c>
      <c r="U2230" s="27">
        <v>0.01</v>
      </c>
      <c r="V2230" s="8">
        <f t="shared" ref="V2230" si="5691">IF(AB2228="Latest Sag:",-(K2230*L2230+P2230*Q2230),-(K2230*L2230+P2230*Q2230)+U2230)</f>
        <v>-1.8000000000000002E-2</v>
      </c>
      <c r="W2230" s="8">
        <f t="shared" ref="W2230" si="5692">IF(OR(AC2229="",AC2229=0),Z2229+V2230,IF(AB2228="Latest Sag:",AA2229+U2230+V2230,AC2229+V2230))</f>
        <v>-77.587877000000006</v>
      </c>
      <c r="X2230" s="33">
        <v>-46.848399999999998</v>
      </c>
      <c r="Y2230" s="53">
        <f t="shared" ref="Y2230" si="5693">IF(OR(ISBLANK(X2230),X2228=VALUE(20)),,IF(W2228="Latest Z20:",ABS(X2228-X2230-K2227*L2227-P2227*Q2227+U2229+U2230),ABS(X2229-X2230-K2229*L2229-P2229*Q2229+U2230)))</f>
        <v>0</v>
      </c>
      <c r="Z2230" s="28">
        <v>-77.578615999999997</v>
      </c>
      <c r="AA2230" s="28"/>
      <c r="AB2230" s="28"/>
      <c r="AC2230" s="8">
        <f t="shared" ref="AC2230" si="5694">AB2230+AA2230</f>
        <v>0</v>
      </c>
      <c r="AD2230" s="35"/>
      <c r="AE2230" s="8">
        <f t="shared" ref="AE2230" si="5695">IF(AD2230="",0,IF(OR(AC2230="",AC2230=0),W2230-AD2230,AC2230-AD2230))</f>
        <v>0</v>
      </c>
      <c r="AF2230" s="58">
        <f t="shared" ref="AF2230" si="5696">IF(AA2230="",(Z2230-V2230)-Z2229,AC2230-W2230)</f>
        <v>9.2610000000092896E-3</v>
      </c>
      <c r="AG2230" s="40"/>
      <c r="AH2230" s="73"/>
      <c r="AI2230" s="40"/>
      <c r="AJ2230" s="73">
        <v>450</v>
      </c>
      <c r="AK2230" s="40">
        <v>3665</v>
      </c>
      <c r="AL2230" s="73">
        <v>350</v>
      </c>
      <c r="AM2230" s="70"/>
      <c r="AN2230" s="74"/>
      <c r="AO2230" s="70"/>
      <c r="AP2230" s="63"/>
      <c r="AQ2230" s="63"/>
      <c r="AR2230" s="40"/>
      <c r="AS2230" s="40"/>
      <c r="AT2230" s="63"/>
      <c r="AU2230" s="63"/>
      <c r="AV2230" s="142"/>
      <c r="AW2230" s="71">
        <v>-6.4999999999999997E-3</v>
      </c>
      <c r="AX2230" s="45">
        <v>-5.3330000000000001E-3</v>
      </c>
      <c r="AY2230" s="45"/>
      <c r="AZ2230" s="46"/>
      <c r="BA2230" s="152"/>
      <c r="BB2230" s="47"/>
      <c r="BC2230" s="158">
        <v>10</v>
      </c>
      <c r="BD2230" s="158"/>
      <c r="BE2230" s="47"/>
      <c r="BF2230" s="56"/>
      <c r="BG2230" s="49"/>
      <c r="BH2230" s="50"/>
      <c r="BI2230" s="49"/>
      <c r="BJ2230" s="49"/>
      <c r="BK2230" s="49"/>
      <c r="BL2230" s="49"/>
      <c r="BM2230" s="49"/>
      <c r="BN2230" s="50"/>
      <c r="BO2230" s="49"/>
      <c r="BP2230" s="49"/>
      <c r="BQ2230" s="50"/>
      <c r="BR2230" s="9"/>
    </row>
    <row r="2231" spans="1:70" s="7" customFormat="1" x14ac:dyDescent="0.25">
      <c r="A2231" s="68" t="s">
        <v>1250</v>
      </c>
      <c r="B2231" s="67" t="s">
        <v>1182</v>
      </c>
      <c r="C2231" s="52">
        <v>44999.502627314818</v>
      </c>
      <c r="D2231" s="16">
        <f t="shared" ref="D2231" si="5697">(K2231*M2231+P2231*R2231)/(24*60*60)</f>
        <v>1.9791666666666668E-3</v>
      </c>
      <c r="E2231" s="180"/>
      <c r="F2231" s="14" t="s">
        <v>3100</v>
      </c>
      <c r="G2231" s="15">
        <v>0.11600000000000001</v>
      </c>
      <c r="H2231" s="131">
        <v>20</v>
      </c>
      <c r="I2231" s="131">
        <v>10</v>
      </c>
      <c r="J2231" s="143" t="s">
        <v>2008</v>
      </c>
      <c r="K2231" s="27">
        <v>3</v>
      </c>
      <c r="L2231" s="27">
        <v>6.0000000000000001E-3</v>
      </c>
      <c r="M2231" s="179">
        <v>57</v>
      </c>
      <c r="N2231" s="13">
        <v>289</v>
      </c>
      <c r="O2231" s="17">
        <v>2E-3</v>
      </c>
      <c r="P2231" s="27">
        <v>0</v>
      </c>
      <c r="Q2231" s="27">
        <v>6.0000000000000001E-3</v>
      </c>
      <c r="R2231" s="13">
        <v>938</v>
      </c>
      <c r="S2231" s="13">
        <v>240</v>
      </c>
      <c r="T2231" s="133">
        <v>2.9999999999999997E-4</v>
      </c>
      <c r="U2231" s="27">
        <v>0.01</v>
      </c>
      <c r="V2231" s="8">
        <f t="shared" ref="V2231" si="5698">IF(AB2229="Latest Sag:",-(K2231*L2231+P2231*Q2231),-(K2231*L2231+P2231*Q2231)+U2231)</f>
        <v>-8.0000000000000019E-3</v>
      </c>
      <c r="W2231" s="8">
        <f t="shared" ref="W2231" si="5699">IF(OR(AC2230="",AC2230=0),Z2230+V2231,IF(AB2229="Latest Sag:",AA2230+U2231+V2231,AC2230+V2231))</f>
        <v>-77.586615999999992</v>
      </c>
      <c r="X2231" s="33">
        <v>-46.856400000000001</v>
      </c>
      <c r="Y2231" s="53">
        <f t="shared" ref="Y2231" si="5700">IF(OR(ISBLANK(X2231),X2229=VALUE(20)),,IF(W2229="Latest Z20:",ABS(X2229-X2231-K2228*L2228-P2228*Q2228+U2230+U2231),ABS(X2230-X2231-K2230*L2230-P2230*Q2230+U2231)))</f>
        <v>2.6697394295283061E-15</v>
      </c>
      <c r="Z2231" s="28">
        <v>-77.587337000000005</v>
      </c>
      <c r="AA2231" s="28"/>
      <c r="AB2231" s="28"/>
      <c r="AC2231" s="8">
        <f t="shared" ref="AC2231" si="5701">AB2231+AA2231</f>
        <v>0</v>
      </c>
      <c r="AD2231" s="35"/>
      <c r="AE2231" s="8">
        <f t="shared" ref="AE2231" si="5702">IF(AD2231="",0,IF(OR(AC2231="",AC2231=0),W2231-AD2231,AC2231-AD2231))</f>
        <v>0</v>
      </c>
      <c r="AF2231" s="58">
        <f t="shared" ref="AF2231" si="5703">IF(AA2231="",(Z2231-V2231)-Z2230,AC2231-W2231)</f>
        <v>-7.2100000001285025E-4</v>
      </c>
      <c r="AG2231" s="40"/>
      <c r="AH2231" s="73"/>
      <c r="AI2231" s="40"/>
      <c r="AJ2231" s="73">
        <v>450</v>
      </c>
      <c r="AK2231" s="40">
        <v>322</v>
      </c>
      <c r="AL2231" s="73">
        <v>350</v>
      </c>
      <c r="AM2231" s="70"/>
      <c r="AN2231" s="74"/>
      <c r="AO2231" s="70"/>
      <c r="AP2231" s="63"/>
      <c r="AQ2231" s="63"/>
      <c r="AR2231" s="40"/>
      <c r="AS2231" s="40"/>
      <c r="AT2231" s="63"/>
      <c r="AU2231" s="63"/>
      <c r="AV2231" s="142"/>
      <c r="AW2231" s="71"/>
      <c r="AX2231" s="45">
        <v>1.603E-3</v>
      </c>
      <c r="AY2231" s="45">
        <v>4.9059999999999998E-3</v>
      </c>
      <c r="AZ2231" s="46"/>
      <c r="BA2231" s="152"/>
      <c r="BB2231" s="47"/>
      <c r="BC2231" s="158">
        <v>10</v>
      </c>
      <c r="BD2231" s="158"/>
      <c r="BE2231" s="47"/>
      <c r="BF2231" s="56"/>
      <c r="BG2231" s="49"/>
      <c r="BH2231" s="50"/>
      <c r="BI2231" s="49"/>
      <c r="BJ2231" s="49"/>
      <c r="BK2231" s="49"/>
      <c r="BL2231" s="49"/>
      <c r="BM2231" s="49"/>
      <c r="BN2231" s="50"/>
      <c r="BO2231" s="49"/>
      <c r="BP2231" s="49"/>
      <c r="BQ2231" s="50"/>
      <c r="BR2231" s="9"/>
    </row>
    <row r="2232" spans="1:70" s="7" customFormat="1" x14ac:dyDescent="0.25">
      <c r="A2232" s="68" t="s">
        <v>1254</v>
      </c>
      <c r="B2232" s="67" t="s">
        <v>1182</v>
      </c>
      <c r="C2232" s="52">
        <v>44999.5237037037</v>
      </c>
      <c r="D2232" s="16">
        <f t="shared" ref="D2232" si="5704">(K2232*M2232+P2232*R2232)/(24*60*60)</f>
        <v>1.9791666666666668E-3</v>
      </c>
      <c r="E2232" s="180" t="s">
        <v>3102</v>
      </c>
      <c r="F2232" s="14" t="s">
        <v>3100</v>
      </c>
      <c r="G2232" s="15">
        <v>0.11600000000000001</v>
      </c>
      <c r="H2232" s="131">
        <v>20</v>
      </c>
      <c r="I2232" s="131">
        <v>10</v>
      </c>
      <c r="J2232" s="143" t="s">
        <v>2008</v>
      </c>
      <c r="K2232" s="27">
        <v>3</v>
      </c>
      <c r="L2232" s="27">
        <v>6.0000000000000001E-3</v>
      </c>
      <c r="M2232" s="179">
        <v>57</v>
      </c>
      <c r="N2232" s="13">
        <v>289</v>
      </c>
      <c r="O2232" s="17">
        <v>2E-3</v>
      </c>
      <c r="P2232" s="27">
        <v>0</v>
      </c>
      <c r="Q2232" s="27">
        <v>6.0000000000000001E-3</v>
      </c>
      <c r="R2232" s="13">
        <v>938</v>
      </c>
      <c r="S2232" s="13">
        <v>240</v>
      </c>
      <c r="T2232" s="133">
        <v>2.9999999999999997E-4</v>
      </c>
      <c r="U2232" s="27">
        <v>1.2E-2</v>
      </c>
      <c r="V2232" s="8">
        <f t="shared" ref="V2232" si="5705">IF(AB2230="Latest Sag:",-(K2232*L2232+P2232*Q2232),-(K2232*L2232+P2232*Q2232)+U2232)</f>
        <v>-6.0000000000000019E-3</v>
      </c>
      <c r="W2232" s="8">
        <f t="shared" ref="W2232" si="5706">IF(OR(AC2231="",AC2231=0),Z2231+V2232,IF(AB2230="Latest Sag:",AA2231+U2232+V2232,AC2231+V2232))</f>
        <v>-77.593337000000005</v>
      </c>
      <c r="X2232" s="33">
        <v>-46.862400000000001</v>
      </c>
      <c r="Y2232" s="53">
        <f t="shared" ref="Y2232" si="5707">IF(OR(ISBLANK(X2232),X2230=VALUE(20)),,IF(W2230="Latest Z20:",ABS(X2230-X2232-K2229*L2229-P2229*Q2229+U2231+U2232),ABS(X2231-X2232-K2231*L2231-P2231*Q2231+U2232)))</f>
        <v>2.2551405187698492E-16</v>
      </c>
      <c r="Z2232" s="28">
        <v>-77.593331000000006</v>
      </c>
      <c r="AA2232" s="28"/>
      <c r="AB2232" s="28"/>
      <c r="AC2232" s="8">
        <f t="shared" ref="AC2232" si="5708">AB2232+AA2232</f>
        <v>0</v>
      </c>
      <c r="AD2232" s="35"/>
      <c r="AE2232" s="8">
        <f t="shared" ref="AE2232" si="5709">IF(AD2232="",0,IF(OR(AC2232="",AC2232=0),W2232-AD2232,AC2232-AD2232))</f>
        <v>0</v>
      </c>
      <c r="AF2232" s="58">
        <f t="shared" ref="AF2232" si="5710">IF(AA2232="",(Z2232-V2232)-Z2231,AC2232-W2232)</f>
        <v>5.999999999062311E-6</v>
      </c>
      <c r="AG2232" s="40"/>
      <c r="AH2232" s="73"/>
      <c r="AI2232" s="40"/>
      <c r="AJ2232" s="73">
        <v>450</v>
      </c>
      <c r="AK2232" s="40">
        <v>147</v>
      </c>
      <c r="AL2232" s="73">
        <v>350</v>
      </c>
      <c r="AM2232" s="70"/>
      <c r="AN2232" s="74"/>
      <c r="AO2232" s="70"/>
      <c r="AP2232" s="63"/>
      <c r="AQ2232" s="63"/>
      <c r="AR2232" s="40"/>
      <c r="AS2232" s="40"/>
      <c r="AT2232" s="63"/>
      <c r="AU2232" s="63"/>
      <c r="AV2232" s="142"/>
      <c r="AW2232" s="71"/>
      <c r="AX2232" s="45"/>
      <c r="AY2232" s="45"/>
      <c r="AZ2232" s="46"/>
      <c r="BA2232" s="152"/>
      <c r="BB2232" s="47"/>
      <c r="BC2232" s="158">
        <v>10</v>
      </c>
      <c r="BD2232" s="158"/>
      <c r="BE2232" s="47"/>
      <c r="BF2232" s="56"/>
      <c r="BG2232" s="49"/>
      <c r="BH2232" s="50"/>
      <c r="BI2232" s="49"/>
      <c r="BJ2232" s="49"/>
      <c r="BK2232" s="49"/>
      <c r="BL2232" s="49"/>
      <c r="BM2232" s="49"/>
      <c r="BN2232" s="50"/>
      <c r="BO2232" s="49"/>
      <c r="BP2232" s="49"/>
      <c r="BQ2232" s="50"/>
      <c r="BR2232" s="9"/>
    </row>
    <row r="2233" spans="1:70" s="6" customFormat="1" x14ac:dyDescent="0.25">
      <c r="A2233" s="170" t="s">
        <v>1155</v>
      </c>
      <c r="B2233" s="136"/>
      <c r="C2233" s="137">
        <v>44999.523715277777</v>
      </c>
      <c r="D2233" s="146">
        <v>1.82</v>
      </c>
      <c r="E2233" s="181" t="s">
        <v>814</v>
      </c>
      <c r="F2233" s="165" t="s">
        <v>1110</v>
      </c>
      <c r="G2233" s="22"/>
      <c r="H2233" s="134"/>
      <c r="I2233" s="134"/>
      <c r="J2233" s="145"/>
      <c r="K2233" s="29"/>
      <c r="L2233" s="29"/>
      <c r="M2233" s="1"/>
      <c r="N2233" s="1"/>
      <c r="O2233" s="3"/>
      <c r="P2233" s="29"/>
      <c r="Q2233" s="29"/>
      <c r="R2233" s="1"/>
      <c r="S2233" s="1"/>
      <c r="T2233" s="147" t="s">
        <v>903</v>
      </c>
      <c r="U2233" s="32" t="s">
        <v>24</v>
      </c>
      <c r="V2233" s="24"/>
      <c r="W2233" s="25" t="s">
        <v>22</v>
      </c>
      <c r="X2233" s="30">
        <v>20</v>
      </c>
      <c r="Y2233" s="138"/>
      <c r="Z2233" s="30"/>
      <c r="AA2233" s="30"/>
      <c r="AB2233" s="36" t="s">
        <v>21</v>
      </c>
      <c r="AC2233" s="24">
        <f>$AC$2232</f>
        <v>0</v>
      </c>
      <c r="AD2233" s="30"/>
      <c r="AE2233" s="24"/>
      <c r="AF2233" s="24"/>
      <c r="AG2233" s="41"/>
      <c r="AH2233" s="41"/>
      <c r="AI2233" s="41"/>
      <c r="AJ2233" s="41"/>
      <c r="AK2233" s="41"/>
      <c r="AL2233" s="41"/>
      <c r="AM2233" s="41"/>
      <c r="AN2233" s="41"/>
      <c r="AO2233" s="41"/>
      <c r="AP2233" s="135"/>
      <c r="AQ2233" s="135"/>
      <c r="AR2233" s="41"/>
      <c r="AS2233" s="41"/>
      <c r="AT2233" s="135"/>
      <c r="AU2233" s="135"/>
      <c r="AV2233" s="29"/>
      <c r="AW2233" s="42"/>
      <c r="AX2233" s="42"/>
      <c r="AY2233" s="42"/>
      <c r="AZ2233" s="43"/>
      <c r="BA2233" s="151"/>
      <c r="BB2233" s="44"/>
      <c r="BC2233" s="157">
        <v>0</v>
      </c>
      <c r="BD2233" s="157"/>
      <c r="BE2233" s="44"/>
      <c r="BF2233" s="48"/>
      <c r="BG2233" s="48"/>
      <c r="BH2233" s="48"/>
      <c r="BI2233" s="48"/>
      <c r="BJ2233" s="48"/>
      <c r="BK2233" s="48"/>
      <c r="BL2233" s="48"/>
      <c r="BM2233" s="48"/>
      <c r="BN2233" s="48"/>
      <c r="BO2233" s="48"/>
      <c r="BP2233" s="48"/>
      <c r="BQ2233" s="48"/>
      <c r="BR2233" s="1"/>
    </row>
    <row r="2234" spans="1:70" s="7" customFormat="1" x14ac:dyDescent="0.25">
      <c r="A2234" s="68" t="s">
        <v>3101</v>
      </c>
      <c r="B2234" s="67" t="s">
        <v>1182</v>
      </c>
      <c r="C2234" s="52">
        <v>44999.531851851854</v>
      </c>
      <c r="D2234" s="16">
        <f t="shared" ref="D2234" si="5711">(K2234*M2234+P2234*R2234)/(24*60*60)</f>
        <v>0</v>
      </c>
      <c r="E2234" s="180" t="s">
        <v>3104</v>
      </c>
      <c r="F2234" s="14" t="s">
        <v>3100</v>
      </c>
      <c r="G2234" s="15">
        <v>0.11600000000000001</v>
      </c>
      <c r="H2234" s="131">
        <v>20</v>
      </c>
      <c r="I2234" s="131">
        <v>10</v>
      </c>
      <c r="J2234" s="143" t="s">
        <v>2008</v>
      </c>
      <c r="K2234" s="37"/>
      <c r="L2234" s="27">
        <v>6.0000000000000001E-3</v>
      </c>
      <c r="M2234" s="179">
        <v>289</v>
      </c>
      <c r="N2234" s="13">
        <v>289</v>
      </c>
      <c r="O2234" s="17">
        <v>2E-3</v>
      </c>
      <c r="P2234" s="37"/>
      <c r="Q2234" s="27">
        <v>6.0000000000000001E-3</v>
      </c>
      <c r="R2234" s="13">
        <v>938</v>
      </c>
      <c r="S2234" s="13">
        <v>240</v>
      </c>
      <c r="T2234" s="133">
        <v>2.9999999999999997E-4</v>
      </c>
      <c r="U2234" s="27"/>
      <c r="V2234" s="8">
        <f t="shared" ref="V2234" si="5712">IF(AB2232="Latest Sag:",-(K2234*L2234+P2234*Q2234),-(K2234*L2234+P2234*Q2234)+U2234)</f>
        <v>0</v>
      </c>
      <c r="W2234" s="8">
        <f t="shared" ref="W2234" si="5713">IF(OR(AC2233="",AC2233=0),Z2233+V2234,IF(AB2232="Latest Sag:",AA2233+U2234+V2234,AC2233+V2234))</f>
        <v>0</v>
      </c>
      <c r="X2234" s="34"/>
      <c r="Y2234" s="53">
        <f t="shared" ref="Y2234" si="5714">IF(OR(ISBLANK(X2234),X2232=VALUE(20)),,IF(W2232="Latest Z20:",ABS(X2232-X2234-K2231*L2231-P2231*Q2231+U2233+U2234),ABS(X2233-X2234-K2233*L2233-P2233*Q2233+U2234)))</f>
        <v>0</v>
      </c>
      <c r="Z2234" s="28">
        <v>-67.833280999999999</v>
      </c>
      <c r="AA2234" s="28">
        <v>0.157777</v>
      </c>
      <c r="AB2234" s="28">
        <v>2.5999999999999999E-2</v>
      </c>
      <c r="AC2234" s="8">
        <f t="shared" ref="AC2234" si="5715">AB2234+AA2234</f>
        <v>0.183777</v>
      </c>
      <c r="AD2234" s="35">
        <v>0.114549746983047</v>
      </c>
      <c r="AE2234" s="8">
        <f t="shared" ref="AE2234" si="5716">IF(AD2234="",0,IF(OR(AC2234="",AC2234=0),W2234-AD2234,AC2234-AD2234))</f>
        <v>6.9227253016952997E-2</v>
      </c>
      <c r="AF2234" s="58">
        <f t="shared" ref="AF2234" si="5717">IF(AA2234="",(Z2234-V2234)-Z2233,AC2234-W2234)</f>
        <v>0.183777</v>
      </c>
      <c r="AG2234" s="40"/>
      <c r="AH2234" s="73"/>
      <c r="AI2234" s="40"/>
      <c r="AJ2234" s="73">
        <v>450</v>
      </c>
      <c r="AK2234" s="40">
        <v>2175</v>
      </c>
      <c r="AL2234" s="73">
        <v>200</v>
      </c>
      <c r="AM2234" s="70"/>
      <c r="AN2234" s="74"/>
      <c r="AO2234" s="70"/>
      <c r="AP2234" s="63"/>
      <c r="AQ2234" s="63"/>
      <c r="AR2234" s="40"/>
      <c r="AS2234" s="40"/>
      <c r="AT2234" s="63"/>
      <c r="AU2234" s="63"/>
      <c r="AV2234" s="142"/>
      <c r="AW2234" s="71">
        <v>2.5349999999999999E-3</v>
      </c>
      <c r="AX2234" s="45"/>
      <c r="AY2234" s="45"/>
      <c r="AZ2234" s="46"/>
      <c r="BA2234" s="152"/>
      <c r="BB2234" s="47"/>
      <c r="BC2234" s="158">
        <v>0</v>
      </c>
      <c r="BD2234" s="158"/>
      <c r="BE2234" s="47"/>
      <c r="BF2234" s="56"/>
      <c r="BG2234" s="49"/>
      <c r="BH2234" s="50"/>
      <c r="BI2234" s="49"/>
      <c r="BJ2234" s="49"/>
      <c r="BK2234" s="49"/>
      <c r="BL2234" s="49"/>
      <c r="BM2234" s="49"/>
      <c r="BN2234" s="50"/>
      <c r="BO2234" s="49"/>
      <c r="BP2234" s="49"/>
      <c r="BQ2234" s="50"/>
      <c r="BR2234" s="9"/>
    </row>
    <row r="2235" spans="1:70" s="7" customFormat="1" x14ac:dyDescent="0.25">
      <c r="A2235" s="68" t="s">
        <v>3103</v>
      </c>
      <c r="B2235" s="67" t="s">
        <v>1182</v>
      </c>
      <c r="C2235" s="52">
        <v>44999.553657407407</v>
      </c>
      <c r="D2235" s="16">
        <f t="shared" ref="D2235" si="5718">(K2235*M2235+P2235*R2235)/(24*60*60)</f>
        <v>3.6793981481481483E-2</v>
      </c>
      <c r="E2235" s="180"/>
      <c r="F2235" s="14" t="s">
        <v>3100</v>
      </c>
      <c r="G2235" s="15">
        <v>0.11600000000000001</v>
      </c>
      <c r="H2235" s="131">
        <v>20</v>
      </c>
      <c r="I2235" s="131">
        <v>10</v>
      </c>
      <c r="J2235" s="143" t="s">
        <v>2008</v>
      </c>
      <c r="K2235" s="27">
        <v>11</v>
      </c>
      <c r="L2235" s="27">
        <v>6.0000000000000001E-3</v>
      </c>
      <c r="M2235" s="179">
        <v>289</v>
      </c>
      <c r="N2235" s="13">
        <v>289</v>
      </c>
      <c r="O2235" s="17">
        <v>2E-3</v>
      </c>
      <c r="P2235" s="27">
        <v>0</v>
      </c>
      <c r="Q2235" s="27">
        <v>6.0000000000000001E-3</v>
      </c>
      <c r="R2235" s="13">
        <v>938</v>
      </c>
      <c r="S2235" s="13">
        <v>240</v>
      </c>
      <c r="T2235" s="133">
        <v>2.9999999999999997E-4</v>
      </c>
      <c r="U2235" s="27">
        <v>3.3000000000000002E-2</v>
      </c>
      <c r="V2235" s="8">
        <f t="shared" ref="V2235" si="5719">IF(AB2233="Latest Sag:",-(K2235*L2235+P2235*Q2235),-(K2235*L2235+P2235*Q2235)+U2235)</f>
        <v>-6.6000000000000003E-2</v>
      </c>
      <c r="W2235" s="8">
        <f t="shared" ref="W2235" si="5720">IF(OR(AC2234="",AC2234=0),Z2234+V2235,IF(AB2233="Latest Sag:",AA2234+U2235+V2235,AC2234+V2235))</f>
        <v>0.124777</v>
      </c>
      <c r="X2235" s="33">
        <v>-37.085999999999999</v>
      </c>
      <c r="Y2235" s="53">
        <f t="shared" ref="Y2235" si="5721">IF(OR(ISBLANK(X2235),X2233=VALUE(20)),,IF(W2233="Latest Z20:",ABS(X2233-X2235-K2232*L2232-P2232*Q2232+U2234+U2235),ABS(X2234-X2235-K2234*L2234-P2234*Q2234+U2235)))</f>
        <v>0</v>
      </c>
      <c r="Z2235" s="28">
        <v>-67.833100000000002</v>
      </c>
      <c r="AA2235" s="28">
        <v>0.157775</v>
      </c>
      <c r="AB2235" s="28">
        <v>-3.1898999999999997E-2</v>
      </c>
      <c r="AC2235" s="8">
        <f t="shared" ref="AC2235" si="5722">AB2235+AA2235</f>
        <v>0.12587599999999999</v>
      </c>
      <c r="AD2235" s="35">
        <v>0.114549746983047</v>
      </c>
      <c r="AE2235" s="8">
        <f t="shared" ref="AE2235" si="5723">IF(AD2235="",0,IF(OR(AC2235="",AC2235=0),W2235-AD2235,AC2235-AD2235))</f>
        <v>1.1326253016952989E-2</v>
      </c>
      <c r="AF2235" s="58">
        <f t="shared" ref="AF2235" si="5724">IF(AA2235="",(Z2235-V2235)-Z2234,AC2235-W2235)</f>
        <v>1.0989999999999889E-3</v>
      </c>
      <c r="AG2235" s="40"/>
      <c r="AH2235" s="73"/>
      <c r="AI2235" s="40"/>
      <c r="AJ2235" s="73">
        <v>450</v>
      </c>
      <c r="AK2235" s="40">
        <v>57</v>
      </c>
      <c r="AL2235" s="73">
        <v>200</v>
      </c>
      <c r="AM2235" s="70"/>
      <c r="AN2235" s="74"/>
      <c r="AO2235" s="70"/>
      <c r="AP2235" s="63"/>
      <c r="AQ2235" s="63"/>
      <c r="AR2235" s="40"/>
      <c r="AS2235" s="40"/>
      <c r="AT2235" s="63"/>
      <c r="AU2235" s="63"/>
      <c r="AV2235" s="142"/>
      <c r="AW2235" s="71"/>
      <c r="AX2235" s="45"/>
      <c r="AY2235" s="45">
        <v>-7.0010000000000003E-3</v>
      </c>
      <c r="AZ2235" s="46"/>
      <c r="BA2235" s="152"/>
      <c r="BB2235" s="47"/>
      <c r="BC2235" s="158">
        <v>0</v>
      </c>
      <c r="BD2235" s="158"/>
      <c r="BE2235" s="47"/>
      <c r="BF2235" s="56"/>
      <c r="BG2235" s="49"/>
      <c r="BH2235" s="50"/>
      <c r="BI2235" s="49"/>
      <c r="BJ2235" s="49"/>
      <c r="BK2235" s="49"/>
      <c r="BL2235" s="49"/>
      <c r="BM2235" s="49"/>
      <c r="BN2235" s="50"/>
      <c r="BO2235" s="49"/>
      <c r="BP2235" s="49"/>
      <c r="BQ2235" s="50"/>
      <c r="BR2235" s="9"/>
    </row>
    <row r="2236" spans="1:70" s="7" customFormat="1" x14ac:dyDescent="0.25">
      <c r="A2236" s="68" t="s">
        <v>3105</v>
      </c>
      <c r="B2236" s="67" t="s">
        <v>1182</v>
      </c>
      <c r="C2236" s="52">
        <v>44999.610856481479</v>
      </c>
      <c r="D2236" s="16">
        <f t="shared" ref="D2236" si="5725">(K2236*M2236+P2236*R2236)/(24*60*60)</f>
        <v>1.0034722222222223E-2</v>
      </c>
      <c r="E2236" s="180"/>
      <c r="F2236" s="14" t="s">
        <v>3100</v>
      </c>
      <c r="G2236" s="15">
        <v>0.11600000000000001</v>
      </c>
      <c r="H2236" s="131">
        <v>20</v>
      </c>
      <c r="I2236" s="131">
        <v>10</v>
      </c>
      <c r="J2236" s="143" t="s">
        <v>2008</v>
      </c>
      <c r="K2236" s="27">
        <v>3</v>
      </c>
      <c r="L2236" s="27">
        <v>6.0000000000000001E-3</v>
      </c>
      <c r="M2236" s="179">
        <v>289</v>
      </c>
      <c r="N2236" s="13">
        <v>289</v>
      </c>
      <c r="O2236" s="17">
        <v>2E-3</v>
      </c>
      <c r="P2236" s="27">
        <v>0</v>
      </c>
      <c r="Q2236" s="27">
        <v>6.0000000000000001E-3</v>
      </c>
      <c r="R2236" s="13">
        <v>938</v>
      </c>
      <c r="S2236" s="13">
        <v>240</v>
      </c>
      <c r="T2236" s="133">
        <v>2.9999999999999997E-4</v>
      </c>
      <c r="U2236" s="27">
        <v>1.1705E-2</v>
      </c>
      <c r="V2236" s="8">
        <f t="shared" ref="V2236" si="5726">IF(AB2234="Latest Sag:",-(K2236*L2236+P2236*Q2236),-(K2236*L2236+P2236*Q2236)+U2236)</f>
        <v>-6.295000000000002E-3</v>
      </c>
      <c r="W2236" s="8">
        <f t="shared" ref="W2236" si="5727">IF(OR(AC2235="",AC2235=0),Z2235+V2236,IF(AB2234="Latest Sag:",AA2235+U2236+V2236,AC2235+V2236))</f>
        <v>0.11958099999999999</v>
      </c>
      <c r="X2236" s="33">
        <v>-37.140300000000003</v>
      </c>
      <c r="Y2236" s="53">
        <f t="shared" ref="Y2236" si="5728">IF(OR(ISBLANK(X2236),X2234=VALUE(20)),,IF(W2234="Latest Z20:",ABS(X2234-X2236-K2233*L2233-P2233*Q2233+U2235+U2236),ABS(X2235-X2236-K2235*L2235-P2235*Q2235+U2236)))</f>
        <v>5.0000000048969206E-6</v>
      </c>
      <c r="Z2236" s="28">
        <v>-67.833273000000005</v>
      </c>
      <c r="AA2236" s="28">
        <v>0.15775800000000001</v>
      </c>
      <c r="AB2236" s="28">
        <v>-3.7701999999999999E-2</v>
      </c>
      <c r="AC2236" s="8">
        <f t="shared" ref="AC2236" si="5729">AB2236+AA2236</f>
        <v>0.12005600000000001</v>
      </c>
      <c r="AD2236" s="35">
        <v>0.114549746983047</v>
      </c>
      <c r="AE2236" s="8">
        <f t="shared" ref="AE2236" si="5730">IF(AD2236="",0,IF(OR(AC2236="",AC2236=0),W2236-AD2236,AC2236-AD2236))</f>
        <v>5.5062530169530111E-3</v>
      </c>
      <c r="AF2236" s="58">
        <f t="shared" ref="AF2236" si="5731">IF(AA2236="",(Z2236-V2236)-Z2235,AC2236-W2236)</f>
        <v>4.7500000000001708E-4</v>
      </c>
      <c r="AG2236" s="40"/>
      <c r="AH2236" s="73"/>
      <c r="AI2236" s="40"/>
      <c r="AJ2236" s="73">
        <v>450</v>
      </c>
      <c r="AK2236" s="40">
        <v>37</v>
      </c>
      <c r="AL2236" s="73">
        <v>200</v>
      </c>
      <c r="AM2236" s="70"/>
      <c r="AN2236" s="74"/>
      <c r="AO2236" s="70"/>
      <c r="AP2236" s="63"/>
      <c r="AQ2236" s="63"/>
      <c r="AR2236" s="40"/>
      <c r="AS2236" s="40"/>
      <c r="AT2236" s="63"/>
      <c r="AU2236" s="63"/>
      <c r="AV2236" s="142"/>
      <c r="AW2236" s="71"/>
      <c r="AX2236" s="45"/>
      <c r="AY2236" s="45"/>
      <c r="AZ2236" s="46"/>
      <c r="BA2236" s="152"/>
      <c r="BB2236" s="47"/>
      <c r="BC2236" s="158">
        <v>0</v>
      </c>
      <c r="BD2236" s="158"/>
      <c r="BE2236" s="47"/>
      <c r="BF2236" s="56"/>
      <c r="BG2236" s="49"/>
      <c r="BH2236" s="50"/>
      <c r="BI2236" s="49"/>
      <c r="BJ2236" s="49"/>
      <c r="BK2236" s="49"/>
      <c r="BL2236" s="49"/>
      <c r="BM2236" s="49"/>
      <c r="BN2236" s="50"/>
      <c r="BO2236" s="49"/>
      <c r="BP2236" s="49"/>
      <c r="BQ2236" s="50"/>
      <c r="BR2236" s="9"/>
    </row>
    <row r="2237" spans="1:70" s="7" customFormat="1" x14ac:dyDescent="0.25">
      <c r="A2237" s="68" t="s">
        <v>3106</v>
      </c>
      <c r="B2237" s="67" t="s">
        <v>1182</v>
      </c>
      <c r="C2237" s="52">
        <v>44999.631956018522</v>
      </c>
      <c r="D2237" s="16">
        <f t="shared" ref="D2237" si="5732">(K2237*M2237+P2237*R2237)/(24*60*60)</f>
        <v>1.7546296296296296E-2</v>
      </c>
      <c r="E2237" s="180"/>
      <c r="F2237" s="14" t="s">
        <v>3100</v>
      </c>
      <c r="G2237" s="15">
        <v>0.11600000000000001</v>
      </c>
      <c r="H2237" s="131">
        <v>20</v>
      </c>
      <c r="I2237" s="131">
        <v>10</v>
      </c>
      <c r="J2237" s="143" t="s">
        <v>2008</v>
      </c>
      <c r="K2237" s="27">
        <v>2</v>
      </c>
      <c r="L2237" s="27">
        <v>6.0000000000000001E-3</v>
      </c>
      <c r="M2237" s="179">
        <v>289</v>
      </c>
      <c r="N2237" s="13">
        <v>289</v>
      </c>
      <c r="O2237" s="17">
        <v>2E-3</v>
      </c>
      <c r="P2237" s="27">
        <v>1</v>
      </c>
      <c r="Q2237" s="27">
        <v>6.0000000000000001E-3</v>
      </c>
      <c r="R2237" s="13">
        <v>938</v>
      </c>
      <c r="S2237" s="13">
        <v>240</v>
      </c>
      <c r="T2237" s="133">
        <v>2.9999999999999997E-4</v>
      </c>
      <c r="U2237" s="27">
        <v>1.2500000000000001E-2</v>
      </c>
      <c r="V2237" s="8">
        <f t="shared" ref="V2237" si="5733">IF(AB2235="Latest Sag:",-(K2237*L2237+P2237*Q2237),-(K2237*L2237+P2237*Q2237)+U2237)</f>
        <v>-5.5000000000000014E-3</v>
      </c>
      <c r="W2237" s="8">
        <f t="shared" ref="W2237" si="5734">IF(OR(AC2236="",AC2236=0),Z2236+V2237,IF(AB2235="Latest Sag:",AA2236+U2237+V2237,AC2236+V2237))</f>
        <v>0.11455600000000001</v>
      </c>
      <c r="X2237" s="33">
        <v>-37.145800000000001</v>
      </c>
      <c r="Y2237" s="53">
        <f t="shared" ref="Y2237" si="5735">IF(OR(ISBLANK(X2237),X2235=VALUE(20)),,IF(W2235="Latest Z20:",ABS(X2235-X2237-K2234*L2234-P2234*Q2234+U2236+U2237),ABS(X2236-X2237-K2236*L2236-P2236*Q2236+U2237)))</f>
        <v>2.1614654510671016E-15</v>
      </c>
      <c r="Z2237" s="28">
        <v>-67.833192999999994</v>
      </c>
      <c r="AA2237" s="28">
        <v>0.157776</v>
      </c>
      <c r="AB2237" s="28">
        <v>-4.3221000000000002E-2</v>
      </c>
      <c r="AC2237" s="8">
        <f t="shared" ref="AC2237" si="5736">AB2237+AA2237</f>
        <v>0.11455499999999999</v>
      </c>
      <c r="AD2237" s="35">
        <v>0.114549746983047</v>
      </c>
      <c r="AE2237" s="8">
        <f t="shared" ref="AE2237" si="5737">IF(AD2237="",0,IF(OR(AC2237="",AC2237=0),W2237-AD2237,AC2237-AD2237))</f>
        <v>5.2530169529912962E-6</v>
      </c>
      <c r="AF2237" s="58">
        <f t="shared" ref="AF2237" si="5738">IF(AA2237="",(Z2237-V2237)-Z2236,AC2237-W2237)</f>
        <v>-1.0000000000148779E-6</v>
      </c>
      <c r="AG2237" s="40"/>
      <c r="AH2237" s="73"/>
      <c r="AI2237" s="40"/>
      <c r="AJ2237" s="73">
        <v>450</v>
      </c>
      <c r="AK2237" s="40">
        <v>29</v>
      </c>
      <c r="AL2237" s="73">
        <v>200</v>
      </c>
      <c r="AM2237" s="70"/>
      <c r="AN2237" s="74"/>
      <c r="AO2237" s="70"/>
      <c r="AP2237" s="63"/>
      <c r="AQ2237" s="63"/>
      <c r="AR2237" s="40"/>
      <c r="AS2237" s="40"/>
      <c r="AT2237" s="63"/>
      <c r="AU2237" s="63"/>
      <c r="AV2237" s="142"/>
      <c r="AW2237" s="71"/>
      <c r="AX2237" s="45"/>
      <c r="AY2237" s="45"/>
      <c r="AZ2237" s="46"/>
      <c r="BA2237" s="152"/>
      <c r="BB2237" s="47"/>
      <c r="BC2237" s="158">
        <v>0</v>
      </c>
      <c r="BD2237" s="158">
        <v>4</v>
      </c>
      <c r="BE2237" s="47">
        <v>6.6</v>
      </c>
      <c r="BF2237" s="56"/>
      <c r="BG2237" s="49"/>
      <c r="BH2237" s="50"/>
      <c r="BI2237" s="49"/>
      <c r="BJ2237" s="49"/>
      <c r="BK2237" s="49"/>
      <c r="BL2237" s="49"/>
      <c r="BM2237" s="49"/>
      <c r="BN2237" s="50"/>
      <c r="BO2237" s="49"/>
      <c r="BP2237" s="49"/>
      <c r="BQ2237" s="50"/>
      <c r="BR2237" s="9"/>
    </row>
    <row r="2238" spans="1:70" s="6" customFormat="1" x14ac:dyDescent="0.25">
      <c r="A2238" s="170" t="s">
        <v>1155</v>
      </c>
      <c r="B2238" s="136"/>
      <c r="C2238" s="137">
        <v>44999.671087962961</v>
      </c>
      <c r="D2238" s="146">
        <v>3.54</v>
      </c>
      <c r="E2238" s="181" t="s">
        <v>814</v>
      </c>
      <c r="F2238" s="165" t="s">
        <v>1157</v>
      </c>
      <c r="G2238" s="22"/>
      <c r="H2238" s="134"/>
      <c r="I2238" s="134"/>
      <c r="J2238" s="145"/>
      <c r="K2238" s="29"/>
      <c r="L2238" s="29"/>
      <c r="M2238" s="1"/>
      <c r="N2238" s="1"/>
      <c r="O2238" s="3"/>
      <c r="P2238" s="29"/>
      <c r="Q2238" s="29"/>
      <c r="R2238" s="1"/>
      <c r="S2238" s="1"/>
      <c r="T2238" s="147" t="s">
        <v>903</v>
      </c>
      <c r="U2238" s="32" t="s">
        <v>24</v>
      </c>
      <c r="V2238" s="24"/>
      <c r="W2238" s="25" t="s">
        <v>22</v>
      </c>
      <c r="X2238" s="30">
        <v>20</v>
      </c>
      <c r="Y2238" s="138"/>
      <c r="Z2238" s="30"/>
      <c r="AA2238" s="30"/>
      <c r="AB2238" s="36" t="s">
        <v>21</v>
      </c>
      <c r="AC2238" s="24">
        <f>$AC$2237</f>
        <v>0.11455499999999999</v>
      </c>
      <c r="AD2238" s="30"/>
      <c r="AE2238" s="24"/>
      <c r="AF2238" s="24"/>
      <c r="AG2238" s="41"/>
      <c r="AH2238" s="41"/>
      <c r="AI2238" s="41"/>
      <c r="AJ2238" s="41"/>
      <c r="AK2238" s="41"/>
      <c r="AL2238" s="41"/>
      <c r="AM2238" s="41"/>
      <c r="AN2238" s="41"/>
      <c r="AO2238" s="41"/>
      <c r="AP2238" s="135"/>
      <c r="AQ2238" s="135"/>
      <c r="AR2238" s="41"/>
      <c r="AS2238" s="41"/>
      <c r="AT2238" s="135"/>
      <c r="AU2238" s="135"/>
      <c r="AV2238" s="29"/>
      <c r="AW2238" s="42"/>
      <c r="AX2238" s="42"/>
      <c r="AY2238" s="42"/>
      <c r="AZ2238" s="43"/>
      <c r="BA2238" s="151"/>
      <c r="BB2238" s="44"/>
      <c r="BC2238" s="157">
        <v>1</v>
      </c>
      <c r="BD2238" s="157"/>
      <c r="BE2238" s="44"/>
      <c r="BF2238" s="48"/>
      <c r="BG2238" s="48"/>
      <c r="BH2238" s="48"/>
      <c r="BI2238" s="48"/>
      <c r="BJ2238" s="48"/>
      <c r="BK2238" s="48"/>
      <c r="BL2238" s="48"/>
      <c r="BM2238" s="48"/>
      <c r="BN2238" s="48"/>
      <c r="BO2238" s="48"/>
      <c r="BP2238" s="48"/>
      <c r="BQ2238" s="48"/>
      <c r="BR2238" s="1"/>
    </row>
    <row r="2239" spans="1:70" s="7" customFormat="1" x14ac:dyDescent="0.25">
      <c r="A2239" s="68" t="s">
        <v>3097</v>
      </c>
      <c r="B2239" s="67" t="s">
        <v>1182</v>
      </c>
      <c r="C2239" s="52">
        <v>44999.675300925926</v>
      </c>
      <c r="D2239" s="16">
        <f t="shared" ref="D2239" si="5739">(K2239*M2239+P2239*R2239)/(24*60*60)</f>
        <v>0</v>
      </c>
      <c r="E2239" s="180"/>
      <c r="F2239" s="14" t="s">
        <v>3100</v>
      </c>
      <c r="G2239" s="15">
        <v>0.11600000000000001</v>
      </c>
      <c r="H2239" s="131">
        <v>20</v>
      </c>
      <c r="I2239" s="131">
        <v>10</v>
      </c>
      <c r="J2239" s="143" t="s">
        <v>2008</v>
      </c>
      <c r="K2239" s="37"/>
      <c r="L2239" s="27">
        <v>6.0000000000000001E-3</v>
      </c>
      <c r="M2239" s="179">
        <v>289</v>
      </c>
      <c r="N2239" s="13">
        <v>289</v>
      </c>
      <c r="O2239" s="17">
        <v>2E-3</v>
      </c>
      <c r="P2239" s="37"/>
      <c r="Q2239" s="27">
        <v>6.0000000000000001E-3</v>
      </c>
      <c r="R2239" s="13">
        <v>938</v>
      </c>
      <c r="S2239" s="13">
        <v>240</v>
      </c>
      <c r="T2239" s="133">
        <v>2.9999999999999997E-4</v>
      </c>
      <c r="U2239" s="27"/>
      <c r="V2239" s="8">
        <f t="shared" ref="V2239" si="5740">IF(AB2237="Latest Sag:",-(K2239*L2239+P2239*Q2239),-(K2239*L2239+P2239*Q2239)+U2239)</f>
        <v>0</v>
      </c>
      <c r="W2239" s="8">
        <f t="shared" ref="W2239" si="5741">IF(OR(AC2238="",AC2238=0),Z2238+V2239,IF(AB2237="Latest Sag:",AA2238+U2239+V2239,AC2238+V2239))</f>
        <v>0.11455499999999999</v>
      </c>
      <c r="X2239" s="34"/>
      <c r="Y2239" s="53">
        <f t="shared" ref="Y2239" si="5742">IF(OR(ISBLANK(X2239),X2237=VALUE(20)),,IF(W2237="Latest Z20:",ABS(X2237-X2239-K2236*L2236-P2236*Q2236+U2238+U2239),ABS(X2238-X2239-K2238*L2238-P2238*Q2238+U2239)))</f>
        <v>0</v>
      </c>
      <c r="Z2239" s="28">
        <v>-67.833190000000002</v>
      </c>
      <c r="AA2239" s="28">
        <v>0.157804</v>
      </c>
      <c r="AB2239" s="28">
        <v>-3.6186999999999997E-2</v>
      </c>
      <c r="AC2239" s="8">
        <f t="shared" ref="AC2239" si="5743">AB2239+AA2239</f>
        <v>0.121617</v>
      </c>
      <c r="AD2239" s="35">
        <v>0.11467223280402</v>
      </c>
      <c r="AE2239" s="8">
        <f t="shared" ref="AE2239" si="5744">IF(AD2239="",0,IF(OR(AC2239="",AC2239=0),W2239-AD2239,AC2239-AD2239))</f>
        <v>6.9447671959800006E-3</v>
      </c>
      <c r="AF2239" s="58">
        <f t="shared" ref="AF2239" si="5745">IF(AA2239="",(Z2239-V2239)-Z2238,AC2239-W2239)</f>
        <v>7.0620000000000127E-3</v>
      </c>
      <c r="AG2239" s="40"/>
      <c r="AH2239" s="73"/>
      <c r="AI2239" s="40"/>
      <c r="AJ2239" s="73">
        <v>450</v>
      </c>
      <c r="AK2239" s="40">
        <v>25</v>
      </c>
      <c r="AL2239" s="73">
        <v>200</v>
      </c>
      <c r="AM2239" s="70"/>
      <c r="AN2239" s="74"/>
      <c r="AO2239" s="70"/>
      <c r="AP2239" s="63"/>
      <c r="AQ2239" s="63"/>
      <c r="AR2239" s="40"/>
      <c r="AS2239" s="40"/>
      <c r="AT2239" s="63"/>
      <c r="AU2239" s="63"/>
      <c r="AV2239" s="142"/>
      <c r="AW2239" s="71"/>
      <c r="AX2239" s="45"/>
      <c r="AY2239" s="45"/>
      <c r="AZ2239" s="46"/>
      <c r="BA2239" s="152"/>
      <c r="BB2239" s="47"/>
      <c r="BC2239" s="158">
        <v>1</v>
      </c>
      <c r="BD2239" s="158"/>
      <c r="BE2239" s="47"/>
      <c r="BF2239" s="56"/>
      <c r="BG2239" s="49"/>
      <c r="BH2239" s="50"/>
      <c r="BI2239" s="49"/>
      <c r="BJ2239" s="49"/>
      <c r="BK2239" s="49"/>
      <c r="BL2239" s="49"/>
      <c r="BM2239" s="49"/>
      <c r="BN2239" s="50"/>
      <c r="BO2239" s="49"/>
      <c r="BP2239" s="49"/>
      <c r="BQ2239" s="50"/>
      <c r="BR2239" s="9"/>
    </row>
    <row r="2240" spans="1:70" s="7" customFormat="1" x14ac:dyDescent="0.25">
      <c r="A2240" s="68" t="s">
        <v>3107</v>
      </c>
      <c r="B2240" s="67" t="s">
        <v>1182</v>
      </c>
      <c r="C2240" s="52">
        <v>44999.694780092592</v>
      </c>
      <c r="D2240" s="16">
        <f t="shared" ref="D2240" si="5746">(K2240*M2240+P2240*R2240)/(24*60*60)</f>
        <v>1.0034722222222223E-2</v>
      </c>
      <c r="E2240" s="180"/>
      <c r="F2240" s="14" t="s">
        <v>3100</v>
      </c>
      <c r="G2240" s="15">
        <v>0.11600000000000001</v>
      </c>
      <c r="H2240" s="131">
        <v>20</v>
      </c>
      <c r="I2240" s="131">
        <v>10</v>
      </c>
      <c r="J2240" s="143" t="s">
        <v>2008</v>
      </c>
      <c r="K2240" s="27">
        <v>3</v>
      </c>
      <c r="L2240" s="27">
        <v>6.0000000000000001E-3</v>
      </c>
      <c r="M2240" s="179">
        <v>289</v>
      </c>
      <c r="N2240" s="13">
        <v>289</v>
      </c>
      <c r="O2240" s="17">
        <v>2E-3</v>
      </c>
      <c r="P2240" s="27">
        <v>0</v>
      </c>
      <c r="Q2240" s="27">
        <v>6.0000000000000001E-3</v>
      </c>
      <c r="R2240" s="13">
        <v>938</v>
      </c>
      <c r="S2240" s="13">
        <v>240</v>
      </c>
      <c r="T2240" s="133">
        <v>2.9999999999999997E-4</v>
      </c>
      <c r="U2240" s="27">
        <v>-2.3E-2</v>
      </c>
      <c r="V2240" s="8">
        <f t="shared" ref="V2240" si="5747">IF(AB2238="Latest Sag:",-(K2240*L2240+P2240*Q2240),-(K2240*L2240+P2240*Q2240)+U2240)</f>
        <v>-1.8000000000000002E-2</v>
      </c>
      <c r="W2240" s="8">
        <f t="shared" ref="W2240" si="5748">IF(OR(AC2239="",AC2239=0),Z2239+V2240,IF(AB2238="Latest Sag:",AA2239+U2240+V2240,AC2239+V2240))</f>
        <v>0.11680400000000001</v>
      </c>
      <c r="X2240" s="33">
        <v>-37.1404</v>
      </c>
      <c r="Y2240" s="53">
        <f t="shared" ref="Y2240" si="5749">IF(OR(ISBLANK(X2240),X2238=VALUE(20)),,IF(W2238="Latest Z20:",ABS(X2238-X2240-K2237*L2237-P2237*Q2237+U2239+U2240),ABS(X2239-X2240-K2239*L2239-P2239*Q2239+U2240)))</f>
        <v>0</v>
      </c>
      <c r="Z2240" s="28">
        <v>-67.833178000000004</v>
      </c>
      <c r="AA2240" s="28">
        <v>0.157808</v>
      </c>
      <c r="AB2240" s="28">
        <v>-3.7705000000000002E-2</v>
      </c>
      <c r="AC2240" s="8">
        <f t="shared" ref="AC2240" si="5750">AB2240+AA2240</f>
        <v>0.120103</v>
      </c>
      <c r="AD2240" s="35">
        <v>0.11467223280402</v>
      </c>
      <c r="AE2240" s="8">
        <f t="shared" ref="AE2240" si="5751">IF(AD2240="",0,IF(OR(AC2240="",AC2240=0),W2240-AD2240,AC2240-AD2240))</f>
        <v>5.4307671959799991E-3</v>
      </c>
      <c r="AF2240" s="58">
        <f t="shared" ref="AF2240" si="5752">IF(AA2240="",(Z2240-V2240)-Z2239,AC2240-W2240)</f>
        <v>3.2989999999999964E-3</v>
      </c>
      <c r="AG2240" s="40"/>
      <c r="AH2240" s="73"/>
      <c r="AI2240" s="40"/>
      <c r="AJ2240" s="73">
        <v>450</v>
      </c>
      <c r="AK2240" s="40">
        <v>28</v>
      </c>
      <c r="AL2240" s="73">
        <v>200</v>
      </c>
      <c r="AM2240" s="70"/>
      <c r="AN2240" s="74"/>
      <c r="AO2240" s="70"/>
      <c r="AP2240" s="63"/>
      <c r="AQ2240" s="63"/>
      <c r="AR2240" s="40"/>
      <c r="AS2240" s="40"/>
      <c r="AT2240" s="63"/>
      <c r="AU2240" s="63"/>
      <c r="AV2240" s="142"/>
      <c r="AW2240" s="71"/>
      <c r="AX2240" s="45"/>
      <c r="AY2240" s="45"/>
      <c r="AZ2240" s="46"/>
      <c r="BA2240" s="152"/>
      <c r="BB2240" s="47"/>
      <c r="BC2240" s="158">
        <v>1</v>
      </c>
      <c r="BD2240" s="158"/>
      <c r="BE2240" s="47"/>
      <c r="BF2240" s="56"/>
      <c r="BG2240" s="49"/>
      <c r="BH2240" s="50"/>
      <c r="BI2240" s="49"/>
      <c r="BJ2240" s="49"/>
      <c r="BK2240" s="49"/>
      <c r="BL2240" s="49"/>
      <c r="BM2240" s="49"/>
      <c r="BN2240" s="50"/>
      <c r="BO2240" s="49"/>
      <c r="BP2240" s="49"/>
      <c r="BQ2240" s="50"/>
      <c r="BR2240" s="9"/>
    </row>
    <row r="2241" spans="1:70" s="7" customFormat="1" ht="63" x14ac:dyDescent="0.25">
      <c r="A2241" s="68" t="s">
        <v>3108</v>
      </c>
      <c r="B2241" s="67" t="s">
        <v>3078</v>
      </c>
      <c r="C2241" s="52">
        <v>44999.717465277776</v>
      </c>
      <c r="D2241" s="16">
        <f t="shared" ref="D2241" si="5753">(K2241*M2241+P2241*R2241)/(24*60*60)</f>
        <v>1.7546296296296296E-2</v>
      </c>
      <c r="E2241" s="180" t="s">
        <v>3111</v>
      </c>
      <c r="F2241" s="14" t="s">
        <v>3100</v>
      </c>
      <c r="G2241" s="15">
        <v>0.11600000000000001</v>
      </c>
      <c r="H2241" s="131">
        <v>20</v>
      </c>
      <c r="I2241" s="131">
        <v>10</v>
      </c>
      <c r="J2241" s="143" t="s">
        <v>2008</v>
      </c>
      <c r="K2241" s="27">
        <v>2</v>
      </c>
      <c r="L2241" s="27">
        <v>6.0000000000000001E-3</v>
      </c>
      <c r="M2241" s="179">
        <v>289</v>
      </c>
      <c r="N2241" s="13">
        <v>289</v>
      </c>
      <c r="O2241" s="17">
        <v>2E-3</v>
      </c>
      <c r="P2241" s="27">
        <v>1</v>
      </c>
      <c r="Q2241" s="27">
        <v>6.0000000000000001E-3</v>
      </c>
      <c r="R2241" s="13">
        <v>938</v>
      </c>
      <c r="S2241" s="13">
        <v>240</v>
      </c>
      <c r="T2241" s="133">
        <v>2.9999999999999997E-4</v>
      </c>
      <c r="U2241" s="27">
        <v>1.26E-2</v>
      </c>
      <c r="V2241" s="8">
        <f t="shared" ref="V2241" si="5754">IF(AB2239="Latest Sag:",-(K2241*L2241+P2241*Q2241),-(K2241*L2241+P2241*Q2241)+U2241)</f>
        <v>-5.400000000000002E-3</v>
      </c>
      <c r="W2241" s="8">
        <f t="shared" ref="W2241" si="5755">IF(OR(AC2240="",AC2240=0),Z2240+V2241,IF(AB2239="Latest Sag:",AA2240+U2241+V2241,AC2240+V2241))</f>
        <v>0.114703</v>
      </c>
      <c r="X2241" s="33">
        <v>-37.145800000000001</v>
      </c>
      <c r="Y2241" s="53">
        <f t="shared" ref="Y2241" si="5756">IF(OR(ISBLANK(X2241),X2239=VALUE(20)),,IF(W2239="Latest Z20:",ABS(X2239-X2241-K2238*L2238-P2238*Q2238+U2240+U2241),ABS(X2240-X2241-K2240*L2240-P2240*Q2240+U2241)))</f>
        <v>1.6237011735142914E-15</v>
      </c>
      <c r="Z2241" s="28">
        <v>-67.833464000000006</v>
      </c>
      <c r="AA2241" s="28">
        <v>0.15778900000000001</v>
      </c>
      <c r="AB2241" s="28">
        <v>-4.3094E-2</v>
      </c>
      <c r="AC2241" s="8">
        <f t="shared" ref="AC2241" si="5757">AB2241+AA2241</f>
        <v>0.11469500000000002</v>
      </c>
      <c r="AD2241" s="35">
        <v>0.11467223280402</v>
      </c>
      <c r="AE2241" s="8">
        <f t="shared" ref="AE2241" si="5758">IF(AD2241="",0,IF(OR(AC2241="",AC2241=0),W2241-AD2241,AC2241-AD2241))</f>
        <v>2.2767195980016863E-5</v>
      </c>
      <c r="AF2241" s="58">
        <f t="shared" ref="AF2241" si="5759">IF(AA2241="",(Z2241-V2241)-Z2240,AC2241-W2241)</f>
        <v>-7.9999999999802451E-6</v>
      </c>
      <c r="AG2241" s="40"/>
      <c r="AH2241" s="73"/>
      <c r="AI2241" s="40"/>
      <c r="AJ2241" s="73">
        <v>450</v>
      </c>
      <c r="AK2241" s="40">
        <v>32</v>
      </c>
      <c r="AL2241" s="73">
        <v>200</v>
      </c>
      <c r="AM2241" s="70"/>
      <c r="AN2241" s="74"/>
      <c r="AO2241" s="70"/>
      <c r="AP2241" s="63"/>
      <c r="AQ2241" s="63"/>
      <c r="AR2241" s="40"/>
      <c r="AS2241" s="40"/>
      <c r="AT2241" s="63"/>
      <c r="AU2241" s="63"/>
      <c r="AV2241" s="142"/>
      <c r="AW2241" s="71"/>
      <c r="AX2241" s="45"/>
      <c r="AY2241" s="45"/>
      <c r="AZ2241" s="46"/>
      <c r="BA2241" s="152"/>
      <c r="BB2241" s="47"/>
      <c r="BC2241" s="158">
        <v>1</v>
      </c>
      <c r="BD2241" s="158"/>
      <c r="BE2241" s="47"/>
      <c r="BF2241" s="56"/>
      <c r="BG2241" s="49"/>
      <c r="BH2241" s="50"/>
      <c r="BI2241" s="49"/>
      <c r="BJ2241" s="49"/>
      <c r="BK2241" s="49"/>
      <c r="BL2241" s="49"/>
      <c r="BM2241" s="49"/>
      <c r="BN2241" s="50"/>
      <c r="BO2241" s="49"/>
      <c r="BP2241" s="49"/>
      <c r="BQ2241" s="50"/>
      <c r="BR2241" s="9"/>
    </row>
    <row r="2242" spans="1:70" s="7" customFormat="1" x14ac:dyDescent="0.25">
      <c r="A2242" s="68" t="s">
        <v>3109</v>
      </c>
      <c r="B2242" s="67" t="s">
        <v>1910</v>
      </c>
      <c r="C2242" s="52">
        <v>44999.789664351854</v>
      </c>
      <c r="D2242" s="16">
        <f t="shared" ref="D2242" si="5760">(K2242*M2242+P2242*R2242)/(24*60*60)</f>
        <v>1.7546296296296296E-2</v>
      </c>
      <c r="E2242" s="180"/>
      <c r="F2242" s="14" t="s">
        <v>3100</v>
      </c>
      <c r="G2242" s="15">
        <v>0.11600000000000001</v>
      </c>
      <c r="H2242" s="131">
        <v>20</v>
      </c>
      <c r="I2242" s="131">
        <v>10</v>
      </c>
      <c r="J2242" s="143" t="s">
        <v>2008</v>
      </c>
      <c r="K2242" s="27">
        <v>2</v>
      </c>
      <c r="L2242" s="27">
        <v>6.0000000000000001E-3</v>
      </c>
      <c r="M2242" s="179">
        <v>289</v>
      </c>
      <c r="N2242" s="13">
        <v>289</v>
      </c>
      <c r="O2242" s="17">
        <v>2E-3</v>
      </c>
      <c r="P2242" s="27">
        <v>1</v>
      </c>
      <c r="Q2242" s="27">
        <v>6.0000000000000001E-3</v>
      </c>
      <c r="R2242" s="13">
        <v>938</v>
      </c>
      <c r="S2242" s="13">
        <v>240</v>
      </c>
      <c r="T2242" s="133">
        <v>2.9999999999999997E-4</v>
      </c>
      <c r="U2242" s="27">
        <v>1.2999999999999999E-2</v>
      </c>
      <c r="V2242" s="8">
        <f t="shared" ref="V2242" si="5761">IF(AB2240="Latest Sag:",-(K2242*L2242+P2242*Q2242),-(K2242*L2242+P2242*Q2242)+U2242)</f>
        <v>-5.0000000000000027E-3</v>
      </c>
      <c r="W2242" s="8">
        <f t="shared" ref="W2242" si="5762">IF(OR(AC2241="",AC2241=0),Z2241+V2242,IF(AB2240="Latest Sag:",AA2241+U2242+V2242,AC2241+V2242))</f>
        <v>0.10969500000000001</v>
      </c>
      <c r="X2242" s="33">
        <v>-37.150799999999997</v>
      </c>
      <c r="Y2242" s="53">
        <f t="shared" ref="Y2242" si="5763">IF(OR(ISBLANK(X2242),X2240=VALUE(20)),,IF(W2240="Latest Z20:",ABS(X2240-X2242-K2239*L2239-P2239*Q2239+U2241+U2242),ABS(X2241-X2242-K2241*L2241-P2241*Q2241+U2242)))</f>
        <v>4.5484449540111882E-15</v>
      </c>
      <c r="Z2242" s="28">
        <v>-67.833163999999996</v>
      </c>
      <c r="AA2242" s="28">
        <v>0.15779099999999999</v>
      </c>
      <c r="AB2242" s="28">
        <v>-4.7988999999999997E-2</v>
      </c>
      <c r="AC2242" s="8">
        <f t="shared" ref="AC2242" si="5764">AB2242+AA2242</f>
        <v>0.10980199999999998</v>
      </c>
      <c r="AD2242" s="35">
        <v>0.11467223280402</v>
      </c>
      <c r="AE2242" s="8">
        <f t="shared" ref="AE2242" si="5765">IF(AD2242="",0,IF(OR(AC2242="",AC2242=0),W2242-AD2242,AC2242-AD2242))</f>
        <v>-4.8702328040200193E-3</v>
      </c>
      <c r="AF2242" s="58">
        <f t="shared" ref="AF2242" si="5766">IF(AA2242="",(Z2242-V2242)-Z2241,AC2242-W2242)</f>
        <v>1.0699999999996823E-4</v>
      </c>
      <c r="AG2242" s="40"/>
      <c r="AH2242" s="73"/>
      <c r="AI2242" s="40"/>
      <c r="AJ2242" s="73">
        <v>450</v>
      </c>
      <c r="AK2242" s="40">
        <v>64</v>
      </c>
      <c r="AL2242" s="73">
        <v>200</v>
      </c>
      <c r="AM2242" s="70"/>
      <c r="AN2242" s="74"/>
      <c r="AO2242" s="70"/>
      <c r="AP2242" s="63"/>
      <c r="AQ2242" s="63"/>
      <c r="AR2242" s="40"/>
      <c r="AS2242" s="40"/>
      <c r="AT2242" s="63"/>
      <c r="AU2242" s="63"/>
      <c r="AV2242" s="142"/>
      <c r="AW2242" s="71"/>
      <c r="AX2242" s="45"/>
      <c r="AY2242" s="45"/>
      <c r="AZ2242" s="46"/>
      <c r="BA2242" s="152"/>
      <c r="BB2242" s="47"/>
      <c r="BC2242" s="158">
        <v>1</v>
      </c>
      <c r="BD2242" s="158"/>
      <c r="BE2242" s="47"/>
      <c r="BF2242" s="56"/>
      <c r="BG2242" s="49"/>
      <c r="BH2242" s="50"/>
      <c r="BI2242" s="49"/>
      <c r="BJ2242" s="49"/>
      <c r="BK2242" s="49"/>
      <c r="BL2242" s="49"/>
      <c r="BM2242" s="49"/>
      <c r="BN2242" s="50"/>
      <c r="BO2242" s="49"/>
      <c r="BP2242" s="49"/>
      <c r="BQ2242" s="50"/>
      <c r="BR2242" s="9"/>
    </row>
    <row r="2243" spans="1:70" s="7" customFormat="1" x14ac:dyDescent="0.25">
      <c r="A2243" s="68" t="s">
        <v>3110</v>
      </c>
      <c r="B2243" s="67" t="s">
        <v>1910</v>
      </c>
      <c r="C2243" s="52">
        <v>44999.791250000002</v>
      </c>
      <c r="D2243" s="16">
        <f t="shared" ref="D2243" si="5767">(K2243*M2243+P2243*R2243)/(24*60*60)</f>
        <v>1.7546296296296296E-2</v>
      </c>
      <c r="E2243" s="180"/>
      <c r="F2243" s="14" t="s">
        <v>3100</v>
      </c>
      <c r="G2243" s="15">
        <v>0.11600000000000001</v>
      </c>
      <c r="H2243" s="131">
        <v>20</v>
      </c>
      <c r="I2243" s="131">
        <v>10</v>
      </c>
      <c r="J2243" s="143" t="s">
        <v>2008</v>
      </c>
      <c r="K2243" s="27">
        <v>2</v>
      </c>
      <c r="L2243" s="27">
        <v>6.0000000000000001E-3</v>
      </c>
      <c r="M2243" s="179">
        <v>289</v>
      </c>
      <c r="N2243" s="13">
        <v>289</v>
      </c>
      <c r="O2243" s="17">
        <v>2E-3</v>
      </c>
      <c r="P2243" s="27">
        <v>1</v>
      </c>
      <c r="Q2243" s="27">
        <v>6.0000000000000001E-3</v>
      </c>
      <c r="R2243" s="13">
        <v>938</v>
      </c>
      <c r="S2243" s="13">
        <v>240</v>
      </c>
      <c r="T2243" s="133">
        <v>2.9999999999999997E-4</v>
      </c>
      <c r="U2243" s="27">
        <v>1.49E-2</v>
      </c>
      <c r="V2243" s="8">
        <f t="shared" ref="V2243" si="5768">IF(AB2241="Latest Sag:",-(K2243*L2243+P2243*Q2243),-(K2243*L2243+P2243*Q2243)+U2243)</f>
        <v>-3.1000000000000021E-3</v>
      </c>
      <c r="W2243" s="8">
        <f t="shared" ref="W2243" si="5769">IF(OR(AC2242="",AC2242=0),Z2242+V2243,IF(AB2241="Latest Sag:",AA2242+U2243+V2243,AC2242+V2243))</f>
        <v>0.10670199999999998</v>
      </c>
      <c r="X2243" s="33">
        <v>-37.1539</v>
      </c>
      <c r="Y2243" s="53">
        <f t="shared" ref="Y2243" si="5770">IF(OR(ISBLANK(X2243),X2241=VALUE(20)),,IF(W2241="Latest Z20:",ABS(X2241-X2243-K2240*L2240-P2240*Q2240+U2242+U2243),ABS(X2242-X2243-K2242*L2242-P2242*Q2242+U2243)))</f>
        <v>3.4330177589581012E-15</v>
      </c>
      <c r="Z2243" s="28">
        <v>-67.833164999999994</v>
      </c>
      <c r="AA2243" s="28">
        <v>0.157806</v>
      </c>
      <c r="AB2243" s="28">
        <v>-5.1177E-2</v>
      </c>
      <c r="AC2243" s="8">
        <f t="shared" ref="AC2243" si="5771">AB2243+AA2243</f>
        <v>0.106629</v>
      </c>
      <c r="AD2243" s="35">
        <v>0.11467223280402</v>
      </c>
      <c r="AE2243" s="8">
        <f t="shared" ref="AE2243" si="5772">IF(AD2243="",0,IF(OR(AC2243="",AC2243=0),W2243-AD2243,AC2243-AD2243))</f>
        <v>-8.0432328040200007E-3</v>
      </c>
      <c r="AF2243" s="58">
        <f t="shared" ref="AF2243" si="5773">IF(AA2243="",(Z2243-V2243)-Z2242,AC2243-W2243)</f>
        <v>-7.2999999999975862E-5</v>
      </c>
      <c r="AG2243" s="40"/>
      <c r="AH2243" s="73"/>
      <c r="AI2243" s="40"/>
      <c r="AJ2243" s="73">
        <v>450</v>
      </c>
      <c r="AK2243" s="40">
        <v>63</v>
      </c>
      <c r="AL2243" s="73">
        <v>200</v>
      </c>
      <c r="AM2243" s="70"/>
      <c r="AN2243" s="74"/>
      <c r="AO2243" s="70"/>
      <c r="AP2243" s="63"/>
      <c r="AQ2243" s="63"/>
      <c r="AR2243" s="40"/>
      <c r="AS2243" s="40"/>
      <c r="AT2243" s="63"/>
      <c r="AU2243" s="63"/>
      <c r="AV2243" s="142"/>
      <c r="AW2243" s="71"/>
      <c r="AX2243" s="45"/>
      <c r="AY2243" s="45"/>
      <c r="AZ2243" s="46"/>
      <c r="BA2243" s="152"/>
      <c r="BB2243" s="47"/>
      <c r="BC2243" s="158">
        <v>1</v>
      </c>
      <c r="BD2243" s="158"/>
      <c r="BE2243" s="47"/>
      <c r="BF2243" s="56"/>
      <c r="BG2243" s="49"/>
      <c r="BH2243" s="50"/>
      <c r="BI2243" s="49"/>
      <c r="BJ2243" s="49"/>
      <c r="BK2243" s="49"/>
      <c r="BL2243" s="49"/>
      <c r="BM2243" s="49"/>
      <c r="BN2243" s="50"/>
      <c r="BO2243" s="49"/>
      <c r="BP2243" s="49"/>
      <c r="BQ2243" s="50"/>
      <c r="BR2243" s="9"/>
    </row>
    <row r="2244" spans="1:70" s="7" customFormat="1" x14ac:dyDescent="0.25">
      <c r="A2244" s="68" t="s">
        <v>3112</v>
      </c>
      <c r="B2244" s="67" t="s">
        <v>1910</v>
      </c>
      <c r="C2244" s="52">
        <v>44999.82402777778</v>
      </c>
      <c r="D2244" s="16">
        <f t="shared" ref="D2244" si="5774">(K2244*M2244+P2244*R2244)/(24*60*60)</f>
        <v>1.7546296296296296E-2</v>
      </c>
      <c r="E2244" s="180"/>
      <c r="F2244" s="14" t="s">
        <v>3100</v>
      </c>
      <c r="G2244" s="15">
        <v>0.11600000000000001</v>
      </c>
      <c r="H2244" s="131">
        <v>20</v>
      </c>
      <c r="I2244" s="131">
        <v>10</v>
      </c>
      <c r="J2244" s="143" t="s">
        <v>2008</v>
      </c>
      <c r="K2244" s="27">
        <v>2</v>
      </c>
      <c r="L2244" s="27">
        <v>6.0000000000000001E-3</v>
      </c>
      <c r="M2244" s="179">
        <v>289</v>
      </c>
      <c r="N2244" s="13">
        <v>289</v>
      </c>
      <c r="O2244" s="17">
        <v>2E-3</v>
      </c>
      <c r="P2244" s="27">
        <v>1</v>
      </c>
      <c r="Q2244" s="27">
        <v>6.0000000000000001E-3</v>
      </c>
      <c r="R2244" s="13">
        <v>938</v>
      </c>
      <c r="S2244" s="13">
        <v>240</v>
      </c>
      <c r="T2244" s="133">
        <v>2.9999999999999997E-4</v>
      </c>
      <c r="U2244" s="27">
        <v>1.2999999999999999E-2</v>
      </c>
      <c r="V2244" s="8">
        <f t="shared" ref="V2244" si="5775">IF(AB2242="Latest Sag:",-(K2244*L2244+P2244*Q2244),-(K2244*L2244+P2244*Q2244)+U2244)</f>
        <v>-5.0000000000000027E-3</v>
      </c>
      <c r="W2244" s="8">
        <f t="shared" ref="W2244" si="5776">IF(OR(AC2243="",AC2243=0),Z2243+V2244,IF(AB2242="Latest Sag:",AA2243+U2244+V2244,AC2243+V2244))</f>
        <v>0.101629</v>
      </c>
      <c r="X2244" s="33">
        <v>-37.158900000000003</v>
      </c>
      <c r="Y2244" s="53">
        <f t="shared" ref="Y2244" si="5777">IF(OR(ISBLANK(X2244),X2242=VALUE(20)),,IF(W2242="Latest Z20:",ABS(X2242-X2244-K2241*L2241-P2241*Q2241+U2243+U2244),ABS(X2243-X2244-K2243*L2243-P2243*Q2243+U2244)))</f>
        <v>2.5569824035898137E-15</v>
      </c>
      <c r="Z2244" s="28">
        <v>-67.833150000000003</v>
      </c>
      <c r="AA2244" s="28">
        <v>0.15782099999999999</v>
      </c>
      <c r="AB2244" s="28">
        <v>-5.6182999999999997E-2</v>
      </c>
      <c r="AC2244" s="8">
        <f t="shared" ref="AC2244" si="5778">AB2244+AA2244</f>
        <v>0.10163799999999999</v>
      </c>
      <c r="AD2244" s="35">
        <v>0.11467223280402</v>
      </c>
      <c r="AE2244" s="8">
        <f t="shared" ref="AE2244" si="5779">IF(AD2244="",0,IF(OR(AC2244="",AC2244=0),W2244-AD2244,AC2244-AD2244))</f>
        <v>-1.303423280402001E-2</v>
      </c>
      <c r="AF2244" s="58">
        <f t="shared" ref="AF2244" si="5780">IF(AA2244="",(Z2244-V2244)-Z2243,AC2244-W2244)</f>
        <v>8.999999999995123E-6</v>
      </c>
      <c r="AG2244" s="40"/>
      <c r="AH2244" s="73"/>
      <c r="AI2244" s="40"/>
      <c r="AJ2244" s="73">
        <v>450</v>
      </c>
      <c r="AK2244" s="40">
        <v>41</v>
      </c>
      <c r="AL2244" s="73">
        <v>200</v>
      </c>
      <c r="AM2244" s="70"/>
      <c r="AN2244" s="74"/>
      <c r="AO2244" s="70"/>
      <c r="AP2244" s="63"/>
      <c r="AQ2244" s="63"/>
      <c r="AR2244" s="40"/>
      <c r="AS2244" s="40"/>
      <c r="AT2244" s="63"/>
      <c r="AU2244" s="63"/>
      <c r="AV2244" s="142"/>
      <c r="AW2244" s="71"/>
      <c r="AX2244" s="45"/>
      <c r="AY2244" s="45"/>
      <c r="AZ2244" s="46"/>
      <c r="BA2244" s="152"/>
      <c r="BB2244" s="47"/>
      <c r="BC2244" s="158">
        <v>1</v>
      </c>
      <c r="BD2244" s="158"/>
      <c r="BE2244" s="47"/>
      <c r="BF2244" s="56"/>
      <c r="BG2244" s="49"/>
      <c r="BH2244" s="50"/>
      <c r="BI2244" s="49"/>
      <c r="BJ2244" s="49"/>
      <c r="BK2244" s="49"/>
      <c r="BL2244" s="49"/>
      <c r="BM2244" s="49"/>
      <c r="BN2244" s="50"/>
      <c r="BO2244" s="49"/>
      <c r="BP2244" s="49"/>
      <c r="BQ2244" s="50"/>
      <c r="BR2244" s="9"/>
    </row>
    <row r="2245" spans="1:70" s="7" customFormat="1" x14ac:dyDescent="0.25">
      <c r="A2245" s="68" t="s">
        <v>3113</v>
      </c>
      <c r="B2245" s="67" t="s">
        <v>1910</v>
      </c>
      <c r="C2245" s="52">
        <v>44999.855590277781</v>
      </c>
      <c r="D2245" s="16">
        <f t="shared" ref="D2245" si="5781">(K2245*M2245+P2245*R2245)/(24*60*60)</f>
        <v>1.7546296296296296E-2</v>
      </c>
      <c r="E2245" s="180" t="s">
        <v>3114</v>
      </c>
      <c r="F2245" s="14" t="s">
        <v>3100</v>
      </c>
      <c r="G2245" s="15">
        <v>0.11600000000000001</v>
      </c>
      <c r="H2245" s="131">
        <v>20</v>
      </c>
      <c r="I2245" s="131">
        <v>10</v>
      </c>
      <c r="J2245" s="143" t="s">
        <v>2008</v>
      </c>
      <c r="K2245" s="27">
        <v>2</v>
      </c>
      <c r="L2245" s="27">
        <v>6.0000000000000001E-3</v>
      </c>
      <c r="M2245" s="179">
        <v>289</v>
      </c>
      <c r="N2245" s="13">
        <v>289</v>
      </c>
      <c r="O2245" s="17">
        <v>2E-3</v>
      </c>
      <c r="P2245" s="27">
        <v>1</v>
      </c>
      <c r="Q2245" s="27">
        <v>6.0000000000000001E-3</v>
      </c>
      <c r="R2245" s="13">
        <v>938</v>
      </c>
      <c r="S2245" s="13">
        <v>240</v>
      </c>
      <c r="T2245" s="133">
        <v>2.9999999999999997E-4</v>
      </c>
      <c r="U2245" s="27">
        <v>1.4999999999999999E-2</v>
      </c>
      <c r="V2245" s="8">
        <f t="shared" ref="V2245" si="5782">IF(AB2243="Latest Sag:",-(K2245*L2245+P2245*Q2245),-(K2245*L2245+P2245*Q2245)+U2245)</f>
        <v>-3.0000000000000027E-3</v>
      </c>
      <c r="W2245" s="8">
        <f t="shared" ref="W2245" si="5783">IF(OR(AC2244="",AC2244=0),Z2244+V2245,IF(AB2243="Latest Sag:",AA2244+U2245+V2245,AC2244+V2245))</f>
        <v>9.863799999999999E-2</v>
      </c>
      <c r="X2245" s="33">
        <v>-37.161900000000003</v>
      </c>
      <c r="Y2245" s="53">
        <f t="shared" ref="Y2245" si="5784">IF(OR(ISBLANK(X2245),X2243=VALUE(20)),,IF(W2243="Latest Z20:",ABS(X2243-X2245-K2242*L2242-P2242*Q2242+U2244+U2245),ABS(X2244-X2245-K2244*L2244-P2244*Q2244+U2245)))</f>
        <v>1.1275702593849246E-16</v>
      </c>
      <c r="Z2245" s="28">
        <v>-67.833338999999995</v>
      </c>
      <c r="AA2245" s="28">
        <v>0.15779199999999999</v>
      </c>
      <c r="AB2245" s="28">
        <v>-5.9194999999999998E-2</v>
      </c>
      <c r="AC2245" s="8">
        <f t="shared" ref="AC2245" si="5785">AB2245+AA2245</f>
        <v>9.859699999999999E-2</v>
      </c>
      <c r="AD2245" s="35">
        <v>0.11467223280402</v>
      </c>
      <c r="AE2245" s="8">
        <f t="shared" ref="AE2245" si="5786">IF(AD2245="",0,IF(OR(AC2245="",AC2245=0),W2245-AD2245,AC2245-AD2245))</f>
        <v>-1.6075232804020012E-2</v>
      </c>
      <c r="AF2245" s="58">
        <f t="shared" ref="AF2245" si="5787">IF(AA2245="",(Z2245-V2245)-Z2244,AC2245-W2245)</f>
        <v>-4.099999999999937E-5</v>
      </c>
      <c r="AG2245" s="40"/>
      <c r="AH2245" s="73"/>
      <c r="AI2245" s="40"/>
      <c r="AJ2245" s="73">
        <v>450</v>
      </c>
      <c r="AK2245" s="40">
        <v>43</v>
      </c>
      <c r="AL2245" s="73">
        <v>200</v>
      </c>
      <c r="AM2245" s="70"/>
      <c r="AN2245" s="74"/>
      <c r="AO2245" s="70"/>
      <c r="AP2245" s="63"/>
      <c r="AQ2245" s="63"/>
      <c r="AR2245" s="40"/>
      <c r="AS2245" s="40"/>
      <c r="AT2245" s="63"/>
      <c r="AU2245" s="63"/>
      <c r="AV2245" s="142"/>
      <c r="AW2245" s="71"/>
      <c r="AX2245" s="45"/>
      <c r="AY2245" s="45"/>
      <c r="AZ2245" s="46"/>
      <c r="BA2245" s="152"/>
      <c r="BB2245" s="47"/>
      <c r="BC2245" s="158">
        <v>1</v>
      </c>
      <c r="BD2245" s="158"/>
      <c r="BE2245" s="47"/>
      <c r="BF2245" s="56"/>
      <c r="BG2245" s="49"/>
      <c r="BH2245" s="50"/>
      <c r="BI2245" s="49"/>
      <c r="BJ2245" s="49"/>
      <c r="BK2245" s="49"/>
      <c r="BL2245" s="49"/>
      <c r="BM2245" s="49"/>
      <c r="BN2245" s="50"/>
      <c r="BO2245" s="49"/>
      <c r="BP2245" s="49"/>
      <c r="BQ2245" s="50"/>
      <c r="BR2245" s="9"/>
    </row>
    <row r="2246" spans="1:70" s="6" customFormat="1" x14ac:dyDescent="0.25">
      <c r="A2246" s="170" t="s">
        <v>1155</v>
      </c>
      <c r="B2246" s="136"/>
      <c r="C2246" s="137">
        <v>44999.894699074073</v>
      </c>
      <c r="D2246" s="146">
        <v>5.37</v>
      </c>
      <c r="E2246" s="181" t="s">
        <v>814</v>
      </c>
      <c r="F2246" s="165" t="s">
        <v>1171</v>
      </c>
      <c r="G2246" s="22"/>
      <c r="H2246" s="134"/>
      <c r="I2246" s="134"/>
      <c r="J2246" s="145"/>
      <c r="K2246" s="29"/>
      <c r="L2246" s="29"/>
      <c r="M2246" s="1"/>
      <c r="N2246" s="1"/>
      <c r="O2246" s="3"/>
      <c r="P2246" s="29"/>
      <c r="Q2246" s="29"/>
      <c r="R2246" s="1"/>
      <c r="S2246" s="1"/>
      <c r="T2246" s="147" t="s">
        <v>903</v>
      </c>
      <c r="U2246" s="32" t="s">
        <v>24</v>
      </c>
      <c r="V2246" s="24"/>
      <c r="W2246" s="25" t="s">
        <v>22</v>
      </c>
      <c r="X2246" s="30">
        <v>20</v>
      </c>
      <c r="Y2246" s="138"/>
      <c r="Z2246" s="30"/>
      <c r="AA2246" s="30"/>
      <c r="AB2246" s="36" t="s">
        <v>21</v>
      </c>
      <c r="AC2246" s="24">
        <f>$AC$2245</f>
        <v>9.859699999999999E-2</v>
      </c>
      <c r="AD2246" s="30"/>
      <c r="AE2246" s="24"/>
      <c r="AF2246" s="24"/>
      <c r="AG2246" s="41"/>
      <c r="AH2246" s="41"/>
      <c r="AI2246" s="41"/>
      <c r="AJ2246" s="41"/>
      <c r="AK2246" s="41"/>
      <c r="AL2246" s="41"/>
      <c r="AM2246" s="41"/>
      <c r="AN2246" s="41"/>
      <c r="AO2246" s="41"/>
      <c r="AP2246" s="135"/>
      <c r="AQ2246" s="135"/>
      <c r="AR2246" s="41"/>
      <c r="AS2246" s="41"/>
      <c r="AT2246" s="135"/>
      <c r="AU2246" s="135"/>
      <c r="AV2246" s="29"/>
      <c r="AW2246" s="42"/>
      <c r="AX2246" s="42"/>
      <c r="AY2246" s="42"/>
      <c r="AZ2246" s="43"/>
      <c r="BA2246" s="151"/>
      <c r="BB2246" s="44"/>
      <c r="BC2246" s="157">
        <v>2</v>
      </c>
      <c r="BD2246" s="157"/>
      <c r="BE2246" s="44"/>
      <c r="BF2246" s="48"/>
      <c r="BG2246" s="48"/>
      <c r="BH2246" s="48"/>
      <c r="BI2246" s="48"/>
      <c r="BJ2246" s="48"/>
      <c r="BK2246" s="48"/>
      <c r="BL2246" s="48"/>
      <c r="BM2246" s="48"/>
      <c r="BN2246" s="48"/>
      <c r="BO2246" s="48"/>
      <c r="BP2246" s="48"/>
      <c r="BQ2246" s="48"/>
      <c r="BR2246" s="1"/>
    </row>
    <row r="2247" spans="1:70" s="7" customFormat="1" x14ac:dyDescent="0.25">
      <c r="A2247" s="68" t="s">
        <v>3115</v>
      </c>
      <c r="B2247" s="67" t="s">
        <v>1910</v>
      </c>
      <c r="C2247" s="52">
        <v>44999.894849537035</v>
      </c>
      <c r="D2247" s="16">
        <f t="shared" ref="D2247" si="5788">(K2247*M2247+P2247*R2247)/(24*60*60)</f>
        <v>0</v>
      </c>
      <c r="E2247" s="180"/>
      <c r="F2247" s="14" t="s">
        <v>3100</v>
      </c>
      <c r="G2247" s="15">
        <v>0.11600000000000001</v>
      </c>
      <c r="H2247" s="131">
        <v>20</v>
      </c>
      <c r="I2247" s="131">
        <v>10</v>
      </c>
      <c r="J2247" s="143" t="s">
        <v>2008</v>
      </c>
      <c r="K2247" s="37"/>
      <c r="L2247" s="27">
        <v>6.0000000000000001E-3</v>
      </c>
      <c r="M2247" s="179">
        <v>289</v>
      </c>
      <c r="N2247" s="13">
        <v>289</v>
      </c>
      <c r="O2247" s="17">
        <v>2E-3</v>
      </c>
      <c r="P2247" s="37"/>
      <c r="Q2247" s="27">
        <v>6.0000000000000001E-3</v>
      </c>
      <c r="R2247" s="13">
        <v>938</v>
      </c>
      <c r="S2247" s="13">
        <v>240</v>
      </c>
      <c r="T2247" s="133">
        <v>2.9999999999999997E-4</v>
      </c>
      <c r="U2247" s="27"/>
      <c r="V2247" s="8">
        <f t="shared" ref="V2247" si="5789">IF(AB2245="Latest Sag:",-(K2247*L2247+P2247*Q2247),-(K2247*L2247+P2247*Q2247)+U2247)</f>
        <v>0</v>
      </c>
      <c r="W2247" s="8">
        <f t="shared" ref="W2247" si="5790">IF(OR(AC2246="",AC2246=0),Z2246+V2247,IF(AB2245="Latest Sag:",AA2246+U2247+V2247,AC2246+V2247))</f>
        <v>9.859699999999999E-2</v>
      </c>
      <c r="X2247" s="34"/>
      <c r="Y2247" s="53">
        <f t="shared" ref="Y2247" si="5791">IF(OR(ISBLANK(X2247),X2245=VALUE(20)),,IF(W2245="Latest Z20:",ABS(X2245-X2247-K2244*L2244-P2244*Q2244+U2246+U2247),ABS(X2246-X2247-K2246*L2246-P2246*Q2246+U2247)))</f>
        <v>0</v>
      </c>
      <c r="Z2247" s="28">
        <v>-67.833012999999994</v>
      </c>
      <c r="AA2247" s="28">
        <v>0.15742800000000001</v>
      </c>
      <c r="AB2247" s="28">
        <v>1.8881999999999999E-2</v>
      </c>
      <c r="AC2247" s="8">
        <f t="shared" ref="AC2247" si="5792">AB2247+AA2247</f>
        <v>0.17631000000000002</v>
      </c>
      <c r="AD2247" s="35">
        <v>0.114217111639371</v>
      </c>
      <c r="AE2247" s="8">
        <f t="shared" ref="AE2247" si="5793">IF(AD2247="",0,IF(OR(AC2247="",AC2247=0),W2247-AD2247,AC2247-AD2247))</f>
        <v>6.2092888360629026E-2</v>
      </c>
      <c r="AF2247" s="58">
        <f t="shared" ref="AF2247" si="5794">IF(AA2247="",(Z2247-V2247)-Z2246,AC2247-W2247)</f>
        <v>7.7713000000000032E-2</v>
      </c>
      <c r="AG2247" s="40"/>
      <c r="AH2247" s="73"/>
      <c r="AI2247" s="40"/>
      <c r="AJ2247" s="73">
        <v>450</v>
      </c>
      <c r="AK2247" s="40">
        <v>2755</v>
      </c>
      <c r="AL2247" s="73">
        <v>200</v>
      </c>
      <c r="AM2247" s="70"/>
      <c r="AN2247" s="74"/>
      <c r="AO2247" s="70"/>
      <c r="AP2247" s="63"/>
      <c r="AQ2247" s="63"/>
      <c r="AR2247" s="40"/>
      <c r="AS2247" s="40"/>
      <c r="AT2247" s="63"/>
      <c r="AU2247" s="63"/>
      <c r="AV2247" s="142"/>
      <c r="AW2247" s="71"/>
      <c r="AX2247" s="45"/>
      <c r="AY2247" s="45"/>
      <c r="AZ2247" s="46"/>
      <c r="BA2247" s="152"/>
      <c r="BB2247" s="47"/>
      <c r="BC2247" s="158">
        <v>2</v>
      </c>
      <c r="BD2247" s="158"/>
      <c r="BE2247" s="47"/>
      <c r="BF2247" s="56"/>
      <c r="BG2247" s="49"/>
      <c r="BH2247" s="50"/>
      <c r="BI2247" s="49"/>
      <c r="BJ2247" s="49"/>
      <c r="BK2247" s="49"/>
      <c r="BL2247" s="49"/>
      <c r="BM2247" s="49"/>
      <c r="BN2247" s="50"/>
      <c r="BO2247" s="49"/>
      <c r="BP2247" s="49"/>
      <c r="BQ2247" s="50"/>
      <c r="BR2247" s="9"/>
    </row>
    <row r="2248" spans="1:70" s="7" customFormat="1" x14ac:dyDescent="0.25">
      <c r="A2248" s="68" t="s">
        <v>3116</v>
      </c>
      <c r="B2248" s="67" t="s">
        <v>1910</v>
      </c>
      <c r="C2248" s="52">
        <v>44999.91578703704</v>
      </c>
      <c r="D2248" s="16">
        <f t="shared" ref="D2248" si="5795">(K2248*M2248+P2248*R2248)/(24*60*60)</f>
        <v>3.6793981481481483E-2</v>
      </c>
      <c r="E2248" s="180"/>
      <c r="F2248" s="14" t="s">
        <v>3100</v>
      </c>
      <c r="G2248" s="15">
        <v>0.11600000000000001</v>
      </c>
      <c r="H2248" s="131">
        <v>20</v>
      </c>
      <c r="I2248" s="131">
        <v>10</v>
      </c>
      <c r="J2248" s="143" t="s">
        <v>2008</v>
      </c>
      <c r="K2248" s="27">
        <v>11</v>
      </c>
      <c r="L2248" s="27">
        <v>6.0000000000000001E-3</v>
      </c>
      <c r="M2248" s="179">
        <v>289</v>
      </c>
      <c r="N2248" s="13">
        <v>289</v>
      </c>
      <c r="O2248" s="17">
        <v>2E-3</v>
      </c>
      <c r="P2248" s="27">
        <v>0</v>
      </c>
      <c r="Q2248" s="27">
        <v>6.0000000000000001E-3</v>
      </c>
      <c r="R2248" s="13">
        <v>938</v>
      </c>
      <c r="S2248" s="13">
        <v>240</v>
      </c>
      <c r="T2248" s="133">
        <v>2.9999999999999997E-4</v>
      </c>
      <c r="U2248" s="27">
        <v>2.9054E-2</v>
      </c>
      <c r="V2248" s="8">
        <f t="shared" ref="V2248" si="5796">IF(AB2246="Latest Sag:",-(K2248*L2248+P2248*Q2248),-(K2248*L2248+P2248*Q2248)+U2248)</f>
        <v>-6.6000000000000003E-2</v>
      </c>
      <c r="W2248" s="8">
        <f t="shared" ref="W2248" si="5797">IF(OR(AC2247="",AC2247=0),Z2247+V2248,IF(AB2246="Latest Sag:",AA2247+U2248+V2248,AC2247+V2248))</f>
        <v>0.12048200000000001</v>
      </c>
      <c r="X2248" s="33">
        <v>-37.0914</v>
      </c>
      <c r="Y2248" s="53">
        <f t="shared" ref="Y2248" si="5798">IF(OR(ISBLANK(X2248),X2246=VALUE(20)),,IF(W2246="Latest Z20:",ABS(X2246-X2248-K2245*L2245-P2245*Q2245+U2247+U2248),ABS(X2247-X2248-K2247*L2247-P2247*Q2247+U2248)))</f>
        <v>0</v>
      </c>
      <c r="Z2248" s="28">
        <v>-67.832592000000005</v>
      </c>
      <c r="AA2248" s="28">
        <v>0.15747700000000001</v>
      </c>
      <c r="AB2248" s="28">
        <v>-3.7673999999999999E-2</v>
      </c>
      <c r="AC2248" s="8">
        <f t="shared" ref="AC2248" si="5799">AB2248+AA2248</f>
        <v>0.11980300000000001</v>
      </c>
      <c r="AD2248" s="35">
        <v>0.114217111639371</v>
      </c>
      <c r="AE2248" s="8">
        <f t="shared" ref="AE2248" si="5800">IF(AD2248="",0,IF(OR(AC2248="",AC2248=0),W2248-AD2248,AC2248-AD2248))</f>
        <v>5.58588836062901E-3</v>
      </c>
      <c r="AF2248" s="58">
        <f t="shared" ref="AF2248" si="5801">IF(AA2248="",(Z2248-V2248)-Z2247,AC2248-W2248)</f>
        <v>-6.7899999999999905E-4</v>
      </c>
      <c r="AG2248" s="40"/>
      <c r="AH2248" s="73"/>
      <c r="AI2248" s="40"/>
      <c r="AJ2248" s="73">
        <v>450</v>
      </c>
      <c r="AK2248" s="40">
        <v>49</v>
      </c>
      <c r="AL2248" s="73">
        <v>200</v>
      </c>
      <c r="AM2248" s="70"/>
      <c r="AN2248" s="74"/>
      <c r="AO2248" s="70"/>
      <c r="AP2248" s="63"/>
      <c r="AQ2248" s="63"/>
      <c r="AR2248" s="40"/>
      <c r="AS2248" s="40"/>
      <c r="AT2248" s="63"/>
      <c r="AU2248" s="63"/>
      <c r="AV2248" s="142"/>
      <c r="AW2248" s="71"/>
      <c r="AX2248" s="45"/>
      <c r="AY2248" s="45"/>
      <c r="AZ2248" s="46"/>
      <c r="BA2248" s="152"/>
      <c r="BB2248" s="47"/>
      <c r="BC2248" s="158">
        <v>2</v>
      </c>
      <c r="BD2248" s="158"/>
      <c r="BE2248" s="47"/>
      <c r="BF2248" s="56"/>
      <c r="BG2248" s="49"/>
      <c r="BH2248" s="50"/>
      <c r="BI2248" s="49"/>
      <c r="BJ2248" s="49"/>
      <c r="BK2248" s="49"/>
      <c r="BL2248" s="49"/>
      <c r="BM2248" s="49"/>
      <c r="BN2248" s="50"/>
      <c r="BO2248" s="49"/>
      <c r="BP2248" s="49"/>
      <c r="BQ2248" s="50"/>
      <c r="BR2248" s="9"/>
    </row>
    <row r="2249" spans="1:70" s="7" customFormat="1" x14ac:dyDescent="0.25">
      <c r="A2249" s="68" t="s">
        <v>3117</v>
      </c>
      <c r="B2249" s="67" t="s">
        <v>1910</v>
      </c>
      <c r="C2249" s="52">
        <v>44999.966481481482</v>
      </c>
      <c r="D2249" s="16">
        <f t="shared" ref="D2249" si="5802">(K2249*M2249+P2249*R2249)/(24*60*60)</f>
        <v>1.7546296296296296E-2</v>
      </c>
      <c r="E2249" s="180"/>
      <c r="F2249" s="14" t="s">
        <v>3100</v>
      </c>
      <c r="G2249" s="15">
        <v>0.11600000000000001</v>
      </c>
      <c r="H2249" s="131">
        <v>20</v>
      </c>
      <c r="I2249" s="131">
        <v>10</v>
      </c>
      <c r="J2249" s="143" t="s">
        <v>2008</v>
      </c>
      <c r="K2249" s="27">
        <v>2</v>
      </c>
      <c r="L2249" s="27">
        <v>6.0000000000000001E-3</v>
      </c>
      <c r="M2249" s="179">
        <v>289</v>
      </c>
      <c r="N2249" s="13">
        <v>289</v>
      </c>
      <c r="O2249" s="17">
        <v>2E-3</v>
      </c>
      <c r="P2249" s="27">
        <v>1</v>
      </c>
      <c r="Q2249" s="27">
        <v>6.0000000000000001E-3</v>
      </c>
      <c r="R2249" s="13">
        <v>938</v>
      </c>
      <c r="S2249" s="13">
        <v>240</v>
      </c>
      <c r="T2249" s="133">
        <v>2.9999999999999997E-4</v>
      </c>
      <c r="U2249" s="27">
        <v>1.2545000000000001E-2</v>
      </c>
      <c r="V2249" s="8">
        <f t="shared" ref="V2249" si="5803">IF(AB2247="Latest Sag:",-(K2249*L2249+P2249*Q2249),-(K2249*L2249+P2249*Q2249)+U2249)</f>
        <v>-5.4550000000000015E-3</v>
      </c>
      <c r="W2249" s="8">
        <f t="shared" ref="W2249" si="5804">IF(OR(AC2248="",AC2248=0),Z2248+V2249,IF(AB2247="Latest Sag:",AA2248+U2249+V2249,AC2248+V2249))</f>
        <v>0.11434800000000001</v>
      </c>
      <c r="X2249" s="33">
        <v>-37.1449</v>
      </c>
      <c r="Y2249" s="53">
        <f t="shared" ref="Y2249" si="5805">IF(OR(ISBLANK(X2249),X2247=VALUE(20)),,IF(W2247="Latest Z20:",ABS(X2247-X2249-K2246*L2246-P2246*Q2246+U2248+U2249),ABS(X2248-X2249-K2248*L2248-P2248*Q2248+U2249)))</f>
        <v>4.4999999999656426E-5</v>
      </c>
      <c r="Z2249" s="28">
        <v>-67.832595999999995</v>
      </c>
      <c r="AA2249" s="28">
        <v>0.157476</v>
      </c>
      <c r="AB2249" s="28">
        <v>-4.2695999999999998E-2</v>
      </c>
      <c r="AC2249" s="8">
        <f t="shared" ref="AC2249" si="5806">AB2249+AA2249</f>
        <v>0.11478000000000001</v>
      </c>
      <c r="AD2249" s="35">
        <v>0.114217111639371</v>
      </c>
      <c r="AE2249" s="8">
        <f t="shared" ref="AE2249" si="5807">IF(AD2249="",0,IF(OR(AC2249="",AC2249=0),W2249-AD2249,AC2249-AD2249))</f>
        <v>5.6288836062901026E-4</v>
      </c>
      <c r="AF2249" s="58">
        <f t="shared" ref="AF2249" si="5808">IF(AA2249="",(Z2249-V2249)-Z2248,AC2249-W2249)</f>
        <v>4.3200000000000183E-4</v>
      </c>
      <c r="AG2249" s="40"/>
      <c r="AH2249" s="73"/>
      <c r="AI2249" s="40"/>
      <c r="AJ2249" s="73">
        <v>450</v>
      </c>
      <c r="AK2249" s="40">
        <v>11</v>
      </c>
      <c r="AL2249" s="73">
        <v>200</v>
      </c>
      <c r="AM2249" s="70"/>
      <c r="AN2249" s="74"/>
      <c r="AO2249" s="70"/>
      <c r="AP2249" s="63"/>
      <c r="AQ2249" s="63"/>
      <c r="AR2249" s="40"/>
      <c r="AS2249" s="40"/>
      <c r="AT2249" s="63"/>
      <c r="AU2249" s="63"/>
      <c r="AV2249" s="142"/>
      <c r="AW2249" s="71"/>
      <c r="AX2249" s="45"/>
      <c r="AY2249" s="45"/>
      <c r="AZ2249" s="46"/>
      <c r="BA2249" s="152"/>
      <c r="BB2249" s="47"/>
      <c r="BC2249" s="158">
        <v>2</v>
      </c>
      <c r="BD2249" s="158"/>
      <c r="BE2249" s="47"/>
      <c r="BF2249" s="56"/>
      <c r="BG2249" s="49"/>
      <c r="BH2249" s="50"/>
      <c r="BI2249" s="49"/>
      <c r="BJ2249" s="49"/>
      <c r="BK2249" s="49"/>
      <c r="BL2249" s="49"/>
      <c r="BM2249" s="49"/>
      <c r="BN2249" s="50"/>
      <c r="BO2249" s="49"/>
      <c r="BP2249" s="49"/>
      <c r="BQ2249" s="50"/>
      <c r="BR2249" s="9"/>
    </row>
    <row r="2250" spans="1:70" s="7" customFormat="1" x14ac:dyDescent="0.25">
      <c r="A2250" s="68" t="s">
        <v>3118</v>
      </c>
      <c r="B2250" s="67" t="s">
        <v>1910</v>
      </c>
      <c r="C2250" s="52">
        <v>45000.000277777777</v>
      </c>
      <c r="D2250" s="16">
        <f t="shared" ref="D2250" si="5809">(K2250*M2250+P2250*R2250)/(24*60*60)</f>
        <v>1.7546296296296296E-2</v>
      </c>
      <c r="E2250" s="180"/>
      <c r="F2250" s="14" t="s">
        <v>3100</v>
      </c>
      <c r="G2250" s="15">
        <v>0.11600000000000001</v>
      </c>
      <c r="H2250" s="131">
        <v>20</v>
      </c>
      <c r="I2250" s="131">
        <v>10</v>
      </c>
      <c r="J2250" s="143" t="s">
        <v>2008</v>
      </c>
      <c r="K2250" s="27">
        <v>2</v>
      </c>
      <c r="L2250" s="27">
        <v>6.0000000000000001E-3</v>
      </c>
      <c r="M2250" s="179">
        <v>289</v>
      </c>
      <c r="N2250" s="13">
        <v>289</v>
      </c>
      <c r="O2250" s="17">
        <v>2E-3</v>
      </c>
      <c r="P2250" s="27">
        <v>1</v>
      </c>
      <c r="Q2250" s="27">
        <v>6.0000000000000001E-3</v>
      </c>
      <c r="R2250" s="13">
        <v>938</v>
      </c>
      <c r="S2250" s="13">
        <v>240</v>
      </c>
      <c r="T2250" s="133">
        <v>2.9999999999999997E-4</v>
      </c>
      <c r="U2250" s="27">
        <v>1.7500000000000002E-2</v>
      </c>
      <c r="V2250" s="8">
        <f t="shared" ref="V2250" si="5810">IF(AB2248="Latest Sag:",-(K2250*L2250+P2250*Q2250),-(K2250*L2250+P2250*Q2250)+U2250)</f>
        <v>-5.0000000000000044E-4</v>
      </c>
      <c r="W2250" s="8">
        <f t="shared" ref="W2250" si="5811">IF(OR(AC2249="",AC2249=0),Z2249+V2250,IF(AB2248="Latest Sag:",AA2249+U2250+V2250,AC2249+V2250))</f>
        <v>0.11428000000000001</v>
      </c>
      <c r="X2250" s="33">
        <v>-37.145400000000002</v>
      </c>
      <c r="Y2250" s="53">
        <f t="shared" ref="Y2250" si="5812">IF(OR(ISBLANK(X2250),X2248=VALUE(20)),,IF(W2248="Latest Z20:",ABS(X2248-X2250-K2247*L2247-P2247*Q2247+U2249+U2250),ABS(X2249-X2250-K2249*L2249-P2249*Q2249+U2250)))</f>
        <v>2.3869795029440866E-15</v>
      </c>
      <c r="Z2250" s="28">
        <v>-67.832549</v>
      </c>
      <c r="AA2250" s="28">
        <v>0.15745500000000001</v>
      </c>
      <c r="AB2250" s="28">
        <v>-4.3180000000000003E-2</v>
      </c>
      <c r="AC2250" s="8">
        <f t="shared" ref="AC2250" si="5813">AB2250+AA2250</f>
        <v>0.11427500000000002</v>
      </c>
      <c r="AD2250" s="35">
        <v>0.114217111639371</v>
      </c>
      <c r="AE2250" s="8">
        <f t="shared" ref="AE2250" si="5814">IF(AD2250="",0,IF(OR(AC2250="",AC2250=0),W2250-AD2250,AC2250-AD2250))</f>
        <v>5.7888360629018698E-5</v>
      </c>
      <c r="AF2250" s="58">
        <f t="shared" ref="AF2250" si="5815">IF(AA2250="",(Z2250-V2250)-Z2249,AC2250-W2250)</f>
        <v>-4.9999999999911227E-6</v>
      </c>
      <c r="AG2250" s="40"/>
      <c r="AH2250" s="73"/>
      <c r="AI2250" s="40"/>
      <c r="AJ2250" s="73">
        <v>450</v>
      </c>
      <c r="AK2250" s="40">
        <v>95</v>
      </c>
      <c r="AL2250" s="73">
        <v>200</v>
      </c>
      <c r="AM2250" s="70"/>
      <c r="AN2250" s="74"/>
      <c r="AO2250" s="70"/>
      <c r="AP2250" s="63"/>
      <c r="AQ2250" s="63"/>
      <c r="AR2250" s="40"/>
      <c r="AS2250" s="40"/>
      <c r="AT2250" s="63"/>
      <c r="AU2250" s="63"/>
      <c r="AV2250" s="142"/>
      <c r="AW2250" s="71"/>
      <c r="AX2250" s="45"/>
      <c r="AY2250" s="45"/>
      <c r="AZ2250" s="46"/>
      <c r="BA2250" s="152"/>
      <c r="BB2250" s="47"/>
      <c r="BC2250" s="158">
        <v>2</v>
      </c>
      <c r="BD2250" s="158">
        <v>7</v>
      </c>
      <c r="BE2250" s="47">
        <v>7.3</v>
      </c>
      <c r="BF2250" s="56"/>
      <c r="BG2250" s="49"/>
      <c r="BH2250" s="50"/>
      <c r="BI2250" s="49"/>
      <c r="BJ2250" s="49"/>
      <c r="BK2250" s="49"/>
      <c r="BL2250" s="49"/>
      <c r="BM2250" s="49"/>
      <c r="BN2250" s="50"/>
      <c r="BO2250" s="49"/>
      <c r="BP2250" s="49"/>
      <c r="BQ2250" s="50"/>
      <c r="BR2250" s="9"/>
    </row>
    <row r="2251" spans="1:70" s="6" customFormat="1" x14ac:dyDescent="0.25">
      <c r="A2251" s="170" t="s">
        <v>1155</v>
      </c>
      <c r="B2251" s="136"/>
      <c r="C2251" s="137">
        <v>45000.048645833333</v>
      </c>
      <c r="D2251" s="146">
        <v>3.69</v>
      </c>
      <c r="E2251" s="181" t="s">
        <v>814</v>
      </c>
      <c r="F2251" s="165" t="s">
        <v>1175</v>
      </c>
      <c r="G2251" s="22"/>
      <c r="H2251" s="134"/>
      <c r="I2251" s="134"/>
      <c r="J2251" s="145"/>
      <c r="K2251" s="29"/>
      <c r="L2251" s="29"/>
      <c r="M2251" s="1"/>
      <c r="N2251" s="1"/>
      <c r="O2251" s="3"/>
      <c r="P2251" s="29"/>
      <c r="Q2251" s="29"/>
      <c r="R2251" s="1"/>
      <c r="S2251" s="1"/>
      <c r="T2251" s="147" t="s">
        <v>903</v>
      </c>
      <c r="U2251" s="32" t="s">
        <v>24</v>
      </c>
      <c r="V2251" s="24"/>
      <c r="W2251" s="25" t="s">
        <v>22</v>
      </c>
      <c r="X2251" s="30">
        <v>20</v>
      </c>
      <c r="Y2251" s="138"/>
      <c r="Z2251" s="30"/>
      <c r="AA2251" s="30"/>
      <c r="AB2251" s="36" t="s">
        <v>21</v>
      </c>
      <c r="AC2251" s="24">
        <f>$AC$2250</f>
        <v>0.11427500000000002</v>
      </c>
      <c r="AD2251" s="30"/>
      <c r="AE2251" s="24"/>
      <c r="AF2251" s="24"/>
      <c r="AG2251" s="41"/>
      <c r="AH2251" s="41"/>
      <c r="AI2251" s="41"/>
      <c r="AJ2251" s="41"/>
      <c r="AK2251" s="41"/>
      <c r="AL2251" s="41"/>
      <c r="AM2251" s="41"/>
      <c r="AN2251" s="41"/>
      <c r="AO2251" s="41"/>
      <c r="AP2251" s="135"/>
      <c r="AQ2251" s="135"/>
      <c r="AR2251" s="41"/>
      <c r="AS2251" s="41"/>
      <c r="AT2251" s="135"/>
      <c r="AU2251" s="135"/>
      <c r="AV2251" s="29"/>
      <c r="AW2251" s="42"/>
      <c r="AX2251" s="42"/>
      <c r="AY2251" s="42"/>
      <c r="AZ2251" s="43"/>
      <c r="BA2251" s="151"/>
      <c r="BB2251" s="44"/>
      <c r="BC2251" s="157">
        <v>3</v>
      </c>
      <c r="BD2251" s="157"/>
      <c r="BE2251" s="44"/>
      <c r="BF2251" s="48"/>
      <c r="BG2251" s="48"/>
      <c r="BH2251" s="48"/>
      <c r="BI2251" s="48"/>
      <c r="BJ2251" s="48"/>
      <c r="BK2251" s="48"/>
      <c r="BL2251" s="48"/>
      <c r="BM2251" s="48"/>
      <c r="BN2251" s="48"/>
      <c r="BO2251" s="48"/>
      <c r="BP2251" s="48"/>
      <c r="BQ2251" s="48"/>
      <c r="BR2251" s="1"/>
    </row>
    <row r="2252" spans="1:70" s="7" customFormat="1" x14ac:dyDescent="0.25">
      <c r="A2252" s="68" t="s">
        <v>3119</v>
      </c>
      <c r="B2252" s="67" t="s">
        <v>1347</v>
      </c>
      <c r="C2252" s="52">
        <v>45000.066793981481</v>
      </c>
      <c r="D2252" s="16">
        <f t="shared" ref="D2252" si="5816">(K2252*M2252+P2252*R2252)/(24*60*60)</f>
        <v>0</v>
      </c>
      <c r="E2252" s="180"/>
      <c r="F2252" s="14" t="s">
        <v>3100</v>
      </c>
      <c r="G2252" s="15">
        <v>0.11600000000000001</v>
      </c>
      <c r="H2252" s="131">
        <v>20</v>
      </c>
      <c r="I2252" s="131">
        <v>10</v>
      </c>
      <c r="J2252" s="143" t="s">
        <v>2008</v>
      </c>
      <c r="K2252" s="37"/>
      <c r="L2252" s="27">
        <v>6.0000000000000001E-3</v>
      </c>
      <c r="M2252" s="179">
        <v>289</v>
      </c>
      <c r="N2252" s="13">
        <v>289</v>
      </c>
      <c r="O2252" s="17">
        <v>2E-3</v>
      </c>
      <c r="P2252" s="37"/>
      <c r="Q2252" s="27">
        <v>6.0000000000000001E-3</v>
      </c>
      <c r="R2252" s="13">
        <v>938</v>
      </c>
      <c r="S2252" s="13">
        <v>240</v>
      </c>
      <c r="T2252" s="133">
        <v>2.9999999999999997E-4</v>
      </c>
      <c r="U2252" s="27"/>
      <c r="V2252" s="8">
        <f t="shared" ref="V2252" si="5817">IF(AB2250="Latest Sag:",-(K2252*L2252+P2252*Q2252),-(K2252*L2252+P2252*Q2252)+U2252)</f>
        <v>0</v>
      </c>
      <c r="W2252" s="8">
        <f t="shared" ref="W2252" si="5818">IF(OR(AC2251="",AC2251=0),Z2251+V2252,IF(AB2250="Latest Sag:",AA2251+U2252+V2252,AC2251+V2252))</f>
        <v>0.11427500000000002</v>
      </c>
      <c r="X2252" s="34"/>
      <c r="Y2252" s="53">
        <f t="shared" ref="Y2252" si="5819">IF(OR(ISBLANK(X2252),X2250=VALUE(20)),,IF(W2250="Latest Z20:",ABS(X2250-X2252-K2249*L2249-P2249*Q2249+U2251+U2252),ABS(X2251-X2252-K2251*L2251-P2251*Q2251+U2252)))</f>
        <v>0</v>
      </c>
      <c r="Z2252" s="28">
        <v>-67.829055999999994</v>
      </c>
      <c r="AA2252" s="28">
        <v>0.15756500000000001</v>
      </c>
      <c r="AB2252" s="28">
        <v>2.3557000000000002E-2</v>
      </c>
      <c r="AC2252" s="8">
        <f t="shared" ref="AC2252" si="5820">AB2252+AA2252</f>
        <v>0.18112200000000001</v>
      </c>
      <c r="AD2252" s="35">
        <v>0.11449288942701399</v>
      </c>
      <c r="AE2252" s="8">
        <f t="shared" ref="AE2252" si="5821">IF(AD2252="",0,IF(OR(AC2252="",AC2252=0),W2252-AD2252,AC2252-AD2252))</f>
        <v>6.6629110572986011E-2</v>
      </c>
      <c r="AF2252" s="58">
        <f t="shared" ref="AF2252" si="5822">IF(AA2252="",(Z2252-V2252)-Z2251,AC2252-W2252)</f>
        <v>6.684699999999999E-2</v>
      </c>
      <c r="AG2252" s="40"/>
      <c r="AH2252" s="73"/>
      <c r="AI2252" s="40"/>
      <c r="AJ2252" s="73">
        <v>450</v>
      </c>
      <c r="AK2252" s="40">
        <v>2155</v>
      </c>
      <c r="AL2252" s="73">
        <v>200</v>
      </c>
      <c r="AM2252" s="70"/>
      <c r="AN2252" s="74"/>
      <c r="AO2252" s="70"/>
      <c r="AP2252" s="63"/>
      <c r="AQ2252" s="63"/>
      <c r="AR2252" s="40"/>
      <c r="AS2252" s="40"/>
      <c r="AT2252" s="63"/>
      <c r="AU2252" s="63"/>
      <c r="AV2252" s="142"/>
      <c r="AW2252" s="71"/>
      <c r="AX2252" s="45"/>
      <c r="AY2252" s="45"/>
      <c r="AZ2252" s="46"/>
      <c r="BA2252" s="152"/>
      <c r="BB2252" s="47"/>
      <c r="BC2252" s="158">
        <v>3</v>
      </c>
      <c r="BD2252" s="158"/>
      <c r="BE2252" s="47"/>
      <c r="BF2252" s="56"/>
      <c r="BG2252" s="49"/>
      <c r="BH2252" s="50"/>
      <c r="BI2252" s="49"/>
      <c r="BJ2252" s="49"/>
      <c r="BK2252" s="49"/>
      <c r="BL2252" s="49"/>
      <c r="BM2252" s="49"/>
      <c r="BN2252" s="50"/>
      <c r="BO2252" s="49"/>
      <c r="BP2252" s="49"/>
      <c r="BQ2252" s="50"/>
      <c r="BR2252" s="9"/>
    </row>
    <row r="2253" spans="1:70" s="7" customFormat="1" x14ac:dyDescent="0.25">
      <c r="A2253" s="68" t="s">
        <v>3120</v>
      </c>
      <c r="B2253" s="67" t="s">
        <v>1347</v>
      </c>
      <c r="C2253" s="52">
        <v>45000.077696759261</v>
      </c>
      <c r="D2253" s="16">
        <f t="shared" ref="D2253" si="5823">(K2253*M2253+P2253*R2253)/(24*60*60)</f>
        <v>3.6793981481481483E-2</v>
      </c>
      <c r="E2253" s="180"/>
      <c r="F2253" s="14" t="s">
        <v>3100</v>
      </c>
      <c r="G2253" s="15">
        <v>0.11600000000000001</v>
      </c>
      <c r="H2253" s="131">
        <v>20</v>
      </c>
      <c r="I2253" s="131">
        <v>10</v>
      </c>
      <c r="J2253" s="143" t="s">
        <v>2008</v>
      </c>
      <c r="K2253" s="27">
        <v>11</v>
      </c>
      <c r="L2253" s="27">
        <v>6.0000000000000001E-3</v>
      </c>
      <c r="M2253" s="179">
        <v>289</v>
      </c>
      <c r="N2253" s="13">
        <v>289</v>
      </c>
      <c r="O2253" s="17">
        <v>2E-3</v>
      </c>
      <c r="P2253" s="27">
        <v>0</v>
      </c>
      <c r="Q2253" s="27">
        <v>6.0000000000000001E-3</v>
      </c>
      <c r="R2253" s="13">
        <v>938</v>
      </c>
      <c r="S2253" s="13">
        <v>240</v>
      </c>
      <c r="T2253" s="133">
        <v>2.9999999999999997E-4</v>
      </c>
      <c r="U2253" s="27">
        <v>2.8927999999999999E-2</v>
      </c>
      <c r="V2253" s="8">
        <f t="shared" ref="V2253" si="5824">IF(AB2251="Latest Sag:",-(K2253*L2253+P2253*Q2253),-(K2253*L2253+P2253*Q2253)+U2253)</f>
        <v>-6.6000000000000003E-2</v>
      </c>
      <c r="W2253" s="8">
        <f t="shared" ref="W2253" si="5825">IF(OR(AC2252="",AC2252=0),Z2252+V2253,IF(AB2251="Latest Sag:",AA2252+U2253+V2253,AC2252+V2253))</f>
        <v>0.12049300000000002</v>
      </c>
      <c r="X2253" s="33">
        <v>-37.085448999999997</v>
      </c>
      <c r="Y2253" s="53">
        <f t="shared" ref="Y2253" si="5826">IF(OR(ISBLANK(X2253),X2251=VALUE(20)),,IF(W2251="Latest Z20:",ABS(X2251-X2253-K2250*L2250-P2250*Q2250+U2252+U2253),ABS(X2252-X2253-K2252*L2252-P2252*Q2252+U2253)))</f>
        <v>0</v>
      </c>
      <c r="Z2253" s="28">
        <v>-67.829126000000002</v>
      </c>
      <c r="AA2253" s="28">
        <v>0.15760099999999999</v>
      </c>
      <c r="AB2253" s="28">
        <v>-3.4949000000000001E-2</v>
      </c>
      <c r="AC2253" s="8">
        <f t="shared" ref="AC2253" si="5827">AB2253+AA2253</f>
        <v>0.12265199999999998</v>
      </c>
      <c r="AD2253" s="35">
        <v>0.11449288942701399</v>
      </c>
      <c r="AE2253" s="8">
        <f t="shared" ref="AE2253" si="5828">IF(AD2253="",0,IF(OR(AC2253="",AC2253=0),W2253-AD2253,AC2253-AD2253))</f>
        <v>8.1591105729859892E-3</v>
      </c>
      <c r="AF2253" s="58">
        <f t="shared" ref="AF2253" si="5829">IF(AA2253="",(Z2253-V2253)-Z2252,AC2253-W2253)</f>
        <v>2.1589999999999665E-3</v>
      </c>
      <c r="AG2253" s="40"/>
      <c r="AH2253" s="73"/>
      <c r="AI2253" s="40"/>
      <c r="AJ2253" s="73">
        <v>450</v>
      </c>
      <c r="AK2253" s="40">
        <v>36</v>
      </c>
      <c r="AL2253" s="73">
        <v>200</v>
      </c>
      <c r="AM2253" s="70"/>
      <c r="AN2253" s="74"/>
      <c r="AO2253" s="70"/>
      <c r="AP2253" s="63"/>
      <c r="AQ2253" s="63"/>
      <c r="AR2253" s="40"/>
      <c r="AS2253" s="40"/>
      <c r="AT2253" s="63"/>
      <c r="AU2253" s="63"/>
      <c r="AV2253" s="142"/>
      <c r="AW2253" s="71"/>
      <c r="AX2253" s="45"/>
      <c r="AY2253" s="45"/>
      <c r="AZ2253" s="46"/>
      <c r="BA2253" s="152"/>
      <c r="BB2253" s="47"/>
      <c r="BC2253" s="158">
        <v>3</v>
      </c>
      <c r="BD2253" s="158"/>
      <c r="BE2253" s="47"/>
      <c r="BF2253" s="56"/>
      <c r="BG2253" s="49"/>
      <c r="BH2253" s="50"/>
      <c r="BI2253" s="49"/>
      <c r="BJ2253" s="49"/>
      <c r="BK2253" s="49"/>
      <c r="BL2253" s="49"/>
      <c r="BM2253" s="49"/>
      <c r="BN2253" s="50"/>
      <c r="BO2253" s="49"/>
      <c r="BP2253" s="49"/>
      <c r="BQ2253" s="50"/>
      <c r="BR2253" s="9"/>
    </row>
    <row r="2254" spans="1:70" s="7" customFormat="1" x14ac:dyDescent="0.25">
      <c r="A2254" s="68" t="s">
        <v>3121</v>
      </c>
      <c r="B2254" s="67" t="s">
        <v>1347</v>
      </c>
      <c r="C2254" s="52">
        <v>45000.128807870373</v>
      </c>
      <c r="D2254" s="16">
        <f t="shared" ref="D2254" si="5830">(K2254*M2254+P2254*R2254)/(24*60*60)</f>
        <v>1.0034722222222223E-2</v>
      </c>
      <c r="E2254" s="180"/>
      <c r="F2254" s="14" t="s">
        <v>3100</v>
      </c>
      <c r="G2254" s="15">
        <v>0.11600000000000001</v>
      </c>
      <c r="H2254" s="131">
        <v>20</v>
      </c>
      <c r="I2254" s="131">
        <v>10</v>
      </c>
      <c r="J2254" s="143" t="s">
        <v>2008</v>
      </c>
      <c r="K2254" s="27">
        <v>3</v>
      </c>
      <c r="L2254" s="27">
        <v>6.0000000000000001E-3</v>
      </c>
      <c r="M2254" s="179">
        <v>289</v>
      </c>
      <c r="N2254" s="13">
        <v>289</v>
      </c>
      <c r="O2254" s="17">
        <v>2E-3</v>
      </c>
      <c r="P2254" s="27">
        <v>0</v>
      </c>
      <c r="Q2254" s="27">
        <v>6.0000000000000001E-3</v>
      </c>
      <c r="R2254" s="13">
        <v>938</v>
      </c>
      <c r="S2254" s="13">
        <v>240</v>
      </c>
      <c r="T2254" s="133">
        <v>2.9999999999999997E-4</v>
      </c>
      <c r="U2254" s="27">
        <v>1.4808E-2</v>
      </c>
      <c r="V2254" s="8">
        <f t="shared" ref="V2254" si="5831">IF(AB2252="Latest Sag:",-(K2254*L2254+P2254*Q2254),-(K2254*L2254+P2254*Q2254)+U2254)</f>
        <v>-3.1920000000000021E-3</v>
      </c>
      <c r="W2254" s="8">
        <f t="shared" ref="W2254" si="5832">IF(OR(AC2253="",AC2253=0),Z2253+V2254,IF(AB2252="Latest Sag:",AA2253+U2254+V2254,AC2253+V2254))</f>
        <v>0.11945999999999998</v>
      </c>
      <c r="X2254" s="33">
        <v>-37.136640999999997</v>
      </c>
      <c r="Y2254" s="53">
        <f t="shared" ref="Y2254" si="5833">IF(OR(ISBLANK(X2254),X2252=VALUE(20)),,IF(W2252="Latest Z20:",ABS(X2252-X2254-K2251*L2251-P2251*Q2251+U2253+U2254),ABS(X2253-X2254-K2253*L2253-P2253*Q2253+U2254)))</f>
        <v>3.4520997171938461E-16</v>
      </c>
      <c r="Z2254" s="28">
        <v>-67.829142000000004</v>
      </c>
      <c r="AA2254" s="28">
        <v>0.157581</v>
      </c>
      <c r="AB2254" s="28">
        <v>-3.7888999999999999E-2</v>
      </c>
      <c r="AC2254" s="8">
        <f t="shared" ref="AC2254" si="5834">AB2254+AA2254</f>
        <v>0.11969199999999999</v>
      </c>
      <c r="AD2254" s="35">
        <v>0.11449288942701399</v>
      </c>
      <c r="AE2254" s="8">
        <f t="shared" ref="AE2254" si="5835">IF(AD2254="",0,IF(OR(AC2254="",AC2254=0),W2254-AD2254,AC2254-AD2254))</f>
        <v>5.1991105729859988E-3</v>
      </c>
      <c r="AF2254" s="58">
        <f t="shared" ref="AF2254" si="5836">IF(AA2254="",(Z2254-V2254)-Z2253,AC2254-W2254)</f>
        <v>2.3200000000000998E-4</v>
      </c>
      <c r="AG2254" s="40"/>
      <c r="AH2254" s="73"/>
      <c r="AI2254" s="40"/>
      <c r="AJ2254" s="73">
        <v>450</v>
      </c>
      <c r="AK2254" s="40">
        <v>43</v>
      </c>
      <c r="AL2254" s="73">
        <v>200</v>
      </c>
      <c r="AM2254" s="70"/>
      <c r="AN2254" s="74"/>
      <c r="AO2254" s="70"/>
      <c r="AP2254" s="63"/>
      <c r="AQ2254" s="63"/>
      <c r="AR2254" s="40"/>
      <c r="AS2254" s="40"/>
      <c r="AT2254" s="63"/>
      <c r="AU2254" s="63"/>
      <c r="AV2254" s="142"/>
      <c r="AW2254" s="71"/>
      <c r="AX2254" s="45"/>
      <c r="AY2254" s="45"/>
      <c r="AZ2254" s="46"/>
      <c r="BA2254" s="152"/>
      <c r="BB2254" s="47"/>
      <c r="BC2254" s="158">
        <v>3</v>
      </c>
      <c r="BD2254" s="158"/>
      <c r="BE2254" s="47"/>
      <c r="BF2254" s="56"/>
      <c r="BG2254" s="49"/>
      <c r="BH2254" s="50"/>
      <c r="BI2254" s="49"/>
      <c r="BJ2254" s="49"/>
      <c r="BK2254" s="49"/>
      <c r="BL2254" s="49"/>
      <c r="BM2254" s="49"/>
      <c r="BN2254" s="50"/>
      <c r="BO2254" s="49"/>
      <c r="BP2254" s="49"/>
      <c r="BQ2254" s="50"/>
      <c r="BR2254" s="9"/>
    </row>
    <row r="2255" spans="1:70" s="7" customFormat="1" x14ac:dyDescent="0.25">
      <c r="A2255" s="68" t="s">
        <v>3122</v>
      </c>
      <c r="B2255" s="67" t="s">
        <v>1347</v>
      </c>
      <c r="C2255" s="52">
        <v>45000.151296296295</v>
      </c>
      <c r="D2255" s="16">
        <f t="shared" ref="D2255" si="5837">(K2255*M2255+P2255*R2255)/(24*60*60)</f>
        <v>1.7546296296296296E-2</v>
      </c>
      <c r="E2255" s="180"/>
      <c r="F2255" s="14" t="s">
        <v>3100</v>
      </c>
      <c r="G2255" s="15">
        <v>0.11600000000000001</v>
      </c>
      <c r="H2255" s="131">
        <v>20</v>
      </c>
      <c r="I2255" s="131">
        <v>10</v>
      </c>
      <c r="J2255" s="143" t="s">
        <v>2008</v>
      </c>
      <c r="K2255" s="27">
        <v>2</v>
      </c>
      <c r="L2255" s="27">
        <v>6.0000000000000001E-3</v>
      </c>
      <c r="M2255" s="179">
        <v>289</v>
      </c>
      <c r="N2255" s="13">
        <v>289</v>
      </c>
      <c r="O2255" s="17">
        <v>2E-3</v>
      </c>
      <c r="P2255" s="27">
        <v>1</v>
      </c>
      <c r="Q2255" s="27">
        <v>6.0000000000000001E-3</v>
      </c>
      <c r="R2255" s="13">
        <v>938</v>
      </c>
      <c r="S2255" s="13">
        <v>240</v>
      </c>
      <c r="T2255" s="133">
        <v>2.9999999999999997E-4</v>
      </c>
      <c r="U2255" s="27">
        <v>1.2926E-2</v>
      </c>
      <c r="V2255" s="8">
        <f t="shared" ref="V2255" si="5838">IF(AB2253="Latest Sag:",-(K2255*L2255+P2255*Q2255),-(K2255*L2255+P2255*Q2255)+U2255)</f>
        <v>-5.0740000000000021E-3</v>
      </c>
      <c r="W2255" s="8">
        <f t="shared" ref="W2255" si="5839">IF(OR(AC2254="",AC2254=0),Z2254+V2255,IF(AB2253="Latest Sag:",AA2254+U2255+V2255,AC2254+V2255))</f>
        <v>0.114618</v>
      </c>
      <c r="X2255" s="33">
        <v>-37.141714999999998</v>
      </c>
      <c r="Y2255" s="53">
        <f t="shared" ref="Y2255" si="5840">IF(OR(ISBLANK(X2255),X2253=VALUE(20)),,IF(W2253="Latest Z20:",ABS(X2253-X2255-K2252*L2252-P2252*Q2252+U2254+U2255),ABS(X2254-X2255-K2254*L2254-P2254*Q2254+U2255)))</f>
        <v>4.649058915617843E-16</v>
      </c>
      <c r="Z2255" s="28">
        <v>-67.829061999999993</v>
      </c>
      <c r="AA2255" s="28">
        <v>0.15757299999999999</v>
      </c>
      <c r="AB2255" s="28">
        <v>-4.3008999999999999E-2</v>
      </c>
      <c r="AC2255" s="8">
        <f t="shared" ref="AC2255" si="5841">AB2255+AA2255</f>
        <v>0.114564</v>
      </c>
      <c r="AD2255" s="35">
        <v>0.11449288942701399</v>
      </c>
      <c r="AE2255" s="8">
        <f t="shared" ref="AE2255" si="5842">IF(AD2255="",0,IF(OR(AC2255="",AC2255=0),W2255-AD2255,AC2255-AD2255))</f>
        <v>7.1110572986005094E-5</v>
      </c>
      <c r="AF2255" s="58">
        <f t="shared" ref="AF2255" si="5843">IF(AA2255="",(Z2255-V2255)-Z2254,AC2255-W2255)</f>
        <v>-5.3999999999998494E-5</v>
      </c>
      <c r="AG2255" s="40"/>
      <c r="AH2255" s="73"/>
      <c r="AI2255" s="40"/>
      <c r="AJ2255" s="73">
        <v>450</v>
      </c>
      <c r="AK2255" s="40">
        <v>43</v>
      </c>
      <c r="AL2255" s="73">
        <v>200</v>
      </c>
      <c r="AM2255" s="70"/>
      <c r="AN2255" s="74"/>
      <c r="AO2255" s="70"/>
      <c r="AP2255" s="63"/>
      <c r="AQ2255" s="63"/>
      <c r="AR2255" s="40"/>
      <c r="AS2255" s="40"/>
      <c r="AT2255" s="63"/>
      <c r="AU2255" s="63"/>
      <c r="AV2255" s="142"/>
      <c r="AW2255" s="71"/>
      <c r="AX2255" s="45"/>
      <c r="AY2255" s="45"/>
      <c r="AZ2255" s="46"/>
      <c r="BA2255" s="152"/>
      <c r="BB2255" s="47"/>
      <c r="BC2255" s="158">
        <v>3</v>
      </c>
      <c r="BD2255" s="158"/>
      <c r="BE2255" s="47"/>
      <c r="BF2255" s="56"/>
      <c r="BG2255" s="49"/>
      <c r="BH2255" s="50"/>
      <c r="BI2255" s="49"/>
      <c r="BJ2255" s="49"/>
      <c r="BK2255" s="49"/>
      <c r="BL2255" s="49"/>
      <c r="BM2255" s="49"/>
      <c r="BN2255" s="50"/>
      <c r="BO2255" s="49"/>
      <c r="BP2255" s="49"/>
      <c r="BQ2255" s="50"/>
      <c r="BR2255" s="9"/>
    </row>
    <row r="2256" spans="1:70" s="6" customFormat="1" x14ac:dyDescent="0.25">
      <c r="A2256" s="170" t="s">
        <v>1155</v>
      </c>
      <c r="B2256" s="136"/>
      <c r="C2256" s="137">
        <v>45000.193645833337</v>
      </c>
      <c r="D2256" s="146">
        <v>3.48</v>
      </c>
      <c r="E2256" s="181" t="s">
        <v>814</v>
      </c>
      <c r="F2256" s="165" t="s">
        <v>1179</v>
      </c>
      <c r="G2256" s="22"/>
      <c r="H2256" s="134"/>
      <c r="I2256" s="134"/>
      <c r="J2256" s="145"/>
      <c r="K2256" s="29"/>
      <c r="L2256" s="29"/>
      <c r="M2256" s="1"/>
      <c r="N2256" s="1"/>
      <c r="O2256" s="3"/>
      <c r="P2256" s="29"/>
      <c r="Q2256" s="29"/>
      <c r="R2256" s="1"/>
      <c r="S2256" s="1"/>
      <c r="T2256" s="147" t="s">
        <v>903</v>
      </c>
      <c r="U2256" s="32" t="s">
        <v>24</v>
      </c>
      <c r="V2256" s="24"/>
      <c r="W2256" s="25" t="s">
        <v>22</v>
      </c>
      <c r="X2256" s="30">
        <v>20</v>
      </c>
      <c r="Y2256" s="138"/>
      <c r="Z2256" s="30"/>
      <c r="AA2256" s="30"/>
      <c r="AB2256" s="36" t="s">
        <v>21</v>
      </c>
      <c r="AC2256" s="24">
        <f>$AC$2255</f>
        <v>0.114564</v>
      </c>
      <c r="AD2256" s="30"/>
      <c r="AE2256" s="24"/>
      <c r="AF2256" s="24"/>
      <c r="AG2256" s="41"/>
      <c r="AH2256" s="41"/>
      <c r="AI2256" s="41"/>
      <c r="AJ2256" s="41"/>
      <c r="AK2256" s="41"/>
      <c r="AL2256" s="41"/>
      <c r="AM2256" s="41"/>
      <c r="AN2256" s="41"/>
      <c r="AO2256" s="41"/>
      <c r="AP2256" s="135"/>
      <c r="AQ2256" s="135"/>
      <c r="AR2256" s="41"/>
      <c r="AS2256" s="41"/>
      <c r="AT2256" s="135"/>
      <c r="AU2256" s="135"/>
      <c r="AV2256" s="29"/>
      <c r="AW2256" s="42"/>
      <c r="AX2256" s="42"/>
      <c r="AY2256" s="42"/>
      <c r="AZ2256" s="43"/>
      <c r="BA2256" s="151"/>
      <c r="BB2256" s="44"/>
      <c r="BC2256" s="157">
        <v>4</v>
      </c>
      <c r="BD2256" s="157"/>
      <c r="BE2256" s="44"/>
      <c r="BF2256" s="48"/>
      <c r="BG2256" s="48"/>
      <c r="BH2256" s="48"/>
      <c r="BI2256" s="48"/>
      <c r="BJ2256" s="48"/>
      <c r="BK2256" s="48"/>
      <c r="BL2256" s="48"/>
      <c r="BM2256" s="48"/>
      <c r="BN2256" s="48"/>
      <c r="BO2256" s="48"/>
      <c r="BP2256" s="48"/>
      <c r="BQ2256" s="48"/>
      <c r="BR2256" s="1"/>
    </row>
    <row r="2257" spans="1:70" s="7" customFormat="1" x14ac:dyDescent="0.25">
      <c r="A2257" s="68" t="s">
        <v>3123</v>
      </c>
      <c r="B2257" s="67" t="s">
        <v>1910</v>
      </c>
      <c r="C2257" s="52">
        <v>45000.193726851852</v>
      </c>
      <c r="D2257" s="16">
        <f t="shared" ref="D2257" si="5844">(K2257*M2257+P2257*R2257)/(24*60*60)</f>
        <v>0</v>
      </c>
      <c r="E2257" s="180"/>
      <c r="F2257" s="14" t="s">
        <v>3100</v>
      </c>
      <c r="G2257" s="15">
        <v>0.11600000000000001</v>
      </c>
      <c r="H2257" s="131">
        <v>20</v>
      </c>
      <c r="I2257" s="131">
        <v>10</v>
      </c>
      <c r="J2257" s="143" t="s">
        <v>2008</v>
      </c>
      <c r="K2257" s="37"/>
      <c r="L2257" s="27">
        <v>6.0000000000000001E-3</v>
      </c>
      <c r="M2257" s="179">
        <v>289</v>
      </c>
      <c r="N2257" s="13">
        <v>289</v>
      </c>
      <c r="O2257" s="17">
        <v>2E-3</v>
      </c>
      <c r="P2257" s="37"/>
      <c r="Q2257" s="27">
        <v>6.0000000000000001E-3</v>
      </c>
      <c r="R2257" s="13">
        <v>938</v>
      </c>
      <c r="S2257" s="13">
        <v>240</v>
      </c>
      <c r="T2257" s="133">
        <v>2.9999999999999997E-4</v>
      </c>
      <c r="U2257" s="27">
        <v>0</v>
      </c>
      <c r="V2257" s="8">
        <f t="shared" ref="V2257" si="5845">IF(AB2255="Latest Sag:",-(K2257*L2257+P2257*Q2257),-(K2257*L2257+P2257*Q2257)+U2257)</f>
        <v>0</v>
      </c>
      <c r="W2257" s="8">
        <f t="shared" ref="W2257" si="5846">IF(OR(AC2256="",AC2256=0),Z2256+V2257,IF(AB2255="Latest Sag:",AA2256+U2257+V2257,AC2256+V2257))</f>
        <v>0.114564</v>
      </c>
      <c r="X2257" s="34"/>
      <c r="Y2257" s="53">
        <f t="shared" ref="Y2257" si="5847">IF(OR(ISBLANK(X2257),X2255=VALUE(20)),,IF(W2255="Latest Z20:",ABS(X2255-X2257-K2254*L2254-P2254*Q2254+U2256+U2257),ABS(X2256-X2257-K2256*L2256-P2256*Q2256+U2257)))</f>
        <v>0</v>
      </c>
      <c r="Z2257" s="28">
        <v>-67.831625000000003</v>
      </c>
      <c r="AA2257" s="28">
        <v>0.157582</v>
      </c>
      <c r="AB2257" s="28">
        <v>1.9120000000000002E-2</v>
      </c>
      <c r="AC2257" s="8">
        <f t="shared" ref="AC2257" si="5848">AB2257+AA2257</f>
        <v>0.176702</v>
      </c>
      <c r="AD2257" s="35">
        <v>0.11467514246348</v>
      </c>
      <c r="AE2257" s="8">
        <f t="shared" ref="AE2257" si="5849">IF(AD2257="",0,IF(OR(AC2257="",AC2257=0),W2257-AD2257,AC2257-AD2257))</f>
        <v>6.202685753652E-2</v>
      </c>
      <c r="AF2257" s="58">
        <f t="shared" ref="AF2257" si="5850">IF(AA2257="",(Z2257-V2257)-Z2256,AC2257-W2257)</f>
        <v>6.2137999999999999E-2</v>
      </c>
      <c r="AG2257" s="40"/>
      <c r="AH2257" s="73"/>
      <c r="AI2257" s="40"/>
      <c r="AJ2257" s="73">
        <v>450</v>
      </c>
      <c r="AK2257" s="40">
        <v>1817</v>
      </c>
      <c r="AL2257" s="73">
        <v>200</v>
      </c>
      <c r="AM2257" s="70"/>
      <c r="AN2257" s="74"/>
      <c r="AO2257" s="70"/>
      <c r="AP2257" s="63"/>
      <c r="AQ2257" s="63"/>
      <c r="AR2257" s="40"/>
      <c r="AS2257" s="40"/>
      <c r="AT2257" s="63"/>
      <c r="AU2257" s="63"/>
      <c r="AV2257" s="142"/>
      <c r="AW2257" s="71"/>
      <c r="AX2257" s="45"/>
      <c r="AY2257" s="45"/>
      <c r="AZ2257" s="46"/>
      <c r="BA2257" s="152"/>
      <c r="BB2257" s="47"/>
      <c r="BC2257" s="158">
        <v>4</v>
      </c>
      <c r="BD2257" s="158"/>
      <c r="BE2257" s="47"/>
      <c r="BF2257" s="56"/>
      <c r="BG2257" s="49"/>
      <c r="BH2257" s="50"/>
      <c r="BI2257" s="49"/>
      <c r="BJ2257" s="49"/>
      <c r="BK2257" s="49"/>
      <c r="BL2257" s="49"/>
      <c r="BM2257" s="49"/>
      <c r="BN2257" s="50"/>
      <c r="BO2257" s="49"/>
      <c r="BP2257" s="49"/>
      <c r="BQ2257" s="50"/>
      <c r="BR2257" s="9"/>
    </row>
    <row r="2258" spans="1:70" s="7" customFormat="1" x14ac:dyDescent="0.25">
      <c r="A2258" s="68" t="s">
        <v>3124</v>
      </c>
      <c r="B2258" s="67" t="s">
        <v>3125</v>
      </c>
      <c r="C2258" s="52">
        <v>45000.221655092595</v>
      </c>
      <c r="D2258" s="16">
        <f t="shared" ref="D2258" si="5851">(K2258*M2258+P2258*R2258)/(24*60*60)</f>
        <v>3.6793981481481483E-2</v>
      </c>
      <c r="E2258" s="180"/>
      <c r="F2258" s="14" t="s">
        <v>3100</v>
      </c>
      <c r="G2258" s="15">
        <v>0.11600000000000001</v>
      </c>
      <c r="H2258" s="131">
        <v>20</v>
      </c>
      <c r="I2258" s="131">
        <v>10</v>
      </c>
      <c r="J2258" s="143" t="s">
        <v>2008</v>
      </c>
      <c r="K2258" s="27">
        <v>11</v>
      </c>
      <c r="L2258" s="27">
        <v>6.0000000000000001E-3</v>
      </c>
      <c r="M2258" s="179">
        <v>289</v>
      </c>
      <c r="N2258" s="13">
        <v>289</v>
      </c>
      <c r="O2258" s="17">
        <v>2E-3</v>
      </c>
      <c r="P2258" s="27">
        <v>0</v>
      </c>
      <c r="Q2258" s="27">
        <v>6.0000000000000001E-3</v>
      </c>
      <c r="R2258" s="13">
        <v>938</v>
      </c>
      <c r="S2258" s="13">
        <v>240</v>
      </c>
      <c r="T2258" s="133">
        <v>2.9999999999999997E-4</v>
      </c>
      <c r="U2258" s="27">
        <v>2.9132000000000002E-2</v>
      </c>
      <c r="V2258" s="8">
        <f t="shared" ref="V2258" si="5852">IF(AB2256="Latest Sag:",-(K2258*L2258+P2258*Q2258),-(K2258*L2258+P2258*Q2258)+U2258)</f>
        <v>-6.6000000000000003E-2</v>
      </c>
      <c r="W2258" s="8">
        <f t="shared" ref="W2258" si="5853">IF(OR(AC2257="",AC2257=0),Z2257+V2258,IF(AB2256="Latest Sag:",AA2257+U2258+V2258,AC2257+V2258))</f>
        <v>0.12071399999999999</v>
      </c>
      <c r="X2258" s="33">
        <v>-37.090000000000003</v>
      </c>
      <c r="Y2258" s="53">
        <f t="shared" ref="Y2258" si="5854">IF(OR(ISBLANK(X2258),X2256=VALUE(20)),,IF(W2256="Latest Z20:",ABS(X2256-X2258-K2255*L2255-P2255*Q2255+U2257+U2258),ABS(X2257-X2258-K2257*L2257-P2257*Q2257+U2258)))</f>
        <v>0</v>
      </c>
      <c r="Z2258" s="28">
        <v>-67.831423999999998</v>
      </c>
      <c r="AA2258" s="28">
        <v>0.157581</v>
      </c>
      <c r="AB2258" s="28">
        <v>-3.7331999999999997E-2</v>
      </c>
      <c r="AC2258" s="8">
        <f t="shared" ref="AC2258" si="5855">AB2258+AA2258</f>
        <v>0.12024899999999999</v>
      </c>
      <c r="AD2258" s="35">
        <v>0.11467514246348</v>
      </c>
      <c r="AE2258" s="8">
        <f t="shared" ref="AE2258" si="5856">IF(AD2258="",0,IF(OR(AC2258="",AC2258=0),W2258-AD2258,AC2258-AD2258))</f>
        <v>5.5738575365199966E-3</v>
      </c>
      <c r="AF2258" s="58">
        <f t="shared" ref="AF2258" si="5857">IF(AA2258="",(Z2258-V2258)-Z2257,AC2258-W2258)</f>
        <v>-4.649999999999932E-4</v>
      </c>
      <c r="AG2258" s="40"/>
      <c r="AH2258" s="73"/>
      <c r="AI2258" s="40"/>
      <c r="AJ2258" s="73">
        <v>450</v>
      </c>
      <c r="AK2258" s="40">
        <v>39</v>
      </c>
      <c r="AL2258" s="73">
        <v>200</v>
      </c>
      <c r="AM2258" s="70"/>
      <c r="AN2258" s="74"/>
      <c r="AO2258" s="70"/>
      <c r="AP2258" s="63"/>
      <c r="AQ2258" s="63"/>
      <c r="AR2258" s="40"/>
      <c r="AS2258" s="40"/>
      <c r="AT2258" s="63"/>
      <c r="AU2258" s="63"/>
      <c r="AV2258" s="142"/>
      <c r="AW2258" s="71"/>
      <c r="AX2258" s="45"/>
      <c r="AY2258" s="45"/>
      <c r="AZ2258" s="46"/>
      <c r="BA2258" s="152"/>
      <c r="BB2258" s="47"/>
      <c r="BC2258" s="158">
        <v>4</v>
      </c>
      <c r="BD2258" s="158"/>
      <c r="BE2258" s="47"/>
      <c r="BF2258" s="56"/>
      <c r="BG2258" s="49"/>
      <c r="BH2258" s="50"/>
      <c r="BI2258" s="49"/>
      <c r="BJ2258" s="49"/>
      <c r="BK2258" s="49"/>
      <c r="BL2258" s="49"/>
      <c r="BM2258" s="49"/>
      <c r="BN2258" s="50"/>
      <c r="BO2258" s="49"/>
      <c r="BP2258" s="49"/>
      <c r="BQ2258" s="50"/>
      <c r="BR2258" s="9"/>
    </row>
    <row r="2259" spans="1:70" s="7" customFormat="1" x14ac:dyDescent="0.25">
      <c r="A2259" s="68" t="s">
        <v>3126</v>
      </c>
      <c r="B2259" s="67" t="s">
        <v>2230</v>
      </c>
      <c r="C2259" s="52">
        <v>45000.27103009259</v>
      </c>
      <c r="D2259" s="16">
        <f t="shared" ref="D2259" si="5858">(K2259*M2259+P2259*R2259)/(24*60*60)</f>
        <v>1.7546296296296296E-2</v>
      </c>
      <c r="E2259" s="180"/>
      <c r="F2259" s="14" t="s">
        <v>3100</v>
      </c>
      <c r="G2259" s="15">
        <v>0.11600000000000001</v>
      </c>
      <c r="H2259" s="131">
        <v>20</v>
      </c>
      <c r="I2259" s="131">
        <v>10</v>
      </c>
      <c r="J2259" s="143" t="s">
        <v>2008</v>
      </c>
      <c r="K2259" s="27">
        <v>2</v>
      </c>
      <c r="L2259" s="27">
        <v>6.0000000000000001E-3</v>
      </c>
      <c r="M2259" s="179">
        <v>289</v>
      </c>
      <c r="N2259" s="13">
        <v>289</v>
      </c>
      <c r="O2259" s="17">
        <v>2E-3</v>
      </c>
      <c r="P2259" s="27">
        <v>1</v>
      </c>
      <c r="Q2259" s="27">
        <v>6.0000000000000001E-3</v>
      </c>
      <c r="R2259" s="13">
        <v>938</v>
      </c>
      <c r="S2259" s="13">
        <v>240</v>
      </c>
      <c r="T2259" s="133">
        <v>2.9999999999999997E-4</v>
      </c>
      <c r="U2259" s="27">
        <v>1.2499E-2</v>
      </c>
      <c r="V2259" s="8">
        <f t="shared" ref="V2259" si="5859">IF(AB2257="Latest Sag:",-(K2259*L2259+P2259*Q2259),-(K2259*L2259+P2259*Q2259)+U2259)</f>
        <v>-5.5010000000000024E-3</v>
      </c>
      <c r="W2259" s="8">
        <f t="shared" ref="W2259" si="5860">IF(OR(AC2258="",AC2258=0),Z2258+V2259,IF(AB2257="Latest Sag:",AA2258+U2259+V2259,AC2258+V2259))</f>
        <v>0.11474799999999999</v>
      </c>
      <c r="X2259" s="33">
        <v>-37.143577000000001</v>
      </c>
      <c r="Y2259" s="53">
        <f t="shared" ref="Y2259" si="5861">IF(OR(ISBLANK(X2259),X2257=VALUE(20)),,IF(W2257="Latest Z20:",ABS(X2257-X2259-K2256*L2256-P2256*Q2256+U2258+U2259),ABS(X2258-X2259-K2258*L2258-P2258*Q2258+U2259)))</f>
        <v>7.5999999997095752E-5</v>
      </c>
      <c r="Z2259" s="28">
        <v>-67.831567000000007</v>
      </c>
      <c r="AA2259" s="28">
        <v>0.15760399999999999</v>
      </c>
      <c r="AB2259" s="28">
        <v>-4.2509999999999999E-2</v>
      </c>
      <c r="AC2259" s="8">
        <f t="shared" ref="AC2259" si="5862">AB2259+AA2259</f>
        <v>0.115094</v>
      </c>
      <c r="AD2259" s="35">
        <v>0.11467514246348</v>
      </c>
      <c r="AE2259" s="8">
        <f t="shared" ref="AE2259" si="5863">IF(AD2259="",0,IF(OR(AC2259="",AC2259=0),W2259-AD2259,AC2259-AD2259))</f>
        <v>4.1885753652000368E-4</v>
      </c>
      <c r="AF2259" s="58">
        <f t="shared" ref="AF2259" si="5864">IF(AA2259="",(Z2259-V2259)-Z2258,AC2259-W2259)</f>
        <v>3.4600000000001296E-4</v>
      </c>
      <c r="AG2259" s="40"/>
      <c r="AH2259" s="73"/>
      <c r="AI2259" s="40"/>
      <c r="AJ2259" s="73">
        <v>450</v>
      </c>
      <c r="AK2259" s="40">
        <v>23</v>
      </c>
      <c r="AL2259" s="73">
        <v>200</v>
      </c>
      <c r="AM2259" s="70"/>
      <c r="AN2259" s="74"/>
      <c r="AO2259" s="70"/>
      <c r="AP2259" s="63"/>
      <c r="AQ2259" s="63"/>
      <c r="AR2259" s="40"/>
      <c r="AS2259" s="40"/>
      <c r="AT2259" s="63"/>
      <c r="AU2259" s="63"/>
      <c r="AV2259" s="142"/>
      <c r="AW2259" s="71"/>
      <c r="AX2259" s="45"/>
      <c r="AY2259" s="45"/>
      <c r="AZ2259" s="46"/>
      <c r="BA2259" s="152"/>
      <c r="BB2259" s="47"/>
      <c r="BC2259" s="158">
        <v>4</v>
      </c>
      <c r="BD2259" s="158"/>
      <c r="BE2259" s="47"/>
      <c r="BF2259" s="56"/>
      <c r="BG2259" s="49"/>
      <c r="BH2259" s="50"/>
      <c r="BI2259" s="49"/>
      <c r="BJ2259" s="49"/>
      <c r="BK2259" s="49"/>
      <c r="BL2259" s="49"/>
      <c r="BM2259" s="49"/>
      <c r="BN2259" s="50"/>
      <c r="BO2259" s="49"/>
      <c r="BP2259" s="49"/>
      <c r="BQ2259" s="50"/>
      <c r="BR2259" s="9"/>
    </row>
    <row r="2260" spans="1:70" s="7" customFormat="1" ht="78.75" x14ac:dyDescent="0.25">
      <c r="A2260" s="68" t="s">
        <v>3127</v>
      </c>
      <c r="B2260" s="67" t="s">
        <v>2230</v>
      </c>
      <c r="C2260" s="52">
        <v>45000.301979166667</v>
      </c>
      <c r="D2260" s="16">
        <f t="shared" ref="D2260" si="5865">(K2260*M2260+P2260*R2260)/(24*60*60)</f>
        <v>1.7546296296296296E-2</v>
      </c>
      <c r="E2260" s="180" t="s">
        <v>3135</v>
      </c>
      <c r="F2260" s="14" t="s">
        <v>3100</v>
      </c>
      <c r="G2260" s="15">
        <v>0.11600000000000001</v>
      </c>
      <c r="H2260" s="131">
        <v>20</v>
      </c>
      <c r="I2260" s="131">
        <v>10</v>
      </c>
      <c r="J2260" s="143" t="s">
        <v>2008</v>
      </c>
      <c r="K2260" s="27">
        <v>2</v>
      </c>
      <c r="L2260" s="27">
        <v>6.0000000000000001E-3</v>
      </c>
      <c r="M2260" s="179">
        <v>289</v>
      </c>
      <c r="N2260" s="13">
        <v>289</v>
      </c>
      <c r="O2260" s="17">
        <v>2E-3</v>
      </c>
      <c r="P2260" s="27">
        <v>1</v>
      </c>
      <c r="Q2260" s="27">
        <v>6.0000000000000001E-3</v>
      </c>
      <c r="R2260" s="13">
        <v>938</v>
      </c>
      <c r="S2260" s="13">
        <v>240</v>
      </c>
      <c r="T2260" s="133">
        <v>2.9999999999999997E-4</v>
      </c>
      <c r="U2260" s="27">
        <v>1.7694999999999999E-2</v>
      </c>
      <c r="V2260" s="8">
        <f t="shared" ref="V2260" si="5866">IF(AB2258="Latest Sag:",-(K2260*L2260+P2260*Q2260),-(K2260*L2260+P2260*Q2260)+U2260)</f>
        <v>-3.0500000000000319E-4</v>
      </c>
      <c r="W2260" s="8">
        <f t="shared" ref="W2260" si="5867">IF(OR(AC2259="",AC2259=0),Z2259+V2260,IF(AB2258="Latest Sag:",AA2259+U2260+V2260,AC2259+V2260))</f>
        <v>0.114789</v>
      </c>
      <c r="X2260" s="33">
        <v>-37.143883000000002</v>
      </c>
      <c r="Y2260" s="53">
        <f t="shared" ref="Y2260" si="5868">IF(OR(ISBLANK(X2260),X2258=VALUE(20)),,IF(W2258="Latest Z20:",ABS(X2258-X2260-K2257*L2257-P2257*Q2257+U2259+U2260),ABS(X2259-X2260-K2259*L2259-P2259*Q2259+U2260)))</f>
        <v>1.0000000019126654E-6</v>
      </c>
      <c r="Z2260" s="28">
        <v>-67.831384999999997</v>
      </c>
      <c r="AA2260" s="28">
        <v>0.157606</v>
      </c>
      <c r="AB2260" s="28">
        <v>-4.2520000000000002E-2</v>
      </c>
      <c r="AC2260" s="8">
        <f t="shared" ref="AC2260" si="5869">AB2260+AA2260</f>
        <v>0.11508599999999999</v>
      </c>
      <c r="AD2260" s="35">
        <v>0.11467514246348</v>
      </c>
      <c r="AE2260" s="8">
        <f t="shared" ref="AE2260" si="5870">IF(AD2260="",0,IF(OR(AC2260="",AC2260=0),W2260-AD2260,AC2260-AD2260))</f>
        <v>4.1085753651999568E-4</v>
      </c>
      <c r="AF2260" s="58">
        <f t="shared" ref="AF2260" si="5871">IF(AA2260="",(Z2260-V2260)-Z2259,AC2260-W2260)</f>
        <v>2.9699999999999172E-4</v>
      </c>
      <c r="AG2260" s="40"/>
      <c r="AH2260" s="73"/>
      <c r="AI2260" s="40"/>
      <c r="AJ2260" s="73">
        <v>450</v>
      </c>
      <c r="AK2260" s="40">
        <v>24</v>
      </c>
      <c r="AL2260" s="73">
        <v>200</v>
      </c>
      <c r="AM2260" s="70"/>
      <c r="AN2260" s="74"/>
      <c r="AO2260" s="70"/>
      <c r="AP2260" s="63"/>
      <c r="AQ2260" s="63"/>
      <c r="AR2260" s="40"/>
      <c r="AS2260" s="40"/>
      <c r="AT2260" s="63"/>
      <c r="AU2260" s="63"/>
      <c r="AV2260" s="142"/>
      <c r="AW2260" s="71"/>
      <c r="AX2260" s="45"/>
      <c r="AY2260" s="45"/>
      <c r="AZ2260" s="46"/>
      <c r="BA2260" s="152"/>
      <c r="BB2260" s="47"/>
      <c r="BC2260" s="158">
        <v>4</v>
      </c>
      <c r="BD2260" s="158">
        <v>8</v>
      </c>
      <c r="BE2260" s="47">
        <v>11.7</v>
      </c>
      <c r="BF2260" s="56"/>
      <c r="BG2260" s="49"/>
      <c r="BH2260" s="50"/>
      <c r="BI2260" s="49"/>
      <c r="BJ2260" s="49"/>
      <c r="BK2260" s="49"/>
      <c r="BL2260" s="49"/>
      <c r="BM2260" s="49"/>
      <c r="BN2260" s="50"/>
      <c r="BO2260" s="49"/>
      <c r="BP2260" s="49"/>
      <c r="BQ2260" s="50"/>
      <c r="BR2260" s="9"/>
    </row>
    <row r="2261" spans="1:70" s="6" customFormat="1" x14ac:dyDescent="0.25">
      <c r="A2261" s="170" t="s">
        <v>1155</v>
      </c>
      <c r="B2261" s="136"/>
      <c r="C2261" s="137">
        <v>45000.464826388888</v>
      </c>
      <c r="D2261" s="146">
        <v>6.51</v>
      </c>
      <c r="E2261" s="181" t="s">
        <v>814</v>
      </c>
      <c r="F2261" s="165" t="s">
        <v>1185</v>
      </c>
      <c r="G2261" s="22"/>
      <c r="H2261" s="134"/>
      <c r="I2261" s="134"/>
      <c r="J2261" s="145"/>
      <c r="K2261" s="29"/>
      <c r="L2261" s="29"/>
      <c r="M2261" s="1"/>
      <c r="N2261" s="1"/>
      <c r="O2261" s="3"/>
      <c r="P2261" s="29"/>
      <c r="Q2261" s="29"/>
      <c r="R2261" s="1"/>
      <c r="S2261" s="1"/>
      <c r="T2261" s="147" t="s">
        <v>903</v>
      </c>
      <c r="U2261" s="32" t="s">
        <v>24</v>
      </c>
      <c r="V2261" s="24"/>
      <c r="W2261" s="25" t="s">
        <v>22</v>
      </c>
      <c r="X2261" s="30">
        <v>20</v>
      </c>
      <c r="Y2261" s="138"/>
      <c r="Z2261" s="30"/>
      <c r="AA2261" s="30"/>
      <c r="AB2261" s="36" t="s">
        <v>21</v>
      </c>
      <c r="AC2261" s="24">
        <f>$AC$2260</f>
        <v>0.11508599999999999</v>
      </c>
      <c r="AD2261" s="30"/>
      <c r="AE2261" s="24"/>
      <c r="AF2261" s="24"/>
      <c r="AG2261" s="41"/>
      <c r="AH2261" s="41"/>
      <c r="AI2261" s="41"/>
      <c r="AJ2261" s="41"/>
      <c r="AK2261" s="41"/>
      <c r="AL2261" s="41"/>
      <c r="AM2261" s="41"/>
      <c r="AN2261" s="41"/>
      <c r="AO2261" s="41"/>
      <c r="AP2261" s="135"/>
      <c r="AQ2261" s="135"/>
      <c r="AR2261" s="41"/>
      <c r="AS2261" s="41"/>
      <c r="AT2261" s="135"/>
      <c r="AU2261" s="135"/>
      <c r="AV2261" s="29"/>
      <c r="AW2261" s="42"/>
      <c r="AX2261" s="42"/>
      <c r="AY2261" s="42"/>
      <c r="AZ2261" s="43"/>
      <c r="BA2261" s="151"/>
      <c r="BB2261" s="44"/>
      <c r="BC2261" s="157">
        <v>5</v>
      </c>
      <c r="BD2261" s="157"/>
      <c r="BE2261" s="44"/>
      <c r="BF2261" s="48"/>
      <c r="BG2261" s="48"/>
      <c r="BH2261" s="48"/>
      <c r="BI2261" s="48"/>
      <c r="BJ2261" s="48"/>
      <c r="BK2261" s="48"/>
      <c r="BL2261" s="48"/>
      <c r="BM2261" s="48"/>
      <c r="BN2261" s="48"/>
      <c r="BO2261" s="48"/>
      <c r="BP2261" s="48"/>
      <c r="BQ2261" s="48"/>
      <c r="BR2261" s="1"/>
    </row>
    <row r="2262" spans="1:70" s="7" customFormat="1" x14ac:dyDescent="0.25">
      <c r="A2262" s="68" t="s">
        <v>3128</v>
      </c>
      <c r="B2262" s="67" t="s">
        <v>2230</v>
      </c>
      <c r="C2262" s="52">
        <v>45000.465358796297</v>
      </c>
      <c r="D2262" s="16">
        <f t="shared" ref="D2262" si="5872">(K2262*M2262+P2262*R2262)/(24*60*60)</f>
        <v>0</v>
      </c>
      <c r="E2262" s="180"/>
      <c r="F2262" s="14" t="s">
        <v>3100</v>
      </c>
      <c r="G2262" s="15">
        <v>0.11600000000000001</v>
      </c>
      <c r="H2262" s="131">
        <v>20</v>
      </c>
      <c r="I2262" s="131">
        <v>10</v>
      </c>
      <c r="J2262" s="143" t="s">
        <v>2008</v>
      </c>
      <c r="K2262" s="37"/>
      <c r="L2262" s="27">
        <v>6.0000000000000001E-3</v>
      </c>
      <c r="M2262" s="179">
        <v>289</v>
      </c>
      <c r="N2262" s="13">
        <v>289</v>
      </c>
      <c r="O2262" s="17">
        <v>2E-3</v>
      </c>
      <c r="P2262" s="37"/>
      <c r="Q2262" s="27">
        <v>6.0000000000000001E-3</v>
      </c>
      <c r="R2262" s="13">
        <v>938</v>
      </c>
      <c r="S2262" s="13">
        <v>240</v>
      </c>
      <c r="T2262" s="133">
        <v>2.9999999999999997E-4</v>
      </c>
      <c r="U2262" s="27">
        <v>0</v>
      </c>
      <c r="V2262" s="8">
        <f t="shared" ref="V2262" si="5873">IF(AB2260="Latest Sag:",-(K2262*L2262+P2262*Q2262),-(K2262*L2262+P2262*Q2262)+U2262)</f>
        <v>0</v>
      </c>
      <c r="W2262" s="8">
        <f t="shared" ref="W2262" si="5874">IF(OR(AC2261="",AC2261=0),Z2261+V2262,IF(AB2260="Latest Sag:",AA2261+U2262+V2262,AC2261+V2262))</f>
        <v>0.11508599999999999</v>
      </c>
      <c r="X2262" s="34"/>
      <c r="Y2262" s="53">
        <f t="shared" ref="Y2262" si="5875">IF(OR(ISBLANK(X2262),X2260=VALUE(20)),,IF(W2260="Latest Z20:",ABS(X2260-X2262-K2259*L2259-P2259*Q2259+U2261+U2262),ABS(X2261-X2262-K2261*L2261-P2261*Q2261+U2262)))</f>
        <v>0</v>
      </c>
      <c r="Z2262" s="28">
        <v>-67.829697999999993</v>
      </c>
      <c r="AA2262" s="28">
        <v>0.157468</v>
      </c>
      <c r="AB2262" s="28">
        <v>1.992E-2</v>
      </c>
      <c r="AC2262" s="8">
        <f t="shared" ref="AC2262" si="5876">AB2262+AA2262</f>
        <v>0.17738799999999999</v>
      </c>
      <c r="AD2262" s="35">
        <v>0.11475465186307</v>
      </c>
      <c r="AE2262" s="8">
        <f t="shared" ref="AE2262" si="5877">IF(AD2262="",0,IF(OR(AC2262="",AC2262=0),W2262-AD2262,AC2262-AD2262))</f>
        <v>6.2633348136929987E-2</v>
      </c>
      <c r="AF2262" s="58">
        <f t="shared" ref="AF2262" si="5878">IF(AA2262="",(Z2262-V2262)-Z2261,AC2262-W2262)</f>
        <v>6.2301999999999996E-2</v>
      </c>
      <c r="AG2262" s="40"/>
      <c r="AH2262" s="73"/>
      <c r="AI2262" s="40"/>
      <c r="AJ2262" s="73">
        <v>450</v>
      </c>
      <c r="AK2262" s="40">
        <v>1840</v>
      </c>
      <c r="AL2262" s="73">
        <v>200</v>
      </c>
      <c r="AM2262" s="70"/>
      <c r="AN2262" s="74"/>
      <c r="AO2262" s="70"/>
      <c r="AP2262" s="63"/>
      <c r="AQ2262" s="63"/>
      <c r="AR2262" s="40"/>
      <c r="AS2262" s="40"/>
      <c r="AT2262" s="63"/>
      <c r="AU2262" s="63"/>
      <c r="AV2262" s="142"/>
      <c r="AW2262" s="71"/>
      <c r="AX2262" s="45"/>
      <c r="AY2262" s="45"/>
      <c r="AZ2262" s="46"/>
      <c r="BA2262" s="152"/>
      <c r="BB2262" s="47"/>
      <c r="BC2262" s="158">
        <v>5</v>
      </c>
      <c r="BD2262" s="158"/>
      <c r="BE2262" s="47"/>
      <c r="BF2262" s="56"/>
      <c r="BG2262" s="49"/>
      <c r="BH2262" s="50"/>
      <c r="BI2262" s="49"/>
      <c r="BJ2262" s="49"/>
      <c r="BK2262" s="49"/>
      <c r="BL2262" s="49"/>
      <c r="BM2262" s="49"/>
      <c r="BN2262" s="50"/>
      <c r="BO2262" s="49"/>
      <c r="BP2262" s="49"/>
      <c r="BQ2262" s="50"/>
      <c r="BR2262" s="9"/>
    </row>
    <row r="2263" spans="1:70" s="7" customFormat="1" x14ac:dyDescent="0.25">
      <c r="A2263" s="68" t="s">
        <v>3129</v>
      </c>
      <c r="B2263" s="67" t="s">
        <v>2230</v>
      </c>
      <c r="C2263" s="52">
        <v>45000.4846875</v>
      </c>
      <c r="D2263" s="16">
        <f t="shared" ref="D2263" si="5879">(K2263*M2263+P2263*R2263)/(24*60*60)</f>
        <v>4.0138888888888891E-2</v>
      </c>
      <c r="E2263" s="180"/>
      <c r="F2263" s="14" t="s">
        <v>3100</v>
      </c>
      <c r="G2263" s="15">
        <v>0.11600000000000001</v>
      </c>
      <c r="H2263" s="131">
        <v>20</v>
      </c>
      <c r="I2263" s="131">
        <v>10</v>
      </c>
      <c r="J2263" s="143" t="s">
        <v>2008</v>
      </c>
      <c r="K2263" s="27">
        <v>12</v>
      </c>
      <c r="L2263" s="27">
        <v>6.0000000000000001E-3</v>
      </c>
      <c r="M2263" s="179">
        <v>289</v>
      </c>
      <c r="N2263" s="13">
        <v>289</v>
      </c>
      <c r="O2263" s="17">
        <v>2E-3</v>
      </c>
      <c r="P2263" s="27">
        <v>0</v>
      </c>
      <c r="Q2263" s="27">
        <v>6.0000000000000001E-3</v>
      </c>
      <c r="R2263" s="13">
        <v>938</v>
      </c>
      <c r="S2263" s="13">
        <v>240</v>
      </c>
      <c r="T2263" s="133">
        <v>2.9999999999999997E-4</v>
      </c>
      <c r="U2263" s="27">
        <v>3.5589999999999997E-2</v>
      </c>
      <c r="V2263" s="8">
        <f t="shared" ref="V2263" si="5880">IF(AB2261="Latest Sag:",-(K2263*L2263+P2263*Q2263),-(K2263*L2263+P2263*Q2263)+U2263)</f>
        <v>-7.2000000000000008E-2</v>
      </c>
      <c r="W2263" s="8">
        <f t="shared" ref="W2263" si="5881">IF(OR(AC2262="",AC2262=0),Z2262+V2263,IF(AB2261="Latest Sag:",AA2262+U2263+V2263,AC2262+V2263))</f>
        <v>0.121058</v>
      </c>
      <c r="X2263" s="33">
        <v>-37.081454999999998</v>
      </c>
      <c r="Y2263" s="53">
        <f t="shared" ref="Y2263" si="5882">IF(OR(ISBLANK(X2263),X2261=VALUE(20)),,IF(W2261="Latest Z20:",ABS(X2261-X2263-K2260*L2260-P2260*Q2260+U2262+U2263),ABS(X2262-X2263-K2262*L2262-P2262*Q2262+U2263)))</f>
        <v>0</v>
      </c>
      <c r="Z2263" s="28">
        <v>-67.829472999999993</v>
      </c>
      <c r="AA2263" s="28">
        <v>0.157441</v>
      </c>
      <c r="AB2263" s="28">
        <v>-3.6507999999999999E-2</v>
      </c>
      <c r="AC2263" s="8">
        <f t="shared" ref="AC2263" si="5883">AB2263+AA2263</f>
        <v>0.120933</v>
      </c>
      <c r="AD2263" s="35">
        <v>0.11475465186307</v>
      </c>
      <c r="AE2263" s="8">
        <f t="shared" ref="AE2263" si="5884">IF(AD2263="",0,IF(OR(AC2263="",AC2263=0),W2263-AD2263,AC2263-AD2263))</f>
        <v>6.1783481369299953E-3</v>
      </c>
      <c r="AF2263" s="58">
        <f t="shared" ref="AF2263" si="5885">IF(AA2263="",(Z2263-V2263)-Z2262,AC2263-W2263)</f>
        <v>-1.2500000000000011E-4</v>
      </c>
      <c r="AG2263" s="40"/>
      <c r="AH2263" s="73"/>
      <c r="AI2263" s="40"/>
      <c r="AJ2263" s="73">
        <v>450</v>
      </c>
      <c r="AK2263" s="40">
        <v>29</v>
      </c>
      <c r="AL2263" s="73">
        <v>200</v>
      </c>
      <c r="AM2263" s="70"/>
      <c r="AN2263" s="74"/>
      <c r="AO2263" s="70"/>
      <c r="AP2263" s="63"/>
      <c r="AQ2263" s="63"/>
      <c r="AR2263" s="40"/>
      <c r="AS2263" s="40"/>
      <c r="AT2263" s="63"/>
      <c r="AU2263" s="63"/>
      <c r="AV2263" s="142"/>
      <c r="AW2263" s="71"/>
      <c r="AX2263" s="45"/>
      <c r="AY2263" s="45"/>
      <c r="AZ2263" s="46"/>
      <c r="BA2263" s="152"/>
      <c r="BB2263" s="47"/>
      <c r="BC2263" s="158">
        <v>5</v>
      </c>
      <c r="BD2263" s="158"/>
      <c r="BE2263" s="47"/>
      <c r="BF2263" s="56"/>
      <c r="BG2263" s="49"/>
      <c r="BH2263" s="50"/>
      <c r="BI2263" s="49"/>
      <c r="BJ2263" s="49"/>
      <c r="BK2263" s="49"/>
      <c r="BL2263" s="49"/>
      <c r="BM2263" s="49"/>
      <c r="BN2263" s="50"/>
      <c r="BO2263" s="49"/>
      <c r="BP2263" s="49"/>
      <c r="BQ2263" s="50"/>
      <c r="BR2263" s="9"/>
    </row>
    <row r="2264" spans="1:70" s="7" customFormat="1" x14ac:dyDescent="0.25">
      <c r="A2264" s="68" t="s">
        <v>3130</v>
      </c>
      <c r="B2264" s="67" t="s">
        <v>2230</v>
      </c>
      <c r="C2264" s="52">
        <v>45000.543530092589</v>
      </c>
      <c r="D2264" s="16">
        <f t="shared" ref="D2264" si="5886">(K2264*M2264+P2264*R2264)/(24*60*60)</f>
        <v>1.7546296296296296E-2</v>
      </c>
      <c r="E2264" s="180"/>
      <c r="F2264" s="14" t="s">
        <v>3100</v>
      </c>
      <c r="G2264" s="15">
        <v>0.11600000000000001</v>
      </c>
      <c r="H2264" s="131">
        <v>20</v>
      </c>
      <c r="I2264" s="131">
        <v>10</v>
      </c>
      <c r="J2264" s="143" t="s">
        <v>2008</v>
      </c>
      <c r="K2264" s="27">
        <v>2</v>
      </c>
      <c r="L2264" s="27">
        <v>6.0000000000000001E-3</v>
      </c>
      <c r="M2264" s="179">
        <v>289</v>
      </c>
      <c r="N2264" s="13">
        <v>289</v>
      </c>
      <c r="O2264" s="17">
        <v>2E-3</v>
      </c>
      <c r="P2264" s="27">
        <v>1</v>
      </c>
      <c r="Q2264" s="27">
        <v>6.0000000000000001E-3</v>
      </c>
      <c r="R2264" s="13">
        <v>938</v>
      </c>
      <c r="S2264" s="13">
        <v>240</v>
      </c>
      <c r="T2264" s="133">
        <v>2.9999999999999997E-4</v>
      </c>
      <c r="U2264" s="27">
        <v>1.1903E-2</v>
      </c>
      <c r="V2264" s="8">
        <f t="shared" ref="V2264" si="5887">IF(AB2262="Latest Sag:",-(K2264*L2264+P2264*Q2264),-(K2264*L2264+P2264*Q2264)+U2264)</f>
        <v>-6.0970000000000017E-3</v>
      </c>
      <c r="W2264" s="8">
        <f t="shared" ref="W2264" si="5888">IF(OR(AC2263="",AC2263=0),Z2263+V2264,IF(AB2262="Latest Sag:",AA2263+U2264+V2264,AC2263+V2264))</f>
        <v>0.11483599999999999</v>
      </c>
      <c r="X2264" s="33">
        <v>-37.141553000000002</v>
      </c>
      <c r="Y2264" s="53">
        <f t="shared" ref="Y2264" si="5889">IF(OR(ISBLANK(X2264),X2262=VALUE(20)),,IF(W2262="Latest Z20:",ABS(X2262-X2264-K2261*L2261-P2261*Q2261+U2263+U2264),ABS(X2263-X2264-K2263*L2263-P2263*Q2263+U2264)))</f>
        <v>1.0000000035294276E-6</v>
      </c>
      <c r="Z2264" s="28">
        <v>-67.829637000000005</v>
      </c>
      <c r="AA2264" s="28">
        <v>0.15745000000000001</v>
      </c>
      <c r="AB2264" s="28">
        <v>-4.2421E-2</v>
      </c>
      <c r="AC2264" s="8">
        <f t="shared" ref="AC2264" si="5890">AB2264+AA2264</f>
        <v>0.11502900000000001</v>
      </c>
      <c r="AD2264" s="35">
        <v>0.11475465186307</v>
      </c>
      <c r="AE2264" s="8">
        <f t="shared" ref="AE2264" si="5891">IF(AD2264="",0,IF(OR(AC2264="",AC2264=0),W2264-AD2264,AC2264-AD2264))</f>
        <v>2.7434813693000271E-4</v>
      </c>
      <c r="AF2264" s="58">
        <f t="shared" ref="AF2264" si="5892">IF(AA2264="",(Z2264-V2264)-Z2263,AC2264-W2264)</f>
        <v>1.9300000000001261E-4</v>
      </c>
      <c r="AG2264" s="40"/>
      <c r="AH2264" s="73"/>
      <c r="AI2264" s="40"/>
      <c r="AJ2264" s="73">
        <v>450</v>
      </c>
      <c r="AK2264" s="40">
        <v>36</v>
      </c>
      <c r="AL2264" s="73">
        <v>200</v>
      </c>
      <c r="AM2264" s="70"/>
      <c r="AN2264" s="74"/>
      <c r="AO2264" s="70"/>
      <c r="AP2264" s="63"/>
      <c r="AQ2264" s="63"/>
      <c r="AR2264" s="40"/>
      <c r="AS2264" s="40"/>
      <c r="AT2264" s="63"/>
      <c r="AU2264" s="63"/>
      <c r="AV2264" s="142"/>
      <c r="AW2264" s="71"/>
      <c r="AX2264" s="45"/>
      <c r="AY2264" s="45"/>
      <c r="AZ2264" s="46"/>
      <c r="BA2264" s="152"/>
      <c r="BB2264" s="47"/>
      <c r="BC2264" s="158">
        <v>5</v>
      </c>
      <c r="BD2264" s="158">
        <v>8</v>
      </c>
      <c r="BE2264" s="47">
        <v>9.8000000000000007</v>
      </c>
      <c r="BF2264" s="56"/>
      <c r="BG2264" s="49"/>
      <c r="BH2264" s="50"/>
      <c r="BI2264" s="49"/>
      <c r="BJ2264" s="49"/>
      <c r="BK2264" s="49"/>
      <c r="BL2264" s="49"/>
      <c r="BM2264" s="49"/>
      <c r="BN2264" s="50"/>
      <c r="BO2264" s="49"/>
      <c r="BP2264" s="49"/>
      <c r="BQ2264" s="50"/>
      <c r="BR2264" s="9"/>
    </row>
    <row r="2265" spans="1:70" s="6" customFormat="1" x14ac:dyDescent="0.25">
      <c r="A2265" s="170" t="s">
        <v>1155</v>
      </c>
      <c r="B2265" s="136"/>
      <c r="C2265" s="137">
        <v>45000.582870370374</v>
      </c>
      <c r="D2265" s="146">
        <v>2.83</v>
      </c>
      <c r="E2265" s="181" t="s">
        <v>814</v>
      </c>
      <c r="F2265" s="165" t="s">
        <v>1191</v>
      </c>
      <c r="G2265" s="22"/>
      <c r="H2265" s="134"/>
      <c r="I2265" s="134"/>
      <c r="J2265" s="145"/>
      <c r="K2265" s="29"/>
      <c r="L2265" s="29"/>
      <c r="M2265" s="1"/>
      <c r="N2265" s="1"/>
      <c r="O2265" s="3"/>
      <c r="P2265" s="29"/>
      <c r="Q2265" s="29"/>
      <c r="R2265" s="1"/>
      <c r="S2265" s="1"/>
      <c r="T2265" s="147" t="s">
        <v>903</v>
      </c>
      <c r="U2265" s="32" t="s">
        <v>24</v>
      </c>
      <c r="V2265" s="24"/>
      <c r="W2265" s="25" t="s">
        <v>22</v>
      </c>
      <c r="X2265" s="30">
        <v>20</v>
      </c>
      <c r="Y2265" s="138"/>
      <c r="Z2265" s="30"/>
      <c r="AA2265" s="30"/>
      <c r="AB2265" s="36" t="s">
        <v>21</v>
      </c>
      <c r="AC2265" s="24">
        <f>$AC$2264</f>
        <v>0.11502900000000001</v>
      </c>
      <c r="AD2265" s="30"/>
      <c r="AE2265" s="24"/>
      <c r="AF2265" s="24"/>
      <c r="AG2265" s="41"/>
      <c r="AH2265" s="41"/>
      <c r="AI2265" s="41"/>
      <c r="AJ2265" s="41"/>
      <c r="AK2265" s="41"/>
      <c r="AL2265" s="41"/>
      <c r="AM2265" s="41"/>
      <c r="AN2265" s="41"/>
      <c r="AO2265" s="41"/>
      <c r="AP2265" s="135"/>
      <c r="AQ2265" s="135"/>
      <c r="AR2265" s="41"/>
      <c r="AS2265" s="41"/>
      <c r="AT2265" s="135"/>
      <c r="AU2265" s="135"/>
      <c r="AV2265" s="29"/>
      <c r="AW2265" s="42"/>
      <c r="AX2265" s="42"/>
      <c r="AY2265" s="42"/>
      <c r="AZ2265" s="43"/>
      <c r="BA2265" s="151"/>
      <c r="BB2265" s="44"/>
      <c r="BC2265" s="157">
        <v>6</v>
      </c>
      <c r="BD2265" s="157"/>
      <c r="BE2265" s="44"/>
      <c r="BF2265" s="48"/>
      <c r="BG2265" s="48"/>
      <c r="BH2265" s="48"/>
      <c r="BI2265" s="48"/>
      <c r="BJ2265" s="48"/>
      <c r="BK2265" s="48"/>
      <c r="BL2265" s="48"/>
      <c r="BM2265" s="48"/>
      <c r="BN2265" s="48"/>
      <c r="BO2265" s="48"/>
      <c r="BP2265" s="48"/>
      <c r="BQ2265" s="48"/>
      <c r="BR2265" s="1"/>
    </row>
    <row r="2266" spans="1:70" s="7" customFormat="1" x14ac:dyDescent="0.25">
      <c r="A2266" s="68" t="s">
        <v>3131</v>
      </c>
      <c r="B2266" s="67" t="s">
        <v>2230</v>
      </c>
      <c r="C2266" s="52">
        <v>45000.582939814813</v>
      </c>
      <c r="D2266" s="16">
        <f t="shared" ref="D2266" si="5893">(K2266*M2266+P2266*R2266)/(24*60*60)</f>
        <v>0</v>
      </c>
      <c r="E2266" s="180"/>
      <c r="F2266" s="14" t="s">
        <v>3100</v>
      </c>
      <c r="G2266" s="15">
        <v>0.11600000000000001</v>
      </c>
      <c r="H2266" s="131">
        <v>20</v>
      </c>
      <c r="I2266" s="131">
        <v>10</v>
      </c>
      <c r="J2266" s="143" t="s">
        <v>2008</v>
      </c>
      <c r="K2266" s="37"/>
      <c r="L2266" s="27">
        <v>6.0000000000000001E-3</v>
      </c>
      <c r="M2266" s="179">
        <v>289</v>
      </c>
      <c r="N2266" s="13">
        <v>289</v>
      </c>
      <c r="O2266" s="17">
        <v>2E-3</v>
      </c>
      <c r="P2266" s="37"/>
      <c r="Q2266" s="27">
        <v>6.0000000000000001E-3</v>
      </c>
      <c r="R2266" s="13">
        <v>938</v>
      </c>
      <c r="S2266" s="13">
        <v>240</v>
      </c>
      <c r="T2266" s="133">
        <v>2.9999999999999997E-4</v>
      </c>
      <c r="U2266" s="27">
        <v>0</v>
      </c>
      <c r="V2266" s="8">
        <f t="shared" ref="V2266" si="5894">IF(AB2264="Latest Sag:",-(K2266*L2266+P2266*Q2266),-(K2266*L2266+P2266*Q2266)+U2266)</f>
        <v>0</v>
      </c>
      <c r="W2266" s="8">
        <f t="shared" ref="W2266" si="5895">IF(OR(AC2265="",AC2265=0),Z2265+V2266,IF(AB2264="Latest Sag:",AA2265+U2266+V2266,AC2265+V2266))</f>
        <v>0.11502900000000001</v>
      </c>
      <c r="X2266" s="34"/>
      <c r="Y2266" s="53">
        <f t="shared" ref="Y2266" si="5896">IF(OR(ISBLANK(X2266),X2264=VALUE(20)),,IF(W2264="Latest Z20:",ABS(X2264-X2266-K2263*L2263-P2263*Q2263+U2265+U2266),ABS(X2265-X2266-K2265*L2265-P2265*Q2265+U2266)))</f>
        <v>0</v>
      </c>
      <c r="Z2266" s="28">
        <v>-67.829702999999995</v>
      </c>
      <c r="AA2266" s="28">
        <v>0.15745500000000001</v>
      </c>
      <c r="AB2266" s="28">
        <v>2.1014000000000001E-2</v>
      </c>
      <c r="AC2266" s="8">
        <f t="shared" ref="AC2266" si="5897">AB2266+AA2266</f>
        <v>0.17846900000000002</v>
      </c>
      <c r="AD2266" s="35">
        <v>0.114927912579258</v>
      </c>
      <c r="AE2266" s="8">
        <f t="shared" ref="AE2266" si="5898">IF(AD2266="",0,IF(OR(AC2266="",AC2266=0),W2266-AD2266,AC2266-AD2266))</f>
        <v>6.3541087420742021E-2</v>
      </c>
      <c r="AF2266" s="58">
        <f t="shared" ref="AF2266" si="5899">IF(AA2266="",(Z2266-V2266)-Z2265,AC2266-W2266)</f>
        <v>6.344000000000001E-2</v>
      </c>
      <c r="AG2266" s="40"/>
      <c r="AH2266" s="73"/>
      <c r="AI2266" s="40"/>
      <c r="AJ2266" s="73">
        <v>450</v>
      </c>
      <c r="AK2266" s="40">
        <v>1685</v>
      </c>
      <c r="AL2266" s="73">
        <v>200</v>
      </c>
      <c r="AM2266" s="70"/>
      <c r="AN2266" s="74"/>
      <c r="AO2266" s="70"/>
      <c r="AP2266" s="63"/>
      <c r="AQ2266" s="63"/>
      <c r="AR2266" s="40"/>
      <c r="AS2266" s="40"/>
      <c r="AT2266" s="63"/>
      <c r="AU2266" s="63"/>
      <c r="AV2266" s="142"/>
      <c r="AW2266" s="71"/>
      <c r="AX2266" s="45"/>
      <c r="AY2266" s="45"/>
      <c r="AZ2266" s="46"/>
      <c r="BA2266" s="152"/>
      <c r="BB2266" s="47"/>
      <c r="BC2266" s="158">
        <v>6</v>
      </c>
      <c r="BD2266" s="158"/>
      <c r="BE2266" s="47"/>
      <c r="BF2266" s="56"/>
      <c r="BG2266" s="49"/>
      <c r="BH2266" s="50"/>
      <c r="BI2266" s="49"/>
      <c r="BJ2266" s="49"/>
      <c r="BK2266" s="49"/>
      <c r="BL2266" s="49"/>
      <c r="BM2266" s="49"/>
      <c r="BN2266" s="50"/>
      <c r="BO2266" s="49"/>
      <c r="BP2266" s="49"/>
      <c r="BQ2266" s="50"/>
      <c r="BR2266" s="9"/>
    </row>
    <row r="2267" spans="1:70" s="7" customFormat="1" x14ac:dyDescent="0.25">
      <c r="A2267" s="68" t="s">
        <v>3132</v>
      </c>
      <c r="B2267" s="67" t="s">
        <v>2230</v>
      </c>
      <c r="C2267" s="52">
        <v>45000.60396990741</v>
      </c>
      <c r="D2267" s="16">
        <f t="shared" ref="D2267" si="5900">(K2267*M2267+P2267*R2267)/(24*60*60)</f>
        <v>3.6793981481481483E-2</v>
      </c>
      <c r="E2267" s="180"/>
      <c r="F2267" s="14" t="s">
        <v>3100</v>
      </c>
      <c r="G2267" s="15">
        <v>0.11600000000000001</v>
      </c>
      <c r="H2267" s="131">
        <v>20</v>
      </c>
      <c r="I2267" s="131">
        <v>10</v>
      </c>
      <c r="J2267" s="143" t="s">
        <v>2008</v>
      </c>
      <c r="K2267" s="27">
        <v>11</v>
      </c>
      <c r="L2267" s="27">
        <v>6.0000000000000001E-3</v>
      </c>
      <c r="M2267" s="179">
        <v>289</v>
      </c>
      <c r="N2267" s="13">
        <v>289</v>
      </c>
      <c r="O2267" s="17">
        <v>2E-3</v>
      </c>
      <c r="P2267" s="27">
        <v>0</v>
      </c>
      <c r="Q2267" s="27">
        <v>6.0000000000000001E-3</v>
      </c>
      <c r="R2267" s="13">
        <v>938</v>
      </c>
      <c r="S2267" s="13">
        <v>240</v>
      </c>
      <c r="T2267" s="133">
        <v>2.9999999999999997E-4</v>
      </c>
      <c r="U2267" s="27">
        <v>2.9796E-2</v>
      </c>
      <c r="V2267" s="8">
        <f t="shared" ref="V2267" si="5901">IF(AB2265="Latest Sag:",-(K2267*L2267+P2267*Q2267),-(K2267*L2267+P2267*Q2267)+U2267)</f>
        <v>-6.6000000000000003E-2</v>
      </c>
      <c r="W2267" s="8">
        <f t="shared" ref="W2267" si="5902">IF(OR(AC2266="",AC2266=0),Z2266+V2267,IF(AB2265="Latest Sag:",AA2266+U2267+V2267,AC2266+V2267))</f>
        <v>0.121251</v>
      </c>
      <c r="X2267" s="33">
        <v>-37.086981000000002</v>
      </c>
      <c r="Y2267" s="53">
        <f t="shared" ref="Y2267" si="5903">IF(OR(ISBLANK(X2267),X2265=VALUE(20)),,IF(W2265="Latest Z20:",ABS(X2265-X2267-K2264*L2264-P2264*Q2264+U2266+U2267),ABS(X2266-X2267-K2266*L2266-P2266*Q2266+U2267)))</f>
        <v>0</v>
      </c>
      <c r="Z2267" s="28">
        <v>-67.829616000000001</v>
      </c>
      <c r="AA2267" s="28">
        <v>0.157388</v>
      </c>
      <c r="AB2267" s="28">
        <v>-3.5867999999999997E-2</v>
      </c>
      <c r="AC2267" s="8">
        <f t="shared" ref="AC2267" si="5904">AB2267+AA2267</f>
        <v>0.12152</v>
      </c>
      <c r="AD2267" s="35">
        <v>0.114927912579258</v>
      </c>
      <c r="AE2267" s="8">
        <f t="shared" ref="AE2267" si="5905">IF(AD2267="",0,IF(OR(AC2267="",AC2267=0),W2267-AD2267,AC2267-AD2267))</f>
        <v>6.5920874207420072E-3</v>
      </c>
      <c r="AF2267" s="58">
        <f t="shared" ref="AF2267" si="5906">IF(AA2267="",(Z2267-V2267)-Z2266,AC2267-W2267)</f>
        <v>2.6900000000000535E-4</v>
      </c>
      <c r="AG2267" s="40"/>
      <c r="AH2267" s="73"/>
      <c r="AI2267" s="40"/>
      <c r="AJ2267" s="73">
        <v>450</v>
      </c>
      <c r="AK2267" s="40">
        <v>33</v>
      </c>
      <c r="AL2267" s="73">
        <v>200</v>
      </c>
      <c r="AM2267" s="70"/>
      <c r="AN2267" s="74"/>
      <c r="AO2267" s="70"/>
      <c r="AP2267" s="63"/>
      <c r="AQ2267" s="63"/>
      <c r="AR2267" s="40"/>
      <c r="AS2267" s="40"/>
      <c r="AT2267" s="63"/>
      <c r="AU2267" s="63"/>
      <c r="AV2267" s="142"/>
      <c r="AW2267" s="71"/>
      <c r="AX2267" s="45"/>
      <c r="AY2267" s="45"/>
      <c r="AZ2267" s="46"/>
      <c r="BA2267" s="152"/>
      <c r="BB2267" s="47"/>
      <c r="BC2267" s="158">
        <v>6</v>
      </c>
      <c r="BD2267" s="158"/>
      <c r="BE2267" s="47"/>
      <c r="BF2267" s="56"/>
      <c r="BG2267" s="49"/>
      <c r="BH2267" s="50"/>
      <c r="BI2267" s="49"/>
      <c r="BJ2267" s="49"/>
      <c r="BK2267" s="49"/>
      <c r="BL2267" s="49"/>
      <c r="BM2267" s="49"/>
      <c r="BN2267" s="50"/>
      <c r="BO2267" s="49"/>
      <c r="BP2267" s="49"/>
      <c r="BQ2267" s="50"/>
      <c r="BR2267" s="9"/>
    </row>
    <row r="2268" spans="1:70" s="7" customFormat="1" x14ac:dyDescent="0.25">
      <c r="A2268" s="68" t="s">
        <v>3133</v>
      </c>
      <c r="B2268" s="67" t="s">
        <v>2230</v>
      </c>
      <c r="C2268" s="52">
        <v>45000.657256944447</v>
      </c>
      <c r="D2268" s="16">
        <f t="shared" ref="D2268" si="5907">(K2268*M2268+P2268*R2268)/(24*60*60)</f>
        <v>1.7546296296296296E-2</v>
      </c>
      <c r="E2268" s="180"/>
      <c r="F2268" s="14" t="s">
        <v>3100</v>
      </c>
      <c r="G2268" s="15">
        <v>0.11600000000000001</v>
      </c>
      <c r="H2268" s="131">
        <v>20</v>
      </c>
      <c r="I2268" s="131">
        <v>10</v>
      </c>
      <c r="J2268" s="143" t="s">
        <v>2008</v>
      </c>
      <c r="K2268" s="27">
        <v>2</v>
      </c>
      <c r="L2268" s="27">
        <v>6.0000000000000001E-3</v>
      </c>
      <c r="M2268" s="179">
        <v>289</v>
      </c>
      <c r="N2268" s="13">
        <v>289</v>
      </c>
      <c r="O2268" s="17">
        <v>2E-3</v>
      </c>
      <c r="P2268" s="27">
        <v>1</v>
      </c>
      <c r="Q2268" s="27">
        <v>6.0000000000000001E-3</v>
      </c>
      <c r="R2268" s="13">
        <v>938</v>
      </c>
      <c r="S2268" s="13">
        <v>240</v>
      </c>
      <c r="T2268" s="133">
        <v>2.9999999999999997E-4</v>
      </c>
      <c r="U2268" s="27">
        <v>1.1436E-2</v>
      </c>
      <c r="V2268" s="8">
        <f t="shared" ref="V2268" si="5908">IF(AB2266="Latest Sag:",-(K2268*L2268+P2268*Q2268),-(K2268*L2268+P2268*Q2268)+U2268)</f>
        <v>-6.5640000000000021E-3</v>
      </c>
      <c r="W2268" s="8">
        <f t="shared" ref="W2268" si="5909">IF(OR(AC2267="",AC2267=0),Z2267+V2268,IF(AB2266="Latest Sag:",AA2267+U2268+V2268,AC2267+V2268))</f>
        <v>0.114956</v>
      </c>
      <c r="X2268" s="33">
        <v>-37.141544000000003</v>
      </c>
      <c r="Y2268" s="53">
        <f t="shared" ref="Y2268" si="5910">IF(OR(ISBLANK(X2268),X2266=VALUE(20)),,IF(W2266="Latest Z20:",ABS(X2266-X2268-K2265*L2265-P2265*Q2265+U2267+U2268),ABS(X2267-X2268-K2267*L2267-P2267*Q2267+U2268)))</f>
        <v>9.999999983096447E-7</v>
      </c>
      <c r="Z2268" s="28">
        <v>-67.829573999999994</v>
      </c>
      <c r="AA2268" s="28">
        <v>0.15742</v>
      </c>
      <c r="AB2268" s="28">
        <v>-4.2047000000000001E-2</v>
      </c>
      <c r="AC2268" s="8">
        <f t="shared" ref="AC2268" si="5911">AB2268+AA2268</f>
        <v>0.115373</v>
      </c>
      <c r="AD2268" s="35">
        <v>0.114927912579258</v>
      </c>
      <c r="AE2268" s="8">
        <f t="shared" ref="AE2268" si="5912">IF(AD2268="",0,IF(OR(AC2268="",AC2268=0),W2268-AD2268,AC2268-AD2268))</f>
        <v>4.4508742074200747E-4</v>
      </c>
      <c r="AF2268" s="58">
        <f t="shared" ref="AF2268" si="5913">IF(AA2268="",(Z2268-V2268)-Z2267,AC2268-W2268)</f>
        <v>4.170000000000007E-4</v>
      </c>
      <c r="AG2268" s="40"/>
      <c r="AH2268" s="73"/>
      <c r="AI2268" s="40"/>
      <c r="AJ2268" s="73">
        <v>450</v>
      </c>
      <c r="AK2268" s="40">
        <v>35</v>
      </c>
      <c r="AL2268" s="73">
        <v>200</v>
      </c>
      <c r="AM2268" s="70"/>
      <c r="AN2268" s="74"/>
      <c r="AO2268" s="70"/>
      <c r="AP2268" s="63"/>
      <c r="AQ2268" s="63"/>
      <c r="AR2268" s="40"/>
      <c r="AS2268" s="40"/>
      <c r="AT2268" s="63"/>
      <c r="AU2268" s="63"/>
      <c r="AV2268" s="142"/>
      <c r="AW2268" s="71"/>
      <c r="AX2268" s="45"/>
      <c r="AY2268" s="45"/>
      <c r="AZ2268" s="46"/>
      <c r="BA2268" s="152"/>
      <c r="BB2268" s="47"/>
      <c r="BC2268" s="158">
        <v>6</v>
      </c>
      <c r="BD2268" s="158"/>
      <c r="BE2268" s="47"/>
      <c r="BF2268" s="56"/>
      <c r="BG2268" s="49"/>
      <c r="BH2268" s="50"/>
      <c r="BI2268" s="49"/>
      <c r="BJ2268" s="49"/>
      <c r="BK2268" s="49"/>
      <c r="BL2268" s="49"/>
      <c r="BM2268" s="49"/>
      <c r="BN2268" s="50"/>
      <c r="BO2268" s="49"/>
      <c r="BP2268" s="49"/>
      <c r="BQ2268" s="50"/>
      <c r="BR2268" s="9"/>
    </row>
    <row r="2269" spans="1:70" s="7" customFormat="1" ht="283.5" x14ac:dyDescent="0.25">
      <c r="A2269" s="68" t="s">
        <v>3134</v>
      </c>
      <c r="B2269" s="67" t="s">
        <v>2230</v>
      </c>
      <c r="C2269" s="52">
        <v>45000.687418981484</v>
      </c>
      <c r="D2269" s="16">
        <f t="shared" ref="D2269" si="5914">(K2269*M2269+P2269*R2269)/(24*60*60)</f>
        <v>1.7546296296296296E-2</v>
      </c>
      <c r="E2269" s="180" t="s">
        <v>3137</v>
      </c>
      <c r="F2269" s="14" t="s">
        <v>3100</v>
      </c>
      <c r="G2269" s="15">
        <v>0.11600000000000001</v>
      </c>
      <c r="H2269" s="131">
        <v>20</v>
      </c>
      <c r="I2269" s="131">
        <v>10</v>
      </c>
      <c r="J2269" s="143" t="s">
        <v>2008</v>
      </c>
      <c r="K2269" s="27">
        <v>2</v>
      </c>
      <c r="L2269" s="27">
        <v>6.0000000000000001E-3</v>
      </c>
      <c r="M2269" s="179">
        <v>289</v>
      </c>
      <c r="N2269" s="13">
        <v>289</v>
      </c>
      <c r="O2269" s="17">
        <v>2E-3</v>
      </c>
      <c r="P2269" s="27">
        <v>1</v>
      </c>
      <c r="Q2269" s="27">
        <v>6.0000000000000001E-3</v>
      </c>
      <c r="R2269" s="13">
        <v>938</v>
      </c>
      <c r="S2269" s="13">
        <v>240</v>
      </c>
      <c r="T2269" s="133">
        <v>2.9999999999999997E-4</v>
      </c>
      <c r="U2269" s="27">
        <v>1.7683999999999998E-2</v>
      </c>
      <c r="V2269" s="8">
        <f t="shared" ref="V2269" si="5915">IF(AB2267="Latest Sag:",-(K2269*L2269+P2269*Q2269),-(K2269*L2269+P2269*Q2269)+U2269)</f>
        <v>-3.1600000000000378E-4</v>
      </c>
      <c r="W2269" s="8">
        <f t="shared" ref="W2269" si="5916">IF(OR(AC2268="",AC2268=0),Z2268+V2269,IF(AB2267="Latest Sag:",AA2268+U2269+V2269,AC2268+V2269))</f>
        <v>0.11505699999999999</v>
      </c>
      <c r="X2269" s="33">
        <v>-37.141862000000003</v>
      </c>
      <c r="Y2269" s="53">
        <f t="shared" ref="Y2269" si="5917">IF(OR(ISBLANK(X2269),X2267=VALUE(20)),,IF(W2267="Latest Z20:",ABS(X2267-X2269-K2266*L2266-P2266*Q2266+U2268+U2269),ABS(X2268-X2269-K2268*L2268-P2268*Q2268+U2269)))</f>
        <v>2.0000000000366946E-6</v>
      </c>
      <c r="Z2269" s="28">
        <v>-67.829632000000004</v>
      </c>
      <c r="AA2269" s="28">
        <v>0.157416</v>
      </c>
      <c r="AB2269" s="28">
        <v>-4.2358E-2</v>
      </c>
      <c r="AC2269" s="8">
        <f t="shared" ref="AC2269" si="5918">AB2269+AA2269</f>
        <v>0.11505799999999999</v>
      </c>
      <c r="AD2269" s="35">
        <v>0.114927912579258</v>
      </c>
      <c r="AE2269" s="8">
        <f t="shared" ref="AE2269" si="5919">IF(AD2269="",0,IF(OR(AC2269="",AC2269=0),W2269-AD2269,AC2269-AD2269))</f>
        <v>1.3008742074199775E-4</v>
      </c>
      <c r="AF2269" s="58">
        <f t="shared" ref="AF2269" si="5920">IF(AA2269="",(Z2269-V2269)-Z2268,AC2269-W2269)</f>
        <v>1.0000000000010001E-6</v>
      </c>
      <c r="AG2269" s="40"/>
      <c r="AH2269" s="73"/>
      <c r="AI2269" s="40"/>
      <c r="AJ2269" s="73">
        <v>450</v>
      </c>
      <c r="AK2269" s="40">
        <v>33</v>
      </c>
      <c r="AL2269" s="73">
        <v>200</v>
      </c>
      <c r="AM2269" s="70"/>
      <c r="AN2269" s="74"/>
      <c r="AO2269" s="70"/>
      <c r="AP2269" s="63"/>
      <c r="AQ2269" s="63"/>
      <c r="AR2269" s="40"/>
      <c r="AS2269" s="40"/>
      <c r="AT2269" s="63"/>
      <c r="AU2269" s="63"/>
      <c r="AV2269" s="142"/>
      <c r="AW2269" s="71"/>
      <c r="AX2269" s="45"/>
      <c r="AY2269" s="45"/>
      <c r="AZ2269" s="46"/>
      <c r="BA2269" s="152"/>
      <c r="BB2269" s="47"/>
      <c r="BC2269" s="158">
        <v>6</v>
      </c>
      <c r="BD2269" s="158">
        <v>10</v>
      </c>
      <c r="BE2269" s="47">
        <v>21.5</v>
      </c>
      <c r="BF2269" s="56"/>
      <c r="BG2269" s="49"/>
      <c r="BH2269" s="50"/>
      <c r="BI2269" s="49"/>
      <c r="BJ2269" s="49"/>
      <c r="BK2269" s="49"/>
      <c r="BL2269" s="49"/>
      <c r="BM2269" s="49"/>
      <c r="BN2269" s="50"/>
      <c r="BO2269" s="49"/>
      <c r="BP2269" s="49"/>
      <c r="BQ2269" s="50"/>
      <c r="BR2269" s="9"/>
    </row>
    <row r="2270" spans="1:70" s="6" customFormat="1" x14ac:dyDescent="0.25">
      <c r="A2270" s="1" t="s">
        <v>25</v>
      </c>
      <c r="B2270" s="136"/>
      <c r="C2270" s="137">
        <v>45000.750648148147</v>
      </c>
      <c r="D2270" s="146">
        <v>4.03</v>
      </c>
      <c r="E2270" s="181" t="s">
        <v>814</v>
      </c>
      <c r="F2270" s="165" t="s">
        <v>1195</v>
      </c>
      <c r="G2270" s="22"/>
      <c r="H2270" s="134"/>
      <c r="I2270" s="134"/>
      <c r="J2270" s="145"/>
      <c r="K2270" s="29"/>
      <c r="L2270" s="29"/>
      <c r="M2270" s="1"/>
      <c r="N2270" s="1"/>
      <c r="O2270" s="3"/>
      <c r="P2270" s="29"/>
      <c r="Q2270" s="29"/>
      <c r="R2270" s="1"/>
      <c r="S2270" s="1"/>
      <c r="T2270" s="147" t="s">
        <v>903</v>
      </c>
      <c r="U2270" s="32" t="s">
        <v>24</v>
      </c>
      <c r="V2270" s="24"/>
      <c r="W2270" s="25" t="s">
        <v>22</v>
      </c>
      <c r="X2270" s="30">
        <v>20</v>
      </c>
      <c r="Y2270" s="138"/>
      <c r="Z2270" s="30"/>
      <c r="AA2270" s="30"/>
      <c r="AB2270" s="36" t="s">
        <v>21</v>
      </c>
      <c r="AC2270" s="24">
        <f>$AC$2269</f>
        <v>0.11505799999999999</v>
      </c>
      <c r="AD2270" s="30"/>
      <c r="AE2270" s="24"/>
      <c r="AF2270" s="24"/>
      <c r="AG2270" s="41"/>
      <c r="AH2270" s="41"/>
      <c r="AI2270" s="41"/>
      <c r="AJ2270" s="41"/>
      <c r="AK2270" s="41"/>
      <c r="AL2270" s="41"/>
      <c r="AM2270" s="41"/>
      <c r="AN2270" s="41"/>
      <c r="AO2270" s="41"/>
      <c r="AP2270" s="135"/>
      <c r="AQ2270" s="135"/>
      <c r="AR2270" s="41"/>
      <c r="AS2270" s="41"/>
      <c r="AT2270" s="135"/>
      <c r="AU2270" s="135"/>
      <c r="AV2270" s="29"/>
      <c r="AW2270" s="42"/>
      <c r="AX2270" s="42"/>
      <c r="AY2270" s="42"/>
      <c r="AZ2270" s="43"/>
      <c r="BA2270" s="151"/>
      <c r="BB2270" s="44"/>
      <c r="BC2270" s="157">
        <v>7</v>
      </c>
      <c r="BD2270" s="157"/>
      <c r="BE2270" s="44"/>
      <c r="BF2270" s="48"/>
      <c r="BG2270" s="48"/>
      <c r="BH2270" s="48"/>
      <c r="BI2270" s="48"/>
      <c r="BJ2270" s="48"/>
      <c r="BK2270" s="48"/>
      <c r="BL2270" s="48"/>
      <c r="BM2270" s="48"/>
      <c r="BN2270" s="48"/>
      <c r="BO2270" s="48"/>
      <c r="BP2270" s="48"/>
      <c r="BQ2270" s="48"/>
      <c r="BR2270" s="1"/>
    </row>
    <row r="2271" spans="1:70" s="7" customFormat="1" ht="173.25" x14ac:dyDescent="0.25">
      <c r="A2271" s="68" t="s">
        <v>1112</v>
      </c>
      <c r="B2271" s="67" t="s">
        <v>2799</v>
      </c>
      <c r="C2271" s="52">
        <v>45000.755497685182</v>
      </c>
      <c r="D2271" s="16">
        <f t="shared" ref="D2271" si="5921">(K2271*M2271+P2271*R2271)/(24*60*60)</f>
        <v>0</v>
      </c>
      <c r="E2271" s="180" t="s">
        <v>3138</v>
      </c>
      <c r="F2271" s="14" t="s">
        <v>3136</v>
      </c>
      <c r="G2271" s="15">
        <v>0.112</v>
      </c>
      <c r="H2271" s="131">
        <v>20</v>
      </c>
      <c r="I2271" s="131">
        <v>15</v>
      </c>
      <c r="J2271" s="143" t="s">
        <v>2139</v>
      </c>
      <c r="K2271" s="37"/>
      <c r="L2271" s="27">
        <v>6.0000000000000001E-3</v>
      </c>
      <c r="M2271" s="179">
        <v>57</v>
      </c>
      <c r="N2271" s="13">
        <v>289</v>
      </c>
      <c r="O2271" s="17">
        <v>2E-3</v>
      </c>
      <c r="P2271" s="37"/>
      <c r="Q2271" s="27">
        <v>6.0000000000000001E-3</v>
      </c>
      <c r="R2271" s="13">
        <v>938</v>
      </c>
      <c r="S2271" s="13">
        <v>240</v>
      </c>
      <c r="T2271" s="133">
        <v>2.9999999999999997E-4</v>
      </c>
      <c r="U2271" s="27">
        <v>0</v>
      </c>
      <c r="V2271" s="8">
        <f t="shared" ref="V2271" si="5922">IF(AB2269="Latest Sag:",-(K2271*L2271+P2271*Q2271),-(K2271*L2271+P2271*Q2271)+U2271)</f>
        <v>0</v>
      </c>
      <c r="W2271" s="8">
        <f t="shared" ref="W2271" si="5923">IF(OR(AC2270="",AC2270=0),Z2270+V2271,IF(AB2269="Latest Sag:",AA2270+U2271+V2271,AC2270+V2271))</f>
        <v>0.11505799999999999</v>
      </c>
      <c r="X2271" s="34"/>
      <c r="Y2271" s="53">
        <f t="shared" ref="Y2271" si="5924">IF(OR(ISBLANK(X2271),X2269=VALUE(20)),,IF(W2269="Latest Z20:",ABS(X2269-X2271-K2268*L2268-P2268*Q2268+U2270+U2271),ABS(X2270-X2271-K2270*L2270-P2270*Q2270+U2271)))</f>
        <v>0</v>
      </c>
      <c r="Z2271" s="28">
        <v>-77.593406999999999</v>
      </c>
      <c r="AA2271" s="28"/>
      <c r="AB2271" s="28"/>
      <c r="AC2271" s="8">
        <f t="shared" ref="AC2271" si="5925">AB2271+AA2271</f>
        <v>0</v>
      </c>
      <c r="AD2271" s="35"/>
      <c r="AE2271" s="8">
        <f t="shared" ref="AE2271" si="5926">IF(AD2271="",0,IF(OR(AC2271="",AC2271=0),W2271-AD2271,AC2271-AD2271))</f>
        <v>0</v>
      </c>
      <c r="AF2271" s="58">
        <f t="shared" ref="AF2271" si="5927">IF(AA2271="",(Z2271-V2271)-Z2270,AC2271-W2271)</f>
        <v>-77.593406999999999</v>
      </c>
      <c r="AG2271" s="40"/>
      <c r="AH2271" s="73"/>
      <c r="AI2271" s="40"/>
      <c r="AJ2271" s="73">
        <v>450</v>
      </c>
      <c r="AK2271" s="40">
        <v>147</v>
      </c>
      <c r="AL2271" s="73">
        <v>350</v>
      </c>
      <c r="AM2271" s="70"/>
      <c r="AN2271" s="74"/>
      <c r="AO2271" s="70"/>
      <c r="AP2271" s="63"/>
      <c r="AQ2271" s="63"/>
      <c r="AR2271" s="40"/>
      <c r="AS2271" s="40"/>
      <c r="AT2271" s="63"/>
      <c r="AU2271" s="63"/>
      <c r="AV2271" s="142"/>
      <c r="AW2271" s="71">
        <v>0.02</v>
      </c>
      <c r="AX2271" s="45"/>
      <c r="AY2271" s="45"/>
      <c r="AZ2271" s="46"/>
      <c r="BA2271" s="152"/>
      <c r="BB2271" s="47"/>
      <c r="BC2271" s="158">
        <v>7</v>
      </c>
      <c r="BD2271" s="158"/>
      <c r="BE2271" s="47"/>
      <c r="BF2271" s="56"/>
      <c r="BG2271" s="49"/>
      <c r="BH2271" s="50"/>
      <c r="BI2271" s="49"/>
      <c r="BJ2271" s="49"/>
      <c r="BK2271" s="49"/>
      <c r="BL2271" s="49"/>
      <c r="BM2271" s="49"/>
      <c r="BN2271" s="50"/>
      <c r="BO2271" s="49"/>
      <c r="BP2271" s="49"/>
      <c r="BQ2271" s="50"/>
      <c r="BR2271" s="9"/>
    </row>
    <row r="2272" spans="1:70" s="7" customFormat="1" x14ac:dyDescent="0.25">
      <c r="A2272" s="68" t="s">
        <v>1116</v>
      </c>
      <c r="B2272" s="67" t="s">
        <v>2799</v>
      </c>
      <c r="C2272" s="52">
        <v>45000.798090277778</v>
      </c>
      <c r="D2272" s="16">
        <f t="shared" ref="D2272" si="5928">(K2272*M2272+P2272*R2272)/(24*60*60)</f>
        <v>1.9791666666666668E-3</v>
      </c>
      <c r="E2272" s="180"/>
      <c r="F2272" s="14" t="s">
        <v>3136</v>
      </c>
      <c r="G2272" s="15">
        <v>0.112</v>
      </c>
      <c r="H2272" s="131">
        <v>20</v>
      </c>
      <c r="I2272" s="131">
        <v>15</v>
      </c>
      <c r="J2272" s="143" t="s">
        <v>2139</v>
      </c>
      <c r="K2272" s="27">
        <v>3</v>
      </c>
      <c r="L2272" s="27">
        <v>6.0000000000000001E-3</v>
      </c>
      <c r="M2272" s="179">
        <v>57</v>
      </c>
      <c r="N2272" s="13">
        <v>289</v>
      </c>
      <c r="O2272" s="17">
        <v>2E-3</v>
      </c>
      <c r="P2272" s="27">
        <v>0</v>
      </c>
      <c r="Q2272" s="27">
        <v>6.0000000000000001E-3</v>
      </c>
      <c r="R2272" s="13">
        <v>938</v>
      </c>
      <c r="S2272" s="13">
        <v>240</v>
      </c>
      <c r="T2272" s="133">
        <v>2.9999999999999997E-4</v>
      </c>
      <c r="U2272" s="27">
        <v>0.01</v>
      </c>
      <c r="V2272" s="8">
        <f t="shared" ref="V2272" si="5929">IF(AB2270="Latest Sag:",-(K2272*L2272+P2272*Q2272),-(K2272*L2272+P2272*Q2272)+U2272)</f>
        <v>-1.8000000000000002E-2</v>
      </c>
      <c r="W2272" s="8">
        <f t="shared" ref="W2272" si="5930">IF(OR(AC2271="",AC2271=0),Z2271+V2272,IF(AB2270="Latest Sag:",AA2271+U2272+V2272,AC2271+V2272))</f>
        <v>-77.611407</v>
      </c>
      <c r="X2272" s="33">
        <v>-46.149949999999997</v>
      </c>
      <c r="Y2272" s="53">
        <f t="shared" ref="Y2272" si="5931">IF(OR(ISBLANK(X2272),X2270=VALUE(20)),,IF(W2270="Latest Z20:",ABS(X2270-X2272-K2269*L2269-P2269*Q2269+U2271+U2272),ABS(X2271-X2272-K2271*L2271-P2271*Q2271+U2272)))</f>
        <v>0</v>
      </c>
      <c r="Z2272" s="28">
        <v>-77.601659999999995</v>
      </c>
      <c r="AA2272" s="28"/>
      <c r="AB2272" s="28"/>
      <c r="AC2272" s="8">
        <f t="shared" ref="AC2272" si="5932">AB2272+AA2272</f>
        <v>0</v>
      </c>
      <c r="AD2272" s="35"/>
      <c r="AE2272" s="8">
        <f t="shared" ref="AE2272" si="5933">IF(AD2272="",0,IF(OR(AC2272="",AC2272=0),W2272-AD2272,AC2272-AD2272))</f>
        <v>0</v>
      </c>
      <c r="AF2272" s="58">
        <f t="shared" ref="AF2272" si="5934">IF(AA2272="",(Z2272-V2272)-Z2271,AC2272-W2272)</f>
        <v>9.747000000004391E-3</v>
      </c>
      <c r="AG2272" s="40"/>
      <c r="AH2272" s="73"/>
      <c r="AI2272" s="40"/>
      <c r="AJ2272" s="73">
        <v>450</v>
      </c>
      <c r="AK2272" s="40">
        <v>4333</v>
      </c>
      <c r="AL2272" s="73">
        <v>350</v>
      </c>
      <c r="AM2272" s="70"/>
      <c r="AN2272" s="74"/>
      <c r="AO2272" s="70"/>
      <c r="AP2272" s="63"/>
      <c r="AQ2272" s="63"/>
      <c r="AR2272" s="40"/>
      <c r="AS2272" s="40"/>
      <c r="AT2272" s="63"/>
      <c r="AU2272" s="63"/>
      <c r="AV2272" s="142"/>
      <c r="AW2272" s="71">
        <v>-0.01</v>
      </c>
      <c r="AX2272" s="45"/>
      <c r="AY2272" s="45"/>
      <c r="AZ2272" s="46"/>
      <c r="BA2272" s="152"/>
      <c r="BB2272" s="47"/>
      <c r="BC2272" s="158">
        <v>7</v>
      </c>
      <c r="BD2272" s="158"/>
      <c r="BE2272" s="47"/>
      <c r="BF2272" s="56"/>
      <c r="BG2272" s="49"/>
      <c r="BH2272" s="50"/>
      <c r="BI2272" s="49"/>
      <c r="BJ2272" s="49"/>
      <c r="BK2272" s="49"/>
      <c r="BL2272" s="49"/>
      <c r="BM2272" s="49"/>
      <c r="BN2272" s="50"/>
      <c r="BO2272" s="49"/>
      <c r="BP2272" s="49"/>
      <c r="BQ2272" s="50"/>
      <c r="BR2272" s="9"/>
    </row>
    <row r="2273" spans="1:70" s="7" customFormat="1" x14ac:dyDescent="0.25">
      <c r="A2273" s="68" t="s">
        <v>1250</v>
      </c>
      <c r="B2273" s="67" t="s">
        <v>2799</v>
      </c>
      <c r="C2273" s="52">
        <v>45000.80740740741</v>
      </c>
      <c r="D2273" s="16">
        <f t="shared" ref="D2273" si="5935">(K2273*M2273+P2273*R2273)/(24*60*60)</f>
        <v>1.9791666666666668E-3</v>
      </c>
      <c r="E2273" s="180"/>
      <c r="F2273" s="14" t="s">
        <v>3136</v>
      </c>
      <c r="G2273" s="15">
        <v>0.112</v>
      </c>
      <c r="H2273" s="131">
        <v>20</v>
      </c>
      <c r="I2273" s="131">
        <v>15</v>
      </c>
      <c r="J2273" s="143" t="s">
        <v>2139</v>
      </c>
      <c r="K2273" s="27">
        <v>3</v>
      </c>
      <c r="L2273" s="27">
        <v>6.0000000000000001E-3</v>
      </c>
      <c r="M2273" s="179">
        <v>57</v>
      </c>
      <c r="N2273" s="13">
        <v>289</v>
      </c>
      <c r="O2273" s="17">
        <v>2E-3</v>
      </c>
      <c r="P2273" s="27">
        <v>0</v>
      </c>
      <c r="Q2273" s="27">
        <v>6.0000000000000001E-3</v>
      </c>
      <c r="R2273" s="13">
        <v>938</v>
      </c>
      <c r="S2273" s="13">
        <v>240</v>
      </c>
      <c r="T2273" s="133">
        <v>2.9999999999999997E-4</v>
      </c>
      <c r="U2273" s="27">
        <v>0.01</v>
      </c>
      <c r="V2273" s="8">
        <f t="shared" ref="V2273" si="5936">IF(AB2271="Latest Sag:",-(K2273*L2273+P2273*Q2273),-(K2273*L2273+P2273*Q2273)+U2273)</f>
        <v>-8.0000000000000019E-3</v>
      </c>
      <c r="W2273" s="8">
        <f t="shared" ref="W2273" si="5937">IF(OR(AC2272="",AC2272=0),Z2272+V2273,IF(AB2271="Latest Sag:",AA2272+U2273+V2273,AC2272+V2273))</f>
        <v>-77.609659999999991</v>
      </c>
      <c r="X2273" s="33">
        <v>-46.15795</v>
      </c>
      <c r="Y2273" s="53">
        <f t="shared" ref="Y2273" si="5938">IF(OR(ISBLANK(X2273),X2271=VALUE(20)),,IF(W2271="Latest Z20:",ABS(X2271-X2273-K2270*L2270-P2270*Q2270+U2272+U2273),ABS(X2272-X2273-K2272*L2272-P2272*Q2272+U2273)))</f>
        <v>2.6697394295283061E-15</v>
      </c>
      <c r="Z2273" s="28">
        <v>-77.609775999999997</v>
      </c>
      <c r="AA2273" s="28"/>
      <c r="AB2273" s="28"/>
      <c r="AC2273" s="8">
        <f t="shared" ref="AC2273" si="5939">AB2273+AA2273</f>
        <v>0</v>
      </c>
      <c r="AD2273" s="35"/>
      <c r="AE2273" s="8">
        <f t="shared" ref="AE2273" si="5940">IF(AD2273="",0,IF(OR(AC2273="",AC2273=0),W2273-AD2273,AC2273-AD2273))</f>
        <v>0</v>
      </c>
      <c r="AF2273" s="58">
        <f t="shared" ref="AF2273" si="5941">IF(AA2273="",(Z2273-V2273)-Z2272,AC2273-W2273)</f>
        <v>-1.160000000055561E-4</v>
      </c>
      <c r="AG2273" s="40"/>
      <c r="AH2273" s="73"/>
      <c r="AI2273" s="40"/>
      <c r="AJ2273" s="73">
        <v>450</v>
      </c>
      <c r="AK2273" s="40">
        <v>4445</v>
      </c>
      <c r="AL2273" s="73">
        <v>350</v>
      </c>
      <c r="AM2273" s="70"/>
      <c r="AN2273" s="74"/>
      <c r="AO2273" s="70"/>
      <c r="AP2273" s="63"/>
      <c r="AQ2273" s="63"/>
      <c r="AR2273" s="40"/>
      <c r="AS2273" s="40"/>
      <c r="AT2273" s="63"/>
      <c r="AU2273" s="63"/>
      <c r="AV2273" s="142"/>
      <c r="AW2273" s="71">
        <v>-0.01</v>
      </c>
      <c r="AX2273" s="45"/>
      <c r="AY2273" s="45"/>
      <c r="AZ2273" s="46"/>
      <c r="BA2273" s="152"/>
      <c r="BB2273" s="47"/>
      <c r="BC2273" s="158">
        <v>7</v>
      </c>
      <c r="BD2273" s="158"/>
      <c r="BE2273" s="47"/>
      <c r="BF2273" s="56"/>
      <c r="BG2273" s="49"/>
      <c r="BH2273" s="50"/>
      <c r="BI2273" s="49"/>
      <c r="BJ2273" s="49"/>
      <c r="BK2273" s="49"/>
      <c r="BL2273" s="49"/>
      <c r="BM2273" s="49"/>
      <c r="BN2273" s="50"/>
      <c r="BO2273" s="49"/>
      <c r="BP2273" s="49"/>
      <c r="BQ2273" s="50"/>
      <c r="BR2273" s="9"/>
    </row>
    <row r="2274" spans="1:70" s="7" customFormat="1" x14ac:dyDescent="0.25">
      <c r="A2274" s="68" t="s">
        <v>1254</v>
      </c>
      <c r="B2274" s="67" t="s">
        <v>2799</v>
      </c>
      <c r="C2274" s="52">
        <v>45000.81795138889</v>
      </c>
      <c r="D2274" s="16">
        <f t="shared" ref="D2274" si="5942">(K2274*M2274+P2274*R2274)/(24*60*60)</f>
        <v>1.9791666666666668E-3</v>
      </c>
      <c r="E2274" s="180"/>
      <c r="F2274" s="14" t="s">
        <v>3136</v>
      </c>
      <c r="G2274" s="15">
        <v>0.112</v>
      </c>
      <c r="H2274" s="131">
        <v>20</v>
      </c>
      <c r="I2274" s="131">
        <v>15</v>
      </c>
      <c r="J2274" s="143" t="s">
        <v>2139</v>
      </c>
      <c r="K2274" s="27">
        <v>3</v>
      </c>
      <c r="L2274" s="27">
        <v>6.0000000000000001E-3</v>
      </c>
      <c r="M2274" s="179">
        <v>57</v>
      </c>
      <c r="N2274" s="13">
        <v>289</v>
      </c>
      <c r="O2274" s="17">
        <v>2E-3</v>
      </c>
      <c r="P2274" s="27">
        <v>0</v>
      </c>
      <c r="Q2274" s="27">
        <v>6.0000000000000001E-3</v>
      </c>
      <c r="R2274" s="13">
        <v>938</v>
      </c>
      <c r="S2274" s="13">
        <v>240</v>
      </c>
      <c r="T2274" s="133">
        <v>2.9999999999999997E-4</v>
      </c>
      <c r="U2274" s="27">
        <v>0.01</v>
      </c>
      <c r="V2274" s="8">
        <f t="shared" ref="V2274" si="5943">IF(AB2272="Latest Sag:",-(K2274*L2274+P2274*Q2274),-(K2274*L2274+P2274*Q2274)+U2274)</f>
        <v>-8.0000000000000019E-3</v>
      </c>
      <c r="W2274" s="8">
        <f t="shared" ref="W2274" si="5944">IF(OR(AC2273="",AC2273=0),Z2273+V2274,IF(AB2272="Latest Sag:",AA2273+U2274+V2274,AC2273+V2274))</f>
        <v>-77.617775999999992</v>
      </c>
      <c r="X2274" s="33">
        <v>-46.165950000000002</v>
      </c>
      <c r="Y2274" s="53">
        <f t="shared" ref="Y2274" si="5945">IF(OR(ISBLANK(X2274),X2272=VALUE(20)),,IF(W2272="Latest Z20:",ABS(X2272-X2274-K2271*L2271-P2271*Q2271+U2273+U2274),ABS(X2273-X2274-K2273*L2273-P2273*Q2273+U2274)))</f>
        <v>2.6697394295283061E-15</v>
      </c>
      <c r="Z2274" s="28">
        <v>-77.617963000000003</v>
      </c>
      <c r="AA2274" s="28"/>
      <c r="AB2274" s="28"/>
      <c r="AC2274" s="8">
        <f t="shared" ref="AC2274" si="5946">AB2274+AA2274</f>
        <v>0</v>
      </c>
      <c r="AD2274" s="35"/>
      <c r="AE2274" s="8">
        <f t="shared" ref="AE2274" si="5947">IF(AD2274="",0,IF(OR(AC2274="",AC2274=0),W2274-AD2274,AC2274-AD2274))</f>
        <v>0</v>
      </c>
      <c r="AF2274" s="58">
        <f t="shared" ref="AF2274" si="5948">IF(AA2274="",(Z2274-V2274)-Z2273,AC2274-W2274)</f>
        <v>-1.8700000001103945E-4</v>
      </c>
      <c r="AG2274" s="40"/>
      <c r="AH2274" s="73"/>
      <c r="AI2274" s="40"/>
      <c r="AJ2274" s="73">
        <v>450</v>
      </c>
      <c r="AK2274" s="40">
        <v>4479</v>
      </c>
      <c r="AL2274" s="73">
        <v>350</v>
      </c>
      <c r="AM2274" s="70"/>
      <c r="AN2274" s="74"/>
      <c r="AO2274" s="70"/>
      <c r="AP2274" s="63"/>
      <c r="AQ2274" s="63"/>
      <c r="AR2274" s="40"/>
      <c r="AS2274" s="40"/>
      <c r="AT2274" s="63"/>
      <c r="AU2274" s="63"/>
      <c r="AV2274" s="142"/>
      <c r="AW2274" s="71"/>
      <c r="AX2274" s="45">
        <v>-6.4619999999999999E-3</v>
      </c>
      <c r="AY2274" s="45"/>
      <c r="AZ2274" s="46"/>
      <c r="BA2274" s="152"/>
      <c r="BB2274" s="47"/>
      <c r="BC2274" s="158">
        <v>7</v>
      </c>
      <c r="BD2274" s="158"/>
      <c r="BE2274" s="47"/>
      <c r="BF2274" s="56"/>
      <c r="BG2274" s="49"/>
      <c r="BH2274" s="50"/>
      <c r="BI2274" s="49"/>
      <c r="BJ2274" s="49"/>
      <c r="BK2274" s="49"/>
      <c r="BL2274" s="49"/>
      <c r="BM2274" s="49"/>
      <c r="BN2274" s="50"/>
      <c r="BO2274" s="49"/>
      <c r="BP2274" s="49"/>
      <c r="BQ2274" s="50"/>
      <c r="BR2274" s="9"/>
    </row>
    <row r="2275" spans="1:70" s="7" customFormat="1" x14ac:dyDescent="0.25">
      <c r="A2275" s="68" t="s">
        <v>1439</v>
      </c>
      <c r="B2275" s="67" t="s">
        <v>2799</v>
      </c>
      <c r="C2275" s="52">
        <v>45000.825671296298</v>
      </c>
      <c r="D2275" s="16">
        <f t="shared" ref="D2275" si="5949">(K2275*M2275+P2275*R2275)/(24*60*60)</f>
        <v>1.9791666666666668E-3</v>
      </c>
      <c r="E2275" s="180"/>
      <c r="F2275" s="14" t="s">
        <v>3136</v>
      </c>
      <c r="G2275" s="15">
        <v>0.112</v>
      </c>
      <c r="H2275" s="131">
        <v>20</v>
      </c>
      <c r="I2275" s="131">
        <v>15</v>
      </c>
      <c r="J2275" s="143" t="s">
        <v>2139</v>
      </c>
      <c r="K2275" s="27">
        <v>3</v>
      </c>
      <c r="L2275" s="27">
        <v>6.0000000000000001E-3</v>
      </c>
      <c r="M2275" s="179">
        <v>57</v>
      </c>
      <c r="N2275" s="13">
        <v>289</v>
      </c>
      <c r="O2275" s="17">
        <v>2E-3</v>
      </c>
      <c r="P2275" s="27">
        <v>0</v>
      </c>
      <c r="Q2275" s="27">
        <v>6.0000000000000001E-3</v>
      </c>
      <c r="R2275" s="13">
        <v>938</v>
      </c>
      <c r="S2275" s="13">
        <v>240</v>
      </c>
      <c r="T2275" s="133">
        <v>2.9999999999999997E-4</v>
      </c>
      <c r="U2275" s="27">
        <v>0.01</v>
      </c>
      <c r="V2275" s="8">
        <f t="shared" ref="V2275" si="5950">IF(AB2273="Latest Sag:",-(K2275*L2275+P2275*Q2275),-(K2275*L2275+P2275*Q2275)+U2275)</f>
        <v>-8.0000000000000019E-3</v>
      </c>
      <c r="W2275" s="8">
        <f t="shared" ref="W2275" si="5951">IF(OR(AC2274="",AC2274=0),Z2274+V2275,IF(AB2273="Latest Sag:",AA2274+U2275+V2275,AC2274+V2275))</f>
        <v>-77.625962999999999</v>
      </c>
      <c r="X2275" s="33">
        <v>-46.173949999999998</v>
      </c>
      <c r="Y2275" s="53">
        <f t="shared" ref="Y2275" si="5952">IF(OR(ISBLANK(X2275),X2273=VALUE(20)),,IF(W2273="Latest Z20:",ABS(X2273-X2275-K2272*L2272-P2272*Q2272+U2274+U2275),ABS(X2274-X2275-K2274*L2274-P2274*Q2274+U2275)))</f>
        <v>4.4356879280726957E-15</v>
      </c>
      <c r="Z2275" s="28">
        <v>-77.626174000000006</v>
      </c>
      <c r="AA2275" s="28"/>
      <c r="AB2275" s="28"/>
      <c r="AC2275" s="8">
        <f t="shared" ref="AC2275" si="5953">AB2275+AA2275</f>
        <v>0</v>
      </c>
      <c r="AD2275" s="35"/>
      <c r="AE2275" s="8">
        <f t="shared" ref="AE2275" si="5954">IF(AD2275="",0,IF(OR(AC2275="",AC2275=0),W2275-AD2275,AC2275-AD2275))</f>
        <v>0</v>
      </c>
      <c r="AF2275" s="58">
        <f t="shared" ref="AF2275" si="5955">IF(AA2275="",(Z2275-V2275)-Z2274,AC2275-W2275)</f>
        <v>-2.1100000000728869E-4</v>
      </c>
      <c r="AG2275" s="40"/>
      <c r="AH2275" s="73"/>
      <c r="AI2275" s="40"/>
      <c r="AJ2275" s="73">
        <v>450</v>
      </c>
      <c r="AK2275" s="40">
        <v>367</v>
      </c>
      <c r="AL2275" s="73">
        <v>350</v>
      </c>
      <c r="AM2275" s="70"/>
      <c r="AN2275" s="74"/>
      <c r="AO2275" s="70"/>
      <c r="AP2275" s="63"/>
      <c r="AQ2275" s="63"/>
      <c r="AR2275" s="40"/>
      <c r="AS2275" s="40"/>
      <c r="AT2275" s="63"/>
      <c r="AU2275" s="63"/>
      <c r="AV2275" s="142"/>
      <c r="AW2275" s="71">
        <v>-5.0000000000000001E-3</v>
      </c>
      <c r="AX2275" s="45"/>
      <c r="AY2275" s="45"/>
      <c r="AZ2275" s="46"/>
      <c r="BA2275" s="152"/>
      <c r="BB2275" s="47"/>
      <c r="BC2275" s="158">
        <v>7</v>
      </c>
      <c r="BD2275" s="158"/>
      <c r="BE2275" s="47"/>
      <c r="BF2275" s="56"/>
      <c r="BG2275" s="49"/>
      <c r="BH2275" s="50"/>
      <c r="BI2275" s="49"/>
      <c r="BJ2275" s="49"/>
      <c r="BK2275" s="49"/>
      <c r="BL2275" s="49"/>
      <c r="BM2275" s="49"/>
      <c r="BN2275" s="50"/>
      <c r="BO2275" s="49"/>
      <c r="BP2275" s="49"/>
      <c r="BQ2275" s="50"/>
      <c r="BR2275" s="9"/>
    </row>
    <row r="2276" spans="1:70" s="7" customFormat="1" x14ac:dyDescent="0.25">
      <c r="A2276" s="68" t="s">
        <v>1675</v>
      </c>
      <c r="B2276" s="67" t="s">
        <v>2799</v>
      </c>
      <c r="C2276" s="52">
        <v>45000.834317129629</v>
      </c>
      <c r="D2276" s="16">
        <f t="shared" ref="D2276" si="5956">(K2276*M2276+P2276*R2276)/(24*60*60)</f>
        <v>1.9791666666666668E-3</v>
      </c>
      <c r="E2276" s="180"/>
      <c r="F2276" s="14" t="s">
        <v>3136</v>
      </c>
      <c r="G2276" s="15">
        <v>0.112</v>
      </c>
      <c r="H2276" s="131">
        <v>20</v>
      </c>
      <c r="I2276" s="131">
        <v>15</v>
      </c>
      <c r="J2276" s="143" t="s">
        <v>2139</v>
      </c>
      <c r="K2276" s="27">
        <v>3</v>
      </c>
      <c r="L2276" s="27">
        <v>6.0000000000000001E-3</v>
      </c>
      <c r="M2276" s="179">
        <v>57</v>
      </c>
      <c r="N2276" s="13">
        <v>289</v>
      </c>
      <c r="O2276" s="17">
        <v>2E-3</v>
      </c>
      <c r="P2276" s="27">
        <v>0</v>
      </c>
      <c r="Q2276" s="27">
        <v>6.0000000000000001E-3</v>
      </c>
      <c r="R2276" s="13">
        <v>938</v>
      </c>
      <c r="S2276" s="13">
        <v>240</v>
      </c>
      <c r="T2276" s="133">
        <v>2.9999999999999997E-4</v>
      </c>
      <c r="U2276" s="27">
        <v>0.01</v>
      </c>
      <c r="V2276" s="8">
        <f t="shared" ref="V2276" si="5957">IF(AB2274="Latest Sag:",-(K2276*L2276+P2276*Q2276),-(K2276*L2276+P2276*Q2276)+U2276)</f>
        <v>-8.0000000000000019E-3</v>
      </c>
      <c r="W2276" s="8">
        <f t="shared" ref="W2276" si="5958">IF(OR(AC2275="",AC2275=0),Z2275+V2276,IF(AB2274="Latest Sag:",AA2275+U2276+V2276,AC2275+V2276))</f>
        <v>-77.634174000000002</v>
      </c>
      <c r="X2276" s="33">
        <v>-46.181950000000001</v>
      </c>
      <c r="Y2276" s="53">
        <f t="shared" ref="Y2276" si="5959">IF(OR(ISBLANK(X2276),X2274=VALUE(20)),,IF(W2274="Latest Z20:",ABS(X2274-X2276-K2273*L2273-P2273*Q2273+U2275+U2276),ABS(X2275-X2276-K2275*L2275-P2275*Q2275+U2276)))</f>
        <v>2.6697394295283061E-15</v>
      </c>
      <c r="Z2276" s="28">
        <v>-77.632907000000003</v>
      </c>
      <c r="AA2276" s="28"/>
      <c r="AB2276" s="28"/>
      <c r="AC2276" s="8">
        <f t="shared" ref="AC2276" si="5960">AB2276+AA2276</f>
        <v>0</v>
      </c>
      <c r="AD2276" s="35"/>
      <c r="AE2276" s="8">
        <f t="shared" ref="AE2276" si="5961">IF(AD2276="",0,IF(OR(AC2276="",AC2276=0),W2276-AD2276,AC2276-AD2276))</f>
        <v>0</v>
      </c>
      <c r="AF2276" s="58">
        <f t="shared" ref="AF2276" si="5962">IF(AA2276="",(Z2276-V2276)-Z2275,AC2276-W2276)</f>
        <v>1.2669999999985748E-3</v>
      </c>
      <c r="AG2276" s="40"/>
      <c r="AH2276" s="73"/>
      <c r="AI2276" s="40"/>
      <c r="AJ2276" s="73">
        <v>450</v>
      </c>
      <c r="AK2276" s="40">
        <v>1656</v>
      </c>
      <c r="AL2276" s="73">
        <v>350</v>
      </c>
      <c r="AM2276" s="70"/>
      <c r="AN2276" s="74"/>
      <c r="AO2276" s="70"/>
      <c r="AP2276" s="63"/>
      <c r="AQ2276" s="63"/>
      <c r="AR2276" s="40"/>
      <c r="AS2276" s="40"/>
      <c r="AT2276" s="63"/>
      <c r="AU2276" s="63"/>
      <c r="AV2276" s="142"/>
      <c r="AW2276" s="71">
        <v>0.01</v>
      </c>
      <c r="AX2276" s="45"/>
      <c r="AY2276" s="45"/>
      <c r="AZ2276" s="46"/>
      <c r="BA2276" s="152"/>
      <c r="BB2276" s="47"/>
      <c r="BC2276" s="158">
        <v>7</v>
      </c>
      <c r="BD2276" s="158"/>
      <c r="BE2276" s="47"/>
      <c r="BF2276" s="56"/>
      <c r="BG2276" s="49"/>
      <c r="BH2276" s="50"/>
      <c r="BI2276" s="49"/>
      <c r="BJ2276" s="49"/>
      <c r="BK2276" s="49"/>
      <c r="BL2276" s="49"/>
      <c r="BM2276" s="49"/>
      <c r="BN2276" s="50"/>
      <c r="BO2276" s="49"/>
      <c r="BP2276" s="49"/>
      <c r="BQ2276" s="50"/>
      <c r="BR2276" s="9"/>
    </row>
    <row r="2277" spans="1:70" s="7" customFormat="1" x14ac:dyDescent="0.25">
      <c r="A2277" s="68" t="s">
        <v>2602</v>
      </c>
      <c r="B2277" s="67" t="s">
        <v>2799</v>
      </c>
      <c r="C2277" s="52">
        <v>45000.842916666668</v>
      </c>
      <c r="D2277" s="16">
        <f t="shared" ref="D2277" si="5963">(K2277*M2277+P2277*R2277)/(24*60*60)</f>
        <v>1.9791666666666668E-3</v>
      </c>
      <c r="E2277" s="180"/>
      <c r="F2277" s="14" t="s">
        <v>3136</v>
      </c>
      <c r="G2277" s="15">
        <v>0.112</v>
      </c>
      <c r="H2277" s="131">
        <v>20</v>
      </c>
      <c r="I2277" s="131">
        <v>15</v>
      </c>
      <c r="J2277" s="143" t="s">
        <v>2139</v>
      </c>
      <c r="K2277" s="27">
        <v>3</v>
      </c>
      <c r="L2277" s="27">
        <v>6.0000000000000001E-3</v>
      </c>
      <c r="M2277" s="179">
        <v>57</v>
      </c>
      <c r="N2277" s="13">
        <v>289</v>
      </c>
      <c r="O2277" s="17">
        <v>2E-3</v>
      </c>
      <c r="P2277" s="27">
        <v>0</v>
      </c>
      <c r="Q2277" s="27">
        <v>6.0000000000000001E-3</v>
      </c>
      <c r="R2277" s="13">
        <v>938</v>
      </c>
      <c r="S2277" s="13">
        <v>240</v>
      </c>
      <c r="T2277" s="133">
        <v>2.9999999999999997E-4</v>
      </c>
      <c r="U2277" s="27">
        <v>0.01</v>
      </c>
      <c r="V2277" s="8">
        <f t="shared" ref="V2277" si="5964">IF(AB2275="Latest Sag:",-(K2277*L2277+P2277*Q2277),-(K2277*L2277+P2277*Q2277)+U2277)</f>
        <v>-8.0000000000000019E-3</v>
      </c>
      <c r="W2277" s="8">
        <f t="shared" ref="W2277" si="5965">IF(OR(AC2276="",AC2276=0),Z2276+V2277,IF(AB2275="Latest Sag:",AA2276+U2277+V2277,AC2276+V2277))</f>
        <v>-77.640906999999999</v>
      </c>
      <c r="X2277" s="33">
        <v>-46.189950000000003</v>
      </c>
      <c r="Y2277" s="53">
        <f t="shared" ref="Y2277" si="5966">IF(OR(ISBLANK(X2277),X2275=VALUE(20)),,IF(W2275="Latest Z20:",ABS(X2275-X2277-K2274*L2274-P2274*Q2274+U2276+U2277),ABS(X2276-X2277-K2276*L2276-P2276*Q2276+U2277)))</f>
        <v>2.6697394295283061E-15</v>
      </c>
      <c r="Z2277" s="28">
        <v>-77.642543000000003</v>
      </c>
      <c r="AA2277" s="28"/>
      <c r="AB2277" s="28"/>
      <c r="AC2277" s="8">
        <f t="shared" ref="AC2277" si="5967">AB2277+AA2277</f>
        <v>0</v>
      </c>
      <c r="AD2277" s="35"/>
      <c r="AE2277" s="8">
        <f t="shared" ref="AE2277" si="5968">IF(AD2277="",0,IF(OR(AC2277="",AC2277=0),W2277-AD2277,AC2277-AD2277))</f>
        <v>0</v>
      </c>
      <c r="AF2277" s="58">
        <f t="shared" ref="AF2277" si="5969">IF(AA2277="",(Z2277-V2277)-Z2276,AC2277-W2277)</f>
        <v>-1.6360000000048558E-3</v>
      </c>
      <c r="AG2277" s="40"/>
      <c r="AH2277" s="73"/>
      <c r="AI2277" s="40"/>
      <c r="AJ2277" s="73">
        <v>450</v>
      </c>
      <c r="AK2277" s="40">
        <v>405</v>
      </c>
      <c r="AL2277" s="73">
        <v>350</v>
      </c>
      <c r="AM2277" s="70"/>
      <c r="AN2277" s="74"/>
      <c r="AO2277" s="70"/>
      <c r="AP2277" s="63"/>
      <c r="AQ2277" s="63"/>
      <c r="AR2277" s="40"/>
      <c r="AS2277" s="40"/>
      <c r="AT2277" s="63"/>
      <c r="AU2277" s="63"/>
      <c r="AV2277" s="142"/>
      <c r="AW2277" s="71"/>
      <c r="AX2277" s="45">
        <v>1.861E-3</v>
      </c>
      <c r="AY2277" s="45">
        <v>7.0670000000000004E-3</v>
      </c>
      <c r="AZ2277" s="46"/>
      <c r="BA2277" s="152"/>
      <c r="BB2277" s="47"/>
      <c r="BC2277" s="158">
        <v>7</v>
      </c>
      <c r="BD2277" s="158"/>
      <c r="BE2277" s="47"/>
      <c r="BF2277" s="56"/>
      <c r="BG2277" s="49"/>
      <c r="BH2277" s="50"/>
      <c r="BI2277" s="49"/>
      <c r="BJ2277" s="49"/>
      <c r="BK2277" s="49"/>
      <c r="BL2277" s="49"/>
      <c r="BM2277" s="49"/>
      <c r="BN2277" s="50"/>
      <c r="BO2277" s="49"/>
      <c r="BP2277" s="49"/>
      <c r="BQ2277" s="50"/>
      <c r="BR2277" s="9"/>
    </row>
    <row r="2278" spans="1:70" s="7" customFormat="1" x14ac:dyDescent="0.25">
      <c r="A2278" s="68" t="s">
        <v>2639</v>
      </c>
      <c r="B2278" s="67" t="s">
        <v>2799</v>
      </c>
      <c r="C2278" s="52">
        <v>45000.851909722223</v>
      </c>
      <c r="D2278" s="16">
        <f t="shared" ref="D2278" si="5970">(K2278*M2278+P2278*R2278)/(24*60*60)</f>
        <v>1.9791666666666668E-3</v>
      </c>
      <c r="E2278" s="180" t="s">
        <v>3139</v>
      </c>
      <c r="F2278" s="14" t="s">
        <v>3136</v>
      </c>
      <c r="G2278" s="15">
        <v>0.112</v>
      </c>
      <c r="H2278" s="131">
        <v>20</v>
      </c>
      <c r="I2278" s="131">
        <v>15</v>
      </c>
      <c r="J2278" s="143" t="s">
        <v>2139</v>
      </c>
      <c r="K2278" s="27">
        <v>3</v>
      </c>
      <c r="L2278" s="27">
        <v>6.0000000000000001E-3</v>
      </c>
      <c r="M2278" s="179">
        <v>57</v>
      </c>
      <c r="N2278" s="13">
        <v>289</v>
      </c>
      <c r="O2278" s="17">
        <v>2E-3</v>
      </c>
      <c r="P2278" s="27">
        <v>0</v>
      </c>
      <c r="Q2278" s="27">
        <v>6.0000000000000001E-3</v>
      </c>
      <c r="R2278" s="13">
        <v>938</v>
      </c>
      <c r="S2278" s="13">
        <v>240</v>
      </c>
      <c r="T2278" s="133">
        <v>2.9999999999999997E-4</v>
      </c>
      <c r="U2278" s="27">
        <v>0.01</v>
      </c>
      <c r="V2278" s="8">
        <f t="shared" ref="V2278" si="5971">IF(AB2276="Latest Sag:",-(K2278*L2278+P2278*Q2278),-(K2278*L2278+P2278*Q2278)+U2278)</f>
        <v>-8.0000000000000019E-3</v>
      </c>
      <c r="W2278" s="8">
        <f t="shared" ref="W2278" si="5972">IF(OR(AC2277="",AC2277=0),Z2277+V2278,IF(AB2276="Latest Sag:",AA2277+U2278+V2278,AC2277+V2278))</f>
        <v>-77.650542999999999</v>
      </c>
      <c r="X2278" s="33">
        <v>-46.197949999999999</v>
      </c>
      <c r="Y2278" s="53">
        <f t="shared" ref="Y2278" si="5973">IF(OR(ISBLANK(X2278),X2276=VALUE(20)),,IF(W2276="Latest Z20:",ABS(X2276-X2278-K2275*L2275-P2275*Q2275+U2277+U2278),ABS(X2277-X2278-K2277*L2277-P2277*Q2277+U2278)))</f>
        <v>4.4356879280726957E-15</v>
      </c>
      <c r="Z2278" s="28">
        <v>-77.650799000000006</v>
      </c>
      <c r="AA2278" s="28"/>
      <c r="AB2278" s="28"/>
      <c r="AC2278" s="8">
        <f t="shared" ref="AC2278" si="5974">AB2278+AA2278</f>
        <v>0</v>
      </c>
      <c r="AD2278" s="35"/>
      <c r="AE2278" s="8">
        <f t="shared" ref="AE2278" si="5975">IF(AD2278="",0,IF(OR(AC2278="",AC2278=0),W2278-AD2278,AC2278-AD2278))</f>
        <v>0</v>
      </c>
      <c r="AF2278" s="58">
        <f t="shared" ref="AF2278" si="5976">IF(AA2278="",(Z2278-V2278)-Z2277,AC2278-W2278)</f>
        <v>-2.5600000000736145E-4</v>
      </c>
      <c r="AG2278" s="40"/>
      <c r="AH2278" s="73"/>
      <c r="AI2278" s="40"/>
      <c r="AJ2278" s="73">
        <v>450</v>
      </c>
      <c r="AK2278" s="40">
        <v>206</v>
      </c>
      <c r="AL2278" s="73">
        <v>350</v>
      </c>
      <c r="AM2278" s="70"/>
      <c r="AN2278" s="74"/>
      <c r="AO2278" s="70"/>
      <c r="AP2278" s="63"/>
      <c r="AQ2278" s="63"/>
      <c r="AR2278" s="40"/>
      <c r="AS2278" s="40"/>
      <c r="AT2278" s="63"/>
      <c r="AU2278" s="63"/>
      <c r="AV2278" s="142"/>
      <c r="AW2278" s="71"/>
      <c r="AX2278" s="45"/>
      <c r="AY2278" s="45"/>
      <c r="AZ2278" s="46"/>
      <c r="BA2278" s="152"/>
      <c r="BB2278" s="47"/>
      <c r="BC2278" s="158">
        <v>7</v>
      </c>
      <c r="BD2278" s="158"/>
      <c r="BE2278" s="47"/>
      <c r="BF2278" s="56"/>
      <c r="BG2278" s="49"/>
      <c r="BH2278" s="50"/>
      <c r="BI2278" s="49"/>
      <c r="BJ2278" s="49"/>
      <c r="BK2278" s="49"/>
      <c r="BL2278" s="49"/>
      <c r="BM2278" s="49"/>
      <c r="BN2278" s="50"/>
      <c r="BO2278" s="49"/>
      <c r="BP2278" s="49"/>
      <c r="BQ2278" s="50"/>
      <c r="BR2278" s="9"/>
    </row>
    <row r="2279" spans="1:70" s="6" customFormat="1" x14ac:dyDescent="0.25">
      <c r="A2279" s="170" t="s">
        <v>1155</v>
      </c>
      <c r="B2279" s="136"/>
      <c r="C2279" s="137">
        <v>45000.858622685184</v>
      </c>
      <c r="D2279" s="146">
        <v>2.59</v>
      </c>
      <c r="E2279" s="181" t="s">
        <v>814</v>
      </c>
      <c r="F2279" s="165" t="s">
        <v>1110</v>
      </c>
      <c r="G2279" s="22"/>
      <c r="H2279" s="134"/>
      <c r="I2279" s="134"/>
      <c r="J2279" s="145"/>
      <c r="K2279" s="29"/>
      <c r="L2279" s="29"/>
      <c r="M2279" s="1"/>
      <c r="N2279" s="1"/>
      <c r="O2279" s="3"/>
      <c r="P2279" s="29"/>
      <c r="Q2279" s="29"/>
      <c r="R2279" s="1"/>
      <c r="S2279" s="1"/>
      <c r="T2279" s="147" t="s">
        <v>903</v>
      </c>
      <c r="U2279" s="32" t="s">
        <v>24</v>
      </c>
      <c r="V2279" s="24"/>
      <c r="W2279" s="25" t="s">
        <v>22</v>
      </c>
      <c r="X2279" s="30">
        <v>20</v>
      </c>
      <c r="Y2279" s="138"/>
      <c r="Z2279" s="30"/>
      <c r="AA2279" s="30"/>
      <c r="AB2279" s="36" t="s">
        <v>21</v>
      </c>
      <c r="AC2279" s="24">
        <f>$AC$2278</f>
        <v>0</v>
      </c>
      <c r="AD2279" s="30"/>
      <c r="AE2279" s="24"/>
      <c r="AF2279" s="24"/>
      <c r="AG2279" s="41"/>
      <c r="AH2279" s="41"/>
      <c r="AI2279" s="41"/>
      <c r="AJ2279" s="41"/>
      <c r="AK2279" s="41"/>
      <c r="AL2279" s="41"/>
      <c r="AM2279" s="41"/>
      <c r="AN2279" s="41"/>
      <c r="AO2279" s="41"/>
      <c r="AP2279" s="135"/>
      <c r="AQ2279" s="135"/>
      <c r="AR2279" s="41"/>
      <c r="AS2279" s="41"/>
      <c r="AT2279" s="135"/>
      <c r="AU2279" s="135"/>
      <c r="AV2279" s="29"/>
      <c r="AW2279" s="42"/>
      <c r="AX2279" s="42"/>
      <c r="AY2279" s="42"/>
      <c r="AZ2279" s="43"/>
      <c r="BA2279" s="151"/>
      <c r="BB2279" s="44"/>
      <c r="BC2279" s="157">
        <v>0</v>
      </c>
      <c r="BD2279" s="157"/>
      <c r="BE2279" s="44"/>
      <c r="BF2279" s="48"/>
      <c r="BG2279" s="48"/>
      <c r="BH2279" s="48"/>
      <c r="BI2279" s="48"/>
      <c r="BJ2279" s="48"/>
      <c r="BK2279" s="48"/>
      <c r="BL2279" s="48"/>
      <c r="BM2279" s="48"/>
      <c r="BN2279" s="48"/>
      <c r="BO2279" s="48"/>
      <c r="BP2279" s="48"/>
      <c r="BQ2279" s="48"/>
      <c r="BR2279" s="1"/>
    </row>
    <row r="2280" spans="1:70" s="7" customFormat="1" ht="31.5" x14ac:dyDescent="0.25">
      <c r="A2280" s="68" t="s">
        <v>3140</v>
      </c>
      <c r="B2280" s="67" t="s">
        <v>2799</v>
      </c>
      <c r="C2280" s="52">
        <v>45000.859826388885</v>
      </c>
      <c r="D2280" s="16">
        <f t="shared" ref="D2280" si="5977">(K2280*M2280+P2280*R2280)/(24*60*60)</f>
        <v>0</v>
      </c>
      <c r="E2280" s="180" t="s">
        <v>3141</v>
      </c>
      <c r="F2280" s="14" t="s">
        <v>3136</v>
      </c>
      <c r="G2280" s="15">
        <v>0.112</v>
      </c>
      <c r="H2280" s="131">
        <v>20</v>
      </c>
      <c r="I2280" s="131">
        <v>15</v>
      </c>
      <c r="J2280" s="143" t="s">
        <v>2139</v>
      </c>
      <c r="K2280" s="37"/>
      <c r="L2280" s="27">
        <v>6.0000000000000001E-3</v>
      </c>
      <c r="M2280" s="179">
        <v>289</v>
      </c>
      <c r="N2280" s="13">
        <v>289</v>
      </c>
      <c r="O2280" s="17">
        <v>2E-3</v>
      </c>
      <c r="P2280" s="37"/>
      <c r="Q2280" s="27">
        <v>6.0000000000000001E-3</v>
      </c>
      <c r="R2280" s="13">
        <v>938</v>
      </c>
      <c r="S2280" s="13">
        <v>240</v>
      </c>
      <c r="T2280" s="133">
        <v>2.9999999999999997E-4</v>
      </c>
      <c r="U2280" s="27">
        <v>0</v>
      </c>
      <c r="V2280" s="8">
        <f t="shared" ref="V2280" si="5978">IF(AB2278="Latest Sag:",-(K2280*L2280+P2280*Q2280),-(K2280*L2280+P2280*Q2280)+U2280)</f>
        <v>0</v>
      </c>
      <c r="W2280" s="8">
        <f t="shared" ref="W2280" si="5979">IF(OR(AC2279="",AC2279=0),Z2279+V2280,IF(AB2278="Latest Sag:",AA2279+U2280+V2280,AC2279+V2280))</f>
        <v>0</v>
      </c>
      <c r="X2280" s="34"/>
      <c r="Y2280" s="53">
        <f t="shared" ref="Y2280" si="5980">IF(OR(ISBLANK(X2280),X2278=VALUE(20)),,IF(W2278="Latest Z20:",ABS(X2278-X2280-K2277*L2277-P2277*Q2277+U2279+U2280),ABS(X2279-X2280-K2279*L2279-P2279*Q2279+U2280)))</f>
        <v>0</v>
      </c>
      <c r="Z2280" s="28">
        <v>-67.832640999999995</v>
      </c>
      <c r="AA2280" s="28">
        <v>0.15761900000000001</v>
      </c>
      <c r="AB2280" s="28">
        <v>3.0349999999999999E-2</v>
      </c>
      <c r="AC2280" s="8">
        <f t="shared" ref="AC2280" si="5981">AB2280+AA2280</f>
        <v>0.187969</v>
      </c>
      <c r="AD2280" s="35">
        <v>0.114781672629029</v>
      </c>
      <c r="AE2280" s="8">
        <f t="shared" ref="AE2280" si="5982">IF(AD2280="",0,IF(OR(AC2280="",AC2280=0),W2280-AD2280,AC2280-AD2280))</f>
        <v>7.3187327370971E-2</v>
      </c>
      <c r="AF2280" s="58">
        <f t="shared" ref="AF2280" si="5983">IF(AA2280="",(Z2280-V2280)-Z2279,AC2280-W2280)</f>
        <v>0.187969</v>
      </c>
      <c r="AG2280" s="40"/>
      <c r="AH2280" s="73"/>
      <c r="AI2280" s="40"/>
      <c r="AJ2280" s="73">
        <v>450</v>
      </c>
      <c r="AK2280" s="40">
        <v>1754</v>
      </c>
      <c r="AL2280" s="73">
        <v>200</v>
      </c>
      <c r="AM2280" s="70"/>
      <c r="AN2280" s="74"/>
      <c r="AO2280" s="70"/>
      <c r="AP2280" s="63"/>
      <c r="AQ2280" s="63"/>
      <c r="AR2280" s="40"/>
      <c r="AS2280" s="40"/>
      <c r="AT2280" s="63"/>
      <c r="AU2280" s="63"/>
      <c r="AV2280" s="142"/>
      <c r="AW2280" s="71">
        <v>7.54E-4</v>
      </c>
      <c r="AX2280" s="45"/>
      <c r="AY2280" s="45"/>
      <c r="AZ2280" s="46"/>
      <c r="BA2280" s="152"/>
      <c r="BB2280" s="47"/>
      <c r="BC2280" s="158">
        <v>0</v>
      </c>
      <c r="BD2280" s="158"/>
      <c r="BE2280" s="47"/>
      <c r="BF2280" s="56"/>
      <c r="BG2280" s="49"/>
      <c r="BH2280" s="50"/>
      <c r="BI2280" s="49"/>
      <c r="BJ2280" s="49"/>
      <c r="BK2280" s="49"/>
      <c r="BL2280" s="49"/>
      <c r="BM2280" s="49"/>
      <c r="BN2280" s="50"/>
      <c r="BO2280" s="49"/>
      <c r="BP2280" s="49"/>
      <c r="BQ2280" s="50"/>
      <c r="BR2280" s="9"/>
    </row>
    <row r="2281" spans="1:70" s="7" customFormat="1" x14ac:dyDescent="0.25">
      <c r="A2281" s="68" t="s">
        <v>3142</v>
      </c>
      <c r="B2281" s="67" t="s">
        <v>2799</v>
      </c>
      <c r="C2281" s="52">
        <v>45000.891631944447</v>
      </c>
      <c r="D2281" s="16">
        <f t="shared" ref="D2281" si="5984">(K2281*M2281+P2281*R2281)/(24*60*60)</f>
        <v>4.0138888888888891E-2</v>
      </c>
      <c r="E2281" s="180"/>
      <c r="F2281" s="14" t="s">
        <v>3136</v>
      </c>
      <c r="G2281" s="15">
        <v>0.112</v>
      </c>
      <c r="H2281" s="131">
        <v>20</v>
      </c>
      <c r="I2281" s="131">
        <v>15</v>
      </c>
      <c r="J2281" s="143" t="s">
        <v>2139</v>
      </c>
      <c r="K2281" s="27">
        <v>12</v>
      </c>
      <c r="L2281" s="27">
        <v>6.0000000000000001E-3</v>
      </c>
      <c r="M2281" s="179">
        <v>289</v>
      </c>
      <c r="N2281" s="13">
        <v>289</v>
      </c>
      <c r="O2281" s="17">
        <v>2E-3</v>
      </c>
      <c r="P2281" s="27">
        <v>0</v>
      </c>
      <c r="Q2281" s="27">
        <v>6.0000000000000001E-3</v>
      </c>
      <c r="R2281" s="13">
        <v>938</v>
      </c>
      <c r="S2281" s="13">
        <v>240</v>
      </c>
      <c r="T2281" s="133">
        <v>2.9999999999999997E-4</v>
      </c>
      <c r="U2281" s="27">
        <v>3.5414000000000001E-2</v>
      </c>
      <c r="V2281" s="8">
        <f t="shared" ref="V2281" si="5985">IF(AB2279="Latest Sag:",-(K2281*L2281+P2281*Q2281),-(K2281*L2281+P2281*Q2281)+U2281)</f>
        <v>-7.2000000000000008E-2</v>
      </c>
      <c r="W2281" s="8">
        <f t="shared" ref="W2281" si="5986">IF(OR(AC2280="",AC2280=0),Z2280+V2281,IF(AB2279="Latest Sag:",AA2280+U2281+V2281,AC2280+V2281))</f>
        <v>0.121033</v>
      </c>
      <c r="X2281" s="33">
        <v>-36.36242</v>
      </c>
      <c r="Y2281" s="53">
        <f t="shared" ref="Y2281" si="5987">IF(OR(ISBLANK(X2281),X2279=VALUE(20)),,IF(W2279="Latest Z20:",ABS(X2279-X2281-K2278*L2278-P2278*Q2278+U2280+U2281),ABS(X2280-X2281-K2280*L2280-P2280*Q2280+U2281)))</f>
        <v>0</v>
      </c>
      <c r="Z2281" s="28">
        <v>-67.832500999999993</v>
      </c>
      <c r="AA2281" s="28">
        <v>0.15759000000000001</v>
      </c>
      <c r="AB2281" s="28">
        <v>-3.6641E-2</v>
      </c>
      <c r="AC2281" s="8">
        <f t="shared" ref="AC2281" si="5988">AB2281+AA2281</f>
        <v>0.120949</v>
      </c>
      <c r="AD2281" s="35">
        <v>0.114781672629029</v>
      </c>
      <c r="AE2281" s="8">
        <f t="shared" ref="AE2281" si="5989">IF(AD2281="",0,IF(OR(AC2281="",AC2281=0),W2281-AD2281,AC2281-AD2281))</f>
        <v>6.1673273709710041E-3</v>
      </c>
      <c r="AF2281" s="58">
        <f t="shared" ref="AF2281" si="5990">IF(AA2281="",(Z2281-V2281)-Z2280,AC2281-W2281)</f>
        <v>-8.4000000000000741E-5</v>
      </c>
      <c r="AG2281" s="40"/>
      <c r="AH2281" s="73"/>
      <c r="AI2281" s="40"/>
      <c r="AJ2281" s="73">
        <v>450</v>
      </c>
      <c r="AK2281" s="40">
        <v>38</v>
      </c>
      <c r="AL2281" s="73">
        <v>200</v>
      </c>
      <c r="AM2281" s="70"/>
      <c r="AN2281" s="74"/>
      <c r="AO2281" s="70"/>
      <c r="AP2281" s="63"/>
      <c r="AQ2281" s="63"/>
      <c r="AR2281" s="40"/>
      <c r="AS2281" s="40"/>
      <c r="AT2281" s="63"/>
      <c r="AU2281" s="63"/>
      <c r="AV2281" s="142"/>
      <c r="AW2281" s="71"/>
      <c r="AX2281" s="45"/>
      <c r="AY2281" s="45">
        <v>-1.1136999999999999E-2</v>
      </c>
      <c r="AZ2281" s="46"/>
      <c r="BA2281" s="152"/>
      <c r="BB2281" s="47"/>
      <c r="BC2281" s="158">
        <v>0</v>
      </c>
      <c r="BD2281" s="158"/>
      <c r="BE2281" s="47"/>
      <c r="BF2281" s="56"/>
      <c r="BG2281" s="49"/>
      <c r="BH2281" s="50"/>
      <c r="BI2281" s="49"/>
      <c r="BJ2281" s="49"/>
      <c r="BK2281" s="49"/>
      <c r="BL2281" s="49"/>
      <c r="BM2281" s="49"/>
      <c r="BN2281" s="50"/>
      <c r="BO2281" s="49"/>
      <c r="BP2281" s="49"/>
      <c r="BQ2281" s="50"/>
      <c r="BR2281" s="9"/>
    </row>
    <row r="2282" spans="1:70" s="7" customFormat="1" ht="47.25" x14ac:dyDescent="0.25">
      <c r="A2282" s="68" t="s">
        <v>3143</v>
      </c>
      <c r="B2282" s="67" t="s">
        <v>2799</v>
      </c>
      <c r="C2282" s="52">
        <v>45000.945543981485</v>
      </c>
      <c r="D2282" s="16">
        <f t="shared" ref="D2282" si="5991">(K2282*M2282+P2282*R2282)/(24*60*60)</f>
        <v>1.7546296296296296E-2</v>
      </c>
      <c r="E2282" s="180" t="s">
        <v>3144</v>
      </c>
      <c r="F2282" s="14" t="s">
        <v>3136</v>
      </c>
      <c r="G2282" s="15">
        <v>0.112</v>
      </c>
      <c r="H2282" s="131">
        <v>20</v>
      </c>
      <c r="I2282" s="131">
        <v>15</v>
      </c>
      <c r="J2282" s="143" t="s">
        <v>2139</v>
      </c>
      <c r="K2282" s="27">
        <v>2</v>
      </c>
      <c r="L2282" s="27">
        <v>6.0000000000000001E-3</v>
      </c>
      <c r="M2282" s="179">
        <v>289</v>
      </c>
      <c r="N2282" s="13">
        <v>289</v>
      </c>
      <c r="O2282" s="17">
        <v>2E-3</v>
      </c>
      <c r="P2282" s="27">
        <v>1</v>
      </c>
      <c r="Q2282" s="27">
        <v>6.0000000000000001E-3</v>
      </c>
      <c r="R2282" s="13">
        <v>938</v>
      </c>
      <c r="S2282" s="13">
        <v>240</v>
      </c>
      <c r="T2282" s="133">
        <v>2.9999999999999997E-4</v>
      </c>
      <c r="U2282" s="27">
        <v>1.1901999999999999E-2</v>
      </c>
      <c r="V2282" s="8">
        <f t="shared" ref="V2282" si="5992">IF(AB2280="Latest Sag:",-(K2282*L2282+P2282*Q2282),-(K2282*L2282+P2282*Q2282)+U2282)</f>
        <v>-6.0980000000000027E-3</v>
      </c>
      <c r="W2282" s="8">
        <f t="shared" ref="W2282" si="5993">IF(OR(AC2281="",AC2281=0),Z2281+V2282,IF(AB2280="Latest Sag:",AA2281+U2282+V2282,AC2281+V2282))</f>
        <v>0.11485099999999999</v>
      </c>
      <c r="X2282" s="33">
        <v>-36.422519999999999</v>
      </c>
      <c r="Y2282" s="53">
        <f t="shared" ref="Y2282" si="5994">IF(OR(ISBLANK(X2282),X2280=VALUE(20)),,IF(W2280="Latest Z20:",ABS(X2280-X2282-K2279*L2279-P2279*Q2279+U2281+U2282),ABS(X2281-X2282-K2281*L2281-P2281*Q2281+U2282)))</f>
        <v>1.999999998478913E-6</v>
      </c>
      <c r="Z2282" s="28">
        <v>-67.832454999999996</v>
      </c>
      <c r="AA2282" s="28">
        <v>0.15759999999999999</v>
      </c>
      <c r="AB2282" s="28">
        <v>-4.2601E-2</v>
      </c>
      <c r="AC2282" s="8">
        <f t="shared" ref="AC2282" si="5995">AB2282+AA2282</f>
        <v>0.11499899999999999</v>
      </c>
      <c r="AD2282" s="35">
        <v>0.114781672629029</v>
      </c>
      <c r="AE2282" s="8">
        <f t="shared" ref="AE2282" si="5996">IF(AD2282="",0,IF(OR(AC2282="",AC2282=0),W2282-AD2282,AC2282-AD2282))</f>
        <v>2.1732737097099331E-4</v>
      </c>
      <c r="AF2282" s="58">
        <f t="shared" ref="AF2282" si="5997">IF(AA2282="",(Z2282-V2282)-Z2281,AC2282-W2282)</f>
        <v>1.4799999999999536E-4</v>
      </c>
      <c r="AG2282" s="40"/>
      <c r="AH2282" s="73"/>
      <c r="AI2282" s="40"/>
      <c r="AJ2282" s="73">
        <v>450</v>
      </c>
      <c r="AK2282" s="40">
        <v>23</v>
      </c>
      <c r="AL2282" s="73">
        <v>200</v>
      </c>
      <c r="AM2282" s="70"/>
      <c r="AN2282" s="74"/>
      <c r="AO2282" s="70"/>
      <c r="AP2282" s="63"/>
      <c r="AQ2282" s="63"/>
      <c r="AR2282" s="40"/>
      <c r="AS2282" s="40"/>
      <c r="AT2282" s="63"/>
      <c r="AU2282" s="63"/>
      <c r="AV2282" s="142"/>
      <c r="AW2282" s="71"/>
      <c r="AX2282" s="45"/>
      <c r="AY2282" s="45"/>
      <c r="AZ2282" s="46"/>
      <c r="BA2282" s="152"/>
      <c r="BB2282" s="47"/>
      <c r="BC2282" s="158">
        <v>0</v>
      </c>
      <c r="BD2282" s="158">
        <v>10</v>
      </c>
      <c r="BE2282" s="47">
        <v>5.4</v>
      </c>
      <c r="BF2282" s="56"/>
      <c r="BG2282" s="49"/>
      <c r="BH2282" s="50"/>
      <c r="BI2282" s="49"/>
      <c r="BJ2282" s="49"/>
      <c r="BK2282" s="49"/>
      <c r="BL2282" s="49"/>
      <c r="BM2282" s="49"/>
      <c r="BN2282" s="50"/>
      <c r="BO2282" s="49"/>
      <c r="BP2282" s="49"/>
      <c r="BQ2282" s="50"/>
      <c r="BR2282" s="9"/>
    </row>
    <row r="2283" spans="1:70" s="6" customFormat="1" x14ac:dyDescent="0.25">
      <c r="A2283" s="170" t="s">
        <v>1155</v>
      </c>
      <c r="B2283" s="136"/>
      <c r="C2283" s="137">
        <v>45000.990127314813</v>
      </c>
      <c r="D2283" s="146">
        <v>3.16</v>
      </c>
      <c r="E2283" s="181" t="s">
        <v>814</v>
      </c>
      <c r="F2283" s="165" t="s">
        <v>1157</v>
      </c>
      <c r="G2283" s="22"/>
      <c r="H2283" s="134"/>
      <c r="I2283" s="134"/>
      <c r="J2283" s="145"/>
      <c r="K2283" s="29"/>
      <c r="L2283" s="29"/>
      <c r="M2283" s="1"/>
      <c r="N2283" s="1"/>
      <c r="O2283" s="3"/>
      <c r="P2283" s="29"/>
      <c r="Q2283" s="29"/>
      <c r="R2283" s="1"/>
      <c r="S2283" s="1"/>
      <c r="T2283" s="147" t="s">
        <v>903</v>
      </c>
      <c r="U2283" s="32" t="s">
        <v>24</v>
      </c>
      <c r="V2283" s="24"/>
      <c r="W2283" s="25" t="s">
        <v>22</v>
      </c>
      <c r="X2283" s="30">
        <v>20</v>
      </c>
      <c r="Y2283" s="138"/>
      <c r="Z2283" s="30"/>
      <c r="AA2283" s="30"/>
      <c r="AB2283" s="36" t="s">
        <v>21</v>
      </c>
      <c r="AC2283" s="24">
        <f>$AC$2282</f>
        <v>0.11499899999999999</v>
      </c>
      <c r="AD2283" s="30"/>
      <c r="AE2283" s="24"/>
      <c r="AF2283" s="24"/>
      <c r="AG2283" s="41"/>
      <c r="AH2283" s="41"/>
      <c r="AI2283" s="41"/>
      <c r="AJ2283" s="41"/>
      <c r="AK2283" s="41"/>
      <c r="AL2283" s="41"/>
      <c r="AM2283" s="41"/>
      <c r="AN2283" s="41"/>
      <c r="AO2283" s="41"/>
      <c r="AP2283" s="135"/>
      <c r="AQ2283" s="135"/>
      <c r="AR2283" s="41"/>
      <c r="AS2283" s="41"/>
      <c r="AT2283" s="135"/>
      <c r="AU2283" s="135"/>
      <c r="AV2283" s="29"/>
      <c r="AW2283" s="42"/>
      <c r="AX2283" s="42"/>
      <c r="AY2283" s="42"/>
      <c r="AZ2283" s="43"/>
      <c r="BA2283" s="151"/>
      <c r="BB2283" s="44"/>
      <c r="BC2283" s="157">
        <v>1</v>
      </c>
      <c r="BD2283" s="157"/>
      <c r="BE2283" s="44"/>
      <c r="BF2283" s="48"/>
      <c r="BG2283" s="48"/>
      <c r="BH2283" s="48"/>
      <c r="BI2283" s="48"/>
      <c r="BJ2283" s="48"/>
      <c r="BK2283" s="48"/>
      <c r="BL2283" s="48"/>
      <c r="BM2283" s="48"/>
      <c r="BN2283" s="48"/>
      <c r="BO2283" s="48"/>
      <c r="BP2283" s="48"/>
      <c r="BQ2283" s="48"/>
      <c r="BR2283" s="1"/>
    </row>
    <row r="2284" spans="1:70" s="7" customFormat="1" x14ac:dyDescent="0.25">
      <c r="A2284" s="68" t="s">
        <v>3145</v>
      </c>
      <c r="B2284" s="67" t="s">
        <v>1260</v>
      </c>
      <c r="C2284" s="52">
        <v>45000.999745370369</v>
      </c>
      <c r="D2284" s="16">
        <f t="shared" ref="D2284" si="5998">(K2284*M2284+P2284*R2284)/(24*60*60)</f>
        <v>0</v>
      </c>
      <c r="E2284" s="180"/>
      <c r="F2284" s="14" t="s">
        <v>3136</v>
      </c>
      <c r="G2284" s="15">
        <v>0.112</v>
      </c>
      <c r="H2284" s="131">
        <v>20</v>
      </c>
      <c r="I2284" s="131">
        <v>15</v>
      </c>
      <c r="J2284" s="143" t="s">
        <v>2139</v>
      </c>
      <c r="K2284" s="37"/>
      <c r="L2284" s="27">
        <v>6.0000000000000001E-3</v>
      </c>
      <c r="M2284" s="179">
        <v>289</v>
      </c>
      <c r="N2284" s="13">
        <v>289</v>
      </c>
      <c r="O2284" s="17">
        <v>2E-3</v>
      </c>
      <c r="P2284" s="37"/>
      <c r="Q2284" s="27">
        <v>6.0000000000000001E-3</v>
      </c>
      <c r="R2284" s="13">
        <v>938</v>
      </c>
      <c r="S2284" s="13">
        <v>240</v>
      </c>
      <c r="T2284" s="133">
        <v>2.9999999999999997E-4</v>
      </c>
      <c r="U2284" s="27"/>
      <c r="V2284" s="8">
        <f t="shared" ref="V2284" si="5999">IF(AB2282="Latest Sag:",-(K2284*L2284+P2284*Q2284),-(K2284*L2284+P2284*Q2284)+U2284)</f>
        <v>0</v>
      </c>
      <c r="W2284" s="8">
        <f t="shared" ref="W2284" si="6000">IF(OR(AC2283="",AC2283=0),Z2283+V2284,IF(AB2282="Latest Sag:",AA2283+U2284+V2284,AC2283+V2284))</f>
        <v>0.11499899999999999</v>
      </c>
      <c r="X2284" s="34"/>
      <c r="Y2284" s="53">
        <f t="shared" ref="Y2284" si="6001">IF(OR(ISBLANK(X2284),X2282=VALUE(20)),,IF(W2282="Latest Z20:",ABS(X2282-X2284-K2281*L2281-P2281*Q2281+U2283+U2284),ABS(X2283-X2284-K2283*L2283-P2283*Q2283+U2284)))</f>
        <v>0</v>
      </c>
      <c r="Z2284" s="28">
        <v>-67.833787999999998</v>
      </c>
      <c r="AA2284" s="28">
        <v>0.157697</v>
      </c>
      <c r="AB2284" s="28">
        <v>3.0058999999999999E-2</v>
      </c>
      <c r="AC2284" s="8">
        <f t="shared" ref="AC2284" si="6002">AB2284+AA2284</f>
        <v>0.18775600000000001</v>
      </c>
      <c r="AD2284" s="35">
        <v>0.11472979375886901</v>
      </c>
      <c r="AE2284" s="8">
        <f t="shared" ref="AE2284" si="6003">IF(AD2284="",0,IF(OR(AC2284="",AC2284=0),W2284-AD2284,AC2284-AD2284))</f>
        <v>7.3026206241131E-2</v>
      </c>
      <c r="AF2284" s="58">
        <f t="shared" ref="AF2284" si="6004">IF(AA2284="",(Z2284-V2284)-Z2283,AC2284-W2284)</f>
        <v>7.2757000000000016E-2</v>
      </c>
      <c r="AG2284" s="40"/>
      <c r="AH2284" s="73"/>
      <c r="AI2284" s="40"/>
      <c r="AJ2284" s="73">
        <v>450</v>
      </c>
      <c r="AK2284" s="40">
        <v>1608</v>
      </c>
      <c r="AL2284" s="73">
        <v>200</v>
      </c>
      <c r="AM2284" s="70"/>
      <c r="AN2284" s="74"/>
      <c r="AO2284" s="70"/>
      <c r="AP2284" s="63"/>
      <c r="AQ2284" s="63"/>
      <c r="AR2284" s="40"/>
      <c r="AS2284" s="40"/>
      <c r="AT2284" s="63"/>
      <c r="AU2284" s="63"/>
      <c r="AV2284" s="142"/>
      <c r="AW2284" s="71"/>
      <c r="AX2284" s="45"/>
      <c r="AY2284" s="45"/>
      <c r="AZ2284" s="46"/>
      <c r="BA2284" s="152"/>
      <c r="BB2284" s="47"/>
      <c r="BC2284" s="158">
        <v>1</v>
      </c>
      <c r="BD2284" s="158"/>
      <c r="BE2284" s="47"/>
      <c r="BF2284" s="56"/>
      <c r="BG2284" s="49"/>
      <c r="BH2284" s="50"/>
      <c r="BI2284" s="49"/>
      <c r="BJ2284" s="49"/>
      <c r="BK2284" s="49"/>
      <c r="BL2284" s="49"/>
      <c r="BM2284" s="49"/>
      <c r="BN2284" s="50"/>
      <c r="BO2284" s="49"/>
      <c r="BP2284" s="49"/>
      <c r="BQ2284" s="50"/>
      <c r="BR2284" s="9"/>
    </row>
    <row r="2285" spans="1:70" s="7" customFormat="1" x14ac:dyDescent="0.25">
      <c r="A2285" s="68" t="s">
        <v>3146</v>
      </c>
      <c r="B2285" s="67" t="s">
        <v>1260</v>
      </c>
      <c r="C2285" s="52">
        <v>45001.021921296298</v>
      </c>
      <c r="D2285" s="16">
        <f t="shared" ref="D2285" si="6005">(K2285*M2285+P2285*R2285)/(24*60*60)</f>
        <v>4.0138888888888891E-2</v>
      </c>
      <c r="E2285" s="180"/>
      <c r="F2285" s="14" t="s">
        <v>3136</v>
      </c>
      <c r="G2285" s="15">
        <v>0.112</v>
      </c>
      <c r="H2285" s="131">
        <v>20</v>
      </c>
      <c r="I2285" s="131">
        <v>15</v>
      </c>
      <c r="J2285" s="143" t="s">
        <v>2139</v>
      </c>
      <c r="K2285" s="27">
        <v>12</v>
      </c>
      <c r="L2285" s="27">
        <v>6.0000000000000001E-3</v>
      </c>
      <c r="M2285" s="179">
        <v>289</v>
      </c>
      <c r="N2285" s="13">
        <v>289</v>
      </c>
      <c r="O2285" s="17">
        <v>2E-3</v>
      </c>
      <c r="P2285" s="27">
        <v>0</v>
      </c>
      <c r="Q2285" s="27">
        <v>6.0000000000000001E-3</v>
      </c>
      <c r="R2285" s="13">
        <v>938</v>
      </c>
      <c r="S2285" s="13">
        <v>240</v>
      </c>
      <c r="T2285" s="133">
        <v>2.9999999999999997E-4</v>
      </c>
      <c r="U2285" s="27">
        <v>3.5066E-2</v>
      </c>
      <c r="V2285" s="8">
        <f t="shared" ref="V2285" si="6006">IF(AB2283="Latest Sag:",-(K2285*L2285+P2285*Q2285),-(K2285*L2285+P2285*Q2285)+U2285)</f>
        <v>-7.2000000000000008E-2</v>
      </c>
      <c r="W2285" s="8">
        <f t="shared" ref="W2285" si="6007">IF(OR(AC2284="",AC2284=0),Z2284+V2285,IF(AB2283="Latest Sag:",AA2284+U2285+V2285,AC2284+V2285))</f>
        <v>0.12076300000000001</v>
      </c>
      <c r="X2285" s="33">
        <v>-36.363391999999997</v>
      </c>
      <c r="Y2285" s="53">
        <f t="shared" ref="Y2285" si="6008">IF(OR(ISBLANK(X2285),X2283=VALUE(20)),,IF(W2283="Latest Z20:",ABS(X2283-X2285-K2282*L2282-P2282*Q2282+U2284+U2285),ABS(X2284-X2285-K2284*L2284-P2284*Q2284+U2285)))</f>
        <v>0</v>
      </c>
      <c r="Z2285" s="28">
        <v>-67.833387000000002</v>
      </c>
      <c r="AA2285" s="28">
        <v>0.15767300000000001</v>
      </c>
      <c r="AB2285" s="28">
        <v>-3.6826999999999999E-2</v>
      </c>
      <c r="AC2285" s="8">
        <f t="shared" ref="AC2285" si="6009">AB2285+AA2285</f>
        <v>0.12084600000000001</v>
      </c>
      <c r="AD2285" s="35">
        <v>0.11472979375886901</v>
      </c>
      <c r="AE2285" s="8">
        <f t="shared" ref="AE2285" si="6010">IF(AD2285="",0,IF(OR(AC2285="",AC2285=0),W2285-AD2285,AC2285-AD2285))</f>
        <v>6.1162062411310031E-3</v>
      </c>
      <c r="AF2285" s="58">
        <f t="shared" ref="AF2285" si="6011">IF(AA2285="",(Z2285-V2285)-Z2284,AC2285-W2285)</f>
        <v>8.2999999999999741E-5</v>
      </c>
      <c r="AG2285" s="40"/>
      <c r="AH2285" s="73"/>
      <c r="AI2285" s="40"/>
      <c r="AJ2285" s="73">
        <v>450</v>
      </c>
      <c r="AK2285" s="40">
        <v>35</v>
      </c>
      <c r="AL2285" s="73">
        <v>200</v>
      </c>
      <c r="AM2285" s="70"/>
      <c r="AN2285" s="74"/>
      <c r="AO2285" s="70"/>
      <c r="AP2285" s="63"/>
      <c r="AQ2285" s="63"/>
      <c r="AR2285" s="40"/>
      <c r="AS2285" s="40"/>
      <c r="AT2285" s="63"/>
      <c r="AU2285" s="63"/>
      <c r="AV2285" s="142"/>
      <c r="AW2285" s="71"/>
      <c r="AX2285" s="45"/>
      <c r="AY2285" s="45"/>
      <c r="AZ2285" s="46"/>
      <c r="BA2285" s="152"/>
      <c r="BB2285" s="47"/>
      <c r="BC2285" s="158">
        <v>1</v>
      </c>
      <c r="BD2285" s="158"/>
      <c r="BE2285" s="47"/>
      <c r="BF2285" s="56"/>
      <c r="BG2285" s="49"/>
      <c r="BH2285" s="50"/>
      <c r="BI2285" s="49"/>
      <c r="BJ2285" s="49"/>
      <c r="BK2285" s="49"/>
      <c r="BL2285" s="49"/>
      <c r="BM2285" s="49"/>
      <c r="BN2285" s="50"/>
      <c r="BO2285" s="49"/>
      <c r="BP2285" s="49"/>
      <c r="BQ2285" s="50"/>
      <c r="BR2285" s="9"/>
    </row>
    <row r="2286" spans="1:70" s="7" customFormat="1" x14ac:dyDescent="0.25">
      <c r="A2286" s="68" t="s">
        <v>3147</v>
      </c>
      <c r="B2286" s="67" t="s">
        <v>1260</v>
      </c>
      <c r="C2286" s="52">
        <v>45001.074872685182</v>
      </c>
      <c r="D2286" s="16">
        <f t="shared" ref="D2286" si="6012">(K2286*M2286+P2286*R2286)/(24*60*60)</f>
        <v>1.7546296296296296E-2</v>
      </c>
      <c r="E2286" s="180"/>
      <c r="F2286" s="14" t="s">
        <v>3136</v>
      </c>
      <c r="G2286" s="15">
        <v>0.112</v>
      </c>
      <c r="H2286" s="131">
        <v>20</v>
      </c>
      <c r="I2286" s="131">
        <v>15</v>
      </c>
      <c r="J2286" s="143" t="s">
        <v>2139</v>
      </c>
      <c r="K2286" s="27">
        <v>2</v>
      </c>
      <c r="L2286" s="27">
        <v>6.0000000000000001E-3</v>
      </c>
      <c r="M2286" s="179">
        <v>289</v>
      </c>
      <c r="N2286" s="13">
        <v>289</v>
      </c>
      <c r="O2286" s="17">
        <v>2E-3</v>
      </c>
      <c r="P2286" s="27">
        <v>1</v>
      </c>
      <c r="Q2286" s="27">
        <v>6.0000000000000001E-3</v>
      </c>
      <c r="R2286" s="13">
        <v>938</v>
      </c>
      <c r="S2286" s="13">
        <v>240</v>
      </c>
      <c r="T2286" s="133">
        <v>2.9999999999999997E-4</v>
      </c>
      <c r="U2286" s="27">
        <v>1.1955E-2</v>
      </c>
      <c r="V2286" s="8">
        <f t="shared" ref="V2286" si="6013">IF(AB2284="Latest Sag:",-(K2286*L2286+P2286*Q2286),-(K2286*L2286+P2286*Q2286)+U2286)</f>
        <v>-6.0450000000000018E-3</v>
      </c>
      <c r="W2286" s="8">
        <f t="shared" ref="W2286" si="6014">IF(OR(AC2285="",AC2285=0),Z2285+V2286,IF(AB2284="Latest Sag:",AA2285+U2286+V2286,AC2285+V2286))</f>
        <v>0.11480100000000001</v>
      </c>
      <c r="X2286" s="33">
        <v>-36.423437999999997</v>
      </c>
      <c r="Y2286" s="53">
        <f t="shared" ref="Y2286" si="6015">IF(OR(ISBLANK(X2286),X2284=VALUE(20)),,IF(W2284="Latest Z20:",ABS(X2284-X2286-K2283*L2283-P2283*Q2283+U2285+U2286),ABS(X2285-X2286-K2285*L2285-P2285*Q2285+U2286)))</f>
        <v>9.9999999981364995E-7</v>
      </c>
      <c r="Z2286" s="28">
        <v>-67.833433999999997</v>
      </c>
      <c r="AA2286" s="28">
        <v>0.157668</v>
      </c>
      <c r="AB2286" s="28">
        <v>-4.2553000000000001E-2</v>
      </c>
      <c r="AC2286" s="8">
        <f t="shared" ref="AC2286" si="6016">AB2286+AA2286</f>
        <v>0.115115</v>
      </c>
      <c r="AD2286" s="35">
        <v>0.11472979375886901</v>
      </c>
      <c r="AE2286" s="8">
        <f t="shared" ref="AE2286" si="6017">IF(AD2286="",0,IF(OR(AC2286="",AC2286=0),W2286-AD2286,AC2286-AD2286))</f>
        <v>3.8520624113098922E-4</v>
      </c>
      <c r="AF2286" s="58">
        <f t="shared" ref="AF2286" si="6018">IF(AA2286="",(Z2286-V2286)-Z2285,AC2286-W2286)</f>
        <v>3.1399999999998096E-4</v>
      </c>
      <c r="AG2286" s="40"/>
      <c r="AH2286" s="73"/>
      <c r="AI2286" s="40"/>
      <c r="AJ2286" s="73">
        <v>450</v>
      </c>
      <c r="AK2286" s="40">
        <v>25</v>
      </c>
      <c r="AL2286" s="73">
        <v>200</v>
      </c>
      <c r="AM2286" s="70"/>
      <c r="AN2286" s="74"/>
      <c r="AO2286" s="70"/>
      <c r="AP2286" s="63"/>
      <c r="AQ2286" s="63"/>
      <c r="AR2286" s="40"/>
      <c r="AS2286" s="40"/>
      <c r="AT2286" s="63"/>
      <c r="AU2286" s="63"/>
      <c r="AV2286" s="142"/>
      <c r="AW2286" s="71"/>
      <c r="AX2286" s="45"/>
      <c r="AY2286" s="45"/>
      <c r="AZ2286" s="46"/>
      <c r="BA2286" s="152"/>
      <c r="BB2286" s="47"/>
      <c r="BC2286" s="158">
        <v>1</v>
      </c>
      <c r="BD2286" s="158"/>
      <c r="BE2286" s="47"/>
      <c r="BF2286" s="56"/>
      <c r="BG2286" s="49"/>
      <c r="BH2286" s="50"/>
      <c r="BI2286" s="49"/>
      <c r="BJ2286" s="49"/>
      <c r="BK2286" s="49"/>
      <c r="BL2286" s="49"/>
      <c r="BM2286" s="49"/>
      <c r="BN2286" s="50"/>
      <c r="BO2286" s="49"/>
      <c r="BP2286" s="49"/>
      <c r="BQ2286" s="50"/>
      <c r="BR2286" s="9"/>
    </row>
    <row r="2287" spans="1:70" s="6" customFormat="1" x14ac:dyDescent="0.25">
      <c r="A2287" s="170" t="s">
        <v>1155</v>
      </c>
      <c r="B2287" s="136"/>
      <c r="C2287" s="137">
        <v>45001.114050925928</v>
      </c>
      <c r="D2287" s="146">
        <v>2.97</v>
      </c>
      <c r="E2287" s="181" t="s">
        <v>814</v>
      </c>
      <c r="F2287" s="165" t="s">
        <v>1171</v>
      </c>
      <c r="G2287" s="22"/>
      <c r="H2287" s="134"/>
      <c r="I2287" s="134"/>
      <c r="J2287" s="145"/>
      <c r="K2287" s="29"/>
      <c r="L2287" s="29"/>
      <c r="M2287" s="1"/>
      <c r="N2287" s="1"/>
      <c r="O2287" s="3"/>
      <c r="P2287" s="29"/>
      <c r="Q2287" s="29"/>
      <c r="R2287" s="1"/>
      <c r="S2287" s="1"/>
      <c r="T2287" s="147" t="s">
        <v>903</v>
      </c>
      <c r="U2287" s="32" t="s">
        <v>24</v>
      </c>
      <c r="V2287" s="24"/>
      <c r="W2287" s="25" t="s">
        <v>22</v>
      </c>
      <c r="X2287" s="30">
        <v>20</v>
      </c>
      <c r="Y2287" s="138"/>
      <c r="Z2287" s="30"/>
      <c r="AA2287" s="30"/>
      <c r="AB2287" s="36" t="s">
        <v>21</v>
      </c>
      <c r="AC2287" s="24">
        <f>$AC$2286</f>
        <v>0.115115</v>
      </c>
      <c r="AD2287" s="30"/>
      <c r="AE2287" s="24"/>
      <c r="AF2287" s="24"/>
      <c r="AG2287" s="41"/>
      <c r="AH2287" s="41"/>
      <c r="AI2287" s="41"/>
      <c r="AJ2287" s="41"/>
      <c r="AK2287" s="41"/>
      <c r="AL2287" s="41"/>
      <c r="AM2287" s="41"/>
      <c r="AN2287" s="41"/>
      <c r="AO2287" s="41"/>
      <c r="AP2287" s="135"/>
      <c r="AQ2287" s="135"/>
      <c r="AR2287" s="41"/>
      <c r="AS2287" s="41"/>
      <c r="AT2287" s="135"/>
      <c r="AU2287" s="135"/>
      <c r="AV2287" s="29"/>
      <c r="AW2287" s="42"/>
      <c r="AX2287" s="42"/>
      <c r="AY2287" s="42"/>
      <c r="AZ2287" s="43"/>
      <c r="BA2287" s="151"/>
      <c r="BB2287" s="44"/>
      <c r="BC2287" s="157">
        <v>2</v>
      </c>
      <c r="BD2287" s="157"/>
      <c r="BE2287" s="44"/>
      <c r="BF2287" s="48"/>
      <c r="BG2287" s="48"/>
      <c r="BH2287" s="48"/>
      <c r="BI2287" s="48"/>
      <c r="BJ2287" s="48"/>
      <c r="BK2287" s="48"/>
      <c r="BL2287" s="48"/>
      <c r="BM2287" s="48"/>
      <c r="BN2287" s="48"/>
      <c r="BO2287" s="48"/>
      <c r="BP2287" s="48"/>
      <c r="BQ2287" s="48"/>
      <c r="BR2287" s="1"/>
    </row>
    <row r="2288" spans="1:70" s="7" customFormat="1" x14ac:dyDescent="0.25">
      <c r="A2288" s="68" t="s">
        <v>3148</v>
      </c>
      <c r="B2288" s="67" t="s">
        <v>1436</v>
      </c>
      <c r="C2288" s="52">
        <v>45001.114664351851</v>
      </c>
      <c r="D2288" s="16">
        <f t="shared" ref="D2288" si="6019">(K2288*M2288+P2288*R2288)/(24*60*60)</f>
        <v>0</v>
      </c>
      <c r="E2288" s="180"/>
      <c r="F2288" s="14" t="s">
        <v>3136</v>
      </c>
      <c r="G2288" s="15">
        <v>0.112</v>
      </c>
      <c r="H2288" s="131">
        <v>20</v>
      </c>
      <c r="I2288" s="131">
        <v>15</v>
      </c>
      <c r="J2288" s="143" t="s">
        <v>2139</v>
      </c>
      <c r="K2288" s="37"/>
      <c r="L2288" s="27">
        <v>6.0000000000000001E-3</v>
      </c>
      <c r="M2288" s="179">
        <v>289</v>
      </c>
      <c r="N2288" s="13">
        <v>289</v>
      </c>
      <c r="O2288" s="17">
        <v>2E-3</v>
      </c>
      <c r="P2288" s="37"/>
      <c r="Q2288" s="27">
        <v>6.0000000000000001E-3</v>
      </c>
      <c r="R2288" s="13">
        <v>938</v>
      </c>
      <c r="S2288" s="13">
        <v>240</v>
      </c>
      <c r="T2288" s="133">
        <v>2.9999999999999997E-4</v>
      </c>
      <c r="U2288" s="27"/>
      <c r="V2288" s="8">
        <f t="shared" ref="V2288" si="6020">IF(AB2286="Latest Sag:",-(K2288*L2288+P2288*Q2288),-(K2288*L2288+P2288*Q2288)+U2288)</f>
        <v>0</v>
      </c>
      <c r="W2288" s="8">
        <f t="shared" ref="W2288" si="6021">IF(OR(AC2287="",AC2287=0),Z2287+V2288,IF(AB2286="Latest Sag:",AA2287+U2288+V2288,AC2287+V2288))</f>
        <v>0.115115</v>
      </c>
      <c r="X2288" s="34"/>
      <c r="Y2288" s="53">
        <f t="shared" ref="Y2288" si="6022">IF(OR(ISBLANK(X2288),X2286=VALUE(20)),,IF(W2286="Latest Z20:",ABS(X2286-X2288-K2285*L2285-P2285*Q2285+U2287+U2288),ABS(X2287-X2288-K2287*L2287-P2287*Q2287+U2288)))</f>
        <v>0</v>
      </c>
      <c r="Z2288" s="28">
        <v>-67.833973999999998</v>
      </c>
      <c r="AA2288" s="28">
        <v>0.157723</v>
      </c>
      <c r="AB2288" s="28">
        <v>2.0263E-2</v>
      </c>
      <c r="AC2288" s="8">
        <f t="shared" ref="AC2288" si="6023">AB2288+AA2288</f>
        <v>0.17798600000000001</v>
      </c>
      <c r="AD2288" s="35">
        <v>0.114630280612577</v>
      </c>
      <c r="AE2288" s="8">
        <f t="shared" ref="AE2288" si="6024">IF(AD2288="",0,IF(OR(AC2288="",AC2288=0),W2288-AD2288,AC2288-AD2288))</f>
        <v>6.3355719387423001E-2</v>
      </c>
      <c r="AF2288" s="58">
        <f t="shared" ref="AF2288" si="6025">IF(AA2288="",(Z2288-V2288)-Z2287,AC2288-W2288)</f>
        <v>6.287100000000001E-2</v>
      </c>
      <c r="AG2288" s="40"/>
      <c r="AH2288" s="73"/>
      <c r="AI2288" s="40"/>
      <c r="AJ2288" s="73">
        <v>450</v>
      </c>
      <c r="AK2288" s="40">
        <v>1921</v>
      </c>
      <c r="AL2288" s="73">
        <v>200</v>
      </c>
      <c r="AM2288" s="70"/>
      <c r="AN2288" s="74"/>
      <c r="AO2288" s="70"/>
      <c r="AP2288" s="63"/>
      <c r="AQ2288" s="63"/>
      <c r="AR2288" s="40"/>
      <c r="AS2288" s="40"/>
      <c r="AT2288" s="63"/>
      <c r="AU2288" s="63"/>
      <c r="AV2288" s="142"/>
      <c r="AW2288" s="71"/>
      <c r="AX2288" s="45"/>
      <c r="AY2288" s="45"/>
      <c r="AZ2288" s="46"/>
      <c r="BA2288" s="152"/>
      <c r="BB2288" s="47"/>
      <c r="BC2288" s="158">
        <v>2</v>
      </c>
      <c r="BD2288" s="158"/>
      <c r="BE2288" s="47"/>
      <c r="BF2288" s="56"/>
      <c r="BG2288" s="49"/>
      <c r="BH2288" s="50"/>
      <c r="BI2288" s="49"/>
      <c r="BJ2288" s="49"/>
      <c r="BK2288" s="49"/>
      <c r="BL2288" s="49"/>
      <c r="BM2288" s="49"/>
      <c r="BN2288" s="50"/>
      <c r="BO2288" s="49"/>
      <c r="BP2288" s="49"/>
      <c r="BQ2288" s="50"/>
      <c r="BR2288" s="9"/>
    </row>
    <row r="2289" spans="1:70" s="7" customFormat="1" x14ac:dyDescent="0.25">
      <c r="A2289" s="68" t="s">
        <v>3149</v>
      </c>
      <c r="B2289" s="67" t="s">
        <v>1436</v>
      </c>
      <c r="C2289" s="52">
        <v>45001.13177083333</v>
      </c>
      <c r="D2289" s="16">
        <f t="shared" ref="D2289" si="6026">(K2289*M2289+P2289*R2289)/(24*60*60)</f>
        <v>3.6793981481481483E-2</v>
      </c>
      <c r="E2289" s="180"/>
      <c r="F2289" s="14" t="s">
        <v>3136</v>
      </c>
      <c r="G2289" s="15">
        <v>0.112</v>
      </c>
      <c r="H2289" s="131">
        <v>20</v>
      </c>
      <c r="I2289" s="131">
        <v>15</v>
      </c>
      <c r="J2289" s="143" t="s">
        <v>2139</v>
      </c>
      <c r="K2289" s="27">
        <v>11</v>
      </c>
      <c r="L2289" s="27">
        <v>6.0000000000000001E-3</v>
      </c>
      <c r="M2289" s="179">
        <v>289</v>
      </c>
      <c r="N2289" s="13">
        <v>289</v>
      </c>
      <c r="O2289" s="17">
        <v>2E-3</v>
      </c>
      <c r="P2289" s="27">
        <v>0</v>
      </c>
      <c r="Q2289" s="27">
        <v>6.0000000000000001E-3</v>
      </c>
      <c r="R2289" s="13">
        <v>938</v>
      </c>
      <c r="S2289" s="13">
        <v>240</v>
      </c>
      <c r="T2289" s="133">
        <v>2.9999999999999997E-4</v>
      </c>
      <c r="U2289" s="27">
        <v>2.8920999999999999E-2</v>
      </c>
      <c r="V2289" s="8">
        <f t="shared" ref="V2289" si="6027">IF(AB2287="Latest Sag:",-(K2289*L2289+P2289*Q2289),-(K2289*L2289+P2289*Q2289)+U2289)</f>
        <v>-6.6000000000000003E-2</v>
      </c>
      <c r="W2289" s="8">
        <f t="shared" ref="W2289" si="6028">IF(OR(AC2288="",AC2288=0),Z2288+V2289,IF(AB2287="Latest Sag:",AA2288+U2289+V2289,AC2288+V2289))</f>
        <v>0.120644</v>
      </c>
      <c r="X2289" s="33">
        <v>-36.369410000000002</v>
      </c>
      <c r="Y2289" s="53">
        <f t="shared" ref="Y2289" si="6029">IF(OR(ISBLANK(X2289),X2287=VALUE(20)),,IF(W2287="Latest Z20:",ABS(X2287-X2289-K2286*L2286-P2286*Q2286+U2288+U2289),ABS(X2288-X2289-K2288*L2288-P2288*Q2288+U2289)))</f>
        <v>0</v>
      </c>
      <c r="Z2289" s="28">
        <v>-67.833305999999993</v>
      </c>
      <c r="AA2289" s="28">
        <v>0.157746</v>
      </c>
      <c r="AB2289" s="28">
        <v>-3.6837000000000002E-2</v>
      </c>
      <c r="AC2289" s="8">
        <f t="shared" ref="AC2289" si="6030">AB2289+AA2289</f>
        <v>0.12090899999999999</v>
      </c>
      <c r="AD2289" s="35">
        <v>0.114630280612577</v>
      </c>
      <c r="AE2289" s="8">
        <f t="shared" ref="AE2289" si="6031">IF(AD2289="",0,IF(OR(AC2289="",AC2289=0),W2289-AD2289,AC2289-AD2289))</f>
        <v>6.2787193874229846E-3</v>
      </c>
      <c r="AF2289" s="58">
        <f t="shared" ref="AF2289" si="6032">IF(AA2289="",(Z2289-V2289)-Z2288,AC2289-W2289)</f>
        <v>2.6499999999998747E-4</v>
      </c>
      <c r="AG2289" s="40"/>
      <c r="AH2289" s="73"/>
      <c r="AI2289" s="40"/>
      <c r="AJ2289" s="73">
        <v>450</v>
      </c>
      <c r="AK2289" s="40">
        <v>38</v>
      </c>
      <c r="AL2289" s="73">
        <v>200</v>
      </c>
      <c r="AM2289" s="70"/>
      <c r="AN2289" s="74"/>
      <c r="AO2289" s="70"/>
      <c r="AP2289" s="63"/>
      <c r="AQ2289" s="63"/>
      <c r="AR2289" s="40"/>
      <c r="AS2289" s="40"/>
      <c r="AT2289" s="63"/>
      <c r="AU2289" s="63"/>
      <c r="AV2289" s="142"/>
      <c r="AW2289" s="71"/>
      <c r="AX2289" s="45"/>
      <c r="AY2289" s="45"/>
      <c r="AZ2289" s="46"/>
      <c r="BA2289" s="152"/>
      <c r="BB2289" s="47"/>
      <c r="BC2289" s="158">
        <v>2</v>
      </c>
      <c r="BD2289" s="158"/>
      <c r="BE2289" s="47"/>
      <c r="BF2289" s="56"/>
      <c r="BG2289" s="49"/>
      <c r="BH2289" s="50"/>
      <c r="BI2289" s="49"/>
      <c r="BJ2289" s="49"/>
      <c r="BK2289" s="49"/>
      <c r="BL2289" s="49"/>
      <c r="BM2289" s="49"/>
      <c r="BN2289" s="50"/>
      <c r="BO2289" s="49"/>
      <c r="BP2289" s="49"/>
      <c r="BQ2289" s="50"/>
      <c r="BR2289" s="9"/>
    </row>
    <row r="2290" spans="1:70" s="7" customFormat="1" x14ac:dyDescent="0.25">
      <c r="A2290" s="68" t="s">
        <v>3150</v>
      </c>
      <c r="B2290" s="67" t="s">
        <v>1436</v>
      </c>
      <c r="C2290" s="52">
        <v>45001.180208333331</v>
      </c>
      <c r="D2290" s="16">
        <f t="shared" ref="D2290" si="6033">(K2290*M2290+P2290*R2290)/(24*60*60)</f>
        <v>1.7546296296296296E-2</v>
      </c>
      <c r="E2290" s="180" t="s">
        <v>3152</v>
      </c>
      <c r="F2290" s="14" t="s">
        <v>3136</v>
      </c>
      <c r="G2290" s="15">
        <v>0.112</v>
      </c>
      <c r="H2290" s="131">
        <v>20</v>
      </c>
      <c r="I2290" s="131">
        <v>15</v>
      </c>
      <c r="J2290" s="143" t="s">
        <v>2139</v>
      </c>
      <c r="K2290" s="27">
        <v>2</v>
      </c>
      <c r="L2290" s="27">
        <v>6.0000000000000001E-3</v>
      </c>
      <c r="M2290" s="179">
        <v>289</v>
      </c>
      <c r="N2290" s="13">
        <v>289</v>
      </c>
      <c r="O2290" s="17">
        <v>2E-3</v>
      </c>
      <c r="P2290" s="27">
        <v>1</v>
      </c>
      <c r="Q2290" s="27">
        <v>6.0000000000000001E-3</v>
      </c>
      <c r="R2290" s="13">
        <v>938</v>
      </c>
      <c r="S2290" s="13">
        <v>240</v>
      </c>
      <c r="T2290" s="133">
        <v>2.9999999999999997E-4</v>
      </c>
      <c r="U2290" s="27">
        <v>1.1833E-2</v>
      </c>
      <c r="V2290" s="8">
        <f t="shared" ref="V2290" si="6034">IF(AB2288="Latest Sag:",-(K2290*L2290+P2290*Q2290),-(K2290*L2290+P2290*Q2290)+U2290)</f>
        <v>-6.1670000000000023E-3</v>
      </c>
      <c r="W2290" s="8">
        <f t="shared" ref="W2290" si="6035">IF(OR(AC2289="",AC2289=0),Z2289+V2290,IF(AB2288="Latest Sag:",AA2289+U2290+V2290,AC2289+V2290))</f>
        <v>0.11474199999999998</v>
      </c>
      <c r="X2290" s="33">
        <v>-36.423580000000001</v>
      </c>
      <c r="Y2290" s="53">
        <f t="shared" ref="Y2290" si="6036">IF(OR(ISBLANK(X2290),X2288=VALUE(20)),,IF(W2288="Latest Z20:",ABS(X2288-X2290-K2287*L2287-P2287*Q2287+U2289+U2290),ABS(X2289-X2290-K2289*L2289-P2289*Q2289+U2290)))</f>
        <v>2.9999999991599247E-6</v>
      </c>
      <c r="Z2290" s="28">
        <v>-67.833209999999994</v>
      </c>
      <c r="AA2290" s="28">
        <v>0.157774</v>
      </c>
      <c r="AB2290" s="28">
        <v>-4.2736999999999997E-2</v>
      </c>
      <c r="AC2290" s="8">
        <f t="shared" ref="AC2290" si="6037">AB2290+AA2290</f>
        <v>0.115037</v>
      </c>
      <c r="AD2290" s="35">
        <v>0.114630280612577</v>
      </c>
      <c r="AE2290" s="8">
        <f t="shared" ref="AE2290" si="6038">IF(AD2290="",0,IF(OR(AC2290="",AC2290=0),W2290-AD2290,AC2290-AD2290))</f>
        <v>4.0671938742299629E-4</v>
      </c>
      <c r="AF2290" s="58">
        <f t="shared" ref="AF2290" si="6039">IF(AA2290="",(Z2290-V2290)-Z2289,AC2290-W2290)</f>
        <v>2.9500000000001747E-4</v>
      </c>
      <c r="AG2290" s="40"/>
      <c r="AH2290" s="73"/>
      <c r="AI2290" s="40"/>
      <c r="AJ2290" s="73">
        <v>450</v>
      </c>
      <c r="AK2290" s="40">
        <v>37</v>
      </c>
      <c r="AL2290" s="73">
        <v>200</v>
      </c>
      <c r="AM2290" s="70"/>
      <c r="AN2290" s="74"/>
      <c r="AO2290" s="70"/>
      <c r="AP2290" s="63"/>
      <c r="AQ2290" s="63"/>
      <c r="AR2290" s="40"/>
      <c r="AS2290" s="40"/>
      <c r="AT2290" s="63"/>
      <c r="AU2290" s="63"/>
      <c r="AV2290" s="142"/>
      <c r="AW2290" s="71"/>
      <c r="AX2290" s="45"/>
      <c r="AY2290" s="45"/>
      <c r="AZ2290" s="46"/>
      <c r="BA2290" s="152"/>
      <c r="BB2290" s="47"/>
      <c r="BC2290" s="158">
        <v>2</v>
      </c>
      <c r="BD2290" s="158"/>
      <c r="BE2290" s="47"/>
      <c r="BF2290" s="56"/>
      <c r="BG2290" s="49"/>
      <c r="BH2290" s="50"/>
      <c r="BI2290" s="49"/>
      <c r="BJ2290" s="49"/>
      <c r="BK2290" s="49"/>
      <c r="BL2290" s="49"/>
      <c r="BM2290" s="49"/>
      <c r="BN2290" s="50"/>
      <c r="BO2290" s="49"/>
      <c r="BP2290" s="49"/>
      <c r="BQ2290" s="50"/>
      <c r="BR2290" s="9"/>
    </row>
    <row r="2291" spans="1:70" s="7" customFormat="1" x14ac:dyDescent="0.25">
      <c r="A2291" s="68" t="s">
        <v>3151</v>
      </c>
      <c r="B2291" s="67" t="s">
        <v>1436</v>
      </c>
      <c r="C2291" s="52">
        <v>45001.213761574072</v>
      </c>
      <c r="D2291" s="16">
        <f t="shared" ref="D2291" si="6040">(K2291*M2291+P2291*R2291)/(24*60*60)</f>
        <v>1.7546296296296296E-2</v>
      </c>
      <c r="E2291" s="180"/>
      <c r="F2291" s="14" t="s">
        <v>3136</v>
      </c>
      <c r="G2291" s="15">
        <v>0.112</v>
      </c>
      <c r="H2291" s="131">
        <v>20</v>
      </c>
      <c r="I2291" s="131">
        <v>15</v>
      </c>
      <c r="J2291" s="143" t="s">
        <v>2139</v>
      </c>
      <c r="K2291" s="27">
        <v>2</v>
      </c>
      <c r="L2291" s="27">
        <v>6.0000000000000001E-3</v>
      </c>
      <c r="M2291" s="179">
        <v>289</v>
      </c>
      <c r="N2291" s="13">
        <v>289</v>
      </c>
      <c r="O2291" s="17">
        <v>2E-3</v>
      </c>
      <c r="P2291" s="27">
        <v>1</v>
      </c>
      <c r="Q2291" s="27">
        <v>6.0000000000000001E-3</v>
      </c>
      <c r="R2291" s="13">
        <v>938</v>
      </c>
      <c r="S2291" s="13">
        <v>240</v>
      </c>
      <c r="T2291" s="133">
        <v>2.9999999999999997E-4</v>
      </c>
      <c r="U2291" s="27">
        <v>1.7600000000000001E-2</v>
      </c>
      <c r="V2291" s="8">
        <f t="shared" ref="V2291" si="6041">IF(AB2289="Latest Sag:",-(K2291*L2291+P2291*Q2291),-(K2291*L2291+P2291*Q2291)+U2291)</f>
        <v>-4.0000000000000105E-4</v>
      </c>
      <c r="W2291" s="8">
        <f t="shared" ref="W2291" si="6042">IF(OR(AC2290="",AC2290=0),Z2290+V2291,IF(AB2289="Latest Sag:",AA2290+U2291+V2291,AC2290+V2291))</f>
        <v>0.114637</v>
      </c>
      <c r="X2291" s="33">
        <v>-36.42398</v>
      </c>
      <c r="Y2291" s="53">
        <f t="shared" ref="Y2291" si="6043">IF(OR(ISBLANK(X2291),X2289=VALUE(20)),,IF(W2289="Latest Z20:",ABS(X2289-X2291-K2288*L2288-P2288*Q2288+U2290+U2291),ABS(X2290-X2291-K2290*L2290-P2290*Q2290+U2291)))</f>
        <v>9.3328123007552222E-16</v>
      </c>
      <c r="Z2291" s="28">
        <v>-67.833235999999999</v>
      </c>
      <c r="AA2291" s="28">
        <v>0.15775</v>
      </c>
      <c r="AB2291" s="28">
        <v>-4.3184E-2</v>
      </c>
      <c r="AC2291" s="8">
        <f t="shared" ref="AC2291" si="6044">AB2291+AA2291</f>
        <v>0.114566</v>
      </c>
      <c r="AD2291" s="35">
        <v>0.114630280612577</v>
      </c>
      <c r="AE2291" s="8">
        <f t="shared" ref="AE2291" si="6045">IF(AD2291="",0,IF(OR(AC2291="",AC2291=0),W2291-AD2291,AC2291-AD2291))</f>
        <v>-6.4280612577002905E-5</v>
      </c>
      <c r="AF2291" s="58">
        <f t="shared" ref="AF2291" si="6046">IF(AA2291="",(Z2291-V2291)-Z2290,AC2291-W2291)</f>
        <v>-7.1000000000001617E-5</v>
      </c>
      <c r="AG2291" s="40"/>
      <c r="AH2291" s="73"/>
      <c r="AI2291" s="40"/>
      <c r="AJ2291" s="73">
        <v>450</v>
      </c>
      <c r="AK2291" s="40">
        <v>22</v>
      </c>
      <c r="AL2291" s="73">
        <v>200</v>
      </c>
      <c r="AM2291" s="70"/>
      <c r="AN2291" s="74"/>
      <c r="AO2291" s="70"/>
      <c r="AP2291" s="63"/>
      <c r="AQ2291" s="63"/>
      <c r="AR2291" s="40"/>
      <c r="AS2291" s="40"/>
      <c r="AT2291" s="63"/>
      <c r="AU2291" s="63"/>
      <c r="AV2291" s="142"/>
      <c r="AW2291" s="71"/>
      <c r="AX2291" s="45"/>
      <c r="AY2291" s="45"/>
      <c r="AZ2291" s="46"/>
      <c r="BA2291" s="152"/>
      <c r="BB2291" s="47"/>
      <c r="BC2291" s="158">
        <v>2</v>
      </c>
      <c r="BD2291" s="158">
        <v>10</v>
      </c>
      <c r="BE2291" s="47">
        <v>11.9</v>
      </c>
      <c r="BF2291" s="56"/>
      <c r="BG2291" s="49"/>
      <c r="BH2291" s="50"/>
      <c r="BI2291" s="49"/>
      <c r="BJ2291" s="49"/>
      <c r="BK2291" s="49"/>
      <c r="BL2291" s="49"/>
      <c r="BM2291" s="49"/>
      <c r="BN2291" s="50"/>
      <c r="BO2291" s="49"/>
      <c r="BP2291" s="49"/>
      <c r="BQ2291" s="50"/>
      <c r="BR2291" s="9"/>
    </row>
    <row r="2292" spans="1:70" s="6" customFormat="1" x14ac:dyDescent="0.25">
      <c r="A2292" s="170" t="s">
        <v>1155</v>
      </c>
      <c r="B2292" s="136"/>
      <c r="C2292" s="137">
        <v>45001.258206018516</v>
      </c>
      <c r="D2292" s="146">
        <v>3.46</v>
      </c>
      <c r="E2292" s="181" t="s">
        <v>814</v>
      </c>
      <c r="F2292" s="165" t="s">
        <v>1175</v>
      </c>
      <c r="G2292" s="22"/>
      <c r="H2292" s="134"/>
      <c r="I2292" s="134"/>
      <c r="J2292" s="145"/>
      <c r="K2292" s="29"/>
      <c r="L2292" s="29"/>
      <c r="M2292" s="1"/>
      <c r="N2292" s="1"/>
      <c r="O2292" s="3"/>
      <c r="P2292" s="29"/>
      <c r="Q2292" s="29"/>
      <c r="R2292" s="1"/>
      <c r="S2292" s="1"/>
      <c r="T2292" s="147" t="s">
        <v>903</v>
      </c>
      <c r="U2292" s="32" t="s">
        <v>24</v>
      </c>
      <c r="V2292" s="24"/>
      <c r="W2292" s="25" t="s">
        <v>22</v>
      </c>
      <c r="X2292" s="30">
        <v>20</v>
      </c>
      <c r="Y2292" s="138"/>
      <c r="Z2292" s="30"/>
      <c r="AA2292" s="30"/>
      <c r="AB2292" s="36" t="s">
        <v>21</v>
      </c>
      <c r="AC2292" s="24">
        <f>$AC$2291</f>
        <v>0.114566</v>
      </c>
      <c r="AD2292" s="30"/>
      <c r="AE2292" s="24"/>
      <c r="AF2292" s="24"/>
      <c r="AG2292" s="41"/>
      <c r="AH2292" s="41"/>
      <c r="AI2292" s="41"/>
      <c r="AJ2292" s="41"/>
      <c r="AK2292" s="41"/>
      <c r="AL2292" s="41"/>
      <c r="AM2292" s="41"/>
      <c r="AN2292" s="41"/>
      <c r="AO2292" s="41"/>
      <c r="AP2292" s="135"/>
      <c r="AQ2292" s="135"/>
      <c r="AR2292" s="41"/>
      <c r="AS2292" s="41"/>
      <c r="AT2292" s="135"/>
      <c r="AU2292" s="135"/>
      <c r="AV2292" s="29"/>
      <c r="AW2292" s="42"/>
      <c r="AX2292" s="42"/>
      <c r="AY2292" s="42"/>
      <c r="AZ2292" s="43"/>
      <c r="BA2292" s="151"/>
      <c r="BB2292" s="44"/>
      <c r="BC2292" s="157">
        <v>3</v>
      </c>
      <c r="BD2292" s="157"/>
      <c r="BE2292" s="44"/>
      <c r="BF2292" s="48"/>
      <c r="BG2292" s="48"/>
      <c r="BH2292" s="48"/>
      <c r="BI2292" s="48"/>
      <c r="BJ2292" s="48"/>
      <c r="BK2292" s="48"/>
      <c r="BL2292" s="48"/>
      <c r="BM2292" s="48"/>
      <c r="BN2292" s="48"/>
      <c r="BO2292" s="48"/>
      <c r="BP2292" s="48"/>
      <c r="BQ2292" s="48"/>
      <c r="BR2292" s="1"/>
    </row>
    <row r="2293" spans="1:70" s="7" customFormat="1" x14ac:dyDescent="0.25">
      <c r="A2293" s="68" t="s">
        <v>3153</v>
      </c>
      <c r="B2293" s="67" t="s">
        <v>2230</v>
      </c>
      <c r="C2293" s="52">
        <v>45001.258379629631</v>
      </c>
      <c r="D2293" s="16">
        <f t="shared" ref="D2293" si="6047">(K2293*M2293+P2293*R2293)/(24*60*60)</f>
        <v>0</v>
      </c>
      <c r="E2293" s="180"/>
      <c r="F2293" s="14" t="s">
        <v>3136</v>
      </c>
      <c r="G2293" s="15">
        <v>0.112</v>
      </c>
      <c r="H2293" s="131">
        <v>20</v>
      </c>
      <c r="I2293" s="131">
        <v>15</v>
      </c>
      <c r="J2293" s="143" t="s">
        <v>2139</v>
      </c>
      <c r="K2293" s="37"/>
      <c r="L2293" s="27">
        <v>6.0000000000000001E-3</v>
      </c>
      <c r="M2293" s="179">
        <v>289</v>
      </c>
      <c r="N2293" s="13">
        <v>289</v>
      </c>
      <c r="O2293" s="17">
        <v>2E-3</v>
      </c>
      <c r="P2293" s="37"/>
      <c r="Q2293" s="27">
        <v>6.0000000000000001E-3</v>
      </c>
      <c r="R2293" s="13">
        <v>938</v>
      </c>
      <c r="S2293" s="13">
        <v>240</v>
      </c>
      <c r="T2293" s="133">
        <v>2.9999999999999997E-4</v>
      </c>
      <c r="U2293" s="27">
        <v>0</v>
      </c>
      <c r="V2293" s="8">
        <f t="shared" ref="V2293" si="6048">IF(AB2291="Latest Sag:",-(K2293*L2293+P2293*Q2293),-(K2293*L2293+P2293*Q2293)+U2293)</f>
        <v>0</v>
      </c>
      <c r="W2293" s="8">
        <f t="shared" ref="W2293" si="6049">IF(OR(AC2292="",AC2292=0),Z2292+V2293,IF(AB2291="Latest Sag:",AA2292+U2293+V2293,AC2292+V2293))</f>
        <v>0.114566</v>
      </c>
      <c r="X2293" s="34"/>
      <c r="Y2293" s="53">
        <f t="shared" ref="Y2293" si="6050">IF(OR(ISBLANK(X2293),X2291=VALUE(20)),,IF(W2291="Latest Z20:",ABS(X2291-X2293-K2290*L2290-P2290*Q2290+U2292+U2293),ABS(X2292-X2293-K2292*L2292-P2292*Q2292+U2293)))</f>
        <v>0</v>
      </c>
      <c r="Z2293" s="28">
        <v>-67.832483999999994</v>
      </c>
      <c r="AA2293" s="28">
        <v>0.157696</v>
      </c>
      <c r="AB2293" s="28">
        <v>1.9425000000000001E-2</v>
      </c>
      <c r="AC2293" s="8">
        <f t="shared" ref="AC2293" si="6051">AB2293+AA2293</f>
        <v>0.177121</v>
      </c>
      <c r="AD2293" s="35">
        <v>0.114475035751627</v>
      </c>
      <c r="AE2293" s="8">
        <f t="shared" ref="AE2293" si="6052">IF(AD2293="",0,IF(OR(AC2293="",AC2293=0),W2293-AD2293,AC2293-AD2293))</f>
        <v>6.2645964248373001E-2</v>
      </c>
      <c r="AF2293" s="58">
        <f t="shared" ref="AF2293" si="6053">IF(AA2293="",(Z2293-V2293)-Z2292,AC2293-W2293)</f>
        <v>6.2554999999999999E-2</v>
      </c>
      <c r="AG2293" s="40"/>
      <c r="AH2293" s="73"/>
      <c r="AI2293" s="40"/>
      <c r="AJ2293" s="73">
        <v>450</v>
      </c>
      <c r="AK2293" s="40">
        <v>2208</v>
      </c>
      <c r="AL2293" s="73">
        <v>200</v>
      </c>
      <c r="AM2293" s="70"/>
      <c r="AN2293" s="74"/>
      <c r="AO2293" s="70"/>
      <c r="AP2293" s="63"/>
      <c r="AQ2293" s="63"/>
      <c r="AR2293" s="40"/>
      <c r="AS2293" s="40"/>
      <c r="AT2293" s="63"/>
      <c r="AU2293" s="63"/>
      <c r="AV2293" s="142"/>
      <c r="AW2293" s="71"/>
      <c r="AX2293" s="45"/>
      <c r="AY2293" s="45"/>
      <c r="AZ2293" s="46"/>
      <c r="BA2293" s="152"/>
      <c r="BB2293" s="47"/>
      <c r="BC2293" s="158">
        <v>3</v>
      </c>
      <c r="BD2293" s="158"/>
      <c r="BE2293" s="47"/>
      <c r="BF2293" s="56"/>
      <c r="BG2293" s="49"/>
      <c r="BH2293" s="50"/>
      <c r="BI2293" s="49"/>
      <c r="BJ2293" s="49"/>
      <c r="BK2293" s="49"/>
      <c r="BL2293" s="49"/>
      <c r="BM2293" s="49"/>
      <c r="BN2293" s="50"/>
      <c r="BO2293" s="49"/>
      <c r="BP2293" s="49"/>
      <c r="BQ2293" s="50"/>
      <c r="BR2293" s="9"/>
    </row>
    <row r="2294" spans="1:70" s="7" customFormat="1" x14ac:dyDescent="0.25">
      <c r="A2294" s="68" t="s">
        <v>3154</v>
      </c>
      <c r="B2294" s="67" t="s">
        <v>2230</v>
      </c>
      <c r="C2294" s="52">
        <v>45001.279386574075</v>
      </c>
      <c r="D2294" s="16">
        <f t="shared" ref="D2294" si="6054">(K2294*M2294+P2294*R2294)/(24*60*60)</f>
        <v>3.6793981481481483E-2</v>
      </c>
      <c r="E2294" s="180"/>
      <c r="F2294" s="14" t="s">
        <v>3136</v>
      </c>
      <c r="G2294" s="15">
        <v>0.112</v>
      </c>
      <c r="H2294" s="131">
        <v>20</v>
      </c>
      <c r="I2294" s="131">
        <v>15</v>
      </c>
      <c r="J2294" s="143" t="s">
        <v>2139</v>
      </c>
      <c r="K2294" s="27">
        <v>11</v>
      </c>
      <c r="L2294" s="27">
        <v>6.0000000000000001E-3</v>
      </c>
      <c r="M2294" s="179">
        <v>289</v>
      </c>
      <c r="N2294" s="13">
        <v>289</v>
      </c>
      <c r="O2294" s="17">
        <v>2E-3</v>
      </c>
      <c r="P2294" s="27">
        <v>0</v>
      </c>
      <c r="Q2294" s="27">
        <v>6.0000000000000001E-3</v>
      </c>
      <c r="R2294" s="13">
        <v>938</v>
      </c>
      <c r="S2294" s="13">
        <v>240</v>
      </c>
      <c r="T2294" s="133">
        <v>2.9999999999999997E-4</v>
      </c>
      <c r="U2294" s="27">
        <v>2.9170000000000001E-2</v>
      </c>
      <c r="V2294" s="8">
        <f t="shared" ref="V2294" si="6055">IF(AB2292="Latest Sag:",-(K2294*L2294+P2294*Q2294),-(K2294*L2294+P2294*Q2294)+U2294)</f>
        <v>-6.6000000000000003E-2</v>
      </c>
      <c r="W2294" s="8">
        <f t="shared" ref="W2294" si="6056">IF(OR(AC2293="",AC2293=0),Z2293+V2294,IF(AB2292="Latest Sag:",AA2293+U2294+V2294,AC2293+V2294))</f>
        <v>0.120866</v>
      </c>
      <c r="X2294" s="33">
        <v>-36.368181</v>
      </c>
      <c r="Y2294" s="53">
        <f t="shared" ref="Y2294" si="6057">IF(OR(ISBLANK(X2294),X2292=VALUE(20)),,IF(W2292="Latest Z20:",ABS(X2292-X2294-K2291*L2291-P2291*Q2291+U2293+U2294),ABS(X2293-X2294-K2293*L2293-P2293*Q2293+U2294)))</f>
        <v>0</v>
      </c>
      <c r="Z2294" s="28">
        <v>-67.832155999999998</v>
      </c>
      <c r="AA2294" s="28">
        <v>0.157691</v>
      </c>
      <c r="AB2294" s="28">
        <v>-3.6727000000000003E-2</v>
      </c>
      <c r="AC2294" s="8">
        <f t="shared" ref="AC2294" si="6058">AB2294+AA2294</f>
        <v>0.12096399999999999</v>
      </c>
      <c r="AD2294" s="35">
        <v>0.114475035751627</v>
      </c>
      <c r="AE2294" s="8">
        <f t="shared" ref="AE2294" si="6059">IF(AD2294="",0,IF(OR(AC2294="",AC2294=0),W2294-AD2294,AC2294-AD2294))</f>
        <v>6.4889642483729887E-3</v>
      </c>
      <c r="AF2294" s="58">
        <f t="shared" ref="AF2294" si="6060">IF(AA2294="",(Z2294-V2294)-Z2293,AC2294-W2294)</f>
        <v>9.7999999999986986E-5</v>
      </c>
      <c r="AG2294" s="40"/>
      <c r="AH2294" s="73"/>
      <c r="AI2294" s="40"/>
      <c r="AJ2294" s="73">
        <v>450</v>
      </c>
      <c r="AK2294" s="40">
        <v>32</v>
      </c>
      <c r="AL2294" s="73">
        <v>200</v>
      </c>
      <c r="AM2294" s="70"/>
      <c r="AN2294" s="74"/>
      <c r="AO2294" s="70"/>
      <c r="AP2294" s="63"/>
      <c r="AQ2294" s="63"/>
      <c r="AR2294" s="40"/>
      <c r="AS2294" s="40"/>
      <c r="AT2294" s="63"/>
      <c r="AU2294" s="63"/>
      <c r="AV2294" s="142"/>
      <c r="AW2294" s="71"/>
      <c r="AX2294" s="45"/>
      <c r="AY2294" s="45"/>
      <c r="AZ2294" s="46"/>
      <c r="BA2294" s="152"/>
      <c r="BB2294" s="47"/>
      <c r="BC2294" s="158">
        <v>3</v>
      </c>
      <c r="BD2294" s="158"/>
      <c r="BE2294" s="47"/>
      <c r="BF2294" s="56"/>
      <c r="BG2294" s="49"/>
      <c r="BH2294" s="50"/>
      <c r="BI2294" s="49"/>
      <c r="BJ2294" s="49"/>
      <c r="BK2294" s="49"/>
      <c r="BL2294" s="49"/>
      <c r="BM2294" s="49"/>
      <c r="BN2294" s="50"/>
      <c r="BO2294" s="49"/>
      <c r="BP2294" s="49"/>
      <c r="BQ2294" s="50"/>
      <c r="BR2294" s="9"/>
    </row>
    <row r="2295" spans="1:70" s="7" customFormat="1" x14ac:dyDescent="0.25">
      <c r="A2295" s="68" t="s">
        <v>3155</v>
      </c>
      <c r="B2295" s="67" t="s">
        <v>2230</v>
      </c>
      <c r="C2295" s="52">
        <v>45001.327662037038</v>
      </c>
      <c r="D2295" s="16">
        <f t="shared" ref="D2295" si="6061">(K2295*M2295+P2295*R2295)/(24*60*60)</f>
        <v>1.7546296296296296E-2</v>
      </c>
      <c r="E2295" s="180"/>
      <c r="F2295" s="14" t="s">
        <v>3136</v>
      </c>
      <c r="G2295" s="15">
        <v>0.112</v>
      </c>
      <c r="H2295" s="131">
        <v>20</v>
      </c>
      <c r="I2295" s="131">
        <v>15</v>
      </c>
      <c r="J2295" s="143" t="s">
        <v>2139</v>
      </c>
      <c r="K2295" s="27">
        <v>2</v>
      </c>
      <c r="L2295" s="27">
        <v>6.0000000000000001E-3</v>
      </c>
      <c r="M2295" s="179">
        <v>289</v>
      </c>
      <c r="N2295" s="13">
        <v>289</v>
      </c>
      <c r="O2295" s="17">
        <v>2E-3</v>
      </c>
      <c r="P2295" s="27">
        <v>1</v>
      </c>
      <c r="Q2295" s="27">
        <v>6.0000000000000001E-3</v>
      </c>
      <c r="R2295" s="13">
        <v>938</v>
      </c>
      <c r="S2295" s="13">
        <v>240</v>
      </c>
      <c r="T2295" s="133">
        <v>2.9999999999999997E-4</v>
      </c>
      <c r="U2295" s="27">
        <v>1.1495E-2</v>
      </c>
      <c r="V2295" s="8">
        <f t="shared" ref="V2295" si="6062">IF(AB2293="Latest Sag:",-(K2295*L2295+P2295*Q2295),-(K2295*L2295+P2295*Q2295)+U2295)</f>
        <v>-6.5050000000000021E-3</v>
      </c>
      <c r="W2295" s="8">
        <f t="shared" ref="W2295" si="6063">IF(OR(AC2294="",AC2294=0),Z2294+V2295,IF(AB2293="Latest Sag:",AA2294+U2295+V2295,AC2294+V2295))</f>
        <v>0.11445899999999999</v>
      </c>
      <c r="X2295" s="33">
        <v>-36.422682999999999</v>
      </c>
      <c r="Y2295" s="53">
        <f t="shared" ref="Y2295" si="6064">IF(OR(ISBLANK(X2295),X2293=VALUE(20)),,IF(W2293="Latest Z20:",ABS(X2293-X2295-K2292*L2292-P2292*Q2292+U2294+U2295),ABS(X2294-X2295-K2294*L2294-P2294*Q2294+U2295)))</f>
        <v>3.0000000006188271E-6</v>
      </c>
      <c r="Z2295" s="28">
        <v>-67.832083999999995</v>
      </c>
      <c r="AA2295" s="28">
        <v>0.157697</v>
      </c>
      <c r="AB2295" s="28">
        <v>-4.3069999999999997E-2</v>
      </c>
      <c r="AC2295" s="8">
        <f t="shared" ref="AC2295" si="6065">AB2295+AA2295</f>
        <v>0.11462700000000001</v>
      </c>
      <c r="AD2295" s="35">
        <v>0.114475035751627</v>
      </c>
      <c r="AE2295" s="8">
        <f t="shared" ref="AE2295" si="6066">IF(AD2295="",0,IF(OR(AC2295="",AC2295=0),W2295-AD2295,AC2295-AD2295))</f>
        <v>1.5196424837300715E-4</v>
      </c>
      <c r="AF2295" s="58">
        <f t="shared" ref="AF2295" si="6067">IF(AA2295="",(Z2295-V2295)-Z2294,AC2295-W2295)</f>
        <v>1.6800000000001536E-4</v>
      </c>
      <c r="AG2295" s="40"/>
      <c r="AH2295" s="73"/>
      <c r="AI2295" s="40"/>
      <c r="AJ2295" s="73">
        <v>450</v>
      </c>
      <c r="AK2295" s="40">
        <v>13</v>
      </c>
      <c r="AL2295" s="73">
        <v>200</v>
      </c>
      <c r="AM2295" s="70"/>
      <c r="AN2295" s="74"/>
      <c r="AO2295" s="70"/>
      <c r="AP2295" s="63"/>
      <c r="AQ2295" s="63"/>
      <c r="AR2295" s="40"/>
      <c r="AS2295" s="40"/>
      <c r="AT2295" s="63"/>
      <c r="AU2295" s="63"/>
      <c r="AV2295" s="142"/>
      <c r="AW2295" s="71"/>
      <c r="AX2295" s="45"/>
      <c r="AY2295" s="45"/>
      <c r="AZ2295" s="46"/>
      <c r="BA2295" s="152"/>
      <c r="BB2295" s="47"/>
      <c r="BC2295" s="158">
        <v>3</v>
      </c>
      <c r="BD2295" s="158"/>
      <c r="BE2295" s="47"/>
      <c r="BF2295" s="56"/>
      <c r="BG2295" s="49"/>
      <c r="BH2295" s="50"/>
      <c r="BI2295" s="49"/>
      <c r="BJ2295" s="49"/>
      <c r="BK2295" s="49"/>
      <c r="BL2295" s="49"/>
      <c r="BM2295" s="49"/>
      <c r="BN2295" s="50"/>
      <c r="BO2295" s="49"/>
      <c r="BP2295" s="49"/>
      <c r="BQ2295" s="50"/>
      <c r="BR2295" s="9"/>
    </row>
    <row r="2296" spans="1:70" s="6" customFormat="1" x14ac:dyDescent="0.25">
      <c r="A2296" s="170" t="s">
        <v>1155</v>
      </c>
      <c r="B2296" s="136"/>
      <c r="C2296" s="137">
        <v>45001.3593287037</v>
      </c>
      <c r="D2296" s="146">
        <v>2.4300000000000002</v>
      </c>
      <c r="E2296" s="181" t="s">
        <v>814</v>
      </c>
      <c r="F2296" s="165" t="s">
        <v>1179</v>
      </c>
      <c r="G2296" s="22"/>
      <c r="H2296" s="134"/>
      <c r="I2296" s="134"/>
      <c r="J2296" s="145"/>
      <c r="K2296" s="29"/>
      <c r="L2296" s="29"/>
      <c r="M2296" s="1"/>
      <c r="N2296" s="1"/>
      <c r="O2296" s="3"/>
      <c r="P2296" s="29"/>
      <c r="Q2296" s="29"/>
      <c r="R2296" s="1"/>
      <c r="S2296" s="1"/>
      <c r="T2296" s="147" t="s">
        <v>903</v>
      </c>
      <c r="U2296" s="32" t="s">
        <v>24</v>
      </c>
      <c r="V2296" s="24"/>
      <c r="W2296" s="25" t="s">
        <v>22</v>
      </c>
      <c r="X2296" s="30">
        <v>20</v>
      </c>
      <c r="Y2296" s="138"/>
      <c r="Z2296" s="30"/>
      <c r="AA2296" s="30"/>
      <c r="AB2296" s="36" t="s">
        <v>21</v>
      </c>
      <c r="AC2296" s="24">
        <f>$AC$2295</f>
        <v>0.11462700000000001</v>
      </c>
      <c r="AD2296" s="30"/>
      <c r="AE2296" s="24"/>
      <c r="AF2296" s="24"/>
      <c r="AG2296" s="41"/>
      <c r="AH2296" s="41"/>
      <c r="AI2296" s="41"/>
      <c r="AJ2296" s="41"/>
      <c r="AK2296" s="41"/>
      <c r="AL2296" s="41"/>
      <c r="AM2296" s="41"/>
      <c r="AN2296" s="41"/>
      <c r="AO2296" s="41"/>
      <c r="AP2296" s="135"/>
      <c r="AQ2296" s="135"/>
      <c r="AR2296" s="41"/>
      <c r="AS2296" s="41"/>
      <c r="AT2296" s="135"/>
      <c r="AU2296" s="135"/>
      <c r="AV2296" s="29"/>
      <c r="AW2296" s="42"/>
      <c r="AX2296" s="42"/>
      <c r="AY2296" s="42"/>
      <c r="AZ2296" s="43"/>
      <c r="BA2296" s="151"/>
      <c r="BB2296" s="44"/>
      <c r="BC2296" s="157">
        <v>4</v>
      </c>
      <c r="BD2296" s="157"/>
      <c r="BE2296" s="44"/>
      <c r="BF2296" s="48"/>
      <c r="BG2296" s="48"/>
      <c r="BH2296" s="48"/>
      <c r="BI2296" s="48"/>
      <c r="BJ2296" s="48"/>
      <c r="BK2296" s="48"/>
      <c r="BL2296" s="48"/>
      <c r="BM2296" s="48"/>
      <c r="BN2296" s="48"/>
      <c r="BO2296" s="48"/>
      <c r="BP2296" s="48"/>
      <c r="BQ2296" s="48"/>
      <c r="BR2296" s="1"/>
    </row>
    <row r="2297" spans="1:70" s="7" customFormat="1" x14ac:dyDescent="0.25">
      <c r="A2297" s="68" t="s">
        <v>3156</v>
      </c>
      <c r="B2297" s="67" t="s">
        <v>2230</v>
      </c>
      <c r="C2297" s="52">
        <v>45001.359398148146</v>
      </c>
      <c r="D2297" s="16">
        <f t="shared" ref="D2297" si="6068">(K2297*M2297+P2297*R2297)/(24*60*60)</f>
        <v>0</v>
      </c>
      <c r="E2297" s="180"/>
      <c r="F2297" s="14" t="s">
        <v>3136</v>
      </c>
      <c r="G2297" s="15">
        <v>0.112</v>
      </c>
      <c r="H2297" s="131">
        <v>20</v>
      </c>
      <c r="I2297" s="131">
        <v>15</v>
      </c>
      <c r="J2297" s="143" t="s">
        <v>2139</v>
      </c>
      <c r="K2297" s="37"/>
      <c r="L2297" s="27">
        <v>6.0000000000000001E-3</v>
      </c>
      <c r="M2297" s="179">
        <v>289</v>
      </c>
      <c r="N2297" s="13">
        <v>289</v>
      </c>
      <c r="O2297" s="17">
        <v>2E-3</v>
      </c>
      <c r="P2297" s="37"/>
      <c r="Q2297" s="27">
        <v>6.0000000000000001E-3</v>
      </c>
      <c r="R2297" s="13">
        <v>938</v>
      </c>
      <c r="S2297" s="13">
        <v>240</v>
      </c>
      <c r="T2297" s="133">
        <v>2.9999999999999997E-4</v>
      </c>
      <c r="U2297" s="27">
        <v>0</v>
      </c>
      <c r="V2297" s="8">
        <f t="shared" ref="V2297" si="6069">IF(AB2295="Latest Sag:",-(K2297*L2297+P2297*Q2297),-(K2297*L2297+P2297*Q2297)+U2297)</f>
        <v>0</v>
      </c>
      <c r="W2297" s="8">
        <f t="shared" ref="W2297" si="6070">IF(OR(AC2296="",AC2296=0),Z2296+V2297,IF(AB2295="Latest Sag:",AA2296+U2297+V2297,AC2296+V2297))</f>
        <v>0.11462700000000001</v>
      </c>
      <c r="X2297" s="34"/>
      <c r="Y2297" s="53">
        <f t="shared" ref="Y2297" si="6071">IF(OR(ISBLANK(X2297),X2295=VALUE(20)),,IF(W2295="Latest Z20:",ABS(X2295-X2297-K2294*L2294-P2294*Q2294+U2296+U2297),ABS(X2296-X2297-K2296*L2296-P2296*Q2296+U2297)))</f>
        <v>0</v>
      </c>
      <c r="Z2297" s="28">
        <v>-67.832639</v>
      </c>
      <c r="AA2297" s="28">
        <v>0.15757399999999999</v>
      </c>
      <c r="AB2297" s="28">
        <v>1.8846999999999999E-2</v>
      </c>
      <c r="AC2297" s="8">
        <f t="shared" ref="AC2297" si="6072">AB2297+AA2297</f>
        <v>0.17642099999999999</v>
      </c>
      <c r="AD2297" s="35">
        <v>0.114183530218414</v>
      </c>
      <c r="AE2297" s="8">
        <f t="shared" ref="AE2297" si="6073">IF(AD2297="",0,IF(OR(AC2297="",AC2297=0),W2297-AD2297,AC2297-AD2297))</f>
        <v>6.2237469781585994E-2</v>
      </c>
      <c r="AF2297" s="58">
        <f t="shared" ref="AF2297" si="6074">IF(AA2297="",(Z2297-V2297)-Z2296,AC2297-W2297)</f>
        <v>6.1793999999999988E-2</v>
      </c>
      <c r="AG2297" s="40"/>
      <c r="AH2297" s="73"/>
      <c r="AI2297" s="40"/>
      <c r="AJ2297" s="73">
        <v>450</v>
      </c>
      <c r="AK2297" s="40">
        <v>1724</v>
      </c>
      <c r="AL2297" s="73">
        <v>200</v>
      </c>
      <c r="AM2297" s="70"/>
      <c r="AN2297" s="74"/>
      <c r="AO2297" s="70"/>
      <c r="AP2297" s="63"/>
      <c r="AQ2297" s="63"/>
      <c r="AR2297" s="40"/>
      <c r="AS2297" s="40"/>
      <c r="AT2297" s="63"/>
      <c r="AU2297" s="63"/>
      <c r="AV2297" s="142"/>
      <c r="AW2297" s="71"/>
      <c r="AX2297" s="45"/>
      <c r="AY2297" s="45"/>
      <c r="AZ2297" s="46"/>
      <c r="BA2297" s="152"/>
      <c r="BB2297" s="47"/>
      <c r="BC2297" s="158">
        <v>4</v>
      </c>
      <c r="BD2297" s="158"/>
      <c r="BE2297" s="47"/>
      <c r="BF2297" s="56"/>
      <c r="BG2297" s="49"/>
      <c r="BH2297" s="50"/>
      <c r="BI2297" s="49"/>
      <c r="BJ2297" s="49"/>
      <c r="BK2297" s="49"/>
      <c r="BL2297" s="49"/>
      <c r="BM2297" s="49"/>
      <c r="BN2297" s="50"/>
      <c r="BO2297" s="49"/>
      <c r="BP2297" s="49"/>
      <c r="BQ2297" s="50"/>
      <c r="BR2297" s="9"/>
    </row>
    <row r="2298" spans="1:70" s="7" customFormat="1" x14ac:dyDescent="0.25">
      <c r="A2298" s="68" t="s">
        <v>3157</v>
      </c>
      <c r="B2298" s="67" t="s">
        <v>2230</v>
      </c>
      <c r="C2298" s="52">
        <v>45001.378935185188</v>
      </c>
      <c r="D2298" s="16">
        <f t="shared" ref="D2298" si="6075">(K2298*M2298+P2298*R2298)/(24*60*60)</f>
        <v>3.6793981481481483E-2</v>
      </c>
      <c r="E2298" s="180"/>
      <c r="F2298" s="14" t="s">
        <v>3136</v>
      </c>
      <c r="G2298" s="15">
        <v>0.112</v>
      </c>
      <c r="H2298" s="131">
        <v>20</v>
      </c>
      <c r="I2298" s="131">
        <v>15</v>
      </c>
      <c r="J2298" s="143" t="s">
        <v>2139</v>
      </c>
      <c r="K2298" s="27">
        <v>11</v>
      </c>
      <c r="L2298" s="27">
        <v>6.0000000000000001E-3</v>
      </c>
      <c r="M2298" s="179">
        <v>289</v>
      </c>
      <c r="N2298" s="13">
        <v>289</v>
      </c>
      <c r="O2298" s="17">
        <v>2E-3</v>
      </c>
      <c r="P2298" s="27">
        <v>0</v>
      </c>
      <c r="Q2298" s="27">
        <v>6.0000000000000001E-3</v>
      </c>
      <c r="R2298" s="13">
        <v>938</v>
      </c>
      <c r="S2298" s="13">
        <v>240</v>
      </c>
      <c r="T2298" s="133">
        <v>2.9999999999999997E-4</v>
      </c>
      <c r="U2298" s="27">
        <v>2.8954000000000001E-2</v>
      </c>
      <c r="V2298" s="8">
        <f t="shared" ref="V2298" si="6076">IF(AB2296="Latest Sag:",-(K2298*L2298+P2298*Q2298),-(K2298*L2298+P2298*Q2298)+U2298)</f>
        <v>-6.6000000000000003E-2</v>
      </c>
      <c r="W2298" s="8">
        <f t="shared" ref="W2298" si="6077">IF(OR(AC2297="",AC2297=0),Z2297+V2298,IF(AB2296="Latest Sag:",AA2297+U2298+V2298,AC2297+V2298))</f>
        <v>0.120528</v>
      </c>
      <c r="X2298" s="33">
        <v>-36.368428000000002</v>
      </c>
      <c r="Y2298" s="53">
        <f t="shared" ref="Y2298" si="6078">IF(OR(ISBLANK(X2298),X2296=VALUE(20)),,IF(W2296="Latest Z20:",ABS(X2296-X2298-K2295*L2295-P2295*Q2295+U2297+U2298),ABS(X2297-X2298-K2297*L2297-P2297*Q2297+U2298)))</f>
        <v>0</v>
      </c>
      <c r="Z2298" s="28">
        <v>-67.832284000000001</v>
      </c>
      <c r="AA2298" s="28">
        <v>0.15743399999999999</v>
      </c>
      <c r="AB2298" s="28">
        <v>-3.6769999999999997E-2</v>
      </c>
      <c r="AC2298" s="8">
        <f t="shared" ref="AC2298" si="6079">AB2298+AA2298</f>
        <v>0.12066399999999999</v>
      </c>
      <c r="AD2298" s="35">
        <v>0.114183530218414</v>
      </c>
      <c r="AE2298" s="8">
        <f t="shared" ref="AE2298" si="6080">IF(AD2298="",0,IF(OR(AC2298="",AC2298=0),W2298-AD2298,AC2298-AD2298))</f>
        <v>6.480469781585993E-3</v>
      </c>
      <c r="AF2298" s="58">
        <f t="shared" ref="AF2298" si="6081">IF(AA2298="",(Z2298-V2298)-Z2297,AC2298-W2298)</f>
        <v>1.3599999999999723E-4</v>
      </c>
      <c r="AG2298" s="40"/>
      <c r="AH2298" s="73"/>
      <c r="AI2298" s="40"/>
      <c r="AJ2298" s="73">
        <v>450</v>
      </c>
      <c r="AK2298" s="40">
        <v>59</v>
      </c>
      <c r="AL2298" s="73">
        <v>200</v>
      </c>
      <c r="AM2298" s="70"/>
      <c r="AN2298" s="74"/>
      <c r="AO2298" s="70"/>
      <c r="AP2298" s="63"/>
      <c r="AQ2298" s="63"/>
      <c r="AR2298" s="40"/>
      <c r="AS2298" s="40"/>
      <c r="AT2298" s="63"/>
      <c r="AU2298" s="63"/>
      <c r="AV2298" s="142"/>
      <c r="AW2298" s="71"/>
      <c r="AX2298" s="45"/>
      <c r="AY2298" s="45"/>
      <c r="AZ2298" s="46"/>
      <c r="BA2298" s="152"/>
      <c r="BB2298" s="47"/>
      <c r="BC2298" s="158">
        <v>4</v>
      </c>
      <c r="BD2298" s="158"/>
      <c r="BE2298" s="47"/>
      <c r="BF2298" s="56"/>
      <c r="BG2298" s="49"/>
      <c r="BH2298" s="50"/>
      <c r="BI2298" s="49"/>
      <c r="BJ2298" s="49"/>
      <c r="BK2298" s="49"/>
      <c r="BL2298" s="49"/>
      <c r="BM2298" s="49"/>
      <c r="BN2298" s="50"/>
      <c r="BO2298" s="49"/>
      <c r="BP2298" s="49"/>
      <c r="BQ2298" s="50"/>
      <c r="BR2298" s="9"/>
    </row>
    <row r="2299" spans="1:70" s="7" customFormat="1" x14ac:dyDescent="0.25">
      <c r="A2299" s="68" t="s">
        <v>3158</v>
      </c>
      <c r="B2299" s="67" t="s">
        <v>2230</v>
      </c>
      <c r="C2299" s="52">
        <v>45001.426851851851</v>
      </c>
      <c r="D2299" s="16">
        <f t="shared" ref="D2299" si="6082">(K2299*M2299+P2299*R2299)/(24*60*60)</f>
        <v>1.7546296296296296E-2</v>
      </c>
      <c r="E2299" s="180"/>
      <c r="F2299" s="14" t="s">
        <v>3136</v>
      </c>
      <c r="G2299" s="15">
        <v>0.112</v>
      </c>
      <c r="H2299" s="131">
        <v>20</v>
      </c>
      <c r="I2299" s="131">
        <v>15</v>
      </c>
      <c r="J2299" s="143" t="s">
        <v>2139</v>
      </c>
      <c r="K2299" s="27">
        <v>2</v>
      </c>
      <c r="L2299" s="27">
        <v>6.0000000000000001E-3</v>
      </c>
      <c r="M2299" s="179">
        <v>289</v>
      </c>
      <c r="N2299" s="13">
        <v>289</v>
      </c>
      <c r="O2299" s="17">
        <v>2E-3</v>
      </c>
      <c r="P2299" s="27">
        <v>1</v>
      </c>
      <c r="Q2299" s="27">
        <v>6.0000000000000001E-3</v>
      </c>
      <c r="R2299" s="13">
        <v>938</v>
      </c>
      <c r="S2299" s="13">
        <v>240</v>
      </c>
      <c r="T2299" s="133">
        <v>2.9999999999999997E-4</v>
      </c>
      <c r="U2299" s="27">
        <v>1.1540999999999999E-2</v>
      </c>
      <c r="V2299" s="8">
        <f t="shared" ref="V2299" si="6083">IF(AB2297="Latest Sag:",-(K2299*L2299+P2299*Q2299),-(K2299*L2299+P2299*Q2299)+U2299)</f>
        <v>-6.4590000000000029E-3</v>
      </c>
      <c r="W2299" s="8">
        <f t="shared" ref="W2299" si="6084">IF(OR(AC2298="",AC2298=0),Z2298+V2299,IF(AB2297="Latest Sag:",AA2298+U2299+V2299,AC2298+V2299))</f>
        <v>0.11420499999999999</v>
      </c>
      <c r="X2299" s="33">
        <v>-36.422887000000003</v>
      </c>
      <c r="Y2299" s="53">
        <f t="shared" ref="Y2299" si="6085">IF(OR(ISBLANK(X2299),X2297=VALUE(20)),,IF(W2297="Latest Z20:",ABS(X2297-X2299-K2296*L2296-P2296*Q2296+U2298+U2299),ABS(X2298-X2299-K2298*L2298-P2298*Q2298+U2299)))</f>
        <v>1.3634926521177704E-15</v>
      </c>
      <c r="Z2299" s="28">
        <v>-67.832239000000001</v>
      </c>
      <c r="AA2299" s="28">
        <v>0.15745100000000001</v>
      </c>
      <c r="AB2299" s="28">
        <v>-4.2950000000000002E-2</v>
      </c>
      <c r="AC2299" s="8">
        <f t="shared" ref="AC2299" si="6086">AB2299+AA2299</f>
        <v>0.11450100000000001</v>
      </c>
      <c r="AD2299" s="35">
        <v>0.114183530218414</v>
      </c>
      <c r="AE2299" s="8">
        <f t="shared" ref="AE2299" si="6087">IF(AD2299="",0,IF(OR(AC2299="",AC2299=0),W2299-AD2299,AC2299-AD2299))</f>
        <v>3.1746978158600503E-4</v>
      </c>
      <c r="AF2299" s="58">
        <f t="shared" ref="AF2299" si="6088">IF(AA2299="",(Z2299-V2299)-Z2298,AC2299-W2299)</f>
        <v>2.9600000000001847E-4</v>
      </c>
      <c r="AG2299" s="40"/>
      <c r="AH2299" s="73"/>
      <c r="AI2299" s="40"/>
      <c r="AJ2299" s="73">
        <v>450</v>
      </c>
      <c r="AK2299" s="40">
        <v>27</v>
      </c>
      <c r="AL2299" s="73">
        <v>200</v>
      </c>
      <c r="AM2299" s="70"/>
      <c r="AN2299" s="74"/>
      <c r="AO2299" s="70"/>
      <c r="AP2299" s="63"/>
      <c r="AQ2299" s="63"/>
      <c r="AR2299" s="40"/>
      <c r="AS2299" s="40"/>
      <c r="AT2299" s="63"/>
      <c r="AU2299" s="63"/>
      <c r="AV2299" s="142"/>
      <c r="AW2299" s="71"/>
      <c r="AX2299" s="45"/>
      <c r="AY2299" s="45"/>
      <c r="AZ2299" s="46"/>
      <c r="BA2299" s="152"/>
      <c r="BB2299" s="47"/>
      <c r="BC2299" s="158">
        <v>4</v>
      </c>
      <c r="BD2299" s="158"/>
      <c r="BE2299" s="47"/>
      <c r="BF2299" s="56"/>
      <c r="BG2299" s="49"/>
      <c r="BH2299" s="50"/>
      <c r="BI2299" s="49"/>
      <c r="BJ2299" s="49"/>
      <c r="BK2299" s="49"/>
      <c r="BL2299" s="49"/>
      <c r="BM2299" s="49"/>
      <c r="BN2299" s="50"/>
      <c r="BO2299" s="49"/>
      <c r="BP2299" s="49"/>
      <c r="BQ2299" s="50"/>
      <c r="BR2299" s="9"/>
    </row>
    <row r="2300" spans="1:70" s="7" customFormat="1" ht="189" x14ac:dyDescent="0.25">
      <c r="A2300" s="68" t="s">
        <v>3159</v>
      </c>
      <c r="B2300" s="67" t="s">
        <v>2230</v>
      </c>
      <c r="C2300" s="52">
        <v>45001.455578703702</v>
      </c>
      <c r="D2300" s="16">
        <f t="shared" ref="D2300" si="6089">(K2300*M2300+P2300*R2300)/(24*60*60)</f>
        <v>1.7546296296296296E-2</v>
      </c>
      <c r="E2300" s="180" t="s">
        <v>3162</v>
      </c>
      <c r="F2300" s="14" t="s">
        <v>3136</v>
      </c>
      <c r="G2300" s="15">
        <v>0.112</v>
      </c>
      <c r="H2300" s="131">
        <v>20</v>
      </c>
      <c r="I2300" s="131">
        <v>15</v>
      </c>
      <c r="J2300" s="143" t="s">
        <v>2139</v>
      </c>
      <c r="K2300" s="27">
        <v>2</v>
      </c>
      <c r="L2300" s="27">
        <v>6.0000000000000001E-3</v>
      </c>
      <c r="M2300" s="179">
        <v>289</v>
      </c>
      <c r="N2300" s="13">
        <v>289</v>
      </c>
      <c r="O2300" s="17">
        <v>2E-3</v>
      </c>
      <c r="P2300" s="27">
        <v>1</v>
      </c>
      <c r="Q2300" s="27">
        <v>6.0000000000000001E-3</v>
      </c>
      <c r="R2300" s="13">
        <v>938</v>
      </c>
      <c r="S2300" s="13">
        <v>240</v>
      </c>
      <c r="T2300" s="133">
        <v>2.9999999999999997E-4</v>
      </c>
      <c r="U2300" s="27">
        <v>1.7662000000000001E-2</v>
      </c>
      <c r="V2300" s="8">
        <f t="shared" ref="V2300" si="6090">IF(AB2298="Latest Sag:",-(K2300*L2300+P2300*Q2300),-(K2300*L2300+P2300*Q2300)+U2300)</f>
        <v>-3.3800000000000149E-4</v>
      </c>
      <c r="W2300" s="8">
        <f t="shared" ref="W2300" si="6091">IF(OR(AC2299="",AC2299=0),Z2299+V2300,IF(AB2298="Latest Sag:",AA2299+U2300+V2300,AC2299+V2300))</f>
        <v>0.114163</v>
      </c>
      <c r="X2300" s="33">
        <v>-36.423226</v>
      </c>
      <c r="Y2300" s="53">
        <f t="shared" ref="Y2300" si="6092">IF(OR(ISBLANK(X2300),X2298=VALUE(20)),,IF(W2298="Latest Z20:",ABS(X2298-X2300-K2297*L2297-P2297*Q2297+U2299+U2300),ABS(X2299-X2300-K2299*L2299-P2299*Q2299+U2300)))</f>
        <v>9.9999999675706719E-7</v>
      </c>
      <c r="Z2300" s="28">
        <v>-67.832205000000002</v>
      </c>
      <c r="AA2300" s="28">
        <v>0.15742700000000001</v>
      </c>
      <c r="AB2300" s="28">
        <v>-4.3353000000000003E-2</v>
      </c>
      <c r="AC2300" s="8">
        <f t="shared" ref="AC2300" si="6093">AB2300+AA2300</f>
        <v>0.11407400000000001</v>
      </c>
      <c r="AD2300" s="35">
        <v>0.114183530218414</v>
      </c>
      <c r="AE2300" s="8">
        <f t="shared" ref="AE2300" si="6094">IF(AD2300="",0,IF(OR(AC2300="",AC2300=0),W2300-AD2300,AC2300-AD2300))</f>
        <v>-1.095302184139918E-4</v>
      </c>
      <c r="AF2300" s="58">
        <f t="shared" ref="AF2300" si="6095">IF(AA2300="",(Z2300-V2300)-Z2299,AC2300-W2300)</f>
        <v>-8.8999999999991863E-5</v>
      </c>
      <c r="AG2300" s="40"/>
      <c r="AH2300" s="73"/>
      <c r="AI2300" s="40"/>
      <c r="AJ2300" s="73">
        <v>450</v>
      </c>
      <c r="AK2300" s="40">
        <v>20</v>
      </c>
      <c r="AL2300" s="73">
        <v>200</v>
      </c>
      <c r="AM2300" s="70"/>
      <c r="AN2300" s="74"/>
      <c r="AO2300" s="70"/>
      <c r="AP2300" s="63"/>
      <c r="AQ2300" s="63"/>
      <c r="AR2300" s="40"/>
      <c r="AS2300" s="40"/>
      <c r="AT2300" s="63"/>
      <c r="AU2300" s="63"/>
      <c r="AV2300" s="142"/>
      <c r="AW2300" s="71"/>
      <c r="AX2300" s="45"/>
      <c r="AY2300" s="45"/>
      <c r="AZ2300" s="46"/>
      <c r="BA2300" s="152"/>
      <c r="BB2300" s="47"/>
      <c r="BC2300" s="158">
        <v>4</v>
      </c>
      <c r="BD2300" s="158">
        <v>8</v>
      </c>
      <c r="BE2300" s="47">
        <v>31.7</v>
      </c>
      <c r="BF2300" s="56"/>
      <c r="BG2300" s="49"/>
      <c r="BH2300" s="50"/>
      <c r="BI2300" s="49"/>
      <c r="BJ2300" s="49"/>
      <c r="BK2300" s="49"/>
      <c r="BL2300" s="49"/>
      <c r="BM2300" s="49"/>
      <c r="BN2300" s="50"/>
      <c r="BO2300" s="49"/>
      <c r="BP2300" s="49"/>
      <c r="BQ2300" s="50"/>
      <c r="BR2300" s="9"/>
    </row>
    <row r="2301" spans="1:70" s="6" customFormat="1" x14ac:dyDescent="0.25">
      <c r="A2301" s="1" t="s">
        <v>25</v>
      </c>
      <c r="B2301" s="136"/>
      <c r="C2301" s="137">
        <v>45001.516562500001</v>
      </c>
      <c r="D2301" s="146">
        <v>3.77</v>
      </c>
      <c r="E2301" s="181" t="s">
        <v>814</v>
      </c>
      <c r="F2301" s="165" t="s">
        <v>1185</v>
      </c>
      <c r="G2301" s="22"/>
      <c r="H2301" s="134"/>
      <c r="I2301" s="134"/>
      <c r="J2301" s="145"/>
      <c r="K2301" s="29"/>
      <c r="L2301" s="29"/>
      <c r="M2301" s="1"/>
      <c r="N2301" s="1"/>
      <c r="O2301" s="3"/>
      <c r="P2301" s="29"/>
      <c r="Q2301" s="29"/>
      <c r="R2301" s="1"/>
      <c r="S2301" s="1"/>
      <c r="T2301" s="147" t="s">
        <v>903</v>
      </c>
      <c r="U2301" s="32" t="s">
        <v>24</v>
      </c>
      <c r="V2301" s="24"/>
      <c r="W2301" s="25" t="s">
        <v>22</v>
      </c>
      <c r="X2301" s="30">
        <v>20</v>
      </c>
      <c r="Y2301" s="138"/>
      <c r="Z2301" s="30"/>
      <c r="AA2301" s="30"/>
      <c r="AB2301" s="36" t="s">
        <v>21</v>
      </c>
      <c r="AC2301" s="24">
        <f>$AC$2300</f>
        <v>0.11407400000000001</v>
      </c>
      <c r="AD2301" s="30"/>
      <c r="AE2301" s="24"/>
      <c r="AF2301" s="24"/>
      <c r="AG2301" s="41"/>
      <c r="AH2301" s="41"/>
      <c r="AI2301" s="41"/>
      <c r="AJ2301" s="41"/>
      <c r="AK2301" s="41"/>
      <c r="AL2301" s="41"/>
      <c r="AM2301" s="41"/>
      <c r="AN2301" s="41"/>
      <c r="AO2301" s="41"/>
      <c r="AP2301" s="135"/>
      <c r="AQ2301" s="135"/>
      <c r="AR2301" s="41"/>
      <c r="AS2301" s="41"/>
      <c r="AT2301" s="135"/>
      <c r="AU2301" s="135"/>
      <c r="AV2301" s="29"/>
      <c r="AW2301" s="42"/>
      <c r="AX2301" s="42"/>
      <c r="AY2301" s="42"/>
      <c r="AZ2301" s="43"/>
      <c r="BA2301" s="151"/>
      <c r="BB2301" s="44"/>
      <c r="BC2301" s="157">
        <v>5</v>
      </c>
      <c r="BD2301" s="157"/>
      <c r="BE2301" s="44"/>
      <c r="BF2301" s="48"/>
      <c r="BG2301" s="48"/>
      <c r="BH2301" s="48"/>
      <c r="BI2301" s="48"/>
      <c r="BJ2301" s="48"/>
      <c r="BK2301" s="48"/>
      <c r="BL2301" s="48"/>
      <c r="BM2301" s="48"/>
      <c r="BN2301" s="48"/>
      <c r="BO2301" s="48"/>
      <c r="BP2301" s="48"/>
      <c r="BQ2301" s="48"/>
      <c r="BR2301" s="1"/>
    </row>
    <row r="2302" spans="1:70" s="7" customFormat="1" x14ac:dyDescent="0.25">
      <c r="A2302" s="68" t="s">
        <v>1112</v>
      </c>
      <c r="B2302" s="67" t="s">
        <v>1713</v>
      </c>
      <c r="C2302" s="52">
        <v>45001.51662037037</v>
      </c>
      <c r="D2302" s="16">
        <f t="shared" ref="D2302" si="6096">(K2302*M2302+P2302*R2302)/(24*60*60)</f>
        <v>0</v>
      </c>
      <c r="E2302" s="180" t="s">
        <v>3161</v>
      </c>
      <c r="F2302" s="14" t="s">
        <v>3160</v>
      </c>
      <c r="G2302" s="15">
        <v>0.112</v>
      </c>
      <c r="H2302" s="131">
        <v>20</v>
      </c>
      <c r="I2302" s="131">
        <v>15</v>
      </c>
      <c r="J2302" s="143" t="s">
        <v>2139</v>
      </c>
      <c r="K2302" s="37"/>
      <c r="L2302" s="27">
        <v>6.0000000000000001E-3</v>
      </c>
      <c r="M2302" s="179">
        <v>57</v>
      </c>
      <c r="N2302" s="13">
        <v>289</v>
      </c>
      <c r="O2302" s="17">
        <v>2E-3</v>
      </c>
      <c r="P2302" s="37"/>
      <c r="Q2302" s="27">
        <v>6.0000000000000001E-3</v>
      </c>
      <c r="R2302" s="13">
        <v>938</v>
      </c>
      <c r="S2302" s="13">
        <v>240</v>
      </c>
      <c r="T2302" s="133">
        <v>2.9999999999999997E-4</v>
      </c>
      <c r="U2302" s="27">
        <v>0</v>
      </c>
      <c r="V2302" s="8">
        <f t="shared" ref="V2302" si="6097">IF(AB2300="Latest Sag:",-(K2302*L2302+P2302*Q2302),-(K2302*L2302+P2302*Q2302)+U2302)</f>
        <v>0</v>
      </c>
      <c r="W2302" s="8">
        <f t="shared" ref="W2302" si="6098">IF(OR(AC2301="",AC2301=0),Z2301+V2302,IF(AB2300="Latest Sag:",AA2301+U2302+V2302,AC2301+V2302))</f>
        <v>0.11407400000000001</v>
      </c>
      <c r="X2302" s="34"/>
      <c r="Y2302" s="53">
        <f t="shared" ref="Y2302" si="6099">IF(OR(ISBLANK(X2302),X2300=VALUE(20)),,IF(W2300="Latest Z20:",ABS(X2300-X2302-K2299*L2299-P2299*Q2299+U2301+U2302),ABS(X2301-X2302-K2301*L2301-P2301*Q2301+U2302)))</f>
        <v>0</v>
      </c>
      <c r="Z2302" s="28">
        <v>-77.650987000000001</v>
      </c>
      <c r="AA2302" s="28"/>
      <c r="AB2302" s="28"/>
      <c r="AC2302" s="8">
        <f t="shared" ref="AC2302" si="6100">AB2302+AA2302</f>
        <v>0</v>
      </c>
      <c r="AD2302" s="35"/>
      <c r="AE2302" s="8">
        <f t="shared" ref="AE2302" si="6101">IF(AD2302="",0,IF(OR(AC2302="",AC2302=0),W2302-AD2302,AC2302-AD2302))</f>
        <v>0</v>
      </c>
      <c r="AF2302" s="58">
        <f t="shared" ref="AF2302" si="6102">IF(AA2302="",(Z2302-V2302)-Z2301,AC2302-W2302)</f>
        <v>-77.650987000000001</v>
      </c>
      <c r="AG2302" s="40"/>
      <c r="AH2302" s="73"/>
      <c r="AI2302" s="40"/>
      <c r="AJ2302" s="73">
        <v>450</v>
      </c>
      <c r="AK2302" s="40">
        <v>223</v>
      </c>
      <c r="AL2302" s="73">
        <v>350</v>
      </c>
      <c r="AM2302" s="70"/>
      <c r="AN2302" s="74"/>
      <c r="AO2302" s="70"/>
      <c r="AP2302" s="63"/>
      <c r="AQ2302" s="63"/>
      <c r="AR2302" s="40"/>
      <c r="AS2302" s="40"/>
      <c r="AT2302" s="63"/>
      <c r="AU2302" s="63"/>
      <c r="AV2302" s="142"/>
      <c r="AW2302" s="71">
        <v>0.02</v>
      </c>
      <c r="AX2302" s="45"/>
      <c r="AY2302" s="45"/>
      <c r="AZ2302" s="46"/>
      <c r="BA2302" s="152"/>
      <c r="BB2302" s="47"/>
      <c r="BC2302" s="158">
        <v>5</v>
      </c>
      <c r="BD2302" s="158"/>
      <c r="BE2302" s="47"/>
      <c r="BF2302" s="56"/>
      <c r="BG2302" s="49"/>
      <c r="BH2302" s="50"/>
      <c r="BI2302" s="49"/>
      <c r="BJ2302" s="49"/>
      <c r="BK2302" s="49"/>
      <c r="BL2302" s="49"/>
      <c r="BM2302" s="49"/>
      <c r="BN2302" s="50"/>
      <c r="BO2302" s="49"/>
      <c r="BP2302" s="49"/>
      <c r="BQ2302" s="50"/>
      <c r="BR2302" s="9"/>
    </row>
    <row r="2303" spans="1:70" s="7" customFormat="1" x14ac:dyDescent="0.25">
      <c r="A2303" s="68" t="s">
        <v>1116</v>
      </c>
      <c r="B2303" s="67" t="s">
        <v>1713</v>
      </c>
      <c r="C2303" s="52">
        <v>45001.554108796299</v>
      </c>
      <c r="D2303" s="16">
        <f t="shared" ref="D2303" si="6103">(K2303*M2303+P2303*R2303)/(24*60*60)</f>
        <v>1.9791666666666668E-3</v>
      </c>
      <c r="E2303" s="180"/>
      <c r="F2303" s="14" t="s">
        <v>3160</v>
      </c>
      <c r="G2303" s="15">
        <v>0.112</v>
      </c>
      <c r="H2303" s="131">
        <v>20</v>
      </c>
      <c r="I2303" s="131">
        <v>15</v>
      </c>
      <c r="J2303" s="143" t="s">
        <v>2139</v>
      </c>
      <c r="K2303" s="27">
        <v>3</v>
      </c>
      <c r="L2303" s="27">
        <v>6.0000000000000001E-3</v>
      </c>
      <c r="M2303" s="179">
        <v>57</v>
      </c>
      <c r="N2303" s="13">
        <v>289</v>
      </c>
      <c r="O2303" s="17">
        <v>2E-3</v>
      </c>
      <c r="P2303" s="27">
        <v>0</v>
      </c>
      <c r="Q2303" s="27">
        <v>6.0000000000000001E-3</v>
      </c>
      <c r="R2303" s="13">
        <v>938</v>
      </c>
      <c r="S2303" s="13">
        <v>240</v>
      </c>
      <c r="T2303" s="133">
        <v>2.9999999999999997E-4</v>
      </c>
      <c r="U2303" s="27">
        <v>1.2E-2</v>
      </c>
      <c r="V2303" s="8">
        <f t="shared" ref="V2303" si="6104">IF(AB2301="Latest Sag:",-(K2303*L2303+P2303*Q2303),-(K2303*L2303+P2303*Q2303)+U2303)</f>
        <v>-1.8000000000000002E-2</v>
      </c>
      <c r="W2303" s="8">
        <f t="shared" ref="W2303" si="6105">IF(OR(AC2302="",AC2302=0),Z2302+V2303,IF(AB2301="Latest Sag:",AA2302+U2303+V2303,AC2302+V2303))</f>
        <v>-77.668987000000001</v>
      </c>
      <c r="X2303" s="33">
        <v>-46.243217000000001</v>
      </c>
      <c r="Y2303" s="53">
        <f t="shared" ref="Y2303" si="6106">IF(OR(ISBLANK(X2303),X2301=VALUE(20)),,IF(W2301="Latest Z20:",ABS(X2301-X2303-K2300*L2300-P2300*Q2300+U2302+U2303),ABS(X2302-X2303-K2302*L2302-P2302*Q2302+U2303)))</f>
        <v>0</v>
      </c>
      <c r="Z2303" s="28">
        <v>-77.658381000000006</v>
      </c>
      <c r="AA2303" s="28"/>
      <c r="AB2303" s="28"/>
      <c r="AC2303" s="8">
        <f t="shared" ref="AC2303" si="6107">AB2303+AA2303</f>
        <v>0</v>
      </c>
      <c r="AD2303" s="35"/>
      <c r="AE2303" s="8">
        <f t="shared" ref="AE2303" si="6108">IF(AD2303="",0,IF(OR(AC2303="",AC2303=0),W2303-AD2303,AC2303-AD2303))</f>
        <v>0</v>
      </c>
      <c r="AF2303" s="58">
        <f t="shared" ref="AF2303" si="6109">IF(AA2303="",(Z2303-V2303)-Z2302,AC2303-W2303)</f>
        <v>1.0605999999995674E-2</v>
      </c>
      <c r="AG2303" s="40"/>
      <c r="AH2303" s="73"/>
      <c r="AI2303" s="40"/>
      <c r="AJ2303" s="73">
        <v>450</v>
      </c>
      <c r="AK2303" s="40">
        <v>4315</v>
      </c>
      <c r="AL2303" s="73">
        <v>350</v>
      </c>
      <c r="AM2303" s="70"/>
      <c r="AN2303" s="74"/>
      <c r="AO2303" s="70"/>
      <c r="AP2303" s="63"/>
      <c r="AQ2303" s="63"/>
      <c r="AR2303" s="40"/>
      <c r="AS2303" s="40"/>
      <c r="AT2303" s="63"/>
      <c r="AU2303" s="63"/>
      <c r="AV2303" s="142"/>
      <c r="AW2303" s="71">
        <v>-7.0000000000000001E-3</v>
      </c>
      <c r="AX2303" s="45">
        <v>-7.0870000000000004E-3</v>
      </c>
      <c r="AY2303" s="45"/>
      <c r="AZ2303" s="46"/>
      <c r="BA2303" s="152"/>
      <c r="BB2303" s="47"/>
      <c r="BC2303" s="158">
        <v>5</v>
      </c>
      <c r="BD2303" s="158"/>
      <c r="BE2303" s="47"/>
      <c r="BF2303" s="56"/>
      <c r="BG2303" s="49"/>
      <c r="BH2303" s="50"/>
      <c r="BI2303" s="49"/>
      <c r="BJ2303" s="49"/>
      <c r="BK2303" s="49"/>
      <c r="BL2303" s="49"/>
      <c r="BM2303" s="49"/>
      <c r="BN2303" s="50"/>
      <c r="BO2303" s="49"/>
      <c r="BP2303" s="49"/>
      <c r="BQ2303" s="50"/>
      <c r="BR2303" s="9"/>
    </row>
    <row r="2304" spans="1:70" s="7" customFormat="1" x14ac:dyDescent="0.25">
      <c r="A2304" s="68" t="s">
        <v>1250</v>
      </c>
      <c r="B2304" s="67" t="s">
        <v>1713</v>
      </c>
      <c r="C2304" s="52">
        <v>45001.56521990741</v>
      </c>
      <c r="D2304" s="16">
        <f t="shared" ref="D2304" si="6110">(K2304*M2304+P2304*R2304)/(24*60*60)</f>
        <v>1.9791666666666668E-3</v>
      </c>
      <c r="E2304" s="180"/>
      <c r="F2304" s="14" t="s">
        <v>3160</v>
      </c>
      <c r="G2304" s="15">
        <v>0.112</v>
      </c>
      <c r="H2304" s="131">
        <v>20</v>
      </c>
      <c r="I2304" s="131">
        <v>15</v>
      </c>
      <c r="J2304" s="143" t="s">
        <v>2139</v>
      </c>
      <c r="K2304" s="27">
        <v>3</v>
      </c>
      <c r="L2304" s="27">
        <v>6.0000000000000001E-3</v>
      </c>
      <c r="M2304" s="179">
        <v>57</v>
      </c>
      <c r="N2304" s="13">
        <v>289</v>
      </c>
      <c r="O2304" s="17">
        <v>2E-3</v>
      </c>
      <c r="P2304" s="27">
        <v>0</v>
      </c>
      <c r="Q2304" s="27">
        <v>6.0000000000000001E-3</v>
      </c>
      <c r="R2304" s="13">
        <v>938</v>
      </c>
      <c r="S2304" s="13">
        <v>240</v>
      </c>
      <c r="T2304" s="133">
        <v>2.9999999999999997E-4</v>
      </c>
      <c r="U2304" s="27">
        <v>1.2E-2</v>
      </c>
      <c r="V2304" s="8">
        <f t="shared" ref="V2304" si="6111">IF(AB2302="Latest Sag:",-(K2304*L2304+P2304*Q2304),-(K2304*L2304+P2304*Q2304)+U2304)</f>
        <v>-6.0000000000000019E-3</v>
      </c>
      <c r="W2304" s="8">
        <f t="shared" ref="W2304" si="6112">IF(OR(AC2303="",AC2303=0),Z2303+V2304,IF(AB2302="Latest Sag:",AA2303+U2304+V2304,AC2303+V2304))</f>
        <v>-77.664381000000006</v>
      </c>
      <c r="X2304" s="33">
        <v>-46.249217999999999</v>
      </c>
      <c r="Y2304" s="53">
        <f t="shared" ref="Y2304" si="6113">IF(OR(ISBLANK(X2304),X2302=VALUE(20)),,IF(W2302="Latest Z20:",ABS(X2302-X2304-K2301*L2301-P2301*Q2301+U2303+U2304),ABS(X2303-X2304-K2303*L2303-P2303*Q2303+U2304)))</f>
        <v>9.9999999770075676E-7</v>
      </c>
      <c r="Z2304" s="28">
        <v>-77.662807000000001</v>
      </c>
      <c r="AA2304" s="28"/>
      <c r="AB2304" s="28"/>
      <c r="AC2304" s="8">
        <f t="shared" ref="AC2304" si="6114">AB2304+AA2304</f>
        <v>0</v>
      </c>
      <c r="AD2304" s="35"/>
      <c r="AE2304" s="8">
        <f t="shared" ref="AE2304" si="6115">IF(AD2304="",0,IF(OR(AC2304="",AC2304=0),W2304-AD2304,AC2304-AD2304))</f>
        <v>0</v>
      </c>
      <c r="AF2304" s="58">
        <f t="shared" ref="AF2304" si="6116">IF(AA2304="",(Z2304-V2304)-Z2303,AC2304-W2304)</f>
        <v>1.5740000000050713E-3</v>
      </c>
      <c r="AG2304" s="40"/>
      <c r="AH2304" s="73"/>
      <c r="AI2304" s="40"/>
      <c r="AJ2304" s="73">
        <v>450</v>
      </c>
      <c r="AK2304" s="40">
        <v>1036</v>
      </c>
      <c r="AL2304" s="73">
        <v>350</v>
      </c>
      <c r="AM2304" s="70"/>
      <c r="AN2304" s="74"/>
      <c r="AO2304" s="70"/>
      <c r="AP2304" s="63"/>
      <c r="AQ2304" s="63"/>
      <c r="AR2304" s="40"/>
      <c r="AS2304" s="40"/>
      <c r="AT2304" s="63"/>
      <c r="AU2304" s="63"/>
      <c r="AV2304" s="142"/>
      <c r="AW2304" s="71">
        <v>-6.4999999999999997E-3</v>
      </c>
      <c r="AX2304" s="45">
        <v>2.0569999999999998E-3</v>
      </c>
      <c r="AY2304" s="45">
        <v>6.8640000000000003E-3</v>
      </c>
      <c r="AZ2304" s="46"/>
      <c r="BA2304" s="152"/>
      <c r="BB2304" s="47"/>
      <c r="BC2304" s="158">
        <v>5</v>
      </c>
      <c r="BD2304" s="158"/>
      <c r="BE2304" s="47"/>
      <c r="BF2304" s="56"/>
      <c r="BG2304" s="49"/>
      <c r="BH2304" s="50"/>
      <c r="BI2304" s="49"/>
      <c r="BJ2304" s="49"/>
      <c r="BK2304" s="49"/>
      <c r="BL2304" s="49"/>
      <c r="BM2304" s="49"/>
      <c r="BN2304" s="50"/>
      <c r="BO2304" s="49"/>
      <c r="BP2304" s="49"/>
      <c r="BQ2304" s="50"/>
      <c r="BR2304" s="9"/>
    </row>
    <row r="2305" spans="1:70" s="7" customFormat="1" x14ac:dyDescent="0.25">
      <c r="A2305" s="68" t="s">
        <v>1254</v>
      </c>
      <c r="B2305" s="67" t="s">
        <v>1713</v>
      </c>
      <c r="C2305" s="52">
        <v>45001.576550925929</v>
      </c>
      <c r="D2305" s="16">
        <f t="shared" ref="D2305" si="6117">(K2305*M2305+P2305*R2305)/(24*60*60)</f>
        <v>1.9791666666666668E-3</v>
      </c>
      <c r="E2305" s="180"/>
      <c r="F2305" s="14" t="s">
        <v>3160</v>
      </c>
      <c r="G2305" s="15">
        <v>0.112</v>
      </c>
      <c r="H2305" s="131">
        <v>20</v>
      </c>
      <c r="I2305" s="131">
        <v>15</v>
      </c>
      <c r="J2305" s="143" t="s">
        <v>2139</v>
      </c>
      <c r="K2305" s="27">
        <v>3</v>
      </c>
      <c r="L2305" s="27">
        <v>6.0000000000000001E-3</v>
      </c>
      <c r="M2305" s="179">
        <v>57</v>
      </c>
      <c r="N2305" s="13">
        <v>289</v>
      </c>
      <c r="O2305" s="17">
        <v>2E-3</v>
      </c>
      <c r="P2305" s="27">
        <v>0</v>
      </c>
      <c r="Q2305" s="27">
        <v>6.0000000000000001E-3</v>
      </c>
      <c r="R2305" s="13">
        <v>938</v>
      </c>
      <c r="S2305" s="13">
        <v>240</v>
      </c>
      <c r="T2305" s="133">
        <v>2.9999999999999997E-4</v>
      </c>
      <c r="U2305" s="27">
        <v>0.01</v>
      </c>
      <c r="V2305" s="8">
        <f t="shared" ref="V2305" si="6118">IF(AB2303="Latest Sag:",-(K2305*L2305+P2305*Q2305),-(K2305*L2305+P2305*Q2305)+U2305)</f>
        <v>-8.0000000000000019E-3</v>
      </c>
      <c r="W2305" s="8">
        <f t="shared" ref="W2305" si="6119">IF(OR(AC2304="",AC2304=0),Z2304+V2305,IF(AB2303="Latest Sag:",AA2304+U2305+V2305,AC2304+V2305))</f>
        <v>-77.670806999999996</v>
      </c>
      <c r="X2305" s="33">
        <v>-46.257218000000002</v>
      </c>
      <c r="Y2305" s="53">
        <f t="shared" ref="Y2305" si="6120">IF(OR(ISBLANK(X2305),X2303=VALUE(20)),,IF(W2303="Latest Z20:",ABS(X2303-X2305-K2302*L2302-P2302*Q2302+U2304+U2305),ABS(X2304-X2305-K2304*L2304-P2304*Q2304+U2305)))</f>
        <v>2.6697394295283061E-15</v>
      </c>
      <c r="Z2305" s="28">
        <v>-77.672140999999996</v>
      </c>
      <c r="AA2305" s="28"/>
      <c r="AB2305" s="28"/>
      <c r="AC2305" s="8">
        <f t="shared" ref="AC2305" si="6121">AB2305+AA2305</f>
        <v>0</v>
      </c>
      <c r="AD2305" s="35"/>
      <c r="AE2305" s="8">
        <f t="shared" ref="AE2305" si="6122">IF(AD2305="",0,IF(OR(AC2305="",AC2305=0),W2305-AD2305,AC2305-AD2305))</f>
        <v>0</v>
      </c>
      <c r="AF2305" s="58">
        <f t="shared" ref="AF2305" si="6123">IF(AA2305="",(Z2305-V2305)-Z2304,AC2305-W2305)</f>
        <v>-1.3339999999999463E-3</v>
      </c>
      <c r="AG2305" s="40"/>
      <c r="AH2305" s="73"/>
      <c r="AI2305" s="40"/>
      <c r="AJ2305" s="73">
        <v>450</v>
      </c>
      <c r="AK2305" s="40">
        <v>356</v>
      </c>
      <c r="AL2305" s="73">
        <v>350</v>
      </c>
      <c r="AM2305" s="70"/>
      <c r="AN2305" s="74"/>
      <c r="AO2305" s="70"/>
      <c r="AP2305" s="63"/>
      <c r="AQ2305" s="63"/>
      <c r="AR2305" s="40"/>
      <c r="AS2305" s="40"/>
      <c r="AT2305" s="63"/>
      <c r="AU2305" s="63"/>
      <c r="AV2305" s="142"/>
      <c r="AW2305" s="71"/>
      <c r="AX2305" s="45">
        <v>-1.84E-4</v>
      </c>
      <c r="AY2305" s="45">
        <v>-1.8450000000000001E-3</v>
      </c>
      <c r="AZ2305" s="46"/>
      <c r="BA2305" s="152"/>
      <c r="BB2305" s="47"/>
      <c r="BC2305" s="158">
        <v>5</v>
      </c>
      <c r="BD2305" s="158"/>
      <c r="BE2305" s="47"/>
      <c r="BF2305" s="56"/>
      <c r="BG2305" s="49"/>
      <c r="BH2305" s="50"/>
      <c r="BI2305" s="49"/>
      <c r="BJ2305" s="49"/>
      <c r="BK2305" s="49"/>
      <c r="BL2305" s="49"/>
      <c r="BM2305" s="49"/>
      <c r="BN2305" s="50"/>
      <c r="BO2305" s="49"/>
      <c r="BP2305" s="49"/>
      <c r="BQ2305" s="50"/>
      <c r="BR2305" s="9"/>
    </row>
    <row r="2306" spans="1:70" s="7" customFormat="1" x14ac:dyDescent="0.25">
      <c r="A2306" s="68" t="s">
        <v>1439</v>
      </c>
      <c r="B2306" s="67" t="s">
        <v>1713</v>
      </c>
      <c r="C2306" s="52">
        <v>45001.586759259262</v>
      </c>
      <c r="D2306" s="16">
        <f t="shared" ref="D2306" si="6124">(K2306*M2306+P2306*R2306)/(24*60*60)</f>
        <v>1.9791666666666668E-3</v>
      </c>
      <c r="E2306" s="180" t="s">
        <v>3163</v>
      </c>
      <c r="F2306" s="14" t="s">
        <v>3160</v>
      </c>
      <c r="G2306" s="15">
        <v>0.112</v>
      </c>
      <c r="H2306" s="131">
        <v>20</v>
      </c>
      <c r="I2306" s="131">
        <v>15</v>
      </c>
      <c r="J2306" s="143" t="s">
        <v>2139</v>
      </c>
      <c r="K2306" s="27">
        <v>3</v>
      </c>
      <c r="L2306" s="27">
        <v>6.0000000000000001E-3</v>
      </c>
      <c r="M2306" s="179">
        <v>57</v>
      </c>
      <c r="N2306" s="13">
        <v>289</v>
      </c>
      <c r="O2306" s="17">
        <v>2E-3</v>
      </c>
      <c r="P2306" s="27">
        <v>0</v>
      </c>
      <c r="Q2306" s="27">
        <v>6.0000000000000001E-3</v>
      </c>
      <c r="R2306" s="13">
        <v>938</v>
      </c>
      <c r="S2306" s="13">
        <v>240</v>
      </c>
      <c r="T2306" s="133">
        <v>2.9999999999999997E-4</v>
      </c>
      <c r="U2306" s="27">
        <v>1.2E-2</v>
      </c>
      <c r="V2306" s="8">
        <f t="shared" ref="V2306" si="6125">IF(AB2304="Latest Sag:",-(K2306*L2306+P2306*Q2306),-(K2306*L2306+P2306*Q2306)+U2306)</f>
        <v>-6.0000000000000019E-3</v>
      </c>
      <c r="W2306" s="8">
        <f t="shared" ref="W2306" si="6126">IF(OR(AC2305="",AC2305=0),Z2305+V2306,IF(AB2304="Latest Sag:",AA2305+U2306+V2306,AC2305+V2306))</f>
        <v>-77.678140999999997</v>
      </c>
      <c r="X2306" s="33">
        <v>-46.263218000000002</v>
      </c>
      <c r="Y2306" s="53">
        <f t="shared" ref="Y2306" si="6127">IF(OR(ISBLANK(X2306),X2304=VALUE(20)),,IF(W2304="Latest Z20:",ABS(X2304-X2306-K2303*L2303-P2303*Q2303+U2305+U2306),ABS(X2305-X2306-K2305*L2305-P2305*Q2305+U2306)))</f>
        <v>2.2551405187698492E-16</v>
      </c>
      <c r="Z2306" s="28">
        <v>-77.678275999999997</v>
      </c>
      <c r="AA2306" s="28"/>
      <c r="AB2306" s="28"/>
      <c r="AC2306" s="8">
        <f t="shared" ref="AC2306" si="6128">AB2306+AA2306</f>
        <v>0</v>
      </c>
      <c r="AD2306" s="35"/>
      <c r="AE2306" s="8">
        <f t="shared" ref="AE2306" si="6129">IF(AD2306="",0,IF(OR(AC2306="",AC2306=0),W2306-AD2306,AC2306-AD2306))</f>
        <v>0</v>
      </c>
      <c r="AF2306" s="58">
        <f t="shared" ref="AF2306" si="6130">IF(AA2306="",(Z2306-V2306)-Z2305,AC2306-W2306)</f>
        <v>-1.3500000000021828E-4</v>
      </c>
      <c r="AG2306" s="40"/>
      <c r="AH2306" s="73"/>
      <c r="AI2306" s="40"/>
      <c r="AJ2306" s="73">
        <v>450</v>
      </c>
      <c r="AK2306" s="40">
        <v>252</v>
      </c>
      <c r="AL2306" s="73">
        <v>350</v>
      </c>
      <c r="AM2306" s="70"/>
      <c r="AN2306" s="74"/>
      <c r="AO2306" s="70"/>
      <c r="AP2306" s="63"/>
      <c r="AQ2306" s="63"/>
      <c r="AR2306" s="40"/>
      <c r="AS2306" s="40"/>
      <c r="AT2306" s="63"/>
      <c r="AU2306" s="63"/>
      <c r="AV2306" s="142"/>
      <c r="AW2306" s="71"/>
      <c r="AX2306" s="45"/>
      <c r="AY2306" s="45"/>
      <c r="AZ2306" s="46"/>
      <c r="BA2306" s="152"/>
      <c r="BB2306" s="47"/>
      <c r="BC2306" s="158">
        <v>5</v>
      </c>
      <c r="BD2306" s="158"/>
      <c r="BE2306" s="47"/>
      <c r="BF2306" s="56"/>
      <c r="BG2306" s="49"/>
      <c r="BH2306" s="50"/>
      <c r="BI2306" s="49"/>
      <c r="BJ2306" s="49"/>
      <c r="BK2306" s="49"/>
      <c r="BL2306" s="49"/>
      <c r="BM2306" s="49"/>
      <c r="BN2306" s="50"/>
      <c r="BO2306" s="49"/>
      <c r="BP2306" s="49"/>
      <c r="BQ2306" s="50"/>
      <c r="BR2306" s="9"/>
    </row>
    <row r="2307" spans="1:70" s="6" customFormat="1" x14ac:dyDescent="0.25">
      <c r="A2307" s="170" t="s">
        <v>1155</v>
      </c>
      <c r="B2307" s="136"/>
      <c r="C2307" s="137">
        <v>45001.599166666667</v>
      </c>
      <c r="D2307" s="146">
        <v>1.98</v>
      </c>
      <c r="E2307" s="181" t="s">
        <v>814</v>
      </c>
      <c r="F2307" s="165" t="s">
        <v>1110</v>
      </c>
      <c r="G2307" s="22"/>
      <c r="H2307" s="134"/>
      <c r="I2307" s="134"/>
      <c r="J2307" s="145"/>
      <c r="K2307" s="29"/>
      <c r="L2307" s="29"/>
      <c r="M2307" s="1"/>
      <c r="N2307" s="1"/>
      <c r="O2307" s="3"/>
      <c r="P2307" s="29"/>
      <c r="Q2307" s="29"/>
      <c r="R2307" s="1"/>
      <c r="S2307" s="1"/>
      <c r="T2307" s="147" t="s">
        <v>903</v>
      </c>
      <c r="U2307" s="32" t="s">
        <v>24</v>
      </c>
      <c r="V2307" s="24"/>
      <c r="W2307" s="25" t="s">
        <v>22</v>
      </c>
      <c r="X2307" s="30">
        <v>20</v>
      </c>
      <c r="Y2307" s="138"/>
      <c r="Z2307" s="30"/>
      <c r="AA2307" s="30"/>
      <c r="AB2307" s="36" t="s">
        <v>21</v>
      </c>
      <c r="AC2307" s="24">
        <f>$AC$2306</f>
        <v>0</v>
      </c>
      <c r="AD2307" s="30"/>
      <c r="AE2307" s="24"/>
      <c r="AF2307" s="24"/>
      <c r="AG2307" s="41"/>
      <c r="AH2307" s="41"/>
      <c r="AI2307" s="41"/>
      <c r="AJ2307" s="41"/>
      <c r="AK2307" s="41"/>
      <c r="AL2307" s="41"/>
      <c r="AM2307" s="41"/>
      <c r="AN2307" s="41"/>
      <c r="AO2307" s="41"/>
      <c r="AP2307" s="135"/>
      <c r="AQ2307" s="135"/>
      <c r="AR2307" s="41"/>
      <c r="AS2307" s="41"/>
      <c r="AT2307" s="135"/>
      <c r="AU2307" s="135"/>
      <c r="AV2307" s="29"/>
      <c r="AW2307" s="42"/>
      <c r="AX2307" s="42"/>
      <c r="AY2307" s="42"/>
      <c r="AZ2307" s="43"/>
      <c r="BA2307" s="151"/>
      <c r="BB2307" s="44"/>
      <c r="BC2307" s="157">
        <v>0</v>
      </c>
      <c r="BD2307" s="157"/>
      <c r="BE2307" s="44"/>
      <c r="BF2307" s="48"/>
      <c r="BG2307" s="48"/>
      <c r="BH2307" s="48"/>
      <c r="BI2307" s="48"/>
      <c r="BJ2307" s="48"/>
      <c r="BK2307" s="48"/>
      <c r="BL2307" s="48"/>
      <c r="BM2307" s="48"/>
      <c r="BN2307" s="48"/>
      <c r="BO2307" s="48"/>
      <c r="BP2307" s="48"/>
      <c r="BQ2307" s="48"/>
      <c r="BR2307" s="1"/>
    </row>
    <row r="2308" spans="1:70" s="7" customFormat="1" x14ac:dyDescent="0.25">
      <c r="A2308" s="68" t="s">
        <v>3164</v>
      </c>
      <c r="B2308" s="67" t="s">
        <v>1713</v>
      </c>
      <c r="C2308" s="52">
        <v>45001.59952546296</v>
      </c>
      <c r="D2308" s="16">
        <f t="shared" ref="D2308" si="6131">(K2308*M2308+P2308*R2308)/(24*60*60)</f>
        <v>0</v>
      </c>
      <c r="E2308" s="180"/>
      <c r="F2308" s="14" t="s">
        <v>3160</v>
      </c>
      <c r="G2308" s="15">
        <v>0.112</v>
      </c>
      <c r="H2308" s="131">
        <v>20</v>
      </c>
      <c r="I2308" s="131">
        <v>15</v>
      </c>
      <c r="J2308" s="143" t="s">
        <v>2139</v>
      </c>
      <c r="K2308" s="37"/>
      <c r="L2308" s="27">
        <v>6.0000000000000001E-3</v>
      </c>
      <c r="M2308" s="179">
        <v>289</v>
      </c>
      <c r="N2308" s="13">
        <v>289</v>
      </c>
      <c r="O2308" s="17">
        <v>2E-3</v>
      </c>
      <c r="P2308" s="37"/>
      <c r="Q2308" s="27">
        <v>6.0000000000000001E-3</v>
      </c>
      <c r="R2308" s="13">
        <v>938</v>
      </c>
      <c r="S2308" s="13">
        <v>240</v>
      </c>
      <c r="T2308" s="133">
        <v>2.9999999999999997E-4</v>
      </c>
      <c r="U2308" s="27">
        <v>0</v>
      </c>
      <c r="V2308" s="8">
        <f t="shared" ref="V2308" si="6132">IF(AB2306="Latest Sag:",-(K2308*L2308+P2308*Q2308),-(K2308*L2308+P2308*Q2308)+U2308)</f>
        <v>0</v>
      </c>
      <c r="W2308" s="8">
        <f t="shared" ref="W2308" si="6133">IF(OR(AC2307="",AC2307=0),Z2307+V2308,IF(AB2306="Latest Sag:",AA2307+U2308+V2308,AC2307+V2308))</f>
        <v>0</v>
      </c>
      <c r="X2308" s="34"/>
      <c r="Y2308" s="53">
        <f t="shared" ref="Y2308" si="6134">IF(OR(ISBLANK(X2308),X2306=VALUE(20)),,IF(W2306="Latest Z20:",ABS(X2306-X2308-K2305*L2305-P2305*Q2305+U2307+U2308),ABS(X2307-X2308-K2307*L2307-P2307*Q2307+U2308)))</f>
        <v>0</v>
      </c>
      <c r="Z2308" s="28">
        <v>-67.832013000000003</v>
      </c>
      <c r="AA2308" s="28">
        <v>0.157439</v>
      </c>
      <c r="AB2308" s="28">
        <v>1.8724999999999999E-2</v>
      </c>
      <c r="AC2308" s="8">
        <f t="shared" ref="AC2308" si="6135">AB2308+AA2308</f>
        <v>0.17616399999999999</v>
      </c>
      <c r="AD2308" s="35">
        <v>0.114212052846491</v>
      </c>
      <c r="AE2308" s="8">
        <f t="shared" ref="AE2308" si="6136">IF(AD2308="",0,IF(OR(AC2308="",AC2308=0),W2308-AD2308,AC2308-AD2308))</f>
        <v>6.1951947153508991E-2</v>
      </c>
      <c r="AF2308" s="58">
        <f t="shared" ref="AF2308" si="6137">IF(AA2308="",(Z2308-V2308)-Z2307,AC2308-W2308)</f>
        <v>0.17616399999999999</v>
      </c>
      <c r="AG2308" s="40"/>
      <c r="AH2308" s="73"/>
      <c r="AI2308" s="40"/>
      <c r="AJ2308" s="73">
        <v>450</v>
      </c>
      <c r="AK2308" s="40">
        <v>1144</v>
      </c>
      <c r="AL2308" s="73">
        <v>200</v>
      </c>
      <c r="AM2308" s="70"/>
      <c r="AN2308" s="74"/>
      <c r="AO2308" s="70"/>
      <c r="AP2308" s="63"/>
      <c r="AQ2308" s="63"/>
      <c r="AR2308" s="40"/>
      <c r="AS2308" s="40"/>
      <c r="AT2308" s="63"/>
      <c r="AU2308" s="63"/>
      <c r="AV2308" s="142"/>
      <c r="AW2308" s="71">
        <v>1.7730000000000001E-3</v>
      </c>
      <c r="AX2308" s="45"/>
      <c r="AY2308" s="45"/>
      <c r="AZ2308" s="46"/>
      <c r="BA2308" s="152"/>
      <c r="BB2308" s="47"/>
      <c r="BC2308" s="158">
        <v>0</v>
      </c>
      <c r="BD2308" s="158"/>
      <c r="BE2308" s="47"/>
      <c r="BF2308" s="56"/>
      <c r="BG2308" s="49"/>
      <c r="BH2308" s="50"/>
      <c r="BI2308" s="49"/>
      <c r="BJ2308" s="49"/>
      <c r="BK2308" s="49"/>
      <c r="BL2308" s="49"/>
      <c r="BM2308" s="49"/>
      <c r="BN2308" s="50"/>
      <c r="BO2308" s="49"/>
      <c r="BP2308" s="49"/>
      <c r="BQ2308" s="50"/>
      <c r="BR2308" s="9"/>
    </row>
    <row r="2309" spans="1:70" s="7" customFormat="1" ht="63" x14ac:dyDescent="0.25">
      <c r="A2309" s="68" t="s">
        <v>3165</v>
      </c>
      <c r="B2309" s="67" t="s">
        <v>1713</v>
      </c>
      <c r="C2309" s="52">
        <v>45001.627280092594</v>
      </c>
      <c r="D2309" s="16">
        <f t="shared" ref="D2309" si="6138">(K2309*M2309+P2309*R2309)/(24*60*60)</f>
        <v>3.6793981481481483E-2</v>
      </c>
      <c r="E2309" s="180" t="s">
        <v>3166</v>
      </c>
      <c r="F2309" s="14" t="s">
        <v>3160</v>
      </c>
      <c r="G2309" s="15">
        <v>0.112</v>
      </c>
      <c r="H2309" s="131">
        <v>20</v>
      </c>
      <c r="I2309" s="131">
        <v>15</v>
      </c>
      <c r="J2309" s="143" t="s">
        <v>2139</v>
      </c>
      <c r="K2309" s="27">
        <v>11</v>
      </c>
      <c r="L2309" s="27">
        <v>6.0000000000000001E-3</v>
      </c>
      <c r="M2309" s="179">
        <v>289</v>
      </c>
      <c r="N2309" s="13">
        <v>289</v>
      </c>
      <c r="O2309" s="17">
        <v>2E-3</v>
      </c>
      <c r="P2309" s="27">
        <v>0</v>
      </c>
      <c r="Q2309" s="27">
        <v>6.0000000000000001E-3</v>
      </c>
      <c r="R2309" s="13">
        <v>938</v>
      </c>
      <c r="S2309" s="13">
        <v>240</v>
      </c>
      <c r="T2309" s="133">
        <v>2.9999999999999997E-4</v>
      </c>
      <c r="U2309" s="27">
        <v>2.8936E-2</v>
      </c>
      <c r="V2309" s="8">
        <f t="shared" ref="V2309" si="6139">IF(AB2307="Latest Sag:",-(K2309*L2309+P2309*Q2309),-(K2309*L2309+P2309*Q2309)+U2309)</f>
        <v>-6.6000000000000003E-2</v>
      </c>
      <c r="W2309" s="8">
        <f t="shared" ref="W2309" si="6140">IF(OR(AC2308="",AC2308=0),Z2308+V2309,IF(AB2307="Latest Sag:",AA2308+U2309+V2309,AC2308+V2309))</f>
        <v>0.12037499999999998</v>
      </c>
      <c r="X2309" s="33">
        <v>-36.405566</v>
      </c>
      <c r="Y2309" s="53">
        <f t="shared" ref="Y2309" si="6141">IF(OR(ISBLANK(X2309),X2307=VALUE(20)),,IF(W2307="Latest Z20:",ABS(X2307-X2309-K2306*L2306-P2306*Q2306+U2308+U2309),ABS(X2308-X2309-K2308*L2308-P2308*Q2308+U2309)))</f>
        <v>0</v>
      </c>
      <c r="Z2309" s="28">
        <v>-67.831254000000001</v>
      </c>
      <c r="AA2309" s="28">
        <v>0.15743699999999999</v>
      </c>
      <c r="AB2309" s="28">
        <v>-3.6921000000000002E-2</v>
      </c>
      <c r="AC2309" s="8">
        <f t="shared" ref="AC2309" si="6142">AB2309+AA2309</f>
        <v>0.12051599999999998</v>
      </c>
      <c r="AD2309" s="35">
        <v>0.114212052846491</v>
      </c>
      <c r="AE2309" s="8">
        <f t="shared" ref="AE2309" si="6143">IF(AD2309="",0,IF(OR(AC2309="",AC2309=0),W2309-AD2309,AC2309-AD2309))</f>
        <v>6.3039471535089875E-3</v>
      </c>
      <c r="AF2309" s="58">
        <f t="shared" ref="AF2309" si="6144">IF(AA2309="",(Z2309-V2309)-Z2308,AC2309-W2309)</f>
        <v>1.4100000000000223E-4</v>
      </c>
      <c r="AG2309" s="40"/>
      <c r="AH2309" s="73"/>
      <c r="AI2309" s="40"/>
      <c r="AJ2309" s="73">
        <v>450</v>
      </c>
      <c r="AK2309" s="40">
        <v>36</v>
      </c>
      <c r="AL2309" s="73">
        <v>200</v>
      </c>
      <c r="AM2309" s="70"/>
      <c r="AN2309" s="74"/>
      <c r="AO2309" s="70"/>
      <c r="AP2309" s="63"/>
      <c r="AQ2309" s="63"/>
      <c r="AR2309" s="40"/>
      <c r="AS2309" s="40"/>
      <c r="AT2309" s="63"/>
      <c r="AU2309" s="63"/>
      <c r="AV2309" s="142"/>
      <c r="AW2309" s="71"/>
      <c r="AX2309" s="45"/>
      <c r="AY2309" s="45"/>
      <c r="AZ2309" s="46"/>
      <c r="BA2309" s="152"/>
      <c r="BB2309" s="47"/>
      <c r="BC2309" s="158">
        <v>0</v>
      </c>
      <c r="BD2309" s="158"/>
      <c r="BE2309" s="47"/>
      <c r="BF2309" s="56"/>
      <c r="BG2309" s="49"/>
      <c r="BH2309" s="50"/>
      <c r="BI2309" s="49"/>
      <c r="BJ2309" s="49"/>
      <c r="BK2309" s="49"/>
      <c r="BL2309" s="49"/>
      <c r="BM2309" s="49"/>
      <c r="BN2309" s="50"/>
      <c r="BO2309" s="49"/>
      <c r="BP2309" s="49"/>
      <c r="BQ2309" s="50"/>
      <c r="BR2309" s="9"/>
    </row>
    <row r="2310" spans="1:70" s="7" customFormat="1" x14ac:dyDescent="0.25">
      <c r="A2310" s="68" t="s">
        <v>3167</v>
      </c>
      <c r="B2310" s="67" t="s">
        <v>1713</v>
      </c>
      <c r="C2310" s="52">
        <v>45001.676157407404</v>
      </c>
      <c r="D2310" s="16">
        <f t="shared" ref="D2310" si="6145">(K2310*M2310+P2310*R2310)/(24*60*60)</f>
        <v>1.7546296296296296E-2</v>
      </c>
      <c r="E2310" s="180"/>
      <c r="F2310" s="14" t="s">
        <v>3160</v>
      </c>
      <c r="G2310" s="15">
        <v>0.112</v>
      </c>
      <c r="H2310" s="131">
        <v>20</v>
      </c>
      <c r="I2310" s="131">
        <v>15</v>
      </c>
      <c r="J2310" s="143" t="s">
        <v>2139</v>
      </c>
      <c r="K2310" s="27">
        <v>2</v>
      </c>
      <c r="L2310" s="27">
        <v>6.0000000000000001E-3</v>
      </c>
      <c r="M2310" s="179">
        <v>289</v>
      </c>
      <c r="N2310" s="13">
        <v>289</v>
      </c>
      <c r="O2310" s="17">
        <v>2E-3</v>
      </c>
      <c r="P2310" s="27">
        <v>1</v>
      </c>
      <c r="Q2310" s="27">
        <v>6.0000000000000001E-3</v>
      </c>
      <c r="R2310" s="13">
        <v>938</v>
      </c>
      <c r="S2310" s="13">
        <v>240</v>
      </c>
      <c r="T2310" s="133">
        <v>2.9999999999999997E-4</v>
      </c>
      <c r="U2310" s="27">
        <v>1.1816E-2</v>
      </c>
      <c r="V2310" s="8">
        <f t="shared" ref="V2310" si="6146">IF(AB2308="Latest Sag:",-(K2310*L2310+P2310*Q2310),-(K2310*L2310+P2310*Q2310)+U2310)</f>
        <v>-6.184000000000002E-3</v>
      </c>
      <c r="W2310" s="8">
        <f t="shared" ref="W2310" si="6147">IF(OR(AC2309="",AC2309=0),Z2309+V2310,IF(AB2308="Latest Sag:",AA2309+U2310+V2310,AC2309+V2310))</f>
        <v>0.11433199999999999</v>
      </c>
      <c r="X2310" s="33">
        <v>-36.459749000000002</v>
      </c>
      <c r="Y2310" s="53">
        <f t="shared" ref="Y2310" si="6148">IF(OR(ISBLANK(X2310),X2308=VALUE(20)),,IF(W2308="Latest Z20:",ABS(X2308-X2310-K2307*L2307-P2307*Q2307+U2309+U2310),ABS(X2309-X2310-K2309*L2309-P2309*Q2309+U2310)))</f>
        <v>9.9999999813443763E-7</v>
      </c>
      <c r="Z2310" s="28">
        <v>-67.831233999999995</v>
      </c>
      <c r="AA2310" s="28">
        <v>0.157444</v>
      </c>
      <c r="AB2310" s="28">
        <v>-4.2789000000000001E-2</v>
      </c>
      <c r="AC2310" s="8">
        <f t="shared" ref="AC2310" si="6149">AB2310+AA2310</f>
        <v>0.11465500000000001</v>
      </c>
      <c r="AD2310" s="35">
        <v>0.114212052846491</v>
      </c>
      <c r="AE2310" s="8">
        <f t="shared" ref="AE2310" si="6150">IF(AD2310="",0,IF(OR(AC2310="",AC2310=0),W2310-AD2310,AC2310-AD2310))</f>
        <v>4.4294715350901015E-4</v>
      </c>
      <c r="AF2310" s="58">
        <f t="shared" ref="AF2310" si="6151">IF(AA2310="",(Z2310-V2310)-Z2309,AC2310-W2310)</f>
        <v>3.2300000000001772E-4</v>
      </c>
      <c r="AG2310" s="40"/>
      <c r="AH2310" s="73"/>
      <c r="AI2310" s="40"/>
      <c r="AJ2310" s="73">
        <v>450</v>
      </c>
      <c r="AK2310" s="40">
        <v>17</v>
      </c>
      <c r="AL2310" s="73">
        <v>200</v>
      </c>
      <c r="AM2310" s="70"/>
      <c r="AN2310" s="74"/>
      <c r="AO2310" s="70"/>
      <c r="AP2310" s="63"/>
      <c r="AQ2310" s="63"/>
      <c r="AR2310" s="40"/>
      <c r="AS2310" s="40"/>
      <c r="AT2310" s="63"/>
      <c r="AU2310" s="63"/>
      <c r="AV2310" s="142"/>
      <c r="AW2310" s="71"/>
      <c r="AX2310" s="45"/>
      <c r="AY2310" s="45"/>
      <c r="AZ2310" s="46"/>
      <c r="BA2310" s="152"/>
      <c r="BB2310" s="47"/>
      <c r="BC2310" s="158">
        <v>0</v>
      </c>
      <c r="BD2310" s="158"/>
      <c r="BE2310" s="47"/>
      <c r="BF2310" s="56"/>
      <c r="BG2310" s="49"/>
      <c r="BH2310" s="50"/>
      <c r="BI2310" s="49"/>
      <c r="BJ2310" s="49"/>
      <c r="BK2310" s="49"/>
      <c r="BL2310" s="49"/>
      <c r="BM2310" s="49"/>
      <c r="BN2310" s="50"/>
      <c r="BO2310" s="49"/>
      <c r="BP2310" s="49"/>
      <c r="BQ2310" s="50"/>
      <c r="BR2310" s="9"/>
    </row>
    <row r="2311" spans="1:70" s="7" customFormat="1" x14ac:dyDescent="0.25">
      <c r="A2311" s="68" t="s">
        <v>3168</v>
      </c>
      <c r="B2311" s="67" t="s">
        <v>1713</v>
      </c>
      <c r="C2311" s="52">
        <v>45001.706412037034</v>
      </c>
      <c r="D2311" s="16">
        <f t="shared" ref="D2311" si="6152">(K2311*M2311+P2311*R2311)/(24*60*60)</f>
        <v>1.7546296296296296E-2</v>
      </c>
      <c r="E2311" s="180"/>
      <c r="F2311" s="14" t="s">
        <v>3160</v>
      </c>
      <c r="G2311" s="15">
        <v>0.112</v>
      </c>
      <c r="H2311" s="131">
        <v>20</v>
      </c>
      <c r="I2311" s="131">
        <v>15</v>
      </c>
      <c r="J2311" s="143" t="s">
        <v>2139</v>
      </c>
      <c r="K2311" s="27">
        <v>2</v>
      </c>
      <c r="L2311" s="27">
        <v>6.0000000000000001E-3</v>
      </c>
      <c r="M2311" s="179">
        <v>289</v>
      </c>
      <c r="N2311" s="13">
        <v>289</v>
      </c>
      <c r="O2311" s="17">
        <v>2E-3</v>
      </c>
      <c r="P2311" s="27">
        <v>1</v>
      </c>
      <c r="Q2311" s="27">
        <v>6.0000000000000001E-3</v>
      </c>
      <c r="R2311" s="13">
        <v>938</v>
      </c>
      <c r="S2311" s="13">
        <v>240</v>
      </c>
      <c r="T2311" s="133">
        <v>2.9999999999999997E-4</v>
      </c>
      <c r="U2311" s="27">
        <v>1.7670000000000002E-2</v>
      </c>
      <c r="V2311" s="8">
        <f t="shared" ref="V2311" si="6153">IF(AB2309="Latest Sag:",-(K2311*L2311+P2311*Q2311),-(K2311*L2311+P2311*Q2311)+U2311)</f>
        <v>-3.3000000000000043E-4</v>
      </c>
      <c r="W2311" s="8">
        <f t="shared" ref="W2311" si="6154">IF(OR(AC2310="",AC2310=0),Z2310+V2311,IF(AB2309="Latest Sag:",AA2310+U2311+V2311,AC2310+V2311))</f>
        <v>0.11432500000000001</v>
      </c>
      <c r="X2311" s="33">
        <v>-36.460081000000002</v>
      </c>
      <c r="Y2311" s="53">
        <f t="shared" ref="Y2311" si="6155">IF(OR(ISBLANK(X2311),X2309=VALUE(20)),,IF(W2309="Latest Z20:",ABS(X2309-X2311-K2308*L2308-P2308*Q2308+U2310+U2311),ABS(X2310-X2311-K2310*L2310-P2310*Q2310+U2311)))</f>
        <v>2.0000000002205753E-6</v>
      </c>
      <c r="Z2311" s="28">
        <v>-67.831231000000002</v>
      </c>
      <c r="AA2311" s="28">
        <v>0.15748000000000001</v>
      </c>
      <c r="AB2311" s="28">
        <v>-4.3112999999999999E-2</v>
      </c>
      <c r="AC2311" s="8">
        <f t="shared" ref="AC2311" si="6156">AB2311+AA2311</f>
        <v>0.11436700000000001</v>
      </c>
      <c r="AD2311" s="35">
        <v>0.114212052846491</v>
      </c>
      <c r="AE2311" s="8">
        <f t="shared" ref="AE2311" si="6157">IF(AD2311="",0,IF(OR(AC2311="",AC2311=0),W2311-AD2311,AC2311-AD2311))</f>
        <v>1.5494715350901356E-4</v>
      </c>
      <c r="AF2311" s="58">
        <f t="shared" ref="AF2311" si="6158">IF(AA2311="",(Z2311-V2311)-Z2310,AC2311-W2311)</f>
        <v>4.200000000000037E-5</v>
      </c>
      <c r="AG2311" s="40"/>
      <c r="AH2311" s="73"/>
      <c r="AI2311" s="40"/>
      <c r="AJ2311" s="73">
        <v>450</v>
      </c>
      <c r="AK2311" s="40">
        <v>37</v>
      </c>
      <c r="AL2311" s="73">
        <v>200</v>
      </c>
      <c r="AM2311" s="70"/>
      <c r="AN2311" s="74"/>
      <c r="AO2311" s="70"/>
      <c r="AP2311" s="63"/>
      <c r="AQ2311" s="63"/>
      <c r="AR2311" s="40"/>
      <c r="AS2311" s="40"/>
      <c r="AT2311" s="63"/>
      <c r="AU2311" s="63"/>
      <c r="AV2311" s="142"/>
      <c r="AW2311" s="71"/>
      <c r="AX2311" s="45"/>
      <c r="AY2311" s="45"/>
      <c r="AZ2311" s="46"/>
      <c r="BA2311" s="152"/>
      <c r="BB2311" s="47"/>
      <c r="BC2311" s="158">
        <v>0</v>
      </c>
      <c r="BD2311" s="158">
        <v>4</v>
      </c>
      <c r="BE2311" s="47">
        <v>6.5</v>
      </c>
      <c r="BF2311" s="56"/>
      <c r="BG2311" s="49"/>
      <c r="BH2311" s="50"/>
      <c r="BI2311" s="49"/>
      <c r="BJ2311" s="49"/>
      <c r="BK2311" s="49"/>
      <c r="BL2311" s="49"/>
      <c r="BM2311" s="49"/>
      <c r="BN2311" s="50"/>
      <c r="BO2311" s="49"/>
      <c r="BP2311" s="49"/>
      <c r="BQ2311" s="50"/>
      <c r="BR2311" s="9"/>
    </row>
    <row r="2312" spans="1:70" s="6" customFormat="1" x14ac:dyDescent="0.25">
      <c r="A2312" s="170" t="s">
        <v>1155</v>
      </c>
      <c r="B2312" s="136"/>
      <c r="C2312" s="137">
        <v>45001.763009259259</v>
      </c>
      <c r="D2312" s="146">
        <v>3.93</v>
      </c>
      <c r="E2312" s="181" t="s">
        <v>814</v>
      </c>
      <c r="F2312" s="165" t="s">
        <v>1157</v>
      </c>
      <c r="G2312" s="22"/>
      <c r="H2312" s="134"/>
      <c r="I2312" s="134"/>
      <c r="J2312" s="145"/>
      <c r="K2312" s="29"/>
      <c r="L2312" s="29"/>
      <c r="M2312" s="1"/>
      <c r="N2312" s="1"/>
      <c r="O2312" s="3"/>
      <c r="P2312" s="29"/>
      <c r="Q2312" s="29"/>
      <c r="R2312" s="1"/>
      <c r="S2312" s="1"/>
      <c r="T2312" s="147" t="s">
        <v>903</v>
      </c>
      <c r="U2312" s="32" t="s">
        <v>24</v>
      </c>
      <c r="V2312" s="24"/>
      <c r="W2312" s="25" t="s">
        <v>22</v>
      </c>
      <c r="X2312" s="30">
        <v>20</v>
      </c>
      <c r="Y2312" s="138"/>
      <c r="Z2312" s="30"/>
      <c r="AA2312" s="30"/>
      <c r="AB2312" s="36" t="s">
        <v>21</v>
      </c>
      <c r="AC2312" s="24">
        <f>$AC$2311</f>
        <v>0.11436700000000001</v>
      </c>
      <c r="AD2312" s="30"/>
      <c r="AE2312" s="24"/>
      <c r="AF2312" s="24"/>
      <c r="AG2312" s="41"/>
      <c r="AH2312" s="41"/>
      <c r="AI2312" s="41"/>
      <c r="AJ2312" s="41"/>
      <c r="AK2312" s="41"/>
      <c r="AL2312" s="41"/>
      <c r="AM2312" s="41"/>
      <c r="AN2312" s="41"/>
      <c r="AO2312" s="41"/>
      <c r="AP2312" s="135"/>
      <c r="AQ2312" s="135"/>
      <c r="AR2312" s="41"/>
      <c r="AS2312" s="41"/>
      <c r="AT2312" s="135"/>
      <c r="AU2312" s="135"/>
      <c r="AV2312" s="29"/>
      <c r="AW2312" s="42"/>
      <c r="AX2312" s="42"/>
      <c r="AY2312" s="42"/>
      <c r="AZ2312" s="43"/>
      <c r="BA2312" s="151"/>
      <c r="BB2312" s="44"/>
      <c r="BC2312" s="157">
        <v>1</v>
      </c>
      <c r="BD2312" s="157"/>
      <c r="BE2312" s="44"/>
      <c r="BF2312" s="48"/>
      <c r="BG2312" s="48"/>
      <c r="BH2312" s="48"/>
      <c r="BI2312" s="48"/>
      <c r="BJ2312" s="48"/>
      <c r="BK2312" s="48"/>
      <c r="BL2312" s="48"/>
      <c r="BM2312" s="48"/>
      <c r="BN2312" s="48"/>
      <c r="BO2312" s="48"/>
      <c r="BP2312" s="48"/>
      <c r="BQ2312" s="48"/>
      <c r="BR2312" s="1"/>
    </row>
    <row r="2313" spans="1:70" s="7" customFormat="1" x14ac:dyDescent="0.25">
      <c r="A2313" s="68" t="s">
        <v>3169</v>
      </c>
      <c r="B2313" s="67" t="s">
        <v>1260</v>
      </c>
      <c r="C2313" s="52">
        <v>45001.763078703705</v>
      </c>
      <c r="D2313" s="16">
        <f t="shared" ref="D2313" si="6159">(K2313*M2313+P2313*R2313)/(24*60*60)</f>
        <v>0</v>
      </c>
      <c r="E2313" s="180"/>
      <c r="F2313" s="14" t="s">
        <v>3160</v>
      </c>
      <c r="G2313" s="15">
        <v>0.112</v>
      </c>
      <c r="H2313" s="131">
        <v>20</v>
      </c>
      <c r="I2313" s="131">
        <v>15</v>
      </c>
      <c r="J2313" s="143" t="s">
        <v>2139</v>
      </c>
      <c r="K2313" s="37"/>
      <c r="L2313" s="27">
        <v>6.0000000000000001E-3</v>
      </c>
      <c r="M2313" s="179">
        <v>289</v>
      </c>
      <c r="N2313" s="13">
        <v>289</v>
      </c>
      <c r="O2313" s="17">
        <v>2E-3</v>
      </c>
      <c r="P2313" s="37"/>
      <c r="Q2313" s="27">
        <v>6.0000000000000001E-3</v>
      </c>
      <c r="R2313" s="13">
        <v>938</v>
      </c>
      <c r="S2313" s="13">
        <v>240</v>
      </c>
      <c r="T2313" s="133">
        <v>2.9999999999999997E-4</v>
      </c>
      <c r="U2313" s="27">
        <v>0</v>
      </c>
      <c r="V2313" s="8">
        <f t="shared" ref="V2313" si="6160">IF(AB2311="Latest Sag:",-(K2313*L2313+P2313*Q2313),-(K2313*L2313+P2313*Q2313)+U2313)</f>
        <v>0</v>
      </c>
      <c r="W2313" s="8">
        <f t="shared" ref="W2313" si="6161">IF(OR(AC2312="",AC2312=0),Z2312+V2313,IF(AB2311="Latest Sag:",AA2312+U2313+V2313,AC2312+V2313))</f>
        <v>0.11436700000000001</v>
      </c>
      <c r="X2313" s="34"/>
      <c r="Y2313" s="53">
        <f t="shared" ref="Y2313" si="6162">IF(OR(ISBLANK(X2313),X2311=VALUE(20)),,IF(W2311="Latest Z20:",ABS(X2311-X2313-K2310*L2310-P2310*Q2310+U2312+U2313),ABS(X2312-X2313-K2312*L2312-P2312*Q2312+U2313)))</f>
        <v>0</v>
      </c>
      <c r="Z2313" s="28">
        <v>-67.831405000000004</v>
      </c>
      <c r="AA2313" s="28">
        <v>0.15763199999999999</v>
      </c>
      <c r="AB2313" s="28">
        <v>1.8733E-2</v>
      </c>
      <c r="AC2313" s="8">
        <f t="shared" ref="AC2313" si="6163">AB2313+AA2313</f>
        <v>0.17636499999999999</v>
      </c>
      <c r="AD2313" s="35">
        <v>0.114411660276308</v>
      </c>
      <c r="AE2313" s="8">
        <f t="shared" ref="AE2313" si="6164">IF(AD2313="",0,IF(OR(AC2313="",AC2313=0),W2313-AD2313,AC2313-AD2313))</f>
        <v>6.1953339723691991E-2</v>
      </c>
      <c r="AF2313" s="58">
        <f t="shared" ref="AF2313" si="6165">IF(AA2313="",(Z2313-V2313)-Z2312,AC2313-W2313)</f>
        <v>6.1997999999999984E-2</v>
      </c>
      <c r="AG2313" s="40"/>
      <c r="AH2313" s="73"/>
      <c r="AI2313" s="40"/>
      <c r="AJ2313" s="73">
        <v>450</v>
      </c>
      <c r="AK2313" s="40">
        <v>2755</v>
      </c>
      <c r="AL2313" s="73">
        <v>200</v>
      </c>
      <c r="AM2313" s="70"/>
      <c r="AN2313" s="74"/>
      <c r="AO2313" s="70"/>
      <c r="AP2313" s="63"/>
      <c r="AQ2313" s="63"/>
      <c r="AR2313" s="40"/>
      <c r="AS2313" s="40"/>
      <c r="AT2313" s="63"/>
      <c r="AU2313" s="63"/>
      <c r="AV2313" s="142"/>
      <c r="AW2313" s="71"/>
      <c r="AX2313" s="45"/>
      <c r="AY2313" s="45"/>
      <c r="AZ2313" s="46"/>
      <c r="BA2313" s="152"/>
      <c r="BB2313" s="47"/>
      <c r="BC2313" s="158">
        <v>1</v>
      </c>
      <c r="BD2313" s="158"/>
      <c r="BE2313" s="47"/>
      <c r="BF2313" s="56"/>
      <c r="BG2313" s="49"/>
      <c r="BH2313" s="50"/>
      <c r="BI2313" s="49"/>
      <c r="BJ2313" s="49"/>
      <c r="BK2313" s="49"/>
      <c r="BL2313" s="49"/>
      <c r="BM2313" s="49"/>
      <c r="BN2313" s="50"/>
      <c r="BO2313" s="49"/>
      <c r="BP2313" s="49"/>
      <c r="BQ2313" s="50"/>
      <c r="BR2313" s="9"/>
    </row>
    <row r="2314" spans="1:70" s="7" customFormat="1" x14ac:dyDescent="0.25">
      <c r="A2314" s="68" t="s">
        <v>3170</v>
      </c>
      <c r="B2314" s="67" t="s">
        <v>1260</v>
      </c>
      <c r="C2314" s="52">
        <v>45001.785185185188</v>
      </c>
      <c r="D2314" s="16">
        <f t="shared" ref="D2314" si="6166">(K2314*M2314+P2314*R2314)/(24*60*60)</f>
        <v>3.6793981481481483E-2</v>
      </c>
      <c r="E2314" s="180"/>
      <c r="F2314" s="14" t="s">
        <v>3160</v>
      </c>
      <c r="G2314" s="15">
        <v>0.112</v>
      </c>
      <c r="H2314" s="131">
        <v>20</v>
      </c>
      <c r="I2314" s="131">
        <v>15</v>
      </c>
      <c r="J2314" s="143" t="s">
        <v>2139</v>
      </c>
      <c r="K2314" s="27">
        <v>11</v>
      </c>
      <c r="L2314" s="27">
        <v>6.0000000000000001E-3</v>
      </c>
      <c r="M2314" s="179">
        <v>289</v>
      </c>
      <c r="N2314" s="13">
        <v>289</v>
      </c>
      <c r="O2314" s="17">
        <v>2E-3</v>
      </c>
      <c r="P2314" s="27">
        <v>0</v>
      </c>
      <c r="Q2314" s="27">
        <v>6.0000000000000001E-3</v>
      </c>
      <c r="R2314" s="13">
        <v>938</v>
      </c>
      <c r="S2314" s="13">
        <v>240</v>
      </c>
      <c r="T2314" s="133">
        <v>2.9999999999999997E-4</v>
      </c>
      <c r="U2314" s="27">
        <v>2.9080000000000002E-2</v>
      </c>
      <c r="V2314" s="8">
        <f t="shared" ref="V2314" si="6167">IF(AB2312="Latest Sag:",-(K2314*L2314+P2314*Q2314),-(K2314*L2314+P2314*Q2314)+U2314)</f>
        <v>-6.6000000000000003E-2</v>
      </c>
      <c r="W2314" s="8">
        <f t="shared" ref="W2314" si="6168">IF(OR(AC2313="",AC2313=0),Z2313+V2314,IF(AB2312="Latest Sag:",AA2313+U2314+V2314,AC2313+V2314))</f>
        <v>0.12071199999999999</v>
      </c>
      <c r="X2314" s="33">
        <v>-36.404981999999997</v>
      </c>
      <c r="Y2314" s="53">
        <f t="shared" ref="Y2314" si="6169">IF(OR(ISBLANK(X2314),X2312=VALUE(20)),,IF(W2312="Latest Z20:",ABS(X2312-X2314-K2311*L2311-P2311*Q2311+U2313+U2314),ABS(X2313-X2314-K2313*L2313-P2313*Q2313+U2314)))</f>
        <v>0</v>
      </c>
      <c r="Z2314" s="28">
        <v>-67.831492999999995</v>
      </c>
      <c r="AA2314" s="28">
        <v>0.15758900000000001</v>
      </c>
      <c r="AB2314" s="28">
        <v>-3.6166999999999998E-2</v>
      </c>
      <c r="AC2314" s="8">
        <f t="shared" ref="AC2314" si="6170">AB2314+AA2314</f>
        <v>0.121422</v>
      </c>
      <c r="AD2314" s="35">
        <v>0.114411660276308</v>
      </c>
      <c r="AE2314" s="8">
        <f t="shared" ref="AE2314" si="6171">IF(AD2314="",0,IF(OR(AC2314="",AC2314=0),W2314-AD2314,AC2314-AD2314))</f>
        <v>7.0103397236919995E-3</v>
      </c>
      <c r="AF2314" s="58">
        <f t="shared" ref="AF2314" si="6172">IF(AA2314="",(Z2314-V2314)-Z2313,AC2314-W2314)</f>
        <v>7.1000000000001617E-4</v>
      </c>
      <c r="AG2314" s="40"/>
      <c r="AH2314" s="73"/>
      <c r="AI2314" s="40"/>
      <c r="AJ2314" s="73">
        <v>450</v>
      </c>
      <c r="AK2314" s="40">
        <v>28</v>
      </c>
      <c r="AL2314" s="73">
        <v>200</v>
      </c>
      <c r="AM2314" s="70"/>
      <c r="AN2314" s="74"/>
      <c r="AO2314" s="70"/>
      <c r="AP2314" s="63"/>
      <c r="AQ2314" s="63"/>
      <c r="AR2314" s="40"/>
      <c r="AS2314" s="40"/>
      <c r="AT2314" s="63"/>
      <c r="AU2314" s="63"/>
      <c r="AV2314" s="142"/>
      <c r="AW2314" s="71"/>
      <c r="AX2314" s="45"/>
      <c r="AY2314" s="45"/>
      <c r="AZ2314" s="46"/>
      <c r="BA2314" s="152"/>
      <c r="BB2314" s="47"/>
      <c r="BC2314" s="158">
        <v>1</v>
      </c>
      <c r="BD2314" s="158"/>
      <c r="BE2314" s="47"/>
      <c r="BF2314" s="56"/>
      <c r="BG2314" s="49"/>
      <c r="BH2314" s="50"/>
      <c r="BI2314" s="49"/>
      <c r="BJ2314" s="49"/>
      <c r="BK2314" s="49"/>
      <c r="BL2314" s="49"/>
      <c r="BM2314" s="49"/>
      <c r="BN2314" s="50"/>
      <c r="BO2314" s="49"/>
      <c r="BP2314" s="49"/>
      <c r="BQ2314" s="50"/>
      <c r="BR2314" s="9"/>
    </row>
    <row r="2315" spans="1:70" s="7" customFormat="1" x14ac:dyDescent="0.25">
      <c r="A2315" s="68" t="s">
        <v>3171</v>
      </c>
      <c r="B2315" s="67" t="s">
        <v>1260</v>
      </c>
      <c r="C2315" s="52">
        <v>45001.845277777778</v>
      </c>
      <c r="D2315" s="16">
        <f t="shared" ref="D2315" si="6173">(K2315*M2315+P2315*R2315)/(24*60*60)</f>
        <v>1.0034722222222223E-2</v>
      </c>
      <c r="E2315" s="180"/>
      <c r="F2315" s="14" t="s">
        <v>3160</v>
      </c>
      <c r="G2315" s="15">
        <v>0.112</v>
      </c>
      <c r="H2315" s="131">
        <v>20</v>
      </c>
      <c r="I2315" s="131">
        <v>15</v>
      </c>
      <c r="J2315" s="143" t="s">
        <v>2139</v>
      </c>
      <c r="K2315" s="27">
        <v>3</v>
      </c>
      <c r="L2315" s="27">
        <v>6.0000000000000001E-3</v>
      </c>
      <c r="M2315" s="179">
        <v>289</v>
      </c>
      <c r="N2315" s="13">
        <v>289</v>
      </c>
      <c r="O2315" s="17">
        <v>2E-3</v>
      </c>
      <c r="P2315" s="27">
        <v>0</v>
      </c>
      <c r="Q2315" s="27">
        <v>6.0000000000000001E-3</v>
      </c>
      <c r="R2315" s="13">
        <v>938</v>
      </c>
      <c r="S2315" s="13">
        <v>240</v>
      </c>
      <c r="T2315" s="133">
        <v>2.9999999999999997E-4</v>
      </c>
      <c r="U2315" s="27">
        <v>1.6015999999999999E-2</v>
      </c>
      <c r="V2315" s="8">
        <f t="shared" ref="V2315" si="6174">IF(AB2313="Latest Sag:",-(K2315*L2315+P2315*Q2315),-(K2315*L2315+P2315*Q2315)+U2315)</f>
        <v>-1.9840000000000031E-3</v>
      </c>
      <c r="W2315" s="8">
        <f t="shared" ref="W2315" si="6175">IF(OR(AC2314="",AC2314=0),Z2314+V2315,IF(AB2313="Latest Sag:",AA2314+U2315+V2315,AC2314+V2315))</f>
        <v>0.119438</v>
      </c>
      <c r="X2315" s="33">
        <v>-36.454967000000003</v>
      </c>
      <c r="Y2315" s="53">
        <f t="shared" ref="Y2315" si="6176">IF(OR(ISBLANK(X2315),X2313=VALUE(20)),,IF(W2313="Latest Z20:",ABS(X2313-X2315-K2312*L2312-P2312*Q2312+U2314+U2315),ABS(X2314-X2315-K2314*L2314-P2314*Q2314+U2315)))</f>
        <v>1.0000000066033576E-6</v>
      </c>
      <c r="Z2315" s="28">
        <v>-67.831702000000007</v>
      </c>
      <c r="AA2315" s="28">
        <v>0.15759600000000001</v>
      </c>
      <c r="AB2315" s="28">
        <v>-3.7713999999999998E-2</v>
      </c>
      <c r="AC2315" s="8">
        <f t="shared" ref="AC2315" si="6177">AB2315+AA2315</f>
        <v>0.11988200000000002</v>
      </c>
      <c r="AD2315" s="35">
        <v>0.114411660276308</v>
      </c>
      <c r="AE2315" s="8">
        <f t="shared" ref="AE2315" si="6178">IF(AD2315="",0,IF(OR(AC2315="",AC2315=0),W2315-AD2315,AC2315-AD2315))</f>
        <v>5.4703397236920137E-3</v>
      </c>
      <c r="AF2315" s="58">
        <f t="shared" ref="AF2315" si="6179">IF(AA2315="",(Z2315-V2315)-Z2314,AC2315-W2315)</f>
        <v>4.4400000000001383E-4</v>
      </c>
      <c r="AG2315" s="40"/>
      <c r="AH2315" s="73"/>
      <c r="AI2315" s="40"/>
      <c r="AJ2315" s="73">
        <v>450</v>
      </c>
      <c r="AK2315" s="40">
        <v>29</v>
      </c>
      <c r="AL2315" s="73">
        <v>200</v>
      </c>
      <c r="AM2315" s="70"/>
      <c r="AN2315" s="74"/>
      <c r="AO2315" s="70"/>
      <c r="AP2315" s="63"/>
      <c r="AQ2315" s="63"/>
      <c r="AR2315" s="40"/>
      <c r="AS2315" s="40"/>
      <c r="AT2315" s="63"/>
      <c r="AU2315" s="63"/>
      <c r="AV2315" s="142"/>
      <c r="AW2315" s="71"/>
      <c r="AX2315" s="45"/>
      <c r="AY2315" s="45"/>
      <c r="AZ2315" s="46"/>
      <c r="BA2315" s="152"/>
      <c r="BB2315" s="47"/>
      <c r="BC2315" s="158">
        <v>1</v>
      </c>
      <c r="BD2315" s="158"/>
      <c r="BE2315" s="47"/>
      <c r="BF2315" s="56"/>
      <c r="BG2315" s="49"/>
      <c r="BH2315" s="50"/>
      <c r="BI2315" s="49"/>
      <c r="BJ2315" s="49"/>
      <c r="BK2315" s="49"/>
      <c r="BL2315" s="49"/>
      <c r="BM2315" s="49"/>
      <c r="BN2315" s="50"/>
      <c r="BO2315" s="49"/>
      <c r="BP2315" s="49"/>
      <c r="BQ2315" s="50"/>
      <c r="BR2315" s="9"/>
    </row>
    <row r="2316" spans="1:70" s="7" customFormat="1" x14ac:dyDescent="0.25">
      <c r="A2316" s="68" t="s">
        <v>3172</v>
      </c>
      <c r="B2316" s="67" t="s">
        <v>1260</v>
      </c>
      <c r="C2316" s="52">
        <v>45001.860937500001</v>
      </c>
      <c r="D2316" s="16">
        <f t="shared" ref="D2316" si="6180">(K2316*M2316+P2316*R2316)/(24*60*60)</f>
        <v>1.7546296296296296E-2</v>
      </c>
      <c r="E2316" s="180"/>
      <c r="F2316" s="14" t="s">
        <v>3160</v>
      </c>
      <c r="G2316" s="15">
        <v>0.112</v>
      </c>
      <c r="H2316" s="131">
        <v>20</v>
      </c>
      <c r="I2316" s="131">
        <v>15</v>
      </c>
      <c r="J2316" s="143" t="s">
        <v>2139</v>
      </c>
      <c r="K2316" s="27">
        <v>2</v>
      </c>
      <c r="L2316" s="27">
        <v>6.0000000000000001E-3</v>
      </c>
      <c r="M2316" s="179">
        <v>289</v>
      </c>
      <c r="N2316" s="13">
        <v>289</v>
      </c>
      <c r="O2316" s="17">
        <v>2E-3</v>
      </c>
      <c r="P2316" s="27">
        <v>1</v>
      </c>
      <c r="Q2316" s="27">
        <v>6.0000000000000001E-3</v>
      </c>
      <c r="R2316" s="13">
        <v>938</v>
      </c>
      <c r="S2316" s="13">
        <v>240</v>
      </c>
      <c r="T2316" s="133">
        <v>2.9999999999999997E-4</v>
      </c>
      <c r="U2316" s="27">
        <v>1.2637000000000001E-2</v>
      </c>
      <c r="V2316" s="8">
        <f t="shared" ref="V2316" si="6181">IF(AB2314="Latest Sag:",-(K2316*L2316+P2316*Q2316),-(K2316*L2316+P2316*Q2316)+U2316)</f>
        <v>-5.3630000000000014E-3</v>
      </c>
      <c r="W2316" s="8">
        <f t="shared" ref="W2316" si="6182">IF(OR(AC2315="",AC2315=0),Z2315+V2316,IF(AB2314="Latest Sag:",AA2315+U2316+V2316,AC2315+V2316))</f>
        <v>0.11451900000000001</v>
      </c>
      <c r="X2316" s="33">
        <v>-36.460329999999999</v>
      </c>
      <c r="Y2316" s="53">
        <f t="shared" ref="Y2316" si="6183">IF(OR(ISBLANK(X2316),X2314=VALUE(20)),,IF(W2314="Latest Z20:",ABS(X2314-X2316-K2313*L2313-P2313*Q2313+U2315+U2316),ABS(X2315-X2316-K2315*L2315-P2315*Q2315+U2316)))</f>
        <v>4.4356879280726957E-15</v>
      </c>
      <c r="Z2316" s="28">
        <v>-67.831674000000007</v>
      </c>
      <c r="AA2316" s="28">
        <v>0.15759200000000001</v>
      </c>
      <c r="AB2316" s="28">
        <v>-4.3131000000000003E-2</v>
      </c>
      <c r="AC2316" s="8">
        <f t="shared" ref="AC2316" si="6184">AB2316+AA2316</f>
        <v>0.11446100000000001</v>
      </c>
      <c r="AD2316" s="35">
        <v>0.114411660276308</v>
      </c>
      <c r="AE2316" s="8">
        <f t="shared" ref="AE2316" si="6185">IF(AD2316="",0,IF(OR(AC2316="",AC2316=0),W2316-AD2316,AC2316-AD2316))</f>
        <v>4.9339723692004567E-5</v>
      </c>
      <c r="AF2316" s="58">
        <f t="shared" ref="AF2316" si="6186">IF(AA2316="",(Z2316-V2316)-Z2315,AC2316-W2316)</f>
        <v>-5.8000000000002494E-5</v>
      </c>
      <c r="AG2316" s="40"/>
      <c r="AH2316" s="73"/>
      <c r="AI2316" s="40"/>
      <c r="AJ2316" s="73">
        <v>450</v>
      </c>
      <c r="AK2316" s="40">
        <v>26</v>
      </c>
      <c r="AL2316" s="73">
        <v>200</v>
      </c>
      <c r="AM2316" s="70"/>
      <c r="AN2316" s="74"/>
      <c r="AO2316" s="70"/>
      <c r="AP2316" s="63"/>
      <c r="AQ2316" s="63"/>
      <c r="AR2316" s="40"/>
      <c r="AS2316" s="40"/>
      <c r="AT2316" s="63"/>
      <c r="AU2316" s="63"/>
      <c r="AV2316" s="142"/>
      <c r="AW2316" s="71"/>
      <c r="AX2316" s="45"/>
      <c r="AY2316" s="45"/>
      <c r="AZ2316" s="46"/>
      <c r="BA2316" s="152"/>
      <c r="BB2316" s="47"/>
      <c r="BC2316" s="158">
        <v>1</v>
      </c>
      <c r="BD2316" s="158"/>
      <c r="BE2316" s="47"/>
      <c r="BF2316" s="56"/>
      <c r="BG2316" s="49"/>
      <c r="BH2316" s="50"/>
      <c r="BI2316" s="49"/>
      <c r="BJ2316" s="49"/>
      <c r="BK2316" s="49"/>
      <c r="BL2316" s="49"/>
      <c r="BM2316" s="49"/>
      <c r="BN2316" s="50"/>
      <c r="BO2316" s="49"/>
      <c r="BP2316" s="49"/>
      <c r="BQ2316" s="50"/>
      <c r="BR2316" s="9"/>
    </row>
    <row r="2317" spans="1:70" s="6" customFormat="1" x14ac:dyDescent="0.25">
      <c r="A2317" s="170" t="s">
        <v>1155</v>
      </c>
      <c r="B2317" s="136"/>
      <c r="C2317" s="137">
        <v>45001.89744212963</v>
      </c>
      <c r="D2317" s="146">
        <v>3.23</v>
      </c>
      <c r="E2317" s="181" t="s">
        <v>814</v>
      </c>
      <c r="F2317" s="165" t="s">
        <v>1171</v>
      </c>
      <c r="G2317" s="22"/>
      <c r="H2317" s="134"/>
      <c r="I2317" s="134"/>
      <c r="J2317" s="145"/>
      <c r="K2317" s="29"/>
      <c r="L2317" s="29"/>
      <c r="M2317" s="1"/>
      <c r="N2317" s="1"/>
      <c r="O2317" s="3"/>
      <c r="P2317" s="29"/>
      <c r="Q2317" s="29"/>
      <c r="R2317" s="1"/>
      <c r="S2317" s="1"/>
      <c r="T2317" s="147" t="s">
        <v>903</v>
      </c>
      <c r="U2317" s="32" t="s">
        <v>24</v>
      </c>
      <c r="V2317" s="24"/>
      <c r="W2317" s="25" t="s">
        <v>22</v>
      </c>
      <c r="X2317" s="30">
        <v>20</v>
      </c>
      <c r="Y2317" s="138"/>
      <c r="Z2317" s="30"/>
      <c r="AA2317" s="30"/>
      <c r="AB2317" s="36" t="s">
        <v>21</v>
      </c>
      <c r="AC2317" s="24">
        <f>$AC$2316</f>
        <v>0.11446100000000001</v>
      </c>
      <c r="AD2317" s="30"/>
      <c r="AE2317" s="24"/>
      <c r="AF2317" s="24"/>
      <c r="AG2317" s="41"/>
      <c r="AH2317" s="41"/>
      <c r="AI2317" s="41"/>
      <c r="AJ2317" s="41"/>
      <c r="AK2317" s="41"/>
      <c r="AL2317" s="41"/>
      <c r="AM2317" s="41"/>
      <c r="AN2317" s="41"/>
      <c r="AO2317" s="41"/>
      <c r="AP2317" s="135"/>
      <c r="AQ2317" s="135"/>
      <c r="AR2317" s="41"/>
      <c r="AS2317" s="41"/>
      <c r="AT2317" s="135"/>
      <c r="AU2317" s="135"/>
      <c r="AV2317" s="29"/>
      <c r="AW2317" s="42"/>
      <c r="AX2317" s="42"/>
      <c r="AY2317" s="42"/>
      <c r="AZ2317" s="43"/>
      <c r="BA2317" s="151"/>
      <c r="BB2317" s="44"/>
      <c r="BC2317" s="157">
        <v>2</v>
      </c>
      <c r="BD2317" s="157"/>
      <c r="BE2317" s="44"/>
      <c r="BF2317" s="48"/>
      <c r="BG2317" s="48"/>
      <c r="BH2317" s="48"/>
      <c r="BI2317" s="48"/>
      <c r="BJ2317" s="48"/>
      <c r="BK2317" s="48"/>
      <c r="BL2317" s="48"/>
      <c r="BM2317" s="48"/>
      <c r="BN2317" s="48"/>
      <c r="BO2317" s="48"/>
      <c r="BP2317" s="48"/>
      <c r="BQ2317" s="48"/>
      <c r="BR2317" s="1"/>
    </row>
    <row r="2318" spans="1:70" s="7" customFormat="1" x14ac:dyDescent="0.25">
      <c r="A2318" s="68" t="s">
        <v>3173</v>
      </c>
      <c r="B2318" s="67" t="s">
        <v>1436</v>
      </c>
      <c r="C2318" s="52">
        <v>45001.90011574074</v>
      </c>
      <c r="D2318" s="16">
        <f t="shared" ref="D2318" si="6187">(K2318*M2318+P2318*R2318)/(24*60*60)</f>
        <v>0</v>
      </c>
      <c r="E2318" s="180"/>
      <c r="F2318" s="14" t="s">
        <v>3160</v>
      </c>
      <c r="G2318" s="15">
        <v>0.112</v>
      </c>
      <c r="H2318" s="131">
        <v>20</v>
      </c>
      <c r="I2318" s="131">
        <v>15</v>
      </c>
      <c r="J2318" s="143" t="s">
        <v>2139</v>
      </c>
      <c r="K2318" s="37"/>
      <c r="L2318" s="27">
        <v>6.0000000000000001E-3</v>
      </c>
      <c r="M2318" s="179">
        <v>289</v>
      </c>
      <c r="N2318" s="13">
        <v>289</v>
      </c>
      <c r="O2318" s="17">
        <v>2E-3</v>
      </c>
      <c r="P2318" s="37"/>
      <c r="Q2318" s="27">
        <v>6.0000000000000001E-3</v>
      </c>
      <c r="R2318" s="13">
        <v>938</v>
      </c>
      <c r="S2318" s="13">
        <v>240</v>
      </c>
      <c r="T2318" s="133">
        <v>2.9999999999999997E-4</v>
      </c>
      <c r="U2318" s="27"/>
      <c r="V2318" s="8">
        <f t="shared" ref="V2318" si="6188">IF(AB2316="Latest Sag:",-(K2318*L2318+P2318*Q2318),-(K2318*L2318+P2318*Q2318)+U2318)</f>
        <v>0</v>
      </c>
      <c r="W2318" s="8">
        <f t="shared" ref="W2318" si="6189">IF(OR(AC2317="",AC2317=0),Z2317+V2318,IF(AB2316="Latest Sag:",AA2317+U2318+V2318,AC2317+V2318))</f>
        <v>0.11446100000000001</v>
      </c>
      <c r="X2318" s="34"/>
      <c r="Y2318" s="53">
        <f t="shared" ref="Y2318" si="6190">IF(OR(ISBLANK(X2318),X2316=VALUE(20)),,IF(W2316="Latest Z20:",ABS(X2316-X2318-K2315*L2315-P2315*Q2315+U2317+U2318),ABS(X2317-X2318-K2317*L2317-P2317*Q2317+U2318)))</f>
        <v>0</v>
      </c>
      <c r="Z2318" s="28">
        <v>-67.831997000000001</v>
      </c>
      <c r="AA2318" s="28">
        <v>0.15768099999999999</v>
      </c>
      <c r="AB2318" s="28">
        <v>1.8918000000000001E-2</v>
      </c>
      <c r="AC2318" s="8">
        <f t="shared" ref="AC2318" si="6191">AB2318+AA2318</f>
        <v>0.17659899999999998</v>
      </c>
      <c r="AD2318" s="35">
        <v>0.11465193439567101</v>
      </c>
      <c r="AE2318" s="8">
        <f t="shared" ref="AE2318" si="6192">IF(AD2318="",0,IF(OR(AC2318="",AC2318=0),W2318-AD2318,AC2318-AD2318))</f>
        <v>6.1947065604328971E-2</v>
      </c>
      <c r="AF2318" s="58">
        <f t="shared" ref="AF2318" si="6193">IF(AA2318="",(Z2318-V2318)-Z2317,AC2318-W2318)</f>
        <v>6.2137999999999971E-2</v>
      </c>
      <c r="AG2318" s="40"/>
      <c r="AH2318" s="73"/>
      <c r="AI2318" s="40"/>
      <c r="AJ2318" s="73">
        <v>450</v>
      </c>
      <c r="AK2318" s="40">
        <v>1808</v>
      </c>
      <c r="AL2318" s="73">
        <v>200</v>
      </c>
      <c r="AM2318" s="70"/>
      <c r="AN2318" s="74"/>
      <c r="AO2318" s="70"/>
      <c r="AP2318" s="63"/>
      <c r="AQ2318" s="63"/>
      <c r="AR2318" s="40"/>
      <c r="AS2318" s="40"/>
      <c r="AT2318" s="63"/>
      <c r="AU2318" s="63"/>
      <c r="AV2318" s="142"/>
      <c r="AW2318" s="71"/>
      <c r="AX2318" s="45"/>
      <c r="AY2318" s="45"/>
      <c r="AZ2318" s="46"/>
      <c r="BA2318" s="152"/>
      <c r="BB2318" s="47"/>
      <c r="BC2318" s="158">
        <v>2</v>
      </c>
      <c r="BD2318" s="158"/>
      <c r="BE2318" s="47"/>
      <c r="BF2318" s="56"/>
      <c r="BG2318" s="49"/>
      <c r="BH2318" s="50"/>
      <c r="BI2318" s="49"/>
      <c r="BJ2318" s="49"/>
      <c r="BK2318" s="49"/>
      <c r="BL2318" s="49"/>
      <c r="BM2318" s="49"/>
      <c r="BN2318" s="50"/>
      <c r="BO2318" s="49"/>
      <c r="BP2318" s="49"/>
      <c r="BQ2318" s="50"/>
      <c r="BR2318" s="9"/>
    </row>
    <row r="2319" spans="1:70" s="7" customFormat="1" x14ac:dyDescent="0.25">
      <c r="A2319" s="68" t="s">
        <v>3174</v>
      </c>
      <c r="B2319" s="67" t="s">
        <v>1436</v>
      </c>
      <c r="C2319" s="52">
        <v>45001.915856481479</v>
      </c>
      <c r="D2319" s="16">
        <f t="shared" ref="D2319" si="6194">(K2319*M2319+P2319*R2319)/(24*60*60)</f>
        <v>3.6793981481481483E-2</v>
      </c>
      <c r="E2319" s="180"/>
      <c r="F2319" s="14" t="s">
        <v>3160</v>
      </c>
      <c r="G2319" s="15">
        <v>0.112</v>
      </c>
      <c r="H2319" s="131">
        <v>20</v>
      </c>
      <c r="I2319" s="131">
        <v>15</v>
      </c>
      <c r="J2319" s="143" t="s">
        <v>2139</v>
      </c>
      <c r="K2319" s="27">
        <v>11</v>
      </c>
      <c r="L2319" s="27">
        <v>6.0000000000000001E-3</v>
      </c>
      <c r="M2319" s="179">
        <v>289</v>
      </c>
      <c r="N2319" s="13">
        <v>289</v>
      </c>
      <c r="O2319" s="17">
        <v>2E-3</v>
      </c>
      <c r="P2319" s="27">
        <v>0</v>
      </c>
      <c r="Q2319" s="27">
        <v>6.0000000000000001E-3</v>
      </c>
      <c r="R2319" s="13">
        <v>938</v>
      </c>
      <c r="S2319" s="13">
        <v>240</v>
      </c>
      <c r="T2319" s="133">
        <v>2.9999999999999997E-4</v>
      </c>
      <c r="U2319" s="27">
        <v>2.9127E-2</v>
      </c>
      <c r="V2319" s="8">
        <f t="shared" ref="V2319" si="6195">IF(AB2317="Latest Sag:",-(K2319*L2319+P2319*Q2319),-(K2319*L2319+P2319*Q2319)+U2319)</f>
        <v>-6.6000000000000003E-2</v>
      </c>
      <c r="W2319" s="8">
        <f t="shared" ref="W2319" si="6196">IF(OR(AC2318="",AC2318=0),Z2318+V2319,IF(AB2317="Latest Sag:",AA2318+U2319+V2319,AC2318+V2319))</f>
        <v>0.12080799999999997</v>
      </c>
      <c r="X2319" s="33">
        <v>-36.403700000000001</v>
      </c>
      <c r="Y2319" s="53">
        <f t="shared" ref="Y2319" si="6197">IF(OR(ISBLANK(X2319),X2317=VALUE(20)),,IF(W2317="Latest Z20:",ABS(X2317-X2319-K2316*L2316-P2316*Q2316+U2318+U2319),ABS(X2318-X2319-K2318*L2318-P2318*Q2318+U2319)))</f>
        <v>0</v>
      </c>
      <c r="Z2319" s="28">
        <v>-67.831421000000006</v>
      </c>
      <c r="AA2319" s="28">
        <v>0.15771299999999999</v>
      </c>
      <c r="AB2319" s="28">
        <v>-3.5031E-2</v>
      </c>
      <c r="AC2319" s="8">
        <f t="shared" ref="AC2319" si="6198">AB2319+AA2319</f>
        <v>0.12268199999999999</v>
      </c>
      <c r="AD2319" s="35">
        <v>0.11465193439567101</v>
      </c>
      <c r="AE2319" s="8">
        <f t="shared" ref="AE2319" si="6199">IF(AD2319="",0,IF(OR(AC2319="",AC2319=0),W2319-AD2319,AC2319-AD2319))</f>
        <v>8.0300656043289786E-3</v>
      </c>
      <c r="AF2319" s="58">
        <f t="shared" ref="AF2319" si="6200">IF(AA2319="",(Z2319-V2319)-Z2318,AC2319-W2319)</f>
        <v>1.8740000000000145E-3</v>
      </c>
      <c r="AG2319" s="40"/>
      <c r="AH2319" s="73"/>
      <c r="AI2319" s="40"/>
      <c r="AJ2319" s="73">
        <v>450</v>
      </c>
      <c r="AK2319" s="40">
        <v>41</v>
      </c>
      <c r="AL2319" s="73">
        <v>200</v>
      </c>
      <c r="AM2319" s="70"/>
      <c r="AN2319" s="74"/>
      <c r="AO2319" s="70"/>
      <c r="AP2319" s="63"/>
      <c r="AQ2319" s="63"/>
      <c r="AR2319" s="40"/>
      <c r="AS2319" s="40"/>
      <c r="AT2319" s="63"/>
      <c r="AU2319" s="63"/>
      <c r="AV2319" s="142"/>
      <c r="AW2319" s="71"/>
      <c r="AX2319" s="45"/>
      <c r="AY2319" s="45"/>
      <c r="AZ2319" s="46"/>
      <c r="BA2319" s="152"/>
      <c r="BB2319" s="47"/>
      <c r="BC2319" s="158">
        <v>2</v>
      </c>
      <c r="BD2319" s="158"/>
      <c r="BE2319" s="47"/>
      <c r="BF2319" s="56"/>
      <c r="BG2319" s="49"/>
      <c r="BH2319" s="50"/>
      <c r="BI2319" s="49"/>
      <c r="BJ2319" s="49"/>
      <c r="BK2319" s="49"/>
      <c r="BL2319" s="49"/>
      <c r="BM2319" s="49"/>
      <c r="BN2319" s="50"/>
      <c r="BO2319" s="49"/>
      <c r="BP2319" s="49"/>
      <c r="BQ2319" s="50"/>
      <c r="BR2319" s="9"/>
    </row>
    <row r="2320" spans="1:70" s="7" customFormat="1" x14ac:dyDescent="0.25">
      <c r="A2320" s="68" t="s">
        <v>3175</v>
      </c>
      <c r="B2320" s="67" t="s">
        <v>1436</v>
      </c>
      <c r="C2320" s="52">
        <v>45001.964849537035</v>
      </c>
      <c r="D2320" s="16">
        <f t="shared" ref="D2320" si="6201">(K2320*M2320+P2320*R2320)/(24*60*60)</f>
        <v>1.0034722222222223E-2</v>
      </c>
      <c r="E2320" s="180"/>
      <c r="F2320" s="14" t="s">
        <v>3160</v>
      </c>
      <c r="G2320" s="15">
        <v>0.112</v>
      </c>
      <c r="H2320" s="131">
        <v>20</v>
      </c>
      <c r="I2320" s="131">
        <v>15</v>
      </c>
      <c r="J2320" s="143" t="s">
        <v>2139</v>
      </c>
      <c r="K2320" s="27">
        <v>3</v>
      </c>
      <c r="L2320" s="27">
        <v>6.0000000000000001E-3</v>
      </c>
      <c r="M2320" s="179">
        <v>289</v>
      </c>
      <c r="N2320" s="13">
        <v>289</v>
      </c>
      <c r="O2320" s="17">
        <v>2E-3</v>
      </c>
      <c r="P2320" s="27">
        <v>0</v>
      </c>
      <c r="Q2320" s="27">
        <v>6.0000000000000001E-3</v>
      </c>
      <c r="R2320" s="13">
        <v>938</v>
      </c>
      <c r="S2320" s="13">
        <v>240</v>
      </c>
      <c r="T2320" s="133">
        <v>2.9999999999999997E-4</v>
      </c>
      <c r="U2320" s="27">
        <v>1.4933999999999999E-2</v>
      </c>
      <c r="V2320" s="8">
        <f t="shared" ref="V2320" si="6202">IF(AB2318="Latest Sag:",-(K2320*L2320+P2320*Q2320),-(K2320*L2320+P2320*Q2320)+U2320)</f>
        <v>-3.0660000000000028E-3</v>
      </c>
      <c r="W2320" s="8">
        <f t="shared" ref="W2320" si="6203">IF(OR(AC2319="",AC2319=0),Z2319+V2320,IF(AB2318="Latest Sag:",AA2319+U2320+V2320,AC2319+V2320))</f>
        <v>0.11961599999999999</v>
      </c>
      <c r="X2320" s="33">
        <v>-36.45476</v>
      </c>
      <c r="Y2320" s="53">
        <f t="shared" ref="Y2320" si="6204">IF(OR(ISBLANK(X2320),X2318=VALUE(20)),,IF(W2318="Latest Z20:",ABS(X2318-X2320-K2317*L2317-P2317*Q2317+U2319+U2320),ABS(X2319-X2320-K2319*L2319-P2319*Q2319+U2320)))</f>
        <v>6.0000000003425369E-6</v>
      </c>
      <c r="Z2320" s="28">
        <v>-67.831562000000005</v>
      </c>
      <c r="AA2320" s="28">
        <v>0.15772700000000001</v>
      </c>
      <c r="AB2320" s="28">
        <v>-3.7740000000000003E-2</v>
      </c>
      <c r="AC2320" s="8">
        <f t="shared" ref="AC2320" si="6205">AB2320+AA2320</f>
        <v>0.11998700000000001</v>
      </c>
      <c r="AD2320" s="35">
        <v>0.11465193439567101</v>
      </c>
      <c r="AE2320" s="8">
        <f t="shared" ref="AE2320" si="6206">IF(AD2320="",0,IF(OR(AC2320="",AC2320=0),W2320-AD2320,AC2320-AD2320))</f>
        <v>5.3350656043290035E-3</v>
      </c>
      <c r="AF2320" s="58">
        <f t="shared" ref="AF2320" si="6207">IF(AA2320="",(Z2320-V2320)-Z2319,AC2320-W2320)</f>
        <v>3.7100000000002409E-4</v>
      </c>
      <c r="AG2320" s="40"/>
      <c r="AH2320" s="73"/>
      <c r="AI2320" s="40"/>
      <c r="AJ2320" s="73">
        <v>450</v>
      </c>
      <c r="AK2320" s="40">
        <v>20</v>
      </c>
      <c r="AL2320" s="73">
        <v>200</v>
      </c>
      <c r="AM2320" s="70"/>
      <c r="AN2320" s="74"/>
      <c r="AO2320" s="70"/>
      <c r="AP2320" s="63"/>
      <c r="AQ2320" s="63"/>
      <c r="AR2320" s="40"/>
      <c r="AS2320" s="40"/>
      <c r="AT2320" s="63"/>
      <c r="AU2320" s="63"/>
      <c r="AV2320" s="142"/>
      <c r="AW2320" s="71"/>
      <c r="AX2320" s="45"/>
      <c r="AY2320" s="45"/>
      <c r="AZ2320" s="46"/>
      <c r="BA2320" s="152"/>
      <c r="BB2320" s="47"/>
      <c r="BC2320" s="158">
        <v>2</v>
      </c>
      <c r="BD2320" s="158"/>
      <c r="BE2320" s="47"/>
      <c r="BF2320" s="56"/>
      <c r="BG2320" s="49"/>
      <c r="BH2320" s="50"/>
      <c r="BI2320" s="49"/>
      <c r="BJ2320" s="49"/>
      <c r="BK2320" s="49"/>
      <c r="BL2320" s="49"/>
      <c r="BM2320" s="49"/>
      <c r="BN2320" s="50"/>
      <c r="BO2320" s="49"/>
      <c r="BP2320" s="49"/>
      <c r="BQ2320" s="50"/>
      <c r="BR2320" s="9"/>
    </row>
    <row r="2321" spans="1:70" s="7" customFormat="1" x14ac:dyDescent="0.25">
      <c r="A2321" s="68" t="s">
        <v>3176</v>
      </c>
      <c r="B2321" s="67" t="s">
        <v>1436</v>
      </c>
      <c r="C2321" s="52">
        <v>45001.985497685186</v>
      </c>
      <c r="D2321" s="16">
        <f t="shared" ref="D2321" si="6208">(K2321*M2321+P2321*R2321)/(24*60*60)</f>
        <v>1.7546296296296296E-2</v>
      </c>
      <c r="E2321" s="180"/>
      <c r="F2321" s="14" t="s">
        <v>3160</v>
      </c>
      <c r="G2321" s="15">
        <v>0.112</v>
      </c>
      <c r="H2321" s="131">
        <v>20</v>
      </c>
      <c r="I2321" s="131">
        <v>15</v>
      </c>
      <c r="J2321" s="143" t="s">
        <v>2139</v>
      </c>
      <c r="K2321" s="27">
        <v>2</v>
      </c>
      <c r="L2321" s="27">
        <v>6.0000000000000001E-3</v>
      </c>
      <c r="M2321" s="179">
        <v>289</v>
      </c>
      <c r="N2321" s="13">
        <v>289</v>
      </c>
      <c r="O2321" s="17">
        <v>2E-3</v>
      </c>
      <c r="P2321" s="27">
        <v>1</v>
      </c>
      <c r="Q2321" s="27">
        <v>6.0000000000000001E-3</v>
      </c>
      <c r="R2321" s="13">
        <v>938</v>
      </c>
      <c r="S2321" s="13">
        <v>240</v>
      </c>
      <c r="T2321" s="133">
        <v>2.9999999999999997E-4</v>
      </c>
      <c r="U2321" s="27">
        <v>1.2763999999999999E-2</v>
      </c>
      <c r="V2321" s="8">
        <f t="shared" ref="V2321" si="6209">IF(AB2319="Latest Sag:",-(K2321*L2321+P2321*Q2321),-(K2321*L2321+P2321*Q2321)+U2321)</f>
        <v>-5.2360000000000028E-3</v>
      </c>
      <c r="W2321" s="8">
        <f t="shared" ref="W2321" si="6210">IF(OR(AC2320="",AC2320=0),Z2320+V2321,IF(AB2319="Latest Sag:",AA2320+U2321+V2321,AC2320+V2321))</f>
        <v>0.11475100000000001</v>
      </c>
      <c r="X2321" s="33">
        <v>-36.46</v>
      </c>
      <c r="Y2321" s="53">
        <f t="shared" ref="Y2321" si="6211">IF(OR(ISBLANK(X2321),X2319=VALUE(20)),,IF(W2319="Latest Z20:",ABS(X2319-X2321-K2318*L2318-P2318*Q2318+U2320+U2321),ABS(X2320-X2321-K2320*L2320-P2320*Q2320+U2321)))</f>
        <v>4.0000000005747244E-6</v>
      </c>
      <c r="Z2321" s="28">
        <v>-67.831558000000001</v>
      </c>
      <c r="AA2321" s="28">
        <v>0.157689</v>
      </c>
      <c r="AB2321" s="28">
        <v>-4.2971000000000002E-2</v>
      </c>
      <c r="AC2321" s="8">
        <f t="shared" ref="AC2321" si="6212">AB2321+AA2321</f>
        <v>0.11471799999999999</v>
      </c>
      <c r="AD2321" s="35">
        <v>0.11465193439567101</v>
      </c>
      <c r="AE2321" s="8">
        <f t="shared" ref="AE2321" si="6213">IF(AD2321="",0,IF(OR(AC2321="",AC2321=0),W2321-AD2321,AC2321-AD2321))</f>
        <v>6.6065604328979788E-5</v>
      </c>
      <c r="AF2321" s="58">
        <f t="shared" ref="AF2321" si="6214">IF(AA2321="",(Z2321-V2321)-Z2320,AC2321-W2321)</f>
        <v>-3.3000000000019125E-5</v>
      </c>
      <c r="AG2321" s="40"/>
      <c r="AH2321" s="73"/>
      <c r="AI2321" s="40"/>
      <c r="AJ2321" s="73">
        <v>450</v>
      </c>
      <c r="AK2321" s="40">
        <v>19</v>
      </c>
      <c r="AL2321" s="73">
        <v>200</v>
      </c>
      <c r="AM2321" s="70"/>
      <c r="AN2321" s="74"/>
      <c r="AO2321" s="70"/>
      <c r="AP2321" s="63"/>
      <c r="AQ2321" s="63"/>
      <c r="AR2321" s="40"/>
      <c r="AS2321" s="40"/>
      <c r="AT2321" s="63"/>
      <c r="AU2321" s="63"/>
      <c r="AV2321" s="142"/>
      <c r="AW2321" s="71"/>
      <c r="AX2321" s="45"/>
      <c r="AY2321" s="45"/>
      <c r="AZ2321" s="46"/>
      <c r="BA2321" s="152"/>
      <c r="BB2321" s="47"/>
      <c r="BC2321" s="158">
        <v>2</v>
      </c>
      <c r="BD2321" s="158">
        <v>4</v>
      </c>
      <c r="BE2321" s="47">
        <v>7.2</v>
      </c>
      <c r="BF2321" s="56"/>
      <c r="BG2321" s="49"/>
      <c r="BH2321" s="50"/>
      <c r="BI2321" s="49"/>
      <c r="BJ2321" s="49"/>
      <c r="BK2321" s="49"/>
      <c r="BL2321" s="49"/>
      <c r="BM2321" s="49"/>
      <c r="BN2321" s="50"/>
      <c r="BO2321" s="49"/>
      <c r="BP2321" s="49"/>
      <c r="BQ2321" s="50"/>
      <c r="BR2321" s="9"/>
    </row>
    <row r="2322" spans="1:70" s="6" customFormat="1" x14ac:dyDescent="0.25">
      <c r="A2322" s="170" t="s">
        <v>1155</v>
      </c>
      <c r="B2322" s="136"/>
      <c r="C2322" s="137">
        <v>45002.040925925925</v>
      </c>
      <c r="D2322" s="146">
        <v>3.44</v>
      </c>
      <c r="E2322" s="181" t="s">
        <v>814</v>
      </c>
      <c r="F2322" s="165" t="s">
        <v>1175</v>
      </c>
      <c r="G2322" s="22"/>
      <c r="H2322" s="134"/>
      <c r="I2322" s="134"/>
      <c r="J2322" s="145"/>
      <c r="K2322" s="29"/>
      <c r="L2322" s="29"/>
      <c r="M2322" s="1"/>
      <c r="N2322" s="1"/>
      <c r="O2322" s="3"/>
      <c r="P2322" s="29"/>
      <c r="Q2322" s="29"/>
      <c r="R2322" s="1"/>
      <c r="S2322" s="1"/>
      <c r="T2322" s="147" t="s">
        <v>903</v>
      </c>
      <c r="U2322" s="32" t="s">
        <v>24</v>
      </c>
      <c r="V2322" s="24"/>
      <c r="W2322" s="25" t="s">
        <v>22</v>
      </c>
      <c r="X2322" s="30">
        <v>20</v>
      </c>
      <c r="Y2322" s="138"/>
      <c r="Z2322" s="30"/>
      <c r="AA2322" s="30"/>
      <c r="AB2322" s="36" t="s">
        <v>21</v>
      </c>
      <c r="AC2322" s="24">
        <f>$AC$2321</f>
        <v>0.11471799999999999</v>
      </c>
      <c r="AD2322" s="30"/>
      <c r="AE2322" s="24"/>
      <c r="AF2322" s="24"/>
      <c r="AG2322" s="41"/>
      <c r="AH2322" s="41"/>
      <c r="AI2322" s="41"/>
      <c r="AJ2322" s="41"/>
      <c r="AK2322" s="41"/>
      <c r="AL2322" s="41"/>
      <c r="AM2322" s="41"/>
      <c r="AN2322" s="41"/>
      <c r="AO2322" s="41"/>
      <c r="AP2322" s="135"/>
      <c r="AQ2322" s="135"/>
      <c r="AR2322" s="41"/>
      <c r="AS2322" s="41"/>
      <c r="AT2322" s="135"/>
      <c r="AU2322" s="135"/>
      <c r="AV2322" s="29"/>
      <c r="AW2322" s="42"/>
      <c r="AX2322" s="42"/>
      <c r="AY2322" s="42"/>
      <c r="AZ2322" s="43"/>
      <c r="BA2322" s="151"/>
      <c r="BB2322" s="44"/>
      <c r="BC2322" s="157">
        <v>3</v>
      </c>
      <c r="BD2322" s="157"/>
      <c r="BE2322" s="44"/>
      <c r="BF2322" s="48"/>
      <c r="BG2322" s="48"/>
      <c r="BH2322" s="48"/>
      <c r="BI2322" s="48"/>
      <c r="BJ2322" s="48"/>
      <c r="BK2322" s="48"/>
      <c r="BL2322" s="48"/>
      <c r="BM2322" s="48"/>
      <c r="BN2322" s="48"/>
      <c r="BO2322" s="48"/>
      <c r="BP2322" s="48"/>
      <c r="BQ2322" s="48"/>
      <c r="BR2322" s="1"/>
    </row>
    <row r="2323" spans="1:70" s="7" customFormat="1" x14ac:dyDescent="0.25">
      <c r="A2323" s="68" t="s">
        <v>3177</v>
      </c>
      <c r="B2323" s="67" t="s">
        <v>1260</v>
      </c>
      <c r="C2323" s="52">
        <v>45002.040983796294</v>
      </c>
      <c r="D2323" s="16">
        <f t="shared" ref="D2323" si="6215">(K2323*M2323+P2323*R2323)/(24*60*60)</f>
        <v>0</v>
      </c>
      <c r="E2323" s="180"/>
      <c r="F2323" s="14" t="s">
        <v>3160</v>
      </c>
      <c r="G2323" s="15">
        <v>0.112</v>
      </c>
      <c r="H2323" s="131">
        <v>20</v>
      </c>
      <c r="I2323" s="131">
        <v>15</v>
      </c>
      <c r="J2323" s="143" t="s">
        <v>2139</v>
      </c>
      <c r="K2323" s="37"/>
      <c r="L2323" s="27">
        <v>6.0000000000000001E-3</v>
      </c>
      <c r="M2323" s="179">
        <v>289</v>
      </c>
      <c r="N2323" s="13">
        <v>289</v>
      </c>
      <c r="O2323" s="17">
        <v>2E-3</v>
      </c>
      <c r="P2323" s="37"/>
      <c r="Q2323" s="27">
        <v>6.0000000000000001E-3</v>
      </c>
      <c r="R2323" s="13">
        <v>938</v>
      </c>
      <c r="S2323" s="13">
        <v>240</v>
      </c>
      <c r="T2323" s="133">
        <v>2.9999999999999997E-4</v>
      </c>
      <c r="U2323" s="27"/>
      <c r="V2323" s="8">
        <f t="shared" ref="V2323" si="6216">IF(AB2321="Latest Sag:",-(K2323*L2323+P2323*Q2323),-(K2323*L2323+P2323*Q2323)+U2323)</f>
        <v>0</v>
      </c>
      <c r="W2323" s="8">
        <f t="shared" ref="W2323" si="6217">IF(OR(AC2322="",AC2322=0),Z2322+V2323,IF(AB2321="Latest Sag:",AA2322+U2323+V2323,AC2322+V2323))</f>
        <v>0.11471799999999999</v>
      </c>
      <c r="X2323" s="34"/>
      <c r="Y2323" s="53">
        <f t="shared" ref="Y2323" si="6218">IF(OR(ISBLANK(X2323),X2321=VALUE(20)),,IF(W2321="Latest Z20:",ABS(X2321-X2323-K2320*L2320-P2320*Q2320+U2322+U2323),ABS(X2322-X2323-K2322*L2322-P2322*Q2322+U2323)))</f>
        <v>0</v>
      </c>
      <c r="Z2323" s="28">
        <v>-67.831596000000005</v>
      </c>
      <c r="AA2323" s="28">
        <v>0.157579</v>
      </c>
      <c r="AB2323" s="28">
        <v>2.0223999999999999E-2</v>
      </c>
      <c r="AC2323" s="8">
        <f t="shared" ref="AC2323" si="6219">AB2323+AA2323</f>
        <v>0.17780299999999999</v>
      </c>
      <c r="AD2323" s="35">
        <v>0.11463043346320601</v>
      </c>
      <c r="AE2323" s="8">
        <f t="shared" ref="AE2323" si="6220">IF(AD2323="",0,IF(OR(AC2323="",AC2323=0),W2323-AD2323,AC2323-AD2323))</f>
        <v>6.3172566536793984E-2</v>
      </c>
      <c r="AF2323" s="58">
        <f t="shared" ref="AF2323" si="6221">IF(AA2323="",(Z2323-V2323)-Z2322,AC2323-W2323)</f>
        <v>6.3085000000000002E-2</v>
      </c>
      <c r="AG2323" s="40"/>
      <c r="AH2323" s="73"/>
      <c r="AI2323" s="40"/>
      <c r="AJ2323" s="73">
        <v>450</v>
      </c>
      <c r="AK2323" s="40">
        <v>2282</v>
      </c>
      <c r="AL2323" s="73">
        <v>200</v>
      </c>
      <c r="AM2323" s="70"/>
      <c r="AN2323" s="74"/>
      <c r="AO2323" s="70"/>
      <c r="AP2323" s="63"/>
      <c r="AQ2323" s="63"/>
      <c r="AR2323" s="40"/>
      <c r="AS2323" s="40"/>
      <c r="AT2323" s="63"/>
      <c r="AU2323" s="63"/>
      <c r="AV2323" s="142"/>
      <c r="AW2323" s="71"/>
      <c r="AX2323" s="45"/>
      <c r="AY2323" s="45"/>
      <c r="AZ2323" s="46"/>
      <c r="BA2323" s="152"/>
      <c r="BB2323" s="47"/>
      <c r="BC2323" s="158">
        <v>3</v>
      </c>
      <c r="BD2323" s="158"/>
      <c r="BE2323" s="47"/>
      <c r="BF2323" s="56"/>
      <c r="BG2323" s="49"/>
      <c r="BH2323" s="50"/>
      <c r="BI2323" s="49"/>
      <c r="BJ2323" s="49"/>
      <c r="BK2323" s="49"/>
      <c r="BL2323" s="49"/>
      <c r="BM2323" s="49"/>
      <c r="BN2323" s="50"/>
      <c r="BO2323" s="49"/>
      <c r="BP2323" s="49"/>
      <c r="BQ2323" s="50"/>
      <c r="BR2323" s="9"/>
    </row>
    <row r="2324" spans="1:70" s="7" customFormat="1" x14ac:dyDescent="0.25">
      <c r="A2324" s="68" t="s">
        <v>3178</v>
      </c>
      <c r="B2324" s="67" t="s">
        <v>1260</v>
      </c>
      <c r="C2324" s="52">
        <v>45002.058148148149</v>
      </c>
      <c r="D2324" s="16">
        <f t="shared" ref="D2324" si="6222">(K2324*M2324+P2324*R2324)/(24*60*60)</f>
        <v>3.6793981481481483E-2</v>
      </c>
      <c r="E2324" s="180"/>
      <c r="F2324" s="14" t="s">
        <v>3160</v>
      </c>
      <c r="G2324" s="15">
        <v>0.112</v>
      </c>
      <c r="H2324" s="131">
        <v>20</v>
      </c>
      <c r="I2324" s="131">
        <v>15</v>
      </c>
      <c r="J2324" s="143" t="s">
        <v>2139</v>
      </c>
      <c r="K2324" s="27">
        <v>11</v>
      </c>
      <c r="L2324" s="27">
        <v>6.0000000000000001E-3</v>
      </c>
      <c r="M2324" s="179">
        <v>289</v>
      </c>
      <c r="N2324" s="13">
        <v>289</v>
      </c>
      <c r="O2324" s="17">
        <v>2E-3</v>
      </c>
      <c r="P2324" s="27">
        <v>0</v>
      </c>
      <c r="Q2324" s="27">
        <v>6.0000000000000001E-3</v>
      </c>
      <c r="R2324" s="13">
        <v>938</v>
      </c>
      <c r="S2324" s="13">
        <v>240</v>
      </c>
      <c r="T2324" s="133">
        <v>2.9999999999999997E-4</v>
      </c>
      <c r="U2324" s="27">
        <v>2.9051E-2</v>
      </c>
      <c r="V2324" s="8">
        <f t="shared" ref="V2324" si="6223">IF(AB2322="Latest Sag:",-(K2324*L2324+P2324*Q2324),-(K2324*L2324+P2324*Q2324)+U2324)</f>
        <v>-6.6000000000000003E-2</v>
      </c>
      <c r="W2324" s="8">
        <f t="shared" ref="W2324" si="6224">IF(OR(AC2323="",AC2323=0),Z2323+V2324,IF(AB2322="Latest Sag:",AA2323+U2324+V2324,AC2323+V2324))</f>
        <v>0.12062999999999999</v>
      </c>
      <c r="X2324" s="33">
        <v>-36.405143000000002</v>
      </c>
      <c r="Y2324" s="53">
        <f t="shared" ref="Y2324" si="6225">IF(OR(ISBLANK(X2324),X2322=VALUE(20)),,IF(W2322="Latest Z20:",ABS(X2322-X2324-K2321*L2321-P2321*Q2321+U2323+U2324),ABS(X2323-X2324-K2323*L2323-P2323*Q2323+U2324)))</f>
        <v>0</v>
      </c>
      <c r="Z2324" s="28">
        <v>-67.831370000000007</v>
      </c>
      <c r="AA2324" s="28">
        <v>0.15753800000000001</v>
      </c>
      <c r="AB2324" s="28">
        <v>-3.6567000000000002E-2</v>
      </c>
      <c r="AC2324" s="8">
        <f t="shared" ref="AC2324" si="6226">AB2324+AA2324</f>
        <v>0.12097100000000001</v>
      </c>
      <c r="AD2324" s="35">
        <v>0.11463043346320601</v>
      </c>
      <c r="AE2324" s="8">
        <f t="shared" ref="AE2324" si="6227">IF(AD2324="",0,IF(OR(AC2324="",AC2324=0),W2324-AD2324,AC2324-AD2324))</f>
        <v>6.3405665367940039E-3</v>
      </c>
      <c r="AF2324" s="58">
        <f t="shared" ref="AF2324" si="6228">IF(AA2324="",(Z2324-V2324)-Z2323,AC2324-W2324)</f>
        <v>3.4100000000002184E-4</v>
      </c>
      <c r="AG2324" s="40"/>
      <c r="AH2324" s="73"/>
      <c r="AI2324" s="40"/>
      <c r="AJ2324" s="73">
        <v>450</v>
      </c>
      <c r="AK2324" s="40">
        <v>38</v>
      </c>
      <c r="AL2324" s="73">
        <v>200</v>
      </c>
      <c r="AM2324" s="70"/>
      <c r="AN2324" s="74"/>
      <c r="AO2324" s="70"/>
      <c r="AP2324" s="63"/>
      <c r="AQ2324" s="63"/>
      <c r="AR2324" s="40"/>
      <c r="AS2324" s="40"/>
      <c r="AT2324" s="63"/>
      <c r="AU2324" s="63"/>
      <c r="AV2324" s="142"/>
      <c r="AW2324" s="71"/>
      <c r="AX2324" s="45"/>
      <c r="AY2324" s="45"/>
      <c r="AZ2324" s="46"/>
      <c r="BA2324" s="152"/>
      <c r="BB2324" s="47"/>
      <c r="BC2324" s="158">
        <v>3</v>
      </c>
      <c r="BD2324" s="158"/>
      <c r="BE2324" s="47"/>
      <c r="BF2324" s="56"/>
      <c r="BG2324" s="49"/>
      <c r="BH2324" s="50"/>
      <c r="BI2324" s="49"/>
      <c r="BJ2324" s="49"/>
      <c r="BK2324" s="49"/>
      <c r="BL2324" s="49"/>
      <c r="BM2324" s="49"/>
      <c r="BN2324" s="50"/>
      <c r="BO2324" s="49"/>
      <c r="BP2324" s="49"/>
      <c r="BQ2324" s="50"/>
      <c r="BR2324" s="9"/>
    </row>
    <row r="2325" spans="1:70" s="7" customFormat="1" x14ac:dyDescent="0.25">
      <c r="A2325" s="68" t="s">
        <v>3179</v>
      </c>
      <c r="B2325" s="67" t="s">
        <v>1260</v>
      </c>
      <c r="C2325" s="52">
        <v>45002.106874999998</v>
      </c>
      <c r="D2325" s="16">
        <f t="shared" ref="D2325" si="6229">(K2325*M2325+P2325*R2325)/(24*60*60)</f>
        <v>1.7546296296296296E-2</v>
      </c>
      <c r="E2325" s="180"/>
      <c r="F2325" s="14" t="s">
        <v>3160</v>
      </c>
      <c r="G2325" s="15">
        <v>0.112</v>
      </c>
      <c r="H2325" s="131">
        <v>20</v>
      </c>
      <c r="I2325" s="131">
        <v>15</v>
      </c>
      <c r="J2325" s="143" t="s">
        <v>2139</v>
      </c>
      <c r="K2325" s="27">
        <v>2</v>
      </c>
      <c r="L2325" s="27">
        <v>6.0000000000000001E-3</v>
      </c>
      <c r="M2325" s="179">
        <v>289</v>
      </c>
      <c r="N2325" s="13">
        <v>289</v>
      </c>
      <c r="O2325" s="17">
        <v>2E-3</v>
      </c>
      <c r="P2325" s="27">
        <v>1</v>
      </c>
      <c r="Q2325" s="27">
        <v>6.0000000000000001E-3</v>
      </c>
      <c r="R2325" s="13">
        <v>938</v>
      </c>
      <c r="S2325" s="13">
        <v>240</v>
      </c>
      <c r="T2325" s="133">
        <v>2.9999999999999997E-4</v>
      </c>
      <c r="U2325" s="27">
        <v>1.174E-2</v>
      </c>
      <c r="V2325" s="8">
        <f t="shared" ref="V2325" si="6230">IF(AB2323="Latest Sag:",-(K2325*L2325+P2325*Q2325),-(K2325*L2325+P2325*Q2325)+U2325)</f>
        <v>-6.2600000000000017E-3</v>
      </c>
      <c r="W2325" s="8">
        <f t="shared" ref="W2325" si="6231">IF(OR(AC2324="",AC2324=0),Z2324+V2325,IF(AB2323="Latest Sag:",AA2324+U2325+V2325,AC2324+V2325))</f>
        <v>0.11471100000000001</v>
      </c>
      <c r="X2325" s="33">
        <v>-36.459404999999997</v>
      </c>
      <c r="Y2325" s="53">
        <f t="shared" ref="Y2325" si="6232">IF(OR(ISBLANK(X2325),X2323=VALUE(20)),,IF(W2323="Latest Z20:",ABS(X2323-X2325-K2322*L2322-P2322*Q2322+U2324+U2325),ABS(X2324-X2325-K2324*L2324-P2324*Q2324+U2325)))</f>
        <v>1.999999994256596E-6</v>
      </c>
      <c r="Z2325" s="28">
        <v>-67.831436999999994</v>
      </c>
      <c r="AA2325" s="28">
        <v>0.15754299999999999</v>
      </c>
      <c r="AB2325" s="28">
        <v>-4.2596000000000002E-2</v>
      </c>
      <c r="AC2325" s="8">
        <f t="shared" ref="AC2325" si="6233">AB2325+AA2325</f>
        <v>0.11494699999999999</v>
      </c>
      <c r="AD2325" s="35">
        <v>0.11463043346320601</v>
      </c>
      <c r="AE2325" s="8">
        <f t="shared" ref="AE2325" si="6234">IF(AD2325="",0,IF(OR(AC2325="",AC2325=0),W2325-AD2325,AC2325-AD2325))</f>
        <v>3.165665367939885E-4</v>
      </c>
      <c r="AF2325" s="58">
        <f t="shared" ref="AF2325" si="6235">IF(AA2325="",(Z2325-V2325)-Z2324,AC2325-W2325)</f>
        <v>2.3599999999998622E-4</v>
      </c>
      <c r="AG2325" s="40"/>
      <c r="AH2325" s="73"/>
      <c r="AI2325" s="40"/>
      <c r="AJ2325" s="73">
        <v>450</v>
      </c>
      <c r="AK2325" s="40">
        <v>22</v>
      </c>
      <c r="AL2325" s="73">
        <v>200</v>
      </c>
      <c r="AM2325" s="70"/>
      <c r="AN2325" s="74"/>
      <c r="AO2325" s="70"/>
      <c r="AP2325" s="63"/>
      <c r="AQ2325" s="63"/>
      <c r="AR2325" s="40"/>
      <c r="AS2325" s="40"/>
      <c r="AT2325" s="63"/>
      <c r="AU2325" s="63"/>
      <c r="AV2325" s="142"/>
      <c r="AW2325" s="71"/>
      <c r="AX2325" s="45"/>
      <c r="AY2325" s="45"/>
      <c r="AZ2325" s="46"/>
      <c r="BA2325" s="152"/>
      <c r="BB2325" s="47"/>
      <c r="BC2325" s="158">
        <v>3</v>
      </c>
      <c r="BD2325" s="158"/>
      <c r="BE2325" s="47"/>
      <c r="BF2325" s="56"/>
      <c r="BG2325" s="49"/>
      <c r="BH2325" s="50"/>
      <c r="BI2325" s="49"/>
      <c r="BJ2325" s="49"/>
      <c r="BK2325" s="49"/>
      <c r="BL2325" s="49"/>
      <c r="BM2325" s="49"/>
      <c r="BN2325" s="50"/>
      <c r="BO2325" s="49"/>
      <c r="BP2325" s="49"/>
      <c r="BQ2325" s="50"/>
      <c r="BR2325" s="9"/>
    </row>
    <row r="2326" spans="1:70" s="7" customFormat="1" x14ac:dyDescent="0.25">
      <c r="A2326" s="68" t="s">
        <v>3180</v>
      </c>
      <c r="B2326" s="67" t="s">
        <v>1260</v>
      </c>
      <c r="C2326" s="52">
        <v>45002.137141203704</v>
      </c>
      <c r="D2326" s="16">
        <f t="shared" ref="D2326" si="6236">(K2326*M2326+P2326*R2326)/(24*60*60)</f>
        <v>1.7546296296296296E-2</v>
      </c>
      <c r="E2326" s="180"/>
      <c r="F2326" s="14" t="s">
        <v>3160</v>
      </c>
      <c r="G2326" s="15">
        <v>0.112</v>
      </c>
      <c r="H2326" s="131">
        <v>20</v>
      </c>
      <c r="I2326" s="131">
        <v>15</v>
      </c>
      <c r="J2326" s="143" t="s">
        <v>2139</v>
      </c>
      <c r="K2326" s="27">
        <v>2</v>
      </c>
      <c r="L2326" s="27">
        <v>6.0000000000000001E-3</v>
      </c>
      <c r="M2326" s="179">
        <v>289</v>
      </c>
      <c r="N2326" s="13">
        <v>289</v>
      </c>
      <c r="O2326" s="17">
        <v>2E-3</v>
      </c>
      <c r="P2326" s="27">
        <v>1</v>
      </c>
      <c r="Q2326" s="27">
        <v>6.0000000000000001E-3</v>
      </c>
      <c r="R2326" s="13">
        <v>938</v>
      </c>
      <c r="S2326" s="13">
        <v>240</v>
      </c>
      <c r="T2326" s="133">
        <v>2.9999999999999997E-4</v>
      </c>
      <c r="U2326" s="27">
        <v>1.7791999999999999E-2</v>
      </c>
      <c r="V2326" s="8">
        <f t="shared" ref="V2326" si="6237">IF(AB2324="Latest Sag:",-(K2326*L2326+P2326*Q2326),-(K2326*L2326+P2326*Q2326)+U2326)</f>
        <v>-2.0800000000000332E-4</v>
      </c>
      <c r="W2326" s="8">
        <f t="shared" ref="W2326" si="6238">IF(OR(AC2325="",AC2325=0),Z2325+V2326,IF(AB2324="Latest Sag:",AA2325+U2326+V2326,AC2325+V2326))</f>
        <v>0.11473899999999999</v>
      </c>
      <c r="X2326" s="33">
        <v>-36.459612</v>
      </c>
      <c r="Y2326" s="53">
        <f t="shared" ref="Y2326" si="6239">IF(OR(ISBLANK(X2326),X2324=VALUE(20)),,IF(W2324="Latest Z20:",ABS(X2324-X2326-K2323*L2323-P2323*Q2323+U2325+U2326),ABS(X2325-X2326-K2325*L2325-P2325*Q2325+U2326)))</f>
        <v>9.9999999682645613E-7</v>
      </c>
      <c r="Z2326" s="28">
        <v>-67.831483000000006</v>
      </c>
      <c r="AA2326" s="28">
        <v>0.15757099999999999</v>
      </c>
      <c r="AB2326" s="28">
        <v>-4.2832000000000002E-2</v>
      </c>
      <c r="AC2326" s="8">
        <f t="shared" ref="AC2326" si="6240">AB2326+AA2326</f>
        <v>0.11473899999999998</v>
      </c>
      <c r="AD2326" s="35">
        <v>0.11463043346320601</v>
      </c>
      <c r="AE2326" s="8">
        <f t="shared" ref="AE2326" si="6241">IF(AD2326="",0,IF(OR(AC2326="",AC2326=0),W2326-AD2326,AC2326-AD2326))</f>
        <v>1.0856653679397477E-4</v>
      </c>
      <c r="AF2326" s="58">
        <f t="shared" ref="AF2326" si="6242">IF(AA2326="",(Z2326-V2326)-Z2325,AC2326-W2326)</f>
        <v>-1.3877787807814457E-17</v>
      </c>
      <c r="AG2326" s="40"/>
      <c r="AH2326" s="73"/>
      <c r="AI2326" s="40"/>
      <c r="AJ2326" s="73">
        <v>450</v>
      </c>
      <c r="AK2326" s="40">
        <v>23</v>
      </c>
      <c r="AL2326" s="73">
        <v>200</v>
      </c>
      <c r="AM2326" s="70"/>
      <c r="AN2326" s="74"/>
      <c r="AO2326" s="70"/>
      <c r="AP2326" s="63"/>
      <c r="AQ2326" s="63"/>
      <c r="AR2326" s="40"/>
      <c r="AS2326" s="40"/>
      <c r="AT2326" s="63"/>
      <c r="AU2326" s="63"/>
      <c r="AV2326" s="142"/>
      <c r="AW2326" s="71"/>
      <c r="AX2326" s="45"/>
      <c r="AY2326" s="45"/>
      <c r="AZ2326" s="46"/>
      <c r="BA2326" s="152"/>
      <c r="BB2326" s="47"/>
      <c r="BC2326" s="158">
        <v>3</v>
      </c>
      <c r="BD2326" s="158"/>
      <c r="BE2326" s="47"/>
      <c r="BF2326" s="56"/>
      <c r="BG2326" s="49"/>
      <c r="BH2326" s="50"/>
      <c r="BI2326" s="49"/>
      <c r="BJ2326" s="49"/>
      <c r="BK2326" s="49"/>
      <c r="BL2326" s="49"/>
      <c r="BM2326" s="49"/>
      <c r="BN2326" s="50"/>
      <c r="BO2326" s="49"/>
      <c r="BP2326" s="49"/>
      <c r="BQ2326" s="50"/>
      <c r="BR2326" s="9"/>
    </row>
    <row r="2327" spans="1:70" s="6" customFormat="1" x14ac:dyDescent="0.25">
      <c r="A2327" s="170" t="s">
        <v>1155</v>
      </c>
      <c r="B2327" s="136"/>
      <c r="C2327" s="137">
        <v>45002.177881944444</v>
      </c>
      <c r="D2327" s="146">
        <v>3.29</v>
      </c>
      <c r="E2327" s="181" t="s">
        <v>814</v>
      </c>
      <c r="F2327" s="165" t="s">
        <v>1179</v>
      </c>
      <c r="G2327" s="22"/>
      <c r="H2327" s="134"/>
      <c r="I2327" s="134"/>
      <c r="J2327" s="145"/>
      <c r="K2327" s="29"/>
      <c r="L2327" s="29"/>
      <c r="M2327" s="1"/>
      <c r="N2327" s="1"/>
      <c r="O2327" s="3"/>
      <c r="P2327" s="29"/>
      <c r="Q2327" s="29"/>
      <c r="R2327" s="1"/>
      <c r="S2327" s="1"/>
      <c r="T2327" s="147" t="s">
        <v>903</v>
      </c>
      <c r="U2327" s="32" t="s">
        <v>24</v>
      </c>
      <c r="V2327" s="24"/>
      <c r="W2327" s="25" t="s">
        <v>22</v>
      </c>
      <c r="X2327" s="30">
        <v>20</v>
      </c>
      <c r="Y2327" s="138"/>
      <c r="Z2327" s="30"/>
      <c r="AA2327" s="30"/>
      <c r="AB2327" s="36" t="s">
        <v>21</v>
      </c>
      <c r="AC2327" s="24">
        <f>$AC$2326</f>
        <v>0.11473899999999998</v>
      </c>
      <c r="AD2327" s="30"/>
      <c r="AE2327" s="24"/>
      <c r="AF2327" s="24"/>
      <c r="AG2327" s="41"/>
      <c r="AH2327" s="41"/>
      <c r="AI2327" s="41"/>
      <c r="AJ2327" s="41"/>
      <c r="AK2327" s="41"/>
      <c r="AL2327" s="41"/>
      <c r="AM2327" s="41"/>
      <c r="AN2327" s="41"/>
      <c r="AO2327" s="41"/>
      <c r="AP2327" s="135"/>
      <c r="AQ2327" s="135"/>
      <c r="AR2327" s="41"/>
      <c r="AS2327" s="41"/>
      <c r="AT2327" s="135"/>
      <c r="AU2327" s="135"/>
      <c r="AV2327" s="29"/>
      <c r="AW2327" s="42"/>
      <c r="AX2327" s="42"/>
      <c r="AY2327" s="42"/>
      <c r="AZ2327" s="43"/>
      <c r="BA2327" s="151"/>
      <c r="BB2327" s="44"/>
      <c r="BC2327" s="157">
        <v>4</v>
      </c>
      <c r="BD2327" s="157"/>
      <c r="BE2327" s="44"/>
      <c r="BF2327" s="48"/>
      <c r="BG2327" s="48"/>
      <c r="BH2327" s="48"/>
      <c r="BI2327" s="48"/>
      <c r="BJ2327" s="48"/>
      <c r="BK2327" s="48"/>
      <c r="BL2327" s="48"/>
      <c r="BM2327" s="48"/>
      <c r="BN2327" s="48"/>
      <c r="BO2327" s="48"/>
      <c r="BP2327" s="48"/>
      <c r="BQ2327" s="48"/>
      <c r="BR2327" s="1"/>
    </row>
    <row r="2328" spans="1:70" s="7" customFormat="1" x14ac:dyDescent="0.25">
      <c r="A2328" s="68" t="s">
        <v>3181</v>
      </c>
      <c r="B2328" s="67" t="s">
        <v>1436</v>
      </c>
      <c r="C2328" s="52">
        <v>45002.179976851854</v>
      </c>
      <c r="D2328" s="16">
        <f t="shared" ref="D2328" si="6243">(K2328*M2328+P2328*R2328)/(24*60*60)</f>
        <v>0</v>
      </c>
      <c r="E2328" s="180"/>
      <c r="F2328" s="14" t="s">
        <v>3160</v>
      </c>
      <c r="G2328" s="15">
        <v>0.112</v>
      </c>
      <c r="H2328" s="131">
        <v>20</v>
      </c>
      <c r="I2328" s="131">
        <v>15</v>
      </c>
      <c r="J2328" s="143" t="s">
        <v>2139</v>
      </c>
      <c r="K2328" s="37"/>
      <c r="L2328" s="27">
        <v>6.0000000000000001E-3</v>
      </c>
      <c r="M2328" s="179">
        <v>289</v>
      </c>
      <c r="N2328" s="13">
        <v>289</v>
      </c>
      <c r="O2328" s="17">
        <v>2E-3</v>
      </c>
      <c r="P2328" s="37"/>
      <c r="Q2328" s="27">
        <v>6.0000000000000001E-3</v>
      </c>
      <c r="R2328" s="13">
        <v>938</v>
      </c>
      <c r="S2328" s="13">
        <v>240</v>
      </c>
      <c r="T2328" s="133">
        <v>2.9999999999999997E-4</v>
      </c>
      <c r="U2328" s="27"/>
      <c r="V2328" s="8">
        <f t="shared" ref="V2328" si="6244">IF(AB2326="Latest Sag:",-(K2328*L2328+P2328*Q2328),-(K2328*L2328+P2328*Q2328)+U2328)</f>
        <v>0</v>
      </c>
      <c r="W2328" s="8">
        <f t="shared" ref="W2328" si="6245">IF(OR(AC2327="",AC2327=0),Z2327+V2328,IF(AB2326="Latest Sag:",AA2327+U2328+V2328,AC2327+V2328))</f>
        <v>0.11473899999999998</v>
      </c>
      <c r="X2328" s="34"/>
      <c r="Y2328" s="53">
        <f t="shared" ref="Y2328" si="6246">IF(OR(ISBLANK(X2328),X2326=VALUE(20)),,IF(W2326="Latest Z20:",ABS(X2326-X2328-K2325*L2325-P2325*Q2325+U2327+U2328),ABS(X2327-X2328-K2327*L2327-P2327*Q2327+U2328)))</f>
        <v>0</v>
      </c>
      <c r="Z2328" s="28">
        <v>-67.831575000000001</v>
      </c>
      <c r="AA2328" s="28">
        <v>0.15748300000000001</v>
      </c>
      <c r="AB2328" s="28">
        <v>2.0344000000000001E-2</v>
      </c>
      <c r="AC2328" s="8">
        <f t="shared" ref="AC2328" si="6247">AB2328+AA2328</f>
        <v>0.17782700000000001</v>
      </c>
      <c r="AD2328" s="35">
        <v>0.114747197608837</v>
      </c>
      <c r="AE2328" s="8">
        <f t="shared" ref="AE2328" si="6248">IF(AD2328="",0,IF(OR(AC2328="",AC2328=0),W2328-AD2328,AC2328-AD2328))</f>
        <v>6.3079802391163009E-2</v>
      </c>
      <c r="AF2328" s="58">
        <f t="shared" ref="AF2328" si="6249">IF(AA2328="",(Z2328-V2328)-Z2327,AC2328-W2328)</f>
        <v>6.3088000000000033E-2</v>
      </c>
      <c r="AG2328" s="40"/>
      <c r="AH2328" s="73"/>
      <c r="AI2328" s="40"/>
      <c r="AJ2328" s="73">
        <v>450</v>
      </c>
      <c r="AK2328" s="40">
        <v>3037</v>
      </c>
      <c r="AL2328" s="73">
        <v>200</v>
      </c>
      <c r="AM2328" s="70"/>
      <c r="AN2328" s="74"/>
      <c r="AO2328" s="70"/>
      <c r="AP2328" s="63"/>
      <c r="AQ2328" s="63"/>
      <c r="AR2328" s="40"/>
      <c r="AS2328" s="40"/>
      <c r="AT2328" s="63"/>
      <c r="AU2328" s="63"/>
      <c r="AV2328" s="142"/>
      <c r="AW2328" s="71"/>
      <c r="AX2328" s="45"/>
      <c r="AY2328" s="45"/>
      <c r="AZ2328" s="46"/>
      <c r="BA2328" s="152"/>
      <c r="BB2328" s="47"/>
      <c r="BC2328" s="158">
        <v>4</v>
      </c>
      <c r="BD2328" s="158"/>
      <c r="BE2328" s="47"/>
      <c r="BF2328" s="56"/>
      <c r="BG2328" s="49"/>
      <c r="BH2328" s="50"/>
      <c r="BI2328" s="49"/>
      <c r="BJ2328" s="49"/>
      <c r="BK2328" s="49"/>
      <c r="BL2328" s="49"/>
      <c r="BM2328" s="49"/>
      <c r="BN2328" s="50"/>
      <c r="BO2328" s="49"/>
      <c r="BP2328" s="49"/>
      <c r="BQ2328" s="50"/>
      <c r="BR2328" s="9"/>
    </row>
    <row r="2329" spans="1:70" s="7" customFormat="1" x14ac:dyDescent="0.25">
      <c r="A2329" s="68" t="s">
        <v>3182</v>
      </c>
      <c r="B2329" s="67" t="s">
        <v>1436</v>
      </c>
      <c r="C2329" s="52">
        <v>45002.196655092594</v>
      </c>
      <c r="D2329" s="16">
        <f t="shared" ref="D2329" si="6250">(K2329*M2329+P2329*R2329)/(24*60*60)</f>
        <v>3.6793981481481483E-2</v>
      </c>
      <c r="E2329" s="180"/>
      <c r="F2329" s="14" t="s">
        <v>3160</v>
      </c>
      <c r="G2329" s="15">
        <v>0.112</v>
      </c>
      <c r="H2329" s="131">
        <v>20</v>
      </c>
      <c r="I2329" s="131">
        <v>15</v>
      </c>
      <c r="J2329" s="143" t="s">
        <v>2139</v>
      </c>
      <c r="K2329" s="27">
        <v>11</v>
      </c>
      <c r="L2329" s="27">
        <v>6.0000000000000001E-3</v>
      </c>
      <c r="M2329" s="179">
        <v>289</v>
      </c>
      <c r="N2329" s="13">
        <v>289</v>
      </c>
      <c r="O2329" s="17">
        <v>2E-3</v>
      </c>
      <c r="P2329" s="27">
        <v>0</v>
      </c>
      <c r="Q2329" s="27">
        <v>6.0000000000000001E-3</v>
      </c>
      <c r="R2329" s="13">
        <v>938</v>
      </c>
      <c r="S2329" s="13">
        <v>240</v>
      </c>
      <c r="T2329" s="133">
        <v>2.9999999999999997E-4</v>
      </c>
      <c r="U2329" s="27">
        <v>2.9446E-2</v>
      </c>
      <c r="V2329" s="8">
        <f t="shared" ref="V2329" si="6251">IF(AB2327="Latest Sag:",-(K2329*L2329+P2329*Q2329),-(K2329*L2329+P2329*Q2329)+U2329)</f>
        <v>-6.6000000000000003E-2</v>
      </c>
      <c r="W2329" s="8">
        <f t="shared" ref="W2329" si="6252">IF(OR(AC2328="",AC2328=0),Z2328+V2329,IF(AB2327="Latest Sag:",AA2328+U2329+V2329,AC2328+V2329))</f>
        <v>0.12092900000000001</v>
      </c>
      <c r="X2329" s="33">
        <v>-36.404229999999998</v>
      </c>
      <c r="Y2329" s="53">
        <f t="shared" ref="Y2329" si="6253">IF(OR(ISBLANK(X2329),X2327=VALUE(20)),,IF(W2327="Latest Z20:",ABS(X2327-X2329-K2326*L2326-P2326*Q2326+U2328+U2329),ABS(X2328-X2329-K2328*L2328-P2328*Q2328+U2329)))</f>
        <v>0</v>
      </c>
      <c r="Z2329" s="28">
        <v>-67.830855</v>
      </c>
      <c r="AA2329" s="28">
        <v>0.15745400000000001</v>
      </c>
      <c r="AB2329" s="28">
        <v>-3.5973999999999999E-2</v>
      </c>
      <c r="AC2329" s="8">
        <f t="shared" ref="AC2329" si="6254">AB2329+AA2329</f>
        <v>0.12148</v>
      </c>
      <c r="AD2329" s="35">
        <v>0.114747197608837</v>
      </c>
      <c r="AE2329" s="8">
        <f t="shared" ref="AE2329" si="6255">IF(AD2329="",0,IF(OR(AC2329="",AC2329=0),W2329-AD2329,AC2329-AD2329))</f>
        <v>6.7328023911630008E-3</v>
      </c>
      <c r="AF2329" s="58">
        <f t="shared" ref="AF2329" si="6256">IF(AA2329="",(Z2329-V2329)-Z2328,AC2329-W2329)</f>
        <v>5.5099999999999594E-4</v>
      </c>
      <c r="AG2329" s="40"/>
      <c r="AH2329" s="73"/>
      <c r="AI2329" s="40"/>
      <c r="AJ2329" s="73">
        <v>450</v>
      </c>
      <c r="AK2329" s="40">
        <v>32</v>
      </c>
      <c r="AL2329" s="73">
        <v>200</v>
      </c>
      <c r="AM2329" s="70"/>
      <c r="AN2329" s="74"/>
      <c r="AO2329" s="70"/>
      <c r="AP2329" s="63"/>
      <c r="AQ2329" s="63"/>
      <c r="AR2329" s="40"/>
      <c r="AS2329" s="40"/>
      <c r="AT2329" s="63"/>
      <c r="AU2329" s="63"/>
      <c r="AV2329" s="142"/>
      <c r="AW2329" s="71"/>
      <c r="AX2329" s="45"/>
      <c r="AY2329" s="45"/>
      <c r="AZ2329" s="46"/>
      <c r="BA2329" s="152"/>
      <c r="BB2329" s="47"/>
      <c r="BC2329" s="158">
        <v>4</v>
      </c>
      <c r="BD2329" s="158"/>
      <c r="BE2329" s="47"/>
      <c r="BF2329" s="56"/>
      <c r="BG2329" s="49"/>
      <c r="BH2329" s="50"/>
      <c r="BI2329" s="49"/>
      <c r="BJ2329" s="49"/>
      <c r="BK2329" s="49"/>
      <c r="BL2329" s="49"/>
      <c r="BM2329" s="49"/>
      <c r="BN2329" s="50"/>
      <c r="BO2329" s="49"/>
      <c r="BP2329" s="49"/>
      <c r="BQ2329" s="50"/>
      <c r="BR2329" s="9"/>
    </row>
    <row r="2330" spans="1:70" s="7" customFormat="1" x14ac:dyDescent="0.25">
      <c r="A2330" s="68" t="s">
        <v>3183</v>
      </c>
      <c r="B2330" s="67" t="s">
        <v>1182</v>
      </c>
      <c r="C2330" s="52">
        <v>45002.24962962963</v>
      </c>
      <c r="D2330" s="16">
        <f t="shared" ref="D2330" si="6257">(K2330*M2330+P2330*R2330)/(24*60*60)</f>
        <v>1.7546296296296296E-2</v>
      </c>
      <c r="E2330" s="180"/>
      <c r="F2330" s="14" t="s">
        <v>3160</v>
      </c>
      <c r="G2330" s="15">
        <v>0.112</v>
      </c>
      <c r="H2330" s="131">
        <v>20</v>
      </c>
      <c r="I2330" s="131">
        <v>15</v>
      </c>
      <c r="J2330" s="143" t="s">
        <v>2139</v>
      </c>
      <c r="K2330" s="27">
        <v>2</v>
      </c>
      <c r="L2330" s="27">
        <v>6.0000000000000001E-3</v>
      </c>
      <c r="M2330" s="179">
        <v>289</v>
      </c>
      <c r="N2330" s="13">
        <v>289</v>
      </c>
      <c r="O2330" s="17">
        <v>2E-3</v>
      </c>
      <c r="P2330" s="27">
        <v>1</v>
      </c>
      <c r="Q2330" s="27">
        <v>6.0000000000000001E-3</v>
      </c>
      <c r="R2330" s="13">
        <v>938</v>
      </c>
      <c r="S2330" s="13">
        <v>240</v>
      </c>
      <c r="T2330" s="133">
        <v>2.9999999999999997E-4</v>
      </c>
      <c r="U2330" s="27">
        <v>1.1299999999999999E-2</v>
      </c>
      <c r="V2330" s="8">
        <f t="shared" ref="V2330" si="6258">IF(AB2328="Latest Sag:",-(K2330*L2330+P2330*Q2330),-(K2330*L2330+P2330*Q2330)+U2330)</f>
        <v>-6.7000000000000028E-3</v>
      </c>
      <c r="W2330" s="8">
        <f t="shared" ref="W2330" si="6259">IF(OR(AC2329="",AC2329=0),Z2329+V2330,IF(AB2328="Latest Sag:",AA2329+U2330+V2330,AC2329+V2330))</f>
        <v>0.11478000000000001</v>
      </c>
      <c r="X2330" s="33">
        <v>-36.4589</v>
      </c>
      <c r="Y2330" s="53">
        <f t="shared" ref="Y2330" si="6260">IF(OR(ISBLANK(X2330),X2328=VALUE(20)),,IF(W2328="Latest Z20:",ABS(X2328-X2330-K2327*L2327-P2327*Q2327+U2329+U2330),ABS(X2329-X2330-K2329*L2329-P2329*Q2329+U2330)))</f>
        <v>2.9999999998453139E-5</v>
      </c>
      <c r="Z2330" s="28">
        <v>-67.830786000000003</v>
      </c>
      <c r="AA2330" s="28">
        <v>0.15748899999999999</v>
      </c>
      <c r="AB2330" s="28">
        <v>-4.2629E-2</v>
      </c>
      <c r="AC2330" s="8">
        <f t="shared" ref="AC2330" si="6261">AB2330+AA2330</f>
        <v>0.11485999999999999</v>
      </c>
      <c r="AD2330" s="35">
        <v>0.114747197608837</v>
      </c>
      <c r="AE2330" s="8">
        <f t="shared" ref="AE2330" si="6262">IF(AD2330="",0,IF(OR(AC2330="",AC2330=0),W2330-AD2330,AC2330-AD2330))</f>
        <v>1.1280239116298607E-4</v>
      </c>
      <c r="AF2330" s="58">
        <f t="shared" ref="AF2330" si="6263">IF(AA2330="",(Z2330-V2330)-Z2329,AC2330-W2330)</f>
        <v>7.9999999999982863E-5</v>
      </c>
      <c r="AG2330" s="40"/>
      <c r="AH2330" s="73"/>
      <c r="AI2330" s="40"/>
      <c r="AJ2330" s="73">
        <v>450</v>
      </c>
      <c r="AK2330" s="40">
        <v>16</v>
      </c>
      <c r="AL2330" s="73">
        <v>200</v>
      </c>
      <c r="AM2330" s="70"/>
      <c r="AN2330" s="74"/>
      <c r="AO2330" s="70"/>
      <c r="AP2330" s="63"/>
      <c r="AQ2330" s="63"/>
      <c r="AR2330" s="40"/>
      <c r="AS2330" s="40"/>
      <c r="AT2330" s="63"/>
      <c r="AU2330" s="63"/>
      <c r="AV2330" s="142"/>
      <c r="AW2330" s="71"/>
      <c r="AX2330" s="45"/>
      <c r="AY2330" s="45"/>
      <c r="AZ2330" s="46"/>
      <c r="BA2330" s="152"/>
      <c r="BB2330" s="47"/>
      <c r="BC2330" s="158">
        <v>4</v>
      </c>
      <c r="BD2330" s="158">
        <v>4</v>
      </c>
      <c r="BE2330" s="47">
        <v>16</v>
      </c>
      <c r="BF2330" s="56"/>
      <c r="BG2330" s="49"/>
      <c r="BH2330" s="50"/>
      <c r="BI2330" s="49"/>
      <c r="BJ2330" s="49"/>
      <c r="BK2330" s="49"/>
      <c r="BL2330" s="49"/>
      <c r="BM2330" s="49"/>
      <c r="BN2330" s="50"/>
      <c r="BO2330" s="49"/>
      <c r="BP2330" s="49"/>
      <c r="BQ2330" s="50"/>
      <c r="BR2330" s="9"/>
    </row>
    <row r="2331" spans="1:70" s="6" customFormat="1" x14ac:dyDescent="0.25">
      <c r="A2331" s="170" t="s">
        <v>1155</v>
      </c>
      <c r="B2331" s="136"/>
      <c r="C2331" s="137">
        <v>45002.292025462964</v>
      </c>
      <c r="D2331" s="146">
        <v>2.74</v>
      </c>
      <c r="E2331" s="181" t="s">
        <v>814</v>
      </c>
      <c r="F2331" s="165" t="s">
        <v>1185</v>
      </c>
      <c r="G2331" s="22"/>
      <c r="H2331" s="134"/>
      <c r="I2331" s="134"/>
      <c r="J2331" s="145"/>
      <c r="K2331" s="29"/>
      <c r="L2331" s="29"/>
      <c r="M2331" s="1"/>
      <c r="N2331" s="1"/>
      <c r="O2331" s="3"/>
      <c r="P2331" s="29"/>
      <c r="Q2331" s="29"/>
      <c r="R2331" s="1"/>
      <c r="S2331" s="1"/>
      <c r="T2331" s="147" t="s">
        <v>903</v>
      </c>
      <c r="U2331" s="32" t="s">
        <v>24</v>
      </c>
      <c r="V2331" s="24"/>
      <c r="W2331" s="25" t="s">
        <v>22</v>
      </c>
      <c r="X2331" s="30">
        <v>20</v>
      </c>
      <c r="Y2331" s="138"/>
      <c r="Z2331" s="30"/>
      <c r="AA2331" s="30"/>
      <c r="AB2331" s="36" t="s">
        <v>21</v>
      </c>
      <c r="AC2331" s="24">
        <f>$AC$2330</f>
        <v>0.11485999999999999</v>
      </c>
      <c r="AD2331" s="30"/>
      <c r="AE2331" s="24"/>
      <c r="AF2331" s="24"/>
      <c r="AG2331" s="41"/>
      <c r="AH2331" s="41"/>
      <c r="AI2331" s="41"/>
      <c r="AJ2331" s="41"/>
      <c r="AK2331" s="41"/>
      <c r="AL2331" s="41"/>
      <c r="AM2331" s="41"/>
      <c r="AN2331" s="41"/>
      <c r="AO2331" s="41"/>
      <c r="AP2331" s="135"/>
      <c r="AQ2331" s="135"/>
      <c r="AR2331" s="41"/>
      <c r="AS2331" s="41"/>
      <c r="AT2331" s="135"/>
      <c r="AU2331" s="135"/>
      <c r="AV2331" s="29"/>
      <c r="AW2331" s="42"/>
      <c r="AX2331" s="42"/>
      <c r="AY2331" s="42"/>
      <c r="AZ2331" s="43"/>
      <c r="BA2331" s="151"/>
      <c r="BB2331" s="44"/>
      <c r="BC2331" s="157">
        <v>5</v>
      </c>
      <c r="BD2331" s="157"/>
      <c r="BE2331" s="44"/>
      <c r="BF2331" s="48"/>
      <c r="BG2331" s="48"/>
      <c r="BH2331" s="48"/>
      <c r="BI2331" s="48"/>
      <c r="BJ2331" s="48"/>
      <c r="BK2331" s="48"/>
      <c r="BL2331" s="48"/>
      <c r="BM2331" s="48"/>
      <c r="BN2331" s="48"/>
      <c r="BO2331" s="48"/>
      <c r="BP2331" s="48"/>
      <c r="BQ2331" s="48"/>
      <c r="BR2331" s="1"/>
    </row>
    <row r="2332" spans="1:70" s="7" customFormat="1" x14ac:dyDescent="0.25">
      <c r="A2332" s="68" t="s">
        <v>3184</v>
      </c>
      <c r="B2332" s="67" t="s">
        <v>1182</v>
      </c>
      <c r="C2332" s="52">
        <v>45002.292164351849</v>
      </c>
      <c r="D2332" s="16">
        <f t="shared" ref="D2332" si="6264">(K2332*M2332+P2332*R2332)/(24*60*60)</f>
        <v>0</v>
      </c>
      <c r="E2332" s="180"/>
      <c r="F2332" s="14" t="s">
        <v>3160</v>
      </c>
      <c r="G2332" s="15">
        <v>0.112</v>
      </c>
      <c r="H2332" s="131">
        <v>20</v>
      </c>
      <c r="I2332" s="131">
        <v>15</v>
      </c>
      <c r="J2332" s="143" t="s">
        <v>2139</v>
      </c>
      <c r="K2332" s="37"/>
      <c r="L2332" s="27">
        <v>6.0000000000000001E-3</v>
      </c>
      <c r="M2332" s="179">
        <v>289</v>
      </c>
      <c r="N2332" s="13">
        <v>289</v>
      </c>
      <c r="O2332" s="17">
        <v>2E-3</v>
      </c>
      <c r="P2332" s="37"/>
      <c r="Q2332" s="27">
        <v>6.0000000000000001E-3</v>
      </c>
      <c r="R2332" s="13">
        <v>938</v>
      </c>
      <c r="S2332" s="13">
        <v>240</v>
      </c>
      <c r="T2332" s="133">
        <v>2.9999999999999997E-4</v>
      </c>
      <c r="U2332" s="27"/>
      <c r="V2332" s="8">
        <f t="shared" ref="V2332" si="6265">IF(AB2330="Latest Sag:",-(K2332*L2332+P2332*Q2332),-(K2332*L2332+P2332*Q2332)+U2332)</f>
        <v>0</v>
      </c>
      <c r="W2332" s="8">
        <f t="shared" ref="W2332" si="6266">IF(OR(AC2331="",AC2331=0),Z2331+V2332,IF(AB2330="Latest Sag:",AA2331+U2332+V2332,AC2331+V2332))</f>
        <v>0.11485999999999999</v>
      </c>
      <c r="X2332" s="34"/>
      <c r="Y2332" s="53">
        <f t="shared" ref="Y2332" si="6267">IF(OR(ISBLANK(X2332),X2330=VALUE(20)),,IF(W2330="Latest Z20:",ABS(X2330-X2332-K2329*L2329-P2329*Q2329+U2331+U2332),ABS(X2331-X2332-K2331*L2331-P2331*Q2331+U2332)))</f>
        <v>0</v>
      </c>
      <c r="Z2332" s="28">
        <v>-67.833869000000007</v>
      </c>
      <c r="AA2332" s="28">
        <v>0.15745500000000001</v>
      </c>
      <c r="AB2332" s="28">
        <v>2.7E-2</v>
      </c>
      <c r="AC2332" s="8">
        <f t="shared" ref="AC2332" si="6268">AB2332+AA2332</f>
        <v>0.18445500000000001</v>
      </c>
      <c r="AD2332" s="35">
        <v>0.114616472772773</v>
      </c>
      <c r="AE2332" s="8">
        <f t="shared" ref="AE2332" si="6269">IF(AD2332="",0,IF(OR(AC2332="",AC2332=0),W2332-AD2332,AC2332-AD2332))</f>
        <v>6.9838527227227012E-2</v>
      </c>
      <c r="AF2332" s="58">
        <f t="shared" ref="AF2332" si="6270">IF(AA2332="",(Z2332-V2332)-Z2331,AC2332-W2332)</f>
        <v>6.9595000000000018E-2</v>
      </c>
      <c r="AG2332" s="40"/>
      <c r="AH2332" s="73"/>
      <c r="AI2332" s="40"/>
      <c r="AJ2332" s="73">
        <v>450</v>
      </c>
      <c r="AK2332" s="40">
        <v>1035</v>
      </c>
      <c r="AL2332" s="73">
        <v>200</v>
      </c>
      <c r="AM2332" s="70"/>
      <c r="AN2332" s="74"/>
      <c r="AO2332" s="70"/>
      <c r="AP2332" s="63"/>
      <c r="AQ2332" s="63"/>
      <c r="AR2332" s="40"/>
      <c r="AS2332" s="40"/>
      <c r="AT2332" s="63"/>
      <c r="AU2332" s="63"/>
      <c r="AV2332" s="142"/>
      <c r="AW2332" s="71"/>
      <c r="AX2332" s="45"/>
      <c r="AY2332" s="45"/>
      <c r="AZ2332" s="46"/>
      <c r="BA2332" s="152"/>
      <c r="BB2332" s="47"/>
      <c r="BC2332" s="158">
        <v>5</v>
      </c>
      <c r="BD2332" s="158"/>
      <c r="BE2332" s="47"/>
      <c r="BF2332" s="56"/>
      <c r="BG2332" s="49"/>
      <c r="BH2332" s="50"/>
      <c r="BI2332" s="49"/>
      <c r="BJ2332" s="49"/>
      <c r="BK2332" s="49"/>
      <c r="BL2332" s="49"/>
      <c r="BM2332" s="49"/>
      <c r="BN2332" s="50"/>
      <c r="BO2332" s="49"/>
      <c r="BP2332" s="49"/>
      <c r="BQ2332" s="50"/>
      <c r="BR2332" s="9"/>
    </row>
    <row r="2333" spans="1:70" s="7" customFormat="1" x14ac:dyDescent="0.25">
      <c r="A2333" s="68" t="s">
        <v>3185</v>
      </c>
      <c r="B2333" s="67" t="s">
        <v>1182</v>
      </c>
      <c r="C2333" s="52">
        <v>45002.316099537034</v>
      </c>
      <c r="D2333" s="16">
        <f t="shared" ref="D2333" si="6271">(K2333*M2333+P2333*R2333)/(24*60*60)</f>
        <v>3.6793981481481483E-2</v>
      </c>
      <c r="E2333" s="180"/>
      <c r="F2333" s="14" t="s">
        <v>3160</v>
      </c>
      <c r="G2333" s="15">
        <v>0.112</v>
      </c>
      <c r="H2333" s="131">
        <v>20</v>
      </c>
      <c r="I2333" s="131">
        <v>15</v>
      </c>
      <c r="J2333" s="143" t="s">
        <v>2139</v>
      </c>
      <c r="K2333" s="27">
        <v>11</v>
      </c>
      <c r="L2333" s="27">
        <v>6.0000000000000001E-3</v>
      </c>
      <c r="M2333" s="179">
        <v>289</v>
      </c>
      <c r="N2333" s="13">
        <v>289</v>
      </c>
      <c r="O2333" s="17">
        <v>2E-3</v>
      </c>
      <c r="P2333" s="27">
        <v>0</v>
      </c>
      <c r="Q2333" s="27">
        <v>6.0000000000000001E-3</v>
      </c>
      <c r="R2333" s="13">
        <v>938</v>
      </c>
      <c r="S2333" s="13">
        <v>240</v>
      </c>
      <c r="T2333" s="133">
        <v>2.9999999999999997E-4</v>
      </c>
      <c r="U2333" s="27">
        <v>2.9232999999999999E-2</v>
      </c>
      <c r="V2333" s="8">
        <f t="shared" ref="V2333" si="6272">IF(AB2331="Latest Sag:",-(K2333*L2333+P2333*Q2333),-(K2333*L2333+P2333*Q2333)+U2333)</f>
        <v>-6.6000000000000003E-2</v>
      </c>
      <c r="W2333" s="8">
        <f t="shared" ref="W2333" si="6273">IF(OR(AC2332="",AC2332=0),Z2332+V2333,IF(AB2331="Latest Sag:",AA2332+U2333+V2333,AC2332+V2333))</f>
        <v>0.12068800000000002</v>
      </c>
      <c r="X2333" s="33">
        <v>-36.405200000000001</v>
      </c>
      <c r="Y2333" s="53">
        <f t="shared" ref="Y2333" si="6274">IF(OR(ISBLANK(X2333),X2331=VALUE(20)),,IF(W2331="Latest Z20:",ABS(X2331-X2333-K2330*L2330-P2330*Q2330+U2332+U2333),ABS(X2332-X2333-K2332*L2332-P2332*Q2332+U2333)))</f>
        <v>0</v>
      </c>
      <c r="Z2333" s="28">
        <v>-67.833544000000003</v>
      </c>
      <c r="AA2333" s="28">
        <v>0.15745000000000001</v>
      </c>
      <c r="AB2333" s="28">
        <v>-3.4210999999999998E-2</v>
      </c>
      <c r="AC2333" s="8">
        <f t="shared" ref="AC2333" si="6275">AB2333+AA2333</f>
        <v>0.12323900000000002</v>
      </c>
      <c r="AD2333" s="35">
        <v>0.114616472772773</v>
      </c>
      <c r="AE2333" s="8">
        <f t="shared" ref="AE2333" si="6276">IF(AD2333="",0,IF(OR(AC2333="",AC2333=0),W2333-AD2333,AC2333-AD2333))</f>
        <v>8.6225272272270198E-3</v>
      </c>
      <c r="AF2333" s="58">
        <f t="shared" ref="AF2333" si="6277">IF(AA2333="",(Z2333-V2333)-Z2332,AC2333-W2333)</f>
        <v>2.5509999999999977E-3</v>
      </c>
      <c r="AG2333" s="40"/>
      <c r="AH2333" s="73"/>
      <c r="AI2333" s="40"/>
      <c r="AJ2333" s="73">
        <v>450</v>
      </c>
      <c r="AK2333" s="40">
        <v>38</v>
      </c>
      <c r="AL2333" s="73">
        <v>200</v>
      </c>
      <c r="AM2333" s="70"/>
      <c r="AN2333" s="74"/>
      <c r="AO2333" s="70"/>
      <c r="AP2333" s="63"/>
      <c r="AQ2333" s="63"/>
      <c r="AR2333" s="40"/>
      <c r="AS2333" s="40"/>
      <c r="AT2333" s="63"/>
      <c r="AU2333" s="63"/>
      <c r="AV2333" s="142"/>
      <c r="AW2333" s="71"/>
      <c r="AX2333" s="45"/>
      <c r="AY2333" s="45"/>
      <c r="AZ2333" s="46"/>
      <c r="BA2333" s="152"/>
      <c r="BB2333" s="47"/>
      <c r="BC2333" s="158">
        <v>5</v>
      </c>
      <c r="BD2333" s="158"/>
      <c r="BE2333" s="47"/>
      <c r="BF2333" s="56"/>
      <c r="BG2333" s="49"/>
      <c r="BH2333" s="50"/>
      <c r="BI2333" s="49"/>
      <c r="BJ2333" s="49"/>
      <c r="BK2333" s="49"/>
      <c r="BL2333" s="49"/>
      <c r="BM2333" s="49"/>
      <c r="BN2333" s="50"/>
      <c r="BO2333" s="49"/>
      <c r="BP2333" s="49"/>
      <c r="BQ2333" s="50"/>
      <c r="BR2333" s="9"/>
    </row>
    <row r="2334" spans="1:70" s="7" customFormat="1" x14ac:dyDescent="0.25">
      <c r="A2334" s="68" t="s">
        <v>3186</v>
      </c>
      <c r="B2334" s="67" t="s">
        <v>1182</v>
      </c>
      <c r="C2334" s="52">
        <v>45002.366099537037</v>
      </c>
      <c r="D2334" s="16">
        <f t="shared" ref="D2334" si="6278">(K2334*M2334+P2334*R2334)/(24*60*60)</f>
        <v>1.0034722222222223E-2</v>
      </c>
      <c r="E2334" s="180"/>
      <c r="F2334" s="14" t="s">
        <v>3160</v>
      </c>
      <c r="G2334" s="15">
        <v>0.112</v>
      </c>
      <c r="H2334" s="131">
        <v>20</v>
      </c>
      <c r="I2334" s="131">
        <v>15</v>
      </c>
      <c r="J2334" s="143" t="s">
        <v>2139</v>
      </c>
      <c r="K2334" s="27">
        <v>3</v>
      </c>
      <c r="L2334" s="27">
        <v>6.0000000000000001E-3</v>
      </c>
      <c r="M2334" s="179">
        <v>289</v>
      </c>
      <c r="N2334" s="13">
        <v>289</v>
      </c>
      <c r="O2334" s="17">
        <v>2E-3</v>
      </c>
      <c r="P2334" s="27">
        <v>0</v>
      </c>
      <c r="Q2334" s="27">
        <v>6.0000000000000001E-3</v>
      </c>
      <c r="R2334" s="13">
        <v>938</v>
      </c>
      <c r="S2334" s="13">
        <v>240</v>
      </c>
      <c r="T2334" s="133">
        <v>2.9999999999999997E-4</v>
      </c>
      <c r="U2334" s="27">
        <v>1.44E-2</v>
      </c>
      <c r="V2334" s="8">
        <f t="shared" ref="V2334" si="6279">IF(AB2332="Latest Sag:",-(K2334*L2334+P2334*Q2334),-(K2334*L2334+P2334*Q2334)+U2334)</f>
        <v>-3.6000000000000025E-3</v>
      </c>
      <c r="W2334" s="8">
        <f t="shared" ref="W2334" si="6280">IF(OR(AC2333="",AC2333=0),Z2333+V2334,IF(AB2332="Latest Sag:",AA2333+U2334+V2334,AC2333+V2334))</f>
        <v>0.11963900000000001</v>
      </c>
      <c r="X2334" s="33">
        <v>-36.456800000000001</v>
      </c>
      <c r="Y2334" s="53">
        <f t="shared" ref="Y2334" si="6281">IF(OR(ISBLANK(X2334),X2332=VALUE(20)),,IF(W2332="Latest Z20:",ABS(X2332-X2334-K2331*L2331-P2331*Q2331+U2333+U2334),ABS(X2333-X2334-K2333*L2333-P2333*Q2333+U2334)))</f>
        <v>5.3082538364890297E-16</v>
      </c>
      <c r="Z2334" s="28">
        <v>-67.833720999999997</v>
      </c>
      <c r="AA2334" s="28">
        <v>0.15740599999999999</v>
      </c>
      <c r="AB2334" s="28">
        <v>-3.7440000000000001E-2</v>
      </c>
      <c r="AC2334" s="8">
        <f t="shared" ref="AC2334" si="6282">AB2334+AA2334</f>
        <v>0.11996599999999999</v>
      </c>
      <c r="AD2334" s="35">
        <v>0.114616472772773</v>
      </c>
      <c r="AE2334" s="8">
        <f t="shared" ref="AE2334" si="6283">IF(AD2334="",0,IF(OR(AC2334="",AC2334=0),W2334-AD2334,AC2334-AD2334))</f>
        <v>5.3495272272269939E-3</v>
      </c>
      <c r="AF2334" s="58">
        <f t="shared" ref="AF2334" si="6284">IF(AA2334="",(Z2334-V2334)-Z2333,AC2334-W2334)</f>
        <v>3.2699999999998008E-4</v>
      </c>
      <c r="AG2334" s="40"/>
      <c r="AH2334" s="73"/>
      <c r="AI2334" s="40"/>
      <c r="AJ2334" s="73">
        <v>450</v>
      </c>
      <c r="AK2334" s="40">
        <v>32</v>
      </c>
      <c r="AL2334" s="73">
        <v>200</v>
      </c>
      <c r="AM2334" s="70"/>
      <c r="AN2334" s="74"/>
      <c r="AO2334" s="70"/>
      <c r="AP2334" s="63"/>
      <c r="AQ2334" s="63"/>
      <c r="AR2334" s="40"/>
      <c r="AS2334" s="40"/>
      <c r="AT2334" s="63"/>
      <c r="AU2334" s="63"/>
      <c r="AV2334" s="142"/>
      <c r="AW2334" s="71"/>
      <c r="AX2334" s="45"/>
      <c r="AY2334" s="45"/>
      <c r="AZ2334" s="46"/>
      <c r="BA2334" s="152"/>
      <c r="BB2334" s="47"/>
      <c r="BC2334" s="158">
        <v>5</v>
      </c>
      <c r="BD2334" s="158"/>
      <c r="BE2334" s="47"/>
      <c r="BF2334" s="56"/>
      <c r="BG2334" s="49"/>
      <c r="BH2334" s="50"/>
      <c r="BI2334" s="49"/>
      <c r="BJ2334" s="49"/>
      <c r="BK2334" s="49"/>
      <c r="BL2334" s="49"/>
      <c r="BM2334" s="49"/>
      <c r="BN2334" s="50"/>
      <c r="BO2334" s="49"/>
      <c r="BP2334" s="49"/>
      <c r="BQ2334" s="50"/>
      <c r="BR2334" s="9"/>
    </row>
    <row r="2335" spans="1:70" s="7" customFormat="1" x14ac:dyDescent="0.25">
      <c r="A2335" s="68" t="s">
        <v>3187</v>
      </c>
      <c r="B2335" s="67" t="s">
        <v>1182</v>
      </c>
      <c r="C2335" s="52">
        <v>45002.385636574072</v>
      </c>
      <c r="D2335" s="16">
        <f t="shared" ref="D2335" si="6285">(K2335*M2335+P2335*R2335)/(24*60*60)</f>
        <v>1.7546296296296296E-2</v>
      </c>
      <c r="E2335" s="180"/>
      <c r="F2335" s="14" t="s">
        <v>3160</v>
      </c>
      <c r="G2335" s="15">
        <v>0.112</v>
      </c>
      <c r="H2335" s="131">
        <v>20</v>
      </c>
      <c r="I2335" s="131">
        <v>15</v>
      </c>
      <c r="J2335" s="143" t="s">
        <v>2139</v>
      </c>
      <c r="K2335" s="27">
        <v>2</v>
      </c>
      <c r="L2335" s="27">
        <v>6.0000000000000001E-3</v>
      </c>
      <c r="M2335" s="179">
        <v>289</v>
      </c>
      <c r="N2335" s="13">
        <v>289</v>
      </c>
      <c r="O2335" s="17">
        <v>2E-3</v>
      </c>
      <c r="P2335" s="27">
        <v>1</v>
      </c>
      <c r="Q2335" s="27">
        <v>6.0000000000000001E-3</v>
      </c>
      <c r="R2335" s="13">
        <v>938</v>
      </c>
      <c r="S2335" s="13">
        <v>240</v>
      </c>
      <c r="T2335" s="133">
        <v>2.9999999999999997E-4</v>
      </c>
      <c r="U2335" s="27">
        <v>1.2699999999999999E-2</v>
      </c>
      <c r="V2335" s="8">
        <f t="shared" ref="V2335" si="6286">IF(AB2333="Latest Sag:",-(K2335*L2335+P2335*Q2335),-(K2335*L2335+P2335*Q2335)+U2335)</f>
        <v>-5.3000000000000026E-3</v>
      </c>
      <c r="W2335" s="8">
        <f t="shared" ref="W2335" si="6287">IF(OR(AC2334="",AC2334=0),Z2334+V2335,IF(AB2333="Latest Sag:",AA2334+U2335+V2335,AC2334+V2335))</f>
        <v>0.11466599999999999</v>
      </c>
      <c r="X2335" s="33">
        <v>-36.4621</v>
      </c>
      <c r="Y2335" s="53">
        <f t="shared" ref="Y2335" si="6288">IF(OR(ISBLANK(X2335),X2333=VALUE(20)),,IF(W2333="Latest Z20:",ABS(X2333-X2335-K2332*L2332-P2332*Q2332+U2334+U2335),ABS(X2334-X2335-K2334*L2334-P2334*Q2334+U2335)))</f>
        <v>1.6965595595053173E-15</v>
      </c>
      <c r="Z2335" s="28">
        <v>-67.833696000000003</v>
      </c>
      <c r="AA2335" s="28">
        <v>0.15740899999999999</v>
      </c>
      <c r="AB2335" s="28">
        <v>-4.274E-2</v>
      </c>
      <c r="AC2335" s="8">
        <f t="shared" ref="AC2335" si="6289">AB2335+AA2335</f>
        <v>0.11466899999999999</v>
      </c>
      <c r="AD2335" s="35">
        <v>0.114616472772773</v>
      </c>
      <c r="AE2335" s="8">
        <f t="shared" ref="AE2335" si="6290">IF(AD2335="",0,IF(OR(AC2335="",AC2335=0),W2335-AD2335,AC2335-AD2335))</f>
        <v>5.2527227226997764E-5</v>
      </c>
      <c r="AF2335" s="58">
        <f t="shared" ref="AF2335" si="6291">IF(AA2335="",(Z2335-V2335)-Z2334,AC2335-W2335)</f>
        <v>3.0000000000030003E-6</v>
      </c>
      <c r="AG2335" s="40"/>
      <c r="AH2335" s="73"/>
      <c r="AI2335" s="40"/>
      <c r="AJ2335" s="73">
        <v>450</v>
      </c>
      <c r="AK2335" s="40">
        <v>22</v>
      </c>
      <c r="AL2335" s="73">
        <v>200</v>
      </c>
      <c r="AM2335" s="70"/>
      <c r="AN2335" s="74"/>
      <c r="AO2335" s="70"/>
      <c r="AP2335" s="63"/>
      <c r="AQ2335" s="63"/>
      <c r="AR2335" s="40"/>
      <c r="AS2335" s="40"/>
      <c r="AT2335" s="63"/>
      <c r="AU2335" s="63"/>
      <c r="AV2335" s="142"/>
      <c r="AW2335" s="71"/>
      <c r="AX2335" s="45"/>
      <c r="AY2335" s="45"/>
      <c r="AZ2335" s="46"/>
      <c r="BA2335" s="152"/>
      <c r="BB2335" s="47"/>
      <c r="BC2335" s="158">
        <v>5</v>
      </c>
      <c r="BD2335" s="158"/>
      <c r="BE2335" s="47"/>
      <c r="BF2335" s="56"/>
      <c r="BG2335" s="49"/>
      <c r="BH2335" s="50"/>
      <c r="BI2335" s="49"/>
      <c r="BJ2335" s="49"/>
      <c r="BK2335" s="49"/>
      <c r="BL2335" s="49"/>
      <c r="BM2335" s="49"/>
      <c r="BN2335" s="50"/>
      <c r="BO2335" s="49"/>
      <c r="BP2335" s="49"/>
      <c r="BQ2335" s="50"/>
      <c r="BR2335" s="9"/>
    </row>
    <row r="2336" spans="1:70" s="6" customFormat="1" x14ac:dyDescent="0.25">
      <c r="A2336" s="170" t="s">
        <v>1155</v>
      </c>
      <c r="B2336" s="136"/>
      <c r="C2336" s="137">
        <v>45002.42597222222</v>
      </c>
      <c r="D2336" s="146">
        <v>3.21</v>
      </c>
      <c r="E2336" s="181" t="s">
        <v>814</v>
      </c>
      <c r="F2336" s="165" t="s">
        <v>1191</v>
      </c>
      <c r="G2336" s="22"/>
      <c r="H2336" s="134"/>
      <c r="I2336" s="134"/>
      <c r="J2336" s="145"/>
      <c r="K2336" s="29"/>
      <c r="L2336" s="29"/>
      <c r="M2336" s="1"/>
      <c r="N2336" s="1"/>
      <c r="O2336" s="3"/>
      <c r="P2336" s="29"/>
      <c r="Q2336" s="29"/>
      <c r="R2336" s="1"/>
      <c r="S2336" s="1"/>
      <c r="T2336" s="147" t="s">
        <v>903</v>
      </c>
      <c r="U2336" s="32" t="s">
        <v>24</v>
      </c>
      <c r="V2336" s="24"/>
      <c r="W2336" s="25" t="s">
        <v>22</v>
      </c>
      <c r="X2336" s="30">
        <v>20</v>
      </c>
      <c r="Y2336" s="138"/>
      <c r="Z2336" s="30"/>
      <c r="AA2336" s="30"/>
      <c r="AB2336" s="36" t="s">
        <v>21</v>
      </c>
      <c r="AC2336" s="24">
        <f>$AC$2335</f>
        <v>0.11466899999999999</v>
      </c>
      <c r="AD2336" s="30"/>
      <c r="AE2336" s="24"/>
      <c r="AF2336" s="24"/>
      <c r="AG2336" s="41"/>
      <c r="AH2336" s="41"/>
      <c r="AI2336" s="41"/>
      <c r="AJ2336" s="41"/>
      <c r="AK2336" s="41"/>
      <c r="AL2336" s="41"/>
      <c r="AM2336" s="41"/>
      <c r="AN2336" s="41"/>
      <c r="AO2336" s="41"/>
      <c r="AP2336" s="135"/>
      <c r="AQ2336" s="135"/>
      <c r="AR2336" s="41"/>
      <c r="AS2336" s="41"/>
      <c r="AT2336" s="135"/>
      <c r="AU2336" s="135"/>
      <c r="AV2336" s="29"/>
      <c r="AW2336" s="42"/>
      <c r="AX2336" s="42"/>
      <c r="AY2336" s="42"/>
      <c r="AZ2336" s="43"/>
      <c r="BA2336" s="151"/>
      <c r="BB2336" s="44"/>
      <c r="BC2336" s="157">
        <v>6</v>
      </c>
      <c r="BD2336" s="157"/>
      <c r="BE2336" s="44"/>
      <c r="BF2336" s="48"/>
      <c r="BG2336" s="48"/>
      <c r="BH2336" s="48"/>
      <c r="BI2336" s="48"/>
      <c r="BJ2336" s="48"/>
      <c r="BK2336" s="48"/>
      <c r="BL2336" s="48"/>
      <c r="BM2336" s="48"/>
      <c r="BN2336" s="48"/>
      <c r="BO2336" s="48"/>
      <c r="BP2336" s="48"/>
      <c r="BQ2336" s="48"/>
      <c r="BR2336" s="1"/>
    </row>
    <row r="2337" spans="1:70" s="7" customFormat="1" x14ac:dyDescent="0.25">
      <c r="A2337" s="68" t="s">
        <v>3188</v>
      </c>
      <c r="B2337" s="67" t="s">
        <v>1182</v>
      </c>
      <c r="C2337" s="52">
        <v>45002.426041666666</v>
      </c>
      <c r="D2337" s="16">
        <f t="shared" ref="D2337" si="6292">(K2337*M2337+P2337*R2337)/(24*60*60)</f>
        <v>0</v>
      </c>
      <c r="E2337" s="180" t="s">
        <v>3198</v>
      </c>
      <c r="F2337" s="14" t="s">
        <v>3160</v>
      </c>
      <c r="G2337" s="15">
        <v>0.112</v>
      </c>
      <c r="H2337" s="131">
        <v>20</v>
      </c>
      <c r="I2337" s="131">
        <v>15</v>
      </c>
      <c r="J2337" s="143" t="s">
        <v>2139</v>
      </c>
      <c r="K2337" s="37"/>
      <c r="L2337" s="27">
        <v>6.0000000000000001E-3</v>
      </c>
      <c r="M2337" s="179">
        <v>289</v>
      </c>
      <c r="N2337" s="13">
        <v>289</v>
      </c>
      <c r="O2337" s="17">
        <v>2E-3</v>
      </c>
      <c r="P2337" s="37"/>
      <c r="Q2337" s="27">
        <v>6.0000000000000001E-3</v>
      </c>
      <c r="R2337" s="13">
        <v>938</v>
      </c>
      <c r="S2337" s="13">
        <v>240</v>
      </c>
      <c r="T2337" s="133">
        <v>2.9999999999999997E-4</v>
      </c>
      <c r="U2337" s="27"/>
      <c r="V2337" s="8">
        <f t="shared" ref="V2337" si="6293">IF(AB2335="Latest Sag:",-(K2337*L2337+P2337*Q2337),-(K2337*L2337+P2337*Q2337)+U2337)</f>
        <v>0</v>
      </c>
      <c r="W2337" s="8">
        <f t="shared" ref="W2337" si="6294">IF(OR(AC2336="",AC2336=0),Z2336+V2337,IF(AB2335="Latest Sag:",AA2336+U2337+V2337,AC2336+V2337))</f>
        <v>0.11466899999999999</v>
      </c>
      <c r="X2337" s="34"/>
      <c r="Y2337" s="53">
        <f t="shared" ref="Y2337" si="6295">IF(OR(ISBLANK(X2337),X2335=VALUE(20)),,IF(W2335="Latest Z20:",ABS(X2335-X2337-K2334*L2334-P2334*Q2334+U2336+U2337),ABS(X2336-X2337-K2336*L2336-P2336*Q2336+U2337)))</f>
        <v>0</v>
      </c>
      <c r="Z2337" s="28">
        <v>-67.833629000000002</v>
      </c>
      <c r="AA2337" s="28">
        <v>0.15774299999999999</v>
      </c>
      <c r="AB2337" s="28">
        <v>2.7E-2</v>
      </c>
      <c r="AC2337" s="8">
        <f t="shared" ref="AC2337" si="6296">AB2337+AA2337</f>
        <v>0.18474299999999999</v>
      </c>
      <c r="AD2337" s="35">
        <v>0.11472396367762799</v>
      </c>
      <c r="AE2337" s="8">
        <f t="shared" ref="AE2337" si="6297">IF(AD2337="",0,IF(OR(AC2337="",AC2337=0),W2337-AD2337,AC2337-AD2337))</f>
        <v>7.0019036322371997E-2</v>
      </c>
      <c r="AF2337" s="58">
        <f t="shared" ref="AF2337" si="6298">IF(AA2337="",(Z2337-V2337)-Z2336,AC2337-W2337)</f>
        <v>7.0073999999999997E-2</v>
      </c>
      <c r="AG2337" s="40"/>
      <c r="AH2337" s="73"/>
      <c r="AI2337" s="40"/>
      <c r="AJ2337" s="73">
        <v>450</v>
      </c>
      <c r="AK2337" s="40">
        <v>1838</v>
      </c>
      <c r="AL2337" s="73">
        <v>200</v>
      </c>
      <c r="AM2337" s="70"/>
      <c r="AN2337" s="74"/>
      <c r="AO2337" s="70"/>
      <c r="AP2337" s="63"/>
      <c r="AQ2337" s="63"/>
      <c r="AR2337" s="40"/>
      <c r="AS2337" s="40"/>
      <c r="AT2337" s="63"/>
      <c r="AU2337" s="63"/>
      <c r="AV2337" s="142"/>
      <c r="AW2337" s="71"/>
      <c r="AX2337" s="45"/>
      <c r="AY2337" s="45"/>
      <c r="AZ2337" s="46"/>
      <c r="BA2337" s="152"/>
      <c r="BB2337" s="47"/>
      <c r="BC2337" s="158">
        <v>6</v>
      </c>
      <c r="BD2337" s="158"/>
      <c r="BE2337" s="47"/>
      <c r="BF2337" s="56"/>
      <c r="BG2337" s="49"/>
      <c r="BH2337" s="50"/>
      <c r="BI2337" s="49"/>
      <c r="BJ2337" s="49"/>
      <c r="BK2337" s="49"/>
      <c r="BL2337" s="49"/>
      <c r="BM2337" s="49"/>
      <c r="BN2337" s="50"/>
      <c r="BO2337" s="49"/>
      <c r="BP2337" s="49"/>
      <c r="BQ2337" s="50"/>
      <c r="BR2337" s="9"/>
    </row>
    <row r="2338" spans="1:70" s="7" customFormat="1" x14ac:dyDescent="0.25">
      <c r="A2338" s="68" t="s">
        <v>3189</v>
      </c>
      <c r="B2338" s="67" t="s">
        <v>1182</v>
      </c>
      <c r="C2338" s="52">
        <v>45002.441828703704</v>
      </c>
      <c r="D2338" s="16">
        <f t="shared" ref="D2338" si="6299">(K2338*M2338+P2338*R2338)/(24*60*60)</f>
        <v>3.6793981481481483E-2</v>
      </c>
      <c r="E2338" s="180"/>
      <c r="F2338" s="14" t="s">
        <v>3160</v>
      </c>
      <c r="G2338" s="15">
        <v>0.112</v>
      </c>
      <c r="H2338" s="131">
        <v>20</v>
      </c>
      <c r="I2338" s="131">
        <v>15</v>
      </c>
      <c r="J2338" s="143" t="s">
        <v>2139</v>
      </c>
      <c r="K2338" s="27">
        <v>11</v>
      </c>
      <c r="L2338" s="27">
        <v>6.0000000000000001E-3</v>
      </c>
      <c r="M2338" s="179">
        <v>289</v>
      </c>
      <c r="N2338" s="13">
        <v>289</v>
      </c>
      <c r="O2338" s="17">
        <v>2E-3</v>
      </c>
      <c r="P2338" s="27">
        <v>0</v>
      </c>
      <c r="Q2338" s="27">
        <v>6.0000000000000001E-3</v>
      </c>
      <c r="R2338" s="13">
        <v>938</v>
      </c>
      <c r="S2338" s="13">
        <v>240</v>
      </c>
      <c r="T2338" s="133">
        <v>2.9999999999999997E-4</v>
      </c>
      <c r="U2338" s="27">
        <v>2.9388999999999998E-2</v>
      </c>
      <c r="V2338" s="8">
        <f t="shared" ref="V2338" si="6300">IF(AB2336="Latest Sag:",-(K2338*L2338+P2338*Q2338),-(K2338*L2338+P2338*Q2338)+U2338)</f>
        <v>-6.6000000000000003E-2</v>
      </c>
      <c r="W2338" s="8">
        <f t="shared" ref="W2338" si="6301">IF(OR(AC2337="",AC2337=0),Z2337+V2338,IF(AB2336="Latest Sag:",AA2337+U2338+V2338,AC2337+V2338))</f>
        <v>0.12113199999999999</v>
      </c>
      <c r="X2338" s="33">
        <v>-36.4086</v>
      </c>
      <c r="Y2338" s="53">
        <f t="shared" ref="Y2338" si="6302">IF(OR(ISBLANK(X2338),X2336=VALUE(20)),,IF(W2336="Latest Z20:",ABS(X2336-X2338-K2335*L2335-P2335*Q2335+U2337+U2338),ABS(X2337-X2338-K2337*L2337-P2337*Q2337+U2338)))</f>
        <v>0</v>
      </c>
      <c r="Z2338" s="28">
        <v>-67.833372999999995</v>
      </c>
      <c r="AA2338" s="28">
        <v>0.15771499999999999</v>
      </c>
      <c r="AB2338" s="28">
        <v>-3.7650999999999997E-2</v>
      </c>
      <c r="AC2338" s="8">
        <f t="shared" ref="AC2338" si="6303">AB2338+AA2338</f>
        <v>0.120064</v>
      </c>
      <c r="AD2338" s="35">
        <v>0.11472396367762799</v>
      </c>
      <c r="AE2338" s="8">
        <f t="shared" ref="AE2338" si="6304">IF(AD2338="",0,IF(OR(AC2338="",AC2338=0),W2338-AD2338,AC2338-AD2338))</f>
        <v>5.3400363223720104E-3</v>
      </c>
      <c r="AF2338" s="58">
        <f t="shared" ref="AF2338" si="6305">IF(AA2338="",(Z2338-V2338)-Z2337,AC2338-W2338)</f>
        <v>-1.0679999999999856E-3</v>
      </c>
      <c r="AG2338" s="40"/>
      <c r="AH2338" s="73"/>
      <c r="AI2338" s="40"/>
      <c r="AJ2338" s="73">
        <v>450</v>
      </c>
      <c r="AK2338" s="40">
        <v>47</v>
      </c>
      <c r="AL2338" s="73">
        <v>200</v>
      </c>
      <c r="AM2338" s="70"/>
      <c r="AN2338" s="74"/>
      <c r="AO2338" s="70"/>
      <c r="AP2338" s="63"/>
      <c r="AQ2338" s="63"/>
      <c r="AR2338" s="40"/>
      <c r="AS2338" s="40"/>
      <c r="AT2338" s="63"/>
      <c r="AU2338" s="63"/>
      <c r="AV2338" s="142"/>
      <c r="AW2338" s="71"/>
      <c r="AX2338" s="45"/>
      <c r="AY2338" s="45"/>
      <c r="AZ2338" s="46"/>
      <c r="BA2338" s="152"/>
      <c r="BB2338" s="47"/>
      <c r="BC2338" s="158">
        <v>6</v>
      </c>
      <c r="BD2338" s="158"/>
      <c r="BE2338" s="47"/>
      <c r="BF2338" s="56"/>
      <c r="BG2338" s="49"/>
      <c r="BH2338" s="50"/>
      <c r="BI2338" s="49"/>
      <c r="BJ2338" s="49"/>
      <c r="BK2338" s="49"/>
      <c r="BL2338" s="49"/>
      <c r="BM2338" s="49"/>
      <c r="BN2338" s="50"/>
      <c r="BO2338" s="49"/>
      <c r="BP2338" s="49"/>
      <c r="BQ2338" s="50"/>
      <c r="BR2338" s="9"/>
    </row>
    <row r="2339" spans="1:70" s="7" customFormat="1" x14ac:dyDescent="0.25">
      <c r="A2339" s="68" t="s">
        <v>3190</v>
      </c>
      <c r="B2339" s="67" t="s">
        <v>1182</v>
      </c>
      <c r="C2339" s="52">
        <v>45002.490428240744</v>
      </c>
      <c r="D2339" s="16">
        <f t="shared" ref="D2339" si="6306">(K2339*M2339+P2339*R2339)/(24*60*60)</f>
        <v>1.7546296296296296E-2</v>
      </c>
      <c r="E2339" s="180"/>
      <c r="F2339" s="14" t="s">
        <v>3160</v>
      </c>
      <c r="G2339" s="15">
        <v>0.112</v>
      </c>
      <c r="H2339" s="131">
        <v>20</v>
      </c>
      <c r="I2339" s="131">
        <v>15</v>
      </c>
      <c r="J2339" s="143" t="s">
        <v>2139</v>
      </c>
      <c r="K2339" s="27">
        <v>2</v>
      </c>
      <c r="L2339" s="27">
        <v>6.0000000000000001E-3</v>
      </c>
      <c r="M2339" s="179">
        <v>289</v>
      </c>
      <c r="N2339" s="13">
        <v>289</v>
      </c>
      <c r="O2339" s="17">
        <v>2E-3</v>
      </c>
      <c r="P2339" s="27">
        <v>1</v>
      </c>
      <c r="Q2339" s="27">
        <v>6.0000000000000001E-3</v>
      </c>
      <c r="R2339" s="13">
        <v>938</v>
      </c>
      <c r="S2339" s="13">
        <v>240</v>
      </c>
      <c r="T2339" s="133">
        <v>2.9999999999999997E-4</v>
      </c>
      <c r="U2339" s="27">
        <v>1.2699999999999999E-2</v>
      </c>
      <c r="V2339" s="8">
        <f t="shared" ref="V2339" si="6307">IF(AB2337="Latest Sag:",-(K2339*L2339+P2339*Q2339),-(K2339*L2339+P2339*Q2339)+U2339)</f>
        <v>-5.3000000000000026E-3</v>
      </c>
      <c r="W2339" s="8">
        <f t="shared" ref="W2339" si="6308">IF(OR(AC2338="",AC2338=0),Z2338+V2339,IF(AB2337="Latest Sag:",AA2338+U2339+V2339,AC2338+V2339))</f>
        <v>0.114764</v>
      </c>
      <c r="X2339" s="33">
        <v>-36.4619</v>
      </c>
      <c r="Y2339" s="53">
        <f t="shared" ref="Y2339" si="6309">IF(OR(ISBLANK(X2339),X2337=VALUE(20)),,IF(W2337="Latest Z20:",ABS(X2337-X2339-K2336*L2336-P2336*Q2336+U2338+U2339),ABS(X2338-X2339-K2338*L2338-P2338*Q2338+U2339)))</f>
        <v>1.214306433183765E-16</v>
      </c>
      <c r="Z2339" s="28">
        <v>-67.833444</v>
      </c>
      <c r="AA2339" s="28">
        <v>0.15770400000000001</v>
      </c>
      <c r="AB2339" s="28">
        <v>-4.2699000000000001E-2</v>
      </c>
      <c r="AC2339" s="8">
        <f t="shared" ref="AC2339" si="6310">AB2339+AA2339</f>
        <v>0.11500500000000001</v>
      </c>
      <c r="AD2339" s="35">
        <v>0.11472396367762799</v>
      </c>
      <c r="AE2339" s="8">
        <f t="shared" ref="AE2339" si="6311">IF(AD2339="",0,IF(OR(AC2339="",AC2339=0),W2339-AD2339,AC2339-AD2339))</f>
        <v>2.8103632237201637E-4</v>
      </c>
      <c r="AF2339" s="58">
        <f t="shared" ref="AF2339" si="6312">IF(AA2339="",(Z2339-V2339)-Z2338,AC2339-W2339)</f>
        <v>2.410000000000051E-4</v>
      </c>
      <c r="AG2339" s="40"/>
      <c r="AH2339" s="73"/>
      <c r="AI2339" s="40"/>
      <c r="AJ2339" s="73">
        <v>450</v>
      </c>
      <c r="AK2339" s="40">
        <v>33</v>
      </c>
      <c r="AL2339" s="73">
        <v>200</v>
      </c>
      <c r="AM2339" s="70"/>
      <c r="AN2339" s="74"/>
      <c r="AO2339" s="70"/>
      <c r="AP2339" s="63"/>
      <c r="AQ2339" s="63"/>
      <c r="AR2339" s="40"/>
      <c r="AS2339" s="40"/>
      <c r="AT2339" s="63"/>
      <c r="AU2339" s="63"/>
      <c r="AV2339" s="142"/>
      <c r="AW2339" s="182"/>
      <c r="AX2339" s="45"/>
      <c r="AY2339" s="45"/>
      <c r="AZ2339" s="46"/>
      <c r="BA2339" s="152"/>
      <c r="BB2339" s="47"/>
      <c r="BC2339" s="158">
        <v>6</v>
      </c>
      <c r="BD2339" s="158">
        <v>4</v>
      </c>
      <c r="BE2339" s="47">
        <v>12</v>
      </c>
      <c r="BF2339" s="56"/>
      <c r="BG2339" s="49"/>
      <c r="BH2339" s="50"/>
      <c r="BI2339" s="49"/>
      <c r="BJ2339" s="49"/>
      <c r="BK2339" s="49"/>
      <c r="BL2339" s="49"/>
      <c r="BM2339" s="49"/>
      <c r="BN2339" s="50"/>
      <c r="BO2339" s="49"/>
      <c r="BP2339" s="49"/>
      <c r="BQ2339" s="50"/>
      <c r="BR2339" s="9"/>
    </row>
    <row r="2340" spans="1:70" s="6" customFormat="1" x14ac:dyDescent="0.25">
      <c r="A2340" s="170" t="s">
        <v>1155</v>
      </c>
      <c r="B2340" s="136"/>
      <c r="C2340" s="137">
        <v>45002.537627314814</v>
      </c>
      <c r="D2340" s="146">
        <v>2.68</v>
      </c>
      <c r="E2340" s="181" t="s">
        <v>814</v>
      </c>
      <c r="F2340" s="165" t="s">
        <v>1195</v>
      </c>
      <c r="G2340" s="22"/>
      <c r="H2340" s="134"/>
      <c r="I2340" s="134"/>
      <c r="J2340" s="145"/>
      <c r="K2340" s="29"/>
      <c r="L2340" s="29"/>
      <c r="M2340" s="1"/>
      <c r="N2340" s="1"/>
      <c r="O2340" s="3"/>
      <c r="P2340" s="29"/>
      <c r="Q2340" s="29"/>
      <c r="R2340" s="1"/>
      <c r="S2340" s="1"/>
      <c r="T2340" s="147" t="s">
        <v>903</v>
      </c>
      <c r="U2340" s="32" t="s">
        <v>24</v>
      </c>
      <c r="V2340" s="24"/>
      <c r="W2340" s="25" t="s">
        <v>22</v>
      </c>
      <c r="X2340" s="30">
        <v>20</v>
      </c>
      <c r="Y2340" s="138"/>
      <c r="Z2340" s="30"/>
      <c r="AA2340" s="30"/>
      <c r="AB2340" s="36" t="s">
        <v>21</v>
      </c>
      <c r="AC2340" s="24">
        <f>$AC$2339</f>
        <v>0.11500500000000001</v>
      </c>
      <c r="AD2340" s="30"/>
      <c r="AE2340" s="24"/>
      <c r="AF2340" s="24"/>
      <c r="AG2340" s="41"/>
      <c r="AH2340" s="41"/>
      <c r="AI2340" s="41"/>
      <c r="AJ2340" s="41"/>
      <c r="AK2340" s="41"/>
      <c r="AL2340" s="41"/>
      <c r="AM2340" s="41"/>
      <c r="AN2340" s="41"/>
      <c r="AO2340" s="41"/>
      <c r="AP2340" s="135"/>
      <c r="AQ2340" s="135"/>
      <c r="AR2340" s="41"/>
      <c r="AS2340" s="41"/>
      <c r="AT2340" s="135"/>
      <c r="AU2340" s="135"/>
      <c r="AV2340" s="29"/>
      <c r="AW2340" s="183"/>
      <c r="AX2340" s="42"/>
      <c r="AY2340" s="42"/>
      <c r="AZ2340" s="43"/>
      <c r="BA2340" s="151"/>
      <c r="BB2340" s="44"/>
      <c r="BC2340" s="157">
        <v>7</v>
      </c>
      <c r="BD2340" s="157"/>
      <c r="BE2340" s="44"/>
      <c r="BF2340" s="48"/>
      <c r="BG2340" s="48"/>
      <c r="BH2340" s="48"/>
      <c r="BI2340" s="48"/>
      <c r="BJ2340" s="48"/>
      <c r="BK2340" s="48"/>
      <c r="BL2340" s="48"/>
      <c r="BM2340" s="48"/>
      <c r="BN2340" s="48"/>
      <c r="BO2340" s="48"/>
      <c r="BP2340" s="48"/>
      <c r="BQ2340" s="48"/>
      <c r="BR2340" s="1"/>
    </row>
    <row r="2341" spans="1:70" s="7" customFormat="1" x14ac:dyDescent="0.25">
      <c r="A2341" s="68" t="s">
        <v>3191</v>
      </c>
      <c r="B2341" s="67" t="s">
        <v>1182</v>
      </c>
      <c r="C2341" s="52">
        <v>45002.53769675926</v>
      </c>
      <c r="D2341" s="16">
        <f t="shared" ref="D2341" si="6313">(K2341*M2341+P2341*R2341)/(24*60*60)</f>
        <v>0</v>
      </c>
      <c r="E2341" s="180"/>
      <c r="F2341" s="14" t="s">
        <v>3160</v>
      </c>
      <c r="G2341" s="15">
        <v>0.112</v>
      </c>
      <c r="H2341" s="131">
        <v>20</v>
      </c>
      <c r="I2341" s="131">
        <v>15</v>
      </c>
      <c r="J2341" s="143" t="s">
        <v>2139</v>
      </c>
      <c r="K2341" s="37"/>
      <c r="L2341" s="27">
        <v>6.0000000000000001E-3</v>
      </c>
      <c r="M2341" s="179">
        <v>289</v>
      </c>
      <c r="N2341" s="13">
        <v>289</v>
      </c>
      <c r="O2341" s="17">
        <v>2E-3</v>
      </c>
      <c r="P2341" s="37"/>
      <c r="Q2341" s="27">
        <v>6.0000000000000001E-3</v>
      </c>
      <c r="R2341" s="13">
        <v>938</v>
      </c>
      <c r="S2341" s="13">
        <v>240</v>
      </c>
      <c r="T2341" s="133">
        <v>2.9999999999999997E-4</v>
      </c>
      <c r="U2341" s="27"/>
      <c r="V2341" s="8">
        <f t="shared" ref="V2341" si="6314">IF(AB2339="Latest Sag:",-(K2341*L2341+P2341*Q2341),-(K2341*L2341+P2341*Q2341)+U2341)</f>
        <v>0</v>
      </c>
      <c r="W2341" s="8">
        <f t="shared" ref="W2341" si="6315">IF(OR(AC2340="",AC2340=0),Z2340+V2341,IF(AB2339="Latest Sag:",AA2340+U2341+V2341,AC2340+V2341))</f>
        <v>0.11500500000000001</v>
      </c>
      <c r="X2341" s="34"/>
      <c r="Y2341" s="53">
        <f t="shared" ref="Y2341" si="6316">IF(OR(ISBLANK(X2341),X2339=VALUE(20)),,IF(W2339="Latest Z20:",ABS(X2339-X2341-K2338*L2338-P2338*Q2338+U2340+U2341),ABS(X2340-X2341-K2340*L2340-P2340*Q2340+U2341)))</f>
        <v>0</v>
      </c>
      <c r="Z2341" s="28">
        <v>-67.833380000000005</v>
      </c>
      <c r="AA2341" s="28">
        <v>0.15751499999999999</v>
      </c>
      <c r="AB2341" s="28">
        <v>2.3E-2</v>
      </c>
      <c r="AC2341" s="8">
        <f t="shared" ref="AC2341" si="6317">AB2341+AA2341</f>
        <v>0.18051499999999998</v>
      </c>
      <c r="AD2341" s="35">
        <v>0.11439107879617</v>
      </c>
      <c r="AE2341" s="8">
        <f t="shared" ref="AE2341" si="6318">IF(AD2341="",0,IF(OR(AC2341="",AC2341=0),W2341-AD2341,AC2341-AD2341))</f>
        <v>6.6123921203829983E-2</v>
      </c>
      <c r="AF2341" s="58">
        <f t="shared" ref="AF2341" si="6319">IF(AA2341="",(Z2341-V2341)-Z2340,AC2341-W2341)</f>
        <v>6.5509999999999971E-2</v>
      </c>
      <c r="AG2341" s="40"/>
      <c r="AH2341" s="73"/>
      <c r="AI2341" s="40"/>
      <c r="AJ2341" s="73">
        <v>450</v>
      </c>
      <c r="AK2341" s="40">
        <v>2381</v>
      </c>
      <c r="AL2341" s="73">
        <v>200</v>
      </c>
      <c r="AM2341" s="70"/>
      <c r="AN2341" s="74"/>
      <c r="AO2341" s="70"/>
      <c r="AP2341" s="63"/>
      <c r="AQ2341" s="63"/>
      <c r="AR2341" s="40"/>
      <c r="AS2341" s="40"/>
      <c r="AT2341" s="63"/>
      <c r="AU2341" s="63"/>
      <c r="AV2341" s="142"/>
      <c r="AW2341" s="182"/>
      <c r="AX2341" s="45"/>
      <c r="AY2341" s="45"/>
      <c r="AZ2341" s="46"/>
      <c r="BA2341" s="152"/>
      <c r="BB2341" s="47"/>
      <c r="BC2341" s="158">
        <v>7</v>
      </c>
      <c r="BD2341" s="158"/>
      <c r="BE2341" s="47"/>
      <c r="BF2341" s="56"/>
      <c r="BG2341" s="49"/>
      <c r="BH2341" s="50"/>
      <c r="BI2341" s="49"/>
      <c r="BJ2341" s="49"/>
      <c r="BK2341" s="49"/>
      <c r="BL2341" s="49"/>
      <c r="BM2341" s="49"/>
      <c r="BN2341" s="50"/>
      <c r="BO2341" s="49"/>
      <c r="BP2341" s="49"/>
      <c r="BQ2341" s="50"/>
      <c r="BR2341" s="9"/>
    </row>
    <row r="2342" spans="1:70" s="7" customFormat="1" x14ac:dyDescent="0.25">
      <c r="A2342" s="68" t="s">
        <v>3192</v>
      </c>
      <c r="B2342" s="67" t="s">
        <v>1182</v>
      </c>
      <c r="C2342" s="52">
        <v>45002.560324074075</v>
      </c>
      <c r="D2342" s="16">
        <f t="shared" ref="D2342" si="6320">(K2342*M2342+P2342*R2342)/(24*60*60)</f>
        <v>3.6793981481481483E-2</v>
      </c>
      <c r="E2342" s="180"/>
      <c r="F2342" s="14" t="s">
        <v>3160</v>
      </c>
      <c r="G2342" s="15">
        <v>0.112</v>
      </c>
      <c r="H2342" s="131">
        <v>20</v>
      </c>
      <c r="I2342" s="131">
        <v>15</v>
      </c>
      <c r="J2342" s="143" t="s">
        <v>2139</v>
      </c>
      <c r="K2342" s="27">
        <v>11</v>
      </c>
      <c r="L2342" s="27">
        <v>6.0000000000000001E-3</v>
      </c>
      <c r="M2342" s="179">
        <v>289</v>
      </c>
      <c r="N2342" s="13">
        <v>289</v>
      </c>
      <c r="O2342" s="17">
        <v>2E-3</v>
      </c>
      <c r="P2342" s="27">
        <v>0</v>
      </c>
      <c r="Q2342" s="27">
        <v>6.0000000000000001E-3</v>
      </c>
      <c r="R2342" s="13">
        <v>938</v>
      </c>
      <c r="S2342" s="13">
        <v>240</v>
      </c>
      <c r="T2342" s="133">
        <v>2.9999999999999997E-4</v>
      </c>
      <c r="U2342" s="27">
        <v>2.9058E-2</v>
      </c>
      <c r="V2342" s="8">
        <f t="shared" ref="V2342" si="6321">IF(AB2340="Latest Sag:",-(K2342*L2342+P2342*Q2342),-(K2342*L2342+P2342*Q2342)+U2342)</f>
        <v>-6.6000000000000003E-2</v>
      </c>
      <c r="W2342" s="8">
        <f t="shared" ref="W2342" si="6322">IF(OR(AC2341="",AC2341=0),Z2341+V2342,IF(AB2340="Latest Sag:",AA2341+U2342+V2342,AC2341+V2342))</f>
        <v>0.12057299999999999</v>
      </c>
      <c r="X2342" s="33">
        <v>-36.4099</v>
      </c>
      <c r="Y2342" s="53">
        <f t="shared" ref="Y2342" si="6323">IF(OR(ISBLANK(X2342),X2340=VALUE(20)),,IF(W2340="Latest Z20:",ABS(X2340-X2342-K2339*L2339-P2339*Q2339+U2341+U2342),ABS(X2341-X2342-K2341*L2341-P2341*Q2341+U2342)))</f>
        <v>0</v>
      </c>
      <c r="Z2342" s="28">
        <v>-67.833206000000004</v>
      </c>
      <c r="AA2342" s="28">
        <v>0.15751100000000001</v>
      </c>
      <c r="AB2342" s="28">
        <v>-3.9177999999999998E-2</v>
      </c>
      <c r="AC2342" s="8">
        <f t="shared" ref="AC2342" si="6324">AB2342+AA2342</f>
        <v>0.11833300000000002</v>
      </c>
      <c r="AD2342" s="35">
        <v>0.11439107879617</v>
      </c>
      <c r="AE2342" s="8">
        <f t="shared" ref="AE2342" si="6325">IF(AD2342="",0,IF(OR(AC2342="",AC2342=0),W2342-AD2342,AC2342-AD2342))</f>
        <v>3.9419212038300233E-3</v>
      </c>
      <c r="AF2342" s="58">
        <f t="shared" ref="AF2342" si="6326">IF(AA2342="",(Z2342-V2342)-Z2341,AC2342-W2342)</f>
        <v>-2.2399999999999642E-3</v>
      </c>
      <c r="AG2342" s="40"/>
      <c r="AH2342" s="73"/>
      <c r="AI2342" s="40"/>
      <c r="AJ2342" s="73">
        <v>450</v>
      </c>
      <c r="AK2342" s="40">
        <v>63</v>
      </c>
      <c r="AL2342" s="73">
        <v>200</v>
      </c>
      <c r="AM2342" s="70"/>
      <c r="AN2342" s="74"/>
      <c r="AO2342" s="70"/>
      <c r="AP2342" s="63"/>
      <c r="AQ2342" s="63"/>
      <c r="AR2342" s="40"/>
      <c r="AS2342" s="40"/>
      <c r="AT2342" s="63"/>
      <c r="AU2342" s="63"/>
      <c r="AV2342" s="142"/>
      <c r="AW2342" s="182"/>
      <c r="AX2342" s="45"/>
      <c r="AY2342" s="45"/>
      <c r="AZ2342" s="46"/>
      <c r="BA2342" s="152"/>
      <c r="BB2342" s="47"/>
      <c r="BC2342" s="158">
        <v>7</v>
      </c>
      <c r="BD2342" s="158"/>
      <c r="BE2342" s="47"/>
      <c r="BF2342" s="56"/>
      <c r="BG2342" s="49"/>
      <c r="BH2342" s="50"/>
      <c r="BI2342" s="49"/>
      <c r="BJ2342" s="49"/>
      <c r="BK2342" s="49"/>
      <c r="BL2342" s="49"/>
      <c r="BM2342" s="49"/>
      <c r="BN2342" s="50"/>
      <c r="BO2342" s="49"/>
      <c r="BP2342" s="49"/>
      <c r="BQ2342" s="50"/>
      <c r="BR2342" s="9"/>
    </row>
    <row r="2343" spans="1:70" s="7" customFormat="1" x14ac:dyDescent="0.25">
      <c r="A2343" s="68" t="s">
        <v>3193</v>
      </c>
      <c r="B2343" s="67" t="s">
        <v>1182</v>
      </c>
      <c r="C2343" s="52">
        <v>45002.610752314817</v>
      </c>
      <c r="D2343" s="16">
        <f t="shared" ref="D2343" si="6327">(K2343*M2343+P2343*R2343)/(24*60*60)</f>
        <v>1.7546296296296296E-2</v>
      </c>
      <c r="E2343" s="180" t="s">
        <v>3195</v>
      </c>
      <c r="F2343" s="14" t="s">
        <v>3160</v>
      </c>
      <c r="G2343" s="15">
        <v>0.112</v>
      </c>
      <c r="H2343" s="131">
        <v>20</v>
      </c>
      <c r="I2343" s="131">
        <v>15</v>
      </c>
      <c r="J2343" s="143" t="s">
        <v>2139</v>
      </c>
      <c r="K2343" s="27">
        <v>2</v>
      </c>
      <c r="L2343" s="27">
        <v>6.0000000000000001E-3</v>
      </c>
      <c r="M2343" s="179">
        <v>289</v>
      </c>
      <c r="N2343" s="13">
        <v>289</v>
      </c>
      <c r="O2343" s="17">
        <v>2E-3</v>
      </c>
      <c r="P2343" s="27">
        <v>1</v>
      </c>
      <c r="Q2343" s="27">
        <v>6.0000000000000001E-3</v>
      </c>
      <c r="R2343" s="13">
        <v>938</v>
      </c>
      <c r="S2343" s="13">
        <v>240</v>
      </c>
      <c r="T2343" s="133">
        <v>2.9999999999999997E-4</v>
      </c>
      <c r="U2343" s="27">
        <v>1.41E-2</v>
      </c>
      <c r="V2343" s="8">
        <f t="shared" ref="V2343" si="6328">IF(AB2341="Latest Sag:",-(K2343*L2343+P2343*Q2343),-(K2343*L2343+P2343*Q2343)+U2343)</f>
        <v>-3.9000000000000024E-3</v>
      </c>
      <c r="W2343" s="8">
        <f t="shared" ref="W2343" si="6329">IF(OR(AC2342="",AC2342=0),Z2342+V2343,IF(AB2341="Latest Sag:",AA2342+U2343+V2343,AC2342+V2343))</f>
        <v>0.11443300000000002</v>
      </c>
      <c r="X2343" s="33">
        <v>-36.461799999999997</v>
      </c>
      <c r="Y2343" s="53">
        <f t="shared" ref="Y2343" si="6330">IF(OR(ISBLANK(X2343),X2341=VALUE(20)),,IF(W2341="Latest Z20:",ABS(X2341-X2343-K2340*L2340-P2340*Q2340+U2342+U2343),ABS(X2342-X2343-K2342*L2342-P2342*Q2342+U2343)))</f>
        <v>3.7209818559702512E-15</v>
      </c>
      <c r="Z2343" s="28">
        <v>-67.833326999999997</v>
      </c>
      <c r="AA2343" s="28">
        <v>0.157527</v>
      </c>
      <c r="AB2343" s="28">
        <v>-4.2618999999999997E-2</v>
      </c>
      <c r="AC2343" s="8">
        <f t="shared" ref="AC2343" si="6331">AB2343+AA2343</f>
        <v>0.11490800000000001</v>
      </c>
      <c r="AD2343" s="35">
        <v>0.11439107879617</v>
      </c>
      <c r="AE2343" s="8">
        <f t="shared" ref="AE2343" si="6332">IF(AD2343="",0,IF(OR(AC2343="",AC2343=0),W2343-AD2343,AC2343-AD2343))</f>
        <v>5.1692120383001194E-4</v>
      </c>
      <c r="AF2343" s="58">
        <f t="shared" ref="AF2343" si="6333">IF(AA2343="",(Z2343-V2343)-Z2342,AC2343-W2343)</f>
        <v>4.7499999999998932E-4</v>
      </c>
      <c r="AG2343" s="40"/>
      <c r="AH2343" s="73"/>
      <c r="AI2343" s="40"/>
      <c r="AJ2343" s="73">
        <v>450</v>
      </c>
      <c r="AK2343" s="40">
        <v>40</v>
      </c>
      <c r="AL2343" s="73">
        <v>200</v>
      </c>
      <c r="AM2343" s="70"/>
      <c r="AN2343" s="74"/>
      <c r="AO2343" s="70"/>
      <c r="AP2343" s="63"/>
      <c r="AQ2343" s="63"/>
      <c r="AR2343" s="40"/>
      <c r="AS2343" s="40"/>
      <c r="AT2343" s="63"/>
      <c r="AU2343" s="63"/>
      <c r="AV2343" s="142"/>
      <c r="AW2343" s="182"/>
      <c r="AX2343" s="45"/>
      <c r="AY2343" s="45"/>
      <c r="AZ2343" s="46"/>
      <c r="BA2343" s="152"/>
      <c r="BB2343" s="47"/>
      <c r="BC2343" s="158">
        <v>7</v>
      </c>
      <c r="BD2343" s="158"/>
      <c r="BE2343" s="47"/>
      <c r="BF2343" s="56"/>
      <c r="BG2343" s="49"/>
      <c r="BH2343" s="50"/>
      <c r="BI2343" s="49"/>
      <c r="BJ2343" s="49"/>
      <c r="BK2343" s="49"/>
      <c r="BL2343" s="49"/>
      <c r="BM2343" s="49"/>
      <c r="BN2343" s="50"/>
      <c r="BO2343" s="49"/>
      <c r="BP2343" s="49"/>
      <c r="BQ2343" s="50"/>
      <c r="BR2343" s="9"/>
    </row>
    <row r="2344" spans="1:70" s="7" customFormat="1" x14ac:dyDescent="0.25">
      <c r="A2344" s="68" t="s">
        <v>3194</v>
      </c>
      <c r="B2344" s="67" t="s">
        <v>1182</v>
      </c>
      <c r="C2344" s="52">
        <v>45002.643437500003</v>
      </c>
      <c r="D2344" s="16">
        <f t="shared" ref="D2344" si="6334">(K2344*M2344+P2344*R2344)/(24*60*60)</f>
        <v>1.7546296296296296E-2</v>
      </c>
      <c r="E2344" s="180"/>
      <c r="F2344" s="14" t="s">
        <v>3160</v>
      </c>
      <c r="G2344" s="15">
        <v>0.112</v>
      </c>
      <c r="H2344" s="131">
        <v>20</v>
      </c>
      <c r="I2344" s="131">
        <v>15</v>
      </c>
      <c r="J2344" s="143" t="s">
        <v>2139</v>
      </c>
      <c r="K2344" s="27">
        <v>2</v>
      </c>
      <c r="L2344" s="27">
        <v>6.0000000000000001E-3</v>
      </c>
      <c r="M2344" s="179">
        <v>289</v>
      </c>
      <c r="N2344" s="13">
        <v>289</v>
      </c>
      <c r="O2344" s="17">
        <v>2E-3</v>
      </c>
      <c r="P2344" s="27">
        <v>1</v>
      </c>
      <c r="Q2344" s="27">
        <v>6.0000000000000001E-3</v>
      </c>
      <c r="R2344" s="13">
        <v>938</v>
      </c>
      <c r="S2344" s="13">
        <v>240</v>
      </c>
      <c r="T2344" s="133">
        <v>2.9999999999999997E-4</v>
      </c>
      <c r="U2344" s="27">
        <v>1.7479999999999999E-2</v>
      </c>
      <c r="V2344" s="8">
        <f t="shared" ref="V2344" si="6335">IF(AB2342="Latest Sag:",-(K2344*L2344+P2344*Q2344),-(K2344*L2344+P2344*Q2344)+U2344)</f>
        <v>-5.200000000000031E-4</v>
      </c>
      <c r="W2344" s="8">
        <f t="shared" ref="W2344" si="6336">IF(OR(AC2343="",AC2343=0),Z2343+V2344,IF(AB2342="Latest Sag:",AA2343+U2344+V2344,AC2343+V2344))</f>
        <v>0.114388</v>
      </c>
      <c r="X2344" s="33">
        <v>-36.462299999999999</v>
      </c>
      <c r="Y2344" s="53">
        <f t="shared" ref="Y2344" si="6337">IF(OR(ISBLANK(X2344),X2342=VALUE(20)),,IF(W2342="Latest Z20:",ABS(X2342-X2344-K2341*L2341-P2341*Q2341+U2343+U2344),ABS(X2343-X2344-K2343*L2343-P2343*Q2343+U2344)))</f>
        <v>1.9999999997615675E-5</v>
      </c>
      <c r="Z2344" s="28">
        <v>-67.833291000000003</v>
      </c>
      <c r="AA2344" s="28">
        <v>0.157553</v>
      </c>
      <c r="AB2344" s="28">
        <v>-4.3117000000000003E-2</v>
      </c>
      <c r="AC2344" s="8">
        <f t="shared" ref="AC2344" si="6338">AB2344+AA2344</f>
        <v>0.114436</v>
      </c>
      <c r="AD2344" s="35">
        <v>0.11439107879617</v>
      </c>
      <c r="AE2344" s="8">
        <f t="shared" ref="AE2344" si="6339">IF(AD2344="",0,IF(OR(AC2344="",AC2344=0),W2344-AD2344,AC2344-AD2344))</f>
        <v>4.4921203829997869E-5</v>
      </c>
      <c r="AF2344" s="58">
        <f t="shared" ref="AF2344" si="6340">IF(AA2344="",(Z2344-V2344)-Z2343,AC2344-W2344)</f>
        <v>4.7999999999992493E-5</v>
      </c>
      <c r="AG2344" s="40"/>
      <c r="AH2344" s="73"/>
      <c r="AI2344" s="40"/>
      <c r="AJ2344" s="73">
        <v>450</v>
      </c>
      <c r="AK2344" s="40">
        <v>44</v>
      </c>
      <c r="AL2344" s="73">
        <v>200</v>
      </c>
      <c r="AM2344" s="70"/>
      <c r="AN2344" s="74"/>
      <c r="AO2344" s="70"/>
      <c r="AP2344" s="63"/>
      <c r="AQ2344" s="63"/>
      <c r="AR2344" s="40"/>
      <c r="AS2344" s="40"/>
      <c r="AT2344" s="63"/>
      <c r="AU2344" s="63"/>
      <c r="AV2344" s="142"/>
      <c r="AW2344" s="182"/>
      <c r="AX2344" s="45"/>
      <c r="AY2344" s="45"/>
      <c r="AZ2344" s="46"/>
      <c r="BA2344" s="152"/>
      <c r="BB2344" s="47"/>
      <c r="BC2344" s="158">
        <v>7</v>
      </c>
      <c r="BD2344" s="158"/>
      <c r="BE2344" s="47"/>
      <c r="BF2344" s="56"/>
      <c r="BG2344" s="49"/>
      <c r="BH2344" s="50"/>
      <c r="BI2344" s="49"/>
      <c r="BJ2344" s="49"/>
      <c r="BK2344" s="49"/>
      <c r="BL2344" s="49"/>
      <c r="BM2344" s="49"/>
      <c r="BN2344" s="50"/>
      <c r="BO2344" s="49"/>
      <c r="BP2344" s="49"/>
      <c r="BQ2344" s="50"/>
      <c r="BR2344" s="9"/>
    </row>
    <row r="2345" spans="1:70" s="6" customFormat="1" x14ac:dyDescent="0.25">
      <c r="A2345" s="170" t="s">
        <v>1155</v>
      </c>
      <c r="B2345" s="136"/>
      <c r="C2345" s="137">
        <v>45002.680428240739</v>
      </c>
      <c r="D2345" s="146">
        <v>3.43</v>
      </c>
      <c r="E2345" s="181" t="s">
        <v>814</v>
      </c>
      <c r="F2345" s="165" t="s">
        <v>1199</v>
      </c>
      <c r="G2345" s="22"/>
      <c r="H2345" s="134"/>
      <c r="I2345" s="134"/>
      <c r="J2345" s="145"/>
      <c r="K2345" s="29"/>
      <c r="L2345" s="29"/>
      <c r="M2345" s="1"/>
      <c r="N2345" s="1"/>
      <c r="O2345" s="3"/>
      <c r="P2345" s="29"/>
      <c r="Q2345" s="29"/>
      <c r="R2345" s="1"/>
      <c r="S2345" s="1"/>
      <c r="T2345" s="147" t="s">
        <v>903</v>
      </c>
      <c r="U2345" s="32" t="s">
        <v>24</v>
      </c>
      <c r="V2345" s="24"/>
      <c r="W2345" s="25" t="s">
        <v>22</v>
      </c>
      <c r="X2345" s="30">
        <v>20</v>
      </c>
      <c r="Y2345" s="138"/>
      <c r="Z2345" s="30"/>
      <c r="AA2345" s="30"/>
      <c r="AB2345" s="36" t="s">
        <v>21</v>
      </c>
      <c r="AC2345" s="24">
        <f>$AC$2344</f>
        <v>0.114436</v>
      </c>
      <c r="AD2345" s="30"/>
      <c r="AE2345" s="24"/>
      <c r="AF2345" s="24"/>
      <c r="AG2345" s="41"/>
      <c r="AH2345" s="41"/>
      <c r="AI2345" s="41"/>
      <c r="AJ2345" s="41"/>
      <c r="AK2345" s="41"/>
      <c r="AL2345" s="41"/>
      <c r="AM2345" s="41"/>
      <c r="AN2345" s="41"/>
      <c r="AO2345" s="41"/>
      <c r="AP2345" s="135"/>
      <c r="AQ2345" s="135"/>
      <c r="AR2345" s="41"/>
      <c r="AS2345" s="41"/>
      <c r="AT2345" s="135"/>
      <c r="AU2345" s="135"/>
      <c r="AV2345" s="29"/>
      <c r="AW2345" s="183"/>
      <c r="AX2345" s="42"/>
      <c r="AY2345" s="42"/>
      <c r="AZ2345" s="43"/>
      <c r="BA2345" s="151"/>
      <c r="BB2345" s="44"/>
      <c r="BC2345" s="157">
        <v>8</v>
      </c>
      <c r="BD2345" s="157"/>
      <c r="BE2345" s="44"/>
      <c r="BF2345" s="48"/>
      <c r="BG2345" s="48"/>
      <c r="BH2345" s="48"/>
      <c r="BI2345" s="48"/>
      <c r="BJ2345" s="48"/>
      <c r="BK2345" s="48"/>
      <c r="BL2345" s="48"/>
      <c r="BM2345" s="48"/>
      <c r="BN2345" s="48"/>
      <c r="BO2345" s="48"/>
      <c r="BP2345" s="48"/>
      <c r="BQ2345" s="48"/>
      <c r="BR2345" s="1"/>
    </row>
    <row r="2346" spans="1:70" s="7" customFormat="1" x14ac:dyDescent="0.25">
      <c r="A2346" s="68" t="s">
        <v>3196</v>
      </c>
      <c r="B2346" s="67" t="s">
        <v>1182</v>
      </c>
      <c r="C2346" s="52">
        <v>45002.680486111109</v>
      </c>
      <c r="D2346" s="16">
        <f t="shared" ref="D2346" si="6341">(K2346*M2346+P2346*R2346)/(24*60*60)</f>
        <v>0</v>
      </c>
      <c r="E2346" s="180"/>
      <c r="F2346" s="14" t="s">
        <v>3160</v>
      </c>
      <c r="G2346" s="15">
        <v>0.112</v>
      </c>
      <c r="H2346" s="131">
        <v>20</v>
      </c>
      <c r="I2346" s="131">
        <v>15</v>
      </c>
      <c r="J2346" s="143" t="s">
        <v>2139</v>
      </c>
      <c r="K2346" s="37"/>
      <c r="L2346" s="27">
        <v>6.0000000000000001E-3</v>
      </c>
      <c r="M2346" s="179">
        <v>289</v>
      </c>
      <c r="N2346" s="13">
        <v>289</v>
      </c>
      <c r="O2346" s="17">
        <v>2E-3</v>
      </c>
      <c r="P2346" s="37"/>
      <c r="Q2346" s="27">
        <v>6.0000000000000001E-3</v>
      </c>
      <c r="R2346" s="13">
        <v>938</v>
      </c>
      <c r="S2346" s="13">
        <v>240</v>
      </c>
      <c r="T2346" s="133">
        <v>2.9999999999999997E-4</v>
      </c>
      <c r="U2346" s="27"/>
      <c r="V2346" s="8">
        <f t="shared" ref="V2346" si="6342">IF(AB2344="Latest Sag:",-(K2346*L2346+P2346*Q2346),-(K2346*L2346+P2346*Q2346)+U2346)</f>
        <v>0</v>
      </c>
      <c r="W2346" s="8">
        <f t="shared" ref="W2346" si="6343">IF(OR(AC2345="",AC2345=0),Z2345+V2346,IF(AB2344="Latest Sag:",AA2345+U2346+V2346,AC2345+V2346))</f>
        <v>0.114436</v>
      </c>
      <c r="X2346" s="34"/>
      <c r="Y2346" s="53">
        <f t="shared" ref="Y2346" si="6344">IF(OR(ISBLANK(X2346),X2344=VALUE(20)),,IF(W2344="Latest Z20:",ABS(X2344-X2346-K2343*L2343-P2343*Q2343+U2345+U2346),ABS(X2345-X2346-K2345*L2345-P2345*Q2345+U2346)))</f>
        <v>0</v>
      </c>
      <c r="Z2346" s="28">
        <v>-67.832419999999999</v>
      </c>
      <c r="AA2346" s="28">
        <v>0.157447</v>
      </c>
      <c r="AB2346" s="28">
        <v>2.4E-2</v>
      </c>
      <c r="AC2346" s="8">
        <f t="shared" ref="AC2346" si="6345">AB2346+AA2346</f>
        <v>0.181447</v>
      </c>
      <c r="AD2346" s="35">
        <v>0.114211598160667</v>
      </c>
      <c r="AE2346" s="8">
        <f t="shared" ref="AE2346" si="6346">IF(AD2346="",0,IF(OR(AC2346="",AC2346=0),W2346-AD2346,AC2346-AD2346))</f>
        <v>6.7235401839332992E-2</v>
      </c>
      <c r="AF2346" s="58">
        <f t="shared" ref="AF2346" si="6347">IF(AA2346="",(Z2346-V2346)-Z2345,AC2346-W2346)</f>
        <v>6.7011000000000001E-2</v>
      </c>
      <c r="AG2346" s="40"/>
      <c r="AH2346" s="73"/>
      <c r="AI2346" s="40"/>
      <c r="AJ2346" s="73">
        <v>450</v>
      </c>
      <c r="AK2346" s="40">
        <v>1792</v>
      </c>
      <c r="AL2346" s="73">
        <v>200</v>
      </c>
      <c r="AM2346" s="70"/>
      <c r="AN2346" s="74"/>
      <c r="AO2346" s="70"/>
      <c r="AP2346" s="63"/>
      <c r="AQ2346" s="63"/>
      <c r="AR2346" s="40"/>
      <c r="AS2346" s="40"/>
      <c r="AT2346" s="63"/>
      <c r="AU2346" s="63"/>
      <c r="AV2346" s="142"/>
      <c r="AW2346" s="182"/>
      <c r="AX2346" s="45"/>
      <c r="AY2346" s="45"/>
      <c r="AZ2346" s="46"/>
      <c r="BA2346" s="152"/>
      <c r="BB2346" s="47"/>
      <c r="BC2346" s="158">
        <v>8</v>
      </c>
      <c r="BD2346" s="158"/>
      <c r="BE2346" s="47"/>
      <c r="BF2346" s="56"/>
      <c r="BG2346" s="49"/>
      <c r="BH2346" s="50"/>
      <c r="BI2346" s="49"/>
      <c r="BJ2346" s="49"/>
      <c r="BK2346" s="49"/>
      <c r="BL2346" s="49"/>
      <c r="BM2346" s="49"/>
      <c r="BN2346" s="50"/>
      <c r="BO2346" s="49"/>
      <c r="BP2346" s="49"/>
      <c r="BQ2346" s="50"/>
      <c r="BR2346" s="9"/>
    </row>
    <row r="2347" spans="1:70" s="7" customFormat="1" x14ac:dyDescent="0.25">
      <c r="A2347" s="68" t="s">
        <v>3197</v>
      </c>
      <c r="B2347" s="67" t="s">
        <v>3199</v>
      </c>
      <c r="C2347" s="52">
        <v>45002.697164351855</v>
      </c>
      <c r="D2347" s="16">
        <f t="shared" ref="D2347" si="6348">(K2347*M2347+P2347*R2347)/(24*60*60)</f>
        <v>3.6793981481481483E-2</v>
      </c>
      <c r="E2347" s="180"/>
      <c r="F2347" s="14" t="s">
        <v>3160</v>
      </c>
      <c r="G2347" s="15">
        <v>0.112</v>
      </c>
      <c r="H2347" s="131">
        <v>20</v>
      </c>
      <c r="I2347" s="131">
        <v>15</v>
      </c>
      <c r="J2347" s="143" t="s">
        <v>2139</v>
      </c>
      <c r="K2347" s="27">
        <v>11</v>
      </c>
      <c r="L2347" s="27">
        <v>6.0000000000000001E-3</v>
      </c>
      <c r="M2347" s="179">
        <v>289</v>
      </c>
      <c r="N2347" s="13">
        <v>289</v>
      </c>
      <c r="O2347" s="17">
        <v>2E-3</v>
      </c>
      <c r="P2347" s="27">
        <v>0</v>
      </c>
      <c r="Q2347" s="27">
        <v>6.0000000000000001E-3</v>
      </c>
      <c r="R2347" s="13">
        <v>938</v>
      </c>
      <c r="S2347" s="13">
        <v>240</v>
      </c>
      <c r="T2347" s="133">
        <v>2.9999999999999997E-4</v>
      </c>
      <c r="U2347" s="27">
        <v>2.8961000000000001E-2</v>
      </c>
      <c r="V2347" s="8">
        <f t="shared" ref="V2347" si="6349">IF(AB2345="Latest Sag:",-(K2347*L2347+P2347*Q2347),-(K2347*L2347+P2347*Q2347)+U2347)</f>
        <v>-6.6000000000000003E-2</v>
      </c>
      <c r="W2347" s="8">
        <f t="shared" ref="W2347" si="6350">IF(OR(AC2346="",AC2346=0),Z2346+V2347,IF(AB2345="Latest Sag:",AA2346+U2347+V2347,AC2346+V2347))</f>
        <v>0.12040800000000002</v>
      </c>
      <c r="X2347" s="33">
        <v>-36.407899999999998</v>
      </c>
      <c r="Y2347" s="53">
        <f t="shared" ref="Y2347" si="6351">IF(OR(ISBLANK(X2347),X2345=VALUE(20)),,IF(W2345="Latest Z20:",ABS(X2345-X2347-K2344*L2344-P2344*Q2344+U2346+U2347),ABS(X2346-X2347-K2346*L2346-P2346*Q2346+U2347)))</f>
        <v>0</v>
      </c>
      <c r="Z2347" s="28">
        <v>-67.832573999999994</v>
      </c>
      <c r="AA2347" s="28">
        <v>0.15740699999999999</v>
      </c>
      <c r="AB2347" s="28">
        <v>-3.7775000000000003E-2</v>
      </c>
      <c r="AC2347" s="8">
        <f t="shared" ref="AC2347" si="6352">AB2347+AA2347</f>
        <v>0.11963199999999999</v>
      </c>
      <c r="AD2347" s="35">
        <v>0.114211598160667</v>
      </c>
      <c r="AE2347" s="8">
        <f t="shared" ref="AE2347" si="6353">IF(AD2347="",0,IF(OR(AC2347="",AC2347=0),W2347-AD2347,AC2347-AD2347))</f>
        <v>5.4204018393329834E-3</v>
      </c>
      <c r="AF2347" s="58">
        <f t="shared" ref="AF2347" si="6354">IF(AA2347="",(Z2347-V2347)-Z2346,AC2347-W2347)</f>
        <v>-7.7600000000002667E-4</v>
      </c>
      <c r="AG2347" s="40"/>
      <c r="AH2347" s="73"/>
      <c r="AI2347" s="40"/>
      <c r="AJ2347" s="73">
        <v>450</v>
      </c>
      <c r="AK2347" s="40">
        <v>46</v>
      </c>
      <c r="AL2347" s="73">
        <v>200</v>
      </c>
      <c r="AM2347" s="70"/>
      <c r="AN2347" s="74"/>
      <c r="AO2347" s="70"/>
      <c r="AP2347" s="63"/>
      <c r="AQ2347" s="63"/>
      <c r="AR2347" s="40"/>
      <c r="AS2347" s="40"/>
      <c r="AT2347" s="63"/>
      <c r="AU2347" s="63"/>
      <c r="AV2347" s="142"/>
      <c r="AW2347" s="182"/>
      <c r="AX2347" s="45"/>
      <c r="AY2347" s="45"/>
      <c r="AZ2347" s="46"/>
      <c r="BA2347" s="152"/>
      <c r="BB2347" s="47"/>
      <c r="BC2347" s="158">
        <v>8</v>
      </c>
      <c r="BD2347" s="158"/>
      <c r="BE2347" s="47"/>
      <c r="BF2347" s="56"/>
      <c r="BG2347" s="49"/>
      <c r="BH2347" s="50"/>
      <c r="BI2347" s="49"/>
      <c r="BJ2347" s="49"/>
      <c r="BK2347" s="49"/>
      <c r="BL2347" s="49"/>
      <c r="BM2347" s="49"/>
      <c r="BN2347" s="50"/>
      <c r="BO2347" s="49"/>
      <c r="BP2347" s="49"/>
      <c r="BQ2347" s="50"/>
      <c r="BR2347" s="9"/>
    </row>
    <row r="2348" spans="1:70" s="7" customFormat="1" x14ac:dyDescent="0.25">
      <c r="A2348" s="68" t="s">
        <v>3200</v>
      </c>
      <c r="B2348" s="67" t="s">
        <v>1888</v>
      </c>
      <c r="C2348" s="52">
        <v>45002.747800925928</v>
      </c>
      <c r="D2348" s="16">
        <f t="shared" ref="D2348" si="6355">(K2348*M2348+P2348*R2348)/(24*60*60)</f>
        <v>1.7546296296296296E-2</v>
      </c>
      <c r="E2348" s="180"/>
      <c r="F2348" s="14" t="s">
        <v>3160</v>
      </c>
      <c r="G2348" s="15">
        <v>0.112</v>
      </c>
      <c r="H2348" s="131">
        <v>20</v>
      </c>
      <c r="I2348" s="131">
        <v>15</v>
      </c>
      <c r="J2348" s="143" t="s">
        <v>2139</v>
      </c>
      <c r="K2348" s="27">
        <v>2</v>
      </c>
      <c r="L2348" s="27">
        <v>6.0000000000000001E-3</v>
      </c>
      <c r="M2348" s="179">
        <v>289</v>
      </c>
      <c r="N2348" s="13">
        <v>289</v>
      </c>
      <c r="O2348" s="17">
        <v>2E-3</v>
      </c>
      <c r="P2348" s="27">
        <v>1</v>
      </c>
      <c r="Q2348" s="27">
        <v>6.0000000000000001E-3</v>
      </c>
      <c r="R2348" s="13">
        <v>938</v>
      </c>
      <c r="S2348" s="13">
        <v>240</v>
      </c>
      <c r="T2348" s="133">
        <v>2.9999999999999997E-4</v>
      </c>
      <c r="U2348" s="27">
        <v>1.2593E-2</v>
      </c>
      <c r="V2348" s="8">
        <f t="shared" ref="V2348" si="6356">IF(AB2346="Latest Sag:",-(K2348*L2348+P2348*Q2348),-(K2348*L2348+P2348*Q2348)+U2348)</f>
        <v>-5.4070000000000021E-3</v>
      </c>
      <c r="W2348" s="8">
        <f t="shared" ref="W2348" si="6357">IF(OR(AC2347="",AC2347=0),Z2347+V2348,IF(AB2346="Latest Sag:",AA2347+U2348+V2348,AC2347+V2348))</f>
        <v>0.11422499999999999</v>
      </c>
      <c r="X2348" s="33">
        <v>-36.461333000000003</v>
      </c>
      <c r="Y2348" s="53">
        <f t="shared" ref="Y2348" si="6358">IF(OR(ISBLANK(X2348),X2346=VALUE(20)),,IF(W2346="Latest Z20:",ABS(X2346-X2348-K2345*L2345-P2345*Q2345+U2347+U2348),ABS(X2347-X2348-K2347*L2347-P2347*Q2347+U2348)))</f>
        <v>2.6000000005389767E-5</v>
      </c>
      <c r="Z2348" s="28">
        <v>-67.832534999999993</v>
      </c>
      <c r="AA2348" s="28">
        <v>0.15742800000000001</v>
      </c>
      <c r="AB2348" s="28">
        <v>-4.2604999999999997E-2</v>
      </c>
      <c r="AC2348" s="8">
        <f t="shared" ref="AC2348" si="6359">AB2348+AA2348</f>
        <v>0.11482300000000001</v>
      </c>
      <c r="AD2348" s="35">
        <v>0.114211598160667</v>
      </c>
      <c r="AE2348" s="8">
        <f t="shared" ref="AE2348" si="6360">IF(AD2348="",0,IF(OR(AC2348="",AC2348=0),W2348-AD2348,AC2348-AD2348))</f>
        <v>6.1140183933300341E-4</v>
      </c>
      <c r="AF2348" s="58">
        <f t="shared" ref="AF2348" si="6361">IF(AA2348="",(Z2348-V2348)-Z2347,AC2348-W2348)</f>
        <v>5.9800000000001519E-4</v>
      </c>
      <c r="AG2348" s="40"/>
      <c r="AH2348" s="73"/>
      <c r="AI2348" s="40"/>
      <c r="AJ2348" s="73">
        <v>450</v>
      </c>
      <c r="AK2348" s="40">
        <v>32</v>
      </c>
      <c r="AL2348" s="73">
        <v>200</v>
      </c>
      <c r="AM2348" s="70"/>
      <c r="AN2348" s="74"/>
      <c r="AO2348" s="70"/>
      <c r="AP2348" s="63"/>
      <c r="AQ2348" s="63"/>
      <c r="AR2348" s="40"/>
      <c r="AS2348" s="40"/>
      <c r="AT2348" s="63"/>
      <c r="AU2348" s="63"/>
      <c r="AV2348" s="142"/>
      <c r="AW2348" s="71"/>
      <c r="AX2348" s="45"/>
      <c r="AY2348" s="45"/>
      <c r="AZ2348" s="46"/>
      <c r="BA2348" s="152"/>
      <c r="BB2348" s="47"/>
      <c r="BC2348" s="158">
        <v>8</v>
      </c>
      <c r="BD2348" s="158"/>
      <c r="BE2348" s="47"/>
      <c r="BF2348" s="56"/>
      <c r="BG2348" s="49"/>
      <c r="BH2348" s="50"/>
      <c r="BI2348" s="49"/>
      <c r="BJ2348" s="49"/>
      <c r="BK2348" s="49"/>
      <c r="BL2348" s="49"/>
      <c r="BM2348" s="49"/>
      <c r="BN2348" s="50"/>
      <c r="BO2348" s="49"/>
      <c r="BP2348" s="49"/>
      <c r="BQ2348" s="50"/>
      <c r="BR2348" s="9"/>
    </row>
    <row r="2349" spans="1:70" s="7" customFormat="1" x14ac:dyDescent="0.25">
      <c r="A2349" s="68" t="s">
        <v>3201</v>
      </c>
      <c r="B2349" s="67" t="s">
        <v>1888</v>
      </c>
      <c r="C2349" s="52">
        <v>45002.774976851855</v>
      </c>
      <c r="D2349" s="16">
        <f t="shared" ref="D2349" si="6362">(K2349*M2349+P2349*R2349)/(24*60*60)</f>
        <v>1.7546296296296296E-2</v>
      </c>
      <c r="E2349" s="180"/>
      <c r="F2349" s="14" t="s">
        <v>3160</v>
      </c>
      <c r="G2349" s="15">
        <v>0.112</v>
      </c>
      <c r="H2349" s="131">
        <v>20</v>
      </c>
      <c r="I2349" s="131">
        <v>15</v>
      </c>
      <c r="J2349" s="143" t="s">
        <v>2139</v>
      </c>
      <c r="K2349" s="27">
        <v>2</v>
      </c>
      <c r="L2349" s="27">
        <v>6.0000000000000001E-3</v>
      </c>
      <c r="M2349" s="179">
        <v>289</v>
      </c>
      <c r="N2349" s="13">
        <v>289</v>
      </c>
      <c r="O2349" s="17">
        <v>2E-3</v>
      </c>
      <c r="P2349" s="27">
        <v>1</v>
      </c>
      <c r="Q2349" s="27">
        <v>6.0000000000000001E-3</v>
      </c>
      <c r="R2349" s="13">
        <v>938</v>
      </c>
      <c r="S2349" s="13">
        <v>240</v>
      </c>
      <c r="T2349" s="133">
        <v>2.9999999999999997E-4</v>
      </c>
      <c r="U2349" s="27">
        <v>1.7378000000000001E-2</v>
      </c>
      <c r="V2349" s="8">
        <f t="shared" ref="V2349" si="6363">IF(AB2347="Latest Sag:",-(K2349*L2349+P2349*Q2349),-(K2349*L2349+P2349*Q2349)+U2349)</f>
        <v>-6.2200000000000102E-4</v>
      </c>
      <c r="W2349" s="8">
        <f t="shared" ref="W2349" si="6364">IF(OR(AC2348="",AC2348=0),Z2348+V2349,IF(AB2347="Latest Sag:",AA2348+U2349+V2349,AC2348+V2349))</f>
        <v>0.11420100000000001</v>
      </c>
      <c r="X2349" s="33">
        <v>-36.461955000000003</v>
      </c>
      <c r="Y2349" s="53">
        <f t="shared" ref="Y2349" si="6365">IF(OR(ISBLANK(X2349),X2347=VALUE(20)),,IF(W2347="Latest Z20:",ABS(X2347-X2349-K2346*L2346-P2346*Q2346+U2348+U2349),ABS(X2348-X2349-K2348*L2348-P2348*Q2348+U2349)))</f>
        <v>1.0061396160665481E-16</v>
      </c>
      <c r="Z2349" s="28">
        <v>-67.832550999999995</v>
      </c>
      <c r="AA2349" s="28">
        <v>0.157411</v>
      </c>
      <c r="AB2349" s="28">
        <v>-4.3184E-2</v>
      </c>
      <c r="AC2349" s="8">
        <f t="shared" ref="AC2349" si="6366">AB2349+AA2349</f>
        <v>0.114227</v>
      </c>
      <c r="AD2349" s="35">
        <v>0.114211598160667</v>
      </c>
      <c r="AE2349" s="8">
        <f t="shared" ref="AE2349" si="6367">IF(AD2349="",0,IF(OR(AC2349="",AC2349=0),W2349-AD2349,AC2349-AD2349))</f>
        <v>1.5401839332990219E-5</v>
      </c>
      <c r="AF2349" s="58">
        <f t="shared" ref="AF2349" si="6368">IF(AA2349="",(Z2349-V2349)-Z2348,AC2349-W2349)</f>
        <v>2.5999999999984369E-5</v>
      </c>
      <c r="AG2349" s="40"/>
      <c r="AH2349" s="73"/>
      <c r="AI2349" s="40"/>
      <c r="AJ2349" s="73">
        <v>450</v>
      </c>
      <c r="AK2349" s="40">
        <v>35</v>
      </c>
      <c r="AL2349" s="73">
        <v>200</v>
      </c>
      <c r="AM2349" s="70"/>
      <c r="AN2349" s="74"/>
      <c r="AO2349" s="70"/>
      <c r="AP2349" s="63"/>
      <c r="AQ2349" s="63"/>
      <c r="AR2349" s="40"/>
      <c r="AS2349" s="40"/>
      <c r="AT2349" s="63"/>
      <c r="AU2349" s="63"/>
      <c r="AV2349" s="142"/>
      <c r="AW2349" s="71"/>
      <c r="AX2349" s="45"/>
      <c r="AY2349" s="45"/>
      <c r="AZ2349" s="46"/>
      <c r="BA2349" s="152"/>
      <c r="BB2349" s="47"/>
      <c r="BC2349" s="158">
        <v>8</v>
      </c>
      <c r="BD2349" s="158">
        <v>4</v>
      </c>
      <c r="BE2349" s="47">
        <v>6.6</v>
      </c>
      <c r="BF2349" s="56"/>
      <c r="BG2349" s="49"/>
      <c r="BH2349" s="50"/>
      <c r="BI2349" s="49"/>
      <c r="BJ2349" s="49"/>
      <c r="BK2349" s="49"/>
      <c r="BL2349" s="49"/>
      <c r="BM2349" s="49"/>
      <c r="BN2349" s="50"/>
      <c r="BO2349" s="49"/>
      <c r="BP2349" s="49"/>
      <c r="BQ2349" s="50"/>
      <c r="BR2349" s="9"/>
    </row>
    <row r="2350" spans="1:70" s="6" customFormat="1" x14ac:dyDescent="0.25">
      <c r="A2350" s="170" t="s">
        <v>1155</v>
      </c>
      <c r="B2350" s="136"/>
      <c r="C2350" s="137">
        <v>45002.817939814813</v>
      </c>
      <c r="D2350" s="146">
        <v>3.3</v>
      </c>
      <c r="E2350" s="181" t="s">
        <v>814</v>
      </c>
      <c r="F2350" s="165" t="s">
        <v>1203</v>
      </c>
      <c r="G2350" s="22"/>
      <c r="H2350" s="134"/>
      <c r="I2350" s="134"/>
      <c r="J2350" s="145"/>
      <c r="K2350" s="29"/>
      <c r="L2350" s="29"/>
      <c r="M2350" s="1"/>
      <c r="N2350" s="1"/>
      <c r="O2350" s="3"/>
      <c r="P2350" s="29"/>
      <c r="Q2350" s="29"/>
      <c r="R2350" s="1"/>
      <c r="S2350" s="1"/>
      <c r="T2350" s="147" t="s">
        <v>903</v>
      </c>
      <c r="U2350" s="32" t="s">
        <v>24</v>
      </c>
      <c r="V2350" s="24"/>
      <c r="W2350" s="25" t="s">
        <v>22</v>
      </c>
      <c r="X2350" s="30">
        <v>20</v>
      </c>
      <c r="Y2350" s="138"/>
      <c r="Z2350" s="30"/>
      <c r="AA2350" s="30"/>
      <c r="AB2350" s="36" t="s">
        <v>21</v>
      </c>
      <c r="AC2350" s="24">
        <f>$AC$2349</f>
        <v>0.114227</v>
      </c>
      <c r="AD2350" s="30"/>
      <c r="AE2350" s="24"/>
      <c r="AF2350" s="24"/>
      <c r="AG2350" s="41"/>
      <c r="AH2350" s="41"/>
      <c r="AI2350" s="41"/>
      <c r="AJ2350" s="41"/>
      <c r="AK2350" s="41"/>
      <c r="AL2350" s="41"/>
      <c r="AM2350" s="41"/>
      <c r="AN2350" s="41"/>
      <c r="AO2350" s="41"/>
      <c r="AP2350" s="135"/>
      <c r="AQ2350" s="135"/>
      <c r="AR2350" s="41"/>
      <c r="AS2350" s="41"/>
      <c r="AT2350" s="135"/>
      <c r="AU2350" s="135"/>
      <c r="AV2350" s="29"/>
      <c r="AW2350" s="42"/>
      <c r="AX2350" s="42"/>
      <c r="AY2350" s="42"/>
      <c r="AZ2350" s="43"/>
      <c r="BA2350" s="151"/>
      <c r="BB2350" s="44"/>
      <c r="BC2350" s="157">
        <v>9</v>
      </c>
      <c r="BD2350" s="157"/>
      <c r="BE2350" s="44"/>
      <c r="BF2350" s="48"/>
      <c r="BG2350" s="48"/>
      <c r="BH2350" s="48"/>
      <c r="BI2350" s="48"/>
      <c r="BJ2350" s="48"/>
      <c r="BK2350" s="48"/>
      <c r="BL2350" s="48"/>
      <c r="BM2350" s="48"/>
      <c r="BN2350" s="48"/>
      <c r="BO2350" s="48"/>
      <c r="BP2350" s="48"/>
      <c r="BQ2350" s="48"/>
      <c r="BR2350" s="1"/>
    </row>
    <row r="2351" spans="1:70" s="7" customFormat="1" x14ac:dyDescent="0.25">
      <c r="A2351" s="68" t="s">
        <v>3202</v>
      </c>
      <c r="B2351" s="67" t="s">
        <v>1888</v>
      </c>
      <c r="C2351" s="52">
        <v>45002.817997685182</v>
      </c>
      <c r="D2351" s="16">
        <f t="shared" ref="D2351" si="6369">(K2351*M2351+P2351*R2351)/(24*60*60)</f>
        <v>0</v>
      </c>
      <c r="E2351" s="180"/>
      <c r="F2351" s="14" t="s">
        <v>3160</v>
      </c>
      <c r="G2351" s="15">
        <v>0.112</v>
      </c>
      <c r="H2351" s="131">
        <v>20</v>
      </c>
      <c r="I2351" s="131">
        <v>15</v>
      </c>
      <c r="J2351" s="143" t="s">
        <v>2139</v>
      </c>
      <c r="K2351" s="37"/>
      <c r="L2351" s="27">
        <v>6.0000000000000001E-3</v>
      </c>
      <c r="M2351" s="179">
        <v>289</v>
      </c>
      <c r="N2351" s="13">
        <v>289</v>
      </c>
      <c r="O2351" s="17">
        <v>2E-3</v>
      </c>
      <c r="P2351" s="37"/>
      <c r="Q2351" s="27">
        <v>6.0000000000000001E-3</v>
      </c>
      <c r="R2351" s="13">
        <v>938</v>
      </c>
      <c r="S2351" s="13">
        <v>240</v>
      </c>
      <c r="T2351" s="133">
        <v>2.9999999999999997E-4</v>
      </c>
      <c r="U2351" s="27"/>
      <c r="V2351" s="8">
        <f t="shared" ref="V2351" si="6370">IF(AB2349="Latest Sag:",-(K2351*L2351+P2351*Q2351),-(K2351*L2351+P2351*Q2351)+U2351)</f>
        <v>0</v>
      </c>
      <c r="W2351" s="8">
        <f t="shared" ref="W2351" si="6371">IF(OR(AC2350="",AC2350=0),Z2350+V2351,IF(AB2349="Latest Sag:",AA2350+U2351+V2351,AC2350+V2351))</f>
        <v>0.114227</v>
      </c>
      <c r="X2351" s="34"/>
      <c r="Y2351" s="53">
        <f t="shared" ref="Y2351" si="6372">IF(OR(ISBLANK(X2351),X2349=VALUE(20)),,IF(W2349="Latest Z20:",ABS(X2349-X2351-K2348*L2348-P2348*Q2348+U2350+U2351),ABS(X2350-X2351-K2350*L2350-P2350*Q2350+U2351)))</f>
        <v>0</v>
      </c>
      <c r="Z2351" s="28">
        <v>-67.831671</v>
      </c>
      <c r="AA2351" s="28">
        <v>0.15756700000000001</v>
      </c>
      <c r="AB2351" s="28">
        <v>2.3994999999999999E-2</v>
      </c>
      <c r="AC2351" s="8">
        <f t="shared" ref="AC2351" si="6373">AB2351+AA2351</f>
        <v>0.181562</v>
      </c>
      <c r="AD2351" s="35">
        <v>0.114617121571</v>
      </c>
      <c r="AE2351" s="8">
        <f t="shared" ref="AE2351" si="6374">IF(AD2351="",0,IF(OR(AC2351="",AC2351=0),W2351-AD2351,AC2351-AD2351))</f>
        <v>6.6944878429000002E-2</v>
      </c>
      <c r="AF2351" s="58">
        <f t="shared" ref="AF2351" si="6375">IF(AA2351="",(Z2351-V2351)-Z2350,AC2351-W2351)</f>
        <v>6.7335000000000006E-2</v>
      </c>
      <c r="AG2351" s="40"/>
      <c r="AH2351" s="73"/>
      <c r="AI2351" s="40"/>
      <c r="AJ2351" s="73">
        <v>450</v>
      </c>
      <c r="AK2351" s="40">
        <v>1803</v>
      </c>
      <c r="AL2351" s="73">
        <v>200</v>
      </c>
      <c r="AM2351" s="70"/>
      <c r="AN2351" s="74"/>
      <c r="AO2351" s="70"/>
      <c r="AP2351" s="63"/>
      <c r="AQ2351" s="63"/>
      <c r="AR2351" s="40"/>
      <c r="AS2351" s="40"/>
      <c r="AT2351" s="63"/>
      <c r="AU2351" s="63"/>
      <c r="AV2351" s="142"/>
      <c r="AW2351" s="71"/>
      <c r="AX2351" s="45"/>
      <c r="AY2351" s="45"/>
      <c r="AZ2351" s="46"/>
      <c r="BA2351" s="152"/>
      <c r="BB2351" s="47"/>
      <c r="BC2351" s="158">
        <v>9</v>
      </c>
      <c r="BD2351" s="158"/>
      <c r="BE2351" s="47"/>
      <c r="BF2351" s="56"/>
      <c r="BG2351" s="49"/>
      <c r="BH2351" s="50"/>
      <c r="BI2351" s="49"/>
      <c r="BJ2351" s="49"/>
      <c r="BK2351" s="49"/>
      <c r="BL2351" s="49"/>
      <c r="BM2351" s="49"/>
      <c r="BN2351" s="50"/>
      <c r="BO2351" s="49"/>
      <c r="BP2351" s="49"/>
      <c r="BQ2351" s="50"/>
      <c r="BR2351" s="9"/>
    </row>
    <row r="2352" spans="1:70" s="7" customFormat="1" x14ac:dyDescent="0.25">
      <c r="A2352" s="68" t="s">
        <v>3203</v>
      </c>
      <c r="B2352" s="67" t="s">
        <v>1888</v>
      </c>
      <c r="C2352" s="52">
        <v>45002.838252314818</v>
      </c>
      <c r="D2352" s="16">
        <f t="shared" ref="D2352" si="6376">(K2352*M2352+P2352*R2352)/(24*60*60)</f>
        <v>3.6793981481481483E-2</v>
      </c>
      <c r="E2352" s="180"/>
      <c r="F2352" s="14" t="s">
        <v>3160</v>
      </c>
      <c r="G2352" s="15">
        <v>0.112</v>
      </c>
      <c r="H2352" s="131">
        <v>20</v>
      </c>
      <c r="I2352" s="131">
        <v>15</v>
      </c>
      <c r="J2352" s="143" t="s">
        <v>2139</v>
      </c>
      <c r="K2352" s="27">
        <v>11</v>
      </c>
      <c r="L2352" s="27">
        <v>6.0000000000000001E-3</v>
      </c>
      <c r="M2352" s="179">
        <v>289</v>
      </c>
      <c r="N2352" s="13">
        <v>289</v>
      </c>
      <c r="O2352" s="17">
        <v>2E-3</v>
      </c>
      <c r="P2352" s="27">
        <v>0</v>
      </c>
      <c r="Q2352" s="27">
        <v>6.0000000000000001E-3</v>
      </c>
      <c r="R2352" s="13">
        <v>938</v>
      </c>
      <c r="S2352" s="13">
        <v>240</v>
      </c>
      <c r="T2352" s="133">
        <v>2.9999999999999997E-4</v>
      </c>
      <c r="U2352" s="27">
        <v>2.9201999999999999E-2</v>
      </c>
      <c r="V2352" s="8">
        <f t="shared" ref="V2352" si="6377">IF(AB2350="Latest Sag:",-(K2352*L2352+P2352*Q2352),-(K2352*L2352+P2352*Q2352)+U2352)</f>
        <v>-6.6000000000000003E-2</v>
      </c>
      <c r="W2352" s="8">
        <f t="shared" ref="W2352" si="6378">IF(OR(AC2351="",AC2351=0),Z2351+V2352,IF(AB2350="Latest Sag:",AA2351+U2352+V2352,AC2351+V2352))</f>
        <v>0.12076900000000002</v>
      </c>
      <c r="X2352" s="33">
        <v>-36.407525</v>
      </c>
      <c r="Y2352" s="53">
        <f t="shared" ref="Y2352" si="6379">IF(OR(ISBLANK(X2352),X2350=VALUE(20)),,IF(W2350="Latest Z20:",ABS(X2350-X2352-K2349*L2349-P2349*Q2349+U2351+U2352),ABS(X2351-X2352-K2351*L2351-P2351*Q2351+U2352)))</f>
        <v>0</v>
      </c>
      <c r="Z2352" s="28">
        <v>-67.831411000000003</v>
      </c>
      <c r="AA2352" s="28">
        <v>0.157585</v>
      </c>
      <c r="AB2352" s="28">
        <v>-3.8084E-2</v>
      </c>
      <c r="AC2352" s="8">
        <f t="shared" ref="AC2352" si="6380">AB2352+AA2352</f>
        <v>0.119501</v>
      </c>
      <c r="AD2352" s="35">
        <v>0.114617121571</v>
      </c>
      <c r="AE2352" s="8">
        <f t="shared" ref="AE2352" si="6381">IF(AD2352="",0,IF(OR(AC2352="",AC2352=0),W2352-AD2352,AC2352-AD2352))</f>
        <v>4.8838784289999965E-3</v>
      </c>
      <c r="AF2352" s="58">
        <f t="shared" ref="AF2352" si="6382">IF(AA2352="",(Z2352-V2352)-Z2351,AC2352-W2352)</f>
        <v>-1.2680000000000191E-3</v>
      </c>
      <c r="AG2352" s="40"/>
      <c r="AH2352" s="73"/>
      <c r="AI2352" s="40"/>
      <c r="AJ2352" s="73">
        <v>450</v>
      </c>
      <c r="AK2352" s="40">
        <v>51</v>
      </c>
      <c r="AL2352" s="73">
        <v>200</v>
      </c>
      <c r="AM2352" s="70"/>
      <c r="AN2352" s="74"/>
      <c r="AO2352" s="70"/>
      <c r="AP2352" s="63"/>
      <c r="AQ2352" s="63"/>
      <c r="AR2352" s="40"/>
      <c r="AS2352" s="40"/>
      <c r="AT2352" s="63"/>
      <c r="AU2352" s="63"/>
      <c r="AV2352" s="142"/>
      <c r="AW2352" s="71"/>
      <c r="AX2352" s="45"/>
      <c r="AY2352" s="45"/>
      <c r="AZ2352" s="46"/>
      <c r="BA2352" s="152"/>
      <c r="BB2352" s="47"/>
      <c r="BC2352" s="158">
        <v>9</v>
      </c>
      <c r="BD2352" s="158"/>
      <c r="BE2352" s="47"/>
      <c r="BF2352" s="56"/>
      <c r="BG2352" s="49"/>
      <c r="BH2352" s="50"/>
      <c r="BI2352" s="49"/>
      <c r="BJ2352" s="49"/>
      <c r="BK2352" s="49"/>
      <c r="BL2352" s="49"/>
      <c r="BM2352" s="49"/>
      <c r="BN2352" s="50"/>
      <c r="BO2352" s="49"/>
      <c r="BP2352" s="49"/>
      <c r="BQ2352" s="50"/>
      <c r="BR2352" s="9"/>
    </row>
    <row r="2353" spans="1:70" s="7" customFormat="1" ht="78.75" x14ac:dyDescent="0.25">
      <c r="A2353" s="68" t="s">
        <v>3204</v>
      </c>
      <c r="B2353" s="67" t="s">
        <v>1888</v>
      </c>
      <c r="C2353" s="52">
        <v>45002.886296296296</v>
      </c>
      <c r="D2353" s="16">
        <f t="shared" ref="D2353" si="6383">(K2353*M2353+P2353*R2353)/(24*60*60)</f>
        <v>1.7546296296296296E-2</v>
      </c>
      <c r="E2353" s="180" t="s">
        <v>3206</v>
      </c>
      <c r="F2353" s="14" t="s">
        <v>3160</v>
      </c>
      <c r="G2353" s="15">
        <v>0.112</v>
      </c>
      <c r="H2353" s="131">
        <v>20</v>
      </c>
      <c r="I2353" s="131">
        <v>15</v>
      </c>
      <c r="J2353" s="143" t="s">
        <v>2139</v>
      </c>
      <c r="K2353" s="27">
        <v>2</v>
      </c>
      <c r="L2353" s="27">
        <v>6.0000000000000001E-3</v>
      </c>
      <c r="M2353" s="179">
        <v>289</v>
      </c>
      <c r="N2353" s="13">
        <v>289</v>
      </c>
      <c r="O2353" s="17">
        <v>2E-3</v>
      </c>
      <c r="P2353" s="27">
        <v>1</v>
      </c>
      <c r="Q2353" s="27">
        <v>6.0000000000000001E-3</v>
      </c>
      <c r="R2353" s="13">
        <v>938</v>
      </c>
      <c r="S2353" s="13">
        <v>240</v>
      </c>
      <c r="T2353" s="133">
        <v>2.9999999999999997E-4</v>
      </c>
      <c r="U2353" s="27">
        <v>1.3138E-2</v>
      </c>
      <c r="V2353" s="8">
        <f t="shared" ref="V2353" si="6384">IF(AB2351="Latest Sag:",-(K2353*L2353+P2353*Q2353),-(K2353*L2353+P2353*Q2353)+U2353)</f>
        <v>-4.8620000000000017E-3</v>
      </c>
      <c r="W2353" s="8">
        <f t="shared" ref="W2353" si="6385">IF(OR(AC2352="",AC2352=0),Z2352+V2353,IF(AB2351="Latest Sag:",AA2352+U2353+V2353,AC2352+V2353))</f>
        <v>0.11463899999999999</v>
      </c>
      <c r="X2353" s="33">
        <v>-36.460385000000002</v>
      </c>
      <c r="Y2353" s="53">
        <f t="shared" ref="Y2353" si="6386">IF(OR(ISBLANK(X2353),X2351=VALUE(20)),,IF(W2351="Latest Z20:",ABS(X2351-X2353-K2350*L2350-P2350*Q2350+U2352+U2353),ABS(X2352-X2353-K2352*L2352-P2352*Q2352+U2353)))</f>
        <v>1.99999999743114E-6</v>
      </c>
      <c r="Z2353" s="28">
        <v>-67.831479999999999</v>
      </c>
      <c r="AA2353" s="28">
        <v>0.157586</v>
      </c>
      <c r="AB2353" s="28">
        <v>-4.2694000000000003E-2</v>
      </c>
      <c r="AC2353" s="8">
        <f t="shared" ref="AC2353" si="6387">AB2353+AA2353</f>
        <v>0.11489199999999999</v>
      </c>
      <c r="AD2353" s="35">
        <v>0.114617121571</v>
      </c>
      <c r="AE2353" s="8">
        <f t="shared" ref="AE2353" si="6388">IF(AD2353="",0,IF(OR(AC2353="",AC2353=0),W2353-AD2353,AC2353-AD2353))</f>
        <v>2.7487842899999448E-4</v>
      </c>
      <c r="AF2353" s="58">
        <f t="shared" ref="AF2353" si="6389">IF(AA2353="",(Z2353-V2353)-Z2352,AC2353-W2353)</f>
        <v>2.5300000000000322E-4</v>
      </c>
      <c r="AG2353" s="40"/>
      <c r="AH2353" s="73"/>
      <c r="AI2353" s="40"/>
      <c r="AJ2353" s="73">
        <v>450</v>
      </c>
      <c r="AK2353" s="40">
        <v>28</v>
      </c>
      <c r="AL2353" s="73">
        <v>200</v>
      </c>
      <c r="AM2353" s="70"/>
      <c r="AN2353" s="74"/>
      <c r="AO2353" s="70"/>
      <c r="AP2353" s="63"/>
      <c r="AQ2353" s="63"/>
      <c r="AR2353" s="40"/>
      <c r="AS2353" s="40"/>
      <c r="AT2353" s="63"/>
      <c r="AU2353" s="63"/>
      <c r="AV2353" s="142"/>
      <c r="AW2353" s="71"/>
      <c r="AX2353" s="45"/>
      <c r="AY2353" s="45"/>
      <c r="AZ2353" s="46"/>
      <c r="BA2353" s="152"/>
      <c r="BB2353" s="47"/>
      <c r="BC2353" s="158">
        <v>9</v>
      </c>
      <c r="BD2353" s="158"/>
      <c r="BE2353" s="47"/>
      <c r="BF2353" s="56"/>
      <c r="BG2353" s="49"/>
      <c r="BH2353" s="50"/>
      <c r="BI2353" s="49"/>
      <c r="BJ2353" s="49"/>
      <c r="BK2353" s="49"/>
      <c r="BL2353" s="49"/>
      <c r="BM2353" s="49"/>
      <c r="BN2353" s="50"/>
      <c r="BO2353" s="49"/>
      <c r="BP2353" s="49"/>
      <c r="BQ2353" s="50"/>
      <c r="BR2353" s="9"/>
    </row>
    <row r="2354" spans="1:70" s="6" customFormat="1" x14ac:dyDescent="0.25">
      <c r="A2354" s="170" t="s">
        <v>1155</v>
      </c>
      <c r="B2354" s="136"/>
      <c r="C2354" s="137">
        <v>45002.914027777777</v>
      </c>
      <c r="D2354" s="146">
        <v>2.31</v>
      </c>
      <c r="E2354" s="181" t="s">
        <v>814</v>
      </c>
      <c r="F2354" s="165" t="s">
        <v>1209</v>
      </c>
      <c r="G2354" s="22"/>
      <c r="H2354" s="134"/>
      <c r="I2354" s="134"/>
      <c r="J2354" s="145"/>
      <c r="K2354" s="29"/>
      <c r="L2354" s="29"/>
      <c r="M2354" s="1"/>
      <c r="N2354" s="1"/>
      <c r="O2354" s="3"/>
      <c r="P2354" s="29"/>
      <c r="Q2354" s="29"/>
      <c r="R2354" s="1"/>
      <c r="S2354" s="1"/>
      <c r="T2354" s="147" t="s">
        <v>903</v>
      </c>
      <c r="U2354" s="32" t="s">
        <v>24</v>
      </c>
      <c r="V2354" s="24"/>
      <c r="W2354" s="25" t="s">
        <v>22</v>
      </c>
      <c r="X2354" s="30">
        <v>20</v>
      </c>
      <c r="Y2354" s="138"/>
      <c r="Z2354" s="30"/>
      <c r="AA2354" s="30"/>
      <c r="AB2354" s="36" t="s">
        <v>21</v>
      </c>
      <c r="AC2354" s="24">
        <f>$AC$2353</f>
        <v>0.11489199999999999</v>
      </c>
      <c r="AD2354" s="30"/>
      <c r="AE2354" s="24"/>
      <c r="AF2354" s="24"/>
      <c r="AG2354" s="41"/>
      <c r="AH2354" s="41"/>
      <c r="AI2354" s="41"/>
      <c r="AJ2354" s="41"/>
      <c r="AK2354" s="41"/>
      <c r="AL2354" s="41"/>
      <c r="AM2354" s="41"/>
      <c r="AN2354" s="41"/>
      <c r="AO2354" s="41"/>
      <c r="AP2354" s="135"/>
      <c r="AQ2354" s="135"/>
      <c r="AR2354" s="41"/>
      <c r="AS2354" s="41"/>
      <c r="AT2354" s="135"/>
      <c r="AU2354" s="135"/>
      <c r="AV2354" s="29"/>
      <c r="AW2354" s="42"/>
      <c r="AX2354" s="42"/>
      <c r="AY2354" s="42"/>
      <c r="AZ2354" s="43"/>
      <c r="BA2354" s="151"/>
      <c r="BB2354" s="44"/>
      <c r="BC2354" s="157">
        <v>10</v>
      </c>
      <c r="BD2354" s="157"/>
      <c r="BE2354" s="44"/>
      <c r="BF2354" s="48"/>
      <c r="BG2354" s="48"/>
      <c r="BH2354" s="48"/>
      <c r="BI2354" s="48"/>
      <c r="BJ2354" s="48"/>
      <c r="BK2354" s="48"/>
      <c r="BL2354" s="48"/>
      <c r="BM2354" s="48"/>
      <c r="BN2354" s="48"/>
      <c r="BO2354" s="48"/>
      <c r="BP2354" s="48"/>
      <c r="BQ2354" s="48"/>
      <c r="BR2354" s="1"/>
    </row>
    <row r="2355" spans="1:70" s="7" customFormat="1" x14ac:dyDescent="0.25">
      <c r="A2355" s="68" t="s">
        <v>3205</v>
      </c>
      <c r="B2355" s="67" t="s">
        <v>1888</v>
      </c>
      <c r="C2355" s="52">
        <v>45002.914085648146</v>
      </c>
      <c r="D2355" s="16">
        <f t="shared" ref="D2355" si="6390">(K2355*M2355+P2355*R2355)/(24*60*60)</f>
        <v>0</v>
      </c>
      <c r="E2355" s="180"/>
      <c r="F2355" s="14" t="s">
        <v>3160</v>
      </c>
      <c r="G2355" s="15">
        <v>0.112</v>
      </c>
      <c r="H2355" s="131">
        <v>20</v>
      </c>
      <c r="I2355" s="131">
        <v>15</v>
      </c>
      <c r="J2355" s="143" t="s">
        <v>2139</v>
      </c>
      <c r="K2355" s="37"/>
      <c r="L2355" s="27">
        <v>6.0000000000000001E-3</v>
      </c>
      <c r="M2355" s="179">
        <v>289</v>
      </c>
      <c r="N2355" s="13">
        <v>289</v>
      </c>
      <c r="O2355" s="17">
        <v>2E-3</v>
      </c>
      <c r="P2355" s="37"/>
      <c r="Q2355" s="27">
        <v>6.0000000000000001E-3</v>
      </c>
      <c r="R2355" s="13">
        <v>938</v>
      </c>
      <c r="S2355" s="13">
        <v>240</v>
      </c>
      <c r="T2355" s="133">
        <v>2.9999999999999997E-4</v>
      </c>
      <c r="U2355" s="27"/>
      <c r="V2355" s="8">
        <f t="shared" ref="V2355" si="6391">IF(AB2353="Latest Sag:",-(K2355*L2355+P2355*Q2355),-(K2355*L2355+P2355*Q2355)+U2355)</f>
        <v>0</v>
      </c>
      <c r="W2355" s="8">
        <f t="shared" ref="W2355" si="6392">IF(OR(AC2354="",AC2354=0),Z2354+V2355,IF(AB2353="Latest Sag:",AA2354+U2355+V2355,AC2354+V2355))</f>
        <v>0.11489199999999999</v>
      </c>
      <c r="X2355" s="34"/>
      <c r="Y2355" s="53">
        <f t="shared" ref="Y2355" si="6393">IF(OR(ISBLANK(X2355),X2353=VALUE(20)),,IF(W2353="Latest Z20:",ABS(X2353-X2355-K2352*L2352-P2352*Q2352+U2354+U2355),ABS(X2354-X2355-K2354*L2354-P2354*Q2354+U2355)))</f>
        <v>0</v>
      </c>
      <c r="Z2355" s="28">
        <v>-67.830703999999997</v>
      </c>
      <c r="AA2355" s="28">
        <v>0.15745200000000001</v>
      </c>
      <c r="AB2355" s="28">
        <v>2.0057999999999999E-2</v>
      </c>
      <c r="AC2355" s="8">
        <f t="shared" ref="AC2355" si="6394">AB2355+AA2355</f>
        <v>0.17751</v>
      </c>
      <c r="AD2355" s="35">
        <v>0.114547483203589</v>
      </c>
      <c r="AE2355" s="8">
        <f t="shared" ref="AE2355" si="6395">IF(AD2355="",0,IF(OR(AC2355="",AC2355=0),W2355-AD2355,AC2355-AD2355))</f>
        <v>6.2962516796411003E-2</v>
      </c>
      <c r="AF2355" s="58">
        <f t="shared" ref="AF2355" si="6396">IF(AA2355="",(Z2355-V2355)-Z2354,AC2355-W2355)</f>
        <v>6.2618000000000007E-2</v>
      </c>
      <c r="AG2355" s="40"/>
      <c r="AH2355" s="73"/>
      <c r="AI2355" s="40"/>
      <c r="AJ2355" s="73">
        <v>450</v>
      </c>
      <c r="AK2355" s="40">
        <v>2098</v>
      </c>
      <c r="AL2355" s="73">
        <v>200</v>
      </c>
      <c r="AM2355" s="70"/>
      <c r="AN2355" s="74"/>
      <c r="AO2355" s="70"/>
      <c r="AP2355" s="63"/>
      <c r="AQ2355" s="63"/>
      <c r="AR2355" s="40"/>
      <c r="AS2355" s="40"/>
      <c r="AT2355" s="63"/>
      <c r="AU2355" s="63"/>
      <c r="AV2355" s="142"/>
      <c r="AW2355" s="71"/>
      <c r="AX2355" s="45"/>
      <c r="AY2355" s="45"/>
      <c r="AZ2355" s="46"/>
      <c r="BA2355" s="152"/>
      <c r="BB2355" s="47"/>
      <c r="BC2355" s="158">
        <v>10</v>
      </c>
      <c r="BD2355" s="158"/>
      <c r="BE2355" s="47"/>
      <c r="BF2355" s="56"/>
      <c r="BG2355" s="49"/>
      <c r="BH2355" s="50"/>
      <c r="BI2355" s="49"/>
      <c r="BJ2355" s="49"/>
      <c r="BK2355" s="49"/>
      <c r="BL2355" s="49"/>
      <c r="BM2355" s="49"/>
      <c r="BN2355" s="50"/>
      <c r="BO2355" s="49"/>
      <c r="BP2355" s="49"/>
      <c r="BQ2355" s="50"/>
      <c r="BR2355" s="9"/>
    </row>
    <row r="2356" spans="1:70" s="7" customFormat="1" x14ac:dyDescent="0.25">
      <c r="A2356" s="68" t="s">
        <v>3207</v>
      </c>
      <c r="B2356" s="67" t="s">
        <v>1888</v>
      </c>
      <c r="C2356" s="52">
        <v>45002.932916666665</v>
      </c>
      <c r="D2356" s="16">
        <f t="shared" ref="D2356" si="6397">(K2356*M2356+P2356*R2356)/(24*60*60)</f>
        <v>3.6793981481481483E-2</v>
      </c>
      <c r="E2356" s="180"/>
      <c r="F2356" s="14" t="s">
        <v>3160</v>
      </c>
      <c r="G2356" s="15">
        <v>0.112</v>
      </c>
      <c r="H2356" s="131">
        <v>20</v>
      </c>
      <c r="I2356" s="131">
        <v>15</v>
      </c>
      <c r="J2356" s="143" t="s">
        <v>2139</v>
      </c>
      <c r="K2356" s="27">
        <v>11</v>
      </c>
      <c r="L2356" s="27">
        <v>6.0000000000000001E-3</v>
      </c>
      <c r="M2356" s="179">
        <v>289</v>
      </c>
      <c r="N2356" s="13">
        <v>289</v>
      </c>
      <c r="O2356" s="17">
        <v>2E-3</v>
      </c>
      <c r="P2356" s="27">
        <v>0</v>
      </c>
      <c r="Q2356" s="27">
        <v>6.0000000000000001E-3</v>
      </c>
      <c r="R2356" s="13">
        <v>938</v>
      </c>
      <c r="S2356" s="13">
        <v>240</v>
      </c>
      <c r="T2356" s="133">
        <v>2.9999999999999997E-4</v>
      </c>
      <c r="U2356" s="27">
        <v>2.9094999999999999E-2</v>
      </c>
      <c r="V2356" s="8">
        <f t="shared" ref="V2356" si="6398">IF(AB2354="Latest Sag:",-(K2356*L2356+P2356*Q2356),-(K2356*L2356+P2356*Q2356)+U2356)</f>
        <v>-6.6000000000000003E-2</v>
      </c>
      <c r="W2356" s="8">
        <f t="shared" ref="W2356" si="6399">IF(OR(AC2355="",AC2355=0),Z2355+V2356,IF(AB2354="Latest Sag:",AA2355+U2356+V2356,AC2355+V2356))</f>
        <v>0.12054700000000002</v>
      </c>
      <c r="X2356" s="33">
        <v>-36.406444999999998</v>
      </c>
      <c r="Y2356" s="53">
        <f t="shared" ref="Y2356" si="6400">IF(OR(ISBLANK(X2356),X2354=VALUE(20)),,IF(W2354="Latest Z20:",ABS(X2354-X2356-K2353*L2353-P2353*Q2353+U2355+U2356),ABS(X2355-X2356-K2355*L2355-P2355*Q2355+U2356)))</f>
        <v>0</v>
      </c>
      <c r="Z2356" s="28">
        <v>-67.830307000000005</v>
      </c>
      <c r="AA2356" s="28">
        <v>0.15737999999999999</v>
      </c>
      <c r="AB2356" s="28">
        <v>-3.8037000000000001E-2</v>
      </c>
      <c r="AC2356" s="8">
        <f t="shared" ref="AC2356" si="6401">AB2356+AA2356</f>
        <v>0.11934299999999999</v>
      </c>
      <c r="AD2356" s="35">
        <v>0.114547483203589</v>
      </c>
      <c r="AE2356" s="8">
        <f t="shared" ref="AE2356" si="6402">IF(AD2356="",0,IF(OR(AC2356="",AC2356=0),W2356-AD2356,AC2356-AD2356))</f>
        <v>4.7955167964109924E-3</v>
      </c>
      <c r="AF2356" s="58">
        <f t="shared" ref="AF2356" si="6403">IF(AA2356="",(Z2356-V2356)-Z2355,AC2356-W2356)</f>
        <v>-1.2040000000000245E-3</v>
      </c>
      <c r="AG2356" s="40"/>
      <c r="AH2356" s="73"/>
      <c r="AI2356" s="40"/>
      <c r="AJ2356" s="73">
        <v>450</v>
      </c>
      <c r="AK2356" s="40">
        <v>59</v>
      </c>
      <c r="AL2356" s="73">
        <v>200</v>
      </c>
      <c r="AM2356" s="70"/>
      <c r="AN2356" s="74"/>
      <c r="AO2356" s="70"/>
      <c r="AP2356" s="63"/>
      <c r="AQ2356" s="63"/>
      <c r="AR2356" s="40"/>
      <c r="AS2356" s="40"/>
      <c r="AT2356" s="63"/>
      <c r="AU2356" s="63"/>
      <c r="AV2356" s="142"/>
      <c r="AW2356" s="71"/>
      <c r="AX2356" s="45"/>
      <c r="AY2356" s="45"/>
      <c r="AZ2356" s="46"/>
      <c r="BA2356" s="152"/>
      <c r="BB2356" s="47"/>
      <c r="BC2356" s="158">
        <v>10</v>
      </c>
      <c r="BD2356" s="158"/>
      <c r="BE2356" s="47"/>
      <c r="BF2356" s="56"/>
      <c r="BG2356" s="49"/>
      <c r="BH2356" s="50"/>
      <c r="BI2356" s="49"/>
      <c r="BJ2356" s="49"/>
      <c r="BK2356" s="49"/>
      <c r="BL2356" s="49"/>
      <c r="BM2356" s="49"/>
      <c r="BN2356" s="50"/>
      <c r="BO2356" s="49"/>
      <c r="BP2356" s="49"/>
      <c r="BQ2356" s="50"/>
      <c r="BR2356" s="9"/>
    </row>
    <row r="2357" spans="1:70" s="7" customFormat="1" ht="31.5" x14ac:dyDescent="0.25">
      <c r="A2357" s="68" t="s">
        <v>3208</v>
      </c>
      <c r="B2357" s="67" t="s">
        <v>1888</v>
      </c>
      <c r="C2357" s="52">
        <v>45002.98164351852</v>
      </c>
      <c r="D2357" s="16">
        <f t="shared" ref="D2357" si="6404">(K2357*M2357+P2357*R2357)/(24*60*60)</f>
        <v>1.7546296296296296E-2</v>
      </c>
      <c r="E2357" s="180" t="s">
        <v>3213</v>
      </c>
      <c r="F2357" s="14" t="s">
        <v>3160</v>
      </c>
      <c r="G2357" s="15">
        <v>0.112</v>
      </c>
      <c r="H2357" s="131">
        <v>20</v>
      </c>
      <c r="I2357" s="131">
        <v>15</v>
      </c>
      <c r="J2357" s="143" t="s">
        <v>2139</v>
      </c>
      <c r="K2357" s="27">
        <v>2</v>
      </c>
      <c r="L2357" s="27">
        <v>6.0000000000000001E-3</v>
      </c>
      <c r="M2357" s="179">
        <v>289</v>
      </c>
      <c r="N2357" s="13">
        <v>289</v>
      </c>
      <c r="O2357" s="17">
        <v>2E-3</v>
      </c>
      <c r="P2357" s="27">
        <v>1</v>
      </c>
      <c r="Q2357" s="27">
        <v>6.0000000000000001E-3</v>
      </c>
      <c r="R2357" s="13">
        <v>938</v>
      </c>
      <c r="S2357" s="13">
        <v>240</v>
      </c>
      <c r="T2357" s="133">
        <v>2.9999999999999997E-4</v>
      </c>
      <c r="U2357" s="27">
        <v>1.3214999999999999E-2</v>
      </c>
      <c r="V2357" s="8">
        <f t="shared" ref="V2357" si="6405">IF(AB2355="Latest Sag:",-(K2357*L2357+P2357*Q2357),-(K2357*L2357+P2357*Q2357)+U2357)</f>
        <v>-4.7850000000000028E-3</v>
      </c>
      <c r="W2357" s="8">
        <f t="shared" ref="W2357" si="6406">IF(OR(AC2356="",AC2356=0),Z2356+V2357,IF(AB2355="Latest Sag:",AA2356+U2357+V2357,AC2356+V2357))</f>
        <v>0.11455799999999999</v>
      </c>
      <c r="X2357" s="33">
        <v>-36.459225000000004</v>
      </c>
      <c r="Y2357" s="53">
        <f t="shared" ref="Y2357" si="6407">IF(OR(ISBLANK(X2357),X2355=VALUE(20)),,IF(W2355="Latest Z20:",ABS(X2355-X2357-K2354*L2354-P2354*Q2354+U2356+U2357),ABS(X2356-X2357-K2356*L2356-P2356*Q2356+U2357)))</f>
        <v>4.9999999944035783E-6</v>
      </c>
      <c r="Z2357" s="28">
        <v>-67.830325999999999</v>
      </c>
      <c r="AA2357" s="28">
        <v>0.15740399999999999</v>
      </c>
      <c r="AB2357" s="28">
        <v>-4.2733E-2</v>
      </c>
      <c r="AC2357" s="8">
        <f t="shared" ref="AC2357" si="6408">AB2357+AA2357</f>
        <v>0.114671</v>
      </c>
      <c r="AD2357" s="35">
        <v>0.114547483203589</v>
      </c>
      <c r="AE2357" s="8">
        <f t="shared" ref="AE2357" si="6409">IF(AD2357="",0,IF(OR(AC2357="",AC2357=0),W2357-AD2357,AC2357-AD2357))</f>
        <v>1.2351679641099678E-4</v>
      </c>
      <c r="AF2357" s="58">
        <f t="shared" ref="AF2357" si="6410">IF(AA2357="",(Z2357-V2357)-Z2356,AC2357-W2357)</f>
        <v>1.1300000000000199E-4</v>
      </c>
      <c r="AG2357" s="40"/>
      <c r="AH2357" s="73"/>
      <c r="AI2357" s="40"/>
      <c r="AJ2357" s="73">
        <v>450</v>
      </c>
      <c r="AK2357" s="40">
        <v>27</v>
      </c>
      <c r="AL2357" s="73">
        <v>200</v>
      </c>
      <c r="AM2357" s="70"/>
      <c r="AN2357" s="74"/>
      <c r="AO2357" s="70"/>
      <c r="AP2357" s="63"/>
      <c r="AQ2357" s="63"/>
      <c r="AR2357" s="40"/>
      <c r="AS2357" s="40"/>
      <c r="AT2357" s="63"/>
      <c r="AU2357" s="63"/>
      <c r="AV2357" s="142"/>
      <c r="AW2357" s="71"/>
      <c r="AX2357" s="45"/>
      <c r="AY2357" s="45"/>
      <c r="AZ2357" s="46"/>
      <c r="BA2357" s="152"/>
      <c r="BB2357" s="47"/>
      <c r="BC2357" s="158">
        <v>10</v>
      </c>
      <c r="BD2357" s="158">
        <v>9</v>
      </c>
      <c r="BE2357" s="47">
        <v>5.8</v>
      </c>
      <c r="BF2357" s="56"/>
      <c r="BG2357" s="49"/>
      <c r="BH2357" s="50"/>
      <c r="BI2357" s="49"/>
      <c r="BJ2357" s="49"/>
      <c r="BK2357" s="49"/>
      <c r="BL2357" s="49"/>
      <c r="BM2357" s="49"/>
      <c r="BN2357" s="50"/>
      <c r="BO2357" s="49"/>
      <c r="BP2357" s="49"/>
      <c r="BQ2357" s="50"/>
      <c r="BR2357" s="9"/>
    </row>
    <row r="2358" spans="1:70" s="6" customFormat="1" x14ac:dyDescent="0.25">
      <c r="A2358" s="170" t="s">
        <v>1155</v>
      </c>
      <c r="B2358" s="136"/>
      <c r="C2358" s="137">
        <v>45003.018530092595</v>
      </c>
      <c r="D2358" s="146">
        <v>2.5099999999999998</v>
      </c>
      <c r="E2358" s="181" t="s">
        <v>814</v>
      </c>
      <c r="F2358" s="165" t="s">
        <v>1213</v>
      </c>
      <c r="G2358" s="22"/>
      <c r="H2358" s="134"/>
      <c r="I2358" s="134"/>
      <c r="J2358" s="145"/>
      <c r="K2358" s="29"/>
      <c r="L2358" s="29"/>
      <c r="M2358" s="1"/>
      <c r="N2358" s="1"/>
      <c r="O2358" s="3"/>
      <c r="P2358" s="29"/>
      <c r="Q2358" s="29"/>
      <c r="R2358" s="1"/>
      <c r="S2358" s="1"/>
      <c r="T2358" s="147" t="s">
        <v>903</v>
      </c>
      <c r="U2358" s="32" t="s">
        <v>24</v>
      </c>
      <c r="V2358" s="24"/>
      <c r="W2358" s="25" t="s">
        <v>22</v>
      </c>
      <c r="X2358" s="30">
        <v>20</v>
      </c>
      <c r="Y2358" s="138"/>
      <c r="Z2358" s="30"/>
      <c r="AA2358" s="30"/>
      <c r="AB2358" s="36" t="s">
        <v>21</v>
      </c>
      <c r="AC2358" s="24">
        <f>$AC$2357</f>
        <v>0.114671</v>
      </c>
      <c r="AD2358" s="30"/>
      <c r="AE2358" s="24"/>
      <c r="AF2358" s="24"/>
      <c r="AG2358" s="41"/>
      <c r="AH2358" s="41"/>
      <c r="AI2358" s="41"/>
      <c r="AJ2358" s="41"/>
      <c r="AK2358" s="41"/>
      <c r="AL2358" s="41"/>
      <c r="AM2358" s="41"/>
      <c r="AN2358" s="41"/>
      <c r="AO2358" s="41"/>
      <c r="AP2358" s="135"/>
      <c r="AQ2358" s="135"/>
      <c r="AR2358" s="41"/>
      <c r="AS2358" s="41"/>
      <c r="AT2358" s="135"/>
      <c r="AU2358" s="135"/>
      <c r="AV2358" s="29"/>
      <c r="AW2358" s="42"/>
      <c r="AX2358" s="42"/>
      <c r="AY2358" s="42"/>
      <c r="AZ2358" s="43"/>
      <c r="BA2358" s="151"/>
      <c r="BB2358" s="44"/>
      <c r="BC2358" s="157">
        <v>11</v>
      </c>
      <c r="BD2358" s="157"/>
      <c r="BE2358" s="44"/>
      <c r="BF2358" s="48"/>
      <c r="BG2358" s="48"/>
      <c r="BH2358" s="48"/>
      <c r="BI2358" s="48"/>
      <c r="BJ2358" s="48"/>
      <c r="BK2358" s="48"/>
      <c r="BL2358" s="48"/>
      <c r="BM2358" s="48"/>
      <c r="BN2358" s="48"/>
      <c r="BO2358" s="48"/>
      <c r="BP2358" s="48"/>
      <c r="BQ2358" s="48"/>
      <c r="BR2358" s="1"/>
    </row>
    <row r="2359" spans="1:70" s="7" customFormat="1" x14ac:dyDescent="0.25">
      <c r="A2359" s="68" t="s">
        <v>3209</v>
      </c>
      <c r="B2359" s="67" t="s">
        <v>1888</v>
      </c>
      <c r="C2359" s="52">
        <v>45003.018622685187</v>
      </c>
      <c r="D2359" s="16">
        <f t="shared" ref="D2359" si="6411">(K2359*M2359+P2359*R2359)/(24*60*60)</f>
        <v>0</v>
      </c>
      <c r="E2359" s="180"/>
      <c r="F2359" s="14" t="s">
        <v>3160</v>
      </c>
      <c r="G2359" s="15">
        <v>0.112</v>
      </c>
      <c r="H2359" s="131">
        <v>20</v>
      </c>
      <c r="I2359" s="131">
        <v>15</v>
      </c>
      <c r="J2359" s="143" t="s">
        <v>2139</v>
      </c>
      <c r="K2359" s="37"/>
      <c r="L2359" s="27">
        <v>6.0000000000000001E-3</v>
      </c>
      <c r="M2359" s="179">
        <v>289</v>
      </c>
      <c r="N2359" s="13">
        <v>289</v>
      </c>
      <c r="O2359" s="17">
        <v>2E-3</v>
      </c>
      <c r="P2359" s="37"/>
      <c r="Q2359" s="27">
        <v>6.0000000000000001E-3</v>
      </c>
      <c r="R2359" s="13">
        <v>938</v>
      </c>
      <c r="S2359" s="13">
        <v>240</v>
      </c>
      <c r="T2359" s="133">
        <v>2.9999999999999997E-4</v>
      </c>
      <c r="U2359" s="27"/>
      <c r="V2359" s="8">
        <f t="shared" ref="V2359" si="6412">IF(AB2357="Latest Sag:",-(K2359*L2359+P2359*Q2359),-(K2359*L2359+P2359*Q2359)+U2359)</f>
        <v>0</v>
      </c>
      <c r="W2359" s="8">
        <f t="shared" ref="W2359" si="6413">IF(OR(AC2358="",AC2358=0),Z2358+V2359,IF(AB2357="Latest Sag:",AA2358+U2359+V2359,AC2358+V2359))</f>
        <v>0.114671</v>
      </c>
      <c r="X2359" s="34"/>
      <c r="Y2359" s="53">
        <f t="shared" ref="Y2359" si="6414">IF(OR(ISBLANK(X2359),X2357=VALUE(20)),,IF(W2357="Latest Z20:",ABS(X2357-X2359-K2356*L2356-P2356*Q2356+U2358+U2359),ABS(X2358-X2359-K2358*L2358-P2358*Q2358+U2359)))</f>
        <v>0</v>
      </c>
      <c r="Z2359" s="28">
        <v>-67.833946999999995</v>
      </c>
      <c r="AA2359" s="28">
        <v>0.15714500000000001</v>
      </c>
      <c r="AB2359" s="28">
        <v>2.3449000000000001E-2</v>
      </c>
      <c r="AC2359" s="8">
        <f t="shared" ref="AC2359" si="6415">AB2359+AA2359</f>
        <v>0.180594</v>
      </c>
      <c r="AD2359" s="35">
        <v>0.114611466457248</v>
      </c>
      <c r="AE2359" s="8">
        <f t="shared" ref="AE2359" si="6416">IF(AD2359="",0,IF(OR(AC2359="",AC2359=0),W2359-AD2359,AC2359-AD2359))</f>
        <v>6.5982533542752006E-2</v>
      </c>
      <c r="AF2359" s="58">
        <f t="shared" ref="AF2359" si="6417">IF(AA2359="",(Z2359-V2359)-Z2358,AC2359-W2359)</f>
        <v>6.5923000000000009E-2</v>
      </c>
      <c r="AG2359" s="40"/>
      <c r="AH2359" s="73"/>
      <c r="AI2359" s="40"/>
      <c r="AJ2359" s="73">
        <v>450</v>
      </c>
      <c r="AK2359" s="40">
        <v>1427</v>
      </c>
      <c r="AL2359" s="73">
        <v>200</v>
      </c>
      <c r="AM2359" s="70"/>
      <c r="AN2359" s="74"/>
      <c r="AO2359" s="70"/>
      <c r="AP2359" s="63"/>
      <c r="AQ2359" s="63"/>
      <c r="AR2359" s="40"/>
      <c r="AS2359" s="40"/>
      <c r="AT2359" s="63"/>
      <c r="AU2359" s="63"/>
      <c r="AV2359" s="142"/>
      <c r="AW2359" s="71"/>
      <c r="AX2359" s="45"/>
      <c r="AY2359" s="45"/>
      <c r="AZ2359" s="46"/>
      <c r="BA2359" s="152"/>
      <c r="BB2359" s="47"/>
      <c r="BC2359" s="158">
        <v>11</v>
      </c>
      <c r="BD2359" s="158"/>
      <c r="BE2359" s="47"/>
      <c r="BF2359" s="56"/>
      <c r="BG2359" s="49"/>
      <c r="BH2359" s="50"/>
      <c r="BI2359" s="49"/>
      <c r="BJ2359" s="49"/>
      <c r="BK2359" s="49"/>
      <c r="BL2359" s="49"/>
      <c r="BM2359" s="49"/>
      <c r="BN2359" s="50"/>
      <c r="BO2359" s="49"/>
      <c r="BP2359" s="49"/>
      <c r="BQ2359" s="50"/>
      <c r="BR2359" s="9"/>
    </row>
    <row r="2360" spans="1:70" s="7" customFormat="1" x14ac:dyDescent="0.25">
      <c r="A2360" s="68" t="s">
        <v>3210</v>
      </c>
      <c r="B2360" s="67" t="s">
        <v>1888</v>
      </c>
      <c r="C2360" s="52">
        <v>45003.041018518517</v>
      </c>
      <c r="D2360" s="16">
        <f t="shared" ref="D2360" si="6418">(K2360*M2360+P2360*R2360)/(24*60*60)</f>
        <v>4.0138888888888891E-2</v>
      </c>
      <c r="E2360" s="180"/>
      <c r="F2360" s="14" t="s">
        <v>3160</v>
      </c>
      <c r="G2360" s="15">
        <v>0.112</v>
      </c>
      <c r="H2360" s="131">
        <v>20</v>
      </c>
      <c r="I2360" s="131">
        <v>15</v>
      </c>
      <c r="J2360" s="143" t="s">
        <v>2139</v>
      </c>
      <c r="K2360" s="27">
        <v>12</v>
      </c>
      <c r="L2360" s="27">
        <v>6.0000000000000001E-3</v>
      </c>
      <c r="M2360" s="179">
        <v>289</v>
      </c>
      <c r="N2360" s="13">
        <v>289</v>
      </c>
      <c r="O2360" s="17">
        <v>2E-3</v>
      </c>
      <c r="P2360" s="27">
        <v>0</v>
      </c>
      <c r="Q2360" s="27">
        <v>6.0000000000000001E-3</v>
      </c>
      <c r="R2360" s="13">
        <v>938</v>
      </c>
      <c r="S2360" s="13">
        <v>240</v>
      </c>
      <c r="T2360" s="133">
        <v>2.9999999999999997E-4</v>
      </c>
      <c r="U2360" s="27">
        <v>3.5719000000000001E-2</v>
      </c>
      <c r="V2360" s="8">
        <f t="shared" ref="V2360" si="6419">IF(AB2358="Latest Sag:",-(K2360*L2360+P2360*Q2360),-(K2360*L2360+P2360*Q2360)+U2360)</f>
        <v>-7.2000000000000008E-2</v>
      </c>
      <c r="W2360" s="8">
        <f t="shared" ref="W2360" si="6420">IF(OR(AC2359="",AC2359=0),Z2359+V2360,IF(AB2358="Latest Sag:",AA2359+U2360+V2360,AC2359+V2360))</f>
        <v>0.120864</v>
      </c>
      <c r="X2360" s="33">
        <v>-36.403804999999998</v>
      </c>
      <c r="Y2360" s="53">
        <f t="shared" ref="Y2360" si="6421">IF(OR(ISBLANK(X2360),X2358=VALUE(20)),,IF(W2358="Latest Z20:",ABS(X2358-X2360-K2357*L2357-P2357*Q2357+U2359+U2360),ABS(X2359-X2360-K2359*L2359-P2359*Q2359+U2360)))</f>
        <v>0</v>
      </c>
      <c r="Z2360" s="28">
        <v>-67.833699999999993</v>
      </c>
      <c r="AA2360" s="28">
        <v>0.15713299999999999</v>
      </c>
      <c r="AB2360" s="28">
        <v>-3.8115999999999997E-2</v>
      </c>
      <c r="AC2360" s="8">
        <f t="shared" ref="AC2360" si="6422">AB2360+AA2360</f>
        <v>0.119017</v>
      </c>
      <c r="AD2360" s="35">
        <v>0.114611466457248</v>
      </c>
      <c r="AE2360" s="8">
        <f t="shared" ref="AE2360" si="6423">IF(AD2360="",0,IF(OR(AC2360="",AC2360=0),W2360-AD2360,AC2360-AD2360))</f>
        <v>4.4055335427519993E-3</v>
      </c>
      <c r="AF2360" s="58">
        <f t="shared" ref="AF2360" si="6424">IF(AA2360="",(Z2360-V2360)-Z2359,AC2360-W2360)</f>
        <v>-1.8470000000000014E-3</v>
      </c>
      <c r="AG2360" s="40"/>
      <c r="AH2360" s="73"/>
      <c r="AI2360" s="40"/>
      <c r="AJ2360" s="73">
        <v>450</v>
      </c>
      <c r="AK2360" s="40">
        <v>72</v>
      </c>
      <c r="AL2360" s="73">
        <v>200</v>
      </c>
      <c r="AM2360" s="70"/>
      <c r="AN2360" s="74"/>
      <c r="AO2360" s="70"/>
      <c r="AP2360" s="63"/>
      <c r="AQ2360" s="63"/>
      <c r="AR2360" s="40"/>
      <c r="AS2360" s="40"/>
      <c r="AT2360" s="63"/>
      <c r="AU2360" s="63"/>
      <c r="AV2360" s="142"/>
      <c r="AW2360" s="71"/>
      <c r="AX2360" s="45"/>
      <c r="AY2360" s="45"/>
      <c r="AZ2360" s="46"/>
      <c r="BA2360" s="152"/>
      <c r="BB2360" s="47"/>
      <c r="BC2360" s="158">
        <v>11</v>
      </c>
      <c r="BD2360" s="158"/>
      <c r="BE2360" s="47"/>
      <c r="BF2360" s="56"/>
      <c r="BG2360" s="49"/>
      <c r="BH2360" s="50"/>
      <c r="BI2360" s="49"/>
      <c r="BJ2360" s="49"/>
      <c r="BK2360" s="49"/>
      <c r="BL2360" s="49"/>
      <c r="BM2360" s="49"/>
      <c r="BN2360" s="50"/>
      <c r="BO2360" s="49"/>
      <c r="BP2360" s="49"/>
      <c r="BQ2360" s="50"/>
      <c r="BR2360" s="9"/>
    </row>
    <row r="2361" spans="1:70" s="7" customFormat="1" ht="31.5" x14ac:dyDescent="0.25">
      <c r="A2361" s="68" t="s">
        <v>3211</v>
      </c>
      <c r="B2361" s="67" t="s">
        <v>1888</v>
      </c>
      <c r="C2361" s="52">
        <v>45003.092731481483</v>
      </c>
      <c r="D2361" s="16">
        <f t="shared" ref="D2361" si="6425">(K2361*M2361+P2361*R2361)/(24*60*60)</f>
        <v>1.7546296296296296E-2</v>
      </c>
      <c r="E2361" s="180" t="s">
        <v>3213</v>
      </c>
      <c r="F2361" s="14" t="s">
        <v>3160</v>
      </c>
      <c r="G2361" s="15">
        <v>0.112</v>
      </c>
      <c r="H2361" s="131">
        <v>20</v>
      </c>
      <c r="I2361" s="131">
        <v>15</v>
      </c>
      <c r="J2361" s="143" t="s">
        <v>2139</v>
      </c>
      <c r="K2361" s="27">
        <v>2</v>
      </c>
      <c r="L2361" s="27">
        <v>6.0000000000000001E-3</v>
      </c>
      <c r="M2361" s="179">
        <v>289</v>
      </c>
      <c r="N2361" s="13">
        <v>289</v>
      </c>
      <c r="O2361" s="17">
        <v>2E-3</v>
      </c>
      <c r="P2361" s="27">
        <v>1</v>
      </c>
      <c r="Q2361" s="27">
        <v>6.0000000000000001E-3</v>
      </c>
      <c r="R2361" s="13">
        <v>938</v>
      </c>
      <c r="S2361" s="13">
        <v>240</v>
      </c>
      <c r="T2361" s="133">
        <v>2.9999999999999997E-4</v>
      </c>
      <c r="U2361" s="27">
        <v>1.3606999999999999E-2</v>
      </c>
      <c r="V2361" s="8">
        <f t="shared" ref="V2361" si="6426">IF(AB2359="Latest Sag:",-(K2361*L2361+P2361*Q2361),-(K2361*L2361+P2361*Q2361)+U2361)</f>
        <v>-4.3930000000000028E-3</v>
      </c>
      <c r="W2361" s="8">
        <f t="shared" ref="W2361" si="6427">IF(OR(AC2360="",AC2360=0),Z2360+V2361,IF(AB2359="Latest Sag:",AA2360+U2361+V2361,AC2360+V2361))</f>
        <v>0.11462399999999999</v>
      </c>
      <c r="X2361" s="33">
        <v>-36.462195000000001</v>
      </c>
      <c r="Y2361" s="53">
        <f t="shared" ref="Y2361" si="6428">IF(OR(ISBLANK(X2361),X2359=VALUE(20)),,IF(W2359="Latest Z20:",ABS(X2359-X2361-K2358*L2358-P2358*Q2358+U2360+U2361),ABS(X2360-X2361-K2360*L2360-P2360*Q2360+U2361)))</f>
        <v>2.9999999971806052E-6</v>
      </c>
      <c r="Z2361" s="28">
        <v>-67.833771999999996</v>
      </c>
      <c r="AA2361" s="28">
        <v>0.157134</v>
      </c>
      <c r="AB2361" s="28">
        <v>-4.2332000000000002E-2</v>
      </c>
      <c r="AC2361" s="8">
        <f t="shared" ref="AC2361" si="6429">AB2361+AA2361</f>
        <v>0.11480199999999999</v>
      </c>
      <c r="AD2361" s="35">
        <v>0.114611466457248</v>
      </c>
      <c r="AE2361" s="8">
        <f t="shared" ref="AE2361" si="6430">IF(AD2361="",0,IF(OR(AC2361="",AC2361=0),W2361-AD2361,AC2361-AD2361))</f>
        <v>1.9053354275198886E-4</v>
      </c>
      <c r="AF2361" s="58">
        <f t="shared" ref="AF2361" si="6431">IF(AA2361="",(Z2361-V2361)-Z2360,AC2361-W2361)</f>
        <v>1.779999999999976E-4</v>
      </c>
      <c r="AG2361" s="40"/>
      <c r="AH2361" s="73"/>
      <c r="AI2361" s="40"/>
      <c r="AJ2361" s="73">
        <v>450</v>
      </c>
      <c r="AK2361" s="40">
        <v>52</v>
      </c>
      <c r="AL2361" s="73">
        <v>200</v>
      </c>
      <c r="AM2361" s="70"/>
      <c r="AN2361" s="74"/>
      <c r="AO2361" s="70"/>
      <c r="AP2361" s="63"/>
      <c r="AQ2361" s="63"/>
      <c r="AR2361" s="40"/>
      <c r="AS2361" s="40"/>
      <c r="AT2361" s="63"/>
      <c r="AU2361" s="63"/>
      <c r="AV2361" s="142"/>
      <c r="AW2361" s="71"/>
      <c r="AX2361" s="45"/>
      <c r="AY2361" s="45"/>
      <c r="AZ2361" s="46"/>
      <c r="BA2361" s="152"/>
      <c r="BB2361" s="47"/>
      <c r="BC2361" s="158">
        <v>11</v>
      </c>
      <c r="BD2361" s="158"/>
      <c r="BE2361" s="47"/>
      <c r="BF2361" s="56"/>
      <c r="BG2361" s="49"/>
      <c r="BH2361" s="50"/>
      <c r="BI2361" s="49"/>
      <c r="BJ2361" s="49"/>
      <c r="BK2361" s="49"/>
      <c r="BL2361" s="49"/>
      <c r="BM2361" s="49"/>
      <c r="BN2361" s="50"/>
      <c r="BO2361" s="49"/>
      <c r="BP2361" s="49"/>
      <c r="BQ2361" s="50"/>
      <c r="BR2361" s="9"/>
    </row>
    <row r="2362" spans="1:70" s="6" customFormat="1" x14ac:dyDescent="0.25">
      <c r="A2362" s="170" t="s">
        <v>1155</v>
      </c>
      <c r="B2362" s="136"/>
      <c r="C2362" s="137">
        <v>45003.122199074074</v>
      </c>
      <c r="D2362" s="146">
        <v>2.4900000000000002</v>
      </c>
      <c r="E2362" s="181" t="s">
        <v>814</v>
      </c>
      <c r="F2362" s="165" t="s">
        <v>1217</v>
      </c>
      <c r="G2362" s="22"/>
      <c r="H2362" s="134"/>
      <c r="I2362" s="134"/>
      <c r="J2362" s="145"/>
      <c r="K2362" s="29"/>
      <c r="L2362" s="29"/>
      <c r="M2362" s="1"/>
      <c r="N2362" s="1"/>
      <c r="O2362" s="3"/>
      <c r="P2362" s="29"/>
      <c r="Q2362" s="29"/>
      <c r="R2362" s="1"/>
      <c r="S2362" s="1"/>
      <c r="T2362" s="147" t="s">
        <v>903</v>
      </c>
      <c r="U2362" s="32" t="s">
        <v>24</v>
      </c>
      <c r="V2362" s="24"/>
      <c r="W2362" s="25" t="s">
        <v>22</v>
      </c>
      <c r="X2362" s="30">
        <v>20</v>
      </c>
      <c r="Y2362" s="138"/>
      <c r="Z2362" s="30"/>
      <c r="AA2362" s="30"/>
      <c r="AB2362" s="36" t="s">
        <v>21</v>
      </c>
      <c r="AC2362" s="24">
        <f>$AC$2361</f>
        <v>0.11480199999999999</v>
      </c>
      <c r="AD2362" s="30"/>
      <c r="AE2362" s="24"/>
      <c r="AF2362" s="24"/>
      <c r="AG2362" s="41"/>
      <c r="AH2362" s="41"/>
      <c r="AI2362" s="41"/>
      <c r="AJ2362" s="41"/>
      <c r="AK2362" s="41"/>
      <c r="AL2362" s="41"/>
      <c r="AM2362" s="41"/>
      <c r="AN2362" s="41"/>
      <c r="AO2362" s="41"/>
      <c r="AP2362" s="135"/>
      <c r="AQ2362" s="135"/>
      <c r="AR2362" s="41"/>
      <c r="AS2362" s="41"/>
      <c r="AT2362" s="135"/>
      <c r="AU2362" s="135"/>
      <c r="AV2362" s="29"/>
      <c r="AW2362" s="42"/>
      <c r="AX2362" s="42"/>
      <c r="AY2362" s="42"/>
      <c r="AZ2362" s="43"/>
      <c r="BA2362" s="151"/>
      <c r="BB2362" s="44"/>
      <c r="BC2362" s="157">
        <v>12</v>
      </c>
      <c r="BD2362" s="157"/>
      <c r="BE2362" s="44"/>
      <c r="BF2362" s="48"/>
      <c r="BG2362" s="48"/>
      <c r="BH2362" s="48"/>
      <c r="BI2362" s="48"/>
      <c r="BJ2362" s="48"/>
      <c r="BK2362" s="48"/>
      <c r="BL2362" s="48"/>
      <c r="BM2362" s="48"/>
      <c r="BN2362" s="48"/>
      <c r="BO2362" s="48"/>
      <c r="BP2362" s="48"/>
      <c r="BQ2362" s="48"/>
      <c r="BR2362" s="1"/>
    </row>
    <row r="2363" spans="1:70" s="7" customFormat="1" x14ac:dyDescent="0.25">
      <c r="A2363" s="68" t="s">
        <v>3212</v>
      </c>
      <c r="B2363" s="67" t="s">
        <v>1888</v>
      </c>
      <c r="C2363" s="52">
        <v>45003.12228009259</v>
      </c>
      <c r="D2363" s="16">
        <f t="shared" ref="D2363" si="6432">(K2363*M2363+P2363*R2363)/(24*60*60)</f>
        <v>0</v>
      </c>
      <c r="E2363" s="180"/>
      <c r="F2363" s="14" t="s">
        <v>3160</v>
      </c>
      <c r="G2363" s="15">
        <v>0.112</v>
      </c>
      <c r="H2363" s="131">
        <v>20</v>
      </c>
      <c r="I2363" s="131">
        <v>15</v>
      </c>
      <c r="J2363" s="143" t="s">
        <v>2139</v>
      </c>
      <c r="K2363" s="37"/>
      <c r="L2363" s="27">
        <v>6.0000000000000001E-3</v>
      </c>
      <c r="M2363" s="179">
        <v>289</v>
      </c>
      <c r="N2363" s="13">
        <v>289</v>
      </c>
      <c r="O2363" s="17">
        <v>2E-3</v>
      </c>
      <c r="P2363" s="37"/>
      <c r="Q2363" s="27">
        <v>6.0000000000000001E-3</v>
      </c>
      <c r="R2363" s="13">
        <v>938</v>
      </c>
      <c r="S2363" s="13">
        <v>240</v>
      </c>
      <c r="T2363" s="133">
        <v>2.9999999999999997E-4</v>
      </c>
      <c r="U2363" s="27"/>
      <c r="V2363" s="8">
        <f t="shared" ref="V2363" si="6433">IF(AB2361="Latest Sag:",-(K2363*L2363+P2363*Q2363),-(K2363*L2363+P2363*Q2363)+U2363)</f>
        <v>0</v>
      </c>
      <c r="W2363" s="8">
        <f t="shared" ref="W2363" si="6434">IF(OR(AC2362="",AC2362=0),Z2362+V2363,IF(AB2361="Latest Sag:",AA2362+U2363+V2363,AC2362+V2363))</f>
        <v>0.11480199999999999</v>
      </c>
      <c r="X2363" s="34"/>
      <c r="Y2363" s="53">
        <f t="shared" ref="Y2363" si="6435">IF(OR(ISBLANK(X2363),X2361=VALUE(20)),,IF(W2361="Latest Z20:",ABS(X2361-X2363-K2360*L2360-P2360*Q2360+U2362+U2363),ABS(X2362-X2363-K2362*L2362-P2362*Q2362+U2363)))</f>
        <v>0</v>
      </c>
      <c r="Z2363" s="28">
        <v>-67.834086999999997</v>
      </c>
      <c r="AA2363" s="28">
        <v>0.157444</v>
      </c>
      <c r="AB2363" s="28">
        <v>2.1568E-2</v>
      </c>
      <c r="AC2363" s="8">
        <f t="shared" ref="AC2363" si="6436">AB2363+AA2363</f>
        <v>0.179012</v>
      </c>
      <c r="AD2363" s="35">
        <v>0.11465348652037299</v>
      </c>
      <c r="AE2363" s="8">
        <f t="shared" ref="AE2363" si="6437">IF(AD2363="",0,IF(OR(AC2363="",AC2363=0),W2363-AD2363,AC2363-AD2363))</f>
        <v>6.4358513479627011E-2</v>
      </c>
      <c r="AF2363" s="58">
        <f t="shared" ref="AF2363" si="6438">IF(AA2363="",(Z2363-V2363)-Z2362,AC2363-W2363)</f>
        <v>6.4210000000000017E-2</v>
      </c>
      <c r="AG2363" s="40"/>
      <c r="AH2363" s="73"/>
      <c r="AI2363" s="40"/>
      <c r="AJ2363" s="73">
        <v>450</v>
      </c>
      <c r="AK2363" s="40">
        <v>2024</v>
      </c>
      <c r="AL2363" s="73">
        <v>200</v>
      </c>
      <c r="AM2363" s="70"/>
      <c r="AN2363" s="74"/>
      <c r="AO2363" s="70"/>
      <c r="AP2363" s="63"/>
      <c r="AQ2363" s="63"/>
      <c r="AR2363" s="40"/>
      <c r="AS2363" s="40"/>
      <c r="AT2363" s="63"/>
      <c r="AU2363" s="63"/>
      <c r="AV2363" s="142"/>
      <c r="AW2363" s="71"/>
      <c r="AX2363" s="45"/>
      <c r="AY2363" s="45"/>
      <c r="AZ2363" s="46"/>
      <c r="BA2363" s="152"/>
      <c r="BB2363" s="47"/>
      <c r="BC2363" s="158">
        <v>12</v>
      </c>
      <c r="BD2363" s="158"/>
      <c r="BE2363" s="47"/>
      <c r="BF2363" s="56"/>
      <c r="BG2363" s="49"/>
      <c r="BH2363" s="50"/>
      <c r="BI2363" s="49"/>
      <c r="BJ2363" s="49"/>
      <c r="BK2363" s="49"/>
      <c r="BL2363" s="49"/>
      <c r="BM2363" s="49"/>
      <c r="BN2363" s="50"/>
      <c r="BO2363" s="49"/>
      <c r="BP2363" s="49"/>
      <c r="BQ2363" s="50"/>
      <c r="BR2363" s="9"/>
    </row>
    <row r="2364" spans="1:70" s="7" customFormat="1" x14ac:dyDescent="0.25">
      <c r="A2364" s="68" t="s">
        <v>3214</v>
      </c>
      <c r="B2364" s="67" t="s">
        <v>1888</v>
      </c>
      <c r="C2364" s="52">
        <v>45003.14162037037</v>
      </c>
      <c r="D2364" s="16">
        <f t="shared" ref="D2364" si="6439">(K2364*M2364+P2364*R2364)/(24*60*60)</f>
        <v>4.0138888888888891E-2</v>
      </c>
      <c r="E2364" s="180"/>
      <c r="F2364" s="14" t="s">
        <v>3160</v>
      </c>
      <c r="G2364" s="15">
        <v>0.112</v>
      </c>
      <c r="H2364" s="131">
        <v>20</v>
      </c>
      <c r="I2364" s="131">
        <v>15</v>
      </c>
      <c r="J2364" s="143" t="s">
        <v>2139</v>
      </c>
      <c r="K2364" s="27">
        <v>12</v>
      </c>
      <c r="L2364" s="27">
        <v>6.0000000000000001E-3</v>
      </c>
      <c r="M2364" s="179">
        <v>289</v>
      </c>
      <c r="N2364" s="13">
        <v>289</v>
      </c>
      <c r="O2364" s="17">
        <v>2E-3</v>
      </c>
      <c r="P2364" s="27">
        <v>0</v>
      </c>
      <c r="Q2364" s="27">
        <v>6.0000000000000001E-3</v>
      </c>
      <c r="R2364" s="13">
        <v>938</v>
      </c>
      <c r="S2364" s="13">
        <v>240</v>
      </c>
      <c r="T2364" s="133">
        <v>2.9999999999999997E-4</v>
      </c>
      <c r="U2364" s="27">
        <v>3.5208999999999997E-2</v>
      </c>
      <c r="V2364" s="8">
        <f t="shared" ref="V2364" si="6440">IF(AB2362="Latest Sag:",-(K2364*L2364+P2364*Q2364),-(K2364*L2364+P2364*Q2364)+U2364)</f>
        <v>-7.2000000000000008E-2</v>
      </c>
      <c r="W2364" s="8">
        <f t="shared" ref="W2364" si="6441">IF(OR(AC2363="",AC2363=0),Z2363+V2364,IF(AB2362="Latest Sag:",AA2363+U2364+V2364,AC2363+V2364))</f>
        <v>0.12065299999999998</v>
      </c>
      <c r="X2364" s="33">
        <v>-36.403666000000001</v>
      </c>
      <c r="Y2364" s="53">
        <f t="shared" ref="Y2364" si="6442">IF(OR(ISBLANK(X2364),X2362=VALUE(20)),,IF(W2362="Latest Z20:",ABS(X2362-X2364-K2361*L2361-P2361*Q2361+U2363+U2364),ABS(X2363-X2364-K2363*L2363-P2363*Q2363+U2364)))</f>
        <v>0</v>
      </c>
      <c r="Z2364" s="28">
        <v>-67.833652999999998</v>
      </c>
      <c r="AA2364" s="28">
        <v>0.157442</v>
      </c>
      <c r="AB2364" s="28">
        <v>-3.7844999999999997E-2</v>
      </c>
      <c r="AC2364" s="8">
        <f t="shared" ref="AC2364" si="6443">AB2364+AA2364</f>
        <v>0.11959700000000001</v>
      </c>
      <c r="AD2364" s="35">
        <v>0.11465348652037299</v>
      </c>
      <c r="AE2364" s="8">
        <f t="shared" ref="AE2364" si="6444">IF(AD2364="",0,IF(OR(AC2364="",AC2364=0),W2364-AD2364,AC2364-AD2364))</f>
        <v>4.9435134796270153E-3</v>
      </c>
      <c r="AF2364" s="58">
        <f t="shared" ref="AF2364" si="6445">IF(AA2364="",(Z2364-V2364)-Z2363,AC2364-W2364)</f>
        <v>-1.0559999999999736E-3</v>
      </c>
      <c r="AG2364" s="40"/>
      <c r="AH2364" s="73"/>
      <c r="AI2364" s="40"/>
      <c r="AJ2364" s="73">
        <v>450</v>
      </c>
      <c r="AK2364" s="40">
        <v>56</v>
      </c>
      <c r="AL2364" s="73">
        <v>200</v>
      </c>
      <c r="AM2364" s="70"/>
      <c r="AN2364" s="74"/>
      <c r="AO2364" s="70"/>
      <c r="AP2364" s="63"/>
      <c r="AQ2364" s="63"/>
      <c r="AR2364" s="40"/>
      <c r="AS2364" s="40"/>
      <c r="AT2364" s="63"/>
      <c r="AU2364" s="63"/>
      <c r="AV2364" s="142"/>
      <c r="AW2364" s="71"/>
      <c r="AX2364" s="45"/>
      <c r="AY2364" s="45"/>
      <c r="AZ2364" s="46"/>
      <c r="BA2364" s="152"/>
      <c r="BB2364" s="47"/>
      <c r="BC2364" s="158">
        <v>12</v>
      </c>
      <c r="BD2364" s="158"/>
      <c r="BE2364" s="47"/>
      <c r="BF2364" s="56"/>
      <c r="BG2364" s="49"/>
      <c r="BH2364" s="50"/>
      <c r="BI2364" s="49"/>
      <c r="BJ2364" s="49"/>
      <c r="BK2364" s="49"/>
      <c r="BL2364" s="49"/>
      <c r="BM2364" s="49"/>
      <c r="BN2364" s="50"/>
      <c r="BO2364" s="49"/>
      <c r="BP2364" s="49"/>
      <c r="BQ2364" s="50"/>
      <c r="BR2364" s="9"/>
    </row>
    <row r="2365" spans="1:70" s="7" customFormat="1" ht="47.25" x14ac:dyDescent="0.25">
      <c r="A2365" s="68" t="s">
        <v>3215</v>
      </c>
      <c r="B2365" s="67" t="s">
        <v>1888</v>
      </c>
      <c r="C2365" s="52">
        <v>45003.193252314813</v>
      </c>
      <c r="D2365" s="16">
        <f t="shared" ref="D2365" si="6446">(K2365*M2365+P2365*R2365)/(24*60*60)</f>
        <v>1.7546296296296296E-2</v>
      </c>
      <c r="E2365" s="180" t="s">
        <v>3216</v>
      </c>
      <c r="F2365" s="14" t="s">
        <v>3160</v>
      </c>
      <c r="G2365" s="15">
        <v>0.112</v>
      </c>
      <c r="H2365" s="131">
        <v>20</v>
      </c>
      <c r="I2365" s="131">
        <v>15</v>
      </c>
      <c r="J2365" s="143" t="s">
        <v>2139</v>
      </c>
      <c r="K2365" s="27">
        <v>2</v>
      </c>
      <c r="L2365" s="27">
        <v>6.0000000000000001E-3</v>
      </c>
      <c r="M2365" s="179">
        <v>289</v>
      </c>
      <c r="N2365" s="13">
        <v>289</v>
      </c>
      <c r="O2365" s="17">
        <v>2E-3</v>
      </c>
      <c r="P2365" s="27">
        <v>1</v>
      </c>
      <c r="Q2365" s="27">
        <v>6.0000000000000001E-3</v>
      </c>
      <c r="R2365" s="13">
        <v>938</v>
      </c>
      <c r="S2365" s="13">
        <v>240</v>
      </c>
      <c r="T2365" s="133">
        <v>2.9999999999999997E-4</v>
      </c>
      <c r="U2365" s="27">
        <v>1.3079E-2</v>
      </c>
      <c r="V2365" s="8">
        <f t="shared" ref="V2365" si="6447">IF(AB2363="Latest Sag:",-(K2365*L2365+P2365*Q2365),-(K2365*L2365+P2365*Q2365)+U2365)</f>
        <v>-4.9210000000000018E-3</v>
      </c>
      <c r="W2365" s="8">
        <f t="shared" ref="W2365" si="6448">IF(OR(AC2364="",AC2364=0),Z2364+V2365,IF(AB2363="Latest Sag:",AA2364+U2365+V2365,AC2364+V2365))</f>
        <v>0.114676</v>
      </c>
      <c r="X2365" s="33">
        <v>-36.462584999999997</v>
      </c>
      <c r="Y2365" s="53">
        <f t="shared" ref="Y2365" si="6449">IF(OR(ISBLANK(X2365),X2363=VALUE(20)),,IF(W2363="Latest Z20:",ABS(X2363-X2365-K2362*L2362-P2362*Q2362+U2364+U2365),ABS(X2364-X2365-K2364*L2364-P2364*Q2364+U2365)))</f>
        <v>2.0000000040612531E-6</v>
      </c>
      <c r="Z2365" s="28">
        <v>-67.833776</v>
      </c>
      <c r="AA2365" s="28">
        <v>0.157471</v>
      </c>
      <c r="AB2365" s="28">
        <v>-4.2520000000000002E-2</v>
      </c>
      <c r="AC2365" s="8">
        <f t="shared" ref="AC2365" si="6450">AB2365+AA2365</f>
        <v>0.114951</v>
      </c>
      <c r="AD2365" s="35">
        <v>0.11465348652037299</v>
      </c>
      <c r="AE2365" s="8">
        <f t="shared" ref="AE2365" si="6451">IF(AD2365="",0,IF(OR(AC2365="",AC2365=0),W2365-AD2365,AC2365-AD2365))</f>
        <v>2.9751347962700403E-4</v>
      </c>
      <c r="AF2365" s="58">
        <f t="shared" ref="AF2365" si="6452">IF(AA2365="",(Z2365-V2365)-Z2364,AC2365-W2365)</f>
        <v>2.7499999999999747E-4</v>
      </c>
      <c r="AG2365" s="40"/>
      <c r="AH2365" s="73"/>
      <c r="AI2365" s="40"/>
      <c r="AJ2365" s="73">
        <v>450</v>
      </c>
      <c r="AK2365" s="40">
        <v>68</v>
      </c>
      <c r="AL2365" s="73">
        <v>200</v>
      </c>
      <c r="AM2365" s="70"/>
      <c r="AN2365" s="74"/>
      <c r="AO2365" s="70"/>
      <c r="AP2365" s="63"/>
      <c r="AQ2365" s="63"/>
      <c r="AR2365" s="40"/>
      <c r="AS2365" s="40"/>
      <c r="AT2365" s="63"/>
      <c r="AU2365" s="63"/>
      <c r="AV2365" s="142"/>
      <c r="AW2365" s="71"/>
      <c r="AX2365" s="45"/>
      <c r="AY2365" s="45"/>
      <c r="AZ2365" s="46"/>
      <c r="BA2365" s="152"/>
      <c r="BB2365" s="47"/>
      <c r="BC2365" s="158">
        <v>12</v>
      </c>
      <c r="BD2365" s="158">
        <v>6</v>
      </c>
      <c r="BE2365" s="47">
        <v>16.5</v>
      </c>
      <c r="BF2365" s="56"/>
      <c r="BG2365" s="49"/>
      <c r="BH2365" s="50"/>
      <c r="BI2365" s="49"/>
      <c r="BJ2365" s="49"/>
      <c r="BK2365" s="49"/>
      <c r="BL2365" s="49"/>
      <c r="BM2365" s="49"/>
      <c r="BN2365" s="50"/>
      <c r="BO2365" s="49"/>
      <c r="BP2365" s="49"/>
      <c r="BQ2365" s="50"/>
      <c r="BR2365" s="9"/>
    </row>
    <row r="2366" spans="1:70" s="6" customFormat="1" x14ac:dyDescent="0.25">
      <c r="A2366" s="170" t="s">
        <v>1155</v>
      </c>
      <c r="B2366" s="136"/>
      <c r="C2366" s="137">
        <v>45003.235775462963</v>
      </c>
      <c r="D2366" s="146">
        <v>2.73</v>
      </c>
      <c r="E2366" s="181" t="s">
        <v>814</v>
      </c>
      <c r="F2366" s="165" t="s">
        <v>1223</v>
      </c>
      <c r="G2366" s="22"/>
      <c r="H2366" s="134"/>
      <c r="I2366" s="134"/>
      <c r="J2366" s="145"/>
      <c r="K2366" s="29"/>
      <c r="L2366" s="29"/>
      <c r="M2366" s="1"/>
      <c r="N2366" s="1"/>
      <c r="O2366" s="3"/>
      <c r="P2366" s="29"/>
      <c r="Q2366" s="29"/>
      <c r="R2366" s="1"/>
      <c r="S2366" s="1"/>
      <c r="T2366" s="147" t="s">
        <v>903</v>
      </c>
      <c r="U2366" s="32" t="s">
        <v>24</v>
      </c>
      <c r="V2366" s="24"/>
      <c r="W2366" s="25" t="s">
        <v>22</v>
      </c>
      <c r="X2366" s="30">
        <v>20</v>
      </c>
      <c r="Y2366" s="138"/>
      <c r="Z2366" s="30"/>
      <c r="AA2366" s="30"/>
      <c r="AB2366" s="36" t="s">
        <v>21</v>
      </c>
      <c r="AC2366" s="24">
        <f>$AC$2365</f>
        <v>0.114951</v>
      </c>
      <c r="AD2366" s="30"/>
      <c r="AE2366" s="24"/>
      <c r="AF2366" s="24"/>
      <c r="AG2366" s="41"/>
      <c r="AH2366" s="41"/>
      <c r="AI2366" s="41"/>
      <c r="AJ2366" s="41"/>
      <c r="AK2366" s="41"/>
      <c r="AL2366" s="41"/>
      <c r="AM2366" s="41"/>
      <c r="AN2366" s="41"/>
      <c r="AO2366" s="41"/>
      <c r="AP2366" s="135"/>
      <c r="AQ2366" s="135"/>
      <c r="AR2366" s="41"/>
      <c r="AS2366" s="41"/>
      <c r="AT2366" s="135"/>
      <c r="AU2366" s="135"/>
      <c r="AV2366" s="29"/>
      <c r="AW2366" s="42"/>
      <c r="AX2366" s="42"/>
      <c r="AY2366" s="42"/>
      <c r="AZ2366" s="43"/>
      <c r="BA2366" s="151"/>
      <c r="BB2366" s="44"/>
      <c r="BC2366" s="157">
        <v>13</v>
      </c>
      <c r="BD2366" s="157"/>
      <c r="BE2366" s="44"/>
      <c r="BF2366" s="48"/>
      <c r="BG2366" s="48"/>
      <c r="BH2366" s="48"/>
      <c r="BI2366" s="48"/>
      <c r="BJ2366" s="48"/>
      <c r="BK2366" s="48"/>
      <c r="BL2366" s="48"/>
      <c r="BM2366" s="48"/>
      <c r="BN2366" s="48"/>
      <c r="BO2366" s="48"/>
      <c r="BP2366" s="48"/>
      <c r="BQ2366" s="48"/>
      <c r="BR2366" s="1"/>
    </row>
    <row r="2367" spans="1:70" s="7" customFormat="1" x14ac:dyDescent="0.25">
      <c r="A2367" s="68" t="s">
        <v>3217</v>
      </c>
      <c r="B2367" s="67" t="s">
        <v>1888</v>
      </c>
      <c r="C2367" s="52">
        <v>45003.24013888889</v>
      </c>
      <c r="D2367" s="16">
        <f t="shared" ref="D2367" si="6453">(K2367*M2367+P2367*R2367)/(24*60*60)</f>
        <v>0</v>
      </c>
      <c r="E2367" s="180"/>
      <c r="F2367" s="14" t="s">
        <v>3160</v>
      </c>
      <c r="G2367" s="15">
        <v>0.112</v>
      </c>
      <c r="H2367" s="131">
        <v>20</v>
      </c>
      <c r="I2367" s="131">
        <v>15</v>
      </c>
      <c r="J2367" s="143" t="s">
        <v>2139</v>
      </c>
      <c r="K2367" s="37"/>
      <c r="L2367" s="27">
        <v>6.0000000000000001E-3</v>
      </c>
      <c r="M2367" s="179">
        <v>289</v>
      </c>
      <c r="N2367" s="13">
        <v>289</v>
      </c>
      <c r="O2367" s="17">
        <v>2E-3</v>
      </c>
      <c r="P2367" s="37"/>
      <c r="Q2367" s="27">
        <v>6.0000000000000001E-3</v>
      </c>
      <c r="R2367" s="13">
        <v>938</v>
      </c>
      <c r="S2367" s="13">
        <v>240</v>
      </c>
      <c r="T2367" s="133">
        <v>2.9999999999999997E-4</v>
      </c>
      <c r="U2367" s="27"/>
      <c r="V2367" s="8">
        <f t="shared" ref="V2367" si="6454">IF(AB2365="Latest Sag:",-(K2367*L2367+P2367*Q2367),-(K2367*L2367+P2367*Q2367)+U2367)</f>
        <v>0</v>
      </c>
      <c r="W2367" s="8">
        <f t="shared" ref="W2367" si="6455">IF(OR(AC2366="",AC2366=0),Z2366+V2367,IF(AB2365="Latest Sag:",AA2366+U2367+V2367,AC2366+V2367))</f>
        <v>0.114951</v>
      </c>
      <c r="X2367" s="34"/>
      <c r="Y2367" s="53">
        <f t="shared" ref="Y2367" si="6456">IF(OR(ISBLANK(X2367),X2365=VALUE(20)),,IF(W2365="Latest Z20:",ABS(X2365-X2367-K2364*L2364-P2364*Q2364+U2366+U2367),ABS(X2366-X2367-K2366*L2366-P2366*Q2366+U2367)))</f>
        <v>0</v>
      </c>
      <c r="Z2367" s="28">
        <v>-67.833933000000002</v>
      </c>
      <c r="AA2367" s="28">
        <v>0.157752</v>
      </c>
      <c r="AB2367" s="28">
        <v>0.03</v>
      </c>
      <c r="AC2367" s="8">
        <f t="shared" ref="AC2367" si="6457">AB2367+AA2367</f>
        <v>0.187752</v>
      </c>
      <c r="AD2367" s="35">
        <v>0.114757747435623</v>
      </c>
      <c r="AE2367" s="8">
        <f t="shared" ref="AE2367" si="6458">IF(AD2367="",0,IF(OR(AC2367="",AC2367=0),W2367-AD2367,AC2367-AD2367))</f>
        <v>7.2994252564376999E-2</v>
      </c>
      <c r="AF2367" s="58">
        <f t="shared" ref="AF2367" si="6459">IF(AA2367="",(Z2367-V2367)-Z2366,AC2367-W2367)</f>
        <v>7.2801000000000005E-2</v>
      </c>
      <c r="AG2367" s="40"/>
      <c r="AH2367" s="73"/>
      <c r="AI2367" s="40"/>
      <c r="AJ2367" s="73">
        <v>450</v>
      </c>
      <c r="AK2367" s="40">
        <v>2195</v>
      </c>
      <c r="AL2367" s="73">
        <v>200</v>
      </c>
      <c r="AM2367" s="70"/>
      <c r="AN2367" s="74"/>
      <c r="AO2367" s="70"/>
      <c r="AP2367" s="63"/>
      <c r="AQ2367" s="63"/>
      <c r="AR2367" s="40"/>
      <c r="AS2367" s="40"/>
      <c r="AT2367" s="63"/>
      <c r="AU2367" s="63"/>
      <c r="AV2367" s="142"/>
      <c r="AW2367" s="71"/>
      <c r="AX2367" s="45"/>
      <c r="AY2367" s="45"/>
      <c r="AZ2367" s="46"/>
      <c r="BA2367" s="152"/>
      <c r="BB2367" s="47"/>
      <c r="BC2367" s="158">
        <v>13</v>
      </c>
      <c r="BD2367" s="158"/>
      <c r="BE2367" s="47"/>
      <c r="BF2367" s="56"/>
      <c r="BG2367" s="49"/>
      <c r="BH2367" s="50"/>
      <c r="BI2367" s="49"/>
      <c r="BJ2367" s="49"/>
      <c r="BK2367" s="49"/>
      <c r="BL2367" s="49"/>
      <c r="BM2367" s="49"/>
      <c r="BN2367" s="50"/>
      <c r="BO2367" s="49"/>
      <c r="BP2367" s="49"/>
      <c r="BQ2367" s="50"/>
      <c r="BR2367" s="9"/>
    </row>
    <row r="2368" spans="1:70" s="7" customFormat="1" x14ac:dyDescent="0.25">
      <c r="A2368" s="68" t="s">
        <v>3218</v>
      </c>
      <c r="B2368" s="67" t="s">
        <v>1182</v>
      </c>
      <c r="C2368" s="52">
        <v>45003.26353009259</v>
      </c>
      <c r="D2368" s="16">
        <f t="shared" ref="D2368" si="6460">(K2368*M2368+P2368*R2368)/(24*60*60)</f>
        <v>3.6793981481481483E-2</v>
      </c>
      <c r="E2368" s="180"/>
      <c r="F2368" s="14" t="s">
        <v>3160</v>
      </c>
      <c r="G2368" s="15">
        <v>0.112</v>
      </c>
      <c r="H2368" s="131">
        <v>20</v>
      </c>
      <c r="I2368" s="131">
        <v>15</v>
      </c>
      <c r="J2368" s="143" t="s">
        <v>2139</v>
      </c>
      <c r="K2368" s="27">
        <v>11</v>
      </c>
      <c r="L2368" s="27">
        <v>6.0000000000000001E-3</v>
      </c>
      <c r="M2368" s="179">
        <v>289</v>
      </c>
      <c r="N2368" s="13">
        <v>289</v>
      </c>
      <c r="O2368" s="17">
        <v>2E-3</v>
      </c>
      <c r="P2368" s="27">
        <v>0</v>
      </c>
      <c r="Q2368" s="27">
        <v>6.0000000000000001E-3</v>
      </c>
      <c r="R2368" s="13">
        <v>938</v>
      </c>
      <c r="S2368" s="13">
        <v>240</v>
      </c>
      <c r="T2368" s="133">
        <v>2.9999999999999997E-4</v>
      </c>
      <c r="U2368" s="27">
        <v>2.9349E-2</v>
      </c>
      <c r="V2368" s="8">
        <f t="shared" ref="V2368" si="6461">IF(AB2366="Latest Sag:",-(K2368*L2368+P2368*Q2368),-(K2368*L2368+P2368*Q2368)+U2368)</f>
        <v>-6.6000000000000003E-2</v>
      </c>
      <c r="W2368" s="8">
        <f t="shared" ref="W2368" si="6462">IF(OR(AC2367="",AC2367=0),Z2367+V2368,IF(AB2366="Latest Sag:",AA2367+U2368+V2368,AC2367+V2368))</f>
        <v>0.12110100000000001</v>
      </c>
      <c r="X2368" s="33">
        <v>-36.410899999999998</v>
      </c>
      <c r="Y2368" s="53">
        <f t="shared" ref="Y2368" si="6463">IF(OR(ISBLANK(X2368),X2366=VALUE(20)),,IF(W2366="Latest Z20:",ABS(X2366-X2368-K2365*L2365-P2365*Q2365+U2367+U2368),ABS(X2367-X2368-K2367*L2367-P2367*Q2367+U2368)))</f>
        <v>0</v>
      </c>
      <c r="Z2368" s="28">
        <v>-67.833473999999995</v>
      </c>
      <c r="AA2368" s="28">
        <v>0.15769900000000001</v>
      </c>
      <c r="AB2368" s="28">
        <v>-3.8848000000000001E-2</v>
      </c>
      <c r="AC2368" s="8">
        <f t="shared" ref="AC2368" si="6464">AB2368+AA2368</f>
        <v>0.11885100000000001</v>
      </c>
      <c r="AD2368" s="35">
        <v>0.114757747435623</v>
      </c>
      <c r="AE2368" s="8">
        <f t="shared" ref="AE2368" si="6465">IF(AD2368="",0,IF(OR(AC2368="",AC2368=0),W2368-AD2368,AC2368-AD2368))</f>
        <v>4.093252564377009E-3</v>
      </c>
      <c r="AF2368" s="58">
        <f t="shared" ref="AF2368" si="6466">IF(AA2368="",(Z2368-V2368)-Z2367,AC2368-W2368)</f>
        <v>-2.250000000000002E-3</v>
      </c>
      <c r="AG2368" s="40"/>
      <c r="AH2368" s="73"/>
      <c r="AI2368" s="40"/>
      <c r="AJ2368" s="73">
        <v>450</v>
      </c>
      <c r="AK2368" s="40">
        <v>35</v>
      </c>
      <c r="AL2368" s="73">
        <v>200</v>
      </c>
      <c r="AM2368" s="70"/>
      <c r="AN2368" s="74"/>
      <c r="AO2368" s="70"/>
      <c r="AP2368" s="63"/>
      <c r="AQ2368" s="63"/>
      <c r="AR2368" s="40"/>
      <c r="AS2368" s="40"/>
      <c r="AT2368" s="63"/>
      <c r="AU2368" s="63"/>
      <c r="AV2368" s="142"/>
      <c r="AW2368" s="71"/>
      <c r="AX2368" s="45"/>
      <c r="AY2368" s="45"/>
      <c r="AZ2368" s="46"/>
      <c r="BA2368" s="152"/>
      <c r="BB2368" s="47"/>
      <c r="BC2368" s="158">
        <v>13</v>
      </c>
      <c r="BD2368" s="158"/>
      <c r="BE2368" s="47"/>
      <c r="BF2368" s="56"/>
      <c r="BG2368" s="49"/>
      <c r="BH2368" s="50"/>
      <c r="BI2368" s="49"/>
      <c r="BJ2368" s="49"/>
      <c r="BK2368" s="49"/>
      <c r="BL2368" s="49"/>
      <c r="BM2368" s="49"/>
      <c r="BN2368" s="50"/>
      <c r="BO2368" s="49"/>
      <c r="BP2368" s="49"/>
      <c r="BQ2368" s="50"/>
      <c r="BR2368" s="9"/>
    </row>
    <row r="2369" spans="1:70" s="7" customFormat="1" x14ac:dyDescent="0.25">
      <c r="A2369" s="68" t="s">
        <v>3219</v>
      </c>
      <c r="B2369" s="67" t="s">
        <v>1182</v>
      </c>
      <c r="C2369" s="52">
        <v>45003.312557870369</v>
      </c>
      <c r="D2369" s="16">
        <f t="shared" ref="D2369" si="6467">(K2369*M2369+P2369*R2369)/(24*60*60)</f>
        <v>1.7546296296296296E-2</v>
      </c>
      <c r="E2369" s="180"/>
      <c r="F2369" s="14" t="s">
        <v>3160</v>
      </c>
      <c r="G2369" s="15">
        <v>0.112</v>
      </c>
      <c r="H2369" s="131">
        <v>20</v>
      </c>
      <c r="I2369" s="131">
        <v>15</v>
      </c>
      <c r="J2369" s="143" t="s">
        <v>2139</v>
      </c>
      <c r="K2369" s="27">
        <v>2</v>
      </c>
      <c r="L2369" s="27">
        <v>6.0000000000000001E-3</v>
      </c>
      <c r="M2369" s="179">
        <v>289</v>
      </c>
      <c r="N2369" s="13">
        <v>289</v>
      </c>
      <c r="O2369" s="17">
        <v>2E-3</v>
      </c>
      <c r="P2369" s="27">
        <v>1</v>
      </c>
      <c r="Q2369" s="27">
        <v>6.0000000000000001E-3</v>
      </c>
      <c r="R2369" s="13">
        <v>938</v>
      </c>
      <c r="S2369" s="13">
        <v>240</v>
      </c>
      <c r="T2369" s="133">
        <v>2.9999999999999997E-4</v>
      </c>
      <c r="U2369" s="27">
        <v>1.4E-2</v>
      </c>
      <c r="V2369" s="8">
        <f t="shared" ref="V2369" si="6468">IF(AB2367="Latest Sag:",-(K2369*L2369+P2369*Q2369),-(K2369*L2369+P2369*Q2369)+U2369)</f>
        <v>-4.0000000000000018E-3</v>
      </c>
      <c r="W2369" s="8">
        <f t="shared" ref="W2369" si="6469">IF(OR(AC2368="",AC2368=0),Z2368+V2369,IF(AB2367="Latest Sag:",AA2368+U2369+V2369,AC2368+V2369))</f>
        <v>0.11485100000000001</v>
      </c>
      <c r="X2369" s="33">
        <v>-36.462899999999998</v>
      </c>
      <c r="Y2369" s="53">
        <f t="shared" ref="Y2369" si="6470">IF(OR(ISBLANK(X2369),X2367=VALUE(20)),,IF(W2367="Latest Z20:",ABS(X2367-X2369-K2366*L2366-P2366*Q2366+U2368+U2369),ABS(X2368-X2369-K2368*L2368-P2368*Q2368+U2369)))</f>
        <v>4.0072112295064244E-16</v>
      </c>
      <c r="Z2369" s="28">
        <v>-67.833494999999999</v>
      </c>
      <c r="AA2369" s="28">
        <v>0.15773799999999999</v>
      </c>
      <c r="AB2369" s="28">
        <v>-4.2771999999999998E-2</v>
      </c>
      <c r="AC2369" s="8">
        <f t="shared" ref="AC2369" si="6471">AB2369+AA2369</f>
        <v>0.11496599999999998</v>
      </c>
      <c r="AD2369" s="35">
        <v>0.114757747435623</v>
      </c>
      <c r="AE2369" s="8">
        <f t="shared" ref="AE2369" si="6472">IF(AD2369="",0,IF(OR(AC2369="",AC2369=0),W2369-AD2369,AC2369-AD2369))</f>
        <v>2.082525643769817E-4</v>
      </c>
      <c r="AF2369" s="58">
        <f t="shared" ref="AF2369" si="6473">IF(AA2369="",(Z2369-V2369)-Z2368,AC2369-W2369)</f>
        <v>1.1499999999997623E-4</v>
      </c>
      <c r="AG2369" s="40"/>
      <c r="AH2369" s="73"/>
      <c r="AI2369" s="40"/>
      <c r="AJ2369" s="73">
        <v>450</v>
      </c>
      <c r="AK2369" s="40">
        <v>43</v>
      </c>
      <c r="AL2369" s="73">
        <v>200</v>
      </c>
      <c r="AM2369" s="70"/>
      <c r="AN2369" s="74"/>
      <c r="AO2369" s="70"/>
      <c r="AP2369" s="63"/>
      <c r="AQ2369" s="63"/>
      <c r="AR2369" s="40"/>
      <c r="AS2369" s="40"/>
      <c r="AT2369" s="63"/>
      <c r="AU2369" s="63"/>
      <c r="AV2369" s="142"/>
      <c r="AW2369" s="71"/>
      <c r="AX2369" s="45"/>
      <c r="AY2369" s="45"/>
      <c r="AZ2369" s="46"/>
      <c r="BA2369" s="152"/>
      <c r="BB2369" s="47"/>
      <c r="BC2369" s="158">
        <v>13</v>
      </c>
      <c r="BD2369" s="158"/>
      <c r="BE2369" s="47"/>
      <c r="BF2369" s="56"/>
      <c r="BG2369" s="49"/>
      <c r="BH2369" s="50"/>
      <c r="BI2369" s="49"/>
      <c r="BJ2369" s="49"/>
      <c r="BK2369" s="49"/>
      <c r="BL2369" s="49"/>
      <c r="BM2369" s="49"/>
      <c r="BN2369" s="50"/>
      <c r="BO2369" s="49"/>
      <c r="BP2369" s="49"/>
      <c r="BQ2369" s="50"/>
      <c r="BR2369" s="9"/>
    </row>
    <row r="2370" spans="1:70" s="6" customFormat="1" x14ac:dyDescent="0.25">
      <c r="A2370" s="170" t="s">
        <v>1155</v>
      </c>
      <c r="B2370" s="136"/>
      <c r="C2370" s="137">
        <v>45003.363865740743</v>
      </c>
      <c r="D2370" s="146">
        <v>3.07</v>
      </c>
      <c r="E2370" s="181" t="s">
        <v>814</v>
      </c>
      <c r="F2370" s="165" t="s">
        <v>1227</v>
      </c>
      <c r="G2370" s="22"/>
      <c r="H2370" s="134"/>
      <c r="I2370" s="134"/>
      <c r="J2370" s="145"/>
      <c r="K2370" s="29"/>
      <c r="L2370" s="29"/>
      <c r="M2370" s="1"/>
      <c r="N2370" s="1"/>
      <c r="O2370" s="3"/>
      <c r="P2370" s="29"/>
      <c r="Q2370" s="29"/>
      <c r="R2370" s="1"/>
      <c r="S2370" s="1"/>
      <c r="T2370" s="147" t="s">
        <v>903</v>
      </c>
      <c r="U2370" s="32" t="s">
        <v>24</v>
      </c>
      <c r="V2370" s="24"/>
      <c r="W2370" s="25" t="s">
        <v>22</v>
      </c>
      <c r="X2370" s="30">
        <v>20</v>
      </c>
      <c r="Y2370" s="138"/>
      <c r="Z2370" s="30"/>
      <c r="AA2370" s="30"/>
      <c r="AB2370" s="36" t="s">
        <v>21</v>
      </c>
      <c r="AC2370" s="24">
        <f>$AC$2369</f>
        <v>0.11496599999999998</v>
      </c>
      <c r="AD2370" s="30"/>
      <c r="AE2370" s="24"/>
      <c r="AF2370" s="24"/>
      <c r="AG2370" s="41"/>
      <c r="AH2370" s="41"/>
      <c r="AI2370" s="41"/>
      <c r="AJ2370" s="41"/>
      <c r="AK2370" s="41"/>
      <c r="AL2370" s="41"/>
      <c r="AM2370" s="41"/>
      <c r="AN2370" s="41"/>
      <c r="AO2370" s="41"/>
      <c r="AP2370" s="135"/>
      <c r="AQ2370" s="135"/>
      <c r="AR2370" s="41"/>
      <c r="AS2370" s="41"/>
      <c r="AT2370" s="135"/>
      <c r="AU2370" s="135"/>
      <c r="AV2370" s="29"/>
      <c r="AW2370" s="42"/>
      <c r="AX2370" s="42"/>
      <c r="AY2370" s="42"/>
      <c r="AZ2370" s="43"/>
      <c r="BA2370" s="151"/>
      <c r="BB2370" s="44"/>
      <c r="BC2370" s="157">
        <v>14</v>
      </c>
      <c r="BD2370" s="157"/>
      <c r="BE2370" s="44"/>
      <c r="BF2370" s="48"/>
      <c r="BG2370" s="48"/>
      <c r="BH2370" s="48"/>
      <c r="BI2370" s="48"/>
      <c r="BJ2370" s="48"/>
      <c r="BK2370" s="48"/>
      <c r="BL2370" s="48"/>
      <c r="BM2370" s="48"/>
      <c r="BN2370" s="48"/>
      <c r="BO2370" s="48"/>
      <c r="BP2370" s="48"/>
      <c r="BQ2370" s="48"/>
      <c r="BR2370" s="1"/>
    </row>
    <row r="2371" spans="1:70" s="7" customFormat="1" x14ac:dyDescent="0.25">
      <c r="A2371" s="68" t="s">
        <v>3220</v>
      </c>
      <c r="B2371" s="67" t="s">
        <v>1182</v>
      </c>
      <c r="C2371" s="52">
        <v>45003.363935185182</v>
      </c>
      <c r="D2371" s="16">
        <f t="shared" ref="D2371" si="6474">(K2371*M2371+P2371*R2371)/(24*60*60)</f>
        <v>0</v>
      </c>
      <c r="E2371" s="180"/>
      <c r="F2371" s="14" t="s">
        <v>3160</v>
      </c>
      <c r="G2371" s="15">
        <v>0.112</v>
      </c>
      <c r="H2371" s="131">
        <v>20</v>
      </c>
      <c r="I2371" s="131">
        <v>15</v>
      </c>
      <c r="J2371" s="143" t="s">
        <v>2139</v>
      </c>
      <c r="K2371" s="37"/>
      <c r="L2371" s="27">
        <v>6.0000000000000001E-3</v>
      </c>
      <c r="M2371" s="179">
        <v>289</v>
      </c>
      <c r="N2371" s="13">
        <v>289</v>
      </c>
      <c r="O2371" s="17">
        <v>2E-3</v>
      </c>
      <c r="P2371" s="37"/>
      <c r="Q2371" s="27">
        <v>6.0000000000000001E-3</v>
      </c>
      <c r="R2371" s="13">
        <v>938</v>
      </c>
      <c r="S2371" s="13">
        <v>240</v>
      </c>
      <c r="T2371" s="133">
        <v>2.9999999999999997E-4</v>
      </c>
      <c r="U2371" s="27"/>
      <c r="V2371" s="8">
        <f t="shared" ref="V2371" si="6475">IF(AB2369="Latest Sag:",-(K2371*L2371+P2371*Q2371),-(K2371*L2371+P2371*Q2371)+U2371)</f>
        <v>0</v>
      </c>
      <c r="W2371" s="8">
        <f t="shared" ref="W2371" si="6476">IF(OR(AC2370="",AC2370=0),Z2370+V2371,IF(AB2369="Latest Sag:",AA2370+U2371+V2371,AC2370+V2371))</f>
        <v>0.11496599999999998</v>
      </c>
      <c r="X2371" s="34"/>
      <c r="Y2371" s="53">
        <f t="shared" ref="Y2371" si="6477">IF(OR(ISBLANK(X2371),X2369=VALUE(20)),,IF(W2369="Latest Z20:",ABS(X2369-X2371-K2368*L2368-P2368*Q2368+U2370+U2371),ABS(X2370-X2371-K2370*L2370-P2370*Q2370+U2371)))</f>
        <v>0</v>
      </c>
      <c r="Z2371" s="28">
        <v>-67.833527000000004</v>
      </c>
      <c r="AA2371" s="28">
        <v>0.157581</v>
      </c>
      <c r="AB2371" s="28">
        <v>2.7E-2</v>
      </c>
      <c r="AC2371" s="8">
        <f t="shared" ref="AC2371" si="6478">AB2371+AA2371</f>
        <v>0.184581</v>
      </c>
      <c r="AD2371" s="35">
        <v>0.114568008891598</v>
      </c>
      <c r="AE2371" s="8">
        <f t="shared" ref="AE2371" si="6479">IF(AD2371="",0,IF(OR(AC2371="",AC2371=0),W2371-AD2371,AC2371-AD2371))</f>
        <v>7.0012991108401992E-2</v>
      </c>
      <c r="AF2371" s="58">
        <f t="shared" ref="AF2371" si="6480">IF(AA2371="",(Z2371-V2371)-Z2370,AC2371-W2371)</f>
        <v>6.961500000000001E-2</v>
      </c>
      <c r="AG2371" s="40"/>
      <c r="AH2371" s="73"/>
      <c r="AI2371" s="40"/>
      <c r="AJ2371" s="73">
        <v>450</v>
      </c>
      <c r="AK2371" s="40">
        <v>2397</v>
      </c>
      <c r="AL2371" s="73">
        <v>200</v>
      </c>
      <c r="AM2371" s="70"/>
      <c r="AN2371" s="74"/>
      <c r="AO2371" s="70"/>
      <c r="AP2371" s="63"/>
      <c r="AQ2371" s="63"/>
      <c r="AR2371" s="40"/>
      <c r="AS2371" s="40"/>
      <c r="AT2371" s="63"/>
      <c r="AU2371" s="63"/>
      <c r="AV2371" s="142"/>
      <c r="AW2371" s="71"/>
      <c r="AX2371" s="45"/>
      <c r="AY2371" s="45"/>
      <c r="AZ2371" s="46"/>
      <c r="BA2371" s="152"/>
      <c r="BB2371" s="47"/>
      <c r="BC2371" s="158">
        <v>14</v>
      </c>
      <c r="BD2371" s="158"/>
      <c r="BE2371" s="47"/>
      <c r="BF2371" s="56"/>
      <c r="BG2371" s="49"/>
      <c r="BH2371" s="50"/>
      <c r="BI2371" s="49"/>
      <c r="BJ2371" s="49"/>
      <c r="BK2371" s="49"/>
      <c r="BL2371" s="49"/>
      <c r="BM2371" s="49"/>
      <c r="BN2371" s="50"/>
      <c r="BO2371" s="49"/>
      <c r="BP2371" s="49"/>
      <c r="BQ2371" s="50"/>
      <c r="BR2371" s="9"/>
    </row>
    <row r="2372" spans="1:70" s="7" customFormat="1" x14ac:dyDescent="0.25">
      <c r="A2372" s="68" t="s">
        <v>3221</v>
      </c>
      <c r="B2372" s="67" t="s">
        <v>1182</v>
      </c>
      <c r="C2372" s="52">
        <v>45003.365347222221</v>
      </c>
      <c r="D2372" s="16">
        <f t="shared" ref="D2372" si="6481">(K2372*M2372+P2372*R2372)/(24*60*60)</f>
        <v>3.6793981481481483E-2</v>
      </c>
      <c r="E2372" s="180"/>
      <c r="F2372" s="14" t="s">
        <v>3160</v>
      </c>
      <c r="G2372" s="15">
        <v>0.112</v>
      </c>
      <c r="H2372" s="131">
        <v>20</v>
      </c>
      <c r="I2372" s="131">
        <v>15</v>
      </c>
      <c r="J2372" s="143" t="s">
        <v>2139</v>
      </c>
      <c r="K2372" s="27">
        <v>11</v>
      </c>
      <c r="L2372" s="27">
        <v>6.0000000000000001E-3</v>
      </c>
      <c r="M2372" s="179">
        <v>289</v>
      </c>
      <c r="N2372" s="13">
        <v>289</v>
      </c>
      <c r="O2372" s="17">
        <v>2E-3</v>
      </c>
      <c r="P2372" s="27">
        <v>0</v>
      </c>
      <c r="Q2372" s="27">
        <v>6.0000000000000001E-3</v>
      </c>
      <c r="R2372" s="13">
        <v>938</v>
      </c>
      <c r="S2372" s="13">
        <v>240</v>
      </c>
      <c r="T2372" s="133">
        <v>2.9999999999999997E-4</v>
      </c>
      <c r="U2372" s="27">
        <v>2.8986999999999999E-2</v>
      </c>
      <c r="V2372" s="8">
        <f t="shared" ref="V2372" si="6482">IF(AB2370="Latest Sag:",-(K2372*L2372+P2372*Q2372),-(K2372*L2372+P2372*Q2372)+U2372)</f>
        <v>-6.6000000000000003E-2</v>
      </c>
      <c r="W2372" s="8">
        <f t="shared" ref="W2372" si="6483">IF(OR(AC2371="",AC2371=0),Z2371+V2372,IF(AB2370="Latest Sag:",AA2371+U2372+V2372,AC2371+V2372))</f>
        <v>0.12056800000000001</v>
      </c>
      <c r="X2372" s="33">
        <v>-36.409599999999998</v>
      </c>
      <c r="Y2372" s="53">
        <f t="shared" ref="Y2372" si="6484">IF(OR(ISBLANK(X2372),X2370=VALUE(20)),,IF(W2370="Latest Z20:",ABS(X2370-X2372-K2369*L2369-P2369*Q2369+U2371+U2372),ABS(X2371-X2372-K2371*L2371-P2371*Q2371+U2372)))</f>
        <v>0</v>
      </c>
      <c r="Z2372" s="28">
        <v>-67.833263000000002</v>
      </c>
      <c r="AA2372" s="28">
        <v>0.157581</v>
      </c>
      <c r="AB2372" s="28">
        <v>-3.7815000000000001E-2</v>
      </c>
      <c r="AC2372" s="8">
        <f t="shared" ref="AC2372" si="6485">AB2372+AA2372</f>
        <v>0.119766</v>
      </c>
      <c r="AD2372" s="35">
        <v>0.114568008891598</v>
      </c>
      <c r="AE2372" s="8">
        <f t="shared" ref="AE2372" si="6486">IF(AD2372="",0,IF(OR(AC2372="",AC2372=0),W2372-AD2372,AC2372-AD2372))</f>
        <v>5.1979911084019947E-3</v>
      </c>
      <c r="AF2372" s="58">
        <f t="shared" ref="AF2372" si="6487">IF(AA2372="",(Z2372-V2372)-Z2371,AC2372-W2372)</f>
        <v>-8.0200000000001104E-4</v>
      </c>
      <c r="AG2372" s="40"/>
      <c r="AH2372" s="73"/>
      <c r="AI2372" s="40"/>
      <c r="AJ2372" s="73">
        <v>450</v>
      </c>
      <c r="AK2372" s="40">
        <v>70</v>
      </c>
      <c r="AL2372" s="73">
        <v>200</v>
      </c>
      <c r="AM2372" s="70"/>
      <c r="AN2372" s="74"/>
      <c r="AO2372" s="70"/>
      <c r="AP2372" s="63"/>
      <c r="AQ2372" s="63"/>
      <c r="AR2372" s="40"/>
      <c r="AS2372" s="40"/>
      <c r="AT2372" s="63"/>
      <c r="AU2372" s="63"/>
      <c r="AV2372" s="142"/>
      <c r="AW2372" s="71"/>
      <c r="AX2372" s="45"/>
      <c r="AY2372" s="45"/>
      <c r="AZ2372" s="46"/>
      <c r="BA2372" s="152"/>
      <c r="BB2372" s="47"/>
      <c r="BC2372" s="158">
        <v>14</v>
      </c>
      <c r="BD2372" s="158"/>
      <c r="BE2372" s="47"/>
      <c r="BF2372" s="56"/>
      <c r="BG2372" s="49"/>
      <c r="BH2372" s="50"/>
      <c r="BI2372" s="49"/>
      <c r="BJ2372" s="49"/>
      <c r="BK2372" s="49"/>
      <c r="BL2372" s="49"/>
      <c r="BM2372" s="49"/>
      <c r="BN2372" s="50"/>
      <c r="BO2372" s="49"/>
      <c r="BP2372" s="49"/>
      <c r="BQ2372" s="50"/>
      <c r="BR2372" s="9"/>
    </row>
    <row r="2373" spans="1:70" s="7" customFormat="1" x14ac:dyDescent="0.25">
      <c r="A2373" s="68" t="s">
        <v>3222</v>
      </c>
      <c r="B2373" s="67" t="s">
        <v>1182</v>
      </c>
      <c r="C2373" s="52">
        <v>45003.413645833331</v>
      </c>
      <c r="D2373" s="16">
        <f t="shared" ref="D2373" si="6488">(K2373*M2373+P2373*R2373)/(24*60*60)</f>
        <v>1.7546296296296296E-2</v>
      </c>
      <c r="E2373" s="180"/>
      <c r="F2373" s="14" t="s">
        <v>3160</v>
      </c>
      <c r="G2373" s="15">
        <v>0.112</v>
      </c>
      <c r="H2373" s="131">
        <v>20</v>
      </c>
      <c r="I2373" s="131">
        <v>15</v>
      </c>
      <c r="J2373" s="143" t="s">
        <v>2139</v>
      </c>
      <c r="K2373" s="27">
        <v>2</v>
      </c>
      <c r="L2373" s="27">
        <v>6.0000000000000001E-3</v>
      </c>
      <c r="M2373" s="179">
        <v>289</v>
      </c>
      <c r="N2373" s="13">
        <v>289</v>
      </c>
      <c r="O2373" s="17">
        <v>2E-3</v>
      </c>
      <c r="P2373" s="27">
        <v>1</v>
      </c>
      <c r="Q2373" s="27">
        <v>6.0000000000000001E-3</v>
      </c>
      <c r="R2373" s="13">
        <v>938</v>
      </c>
      <c r="S2373" s="13">
        <v>240</v>
      </c>
      <c r="T2373" s="133">
        <v>2.9999999999999997E-4</v>
      </c>
      <c r="U2373" s="27">
        <v>1.2800000000000001E-2</v>
      </c>
      <c r="V2373" s="8">
        <f t="shared" ref="V2373" si="6489">IF(AB2371="Latest Sag:",-(K2373*L2373+P2373*Q2373),-(K2373*L2373+P2373*Q2373)+U2373)</f>
        <v>-5.2000000000000015E-3</v>
      </c>
      <c r="W2373" s="8">
        <f t="shared" ref="W2373" si="6490">IF(OR(AC2372="",AC2372=0),Z2372+V2373,IF(AB2371="Latest Sag:",AA2372+U2373+V2373,AC2372+V2373))</f>
        <v>0.114566</v>
      </c>
      <c r="X2373" s="33">
        <v>-36.462800000000001</v>
      </c>
      <c r="Y2373" s="53">
        <f t="shared" ref="Y2373" si="6491">IF(OR(ISBLANK(X2373),X2371=VALUE(20)),,IF(W2371="Latest Z20:",ABS(X2371-X2373-K2370*L2370-P2370*Q2370+U2372+U2373),ABS(X2372-X2373-K2372*L2372-P2372*Q2372+U2373)))</f>
        <v>3.9083319913757464E-15</v>
      </c>
      <c r="Z2373" s="28">
        <v>-67.833299999999994</v>
      </c>
      <c r="AA2373" s="28">
        <v>0.157605</v>
      </c>
      <c r="AB2373" s="28">
        <v>-4.2695999999999998E-2</v>
      </c>
      <c r="AC2373" s="8">
        <f t="shared" ref="AC2373" si="6492">AB2373+AA2373</f>
        <v>0.114909</v>
      </c>
      <c r="AD2373" s="35">
        <v>0.114568008891598</v>
      </c>
      <c r="AE2373" s="8">
        <f t="shared" ref="AE2373" si="6493">IF(AD2373="",0,IF(OR(AC2373="",AC2373=0),W2373-AD2373,AC2373-AD2373))</f>
        <v>3.4099110840199454E-4</v>
      </c>
      <c r="AF2373" s="58">
        <f t="shared" ref="AF2373" si="6494">IF(AA2373="",(Z2373-V2373)-Z2372,AC2373-W2373)</f>
        <v>3.4299999999999609E-4</v>
      </c>
      <c r="AG2373" s="40"/>
      <c r="AH2373" s="73"/>
      <c r="AI2373" s="40"/>
      <c r="AJ2373" s="73">
        <v>450</v>
      </c>
      <c r="AK2373" s="40">
        <v>84</v>
      </c>
      <c r="AL2373" s="73">
        <v>200</v>
      </c>
      <c r="AM2373" s="70"/>
      <c r="AN2373" s="74"/>
      <c r="AO2373" s="70"/>
      <c r="AP2373" s="63"/>
      <c r="AQ2373" s="63"/>
      <c r="AR2373" s="40"/>
      <c r="AS2373" s="40"/>
      <c r="AT2373" s="63"/>
      <c r="AU2373" s="63"/>
      <c r="AV2373" s="142"/>
      <c r="AW2373" s="71"/>
      <c r="AX2373" s="45"/>
      <c r="AY2373" s="45"/>
      <c r="AZ2373" s="46"/>
      <c r="BA2373" s="152"/>
      <c r="BB2373" s="47"/>
      <c r="BC2373" s="158">
        <v>14</v>
      </c>
      <c r="BD2373" s="158"/>
      <c r="BE2373" s="47"/>
      <c r="BF2373" s="56"/>
      <c r="BG2373" s="49"/>
      <c r="BH2373" s="50"/>
      <c r="BI2373" s="49"/>
      <c r="BJ2373" s="49"/>
      <c r="BK2373" s="49"/>
      <c r="BL2373" s="49"/>
      <c r="BM2373" s="49"/>
      <c r="BN2373" s="50"/>
      <c r="BO2373" s="49"/>
      <c r="BP2373" s="49"/>
      <c r="BQ2373" s="50"/>
      <c r="BR2373" s="9"/>
    </row>
    <row r="2374" spans="1:70" s="7" customFormat="1" x14ac:dyDescent="0.25">
      <c r="A2374" s="68" t="s">
        <v>3223</v>
      </c>
      <c r="B2374" s="67" t="s">
        <v>1182</v>
      </c>
      <c r="C2374" s="52">
        <v>45003.443090277775</v>
      </c>
      <c r="D2374" s="16">
        <f t="shared" ref="D2374" si="6495">(K2374*M2374+P2374*R2374)/(24*60*60)</f>
        <v>1.7546296296296296E-2</v>
      </c>
      <c r="E2374" s="180" t="s">
        <v>3232</v>
      </c>
      <c r="F2374" s="14" t="s">
        <v>3160</v>
      </c>
      <c r="G2374" s="15">
        <v>0.112</v>
      </c>
      <c r="H2374" s="131">
        <v>20</v>
      </c>
      <c r="I2374" s="131">
        <v>15</v>
      </c>
      <c r="J2374" s="143" t="s">
        <v>2139</v>
      </c>
      <c r="K2374" s="27">
        <v>2</v>
      </c>
      <c r="L2374" s="27">
        <v>6.0000000000000001E-3</v>
      </c>
      <c r="M2374" s="179">
        <v>289</v>
      </c>
      <c r="N2374" s="13">
        <v>289</v>
      </c>
      <c r="O2374" s="17">
        <v>2E-3</v>
      </c>
      <c r="P2374" s="27">
        <v>1</v>
      </c>
      <c r="Q2374" s="27">
        <v>6.0000000000000001E-3</v>
      </c>
      <c r="R2374" s="13">
        <v>938</v>
      </c>
      <c r="S2374" s="13">
        <v>240</v>
      </c>
      <c r="T2374" s="133">
        <v>2.9999999999999997E-4</v>
      </c>
      <c r="U2374" s="27">
        <v>1.77E-2</v>
      </c>
      <c r="V2374" s="8">
        <f t="shared" ref="V2374" si="6496">IF(AB2372="Latest Sag:",-(K2374*L2374+P2374*Q2374),-(K2374*L2374+P2374*Q2374)+U2374)</f>
        <v>-3.0000000000000165E-4</v>
      </c>
      <c r="W2374" s="8">
        <f t="shared" ref="W2374" si="6497">IF(OR(AC2373="",AC2373=0),Z2373+V2374,IF(AB2372="Latest Sag:",AA2373+U2374+V2374,AC2373+V2374))</f>
        <v>0.11460899999999999</v>
      </c>
      <c r="X2374" s="33">
        <v>-36.463099999999997</v>
      </c>
      <c r="Y2374" s="53">
        <f t="shared" ref="Y2374" si="6498">IF(OR(ISBLANK(X2374),X2372=VALUE(20)),,IF(W2372="Latest Z20:",ABS(X2372-X2374-K2371*L2371-P2371*Q2371+U2373+U2374),ABS(X2373-X2374-K2373*L2373-P2373*Q2373+U2374)))</f>
        <v>4.253541963095131E-15</v>
      </c>
      <c r="Z2374" s="28">
        <v>-67.833382</v>
      </c>
      <c r="AA2374" s="28">
        <v>0.15762999999999999</v>
      </c>
      <c r="AB2374" s="28">
        <v>-4.2970000000000001E-2</v>
      </c>
      <c r="AC2374" s="8">
        <f t="shared" ref="AC2374" si="6499">AB2374+AA2374</f>
        <v>0.11465999999999998</v>
      </c>
      <c r="AD2374" s="35">
        <v>0.114568008891598</v>
      </c>
      <c r="AE2374" s="8">
        <f t="shared" ref="AE2374" si="6500">IF(AD2374="",0,IF(OR(AC2374="",AC2374=0),W2374-AD2374,AC2374-AD2374))</f>
        <v>9.1991108401981436E-5</v>
      </c>
      <c r="AF2374" s="58">
        <f t="shared" ref="AF2374" si="6501">IF(AA2374="",(Z2374-V2374)-Z2373,AC2374-W2374)</f>
        <v>5.0999999999995493E-5</v>
      </c>
      <c r="AG2374" s="40"/>
      <c r="AH2374" s="73"/>
      <c r="AI2374" s="40"/>
      <c r="AJ2374" s="73">
        <v>450</v>
      </c>
      <c r="AK2374" s="40">
        <v>37</v>
      </c>
      <c r="AL2374" s="73">
        <v>200</v>
      </c>
      <c r="AM2374" s="70"/>
      <c r="AN2374" s="74"/>
      <c r="AO2374" s="70"/>
      <c r="AP2374" s="63"/>
      <c r="AQ2374" s="63"/>
      <c r="AR2374" s="40"/>
      <c r="AS2374" s="40"/>
      <c r="AT2374" s="63"/>
      <c r="AU2374" s="63"/>
      <c r="AV2374" s="142"/>
      <c r="AW2374" s="71"/>
      <c r="AX2374" s="45"/>
      <c r="AY2374" s="45"/>
      <c r="AZ2374" s="46"/>
      <c r="BA2374" s="152"/>
      <c r="BB2374" s="47"/>
      <c r="BC2374" s="158">
        <v>14</v>
      </c>
      <c r="BD2374" s="158">
        <v>7</v>
      </c>
      <c r="BE2374" s="47">
        <v>32</v>
      </c>
      <c r="BF2374" s="56"/>
      <c r="BG2374" s="49"/>
      <c r="BH2374" s="50"/>
      <c r="BI2374" s="49"/>
      <c r="BJ2374" s="49"/>
      <c r="BK2374" s="49"/>
      <c r="BL2374" s="49"/>
      <c r="BM2374" s="49"/>
      <c r="BN2374" s="50"/>
      <c r="BO2374" s="49"/>
      <c r="BP2374" s="49"/>
      <c r="BQ2374" s="50"/>
      <c r="BR2374" s="9"/>
    </row>
    <row r="2375" spans="1:70" s="6" customFormat="1" x14ac:dyDescent="0.25">
      <c r="A2375" s="170" t="s">
        <v>1155</v>
      </c>
      <c r="B2375" s="136"/>
      <c r="C2375" s="137">
        <v>45003.488125000003</v>
      </c>
      <c r="D2375" s="146">
        <v>2.98</v>
      </c>
      <c r="E2375" s="181" t="s">
        <v>814</v>
      </c>
      <c r="F2375" s="165" t="s">
        <v>1228</v>
      </c>
      <c r="G2375" s="22"/>
      <c r="H2375" s="134"/>
      <c r="I2375" s="134"/>
      <c r="J2375" s="145"/>
      <c r="K2375" s="29"/>
      <c r="L2375" s="29"/>
      <c r="M2375" s="1"/>
      <c r="N2375" s="1"/>
      <c r="O2375" s="3"/>
      <c r="P2375" s="29"/>
      <c r="Q2375" s="29"/>
      <c r="R2375" s="1"/>
      <c r="S2375" s="1"/>
      <c r="T2375" s="147" t="s">
        <v>903</v>
      </c>
      <c r="U2375" s="32" t="s">
        <v>24</v>
      </c>
      <c r="V2375" s="24"/>
      <c r="W2375" s="25" t="s">
        <v>22</v>
      </c>
      <c r="X2375" s="30">
        <v>20</v>
      </c>
      <c r="Y2375" s="138"/>
      <c r="Z2375" s="30"/>
      <c r="AA2375" s="30"/>
      <c r="AB2375" s="36" t="s">
        <v>21</v>
      </c>
      <c r="AC2375" s="24">
        <f>$AC$2374</f>
        <v>0.11465999999999998</v>
      </c>
      <c r="AD2375" s="30"/>
      <c r="AE2375" s="24"/>
      <c r="AF2375" s="24"/>
      <c r="AG2375" s="41"/>
      <c r="AH2375" s="41"/>
      <c r="AI2375" s="41"/>
      <c r="AJ2375" s="41"/>
      <c r="AK2375" s="41"/>
      <c r="AL2375" s="41"/>
      <c r="AM2375" s="41"/>
      <c r="AN2375" s="41"/>
      <c r="AO2375" s="41"/>
      <c r="AP2375" s="135"/>
      <c r="AQ2375" s="135"/>
      <c r="AR2375" s="41"/>
      <c r="AS2375" s="41"/>
      <c r="AT2375" s="135"/>
      <c r="AU2375" s="135"/>
      <c r="AV2375" s="29"/>
      <c r="AW2375" s="42"/>
      <c r="AX2375" s="42"/>
      <c r="AY2375" s="42"/>
      <c r="AZ2375" s="43"/>
      <c r="BA2375" s="151"/>
      <c r="BB2375" s="44"/>
      <c r="BC2375" s="157">
        <v>15</v>
      </c>
      <c r="BD2375" s="157"/>
      <c r="BE2375" s="44"/>
      <c r="BF2375" s="48"/>
      <c r="BG2375" s="48"/>
      <c r="BH2375" s="48"/>
      <c r="BI2375" s="48"/>
      <c r="BJ2375" s="48"/>
      <c r="BK2375" s="48"/>
      <c r="BL2375" s="48"/>
      <c r="BM2375" s="48"/>
      <c r="BN2375" s="48"/>
      <c r="BO2375" s="48"/>
      <c r="BP2375" s="48"/>
      <c r="BQ2375" s="48"/>
      <c r="BR2375" s="1"/>
    </row>
    <row r="2376" spans="1:70" s="7" customFormat="1" x14ac:dyDescent="0.25">
      <c r="A2376" s="68" t="s">
        <v>1112</v>
      </c>
      <c r="B2376" s="67" t="s">
        <v>1182</v>
      </c>
      <c r="C2376" s="52">
        <v>45003.503425925926</v>
      </c>
      <c r="D2376" s="16">
        <f t="shared" ref="D2376" si="6502">(K2376*M2376+P2376*R2376)/(24*60*60)</f>
        <v>0</v>
      </c>
      <c r="E2376" s="180" t="s">
        <v>3226</v>
      </c>
      <c r="F2376" s="14" t="s">
        <v>3225</v>
      </c>
      <c r="G2376" s="15">
        <v>0.11899999999999999</v>
      </c>
      <c r="H2376" s="131">
        <v>20</v>
      </c>
      <c r="I2376" s="131">
        <v>15</v>
      </c>
      <c r="J2376" s="143" t="s">
        <v>3227</v>
      </c>
      <c r="K2376" s="37"/>
      <c r="L2376" s="27">
        <v>6.0000000000000001E-3</v>
      </c>
      <c r="M2376" s="179">
        <v>57</v>
      </c>
      <c r="N2376" s="13">
        <v>289</v>
      </c>
      <c r="O2376" s="17">
        <v>2E-3</v>
      </c>
      <c r="P2376" s="37"/>
      <c r="Q2376" s="27">
        <v>6.0000000000000001E-3</v>
      </c>
      <c r="R2376" s="13">
        <v>938</v>
      </c>
      <c r="S2376" s="13">
        <v>240</v>
      </c>
      <c r="T2376" s="133">
        <v>2.9999999999999997E-4</v>
      </c>
      <c r="U2376" s="27"/>
      <c r="V2376" s="8">
        <f t="shared" ref="V2376" si="6503">IF(AB2374="Latest Sag:",-(K2376*L2376+P2376*Q2376),-(K2376*L2376+P2376*Q2376)+U2376)</f>
        <v>0</v>
      </c>
      <c r="W2376" s="8">
        <f t="shared" ref="W2376" si="6504">IF(OR(AC2375="",AC2375=0),Z2375+V2376,IF(AB2374="Latest Sag:",AA2375+U2376+V2376,AC2375+V2376))</f>
        <v>0.11465999999999998</v>
      </c>
      <c r="X2376" s="34"/>
      <c r="Y2376" s="53">
        <f t="shared" ref="Y2376" si="6505">IF(OR(ISBLANK(X2376),X2374=VALUE(20)),,IF(W2374="Latest Z20:",ABS(X2374-X2376-K2373*L2373-P2373*Q2373+U2375+U2376),ABS(X2375-X2376-K2375*L2375-P2375*Q2375+U2376)))</f>
        <v>0</v>
      </c>
      <c r="Z2376" s="28">
        <v>-77.677879000000004</v>
      </c>
      <c r="AA2376" s="28"/>
      <c r="AB2376" s="28"/>
      <c r="AC2376" s="8">
        <f t="shared" ref="AC2376" si="6506">AB2376+AA2376</f>
        <v>0</v>
      </c>
      <c r="AD2376" s="35"/>
      <c r="AE2376" s="8">
        <f t="shared" ref="AE2376" si="6507">IF(AD2376="",0,IF(OR(AC2376="",AC2376=0),W2376-AD2376,AC2376-AD2376))</f>
        <v>0</v>
      </c>
      <c r="AF2376" s="58">
        <f t="shared" ref="AF2376" si="6508">IF(AA2376="",(Z2376-V2376)-Z2375,AC2376-W2376)</f>
        <v>-77.677879000000004</v>
      </c>
      <c r="AG2376" s="40"/>
      <c r="AH2376" s="73"/>
      <c r="AI2376" s="40"/>
      <c r="AJ2376" s="73">
        <v>450</v>
      </c>
      <c r="AK2376" s="40">
        <v>260</v>
      </c>
      <c r="AL2376" s="73">
        <v>350</v>
      </c>
      <c r="AM2376" s="70"/>
      <c r="AN2376" s="74"/>
      <c r="AO2376" s="70"/>
      <c r="AP2376" s="63"/>
      <c r="AQ2376" s="63"/>
      <c r="AR2376" s="40"/>
      <c r="AS2376" s="40"/>
      <c r="AT2376" s="63"/>
      <c r="AU2376" s="63"/>
      <c r="AV2376" s="142"/>
      <c r="AW2376" s="71">
        <v>-0.02</v>
      </c>
      <c r="AX2376" s="45"/>
      <c r="AY2376" s="45"/>
      <c r="AZ2376" s="46"/>
      <c r="BA2376" s="152"/>
      <c r="BB2376" s="47"/>
      <c r="BC2376" s="158">
        <v>15</v>
      </c>
      <c r="BD2376" s="158"/>
      <c r="BE2376" s="47"/>
      <c r="BF2376" s="56"/>
      <c r="BG2376" s="49"/>
      <c r="BH2376" s="50"/>
      <c r="BI2376" s="49"/>
      <c r="BJ2376" s="49"/>
      <c r="BK2376" s="49"/>
      <c r="BL2376" s="49"/>
      <c r="BM2376" s="49"/>
      <c r="BN2376" s="50"/>
      <c r="BO2376" s="49"/>
      <c r="BP2376" s="49"/>
      <c r="BQ2376" s="50"/>
      <c r="BR2376" s="9"/>
    </row>
    <row r="2377" spans="1:70" s="7" customFormat="1" x14ac:dyDescent="0.25">
      <c r="A2377" s="68" t="s">
        <v>1116</v>
      </c>
      <c r="B2377" s="67" t="s">
        <v>1182</v>
      </c>
      <c r="C2377" s="52">
        <v>45003.539652777778</v>
      </c>
      <c r="D2377" s="16">
        <f t="shared" ref="D2377" si="6509">(K2377*M2377+P2377*R2377)/(24*60*60)</f>
        <v>1.9791666666666668E-3</v>
      </c>
      <c r="E2377" s="180"/>
      <c r="F2377" s="14" t="s">
        <v>3225</v>
      </c>
      <c r="G2377" s="15">
        <v>0.11899999999999999</v>
      </c>
      <c r="H2377" s="131">
        <v>20</v>
      </c>
      <c r="I2377" s="131">
        <v>15</v>
      </c>
      <c r="J2377" s="143" t="s">
        <v>3227</v>
      </c>
      <c r="K2377" s="27">
        <v>3</v>
      </c>
      <c r="L2377" s="27">
        <v>6.0000000000000001E-3</v>
      </c>
      <c r="M2377" s="179">
        <v>57</v>
      </c>
      <c r="N2377" s="13">
        <v>289</v>
      </c>
      <c r="O2377" s="17">
        <v>2E-3</v>
      </c>
      <c r="P2377" s="27">
        <v>0</v>
      </c>
      <c r="Q2377" s="27">
        <v>6.0000000000000001E-3</v>
      </c>
      <c r="R2377" s="13">
        <v>938</v>
      </c>
      <c r="S2377" s="13">
        <v>240</v>
      </c>
      <c r="T2377" s="133">
        <v>2.9999999999999997E-4</v>
      </c>
      <c r="U2377" s="27">
        <v>0.01</v>
      </c>
      <c r="V2377" s="8">
        <f t="shared" ref="V2377" si="6510">IF(AB2375="Latest Sag:",-(K2377*L2377+P2377*Q2377),-(K2377*L2377+P2377*Q2377)+U2377)</f>
        <v>-1.8000000000000002E-2</v>
      </c>
      <c r="W2377" s="8">
        <f t="shared" ref="W2377" si="6511">IF(OR(AC2376="",AC2376=0),Z2376+V2377,IF(AB2375="Latest Sag:",AA2376+U2377+V2377,AC2376+V2377))</f>
        <v>-77.695879000000005</v>
      </c>
      <c r="X2377" s="33">
        <v>-46.136800000000001</v>
      </c>
      <c r="Y2377" s="53">
        <f t="shared" ref="Y2377" si="6512">IF(OR(ISBLANK(X2377),X2375=VALUE(20)),,IF(W2375="Latest Z20:",ABS(X2375-X2377-K2374*L2374-P2374*Q2374+U2376+U2377),ABS(X2376-X2377-K2376*L2376-P2376*Q2376+U2377)))</f>
        <v>0</v>
      </c>
      <c r="Z2377" s="28">
        <v>-77.682136</v>
      </c>
      <c r="AA2377" s="28"/>
      <c r="AB2377" s="28"/>
      <c r="AC2377" s="8">
        <f t="shared" ref="AC2377" si="6513">AB2377+AA2377</f>
        <v>0</v>
      </c>
      <c r="AD2377" s="35"/>
      <c r="AE2377" s="8">
        <f t="shared" ref="AE2377" si="6514">IF(AD2377="",0,IF(OR(AC2377="",AC2377=0),W2377-AD2377,AC2377-AD2377))</f>
        <v>0</v>
      </c>
      <c r="AF2377" s="58">
        <f t="shared" ref="AF2377" si="6515">IF(AA2377="",(Z2377-V2377)-Z2376,AC2377-W2377)</f>
        <v>1.3743000000005168E-2</v>
      </c>
      <c r="AG2377" s="40"/>
      <c r="AH2377" s="73"/>
      <c r="AI2377" s="40"/>
      <c r="AJ2377" s="73">
        <v>450</v>
      </c>
      <c r="AK2377" s="40">
        <v>5934</v>
      </c>
      <c r="AL2377" s="73">
        <v>350</v>
      </c>
      <c r="AM2377" s="70"/>
      <c r="AN2377" s="74"/>
      <c r="AO2377" s="70"/>
      <c r="AP2377" s="63"/>
      <c r="AQ2377" s="63"/>
      <c r="AR2377" s="40"/>
      <c r="AS2377" s="40"/>
      <c r="AT2377" s="63"/>
      <c r="AU2377" s="63"/>
      <c r="AV2377" s="142"/>
      <c r="AW2377" s="71">
        <v>0.02</v>
      </c>
      <c r="AX2377" s="45">
        <v>-7.76E-4</v>
      </c>
      <c r="AY2377" s="45">
        <v>1.0961E-2</v>
      </c>
      <c r="AZ2377" s="46"/>
      <c r="BA2377" s="152"/>
      <c r="BB2377" s="47"/>
      <c r="BC2377" s="158">
        <v>15</v>
      </c>
      <c r="BD2377" s="158"/>
      <c r="BE2377" s="47"/>
      <c r="BF2377" s="56"/>
      <c r="BG2377" s="49"/>
      <c r="BH2377" s="50"/>
      <c r="BI2377" s="49"/>
      <c r="BJ2377" s="49"/>
      <c r="BK2377" s="49"/>
      <c r="BL2377" s="49"/>
      <c r="BM2377" s="49"/>
      <c r="BN2377" s="50"/>
      <c r="BO2377" s="49"/>
      <c r="BP2377" s="49"/>
      <c r="BQ2377" s="50"/>
      <c r="BR2377" s="9"/>
    </row>
    <row r="2378" spans="1:70" s="7" customFormat="1" x14ac:dyDescent="0.25">
      <c r="A2378" s="68" t="s">
        <v>1250</v>
      </c>
      <c r="B2378" s="67" t="s">
        <v>1182</v>
      </c>
      <c r="C2378" s="52">
        <v>45003.541631944441</v>
      </c>
      <c r="D2378" s="16">
        <f t="shared" ref="D2378" si="6516">(K2378*M2378+P2378*R2378)/(24*60*60)</f>
        <v>1.9791666666666668E-3</v>
      </c>
      <c r="E2378" s="180" t="s">
        <v>2583</v>
      </c>
      <c r="F2378" s="14" t="s">
        <v>3225</v>
      </c>
      <c r="G2378" s="15">
        <v>0.11899999999999999</v>
      </c>
      <c r="H2378" s="131">
        <v>20</v>
      </c>
      <c r="I2378" s="131">
        <v>15</v>
      </c>
      <c r="J2378" s="143" t="s">
        <v>3227</v>
      </c>
      <c r="K2378" s="27">
        <v>3</v>
      </c>
      <c r="L2378" s="27">
        <v>6.0000000000000001E-3</v>
      </c>
      <c r="M2378" s="179">
        <v>57</v>
      </c>
      <c r="N2378" s="13">
        <v>289</v>
      </c>
      <c r="O2378" s="17">
        <v>2E-3</v>
      </c>
      <c r="P2378" s="27">
        <v>0</v>
      </c>
      <c r="Q2378" s="27">
        <v>6.0000000000000001E-3</v>
      </c>
      <c r="R2378" s="13">
        <v>938</v>
      </c>
      <c r="S2378" s="13">
        <v>240</v>
      </c>
      <c r="T2378" s="133">
        <v>2.9999999999999997E-4</v>
      </c>
      <c r="U2378" s="27">
        <v>0.01</v>
      </c>
      <c r="V2378" s="8">
        <f t="shared" ref="V2378" si="6517">IF(AB2376="Latest Sag:",-(K2378*L2378+P2378*Q2378),-(K2378*L2378+P2378*Q2378)+U2378)</f>
        <v>-8.0000000000000019E-3</v>
      </c>
      <c r="W2378" s="8">
        <f t="shared" ref="W2378" si="6518">IF(OR(AC2377="",AC2377=0),Z2377+V2378,IF(AB2376="Latest Sag:",AA2377+U2378+V2378,AC2377+V2378))</f>
        <v>-77.690135999999995</v>
      </c>
      <c r="X2378" s="33">
        <v>-46.144799999999996</v>
      </c>
      <c r="Y2378" s="53">
        <f t="shared" ref="Y2378" si="6519">IF(OR(ISBLANK(X2378),X2376=VALUE(20)),,IF(W2376="Latest Z20:",ABS(X2376-X2378-K2375*L2375-P2375*Q2375+U2377+U2378),ABS(X2377-X2378-K2377*L2377-P2377*Q2377+U2378)))</f>
        <v>4.4356879280726957E-15</v>
      </c>
      <c r="Z2378" s="28">
        <v>-77.693673000000004</v>
      </c>
      <c r="AA2378" s="28"/>
      <c r="AB2378" s="28"/>
      <c r="AC2378" s="8">
        <f t="shared" ref="AC2378" si="6520">AB2378+AA2378</f>
        <v>0</v>
      </c>
      <c r="AD2378" s="35"/>
      <c r="AE2378" s="8">
        <f t="shared" ref="AE2378" si="6521">IF(AD2378="",0,IF(OR(AC2378="",AC2378=0),W2378-AD2378,AC2378-AD2378))</f>
        <v>0</v>
      </c>
      <c r="AF2378" s="58">
        <f t="shared" ref="AF2378" si="6522">IF(AA2378="",(Z2378-V2378)-Z2377,AC2378-W2378)</f>
        <v>-3.5370000000085611E-3</v>
      </c>
      <c r="AG2378" s="40"/>
      <c r="AH2378" s="73"/>
      <c r="AI2378" s="40"/>
      <c r="AJ2378" s="73">
        <v>450</v>
      </c>
      <c r="AK2378" s="40">
        <v>1455</v>
      </c>
      <c r="AL2378" s="73">
        <v>350</v>
      </c>
      <c r="AM2378" s="70"/>
      <c r="AN2378" s="74"/>
      <c r="AO2378" s="70"/>
      <c r="AP2378" s="63"/>
      <c r="AQ2378" s="63"/>
      <c r="AR2378" s="40"/>
      <c r="AS2378" s="40"/>
      <c r="AT2378" s="63"/>
      <c r="AU2378" s="63"/>
      <c r="AV2378" s="142"/>
      <c r="AW2378" s="71"/>
      <c r="AX2378" s="45">
        <v>-2.294E-3</v>
      </c>
      <c r="AY2378" s="45"/>
      <c r="AZ2378" s="46"/>
      <c r="BA2378" s="152"/>
      <c r="BB2378" s="47"/>
      <c r="BC2378" s="158">
        <v>15</v>
      </c>
      <c r="BD2378" s="158"/>
      <c r="BE2378" s="47"/>
      <c r="BF2378" s="56"/>
      <c r="BG2378" s="49"/>
      <c r="BH2378" s="50"/>
      <c r="BI2378" s="49"/>
      <c r="BJ2378" s="49"/>
      <c r="BK2378" s="49"/>
      <c r="BL2378" s="49"/>
      <c r="BM2378" s="49"/>
      <c r="BN2378" s="50"/>
      <c r="BO2378" s="49"/>
      <c r="BP2378" s="49"/>
      <c r="BQ2378" s="50"/>
      <c r="BR2378" s="9"/>
    </row>
    <row r="2379" spans="1:70" s="7" customFormat="1" x14ac:dyDescent="0.25">
      <c r="A2379" s="68" t="s">
        <v>1254</v>
      </c>
      <c r="B2379" s="67" t="s">
        <v>1182</v>
      </c>
      <c r="C2379" s="52">
        <v>45003.554039351853</v>
      </c>
      <c r="D2379" s="16">
        <f t="shared" ref="D2379" si="6523">(K2379*M2379+P2379*R2379)/(24*60*60)</f>
        <v>1.9791666666666668E-3</v>
      </c>
      <c r="E2379" s="180" t="s">
        <v>2583</v>
      </c>
      <c r="F2379" s="14" t="s">
        <v>3225</v>
      </c>
      <c r="G2379" s="15">
        <v>0.11899999999999999</v>
      </c>
      <c r="H2379" s="131">
        <v>20</v>
      </c>
      <c r="I2379" s="131">
        <v>15</v>
      </c>
      <c r="J2379" s="143" t="s">
        <v>3227</v>
      </c>
      <c r="K2379" s="27">
        <v>3</v>
      </c>
      <c r="L2379" s="27">
        <v>6.0000000000000001E-3</v>
      </c>
      <c r="M2379" s="179">
        <v>57</v>
      </c>
      <c r="N2379" s="13">
        <v>289</v>
      </c>
      <c r="O2379" s="17">
        <v>2E-3</v>
      </c>
      <c r="P2379" s="27">
        <v>0</v>
      </c>
      <c r="Q2379" s="27">
        <v>6.0000000000000001E-3</v>
      </c>
      <c r="R2379" s="13">
        <v>938</v>
      </c>
      <c r="S2379" s="13">
        <v>240</v>
      </c>
      <c r="T2379" s="133">
        <v>2.9999999999999997E-4</v>
      </c>
      <c r="U2379" s="27">
        <v>0.01</v>
      </c>
      <c r="V2379" s="8">
        <f t="shared" ref="V2379" si="6524">IF(AB2377="Latest Sag:",-(K2379*L2379+P2379*Q2379),-(K2379*L2379+P2379*Q2379)+U2379)</f>
        <v>-8.0000000000000019E-3</v>
      </c>
      <c r="W2379" s="8">
        <f t="shared" ref="W2379" si="6525">IF(OR(AC2378="",AC2378=0),Z2378+V2379,IF(AB2377="Latest Sag:",AA2378+U2379+V2379,AC2378+V2379))</f>
        <v>-77.701673</v>
      </c>
      <c r="X2379" s="33">
        <v>-46.152799999999999</v>
      </c>
      <c r="Y2379" s="53">
        <f t="shared" ref="Y2379" si="6526">IF(OR(ISBLANK(X2379),X2377=VALUE(20)),,IF(W2377="Latest Z20:",ABS(X2377-X2379-K2376*L2376-P2376*Q2376+U2378+U2379),ABS(X2378-X2379-K2378*L2378-P2378*Q2378+U2379)))</f>
        <v>2.6697394295283061E-15</v>
      </c>
      <c r="Z2379" s="28">
        <v>-77.701408000000001</v>
      </c>
      <c r="AA2379" s="28"/>
      <c r="AB2379" s="28"/>
      <c r="AC2379" s="8">
        <f t="shared" ref="AC2379" si="6527">AB2379+AA2379</f>
        <v>0</v>
      </c>
      <c r="AD2379" s="35"/>
      <c r="AE2379" s="8">
        <f t="shared" ref="AE2379" si="6528">IF(AD2379="",0,IF(OR(AC2379="",AC2379=0),W2379-AD2379,AC2379-AD2379))</f>
        <v>0</v>
      </c>
      <c r="AF2379" s="58">
        <f t="shared" ref="AF2379" si="6529">IF(AA2379="",(Z2379-V2379)-Z2378,AC2379-W2379)</f>
        <v>2.6499999999884949E-4</v>
      </c>
      <c r="AG2379" s="40"/>
      <c r="AH2379" s="73"/>
      <c r="AI2379" s="40"/>
      <c r="AJ2379" s="73">
        <v>450</v>
      </c>
      <c r="AK2379" s="40">
        <v>233</v>
      </c>
      <c r="AL2379" s="73">
        <v>350</v>
      </c>
      <c r="AM2379" s="70"/>
      <c r="AN2379" s="74"/>
      <c r="AO2379" s="70"/>
      <c r="AP2379" s="63"/>
      <c r="AQ2379" s="63"/>
      <c r="AR2379" s="40"/>
      <c r="AS2379" s="40"/>
      <c r="AT2379" s="63"/>
      <c r="AU2379" s="63"/>
      <c r="AV2379" s="142"/>
      <c r="AW2379" s="71"/>
      <c r="AX2379" s="45"/>
      <c r="AY2379" s="45"/>
      <c r="AZ2379" s="46"/>
      <c r="BA2379" s="152"/>
      <c r="BB2379" s="47"/>
      <c r="BC2379" s="158">
        <v>15</v>
      </c>
      <c r="BD2379" s="158"/>
      <c r="BE2379" s="47"/>
      <c r="BF2379" s="56"/>
      <c r="BG2379" s="49"/>
      <c r="BH2379" s="50"/>
      <c r="BI2379" s="49"/>
      <c r="BJ2379" s="49"/>
      <c r="BK2379" s="49"/>
      <c r="BL2379" s="49"/>
      <c r="BM2379" s="49"/>
      <c r="BN2379" s="50"/>
      <c r="BO2379" s="49"/>
      <c r="BP2379" s="49"/>
      <c r="BQ2379" s="50"/>
      <c r="BR2379" s="9"/>
    </row>
    <row r="2380" spans="1:70" s="7" customFormat="1" x14ac:dyDescent="0.25">
      <c r="A2380" s="68" t="s">
        <v>1439</v>
      </c>
      <c r="B2380" s="67" t="s">
        <v>1182</v>
      </c>
      <c r="C2380" s="52">
        <v>45003.56690972222</v>
      </c>
      <c r="D2380" s="16">
        <f t="shared" ref="D2380" si="6530">(K2380*M2380+P2380*R2380)/(24*60*60)</f>
        <v>1.9791666666666668E-3</v>
      </c>
      <c r="E2380" s="180">
        <v>-82.676563000000002</v>
      </c>
      <c r="F2380" s="14" t="s">
        <v>3225</v>
      </c>
      <c r="G2380" s="15">
        <v>0.11899999999999999</v>
      </c>
      <c r="H2380" s="131">
        <v>20</v>
      </c>
      <c r="I2380" s="131">
        <v>15</v>
      </c>
      <c r="J2380" s="143" t="s">
        <v>3227</v>
      </c>
      <c r="K2380" s="27">
        <v>3</v>
      </c>
      <c r="L2380" s="27">
        <v>6.0000000000000001E-3</v>
      </c>
      <c r="M2380" s="179">
        <v>57</v>
      </c>
      <c r="N2380" s="13">
        <v>289</v>
      </c>
      <c r="O2380" s="17">
        <v>2E-3</v>
      </c>
      <c r="P2380" s="27">
        <v>0</v>
      </c>
      <c r="Q2380" s="27">
        <v>6.0000000000000001E-3</v>
      </c>
      <c r="R2380" s="13">
        <v>938</v>
      </c>
      <c r="S2380" s="13">
        <v>240</v>
      </c>
      <c r="T2380" s="133">
        <v>2.9999999999999997E-4</v>
      </c>
      <c r="U2380" s="27">
        <v>1.2E-2</v>
      </c>
      <c r="V2380" s="8">
        <f t="shared" ref="V2380" si="6531">IF(AB2378="Latest Sag:",-(K2380*L2380+P2380*Q2380),-(K2380*L2380+P2380*Q2380)+U2380)</f>
        <v>-6.0000000000000019E-3</v>
      </c>
      <c r="W2380" s="8">
        <f t="shared" ref="W2380" si="6532">IF(OR(AC2379="",AC2379=0),Z2379+V2380,IF(AB2378="Latest Sag:",AA2379+U2380+V2380,AC2379+V2380))</f>
        <v>-77.707408000000001</v>
      </c>
      <c r="X2380" s="33">
        <v>-46.158799999999999</v>
      </c>
      <c r="Y2380" s="53">
        <f t="shared" ref="Y2380" si="6533">IF(OR(ISBLANK(X2380),X2378=VALUE(20)),,IF(W2378="Latest Z20:",ABS(X2378-X2380-K2377*L2377-P2377*Q2377+U2379+U2380),ABS(X2379-X2380-K2379*L2379-P2379*Q2379+U2380)))</f>
        <v>2.2551405187698492E-16</v>
      </c>
      <c r="Z2380" s="28">
        <v>-77.707065</v>
      </c>
      <c r="AA2380" s="28"/>
      <c r="AB2380" s="28"/>
      <c r="AC2380" s="8">
        <f t="shared" ref="AC2380" si="6534">AB2380+AA2380</f>
        <v>0</v>
      </c>
      <c r="AD2380" s="35"/>
      <c r="AE2380" s="8">
        <f t="shared" ref="AE2380" si="6535">IF(AD2380="",0,IF(OR(AC2380="",AC2380=0),W2380-AD2380,AC2380-AD2380))</f>
        <v>0</v>
      </c>
      <c r="AF2380" s="58">
        <f t="shared" ref="AF2380" si="6536">IF(AA2380="",(Z2380-V2380)-Z2379,AC2380-W2380)</f>
        <v>3.4300000000087039E-4</v>
      </c>
      <c r="AG2380" s="40"/>
      <c r="AH2380" s="73"/>
      <c r="AI2380" s="40"/>
      <c r="AJ2380" s="73">
        <v>450</v>
      </c>
      <c r="AK2380" s="40">
        <v>328</v>
      </c>
      <c r="AL2380" s="73">
        <v>350</v>
      </c>
      <c r="AM2380" s="70"/>
      <c r="AN2380" s="74"/>
      <c r="AO2380" s="70"/>
      <c r="AP2380" s="63"/>
      <c r="AQ2380" s="63"/>
      <c r="AR2380" s="40"/>
      <c r="AS2380" s="40"/>
      <c r="AT2380" s="63"/>
      <c r="AU2380" s="63"/>
      <c r="AV2380" s="142"/>
      <c r="AW2380" s="71"/>
      <c r="AX2380" s="45"/>
      <c r="AY2380" s="45"/>
      <c r="AZ2380" s="46"/>
      <c r="BA2380" s="152"/>
      <c r="BB2380" s="47"/>
      <c r="BC2380" s="158">
        <v>15</v>
      </c>
      <c r="BD2380" s="158"/>
      <c r="BE2380" s="47"/>
      <c r="BF2380" s="56"/>
      <c r="BG2380" s="49"/>
      <c r="BH2380" s="50"/>
      <c r="BI2380" s="49"/>
      <c r="BJ2380" s="49"/>
      <c r="BK2380" s="49"/>
      <c r="BL2380" s="49"/>
      <c r="BM2380" s="49"/>
      <c r="BN2380" s="50"/>
      <c r="BO2380" s="49"/>
      <c r="BP2380" s="49"/>
      <c r="BQ2380" s="50"/>
      <c r="BR2380" s="9"/>
    </row>
    <row r="2381" spans="1:70" s="6" customFormat="1" x14ac:dyDescent="0.25">
      <c r="A2381" s="170" t="s">
        <v>1155</v>
      </c>
      <c r="B2381" s="136"/>
      <c r="C2381" s="137">
        <v>45003.575439814813</v>
      </c>
      <c r="D2381" s="146">
        <v>2.1</v>
      </c>
      <c r="E2381" s="181" t="s">
        <v>814</v>
      </c>
      <c r="F2381" s="165" t="s">
        <v>1110</v>
      </c>
      <c r="G2381" s="22"/>
      <c r="H2381" s="134"/>
      <c r="I2381" s="134"/>
      <c r="J2381" s="145"/>
      <c r="K2381" s="29"/>
      <c r="L2381" s="29"/>
      <c r="M2381" s="1"/>
      <c r="N2381" s="1"/>
      <c r="O2381" s="3"/>
      <c r="P2381" s="29"/>
      <c r="Q2381" s="29"/>
      <c r="R2381" s="1"/>
      <c r="S2381" s="1"/>
      <c r="T2381" s="147" t="s">
        <v>903</v>
      </c>
      <c r="U2381" s="32" t="s">
        <v>24</v>
      </c>
      <c r="V2381" s="24"/>
      <c r="W2381" s="25" t="s">
        <v>22</v>
      </c>
      <c r="X2381" s="30">
        <v>20</v>
      </c>
      <c r="Y2381" s="138"/>
      <c r="Z2381" s="30"/>
      <c r="AA2381" s="30"/>
      <c r="AB2381" s="36" t="s">
        <v>21</v>
      </c>
      <c r="AC2381" s="24">
        <f>$AC$2380</f>
        <v>0</v>
      </c>
      <c r="AD2381" s="30"/>
      <c r="AE2381" s="24"/>
      <c r="AF2381" s="24"/>
      <c r="AG2381" s="41"/>
      <c r="AH2381" s="41"/>
      <c r="AI2381" s="41"/>
      <c r="AJ2381" s="41"/>
      <c r="AK2381" s="41"/>
      <c r="AL2381" s="41"/>
      <c r="AM2381" s="41"/>
      <c r="AN2381" s="41"/>
      <c r="AO2381" s="41"/>
      <c r="AP2381" s="135"/>
      <c r="AQ2381" s="135"/>
      <c r="AR2381" s="41"/>
      <c r="AS2381" s="41"/>
      <c r="AT2381" s="135"/>
      <c r="AU2381" s="135"/>
      <c r="AV2381" s="29"/>
      <c r="AW2381" s="42"/>
      <c r="AX2381" s="42"/>
      <c r="AY2381" s="42"/>
      <c r="AZ2381" s="43"/>
      <c r="BA2381" s="151"/>
      <c r="BB2381" s="44"/>
      <c r="BC2381" s="157">
        <v>0</v>
      </c>
      <c r="BD2381" s="157"/>
      <c r="BE2381" s="44"/>
      <c r="BF2381" s="48"/>
      <c r="BG2381" s="48"/>
      <c r="BH2381" s="48"/>
      <c r="BI2381" s="48"/>
      <c r="BJ2381" s="48"/>
      <c r="BK2381" s="48"/>
      <c r="BL2381" s="48"/>
      <c r="BM2381" s="48"/>
      <c r="BN2381" s="48"/>
      <c r="BO2381" s="48"/>
      <c r="BP2381" s="48"/>
      <c r="BQ2381" s="48"/>
      <c r="BR2381" s="1"/>
    </row>
    <row r="2382" spans="1:70" s="7" customFormat="1" x14ac:dyDescent="0.25">
      <c r="A2382" s="68" t="s">
        <v>3224</v>
      </c>
      <c r="B2382" s="67" t="s">
        <v>1182</v>
      </c>
      <c r="C2382" s="52">
        <v>45003.583495370367</v>
      </c>
      <c r="D2382" s="16">
        <f t="shared" ref="D2382" si="6537">(K2382*M2382+P2382*R2382)/(24*60*60)</f>
        <v>0</v>
      </c>
      <c r="E2382" s="180" t="s">
        <v>3228</v>
      </c>
      <c r="F2382" s="14" t="s">
        <v>3225</v>
      </c>
      <c r="G2382" s="15">
        <v>0.11899999999999999</v>
      </c>
      <c r="H2382" s="131">
        <v>20</v>
      </c>
      <c r="I2382" s="131">
        <v>15</v>
      </c>
      <c r="J2382" s="143" t="s">
        <v>3227</v>
      </c>
      <c r="K2382" s="37"/>
      <c r="L2382" s="27">
        <v>6.0000000000000001E-3</v>
      </c>
      <c r="M2382" s="179">
        <v>289</v>
      </c>
      <c r="N2382" s="13">
        <v>289</v>
      </c>
      <c r="O2382" s="17">
        <v>2E-3</v>
      </c>
      <c r="P2382" s="37"/>
      <c r="Q2382" s="27">
        <v>6.0000000000000001E-3</v>
      </c>
      <c r="R2382" s="13">
        <v>938</v>
      </c>
      <c r="S2382" s="13">
        <v>240</v>
      </c>
      <c r="T2382" s="133">
        <v>2.9999999999999997E-4</v>
      </c>
      <c r="U2382" s="27"/>
      <c r="V2382" s="8">
        <f t="shared" ref="V2382" si="6538">IF(AB2380="Latest Sag:",-(K2382*L2382+P2382*Q2382),-(K2382*L2382+P2382*Q2382)+U2382)</f>
        <v>0</v>
      </c>
      <c r="W2382" s="8">
        <f t="shared" ref="W2382" si="6539">IF(OR(AC2381="",AC2381=0),Z2381+V2382,IF(AB2380="Latest Sag:",AA2381+U2382+V2382,AC2381+V2382))</f>
        <v>0</v>
      </c>
      <c r="X2382" s="34"/>
      <c r="Y2382" s="53">
        <f t="shared" ref="Y2382" si="6540">IF(OR(ISBLANK(X2382),X2380=VALUE(20)),,IF(W2380="Latest Z20:",ABS(X2380-X2382-K2379*L2379-P2379*Q2379+U2381+U2382),ABS(X2381-X2382-K2381*L2381-P2381*Q2381+U2382)))</f>
        <v>0</v>
      </c>
      <c r="Z2382" s="28">
        <v>-67.833676999999994</v>
      </c>
      <c r="AA2382" s="28">
        <v>0.15745400000000001</v>
      </c>
      <c r="AB2382" s="28">
        <v>2.4E-2</v>
      </c>
      <c r="AC2382" s="8">
        <f t="shared" ref="AC2382" si="6541">AB2382+AA2382</f>
        <v>0.181454</v>
      </c>
      <c r="AD2382" s="35">
        <v>0.1143717830186</v>
      </c>
      <c r="AE2382" s="8">
        <f t="shared" ref="AE2382" si="6542">IF(AD2382="",0,IF(OR(AC2382="",AC2382=0),W2382-AD2382,AC2382-AD2382))</f>
        <v>6.7082216981400003E-2</v>
      </c>
      <c r="AF2382" s="58">
        <f t="shared" ref="AF2382" si="6543">IF(AA2382="",(Z2382-V2382)-Z2381,AC2382-W2382)</f>
        <v>0.181454</v>
      </c>
      <c r="AG2382" s="40"/>
      <c r="AH2382" s="73"/>
      <c r="AI2382" s="40"/>
      <c r="AJ2382" s="73">
        <v>450</v>
      </c>
      <c r="AK2382" s="40">
        <v>2436</v>
      </c>
      <c r="AL2382" s="73">
        <v>200</v>
      </c>
      <c r="AM2382" s="70"/>
      <c r="AN2382" s="74"/>
      <c r="AO2382" s="70"/>
      <c r="AP2382" s="63"/>
      <c r="AQ2382" s="63"/>
      <c r="AR2382" s="40"/>
      <c r="AS2382" s="40"/>
      <c r="AT2382" s="63"/>
      <c r="AU2382" s="63"/>
      <c r="AV2382" s="142"/>
      <c r="AW2382" s="71">
        <v>1.954E-3</v>
      </c>
      <c r="AX2382" s="45"/>
      <c r="AY2382" s="45"/>
      <c r="AZ2382" s="46"/>
      <c r="BA2382" s="152"/>
      <c r="BB2382" s="47"/>
      <c r="BC2382" s="158">
        <v>0</v>
      </c>
      <c r="BD2382" s="158"/>
      <c r="BE2382" s="47"/>
      <c r="BF2382" s="56"/>
      <c r="BG2382" s="49"/>
      <c r="BH2382" s="50"/>
      <c r="BI2382" s="49"/>
      <c r="BJ2382" s="49"/>
      <c r="BK2382" s="49"/>
      <c r="BL2382" s="49"/>
      <c r="BM2382" s="49"/>
      <c r="BN2382" s="50"/>
      <c r="BO2382" s="49"/>
      <c r="BP2382" s="49"/>
      <c r="BQ2382" s="50"/>
      <c r="BR2382" s="9"/>
    </row>
    <row r="2383" spans="1:70" s="7" customFormat="1" x14ac:dyDescent="0.25">
      <c r="A2383" s="68" t="s">
        <v>3229</v>
      </c>
      <c r="B2383" s="67" t="s">
        <v>1182</v>
      </c>
      <c r="C2383" s="52">
        <v>45003.613067129627</v>
      </c>
      <c r="D2383" s="16">
        <f t="shared" ref="D2383" si="6544">(K2383*M2383+P2383*R2383)/(24*60*60)</f>
        <v>3.6793981481481483E-2</v>
      </c>
      <c r="E2383" s="180"/>
      <c r="F2383" s="14" t="s">
        <v>3225</v>
      </c>
      <c r="G2383" s="15">
        <v>0.11899999999999999</v>
      </c>
      <c r="H2383" s="131">
        <v>20</v>
      </c>
      <c r="I2383" s="131">
        <v>15</v>
      </c>
      <c r="J2383" s="143" t="s">
        <v>3227</v>
      </c>
      <c r="K2383" s="27">
        <v>11</v>
      </c>
      <c r="L2383" s="27">
        <v>6.0000000000000001E-3</v>
      </c>
      <c r="M2383" s="179">
        <v>289</v>
      </c>
      <c r="N2383" s="13">
        <v>289</v>
      </c>
      <c r="O2383" s="17">
        <v>2E-3</v>
      </c>
      <c r="P2383" s="27">
        <v>0</v>
      </c>
      <c r="Q2383" s="27">
        <v>6.0000000000000001E-3</v>
      </c>
      <c r="R2383" s="13">
        <v>938</v>
      </c>
      <c r="S2383" s="13">
        <v>240</v>
      </c>
      <c r="T2383" s="133">
        <v>2.9999999999999997E-4</v>
      </c>
      <c r="U2383" s="27">
        <v>0.03</v>
      </c>
      <c r="V2383" s="8">
        <f t="shared" ref="V2383" si="6545">IF(AB2381="Latest Sag:",-(K2383*L2383+P2383*Q2383),-(K2383*L2383+P2383*Q2383)+U2383)</f>
        <v>-6.6000000000000003E-2</v>
      </c>
      <c r="W2383" s="8">
        <f t="shared" ref="W2383" si="6546">IF(OR(AC2382="",AC2382=0),Z2382+V2383,IF(AB2381="Latest Sag:",AA2382+U2383+V2383,AC2382+V2383))</f>
        <v>0.12145400000000001</v>
      </c>
      <c r="X2383" s="33">
        <v>-36.2712</v>
      </c>
      <c r="Y2383" s="53">
        <f t="shared" ref="Y2383" si="6547">IF(OR(ISBLANK(X2383),X2381=VALUE(20)),,IF(W2381="Latest Z20:",ABS(X2381-X2383-K2380*L2380-P2380*Q2380+U2382+U2383),ABS(X2382-X2383-K2382*L2382-P2382*Q2382+U2383)))</f>
        <v>0</v>
      </c>
      <c r="Z2383" s="28">
        <v>-67.832536000000005</v>
      </c>
      <c r="AA2383" s="28">
        <v>0.15754000000000001</v>
      </c>
      <c r="AB2383" s="28">
        <v>-3.4742000000000002E-2</v>
      </c>
      <c r="AC2383" s="8">
        <f t="shared" ref="AC2383" si="6548">AB2383+AA2383</f>
        <v>0.12279800000000002</v>
      </c>
      <c r="AD2383" s="35">
        <v>0.1143717830186</v>
      </c>
      <c r="AE2383" s="8">
        <f t="shared" ref="AE2383" si="6549">IF(AD2383="",0,IF(OR(AC2383="",AC2383=0),W2383-AD2383,AC2383-AD2383))</f>
        <v>8.4262169814000171E-3</v>
      </c>
      <c r="AF2383" s="58">
        <f t="shared" ref="AF2383" si="6550">IF(AA2383="",(Z2383-V2383)-Z2382,AC2383-W2383)</f>
        <v>1.3440000000000119E-3</v>
      </c>
      <c r="AG2383" s="40"/>
      <c r="AH2383" s="73"/>
      <c r="AI2383" s="40"/>
      <c r="AJ2383" s="73">
        <v>450</v>
      </c>
      <c r="AK2383" s="40">
        <v>50</v>
      </c>
      <c r="AL2383" s="73">
        <v>200</v>
      </c>
      <c r="AM2383" s="70"/>
      <c r="AN2383" s="74"/>
      <c r="AO2383" s="70"/>
      <c r="AP2383" s="63"/>
      <c r="AQ2383" s="63"/>
      <c r="AR2383" s="40"/>
      <c r="AS2383" s="40"/>
      <c r="AT2383" s="63"/>
      <c r="AU2383" s="63"/>
      <c r="AV2383" s="142"/>
      <c r="AW2383" s="71"/>
      <c r="AX2383" s="45">
        <v>2.222E-3</v>
      </c>
      <c r="AY2383" s="45"/>
      <c r="AZ2383" s="46"/>
      <c r="BA2383" s="152"/>
      <c r="BB2383" s="47"/>
      <c r="BC2383" s="158">
        <v>0</v>
      </c>
      <c r="BD2383" s="158"/>
      <c r="BE2383" s="47"/>
      <c r="BF2383" s="56"/>
      <c r="BG2383" s="49"/>
      <c r="BH2383" s="50"/>
      <c r="BI2383" s="49"/>
      <c r="BJ2383" s="49"/>
      <c r="BK2383" s="49"/>
      <c r="BL2383" s="49"/>
      <c r="BM2383" s="49"/>
      <c r="BN2383" s="50"/>
      <c r="BO2383" s="49"/>
      <c r="BP2383" s="49"/>
      <c r="BQ2383" s="50"/>
      <c r="BR2383" s="9"/>
    </row>
    <row r="2384" spans="1:70" s="7" customFormat="1" x14ac:dyDescent="0.25">
      <c r="A2384" s="68" t="s">
        <v>3230</v>
      </c>
      <c r="B2384" s="67" t="s">
        <v>1182</v>
      </c>
      <c r="C2384" s="52">
        <v>45003.66306712963</v>
      </c>
      <c r="D2384" s="16">
        <f t="shared" ref="D2384" si="6551">(K2384*M2384+P2384*R2384)/(24*60*60)</f>
        <v>1.0034722222222223E-2</v>
      </c>
      <c r="E2384" s="180"/>
      <c r="F2384" s="14" t="s">
        <v>3225</v>
      </c>
      <c r="G2384" s="15">
        <v>0.11899999999999999</v>
      </c>
      <c r="H2384" s="131">
        <v>20</v>
      </c>
      <c r="I2384" s="131">
        <v>15</v>
      </c>
      <c r="J2384" s="143" t="s">
        <v>3227</v>
      </c>
      <c r="K2384" s="27">
        <v>3</v>
      </c>
      <c r="L2384" s="27">
        <v>6.0000000000000001E-3</v>
      </c>
      <c r="M2384" s="179">
        <v>289</v>
      </c>
      <c r="N2384" s="13">
        <v>289</v>
      </c>
      <c r="O2384" s="17">
        <v>2E-3</v>
      </c>
      <c r="P2384" s="27">
        <v>0</v>
      </c>
      <c r="Q2384" s="27">
        <v>6.0000000000000001E-3</v>
      </c>
      <c r="R2384" s="13">
        <v>938</v>
      </c>
      <c r="S2384" s="13">
        <v>240</v>
      </c>
      <c r="T2384" s="133">
        <v>2.9999999999999997E-4</v>
      </c>
      <c r="U2384" s="27">
        <v>1.46E-2</v>
      </c>
      <c r="V2384" s="8">
        <f t="shared" ref="V2384" si="6552">IF(AB2382="Latest Sag:",-(K2384*L2384+P2384*Q2384),-(K2384*L2384+P2384*Q2384)+U2384)</f>
        <v>-3.400000000000002E-3</v>
      </c>
      <c r="W2384" s="8">
        <f t="shared" ref="W2384" si="6553">IF(OR(AC2383="",AC2383=0),Z2383+V2384,IF(AB2382="Latest Sag:",AA2383+U2384+V2384,AC2383+V2384))</f>
        <v>0.11939800000000002</v>
      </c>
      <c r="X2384" s="33">
        <v>-36.322600000000001</v>
      </c>
      <c r="Y2384" s="53">
        <f t="shared" ref="Y2384" si="6554">IF(OR(ISBLANK(X2384),X2382=VALUE(20)),,IF(W2382="Latest Z20:",ABS(X2382-X2384-K2381*L2381-P2381*Q2381+U2383+U2384),ABS(X2383-X2384-K2383*L2383-P2383*Q2383+U2384)))</f>
        <v>9.9746599868666408E-16</v>
      </c>
      <c r="Z2384" s="28">
        <v>-67.832728000000003</v>
      </c>
      <c r="AA2384" s="28">
        <v>0.15751799999999999</v>
      </c>
      <c r="AB2384" s="28">
        <v>-3.7168E-2</v>
      </c>
      <c r="AC2384" s="8">
        <f t="shared" ref="AC2384" si="6555">AB2384+AA2384</f>
        <v>0.12034999999999998</v>
      </c>
      <c r="AD2384" s="35">
        <v>0.1143717830186</v>
      </c>
      <c r="AE2384" s="8">
        <f t="shared" ref="AE2384" si="6556">IF(AD2384="",0,IF(OR(AC2384="",AC2384=0),W2384-AD2384,AC2384-AD2384))</f>
        <v>5.9782169813999836E-3</v>
      </c>
      <c r="AF2384" s="58">
        <f t="shared" ref="AF2384" si="6557">IF(AA2384="",(Z2384-V2384)-Z2383,AC2384-W2384)</f>
        <v>9.5199999999996676E-4</v>
      </c>
      <c r="AG2384" s="40"/>
      <c r="AH2384" s="73"/>
      <c r="AI2384" s="40"/>
      <c r="AJ2384" s="73">
        <v>450</v>
      </c>
      <c r="AK2384" s="40">
        <v>31</v>
      </c>
      <c r="AL2384" s="73">
        <v>200</v>
      </c>
      <c r="AM2384" s="70"/>
      <c r="AN2384" s="74"/>
      <c r="AO2384" s="70"/>
      <c r="AP2384" s="63"/>
      <c r="AQ2384" s="63"/>
      <c r="AR2384" s="40"/>
      <c r="AS2384" s="40"/>
      <c r="AT2384" s="63"/>
      <c r="AU2384" s="63"/>
      <c r="AV2384" s="142"/>
      <c r="AW2384" s="71"/>
      <c r="AX2384" s="45"/>
      <c r="AY2384" s="45"/>
      <c r="AZ2384" s="46"/>
      <c r="BA2384" s="152"/>
      <c r="BB2384" s="47"/>
      <c r="BC2384" s="158">
        <v>0</v>
      </c>
      <c r="BD2384" s="158"/>
      <c r="BE2384" s="47"/>
      <c r="BF2384" s="56"/>
      <c r="BG2384" s="49"/>
      <c r="BH2384" s="50"/>
      <c r="BI2384" s="49"/>
      <c r="BJ2384" s="49"/>
      <c r="BK2384" s="49"/>
      <c r="BL2384" s="49"/>
      <c r="BM2384" s="49"/>
      <c r="BN2384" s="50"/>
      <c r="BO2384" s="49"/>
      <c r="BP2384" s="49"/>
      <c r="BQ2384" s="50"/>
      <c r="BR2384" s="9"/>
    </row>
    <row r="2385" spans="1:70" s="7" customFormat="1" x14ac:dyDescent="0.25">
      <c r="A2385" s="68" t="s">
        <v>3231</v>
      </c>
      <c r="B2385" s="67" t="s">
        <v>1182</v>
      </c>
      <c r="C2385" s="52">
        <v>45003.682997685188</v>
      </c>
      <c r="D2385" s="16">
        <f t="shared" ref="D2385" si="6558">(K2385*M2385+P2385*R2385)/(24*60*60)</f>
        <v>1.7546296296296296E-2</v>
      </c>
      <c r="E2385" s="180"/>
      <c r="F2385" s="14" t="s">
        <v>3225</v>
      </c>
      <c r="G2385" s="15">
        <v>0.11899999999999999</v>
      </c>
      <c r="H2385" s="131">
        <v>20</v>
      </c>
      <c r="I2385" s="131">
        <v>15</v>
      </c>
      <c r="J2385" s="143" t="s">
        <v>3227</v>
      </c>
      <c r="K2385" s="27">
        <v>2</v>
      </c>
      <c r="L2385" s="27">
        <v>6.0000000000000001E-3</v>
      </c>
      <c r="M2385" s="179">
        <v>289</v>
      </c>
      <c r="N2385" s="13">
        <v>289</v>
      </c>
      <c r="O2385" s="17">
        <v>2E-3</v>
      </c>
      <c r="P2385" s="27">
        <v>1</v>
      </c>
      <c r="Q2385" s="27">
        <v>6.0000000000000001E-3</v>
      </c>
      <c r="R2385" s="13">
        <v>938</v>
      </c>
      <c r="S2385" s="13">
        <v>240</v>
      </c>
      <c r="T2385" s="133">
        <v>2.9999999999999997E-4</v>
      </c>
      <c r="U2385" s="27">
        <v>1.2E-2</v>
      </c>
      <c r="V2385" s="8">
        <f t="shared" ref="V2385" si="6559">IF(AB2383="Latest Sag:",-(K2385*L2385+P2385*Q2385),-(K2385*L2385+P2385*Q2385)+U2385)</f>
        <v>-6.0000000000000019E-3</v>
      </c>
      <c r="W2385" s="8">
        <f t="shared" ref="W2385" si="6560">IF(OR(AC2384="",AC2384=0),Z2384+V2385,IF(AB2383="Latest Sag:",AA2384+U2385+V2385,AC2384+V2385))</f>
        <v>0.11434999999999998</v>
      </c>
      <c r="X2385" s="33">
        <v>-36.328600000000002</v>
      </c>
      <c r="Y2385" s="53">
        <f t="shared" ref="Y2385" si="6561">IF(OR(ISBLANK(X2385),X2383=VALUE(20)),,IF(W2383="Latest Z20:",ABS(X2383-X2385-K2382*L2382-P2382*Q2382+U2384+U2385),ABS(X2384-X2385-K2384*L2384-P2384*Q2384+U2385)))</f>
        <v>2.2551405187698492E-16</v>
      </c>
      <c r="Z2385" s="28">
        <v>-67.832667999999998</v>
      </c>
      <c r="AA2385" s="28">
        <v>0.15748799999999999</v>
      </c>
      <c r="AB2385" s="28">
        <v>-4.3119999999999999E-2</v>
      </c>
      <c r="AC2385" s="8">
        <f t="shared" ref="AC2385" si="6562">AB2385+AA2385</f>
        <v>0.114368</v>
      </c>
      <c r="AD2385" s="35">
        <v>0.1143717830186</v>
      </c>
      <c r="AE2385" s="8">
        <f t="shared" ref="AE2385" si="6563">IF(AD2385="",0,IF(OR(AC2385="",AC2385=0),W2385-AD2385,AC2385-AD2385))</f>
        <v>-3.7830186000037402E-6</v>
      </c>
      <c r="AF2385" s="58">
        <f t="shared" ref="AF2385" si="6564">IF(AA2385="",(Z2385-V2385)-Z2384,AC2385-W2385)</f>
        <v>1.8000000000018002E-5</v>
      </c>
      <c r="AG2385" s="40"/>
      <c r="AH2385" s="73"/>
      <c r="AI2385" s="40"/>
      <c r="AJ2385" s="73">
        <v>450</v>
      </c>
      <c r="AK2385" s="40">
        <v>17</v>
      </c>
      <c r="AL2385" s="73">
        <v>200</v>
      </c>
      <c r="AM2385" s="70"/>
      <c r="AN2385" s="74"/>
      <c r="AO2385" s="70"/>
      <c r="AP2385" s="63"/>
      <c r="AQ2385" s="63"/>
      <c r="AR2385" s="40"/>
      <c r="AS2385" s="40"/>
      <c r="AT2385" s="63"/>
      <c r="AU2385" s="63"/>
      <c r="AV2385" s="142"/>
      <c r="AW2385" s="71"/>
      <c r="AX2385" s="45"/>
      <c r="AY2385" s="45"/>
      <c r="AZ2385" s="46"/>
      <c r="BA2385" s="152"/>
      <c r="BB2385" s="47"/>
      <c r="BC2385" s="158">
        <v>0</v>
      </c>
      <c r="BD2385" s="158">
        <v>8</v>
      </c>
      <c r="BE2385" s="47">
        <v>5</v>
      </c>
      <c r="BF2385" s="56"/>
      <c r="BG2385" s="49"/>
      <c r="BH2385" s="50"/>
      <c r="BI2385" s="49"/>
      <c r="BJ2385" s="49"/>
      <c r="BK2385" s="49"/>
      <c r="BL2385" s="49"/>
      <c r="BM2385" s="49"/>
      <c r="BN2385" s="50"/>
      <c r="BO2385" s="49"/>
      <c r="BP2385" s="49"/>
      <c r="BQ2385" s="50"/>
      <c r="BR2385" s="9"/>
    </row>
    <row r="2386" spans="1:70" s="6" customFormat="1" x14ac:dyDescent="0.25">
      <c r="A2386" s="170" t="s">
        <v>1155</v>
      </c>
      <c r="B2386" s="136"/>
      <c r="C2386" s="137">
        <v>45003.721076388887</v>
      </c>
      <c r="D2386" s="146">
        <v>3.5</v>
      </c>
      <c r="E2386" s="181" t="s">
        <v>814</v>
      </c>
      <c r="F2386" s="165" t="s">
        <v>1157</v>
      </c>
      <c r="G2386" s="22"/>
      <c r="H2386" s="134"/>
      <c r="I2386" s="134"/>
      <c r="J2386" s="145"/>
      <c r="K2386" s="29"/>
      <c r="L2386" s="29"/>
      <c r="M2386" s="1"/>
      <c r="N2386" s="1"/>
      <c r="O2386" s="3"/>
      <c r="P2386" s="29"/>
      <c r="Q2386" s="29"/>
      <c r="R2386" s="1"/>
      <c r="S2386" s="1"/>
      <c r="T2386" s="147" t="s">
        <v>903</v>
      </c>
      <c r="U2386" s="32" t="s">
        <v>24</v>
      </c>
      <c r="V2386" s="24"/>
      <c r="W2386" s="25" t="s">
        <v>22</v>
      </c>
      <c r="X2386" s="30">
        <v>20</v>
      </c>
      <c r="Y2386" s="138"/>
      <c r="Z2386" s="30"/>
      <c r="AA2386" s="30"/>
      <c r="AB2386" s="36" t="s">
        <v>21</v>
      </c>
      <c r="AC2386" s="24">
        <f>$AC$2385</f>
        <v>0.114368</v>
      </c>
      <c r="AD2386" s="30"/>
      <c r="AE2386" s="24"/>
      <c r="AF2386" s="24"/>
      <c r="AG2386" s="41"/>
      <c r="AH2386" s="41"/>
      <c r="AI2386" s="41"/>
      <c r="AJ2386" s="41"/>
      <c r="AK2386" s="41"/>
      <c r="AL2386" s="41"/>
      <c r="AM2386" s="41"/>
      <c r="AN2386" s="41"/>
      <c r="AO2386" s="41"/>
      <c r="AP2386" s="135"/>
      <c r="AQ2386" s="135"/>
      <c r="AR2386" s="41"/>
      <c r="AS2386" s="41"/>
      <c r="AT2386" s="135"/>
      <c r="AU2386" s="135"/>
      <c r="AV2386" s="29"/>
      <c r="AW2386" s="42"/>
      <c r="AX2386" s="42"/>
      <c r="AY2386" s="42"/>
      <c r="AZ2386" s="43"/>
      <c r="BA2386" s="151"/>
      <c r="BB2386" s="44"/>
      <c r="BC2386" s="157">
        <v>1</v>
      </c>
      <c r="BD2386" s="157"/>
      <c r="BE2386" s="44"/>
      <c r="BF2386" s="48"/>
      <c r="BG2386" s="48"/>
      <c r="BH2386" s="48"/>
      <c r="BI2386" s="48"/>
      <c r="BJ2386" s="48"/>
      <c r="BK2386" s="48"/>
      <c r="BL2386" s="48"/>
      <c r="BM2386" s="48"/>
      <c r="BN2386" s="48"/>
      <c r="BO2386" s="48"/>
      <c r="BP2386" s="48"/>
      <c r="BQ2386" s="48"/>
      <c r="BR2386" s="1"/>
    </row>
    <row r="2387" spans="1:70" s="7" customFormat="1" x14ac:dyDescent="0.25">
      <c r="A2387" s="68" t="s">
        <v>3233</v>
      </c>
      <c r="B2387" s="67" t="s">
        <v>1182</v>
      </c>
      <c r="C2387" s="52">
        <v>45003.72115740741</v>
      </c>
      <c r="D2387" s="16">
        <f t="shared" ref="D2387" si="6565">(K2387*M2387+P2387*R2387)/(24*60*60)</f>
        <v>0</v>
      </c>
      <c r="E2387" s="180"/>
      <c r="F2387" s="14" t="s">
        <v>3225</v>
      </c>
      <c r="G2387" s="15">
        <v>0.11899999999999999</v>
      </c>
      <c r="H2387" s="131">
        <v>20</v>
      </c>
      <c r="I2387" s="131">
        <v>15</v>
      </c>
      <c r="J2387" s="143" t="s">
        <v>3227</v>
      </c>
      <c r="K2387" s="37"/>
      <c r="L2387" s="27">
        <v>6.0000000000000001E-3</v>
      </c>
      <c r="M2387" s="179">
        <v>289</v>
      </c>
      <c r="N2387" s="13">
        <v>289</v>
      </c>
      <c r="O2387" s="17">
        <v>2E-3</v>
      </c>
      <c r="P2387" s="37"/>
      <c r="Q2387" s="27">
        <v>6.0000000000000001E-3</v>
      </c>
      <c r="R2387" s="13">
        <v>938</v>
      </c>
      <c r="S2387" s="13">
        <v>240</v>
      </c>
      <c r="T2387" s="133">
        <v>2.9999999999999997E-4</v>
      </c>
      <c r="U2387" s="27"/>
      <c r="V2387" s="8">
        <f t="shared" ref="V2387" si="6566">IF(AB2385="Latest Sag:",-(K2387*L2387+P2387*Q2387),-(K2387*L2387+P2387*Q2387)+U2387)</f>
        <v>0</v>
      </c>
      <c r="W2387" s="8">
        <f t="shared" ref="W2387" si="6567">IF(OR(AC2386="",AC2386=0),Z2386+V2387,IF(AB2385="Latest Sag:",AA2386+U2387+V2387,AC2386+V2387))</f>
        <v>0.114368</v>
      </c>
      <c r="X2387" s="34"/>
      <c r="Y2387" s="53">
        <f t="shared" ref="Y2387" si="6568">IF(OR(ISBLANK(X2387),X2385=VALUE(20)),,IF(W2385="Latest Z20:",ABS(X2385-X2387-K2384*L2384-P2384*Q2384+U2386+U2387),ABS(X2386-X2387-K2386*L2386-P2386*Q2386+U2387)))</f>
        <v>0</v>
      </c>
      <c r="Z2387" s="28">
        <v>-67.832369</v>
      </c>
      <c r="AA2387" s="28">
        <v>0.15756899999999999</v>
      </c>
      <c r="AB2387" s="28">
        <v>2.5526E-2</v>
      </c>
      <c r="AC2387" s="8">
        <f t="shared" ref="AC2387" si="6569">AB2387+AA2387</f>
        <v>0.18309499999999998</v>
      </c>
      <c r="AD2387" s="35">
        <v>0.114369381835159</v>
      </c>
      <c r="AE2387" s="8">
        <f t="shared" ref="AE2387" si="6570">IF(AD2387="",0,IF(OR(AC2387="",AC2387=0),W2387-AD2387,AC2387-AD2387))</f>
        <v>6.8725618164840976E-2</v>
      </c>
      <c r="AF2387" s="58">
        <f t="shared" ref="AF2387" si="6571">IF(AA2387="",(Z2387-V2387)-Z2386,AC2387-W2387)</f>
        <v>6.8726999999999983E-2</v>
      </c>
      <c r="AG2387" s="40"/>
      <c r="AH2387" s="73"/>
      <c r="AI2387" s="40"/>
      <c r="AJ2387" s="73">
        <v>450</v>
      </c>
      <c r="AK2387" s="40">
        <v>1967</v>
      </c>
      <c r="AL2387" s="73">
        <v>200</v>
      </c>
      <c r="AM2387" s="70"/>
      <c r="AN2387" s="74"/>
      <c r="AO2387" s="70"/>
      <c r="AP2387" s="63"/>
      <c r="AQ2387" s="63"/>
      <c r="AR2387" s="40"/>
      <c r="AS2387" s="40"/>
      <c r="AT2387" s="63"/>
      <c r="AU2387" s="63"/>
      <c r="AV2387" s="142"/>
      <c r="AW2387" s="71"/>
      <c r="AX2387" s="45"/>
      <c r="AY2387" s="45"/>
      <c r="AZ2387" s="46"/>
      <c r="BA2387" s="152"/>
      <c r="BB2387" s="47"/>
      <c r="BC2387" s="158">
        <v>1</v>
      </c>
      <c r="BD2387" s="158"/>
      <c r="BE2387" s="47"/>
      <c r="BF2387" s="56"/>
      <c r="BG2387" s="49"/>
      <c r="BH2387" s="50"/>
      <c r="BI2387" s="49"/>
      <c r="BJ2387" s="49"/>
      <c r="BK2387" s="49"/>
      <c r="BL2387" s="49"/>
      <c r="BM2387" s="49"/>
      <c r="BN2387" s="50"/>
      <c r="BO2387" s="49"/>
      <c r="BP2387" s="49"/>
      <c r="BQ2387" s="50"/>
      <c r="BR2387" s="9"/>
    </row>
    <row r="2388" spans="1:70" s="7" customFormat="1" x14ac:dyDescent="0.25">
      <c r="A2388" s="68" t="s">
        <v>3234</v>
      </c>
      <c r="B2388" s="67" t="s">
        <v>1579</v>
      </c>
      <c r="C2388" s="52">
        <v>45003.744664351849</v>
      </c>
      <c r="D2388" s="16">
        <f t="shared" ref="D2388" si="6572">(K2388*M2388+P2388*R2388)/(24*60*60)</f>
        <v>3.6793981481481483E-2</v>
      </c>
      <c r="E2388" s="180"/>
      <c r="F2388" s="14" t="s">
        <v>3225</v>
      </c>
      <c r="G2388" s="15">
        <v>0.11899999999999999</v>
      </c>
      <c r="H2388" s="131">
        <v>20</v>
      </c>
      <c r="I2388" s="131">
        <v>15</v>
      </c>
      <c r="J2388" s="143" t="s">
        <v>3227</v>
      </c>
      <c r="K2388" s="27">
        <v>11</v>
      </c>
      <c r="L2388" s="27">
        <v>6.0000000000000001E-3</v>
      </c>
      <c r="M2388" s="179">
        <v>289</v>
      </c>
      <c r="N2388" s="13">
        <v>289</v>
      </c>
      <c r="O2388" s="17">
        <v>2E-3</v>
      </c>
      <c r="P2388" s="27">
        <v>0</v>
      </c>
      <c r="Q2388" s="27">
        <v>6.0000000000000001E-3</v>
      </c>
      <c r="R2388" s="13">
        <v>938</v>
      </c>
      <c r="S2388" s="13">
        <v>240</v>
      </c>
      <c r="T2388" s="133">
        <v>2.9999999999999997E-4</v>
      </c>
      <c r="U2388" s="27">
        <v>2.8894E-2</v>
      </c>
      <c r="V2388" s="8">
        <f t="shared" ref="V2388" si="6573">IF(AB2386="Latest Sag:",-(K2388*L2388+P2388*Q2388),-(K2388*L2388+P2388*Q2388)+U2388)</f>
        <v>-6.6000000000000003E-2</v>
      </c>
      <c r="W2388" s="8">
        <f t="shared" ref="W2388" si="6574">IF(OR(AC2387="",AC2387=0),Z2387+V2388,IF(AB2386="Latest Sag:",AA2387+U2388+V2388,AC2387+V2388))</f>
        <v>0.12046299999999999</v>
      </c>
      <c r="X2388" s="33">
        <v>-36.271791</v>
      </c>
      <c r="Y2388" s="53">
        <f t="shared" ref="Y2388" si="6575">IF(OR(ISBLANK(X2388),X2386=VALUE(20)),,IF(W2386="Latest Z20:",ABS(X2386-X2388-K2385*L2385-P2385*Q2385+U2387+U2388),ABS(X2387-X2388-K2387*L2387-P2387*Q2387+U2388)))</f>
        <v>0</v>
      </c>
      <c r="Z2388" s="28">
        <v>-67.832357999999999</v>
      </c>
      <c r="AA2388" s="28">
        <v>0.15750500000000001</v>
      </c>
      <c r="AB2388" s="28">
        <v>-3.5285999999999998E-2</v>
      </c>
      <c r="AC2388" s="8">
        <f t="shared" ref="AC2388" si="6576">AB2388+AA2388</f>
        <v>0.12221900000000001</v>
      </c>
      <c r="AD2388" s="35">
        <v>0.114369381835159</v>
      </c>
      <c r="AE2388" s="8">
        <f t="shared" ref="AE2388" si="6577">IF(AD2388="",0,IF(OR(AC2388="",AC2388=0),W2388-AD2388,AC2388-AD2388))</f>
        <v>7.8496181648410046E-3</v>
      </c>
      <c r="AF2388" s="58">
        <f t="shared" ref="AF2388" si="6578">IF(AA2388="",(Z2388-V2388)-Z2387,AC2388-W2388)</f>
        <v>1.7560000000000214E-3</v>
      </c>
      <c r="AG2388" s="40"/>
      <c r="AH2388" s="73"/>
      <c r="AI2388" s="40"/>
      <c r="AJ2388" s="73">
        <v>450</v>
      </c>
      <c r="AK2388" s="40">
        <v>46</v>
      </c>
      <c r="AL2388" s="73">
        <v>200</v>
      </c>
      <c r="AM2388" s="70"/>
      <c r="AN2388" s="74"/>
      <c r="AO2388" s="70"/>
      <c r="AP2388" s="63"/>
      <c r="AQ2388" s="63"/>
      <c r="AR2388" s="40"/>
      <c r="AS2388" s="40"/>
      <c r="AT2388" s="63"/>
      <c r="AU2388" s="63"/>
      <c r="AV2388" s="142"/>
      <c r="AW2388" s="71"/>
      <c r="AX2388" s="45"/>
      <c r="AY2388" s="45"/>
      <c r="AZ2388" s="46"/>
      <c r="BA2388" s="152"/>
      <c r="BB2388" s="47"/>
      <c r="BC2388" s="158">
        <v>1</v>
      </c>
      <c r="BD2388" s="158"/>
      <c r="BE2388" s="47"/>
      <c r="BF2388" s="56"/>
      <c r="BG2388" s="49"/>
      <c r="BH2388" s="50"/>
      <c r="BI2388" s="49"/>
      <c r="BJ2388" s="49"/>
      <c r="BK2388" s="49"/>
      <c r="BL2388" s="49"/>
      <c r="BM2388" s="49"/>
      <c r="BN2388" s="50"/>
      <c r="BO2388" s="49"/>
      <c r="BP2388" s="49"/>
      <c r="BQ2388" s="50"/>
      <c r="BR2388" s="9"/>
    </row>
    <row r="2389" spans="1:70" s="7" customFormat="1" x14ac:dyDescent="0.25">
      <c r="A2389" s="68" t="s">
        <v>3235</v>
      </c>
      <c r="B2389" s="67" t="s">
        <v>1347</v>
      </c>
      <c r="C2389" s="52">
        <v>45003.79519675926</v>
      </c>
      <c r="D2389" s="16">
        <f t="shared" ref="D2389" si="6579">(K2389*M2389+P2389*R2389)/(24*60*60)</f>
        <v>1.0034722222222223E-2</v>
      </c>
      <c r="E2389" s="180"/>
      <c r="F2389" s="14" t="s">
        <v>3225</v>
      </c>
      <c r="G2389" s="15">
        <v>0.11899999999999999</v>
      </c>
      <c r="H2389" s="131">
        <v>20</v>
      </c>
      <c r="I2389" s="131">
        <v>15</v>
      </c>
      <c r="J2389" s="143" t="s">
        <v>3227</v>
      </c>
      <c r="K2389" s="27">
        <v>3</v>
      </c>
      <c r="L2389" s="27">
        <v>6.0000000000000001E-3</v>
      </c>
      <c r="M2389" s="179">
        <v>289</v>
      </c>
      <c r="N2389" s="13">
        <v>289</v>
      </c>
      <c r="O2389" s="17">
        <v>2E-3</v>
      </c>
      <c r="P2389" s="27">
        <v>0</v>
      </c>
      <c r="Q2389" s="27">
        <v>6.0000000000000001E-3</v>
      </c>
      <c r="R2389" s="13">
        <v>938</v>
      </c>
      <c r="S2389" s="13">
        <v>240</v>
      </c>
      <c r="T2389" s="133">
        <v>2.9999999999999997E-4</v>
      </c>
      <c r="U2389" s="27">
        <v>1.5171E-2</v>
      </c>
      <c r="V2389" s="8">
        <f t="shared" ref="V2389" si="6580">IF(AB2387="Latest Sag:",-(K2389*L2389+P2389*Q2389),-(K2389*L2389+P2389*Q2389)+U2389)</f>
        <v>-2.8290000000000017E-3</v>
      </c>
      <c r="W2389" s="8">
        <f t="shared" ref="W2389" si="6581">IF(OR(AC2388="",AC2388=0),Z2388+V2389,IF(AB2387="Latest Sag:",AA2388+U2389+V2389,AC2388+V2389))</f>
        <v>0.11939000000000001</v>
      </c>
      <c r="X2389" s="33">
        <v>-36.322620999999998</v>
      </c>
      <c r="Y2389" s="53">
        <f t="shared" ref="Y2389" si="6582">IF(OR(ISBLANK(X2389),X2387=VALUE(20)),,IF(W2387="Latest Z20:",ABS(X2387-X2389-K2386*L2386-P2386*Q2386+U2388+U2389),ABS(X2388-X2389-K2388*L2388-P2388*Q2388+U2389)))</f>
        <v>9.9999999770769565E-7</v>
      </c>
      <c r="Z2389" s="28">
        <v>-67.832553000000004</v>
      </c>
      <c r="AA2389" s="28">
        <v>0.15749199999999999</v>
      </c>
      <c r="AB2389" s="28">
        <v>-3.7152999999999999E-2</v>
      </c>
      <c r="AC2389" s="8">
        <f t="shared" ref="AC2389" si="6583">AB2389+AA2389</f>
        <v>0.120339</v>
      </c>
      <c r="AD2389" s="35">
        <v>0.114369381835159</v>
      </c>
      <c r="AE2389" s="8">
        <f t="shared" ref="AE2389" si="6584">IF(AD2389="",0,IF(OR(AC2389="",AC2389=0),W2389-AD2389,AC2389-AD2389))</f>
        <v>5.9696181648409979E-3</v>
      </c>
      <c r="AF2389" s="58">
        <f t="shared" ref="AF2389" si="6585">IF(AA2389="",(Z2389-V2389)-Z2388,AC2389-W2389)</f>
        <v>9.4899999999999152E-4</v>
      </c>
      <c r="AG2389" s="40"/>
      <c r="AH2389" s="73"/>
      <c r="AI2389" s="40"/>
      <c r="AJ2389" s="73">
        <v>450</v>
      </c>
      <c r="AK2389" s="40">
        <v>27</v>
      </c>
      <c r="AL2389" s="73">
        <v>200</v>
      </c>
      <c r="AM2389" s="70"/>
      <c r="AN2389" s="74"/>
      <c r="AO2389" s="70"/>
      <c r="AP2389" s="63"/>
      <c r="AQ2389" s="63"/>
      <c r="AR2389" s="40"/>
      <c r="AS2389" s="40"/>
      <c r="AT2389" s="63"/>
      <c r="AU2389" s="63"/>
      <c r="AV2389" s="142"/>
      <c r="AW2389" s="71"/>
      <c r="AX2389" s="45"/>
      <c r="AY2389" s="45"/>
      <c r="AZ2389" s="46"/>
      <c r="BA2389" s="152"/>
      <c r="BB2389" s="47"/>
      <c r="BC2389" s="158">
        <v>1</v>
      </c>
      <c r="BD2389" s="158"/>
      <c r="BE2389" s="47"/>
      <c r="BF2389" s="56"/>
      <c r="BG2389" s="49"/>
      <c r="BH2389" s="50"/>
      <c r="BI2389" s="49"/>
      <c r="BJ2389" s="49"/>
      <c r="BK2389" s="49"/>
      <c r="BL2389" s="49"/>
      <c r="BM2389" s="49"/>
      <c r="BN2389" s="50"/>
      <c r="BO2389" s="49"/>
      <c r="BP2389" s="49"/>
      <c r="BQ2389" s="50"/>
      <c r="BR2389" s="9"/>
    </row>
    <row r="2390" spans="1:70" s="7" customFormat="1" x14ac:dyDescent="0.25">
      <c r="A2390" s="68" t="s">
        <v>3236</v>
      </c>
      <c r="B2390" s="67" t="s">
        <v>1347</v>
      </c>
      <c r="C2390" s="52">
        <v>45003.81517361111</v>
      </c>
      <c r="D2390" s="16">
        <f t="shared" ref="D2390" si="6586">(K2390*M2390+P2390*R2390)/(24*60*60)</f>
        <v>1.7546296296296296E-2</v>
      </c>
      <c r="E2390" s="180"/>
      <c r="F2390" s="14" t="s">
        <v>3225</v>
      </c>
      <c r="G2390" s="15">
        <v>0.11899999999999999</v>
      </c>
      <c r="H2390" s="131">
        <v>20</v>
      </c>
      <c r="I2390" s="131">
        <v>15</v>
      </c>
      <c r="J2390" s="143" t="s">
        <v>3227</v>
      </c>
      <c r="K2390" s="27">
        <v>2</v>
      </c>
      <c r="L2390" s="27">
        <v>6.0000000000000001E-3</v>
      </c>
      <c r="M2390" s="179">
        <v>289</v>
      </c>
      <c r="N2390" s="13">
        <v>289</v>
      </c>
      <c r="O2390" s="17">
        <v>2E-3</v>
      </c>
      <c r="P2390" s="27">
        <v>1</v>
      </c>
      <c r="Q2390" s="27">
        <v>6.0000000000000001E-3</v>
      </c>
      <c r="R2390" s="13">
        <v>938</v>
      </c>
      <c r="S2390" s="13">
        <v>240</v>
      </c>
      <c r="T2390" s="133">
        <v>2.9999999999999997E-4</v>
      </c>
      <c r="U2390" s="27">
        <v>1.2147E-2</v>
      </c>
      <c r="V2390" s="8">
        <f t="shared" ref="V2390" si="6587">IF(AB2388="Latest Sag:",-(K2390*L2390+P2390*Q2390),-(K2390*L2390+P2390*Q2390)+U2390)</f>
        <v>-5.8530000000000023E-3</v>
      </c>
      <c r="W2390" s="8">
        <f t="shared" ref="W2390" si="6588">IF(OR(AC2389="",AC2389=0),Z2389+V2390,IF(AB2388="Latest Sag:",AA2389+U2390+V2390,AC2389+V2390))</f>
        <v>0.114486</v>
      </c>
      <c r="X2390" s="33">
        <v>-36.328471</v>
      </c>
      <c r="Y2390" s="53">
        <f t="shared" ref="Y2390" si="6589">IF(OR(ISBLANK(X2390),X2388=VALUE(20)),,IF(W2388="Latest Z20:",ABS(X2388-X2390-K2387*L2387-P2387*Q2387+U2389+U2390),ABS(X2389-X2390-K2389*L2389-P2389*Q2389+U2390)))</f>
        <v>2.9999999976489805E-6</v>
      </c>
      <c r="Z2390" s="28">
        <v>-67.832459</v>
      </c>
      <c r="AA2390" s="28">
        <v>0.15750800000000001</v>
      </c>
      <c r="AB2390" s="28">
        <v>-4.3041999999999997E-2</v>
      </c>
      <c r="AC2390" s="8">
        <f t="shared" ref="AC2390" si="6590">AB2390+AA2390</f>
        <v>0.11446600000000001</v>
      </c>
      <c r="AD2390" s="35">
        <v>0.114369381835159</v>
      </c>
      <c r="AE2390" s="8">
        <f t="shared" ref="AE2390" si="6591">IF(AD2390="",0,IF(OR(AC2390="",AC2390=0),W2390-AD2390,AC2390-AD2390))</f>
        <v>9.6618164841008602E-5</v>
      </c>
      <c r="AF2390" s="58">
        <f t="shared" ref="AF2390" si="6592">IF(AA2390="",(Z2390-V2390)-Z2389,AC2390-W2390)</f>
        <v>-1.9999999999992246E-5</v>
      </c>
      <c r="AG2390" s="40"/>
      <c r="AH2390" s="73"/>
      <c r="AI2390" s="40"/>
      <c r="AJ2390" s="73">
        <v>450</v>
      </c>
      <c r="AK2390" s="40">
        <v>32</v>
      </c>
      <c r="AL2390" s="73">
        <v>200</v>
      </c>
      <c r="AM2390" s="70"/>
      <c r="AN2390" s="74"/>
      <c r="AO2390" s="70"/>
      <c r="AP2390" s="63"/>
      <c r="AQ2390" s="63"/>
      <c r="AR2390" s="40"/>
      <c r="AS2390" s="40"/>
      <c r="AT2390" s="63"/>
      <c r="AU2390" s="63"/>
      <c r="AV2390" s="142"/>
      <c r="AW2390" s="71"/>
      <c r="AX2390" s="45"/>
      <c r="AY2390" s="45"/>
      <c r="AZ2390" s="46"/>
      <c r="BA2390" s="152"/>
      <c r="BB2390" s="47"/>
      <c r="BC2390" s="158">
        <v>1</v>
      </c>
      <c r="BD2390" s="158"/>
      <c r="BE2390" s="47"/>
      <c r="BF2390" s="56"/>
      <c r="BG2390" s="49"/>
      <c r="BH2390" s="50"/>
      <c r="BI2390" s="49"/>
      <c r="BJ2390" s="49"/>
      <c r="BK2390" s="49"/>
      <c r="BL2390" s="49"/>
      <c r="BM2390" s="49"/>
      <c r="BN2390" s="50"/>
      <c r="BO2390" s="49"/>
      <c r="BP2390" s="49"/>
      <c r="BQ2390" s="50"/>
      <c r="BR2390" s="9"/>
    </row>
    <row r="2391" spans="1:70" s="6" customFormat="1" x14ac:dyDescent="0.25">
      <c r="A2391" s="170" t="s">
        <v>1155</v>
      </c>
      <c r="B2391" s="136"/>
      <c r="C2391" s="137">
        <v>45003.853530092594</v>
      </c>
      <c r="D2391" s="146">
        <v>3.18</v>
      </c>
      <c r="E2391" s="181" t="s">
        <v>814</v>
      </c>
      <c r="F2391" s="165" t="s">
        <v>1171</v>
      </c>
      <c r="G2391" s="22"/>
      <c r="H2391" s="134"/>
      <c r="I2391" s="134"/>
      <c r="J2391" s="145"/>
      <c r="K2391" s="29"/>
      <c r="L2391" s="29"/>
      <c r="M2391" s="1"/>
      <c r="N2391" s="1"/>
      <c r="O2391" s="3"/>
      <c r="P2391" s="29"/>
      <c r="Q2391" s="29"/>
      <c r="R2391" s="1"/>
      <c r="S2391" s="1"/>
      <c r="T2391" s="147" t="s">
        <v>903</v>
      </c>
      <c r="U2391" s="32" t="s">
        <v>24</v>
      </c>
      <c r="V2391" s="24"/>
      <c r="W2391" s="25" t="s">
        <v>22</v>
      </c>
      <c r="X2391" s="30">
        <v>20</v>
      </c>
      <c r="Y2391" s="138"/>
      <c r="Z2391" s="30"/>
      <c r="AA2391" s="30"/>
      <c r="AB2391" s="36" t="s">
        <v>21</v>
      </c>
      <c r="AC2391" s="24">
        <f>$AC$2390</f>
        <v>0.11446600000000001</v>
      </c>
      <c r="AD2391" s="30"/>
      <c r="AE2391" s="24"/>
      <c r="AF2391" s="24"/>
      <c r="AG2391" s="41"/>
      <c r="AH2391" s="41"/>
      <c r="AI2391" s="41"/>
      <c r="AJ2391" s="41"/>
      <c r="AK2391" s="41"/>
      <c r="AL2391" s="41"/>
      <c r="AM2391" s="41"/>
      <c r="AN2391" s="41"/>
      <c r="AO2391" s="41"/>
      <c r="AP2391" s="135"/>
      <c r="AQ2391" s="135"/>
      <c r="AR2391" s="41"/>
      <c r="AS2391" s="41"/>
      <c r="AT2391" s="135"/>
      <c r="AU2391" s="135"/>
      <c r="AV2391" s="29"/>
      <c r="AW2391" s="42"/>
      <c r="AX2391" s="42"/>
      <c r="AY2391" s="42"/>
      <c r="AZ2391" s="43"/>
      <c r="BA2391" s="151"/>
      <c r="BB2391" s="44"/>
      <c r="BC2391" s="157">
        <v>2</v>
      </c>
      <c r="BD2391" s="157"/>
      <c r="BE2391" s="44"/>
      <c r="BF2391" s="48"/>
      <c r="BG2391" s="48"/>
      <c r="BH2391" s="48"/>
      <c r="BI2391" s="48"/>
      <c r="BJ2391" s="48"/>
      <c r="BK2391" s="48"/>
      <c r="BL2391" s="48"/>
      <c r="BM2391" s="48"/>
      <c r="BN2391" s="48"/>
      <c r="BO2391" s="48"/>
      <c r="BP2391" s="48"/>
      <c r="BQ2391" s="48"/>
      <c r="BR2391" s="1"/>
    </row>
    <row r="2392" spans="1:70" s="7" customFormat="1" x14ac:dyDescent="0.25">
      <c r="A2392" s="68" t="s">
        <v>3237</v>
      </c>
      <c r="B2392" s="67" t="s">
        <v>1347</v>
      </c>
      <c r="C2392" s="52">
        <v>45003.853680555556</v>
      </c>
      <c r="D2392" s="16">
        <f t="shared" ref="D2392" si="6593">(K2392*M2392+P2392*R2392)/(24*60*60)</f>
        <v>0</v>
      </c>
      <c r="E2392" s="180"/>
      <c r="F2392" s="14" t="s">
        <v>3225</v>
      </c>
      <c r="G2392" s="15">
        <v>0.11899999999999999</v>
      </c>
      <c r="H2392" s="131">
        <v>20</v>
      </c>
      <c r="I2392" s="131">
        <v>15</v>
      </c>
      <c r="J2392" s="143" t="s">
        <v>3227</v>
      </c>
      <c r="K2392" s="37"/>
      <c r="L2392" s="27">
        <v>6.0000000000000001E-3</v>
      </c>
      <c r="M2392" s="179">
        <v>289</v>
      </c>
      <c r="N2392" s="13">
        <v>289</v>
      </c>
      <c r="O2392" s="17">
        <v>2E-3</v>
      </c>
      <c r="P2392" s="37"/>
      <c r="Q2392" s="27">
        <v>6.0000000000000001E-3</v>
      </c>
      <c r="R2392" s="13">
        <v>938</v>
      </c>
      <c r="S2392" s="13">
        <v>240</v>
      </c>
      <c r="T2392" s="133">
        <v>2.9999999999999997E-4</v>
      </c>
      <c r="U2392" s="27"/>
      <c r="V2392" s="8">
        <f t="shared" ref="V2392" si="6594">IF(AB2390="Latest Sag:",-(K2392*L2392+P2392*Q2392),-(K2392*L2392+P2392*Q2392)+U2392)</f>
        <v>0</v>
      </c>
      <c r="W2392" s="8">
        <f t="shared" ref="W2392" si="6595">IF(OR(AC2391="",AC2391=0),Z2391+V2392,IF(AB2390="Latest Sag:",AA2391+U2392+V2392,AC2391+V2392))</f>
        <v>0.11446600000000001</v>
      </c>
      <c r="X2392" s="34"/>
      <c r="Y2392" s="53">
        <f t="shared" ref="Y2392" si="6596">IF(OR(ISBLANK(X2392),X2390=VALUE(20)),,IF(W2390="Latest Z20:",ABS(X2390-X2392-K2389*L2389-P2389*Q2389+U2391+U2392),ABS(X2391-X2392-K2391*L2391-P2391*Q2391+U2392)))</f>
        <v>0</v>
      </c>
      <c r="Z2392" s="28">
        <v>-67.832122999999996</v>
      </c>
      <c r="AA2392" s="28">
        <v>0.157583</v>
      </c>
      <c r="AB2392" s="28">
        <v>2.5897E-2</v>
      </c>
      <c r="AC2392" s="8">
        <f t="shared" ref="AC2392" si="6597">AB2392+AA2392</f>
        <v>0.18348</v>
      </c>
      <c r="AD2392" s="35">
        <v>0.114501895106041</v>
      </c>
      <c r="AE2392" s="8">
        <f t="shared" ref="AE2392" si="6598">IF(AD2392="",0,IF(OR(AC2392="",AC2392=0),W2392-AD2392,AC2392-AD2392))</f>
        <v>6.8978104893959002E-2</v>
      </c>
      <c r="AF2392" s="58">
        <f t="shared" ref="AF2392" si="6599">IF(AA2392="",(Z2392-V2392)-Z2391,AC2392-W2392)</f>
        <v>6.9013999999999992E-2</v>
      </c>
      <c r="AG2392" s="40"/>
      <c r="AH2392" s="73"/>
      <c r="AI2392" s="40"/>
      <c r="AJ2392" s="73">
        <v>450</v>
      </c>
      <c r="AK2392" s="40">
        <v>2377</v>
      </c>
      <c r="AL2392" s="73">
        <v>200</v>
      </c>
      <c r="AM2392" s="70"/>
      <c r="AN2392" s="74"/>
      <c r="AO2392" s="70"/>
      <c r="AP2392" s="63"/>
      <c r="AQ2392" s="63"/>
      <c r="AR2392" s="40"/>
      <c r="AS2392" s="40"/>
      <c r="AT2392" s="63"/>
      <c r="AU2392" s="63"/>
      <c r="AV2392" s="142"/>
      <c r="AW2392" s="71"/>
      <c r="AX2392" s="45"/>
      <c r="AY2392" s="45"/>
      <c r="AZ2392" s="46"/>
      <c r="BA2392" s="152"/>
      <c r="BB2392" s="47"/>
      <c r="BC2392" s="158">
        <v>2</v>
      </c>
      <c r="BD2392" s="158"/>
      <c r="BE2392" s="47"/>
      <c r="BF2392" s="56"/>
      <c r="BG2392" s="49"/>
      <c r="BH2392" s="50"/>
      <c r="BI2392" s="49"/>
      <c r="BJ2392" s="49"/>
      <c r="BK2392" s="49"/>
      <c r="BL2392" s="49"/>
      <c r="BM2392" s="49"/>
      <c r="BN2392" s="50"/>
      <c r="BO2392" s="49"/>
      <c r="BP2392" s="49"/>
      <c r="BQ2392" s="50"/>
      <c r="BR2392" s="9"/>
    </row>
    <row r="2393" spans="1:70" s="7" customFormat="1" x14ac:dyDescent="0.25">
      <c r="A2393" s="68" t="s">
        <v>3238</v>
      </c>
      <c r="B2393" s="67" t="s">
        <v>1347</v>
      </c>
      <c r="C2393" s="52">
        <v>45003.871851851851</v>
      </c>
      <c r="D2393" s="16">
        <f t="shared" ref="D2393" si="6600">(K2393*M2393+P2393*R2393)/(24*60*60)</f>
        <v>3.6793981481481483E-2</v>
      </c>
      <c r="E2393" s="180"/>
      <c r="F2393" s="14" t="s">
        <v>3225</v>
      </c>
      <c r="G2393" s="15">
        <v>0.11899999999999999</v>
      </c>
      <c r="H2393" s="131">
        <v>20</v>
      </c>
      <c r="I2393" s="131">
        <v>15</v>
      </c>
      <c r="J2393" s="143" t="s">
        <v>3227</v>
      </c>
      <c r="K2393" s="27">
        <v>11</v>
      </c>
      <c r="L2393" s="27">
        <v>6.0000000000000001E-3</v>
      </c>
      <c r="M2393" s="179">
        <v>289</v>
      </c>
      <c r="N2393" s="13">
        <v>289</v>
      </c>
      <c r="O2393" s="17">
        <v>2E-3</v>
      </c>
      <c r="P2393" s="27">
        <v>0</v>
      </c>
      <c r="Q2393" s="27">
        <v>6.0000000000000001E-3</v>
      </c>
      <c r="R2393" s="13">
        <v>938</v>
      </c>
      <c r="S2393" s="13">
        <v>240</v>
      </c>
      <c r="T2393" s="133">
        <v>2.9999999999999997E-4</v>
      </c>
      <c r="U2393" s="27">
        <v>2.7918999999999999E-2</v>
      </c>
      <c r="V2393" s="8">
        <f t="shared" ref="V2393" si="6601">IF(AB2391="Latest Sag:",-(K2393*L2393+P2393*Q2393),-(K2393*L2393+P2393*Q2393)+U2393)</f>
        <v>-6.6000000000000003E-2</v>
      </c>
      <c r="W2393" s="8">
        <f t="shared" ref="W2393" si="6602">IF(OR(AC2392="",AC2392=0),Z2392+V2393,IF(AB2391="Latest Sag:",AA2392+U2393+V2393,AC2392+V2393))</f>
        <v>0.119502</v>
      </c>
      <c r="X2393" s="33">
        <v>-36.273328999999997</v>
      </c>
      <c r="Y2393" s="53">
        <f t="shared" ref="Y2393" si="6603">IF(OR(ISBLANK(X2393),X2391=VALUE(20)),,IF(W2391="Latest Z20:",ABS(X2391-X2393-K2390*L2390-P2390*Q2390+U2392+U2393),ABS(X2392-X2393-K2392*L2392-P2392*Q2392+U2393)))</f>
        <v>0</v>
      </c>
      <c r="Z2393" s="28">
        <v>-67.831245999999993</v>
      </c>
      <c r="AA2393" s="28">
        <v>0.157614</v>
      </c>
      <c r="AB2393" s="28">
        <v>-3.7637999999999998E-2</v>
      </c>
      <c r="AC2393" s="8">
        <f t="shared" ref="AC2393" si="6604">AB2393+AA2393</f>
        <v>0.119976</v>
      </c>
      <c r="AD2393" s="35">
        <v>0.114501895106041</v>
      </c>
      <c r="AE2393" s="8">
        <f t="shared" ref="AE2393" si="6605">IF(AD2393="",0,IF(OR(AC2393="",AC2393=0),W2393-AD2393,AC2393-AD2393))</f>
        <v>5.4741048939589976E-3</v>
      </c>
      <c r="AF2393" s="58">
        <f t="shared" ref="AF2393" si="6606">IF(AA2393="",(Z2393-V2393)-Z2392,AC2393-W2393)</f>
        <v>4.740000000000022E-4</v>
      </c>
      <c r="AG2393" s="40"/>
      <c r="AH2393" s="73"/>
      <c r="AI2393" s="40"/>
      <c r="AJ2393" s="73">
        <v>450</v>
      </c>
      <c r="AK2393" s="40">
        <v>56</v>
      </c>
      <c r="AL2393" s="73">
        <v>200</v>
      </c>
      <c r="AM2393" s="70"/>
      <c r="AN2393" s="74"/>
      <c r="AO2393" s="70"/>
      <c r="AP2393" s="63"/>
      <c r="AQ2393" s="63"/>
      <c r="AR2393" s="40"/>
      <c r="AS2393" s="40"/>
      <c r="AT2393" s="63"/>
      <c r="AU2393" s="63"/>
      <c r="AV2393" s="142"/>
      <c r="AW2393" s="71"/>
      <c r="AX2393" s="45"/>
      <c r="AY2393" s="45"/>
      <c r="AZ2393" s="46"/>
      <c r="BA2393" s="152"/>
      <c r="BB2393" s="47"/>
      <c r="BC2393" s="158">
        <v>2</v>
      </c>
      <c r="BD2393" s="158"/>
      <c r="BE2393" s="47"/>
      <c r="BF2393" s="56"/>
      <c r="BG2393" s="49"/>
      <c r="BH2393" s="50"/>
      <c r="BI2393" s="49"/>
      <c r="BJ2393" s="49"/>
      <c r="BK2393" s="49"/>
      <c r="BL2393" s="49"/>
      <c r="BM2393" s="49"/>
      <c r="BN2393" s="50"/>
      <c r="BO2393" s="49"/>
      <c r="BP2393" s="49"/>
      <c r="BQ2393" s="50"/>
      <c r="BR2393" s="9"/>
    </row>
    <row r="2394" spans="1:70" s="7" customFormat="1" x14ac:dyDescent="0.25">
      <c r="A2394" s="68" t="s">
        <v>3239</v>
      </c>
      <c r="B2394" s="67" t="s">
        <v>1347</v>
      </c>
      <c r="C2394" s="52">
        <v>45003.921736111108</v>
      </c>
      <c r="D2394" s="16">
        <f t="shared" ref="D2394" si="6607">(K2394*M2394+P2394*R2394)/(24*60*60)</f>
        <v>1.7546296296296296E-2</v>
      </c>
      <c r="E2394" s="180"/>
      <c r="F2394" s="14" t="s">
        <v>3225</v>
      </c>
      <c r="G2394" s="15">
        <v>0.11899999999999999</v>
      </c>
      <c r="H2394" s="131">
        <v>20</v>
      </c>
      <c r="I2394" s="131">
        <v>15</v>
      </c>
      <c r="J2394" s="143" t="s">
        <v>3227</v>
      </c>
      <c r="K2394" s="27">
        <v>2</v>
      </c>
      <c r="L2394" s="27">
        <v>6.0000000000000001E-3</v>
      </c>
      <c r="M2394" s="179">
        <v>289</v>
      </c>
      <c r="N2394" s="13">
        <v>289</v>
      </c>
      <c r="O2394" s="17">
        <v>2E-3</v>
      </c>
      <c r="P2394" s="27">
        <v>1</v>
      </c>
      <c r="Q2394" s="27">
        <v>6.0000000000000001E-3</v>
      </c>
      <c r="R2394" s="13">
        <v>938</v>
      </c>
      <c r="S2394" s="13">
        <v>240</v>
      </c>
      <c r="T2394" s="133">
        <v>2.9999999999999997E-4</v>
      </c>
      <c r="U2394" s="27">
        <v>1.2559000000000001E-2</v>
      </c>
      <c r="V2394" s="8">
        <f t="shared" ref="V2394" si="6608">IF(AB2392="Latest Sag:",-(K2394*L2394+P2394*Q2394),-(K2394*L2394+P2394*Q2394)+U2394)</f>
        <v>-5.4410000000000014E-3</v>
      </c>
      <c r="W2394" s="8">
        <f t="shared" ref="W2394" si="6609">IF(OR(AC2393="",AC2393=0),Z2393+V2394,IF(AB2392="Latest Sag:",AA2393+U2394+V2394,AC2393+V2394))</f>
        <v>0.114535</v>
      </c>
      <c r="X2394" s="33">
        <v>-36.326771000000001</v>
      </c>
      <c r="Y2394" s="53">
        <f t="shared" ref="Y2394" si="6610">IF(OR(ISBLANK(X2394),X2392=VALUE(20)),,IF(W2392="Latest Z20:",ABS(X2392-X2394-K2391*L2391-P2391*Q2391+U2393+U2394),ABS(X2393-X2394-K2393*L2393-P2393*Q2393+U2394)))</f>
        <v>1.0000000039839252E-6</v>
      </c>
      <c r="Z2394" s="28">
        <v>-67.831303000000005</v>
      </c>
      <c r="AA2394" s="28">
        <v>0.15762000000000001</v>
      </c>
      <c r="AB2394" s="28">
        <v>-4.2474999999999999E-2</v>
      </c>
      <c r="AC2394" s="8">
        <f t="shared" ref="AC2394" si="6611">AB2394+AA2394</f>
        <v>0.11514500000000001</v>
      </c>
      <c r="AD2394" s="35">
        <v>0.114501895106041</v>
      </c>
      <c r="AE2394" s="8">
        <f t="shared" ref="AE2394" si="6612">IF(AD2394="",0,IF(OR(AC2394="",AC2394=0),W2394-AD2394,AC2394-AD2394))</f>
        <v>6.4310489395900949E-4</v>
      </c>
      <c r="AF2394" s="58">
        <f t="shared" ref="AF2394" si="6613">IF(AA2394="",(Z2394-V2394)-Z2393,AC2394-W2394)</f>
        <v>6.1000000000001331E-4</v>
      </c>
      <c r="AG2394" s="40"/>
      <c r="AH2394" s="73"/>
      <c r="AI2394" s="40"/>
      <c r="AJ2394" s="73">
        <v>450</v>
      </c>
      <c r="AK2394" s="40">
        <v>39</v>
      </c>
      <c r="AL2394" s="73">
        <v>200</v>
      </c>
      <c r="AM2394" s="70"/>
      <c r="AN2394" s="74"/>
      <c r="AO2394" s="70"/>
      <c r="AP2394" s="63"/>
      <c r="AQ2394" s="63"/>
      <c r="AR2394" s="40"/>
      <c r="AS2394" s="40"/>
      <c r="AT2394" s="63"/>
      <c r="AU2394" s="63"/>
      <c r="AV2394" s="142"/>
      <c r="AW2394" s="71"/>
      <c r="AX2394" s="45"/>
      <c r="AY2394" s="45"/>
      <c r="AZ2394" s="46"/>
      <c r="BA2394" s="152"/>
      <c r="BB2394" s="47"/>
      <c r="BC2394" s="158">
        <v>2</v>
      </c>
      <c r="BD2394" s="158"/>
      <c r="BE2394" s="47"/>
      <c r="BF2394" s="56"/>
      <c r="BG2394" s="49"/>
      <c r="BH2394" s="50"/>
      <c r="BI2394" s="49"/>
      <c r="BJ2394" s="49"/>
      <c r="BK2394" s="49"/>
      <c r="BL2394" s="49"/>
      <c r="BM2394" s="49"/>
      <c r="BN2394" s="50"/>
      <c r="BO2394" s="49"/>
      <c r="BP2394" s="49"/>
      <c r="BQ2394" s="50"/>
      <c r="BR2394" s="9"/>
    </row>
    <row r="2395" spans="1:70" s="7" customFormat="1" x14ac:dyDescent="0.25">
      <c r="A2395" s="68" t="s">
        <v>3240</v>
      </c>
      <c r="B2395" s="67" t="s">
        <v>1347</v>
      </c>
      <c r="C2395" s="52">
        <v>45003.951296296298</v>
      </c>
      <c r="D2395" s="16">
        <f t="shared" ref="D2395" si="6614">(K2395*M2395+P2395*R2395)/(24*60*60)</f>
        <v>1.7546296296296296E-2</v>
      </c>
      <c r="E2395" s="180"/>
      <c r="F2395" s="14" t="s">
        <v>3225</v>
      </c>
      <c r="G2395" s="15">
        <v>0.11899999999999999</v>
      </c>
      <c r="H2395" s="131">
        <v>20</v>
      </c>
      <c r="I2395" s="131">
        <v>15</v>
      </c>
      <c r="J2395" s="143" t="s">
        <v>3227</v>
      </c>
      <c r="K2395" s="27">
        <v>2</v>
      </c>
      <c r="L2395" s="27">
        <v>6.0000000000000001E-3</v>
      </c>
      <c r="M2395" s="179">
        <v>289</v>
      </c>
      <c r="N2395" s="13">
        <v>289</v>
      </c>
      <c r="O2395" s="17">
        <v>2E-3</v>
      </c>
      <c r="P2395" s="27">
        <v>1</v>
      </c>
      <c r="Q2395" s="27">
        <v>6.0000000000000001E-3</v>
      </c>
      <c r="R2395" s="13">
        <v>938</v>
      </c>
      <c r="S2395" s="13">
        <v>240</v>
      </c>
      <c r="T2395" s="133">
        <v>2.9999999999999997E-4</v>
      </c>
      <c r="U2395" s="27">
        <v>1.7340000000000001E-2</v>
      </c>
      <c r="V2395" s="8">
        <f t="shared" ref="V2395" si="6615">IF(AB2393="Latest Sag:",-(K2395*L2395+P2395*Q2395),-(K2395*L2395+P2395*Q2395)+U2395)</f>
        <v>-6.6000000000000086E-4</v>
      </c>
      <c r="W2395" s="8">
        <f t="shared" ref="W2395" si="6616">IF(OR(AC2394="",AC2394=0),Z2394+V2395,IF(AB2393="Latest Sag:",AA2394+U2395+V2395,AC2394+V2395))</f>
        <v>0.114485</v>
      </c>
      <c r="X2395" s="33">
        <v>-36.327429000000002</v>
      </c>
      <c r="Y2395" s="53">
        <f t="shared" ref="Y2395" si="6617">IF(OR(ISBLANK(X2395),X2393=VALUE(20)),,IF(W2393="Latest Z20:",ABS(X2393-X2395-K2392*L2392-P2392*Q2392+U2394+U2395),ABS(X2394-X2395-K2394*L2394-P2394*Q2394+U2395)))</f>
        <v>1.9999999986211603E-6</v>
      </c>
      <c r="Z2395" s="28">
        <v>-67.831361999999999</v>
      </c>
      <c r="AA2395" s="28">
        <v>0.15762300000000001</v>
      </c>
      <c r="AB2395" s="28">
        <v>-4.3087E-2</v>
      </c>
      <c r="AC2395" s="8">
        <f t="shared" ref="AC2395" si="6618">AB2395+AA2395</f>
        <v>0.11453600000000001</v>
      </c>
      <c r="AD2395" s="35">
        <v>0.114501895106041</v>
      </c>
      <c r="AE2395" s="8">
        <f t="shared" ref="AE2395" si="6619">IF(AD2395="",0,IF(OR(AC2395="",AC2395=0),W2395-AD2395,AC2395-AD2395))</f>
        <v>3.4104893959011062E-5</v>
      </c>
      <c r="AF2395" s="58">
        <f t="shared" ref="AF2395" si="6620">IF(AA2395="",(Z2395-V2395)-Z2394,AC2395-W2395)</f>
        <v>5.1000000000009371E-5</v>
      </c>
      <c r="AG2395" s="40"/>
      <c r="AH2395" s="73"/>
      <c r="AI2395" s="40"/>
      <c r="AJ2395" s="73">
        <v>450</v>
      </c>
      <c r="AK2395" s="40">
        <v>19</v>
      </c>
      <c r="AL2395" s="73">
        <v>200</v>
      </c>
      <c r="AM2395" s="70"/>
      <c r="AN2395" s="74"/>
      <c r="AO2395" s="70"/>
      <c r="AP2395" s="63"/>
      <c r="AQ2395" s="63"/>
      <c r="AR2395" s="40"/>
      <c r="AS2395" s="40"/>
      <c r="AT2395" s="63"/>
      <c r="AU2395" s="63"/>
      <c r="AV2395" s="142"/>
      <c r="AW2395" s="71"/>
      <c r="AX2395" s="45"/>
      <c r="AY2395" s="45"/>
      <c r="AZ2395" s="46"/>
      <c r="BA2395" s="152"/>
      <c r="BB2395" s="47"/>
      <c r="BC2395" s="158">
        <v>2</v>
      </c>
      <c r="BD2395" s="158">
        <v>10</v>
      </c>
      <c r="BE2395" s="47">
        <v>8.9</v>
      </c>
      <c r="BF2395" s="56"/>
      <c r="BG2395" s="49"/>
      <c r="BH2395" s="50"/>
      <c r="BI2395" s="49"/>
      <c r="BJ2395" s="49"/>
      <c r="BK2395" s="49"/>
      <c r="BL2395" s="49"/>
      <c r="BM2395" s="49"/>
      <c r="BN2395" s="50"/>
      <c r="BO2395" s="49"/>
      <c r="BP2395" s="49"/>
      <c r="BQ2395" s="50"/>
      <c r="BR2395" s="9"/>
    </row>
    <row r="2396" spans="1:70" s="6" customFormat="1" x14ac:dyDescent="0.25">
      <c r="A2396" s="170" t="s">
        <v>1155</v>
      </c>
      <c r="B2396" s="136"/>
      <c r="C2396" s="137">
        <v>45004.002615740741</v>
      </c>
      <c r="D2396" s="146">
        <v>3.58</v>
      </c>
      <c r="E2396" s="181" t="s">
        <v>814</v>
      </c>
      <c r="F2396" s="165" t="s">
        <v>1175</v>
      </c>
      <c r="G2396" s="22"/>
      <c r="H2396" s="134"/>
      <c r="I2396" s="134"/>
      <c r="J2396" s="145"/>
      <c r="K2396" s="29"/>
      <c r="L2396" s="29"/>
      <c r="M2396" s="1"/>
      <c r="N2396" s="1"/>
      <c r="O2396" s="3"/>
      <c r="P2396" s="29"/>
      <c r="Q2396" s="29"/>
      <c r="R2396" s="1"/>
      <c r="S2396" s="1"/>
      <c r="T2396" s="147" t="s">
        <v>903</v>
      </c>
      <c r="U2396" s="32" t="s">
        <v>24</v>
      </c>
      <c r="V2396" s="24"/>
      <c r="W2396" s="25" t="s">
        <v>22</v>
      </c>
      <c r="X2396" s="30">
        <v>20</v>
      </c>
      <c r="Y2396" s="138"/>
      <c r="Z2396" s="30"/>
      <c r="AA2396" s="30"/>
      <c r="AB2396" s="36" t="s">
        <v>21</v>
      </c>
      <c r="AC2396" s="24">
        <f>$AC$2395</f>
        <v>0.11453600000000001</v>
      </c>
      <c r="AD2396" s="30"/>
      <c r="AE2396" s="24"/>
      <c r="AF2396" s="24"/>
      <c r="AG2396" s="41"/>
      <c r="AH2396" s="41"/>
      <c r="AI2396" s="41"/>
      <c r="AJ2396" s="41"/>
      <c r="AK2396" s="41"/>
      <c r="AL2396" s="41"/>
      <c r="AM2396" s="41"/>
      <c r="AN2396" s="41"/>
      <c r="AO2396" s="41"/>
      <c r="AP2396" s="135"/>
      <c r="AQ2396" s="135"/>
      <c r="AR2396" s="41"/>
      <c r="AS2396" s="41"/>
      <c r="AT2396" s="135"/>
      <c r="AU2396" s="135"/>
      <c r="AV2396" s="29"/>
      <c r="AW2396" s="42"/>
      <c r="AX2396" s="42"/>
      <c r="AY2396" s="42"/>
      <c r="AZ2396" s="43"/>
      <c r="BA2396" s="151"/>
      <c r="BB2396" s="44"/>
      <c r="BC2396" s="157">
        <v>3</v>
      </c>
      <c r="BD2396" s="157"/>
      <c r="BE2396" s="44"/>
      <c r="BF2396" s="48"/>
      <c r="BG2396" s="48"/>
      <c r="BH2396" s="48"/>
      <c r="BI2396" s="48"/>
      <c r="BJ2396" s="48"/>
      <c r="BK2396" s="48"/>
      <c r="BL2396" s="48"/>
      <c r="BM2396" s="48"/>
      <c r="BN2396" s="48"/>
      <c r="BO2396" s="48"/>
      <c r="BP2396" s="48"/>
      <c r="BQ2396" s="48"/>
      <c r="BR2396" s="1"/>
    </row>
    <row r="2397" spans="1:70" s="7" customFormat="1" x14ac:dyDescent="0.25">
      <c r="A2397" s="68" t="s">
        <v>3241</v>
      </c>
      <c r="B2397" s="67" t="s">
        <v>1347</v>
      </c>
      <c r="C2397" s="52">
        <v>45004.010127314818</v>
      </c>
      <c r="D2397" s="16">
        <f t="shared" ref="D2397" si="6621">(K2397*M2397+P2397*R2397)/(24*60*60)</f>
        <v>0</v>
      </c>
      <c r="E2397" s="180"/>
      <c r="F2397" s="14" t="s">
        <v>3225</v>
      </c>
      <c r="G2397" s="15">
        <v>0.11899999999999999</v>
      </c>
      <c r="H2397" s="131">
        <v>20</v>
      </c>
      <c r="I2397" s="131">
        <v>15</v>
      </c>
      <c r="J2397" s="143" t="s">
        <v>3227</v>
      </c>
      <c r="K2397" s="37"/>
      <c r="L2397" s="27">
        <v>6.0000000000000001E-3</v>
      </c>
      <c r="M2397" s="179">
        <v>289</v>
      </c>
      <c r="N2397" s="13">
        <v>289</v>
      </c>
      <c r="O2397" s="17">
        <v>2E-3</v>
      </c>
      <c r="P2397" s="37"/>
      <c r="Q2397" s="27">
        <v>6.0000000000000001E-3</v>
      </c>
      <c r="R2397" s="13">
        <v>938</v>
      </c>
      <c r="S2397" s="13">
        <v>240</v>
      </c>
      <c r="T2397" s="133">
        <v>2.9999999999999997E-4</v>
      </c>
      <c r="U2397" s="27"/>
      <c r="V2397" s="8">
        <f t="shared" ref="V2397" si="6622">IF(AB2395="Latest Sag:",-(K2397*L2397+P2397*Q2397),-(K2397*L2397+P2397*Q2397)+U2397)</f>
        <v>0</v>
      </c>
      <c r="W2397" s="8">
        <f t="shared" ref="W2397" si="6623">IF(OR(AC2396="",AC2396=0),Z2396+V2397,IF(AB2395="Latest Sag:",AA2396+U2397+V2397,AC2396+V2397))</f>
        <v>0.11453600000000001</v>
      </c>
      <c r="X2397" s="34"/>
      <c r="Y2397" s="53">
        <f t="shared" ref="Y2397" si="6624">IF(OR(ISBLANK(X2397),X2395=VALUE(20)),,IF(W2395="Latest Z20:",ABS(X2395-X2397-K2394*L2394-P2394*Q2394+U2396+U2397),ABS(X2396-X2397-K2396*L2396-P2396*Q2396+U2397)))</f>
        <v>0</v>
      </c>
      <c r="Z2397" s="28">
        <v>-67.830533000000003</v>
      </c>
      <c r="AA2397" s="28">
        <v>0.157803</v>
      </c>
      <c r="AB2397" s="28">
        <v>2.6311000000000001E-2</v>
      </c>
      <c r="AC2397" s="8">
        <f t="shared" ref="AC2397" si="6625">AB2397+AA2397</f>
        <v>0.184114</v>
      </c>
      <c r="AD2397" s="35">
        <v>0.11471915048016899</v>
      </c>
      <c r="AE2397" s="8">
        <f t="shared" ref="AE2397" si="6626">IF(AD2397="",0,IF(OR(AC2397="",AC2397=0),W2397-AD2397,AC2397-AD2397))</f>
        <v>6.9394849519831006E-2</v>
      </c>
      <c r="AF2397" s="58">
        <f t="shared" ref="AF2397" si="6627">IF(AA2397="",(Z2397-V2397)-Z2396,AC2397-W2397)</f>
        <v>6.9577999999999987E-2</v>
      </c>
      <c r="AG2397" s="40"/>
      <c r="AH2397" s="73"/>
      <c r="AI2397" s="40"/>
      <c r="AJ2397" s="73">
        <v>450</v>
      </c>
      <c r="AK2397" s="40">
        <v>1576</v>
      </c>
      <c r="AL2397" s="73">
        <v>200</v>
      </c>
      <c r="AM2397" s="70"/>
      <c r="AN2397" s="74"/>
      <c r="AO2397" s="70"/>
      <c r="AP2397" s="63"/>
      <c r="AQ2397" s="63"/>
      <c r="AR2397" s="40"/>
      <c r="AS2397" s="40"/>
      <c r="AT2397" s="63"/>
      <c r="AU2397" s="63"/>
      <c r="AV2397" s="142"/>
      <c r="AW2397" s="71"/>
      <c r="AX2397" s="45"/>
      <c r="AY2397" s="45"/>
      <c r="AZ2397" s="46"/>
      <c r="BA2397" s="152"/>
      <c r="BB2397" s="47"/>
      <c r="BC2397" s="158">
        <v>3</v>
      </c>
      <c r="BD2397" s="158"/>
      <c r="BE2397" s="47"/>
      <c r="BF2397" s="56"/>
      <c r="BG2397" s="49"/>
      <c r="BH2397" s="50"/>
      <c r="BI2397" s="49"/>
      <c r="BJ2397" s="49"/>
      <c r="BK2397" s="49"/>
      <c r="BL2397" s="49"/>
      <c r="BM2397" s="49"/>
      <c r="BN2397" s="50"/>
      <c r="BO2397" s="49"/>
      <c r="BP2397" s="49"/>
      <c r="BQ2397" s="50"/>
      <c r="BR2397" s="9"/>
    </row>
    <row r="2398" spans="1:70" s="7" customFormat="1" x14ac:dyDescent="0.25">
      <c r="A2398" s="68" t="s">
        <v>3242</v>
      </c>
      <c r="B2398" s="67" t="s">
        <v>1347</v>
      </c>
      <c r="C2398" s="52">
        <v>45004.024930555555</v>
      </c>
      <c r="D2398" s="16">
        <f t="shared" ref="D2398" si="6628">(K2398*M2398+P2398*R2398)/(24*60*60)</f>
        <v>3.6793981481481483E-2</v>
      </c>
      <c r="E2398" s="180"/>
      <c r="F2398" s="14" t="s">
        <v>3225</v>
      </c>
      <c r="G2398" s="15">
        <v>0.11899999999999999</v>
      </c>
      <c r="H2398" s="131">
        <v>20</v>
      </c>
      <c r="I2398" s="131">
        <v>15</v>
      </c>
      <c r="J2398" s="143" t="s">
        <v>3227</v>
      </c>
      <c r="K2398" s="27">
        <v>11</v>
      </c>
      <c r="L2398" s="27">
        <v>6.0000000000000001E-3</v>
      </c>
      <c r="M2398" s="179">
        <v>289</v>
      </c>
      <c r="N2398" s="13">
        <v>289</v>
      </c>
      <c r="O2398" s="17">
        <v>2E-3</v>
      </c>
      <c r="P2398" s="27">
        <v>0</v>
      </c>
      <c r="Q2398" s="27">
        <v>6.0000000000000001E-3</v>
      </c>
      <c r="R2398" s="13">
        <v>938</v>
      </c>
      <c r="S2398" s="13">
        <v>240</v>
      </c>
      <c r="T2398" s="133">
        <v>2.9999999999999997E-4</v>
      </c>
      <c r="U2398" s="27">
        <v>2.8183E-2</v>
      </c>
      <c r="V2398" s="8">
        <f t="shared" ref="V2398" si="6629">IF(AB2396="Latest Sag:",-(K2398*L2398+P2398*Q2398),-(K2398*L2398+P2398*Q2398)+U2398)</f>
        <v>-6.6000000000000003E-2</v>
      </c>
      <c r="W2398" s="8">
        <f t="shared" ref="W2398" si="6630">IF(OR(AC2397="",AC2397=0),Z2397+V2398,IF(AB2396="Latest Sag:",AA2397+U2398+V2398,AC2397+V2398))</f>
        <v>0.11998599999999998</v>
      </c>
      <c r="X2398" s="33">
        <v>-36.270648000000001</v>
      </c>
      <c r="Y2398" s="53">
        <f t="shared" ref="Y2398" si="6631">IF(OR(ISBLANK(X2398),X2396=VALUE(20)),,IF(W2396="Latest Z20:",ABS(X2396-X2398-K2395*L2395-P2395*Q2395+U2397+U2398),ABS(X2397-X2398-K2397*L2397-P2397*Q2397+U2398)))</f>
        <v>0</v>
      </c>
      <c r="Z2398" s="28">
        <v>-67.830044999999998</v>
      </c>
      <c r="AA2398" s="28">
        <v>0.15775400000000001</v>
      </c>
      <c r="AB2398" s="28">
        <v>-3.6046000000000002E-2</v>
      </c>
      <c r="AC2398" s="8">
        <f t="shared" ref="AC2398" si="6632">AB2398+AA2398</f>
        <v>0.12170800000000001</v>
      </c>
      <c r="AD2398" s="35">
        <v>0.11471915048016899</v>
      </c>
      <c r="AE2398" s="8">
        <f t="shared" ref="AE2398" si="6633">IF(AD2398="",0,IF(OR(AC2398="",AC2398=0),W2398-AD2398,AC2398-AD2398))</f>
        <v>6.9888495198310169E-3</v>
      </c>
      <c r="AF2398" s="58">
        <f t="shared" ref="AF2398" si="6634">IF(AA2398="",(Z2398-V2398)-Z2397,AC2398-W2398)</f>
        <v>1.7220000000000291E-3</v>
      </c>
      <c r="AG2398" s="40"/>
      <c r="AH2398" s="73"/>
      <c r="AI2398" s="40"/>
      <c r="AJ2398" s="73">
        <v>450</v>
      </c>
      <c r="AK2398" s="40">
        <v>66</v>
      </c>
      <c r="AL2398" s="73">
        <v>200</v>
      </c>
      <c r="AM2398" s="70"/>
      <c r="AN2398" s="74"/>
      <c r="AO2398" s="70"/>
      <c r="AP2398" s="63"/>
      <c r="AQ2398" s="63"/>
      <c r="AR2398" s="40"/>
      <c r="AS2398" s="40"/>
      <c r="AT2398" s="63"/>
      <c r="AU2398" s="63"/>
      <c r="AV2398" s="142"/>
      <c r="AW2398" s="71"/>
      <c r="AX2398" s="45"/>
      <c r="AY2398" s="45"/>
      <c r="AZ2398" s="46"/>
      <c r="BA2398" s="152"/>
      <c r="BB2398" s="47"/>
      <c r="BC2398" s="158">
        <v>3</v>
      </c>
      <c r="BD2398" s="158"/>
      <c r="BE2398" s="47"/>
      <c r="BF2398" s="56"/>
      <c r="BG2398" s="49"/>
      <c r="BH2398" s="50"/>
      <c r="BI2398" s="49"/>
      <c r="BJ2398" s="49"/>
      <c r="BK2398" s="49"/>
      <c r="BL2398" s="49"/>
      <c r="BM2398" s="49"/>
      <c r="BN2398" s="50"/>
      <c r="BO2398" s="49"/>
      <c r="BP2398" s="49"/>
      <c r="BQ2398" s="50"/>
      <c r="BR2398" s="9"/>
    </row>
    <row r="2399" spans="1:70" s="7" customFormat="1" x14ac:dyDescent="0.25">
      <c r="A2399" s="68" t="s">
        <v>3243</v>
      </c>
      <c r="B2399" s="67" t="s">
        <v>1347</v>
      </c>
      <c r="C2399" s="52">
        <v>45004.07576388889</v>
      </c>
      <c r="D2399" s="16">
        <f t="shared" ref="D2399" si="6635">(K2399*M2399+P2399*R2399)/(24*60*60)</f>
        <v>1.0034722222222223E-2</v>
      </c>
      <c r="E2399" s="180"/>
      <c r="F2399" s="14" t="s">
        <v>3225</v>
      </c>
      <c r="G2399" s="15">
        <v>0.11899999999999999</v>
      </c>
      <c r="H2399" s="131">
        <v>20</v>
      </c>
      <c r="I2399" s="131">
        <v>15</v>
      </c>
      <c r="J2399" s="143" t="s">
        <v>3227</v>
      </c>
      <c r="K2399" s="27">
        <v>3</v>
      </c>
      <c r="L2399" s="27">
        <v>6.0000000000000001E-3</v>
      </c>
      <c r="M2399" s="179">
        <v>289</v>
      </c>
      <c r="N2399" s="13">
        <v>289</v>
      </c>
      <c r="O2399" s="17">
        <v>2E-3</v>
      </c>
      <c r="P2399" s="27">
        <v>0</v>
      </c>
      <c r="Q2399" s="27">
        <v>6.0000000000000001E-3</v>
      </c>
      <c r="R2399" s="13">
        <v>938</v>
      </c>
      <c r="S2399" s="13">
        <v>240</v>
      </c>
      <c r="T2399" s="133">
        <v>2.9999999999999997E-4</v>
      </c>
      <c r="U2399" s="27">
        <v>1.6041E-2</v>
      </c>
      <c r="V2399" s="8">
        <f t="shared" ref="V2399" si="6636">IF(AB2397="Latest Sag:",-(K2399*L2399+P2399*Q2399),-(K2399*L2399+P2399*Q2399)+U2399)</f>
        <v>-1.9590000000000024E-3</v>
      </c>
      <c r="W2399" s="8">
        <f t="shared" ref="W2399" si="6637">IF(OR(AC2398="",AC2398=0),Z2398+V2399,IF(AB2397="Latest Sag:",AA2398+U2399+V2399,AC2398+V2399))</f>
        <v>0.11974900000000001</v>
      </c>
      <c r="X2399" s="33">
        <v>-36.320607000000003</v>
      </c>
      <c r="Y2399" s="53">
        <f t="shared" ref="Y2399" si="6638">IF(OR(ISBLANK(X2399),X2397=VALUE(20)),,IF(W2397="Latest Z20:",ABS(X2397-X2399-K2396*L2396-P2396*Q2396+U2398+U2399),ABS(X2398-X2399-K2398*L2398-P2398*Q2398+U2399)))</f>
        <v>1.1934897514720433E-15</v>
      </c>
      <c r="Z2399" s="28">
        <v>-67.830224000000001</v>
      </c>
      <c r="AA2399" s="28">
        <v>0.157772</v>
      </c>
      <c r="AB2399" s="28">
        <v>-3.7143000000000002E-2</v>
      </c>
      <c r="AC2399" s="8">
        <f t="shared" ref="AC2399" si="6639">AB2399+AA2399</f>
        <v>0.12062899999999999</v>
      </c>
      <c r="AD2399" s="35">
        <v>0.11471915048016899</v>
      </c>
      <c r="AE2399" s="8">
        <f t="shared" ref="AE2399" si="6640">IF(AD2399="",0,IF(OR(AC2399="",AC2399=0),W2399-AD2399,AC2399-AD2399))</f>
        <v>5.9098495198309925E-3</v>
      </c>
      <c r="AF2399" s="58">
        <f t="shared" ref="AF2399" si="6641">IF(AA2399="",(Z2399-V2399)-Z2398,AC2399-W2399)</f>
        <v>8.7999999999997802E-4</v>
      </c>
      <c r="AG2399" s="40"/>
      <c r="AH2399" s="73"/>
      <c r="AI2399" s="40"/>
      <c r="AJ2399" s="73">
        <v>450</v>
      </c>
      <c r="AK2399" s="40">
        <v>20</v>
      </c>
      <c r="AL2399" s="73">
        <v>200</v>
      </c>
      <c r="AM2399" s="70"/>
      <c r="AN2399" s="74"/>
      <c r="AO2399" s="70"/>
      <c r="AP2399" s="63"/>
      <c r="AQ2399" s="63"/>
      <c r="AR2399" s="40"/>
      <c r="AS2399" s="40"/>
      <c r="AT2399" s="63"/>
      <c r="AU2399" s="63"/>
      <c r="AV2399" s="142"/>
      <c r="AW2399" s="71"/>
      <c r="AX2399" s="45"/>
      <c r="AY2399" s="45"/>
      <c r="AZ2399" s="46"/>
      <c r="BA2399" s="152"/>
      <c r="BB2399" s="47"/>
      <c r="BC2399" s="158">
        <v>3</v>
      </c>
      <c r="BD2399" s="158"/>
      <c r="BE2399" s="47"/>
      <c r="BF2399" s="56"/>
      <c r="BG2399" s="49"/>
      <c r="BH2399" s="50"/>
      <c r="BI2399" s="49"/>
      <c r="BJ2399" s="49"/>
      <c r="BK2399" s="49"/>
      <c r="BL2399" s="49"/>
      <c r="BM2399" s="49"/>
      <c r="BN2399" s="50"/>
      <c r="BO2399" s="49"/>
      <c r="BP2399" s="49"/>
      <c r="BQ2399" s="50"/>
      <c r="BR2399" s="9"/>
    </row>
    <row r="2400" spans="1:70" s="7" customFormat="1" x14ac:dyDescent="0.25">
      <c r="A2400" s="68" t="s">
        <v>3244</v>
      </c>
      <c r="B2400" s="67" t="s">
        <v>1347</v>
      </c>
      <c r="C2400" s="52">
        <v>45004.096319444441</v>
      </c>
      <c r="D2400" s="16">
        <f t="shared" ref="D2400" si="6642">(K2400*M2400+P2400*R2400)/(24*60*60)</f>
        <v>1.7546296296296296E-2</v>
      </c>
      <c r="E2400" s="180"/>
      <c r="F2400" s="14" t="s">
        <v>3225</v>
      </c>
      <c r="G2400" s="15">
        <v>0.11899999999999999</v>
      </c>
      <c r="H2400" s="131">
        <v>20</v>
      </c>
      <c r="I2400" s="131">
        <v>15</v>
      </c>
      <c r="J2400" s="143" t="s">
        <v>3227</v>
      </c>
      <c r="K2400" s="27">
        <v>2</v>
      </c>
      <c r="L2400" s="27">
        <v>6.0000000000000001E-3</v>
      </c>
      <c r="M2400" s="179">
        <v>289</v>
      </c>
      <c r="N2400" s="13">
        <v>289</v>
      </c>
      <c r="O2400" s="17">
        <v>2E-3</v>
      </c>
      <c r="P2400" s="27">
        <v>1</v>
      </c>
      <c r="Q2400" s="27">
        <v>6.0000000000000001E-3</v>
      </c>
      <c r="R2400" s="13">
        <v>938</v>
      </c>
      <c r="S2400" s="13">
        <v>240</v>
      </c>
      <c r="T2400" s="133">
        <v>2.9999999999999997E-4</v>
      </c>
      <c r="U2400" s="27">
        <v>1.2111E-2</v>
      </c>
      <c r="V2400" s="8">
        <f t="shared" ref="V2400" si="6643">IF(AB2398="Latest Sag:",-(K2400*L2400+P2400*Q2400),-(K2400*L2400+P2400*Q2400)+U2400)</f>
        <v>-5.8890000000000019E-3</v>
      </c>
      <c r="W2400" s="8">
        <f t="shared" ref="W2400" si="6644">IF(OR(AC2399="",AC2399=0),Z2399+V2400,IF(AB2398="Latest Sag:",AA2399+U2400+V2400,AC2399+V2400))</f>
        <v>0.11473999999999998</v>
      </c>
      <c r="X2400" s="33">
        <v>-36.326497000000003</v>
      </c>
      <c r="Y2400" s="53">
        <f t="shared" ref="Y2400" si="6645">IF(OR(ISBLANK(X2400),X2398=VALUE(20)),,IF(W2398="Latest Z20:",ABS(X2398-X2400-K2397*L2397-P2397*Q2397+U2399+U2400),ABS(X2399-X2400-K2399*L2399-P2399*Q2399+U2400)))</f>
        <v>1.0000000008371368E-6</v>
      </c>
      <c r="Z2400" s="28">
        <v>-67.830128999999999</v>
      </c>
      <c r="AA2400" s="28">
        <v>0.15778600000000001</v>
      </c>
      <c r="AB2400" s="28">
        <v>-4.2867000000000002E-2</v>
      </c>
      <c r="AC2400" s="8">
        <f t="shared" ref="AC2400" si="6646">AB2400+AA2400</f>
        <v>0.11491900000000001</v>
      </c>
      <c r="AD2400" s="35">
        <v>0.11471915048016899</v>
      </c>
      <c r="AE2400" s="8">
        <f t="shared" ref="AE2400" si="6647">IF(AD2400="",0,IF(OR(AC2400="",AC2400=0),W2400-AD2400,AC2400-AD2400))</f>
        <v>1.9984951983101351E-4</v>
      </c>
      <c r="AF2400" s="58">
        <f t="shared" ref="AF2400" si="6648">IF(AA2400="",(Z2400-V2400)-Z2399,AC2400-W2400)</f>
        <v>1.7900000000002636E-4</v>
      </c>
      <c r="AG2400" s="40"/>
      <c r="AH2400" s="73"/>
      <c r="AI2400" s="40"/>
      <c r="AJ2400" s="73">
        <v>450</v>
      </c>
      <c r="AK2400" s="40">
        <v>35</v>
      </c>
      <c r="AL2400" s="73">
        <v>200</v>
      </c>
      <c r="AM2400" s="70"/>
      <c r="AN2400" s="74"/>
      <c r="AO2400" s="70"/>
      <c r="AP2400" s="63"/>
      <c r="AQ2400" s="63"/>
      <c r="AR2400" s="40"/>
      <c r="AS2400" s="40"/>
      <c r="AT2400" s="63"/>
      <c r="AU2400" s="63"/>
      <c r="AV2400" s="142"/>
      <c r="AW2400" s="71"/>
      <c r="AX2400" s="45"/>
      <c r="AY2400" s="45"/>
      <c r="AZ2400" s="46"/>
      <c r="BA2400" s="152"/>
      <c r="BB2400" s="47"/>
      <c r="BC2400" s="158">
        <v>3</v>
      </c>
      <c r="BD2400" s="158"/>
      <c r="BE2400" s="47"/>
      <c r="BF2400" s="56"/>
      <c r="BG2400" s="49"/>
      <c r="BH2400" s="50"/>
      <c r="BI2400" s="49"/>
      <c r="BJ2400" s="49"/>
      <c r="BK2400" s="49"/>
      <c r="BL2400" s="49"/>
      <c r="BM2400" s="49"/>
      <c r="BN2400" s="50"/>
      <c r="BO2400" s="49"/>
      <c r="BP2400" s="49"/>
      <c r="BQ2400" s="50"/>
      <c r="BR2400" s="9"/>
    </row>
    <row r="2401" spans="1:70" s="6" customFormat="1" x14ac:dyDescent="0.25">
      <c r="A2401" s="170" t="s">
        <v>1155</v>
      </c>
      <c r="B2401" s="136"/>
      <c r="C2401" s="137">
        <v>45004.135231481479</v>
      </c>
      <c r="D2401" s="146">
        <v>3.18</v>
      </c>
      <c r="E2401" s="181" t="s">
        <v>814</v>
      </c>
      <c r="F2401" s="165" t="s">
        <v>1179</v>
      </c>
      <c r="G2401" s="22"/>
      <c r="H2401" s="134"/>
      <c r="I2401" s="134"/>
      <c r="J2401" s="145"/>
      <c r="K2401" s="29"/>
      <c r="L2401" s="29"/>
      <c r="M2401" s="1"/>
      <c r="N2401" s="1"/>
      <c r="O2401" s="3"/>
      <c r="P2401" s="29"/>
      <c r="Q2401" s="29"/>
      <c r="R2401" s="1"/>
      <c r="S2401" s="1"/>
      <c r="T2401" s="147" t="s">
        <v>903</v>
      </c>
      <c r="U2401" s="32" t="s">
        <v>24</v>
      </c>
      <c r="V2401" s="24"/>
      <c r="W2401" s="25" t="s">
        <v>22</v>
      </c>
      <c r="X2401" s="30">
        <v>20</v>
      </c>
      <c r="Y2401" s="138"/>
      <c r="Z2401" s="30"/>
      <c r="AA2401" s="30"/>
      <c r="AB2401" s="36" t="s">
        <v>21</v>
      </c>
      <c r="AC2401" s="24">
        <f>$AC$2400</f>
        <v>0.11491900000000001</v>
      </c>
      <c r="AD2401" s="30"/>
      <c r="AE2401" s="24"/>
      <c r="AF2401" s="24"/>
      <c r="AG2401" s="41"/>
      <c r="AH2401" s="41"/>
      <c r="AI2401" s="41"/>
      <c r="AJ2401" s="41"/>
      <c r="AK2401" s="41"/>
      <c r="AL2401" s="41"/>
      <c r="AM2401" s="41"/>
      <c r="AN2401" s="41"/>
      <c r="AO2401" s="41"/>
      <c r="AP2401" s="135"/>
      <c r="AQ2401" s="135"/>
      <c r="AR2401" s="41"/>
      <c r="AS2401" s="41"/>
      <c r="AT2401" s="135"/>
      <c r="AU2401" s="135"/>
      <c r="AV2401" s="29"/>
      <c r="AW2401" s="42"/>
      <c r="AX2401" s="42"/>
      <c r="AY2401" s="42"/>
      <c r="AZ2401" s="43"/>
      <c r="BA2401" s="151"/>
      <c r="BB2401" s="44"/>
      <c r="BC2401" s="157">
        <v>4</v>
      </c>
      <c r="BD2401" s="157"/>
      <c r="BE2401" s="44"/>
      <c r="BF2401" s="48"/>
      <c r="BG2401" s="48"/>
      <c r="BH2401" s="48"/>
      <c r="BI2401" s="48"/>
      <c r="BJ2401" s="48"/>
      <c r="BK2401" s="48"/>
      <c r="BL2401" s="48"/>
      <c r="BM2401" s="48"/>
      <c r="BN2401" s="48"/>
      <c r="BO2401" s="48"/>
      <c r="BP2401" s="48"/>
      <c r="BQ2401" s="48"/>
      <c r="BR2401" s="1"/>
    </row>
    <row r="2402" spans="1:70" s="7" customFormat="1" x14ac:dyDescent="0.25">
      <c r="A2402" s="68" t="s">
        <v>3245</v>
      </c>
      <c r="B2402" s="67" t="s">
        <v>1347</v>
      </c>
      <c r="C2402" s="52">
        <v>45004.13590277778</v>
      </c>
      <c r="D2402" s="16">
        <f t="shared" ref="D2402" si="6649">(K2402*M2402+P2402*R2402)/(24*60*60)</f>
        <v>0</v>
      </c>
      <c r="E2402" s="180" t="s">
        <v>3246</v>
      </c>
      <c r="F2402" s="14" t="s">
        <v>3225</v>
      </c>
      <c r="G2402" s="15">
        <v>0.11899999999999999</v>
      </c>
      <c r="H2402" s="131">
        <v>20</v>
      </c>
      <c r="I2402" s="131">
        <v>15</v>
      </c>
      <c r="J2402" s="143" t="s">
        <v>3227</v>
      </c>
      <c r="K2402" s="37"/>
      <c r="L2402" s="27">
        <v>6.0000000000000001E-3</v>
      </c>
      <c r="M2402" s="179">
        <v>289</v>
      </c>
      <c r="N2402" s="13">
        <v>289</v>
      </c>
      <c r="O2402" s="17">
        <v>2E-3</v>
      </c>
      <c r="P2402" s="37"/>
      <c r="Q2402" s="27">
        <v>6.0000000000000001E-3</v>
      </c>
      <c r="R2402" s="13">
        <v>938</v>
      </c>
      <c r="S2402" s="13">
        <v>240</v>
      </c>
      <c r="T2402" s="133">
        <v>2.9999999999999997E-4</v>
      </c>
      <c r="U2402" s="27"/>
      <c r="V2402" s="8">
        <f t="shared" ref="V2402" si="6650">IF(AB2400="Latest Sag:",-(K2402*L2402+P2402*Q2402),-(K2402*L2402+P2402*Q2402)+U2402)</f>
        <v>0</v>
      </c>
      <c r="W2402" s="8">
        <f t="shared" ref="W2402" si="6651">IF(OR(AC2401="",AC2401=0),Z2401+V2402,IF(AB2400="Latest Sag:",AA2401+U2402+V2402,AC2401+V2402))</f>
        <v>0.11491900000000001</v>
      </c>
      <c r="X2402" s="34"/>
      <c r="Y2402" s="53">
        <f t="shared" ref="Y2402" si="6652">IF(OR(ISBLANK(X2402),X2400=VALUE(20)),,IF(W2400="Latest Z20:",ABS(X2400-X2402-K2399*L2399-P2399*Q2399+U2401+U2402),ABS(X2401-X2402-K2401*L2401-P2401*Q2401+U2402)))</f>
        <v>0</v>
      </c>
      <c r="Z2402" s="28">
        <v>-67.830759</v>
      </c>
      <c r="AA2402" s="28">
        <v>0.157523</v>
      </c>
      <c r="AB2402" s="28">
        <v>2.6564999999999998E-2</v>
      </c>
      <c r="AC2402" s="8">
        <f t="shared" ref="AC2402" si="6653">AB2402+AA2402</f>
        <v>0.184088</v>
      </c>
      <c r="AD2402" s="35">
        <v>0.114596905278865</v>
      </c>
      <c r="AE2402" s="8">
        <f t="shared" ref="AE2402" si="6654">IF(AD2402="",0,IF(OR(AC2402="",AC2402=0),W2402-AD2402,AC2402-AD2402))</f>
        <v>6.9491094721135002E-2</v>
      </c>
      <c r="AF2402" s="58">
        <f t="shared" ref="AF2402" si="6655">IF(AA2402="",(Z2402-V2402)-Z2401,AC2402-W2402)</f>
        <v>6.9168999999999994E-2</v>
      </c>
      <c r="AG2402" s="40"/>
      <c r="AH2402" s="73"/>
      <c r="AI2402" s="40"/>
      <c r="AJ2402" s="73">
        <v>450</v>
      </c>
      <c r="AK2402" s="40">
        <v>1778</v>
      </c>
      <c r="AL2402" s="73">
        <v>200</v>
      </c>
      <c r="AM2402" s="70"/>
      <c r="AN2402" s="74"/>
      <c r="AO2402" s="70"/>
      <c r="AP2402" s="63"/>
      <c r="AQ2402" s="63"/>
      <c r="AR2402" s="40"/>
      <c r="AS2402" s="40"/>
      <c r="AT2402" s="63"/>
      <c r="AU2402" s="63"/>
      <c r="AV2402" s="142"/>
      <c r="AW2402" s="71"/>
      <c r="AX2402" s="45"/>
      <c r="AY2402" s="45"/>
      <c r="AZ2402" s="46"/>
      <c r="BA2402" s="152"/>
      <c r="BB2402" s="47"/>
      <c r="BC2402" s="158">
        <v>4</v>
      </c>
      <c r="BD2402" s="158"/>
      <c r="BE2402" s="47"/>
      <c r="BF2402" s="56"/>
      <c r="BG2402" s="49"/>
      <c r="BH2402" s="50"/>
      <c r="BI2402" s="49"/>
      <c r="BJ2402" s="49"/>
      <c r="BK2402" s="49"/>
      <c r="BL2402" s="49"/>
      <c r="BM2402" s="49"/>
      <c r="BN2402" s="50"/>
      <c r="BO2402" s="49"/>
      <c r="BP2402" s="49"/>
      <c r="BQ2402" s="50"/>
      <c r="BR2402" s="9"/>
    </row>
    <row r="2403" spans="1:70" s="7" customFormat="1" x14ac:dyDescent="0.25">
      <c r="A2403" s="68" t="s">
        <v>3247</v>
      </c>
      <c r="B2403" s="67" t="s">
        <v>1347</v>
      </c>
      <c r="C2403" s="52">
        <v>45004.164398148147</v>
      </c>
      <c r="D2403" s="16">
        <f t="shared" ref="D2403" si="6656">(K2403*M2403+P2403*R2403)/(24*60*60)</f>
        <v>3.6793981481481483E-2</v>
      </c>
      <c r="E2403" s="180"/>
      <c r="F2403" s="14" t="s">
        <v>3225</v>
      </c>
      <c r="G2403" s="15">
        <v>0.11899999999999999</v>
      </c>
      <c r="H2403" s="131">
        <v>20</v>
      </c>
      <c r="I2403" s="131">
        <v>15</v>
      </c>
      <c r="J2403" s="143" t="s">
        <v>3227</v>
      </c>
      <c r="K2403" s="27">
        <v>11</v>
      </c>
      <c r="L2403" s="27">
        <v>6.0000000000000001E-3</v>
      </c>
      <c r="M2403" s="179">
        <v>289</v>
      </c>
      <c r="N2403" s="13">
        <v>289</v>
      </c>
      <c r="O2403" s="17">
        <v>2E-3</v>
      </c>
      <c r="P2403" s="27">
        <v>0</v>
      </c>
      <c r="Q2403" s="27">
        <v>6.0000000000000001E-3</v>
      </c>
      <c r="R2403" s="13">
        <v>938</v>
      </c>
      <c r="S2403" s="13">
        <v>240</v>
      </c>
      <c r="T2403" s="133">
        <v>2.9999999999999997E-4</v>
      </c>
      <c r="U2403" s="27">
        <v>2.8129000000000001E-2</v>
      </c>
      <c r="V2403" s="8">
        <f t="shared" ref="V2403" si="6657">IF(AB2401="Latest Sag:",-(K2403*L2403+P2403*Q2403),-(K2403*L2403+P2403*Q2403)+U2403)</f>
        <v>-6.6000000000000003E-2</v>
      </c>
      <c r="W2403" s="8">
        <f t="shared" ref="W2403" si="6658">IF(OR(AC2402="",AC2402=0),Z2402+V2403,IF(AB2401="Latest Sag:",AA2402+U2403+V2403,AC2402+V2403))</f>
        <v>0.11965199999999998</v>
      </c>
      <c r="X2403" s="33">
        <v>-36.271985000000001</v>
      </c>
      <c r="Y2403" s="53">
        <f t="shared" ref="Y2403" si="6659">IF(OR(ISBLANK(X2403),X2401=VALUE(20)),,IF(W2401="Latest Z20:",ABS(X2401-X2403-K2400*L2400-P2400*Q2400+U2402+U2403),ABS(X2402-X2403-K2402*L2402-P2402*Q2402+U2403)))</f>
        <v>0</v>
      </c>
      <c r="Z2403" s="28">
        <v>-67.830061999999998</v>
      </c>
      <c r="AA2403" s="28">
        <v>0.157529</v>
      </c>
      <c r="AB2403" s="28">
        <v>-3.7086000000000001E-2</v>
      </c>
      <c r="AC2403" s="8">
        <f t="shared" ref="AC2403" si="6660">AB2403+AA2403</f>
        <v>0.12044299999999999</v>
      </c>
      <c r="AD2403" s="35">
        <v>0.114596905278865</v>
      </c>
      <c r="AE2403" s="8">
        <f t="shared" ref="AE2403" si="6661">IF(AD2403="",0,IF(OR(AC2403="",AC2403=0),W2403-AD2403,AC2403-AD2403))</f>
        <v>5.8460947211349951E-3</v>
      </c>
      <c r="AF2403" s="58">
        <f t="shared" ref="AF2403" si="6662">IF(AA2403="",(Z2403-V2403)-Z2402,AC2403-W2403)</f>
        <v>7.9100000000001391E-4</v>
      </c>
      <c r="AG2403" s="40"/>
      <c r="AH2403" s="73"/>
      <c r="AI2403" s="40"/>
      <c r="AJ2403" s="73">
        <v>450</v>
      </c>
      <c r="AK2403" s="40">
        <v>70</v>
      </c>
      <c r="AL2403" s="73">
        <v>200</v>
      </c>
      <c r="AM2403" s="70"/>
      <c r="AN2403" s="74"/>
      <c r="AO2403" s="70"/>
      <c r="AP2403" s="63"/>
      <c r="AQ2403" s="63"/>
      <c r="AR2403" s="40"/>
      <c r="AS2403" s="40"/>
      <c r="AT2403" s="63"/>
      <c r="AU2403" s="63"/>
      <c r="AV2403" s="142"/>
      <c r="AW2403" s="71"/>
      <c r="AX2403" s="45"/>
      <c r="AY2403" s="45"/>
      <c r="AZ2403" s="46"/>
      <c r="BA2403" s="152"/>
      <c r="BB2403" s="47"/>
      <c r="BC2403" s="158">
        <v>4</v>
      </c>
      <c r="BD2403" s="158"/>
      <c r="BE2403" s="47"/>
      <c r="BF2403" s="56"/>
      <c r="BG2403" s="49"/>
      <c r="BH2403" s="50"/>
      <c r="BI2403" s="49"/>
      <c r="BJ2403" s="49"/>
      <c r="BK2403" s="49"/>
      <c r="BL2403" s="49"/>
      <c r="BM2403" s="49"/>
      <c r="BN2403" s="50"/>
      <c r="BO2403" s="49"/>
      <c r="BP2403" s="49"/>
      <c r="BQ2403" s="50"/>
      <c r="BR2403" s="9"/>
    </row>
    <row r="2404" spans="1:70" s="7" customFormat="1" x14ac:dyDescent="0.25">
      <c r="A2404" s="68" t="s">
        <v>3248</v>
      </c>
      <c r="B2404" s="67" t="s">
        <v>1347</v>
      </c>
      <c r="C2404" s="52">
        <v>45004.213692129626</v>
      </c>
      <c r="D2404" s="16">
        <f t="shared" ref="D2404" si="6663">(K2404*M2404+P2404*R2404)/(24*60*60)</f>
        <v>1.7546296296296296E-2</v>
      </c>
      <c r="E2404" s="180"/>
      <c r="F2404" s="14" t="s">
        <v>3225</v>
      </c>
      <c r="G2404" s="15">
        <v>0.11899999999999999</v>
      </c>
      <c r="H2404" s="131">
        <v>20</v>
      </c>
      <c r="I2404" s="131">
        <v>15</v>
      </c>
      <c r="J2404" s="143" t="s">
        <v>3227</v>
      </c>
      <c r="K2404" s="27">
        <v>2</v>
      </c>
      <c r="L2404" s="27">
        <v>6.0000000000000001E-3</v>
      </c>
      <c r="M2404" s="179">
        <v>289</v>
      </c>
      <c r="N2404" s="13">
        <v>289</v>
      </c>
      <c r="O2404" s="17">
        <v>2E-3</v>
      </c>
      <c r="P2404" s="27">
        <v>1</v>
      </c>
      <c r="Q2404" s="27">
        <v>6.0000000000000001E-3</v>
      </c>
      <c r="R2404" s="13">
        <v>938</v>
      </c>
      <c r="S2404" s="13">
        <v>240</v>
      </c>
      <c r="T2404" s="133">
        <v>2.9999999999999997E-4</v>
      </c>
      <c r="U2404" s="27">
        <v>1.2199E-2</v>
      </c>
      <c r="V2404" s="8">
        <f t="shared" ref="V2404" si="6664">IF(AB2402="Latest Sag:",-(K2404*L2404+P2404*Q2404),-(K2404*L2404+P2404*Q2404)+U2404)</f>
        <v>-5.8010000000000023E-3</v>
      </c>
      <c r="W2404" s="8">
        <f t="shared" ref="W2404" si="6665">IF(OR(AC2403="",AC2403=0),Z2403+V2404,IF(AB2402="Latest Sag:",AA2403+U2404+V2404,AC2403+V2404))</f>
        <v>0.11464199999999999</v>
      </c>
      <c r="X2404" s="33">
        <v>-36.325788000000003</v>
      </c>
      <c r="Y2404" s="53">
        <f t="shared" ref="Y2404" si="6666">IF(OR(ISBLANK(X2404),X2402=VALUE(20)),,IF(W2402="Latest Z20:",ABS(X2402-X2404-K2401*L2401-P2401*Q2401+U2403+U2404),ABS(X2403-X2404-K2403*L2403-P2403*Q2403+U2404)))</f>
        <v>2.0000000020403003E-6</v>
      </c>
      <c r="Z2404" s="28">
        <v>-67.830186999999995</v>
      </c>
      <c r="AA2404" s="28">
        <v>0.15753</v>
      </c>
      <c r="AB2404" s="28">
        <v>-4.2209000000000003E-2</v>
      </c>
      <c r="AC2404" s="8">
        <f t="shared" ref="AC2404" si="6667">AB2404+AA2404</f>
        <v>0.11532100000000001</v>
      </c>
      <c r="AD2404" s="35">
        <v>0.114596905278865</v>
      </c>
      <c r="AE2404" s="8">
        <f t="shared" ref="AE2404" si="6668">IF(AD2404="",0,IF(OR(AC2404="",AC2404=0),W2404-AD2404,AC2404-AD2404))</f>
        <v>7.2409472113500739E-4</v>
      </c>
      <c r="AF2404" s="58">
        <f t="shared" ref="AF2404" si="6669">IF(AA2404="",(Z2404-V2404)-Z2403,AC2404-W2404)</f>
        <v>6.7900000000001293E-4</v>
      </c>
      <c r="AG2404" s="40"/>
      <c r="AH2404" s="73"/>
      <c r="AI2404" s="40"/>
      <c r="AJ2404" s="73">
        <v>450</v>
      </c>
      <c r="AK2404" s="40">
        <v>48</v>
      </c>
      <c r="AL2404" s="73">
        <v>200</v>
      </c>
      <c r="AM2404" s="70"/>
      <c r="AN2404" s="74"/>
      <c r="AO2404" s="70"/>
      <c r="AP2404" s="63"/>
      <c r="AQ2404" s="63"/>
      <c r="AR2404" s="40"/>
      <c r="AS2404" s="40"/>
      <c r="AT2404" s="63"/>
      <c r="AU2404" s="63"/>
      <c r="AV2404" s="142"/>
      <c r="AW2404" s="71"/>
      <c r="AX2404" s="45"/>
      <c r="AY2404" s="45"/>
      <c r="AZ2404" s="46"/>
      <c r="BA2404" s="152"/>
      <c r="BB2404" s="47"/>
      <c r="BC2404" s="158">
        <v>4</v>
      </c>
      <c r="BD2404" s="158"/>
      <c r="BE2404" s="47"/>
      <c r="BF2404" s="56"/>
      <c r="BG2404" s="49"/>
      <c r="BH2404" s="50"/>
      <c r="BI2404" s="49"/>
      <c r="BJ2404" s="49"/>
      <c r="BK2404" s="49"/>
      <c r="BL2404" s="49"/>
      <c r="BM2404" s="49"/>
      <c r="BN2404" s="50"/>
      <c r="BO2404" s="49"/>
      <c r="BP2404" s="49"/>
      <c r="BQ2404" s="50"/>
      <c r="BR2404" s="9"/>
    </row>
    <row r="2405" spans="1:70" s="7" customFormat="1" x14ac:dyDescent="0.25">
      <c r="A2405" s="68" t="s">
        <v>3249</v>
      </c>
      <c r="B2405" s="67" t="s">
        <v>3250</v>
      </c>
      <c r="C2405" s="52">
        <v>45004.241886574076</v>
      </c>
      <c r="D2405" s="16">
        <f t="shared" ref="D2405" si="6670">(K2405*M2405+P2405*R2405)/(24*60*60)</f>
        <v>1.7546296296296296E-2</v>
      </c>
      <c r="E2405" s="180"/>
      <c r="F2405" s="14" t="s">
        <v>3225</v>
      </c>
      <c r="G2405" s="15">
        <v>0.11899999999999999</v>
      </c>
      <c r="H2405" s="131">
        <v>20</v>
      </c>
      <c r="I2405" s="131">
        <v>15</v>
      </c>
      <c r="J2405" s="143" t="s">
        <v>3227</v>
      </c>
      <c r="K2405" s="27">
        <v>2</v>
      </c>
      <c r="L2405" s="27">
        <v>6.0000000000000001E-3</v>
      </c>
      <c r="M2405" s="179">
        <v>289</v>
      </c>
      <c r="N2405" s="13">
        <v>289</v>
      </c>
      <c r="O2405" s="17">
        <v>2E-3</v>
      </c>
      <c r="P2405" s="27">
        <v>1</v>
      </c>
      <c r="Q2405" s="27">
        <v>6.0000000000000001E-3</v>
      </c>
      <c r="R2405" s="13">
        <v>938</v>
      </c>
      <c r="S2405" s="13">
        <v>240</v>
      </c>
      <c r="T2405" s="133">
        <v>2.9999999999999997E-4</v>
      </c>
      <c r="U2405" s="27">
        <v>1.7250000000000001E-2</v>
      </c>
      <c r="V2405" s="8">
        <f t="shared" ref="V2405" si="6671">IF(AB2403="Latest Sag:",-(K2405*L2405+P2405*Q2405),-(K2405*L2405+P2405*Q2405)+U2405)</f>
        <v>-7.5000000000000067E-4</v>
      </c>
      <c r="W2405" s="8">
        <f t="shared" ref="W2405" si="6672">IF(OR(AC2404="",AC2404=0),Z2404+V2405,IF(AB2403="Latest Sag:",AA2404+U2405+V2405,AC2404+V2405))</f>
        <v>0.11457100000000001</v>
      </c>
      <c r="X2405" s="33">
        <v>-36.326537999999999</v>
      </c>
      <c r="Y2405" s="53">
        <f t="shared" ref="Y2405" si="6673">IF(OR(ISBLANK(X2405),X2403=VALUE(20)),,IF(W2403="Latest Z20:",ABS(X2403-X2405-K2402*L2402-P2402*Q2402+U2404+U2405),ABS(X2404-X2405-K2404*L2404-P2404*Q2404+U2405)))</f>
        <v>3.524958103184872E-15</v>
      </c>
      <c r="Z2405" s="28">
        <v>-67.830211000000006</v>
      </c>
      <c r="AA2405" s="28">
        <v>0.15752099999999999</v>
      </c>
      <c r="AB2405" s="28">
        <v>-4.2803000000000001E-2</v>
      </c>
      <c r="AC2405" s="8">
        <f t="shared" ref="AC2405" si="6674">AB2405+AA2405</f>
        <v>0.11471799999999999</v>
      </c>
      <c r="AD2405" s="35">
        <v>0.114596905278865</v>
      </c>
      <c r="AE2405" s="8">
        <f t="shared" ref="AE2405" si="6675">IF(AD2405="",0,IF(OR(AC2405="",AC2405=0),W2405-AD2405,AC2405-AD2405))</f>
        <v>1.210947211349872E-4</v>
      </c>
      <c r="AF2405" s="58">
        <f t="shared" ref="AF2405" si="6676">IF(AA2405="",(Z2405-V2405)-Z2404,AC2405-W2405)</f>
        <v>1.4699999999998048E-4</v>
      </c>
      <c r="AG2405" s="40"/>
      <c r="AH2405" s="73"/>
      <c r="AI2405" s="40"/>
      <c r="AJ2405" s="73">
        <v>450</v>
      </c>
      <c r="AK2405" s="40">
        <v>31</v>
      </c>
      <c r="AL2405" s="73">
        <v>200</v>
      </c>
      <c r="AM2405" s="70"/>
      <c r="AN2405" s="74"/>
      <c r="AO2405" s="70"/>
      <c r="AP2405" s="63"/>
      <c r="AQ2405" s="63"/>
      <c r="AR2405" s="40"/>
      <c r="AS2405" s="40"/>
      <c r="AT2405" s="63"/>
      <c r="AU2405" s="63"/>
      <c r="AV2405" s="142"/>
      <c r="AW2405" s="71"/>
      <c r="AX2405" s="45"/>
      <c r="AY2405" s="45"/>
      <c r="AZ2405" s="46"/>
      <c r="BA2405" s="152"/>
      <c r="BB2405" s="47"/>
      <c r="BC2405" s="158">
        <v>4</v>
      </c>
      <c r="BD2405" s="158">
        <v>4</v>
      </c>
      <c r="BE2405" s="47">
        <v>5.6</v>
      </c>
      <c r="BF2405" s="56"/>
      <c r="BG2405" s="49"/>
      <c r="BH2405" s="50"/>
      <c r="BI2405" s="49"/>
      <c r="BJ2405" s="49"/>
      <c r="BK2405" s="49"/>
      <c r="BL2405" s="49"/>
      <c r="BM2405" s="49"/>
      <c r="BN2405" s="50"/>
      <c r="BO2405" s="49"/>
      <c r="BP2405" s="49"/>
      <c r="BQ2405" s="50"/>
      <c r="BR2405" s="9"/>
    </row>
    <row r="2406" spans="1:70" s="6" customFormat="1" x14ac:dyDescent="0.25">
      <c r="A2406" s="170" t="s">
        <v>1155</v>
      </c>
      <c r="B2406" s="136"/>
      <c r="C2406" s="137">
        <v>45004.283263888887</v>
      </c>
      <c r="D2406" s="146">
        <v>3.55</v>
      </c>
      <c r="E2406" s="181" t="s">
        <v>814</v>
      </c>
      <c r="F2406" s="165" t="s">
        <v>1185</v>
      </c>
      <c r="G2406" s="22"/>
      <c r="H2406" s="134"/>
      <c r="I2406" s="134"/>
      <c r="J2406" s="145"/>
      <c r="K2406" s="29"/>
      <c r="L2406" s="29"/>
      <c r="M2406" s="1"/>
      <c r="N2406" s="1"/>
      <c r="O2406" s="3"/>
      <c r="P2406" s="29"/>
      <c r="Q2406" s="29"/>
      <c r="R2406" s="1"/>
      <c r="S2406" s="1"/>
      <c r="T2406" s="147" t="s">
        <v>903</v>
      </c>
      <c r="U2406" s="32" t="s">
        <v>24</v>
      </c>
      <c r="V2406" s="24"/>
      <c r="W2406" s="25" t="s">
        <v>22</v>
      </c>
      <c r="X2406" s="30">
        <v>20</v>
      </c>
      <c r="Y2406" s="138"/>
      <c r="Z2406" s="30"/>
      <c r="AA2406" s="30"/>
      <c r="AB2406" s="36" t="s">
        <v>21</v>
      </c>
      <c r="AC2406" s="24">
        <f>$AC$2405</f>
        <v>0.11471799999999999</v>
      </c>
      <c r="AD2406" s="30"/>
      <c r="AE2406" s="24"/>
      <c r="AF2406" s="24"/>
      <c r="AG2406" s="41"/>
      <c r="AH2406" s="41"/>
      <c r="AI2406" s="41"/>
      <c r="AJ2406" s="41"/>
      <c r="AK2406" s="41"/>
      <c r="AL2406" s="41"/>
      <c r="AM2406" s="41"/>
      <c r="AN2406" s="41"/>
      <c r="AO2406" s="41"/>
      <c r="AP2406" s="135"/>
      <c r="AQ2406" s="135"/>
      <c r="AR2406" s="41"/>
      <c r="AS2406" s="41"/>
      <c r="AT2406" s="135"/>
      <c r="AU2406" s="135"/>
      <c r="AV2406" s="29"/>
      <c r="AW2406" s="42"/>
      <c r="AX2406" s="42"/>
      <c r="AY2406" s="42"/>
      <c r="AZ2406" s="43"/>
      <c r="BA2406" s="151"/>
      <c r="BB2406" s="44"/>
      <c r="BC2406" s="157">
        <v>5</v>
      </c>
      <c r="BD2406" s="157"/>
      <c r="BE2406" s="44"/>
      <c r="BF2406" s="48"/>
      <c r="BG2406" s="48"/>
      <c r="BH2406" s="48"/>
      <c r="BI2406" s="48"/>
      <c r="BJ2406" s="48"/>
      <c r="BK2406" s="48"/>
      <c r="BL2406" s="48"/>
      <c r="BM2406" s="48"/>
      <c r="BN2406" s="48"/>
      <c r="BO2406" s="48"/>
      <c r="BP2406" s="48"/>
      <c r="BQ2406" s="48"/>
      <c r="BR2406" s="1"/>
    </row>
    <row r="2407" spans="1:70" s="7" customFormat="1" x14ac:dyDescent="0.25">
      <c r="A2407" s="68" t="s">
        <v>3251</v>
      </c>
      <c r="B2407" s="67" t="s">
        <v>1182</v>
      </c>
      <c r="C2407" s="52">
        <v>45004.283321759256</v>
      </c>
      <c r="D2407" s="16">
        <f t="shared" ref="D2407" si="6677">(K2407*M2407+P2407*R2407)/(24*60*60)</f>
        <v>0</v>
      </c>
      <c r="E2407" s="180"/>
      <c r="F2407" s="14" t="s">
        <v>3225</v>
      </c>
      <c r="G2407" s="15">
        <v>0.11899999999999999</v>
      </c>
      <c r="H2407" s="131">
        <v>20</v>
      </c>
      <c r="I2407" s="131">
        <v>15</v>
      </c>
      <c r="J2407" s="143" t="s">
        <v>3227</v>
      </c>
      <c r="K2407" s="37"/>
      <c r="L2407" s="27">
        <v>6.0000000000000001E-3</v>
      </c>
      <c r="M2407" s="179">
        <v>289</v>
      </c>
      <c r="N2407" s="13">
        <v>289</v>
      </c>
      <c r="O2407" s="17">
        <v>2E-3</v>
      </c>
      <c r="P2407" s="37"/>
      <c r="Q2407" s="27">
        <v>6.0000000000000001E-3</v>
      </c>
      <c r="R2407" s="13">
        <v>938</v>
      </c>
      <c r="S2407" s="13">
        <v>240</v>
      </c>
      <c r="T2407" s="133">
        <v>2.9999999999999997E-4</v>
      </c>
      <c r="U2407" s="27"/>
      <c r="V2407" s="8">
        <f t="shared" ref="V2407" si="6678">IF(AB2405="Latest Sag:",-(K2407*L2407+P2407*Q2407),-(K2407*L2407+P2407*Q2407)+U2407)</f>
        <v>0</v>
      </c>
      <c r="W2407" s="8">
        <f t="shared" ref="W2407" si="6679">IF(OR(AC2406="",AC2406=0),Z2406+V2407,IF(AB2405="Latest Sag:",AA2406+U2407+V2407,AC2406+V2407))</f>
        <v>0.11471799999999999</v>
      </c>
      <c r="X2407" s="34"/>
      <c r="Y2407" s="53">
        <f t="shared" ref="Y2407" si="6680">IF(OR(ISBLANK(X2407),X2405=VALUE(20)),,IF(W2405="Latest Z20:",ABS(X2405-X2407-K2404*L2404-P2404*Q2404+U2406+U2407),ABS(X2406-X2407-K2406*L2406-P2406*Q2406+U2407)))</f>
        <v>0</v>
      </c>
      <c r="Z2407" s="28">
        <v>-67.831050000000005</v>
      </c>
      <c r="AA2407" s="28">
        <v>0.15729899999999999</v>
      </c>
      <c r="AB2407" s="28">
        <v>2.5999999999999999E-2</v>
      </c>
      <c r="AC2407" s="8">
        <f t="shared" ref="AC2407" si="6681">AB2407+AA2407</f>
        <v>0.18329899999999999</v>
      </c>
      <c r="AD2407" s="35">
        <v>0.114543418079669</v>
      </c>
      <c r="AE2407" s="8">
        <f t="shared" ref="AE2407" si="6682">IF(AD2407="",0,IF(OR(AC2407="",AC2407=0),W2407-AD2407,AC2407-AD2407))</f>
        <v>6.8755581920330988E-2</v>
      </c>
      <c r="AF2407" s="58">
        <f t="shared" ref="AF2407" si="6683">IF(AA2407="",(Z2407-V2407)-Z2406,AC2407-W2407)</f>
        <v>6.8581000000000003E-2</v>
      </c>
      <c r="AG2407" s="40"/>
      <c r="AH2407" s="73"/>
      <c r="AI2407" s="40"/>
      <c r="AJ2407" s="73">
        <v>450</v>
      </c>
      <c r="AK2407" s="40">
        <v>2602</v>
      </c>
      <c r="AL2407" s="73">
        <v>200</v>
      </c>
      <c r="AM2407" s="70"/>
      <c r="AN2407" s="74"/>
      <c r="AO2407" s="70"/>
      <c r="AP2407" s="63"/>
      <c r="AQ2407" s="63"/>
      <c r="AR2407" s="40"/>
      <c r="AS2407" s="40"/>
      <c r="AT2407" s="63"/>
      <c r="AU2407" s="63"/>
      <c r="AV2407" s="142"/>
      <c r="AW2407" s="71"/>
      <c r="AX2407" s="45"/>
      <c r="AY2407" s="45"/>
      <c r="AZ2407" s="46"/>
      <c r="BA2407" s="152"/>
      <c r="BB2407" s="47"/>
      <c r="BC2407" s="158">
        <v>5</v>
      </c>
      <c r="BD2407" s="158"/>
      <c r="BE2407" s="47"/>
      <c r="BF2407" s="56"/>
      <c r="BG2407" s="49"/>
      <c r="BH2407" s="50"/>
      <c r="BI2407" s="49"/>
      <c r="BJ2407" s="49"/>
      <c r="BK2407" s="49"/>
      <c r="BL2407" s="49"/>
      <c r="BM2407" s="49"/>
      <c r="BN2407" s="50"/>
      <c r="BO2407" s="49"/>
      <c r="BP2407" s="49"/>
      <c r="BQ2407" s="50"/>
      <c r="BR2407" s="9"/>
    </row>
    <row r="2408" spans="1:70" s="7" customFormat="1" x14ac:dyDescent="0.25">
      <c r="A2408" s="68" t="s">
        <v>3252</v>
      </c>
      <c r="B2408" s="67" t="s">
        <v>1182</v>
      </c>
      <c r="C2408" s="52">
        <v>45004.30605324074</v>
      </c>
      <c r="D2408" s="16">
        <f t="shared" ref="D2408" si="6684">(K2408*M2408+P2408*R2408)/(24*60*60)</f>
        <v>3.6793981481481483E-2</v>
      </c>
      <c r="E2408" s="180"/>
      <c r="F2408" s="14" t="s">
        <v>3225</v>
      </c>
      <c r="G2408" s="15">
        <v>0.11899999999999999</v>
      </c>
      <c r="H2408" s="131">
        <v>20</v>
      </c>
      <c r="I2408" s="131">
        <v>15</v>
      </c>
      <c r="J2408" s="143" t="s">
        <v>3227</v>
      </c>
      <c r="K2408" s="27">
        <v>11</v>
      </c>
      <c r="L2408" s="27">
        <v>6.0000000000000001E-3</v>
      </c>
      <c r="M2408" s="179">
        <v>289</v>
      </c>
      <c r="N2408" s="13">
        <v>289</v>
      </c>
      <c r="O2408" s="17">
        <v>2E-3</v>
      </c>
      <c r="P2408" s="27">
        <v>0</v>
      </c>
      <c r="Q2408" s="27">
        <v>6.0000000000000001E-3</v>
      </c>
      <c r="R2408" s="13">
        <v>938</v>
      </c>
      <c r="S2408" s="13">
        <v>240</v>
      </c>
      <c r="T2408" s="133">
        <v>2.9999999999999997E-4</v>
      </c>
      <c r="U2408" s="27">
        <v>2.7466000000000001E-2</v>
      </c>
      <c r="V2408" s="8">
        <f t="shared" ref="V2408" si="6685">IF(AB2406="Latest Sag:",-(K2408*L2408+P2408*Q2408),-(K2408*L2408+P2408*Q2408)+U2408)</f>
        <v>-6.6000000000000003E-2</v>
      </c>
      <c r="W2408" s="8">
        <f t="shared" ref="W2408" si="6686">IF(OR(AC2407="",AC2407=0),Z2407+V2408,IF(AB2406="Latest Sag:",AA2407+U2408+V2408,AC2407+V2408))</f>
        <v>0.11876499999999998</v>
      </c>
      <c r="X2408" s="33">
        <v>-36.272599999999997</v>
      </c>
      <c r="Y2408" s="53">
        <f t="shared" ref="Y2408" si="6687">IF(OR(ISBLANK(X2408),X2406=VALUE(20)),,IF(W2406="Latest Z20:",ABS(X2406-X2408-K2405*L2405-P2405*Q2405+U2407+U2408),ABS(X2407-X2408-K2407*L2407-P2407*Q2407+U2408)))</f>
        <v>0</v>
      </c>
      <c r="Z2408" s="28">
        <v>-67.830596999999997</v>
      </c>
      <c r="AA2408" s="28">
        <v>0.15731400000000001</v>
      </c>
      <c r="AB2408" s="28">
        <v>-3.7268999999999997E-2</v>
      </c>
      <c r="AC2408" s="8">
        <f t="shared" ref="AC2408" si="6688">AB2408+AA2408</f>
        <v>0.12004500000000001</v>
      </c>
      <c r="AD2408" s="35">
        <v>0.114543418079669</v>
      </c>
      <c r="AE2408" s="8">
        <f t="shared" ref="AE2408" si="6689">IF(AD2408="",0,IF(OR(AC2408="",AC2408=0),W2408-AD2408,AC2408-AD2408))</f>
        <v>5.5015819203310112E-3</v>
      </c>
      <c r="AF2408" s="58">
        <f t="shared" ref="AF2408" si="6690">IF(AA2408="",(Z2408-V2408)-Z2407,AC2408-W2408)</f>
        <v>1.2800000000000311E-3</v>
      </c>
      <c r="AG2408" s="40"/>
      <c r="AH2408" s="73"/>
      <c r="AI2408" s="40"/>
      <c r="AJ2408" s="73">
        <v>450</v>
      </c>
      <c r="AK2408" s="40">
        <v>50</v>
      </c>
      <c r="AL2408" s="73">
        <v>200</v>
      </c>
      <c r="AM2408" s="70"/>
      <c r="AN2408" s="74"/>
      <c r="AO2408" s="70"/>
      <c r="AP2408" s="63"/>
      <c r="AQ2408" s="63"/>
      <c r="AR2408" s="40"/>
      <c r="AS2408" s="40"/>
      <c r="AT2408" s="63"/>
      <c r="AU2408" s="63"/>
      <c r="AV2408" s="142"/>
      <c r="AW2408" s="71"/>
      <c r="AX2408" s="45"/>
      <c r="AY2408" s="45"/>
      <c r="AZ2408" s="46"/>
      <c r="BA2408" s="152"/>
      <c r="BB2408" s="47"/>
      <c r="BC2408" s="158">
        <v>5</v>
      </c>
      <c r="BD2408" s="158"/>
      <c r="BE2408" s="47"/>
      <c r="BF2408" s="56"/>
      <c r="BG2408" s="49"/>
      <c r="BH2408" s="50"/>
      <c r="BI2408" s="49"/>
      <c r="BJ2408" s="49"/>
      <c r="BK2408" s="49"/>
      <c r="BL2408" s="49"/>
      <c r="BM2408" s="49"/>
      <c r="BN2408" s="50"/>
      <c r="BO2408" s="49"/>
      <c r="BP2408" s="49"/>
      <c r="BQ2408" s="50"/>
      <c r="BR2408" s="9"/>
    </row>
    <row r="2409" spans="1:70" s="7" customFormat="1" x14ac:dyDescent="0.25">
      <c r="A2409" s="68" t="s">
        <v>3253</v>
      </c>
      <c r="B2409" s="67" t="s">
        <v>1182</v>
      </c>
      <c r="C2409" s="52">
        <v>45004.380324074074</v>
      </c>
      <c r="D2409" s="16">
        <f t="shared" ref="D2409" si="6691">(K2409*M2409+P2409*R2409)/(24*60*60)</f>
        <v>1.7546296296296296E-2</v>
      </c>
      <c r="E2409" s="180"/>
      <c r="F2409" s="14" t="s">
        <v>3225</v>
      </c>
      <c r="G2409" s="15">
        <v>0.11899999999999999</v>
      </c>
      <c r="H2409" s="131">
        <v>20</v>
      </c>
      <c r="I2409" s="131">
        <v>15</v>
      </c>
      <c r="J2409" s="143" t="s">
        <v>3227</v>
      </c>
      <c r="K2409" s="27">
        <v>2</v>
      </c>
      <c r="L2409" s="27">
        <v>6.0000000000000001E-3</v>
      </c>
      <c r="M2409" s="179">
        <v>289</v>
      </c>
      <c r="N2409" s="13">
        <v>289</v>
      </c>
      <c r="O2409" s="17">
        <v>2E-3</v>
      </c>
      <c r="P2409" s="27">
        <v>1</v>
      </c>
      <c r="Q2409" s="27">
        <v>6.0000000000000001E-3</v>
      </c>
      <c r="R2409" s="13">
        <v>938</v>
      </c>
      <c r="S2409" s="13">
        <v>240</v>
      </c>
      <c r="T2409" s="133">
        <v>2.9999999999999997E-4</v>
      </c>
      <c r="U2409" s="27">
        <v>1.2500000000000001E-2</v>
      </c>
      <c r="V2409" s="8">
        <f t="shared" ref="V2409" si="6692">IF(AB2407="Latest Sag:",-(K2409*L2409+P2409*Q2409),-(K2409*L2409+P2409*Q2409)+U2409)</f>
        <v>-5.5000000000000014E-3</v>
      </c>
      <c r="W2409" s="8">
        <f t="shared" ref="W2409" si="6693">IF(OR(AC2408="",AC2408=0),Z2408+V2409,IF(AB2407="Latest Sag:",AA2408+U2409+V2409,AC2408+V2409))</f>
        <v>0.11454500000000001</v>
      </c>
      <c r="X2409" s="33">
        <v>-36.326099999999997</v>
      </c>
      <c r="Y2409" s="53">
        <f t="shared" ref="Y2409" si="6694">IF(OR(ISBLANK(X2409),X2407=VALUE(20)),,IF(W2407="Latest Z20:",ABS(X2407-X2409-K2406*L2406-P2406*Q2406+U2408+U2409),ABS(X2408-X2409-K2408*L2408-P2408*Q2408+U2409)))</f>
        <v>3.434752482434078E-16</v>
      </c>
      <c r="Z2409" s="28">
        <v>-67.830590000000001</v>
      </c>
      <c r="AA2409" s="28">
        <v>0.15731800000000001</v>
      </c>
      <c r="AB2409" s="28">
        <v>-4.2171E-2</v>
      </c>
      <c r="AC2409" s="8">
        <f t="shared" ref="AC2409" si="6695">AB2409+AA2409</f>
        <v>0.11514700000000001</v>
      </c>
      <c r="AD2409" s="35">
        <v>0.114543418079669</v>
      </c>
      <c r="AE2409" s="8">
        <f t="shared" ref="AE2409" si="6696">IF(AD2409="",0,IF(OR(AC2409="",AC2409=0),W2409-AD2409,AC2409-AD2409))</f>
        <v>6.0358192033101166E-4</v>
      </c>
      <c r="AF2409" s="58">
        <f t="shared" ref="AF2409" si="6697">IF(AA2409="",(Z2409-V2409)-Z2408,AC2409-W2409)</f>
        <v>6.0200000000000531E-4</v>
      </c>
      <c r="AG2409" s="40"/>
      <c r="AH2409" s="73"/>
      <c r="AI2409" s="40"/>
      <c r="AJ2409" s="73">
        <v>450</v>
      </c>
      <c r="AK2409" s="40">
        <v>50</v>
      </c>
      <c r="AL2409" s="73">
        <v>200</v>
      </c>
      <c r="AM2409" s="70"/>
      <c r="AN2409" s="74"/>
      <c r="AO2409" s="70"/>
      <c r="AP2409" s="63"/>
      <c r="AQ2409" s="63"/>
      <c r="AR2409" s="40"/>
      <c r="AS2409" s="40"/>
      <c r="AT2409" s="63"/>
      <c r="AU2409" s="63"/>
      <c r="AV2409" s="142"/>
      <c r="AW2409" s="71"/>
      <c r="AX2409" s="45"/>
      <c r="AY2409" s="45"/>
      <c r="AZ2409" s="46"/>
      <c r="BA2409" s="152"/>
      <c r="BB2409" s="47"/>
      <c r="BC2409" s="158">
        <v>5</v>
      </c>
      <c r="BD2409" s="158"/>
      <c r="BE2409" s="47"/>
      <c r="BF2409" s="56"/>
      <c r="BG2409" s="49"/>
      <c r="BH2409" s="50"/>
      <c r="BI2409" s="49"/>
      <c r="BJ2409" s="49"/>
      <c r="BK2409" s="49"/>
      <c r="BL2409" s="49"/>
      <c r="BM2409" s="49"/>
      <c r="BN2409" s="50"/>
      <c r="BO2409" s="49"/>
      <c r="BP2409" s="49"/>
      <c r="BQ2409" s="50"/>
      <c r="BR2409" s="9"/>
    </row>
    <row r="2410" spans="1:70" s="7" customFormat="1" x14ac:dyDescent="0.25">
      <c r="A2410" s="68" t="s">
        <v>3254</v>
      </c>
      <c r="B2410" s="67" t="s">
        <v>1182</v>
      </c>
      <c r="C2410" s="52">
        <v>45004.382060185184</v>
      </c>
      <c r="D2410" s="16">
        <f t="shared" ref="D2410" si="6698">(K2410*M2410+P2410*R2410)/(24*60*60)</f>
        <v>1.7546296296296296E-2</v>
      </c>
      <c r="E2410" s="180"/>
      <c r="F2410" s="14" t="s">
        <v>3225</v>
      </c>
      <c r="G2410" s="15">
        <v>0.11899999999999999</v>
      </c>
      <c r="H2410" s="131">
        <v>20</v>
      </c>
      <c r="I2410" s="131">
        <v>15</v>
      </c>
      <c r="J2410" s="143" t="s">
        <v>3227</v>
      </c>
      <c r="K2410" s="27">
        <v>2</v>
      </c>
      <c r="L2410" s="27">
        <v>6.0000000000000001E-3</v>
      </c>
      <c r="M2410" s="179">
        <v>289</v>
      </c>
      <c r="N2410" s="13">
        <v>289</v>
      </c>
      <c r="O2410" s="17">
        <v>2E-3</v>
      </c>
      <c r="P2410" s="27">
        <v>1</v>
      </c>
      <c r="Q2410" s="27">
        <v>6.0000000000000001E-3</v>
      </c>
      <c r="R2410" s="13">
        <v>938</v>
      </c>
      <c r="S2410" s="13">
        <v>240</v>
      </c>
      <c r="T2410" s="133">
        <v>2.9999999999999997E-4</v>
      </c>
      <c r="U2410" s="27">
        <v>1.7399999999999999E-2</v>
      </c>
      <c r="V2410" s="8">
        <f t="shared" ref="V2410" si="6699">IF(AB2408="Latest Sag:",-(K2410*L2410+P2410*Q2410),-(K2410*L2410+P2410*Q2410)+U2410)</f>
        <v>-6.0000000000000331E-4</v>
      </c>
      <c r="W2410" s="8">
        <f t="shared" ref="W2410" si="6700">IF(OR(AC2409="",AC2409=0),Z2409+V2410,IF(AB2408="Latest Sag:",AA2409+U2410+V2410,AC2409+V2410))</f>
        <v>0.11454700000000001</v>
      </c>
      <c r="X2410" s="33">
        <v>-36.326700000000002</v>
      </c>
      <c r="Y2410" s="53">
        <f t="shared" ref="Y2410" si="6701">IF(OR(ISBLANK(X2410),X2408=VALUE(20)),,IF(W2408="Latest Z20:",ABS(X2408-X2410-K2407*L2407-P2407*Q2407+U2409+U2410),ABS(X2409-X2410-K2409*L2409-P2409*Q2409+U2410)))</f>
        <v>5.7037707890117417E-15</v>
      </c>
      <c r="Z2410" s="28">
        <v>-67.830641999999997</v>
      </c>
      <c r="AA2410" s="28">
        <v>0.15732199999999999</v>
      </c>
      <c r="AB2410" s="28">
        <v>-4.2693000000000002E-2</v>
      </c>
      <c r="AC2410" s="8">
        <f t="shared" ref="AC2410" si="6702">AB2410+AA2410</f>
        <v>0.11462899999999998</v>
      </c>
      <c r="AD2410" s="35">
        <v>0.114543418079669</v>
      </c>
      <c r="AE2410" s="8">
        <f t="shared" ref="AE2410" si="6703">IF(AD2410="",0,IF(OR(AC2410="",AC2410=0),W2410-AD2410,AC2410-AD2410))</f>
        <v>8.5581920330979333E-5</v>
      </c>
      <c r="AF2410" s="58">
        <f t="shared" ref="AF2410" si="6704">IF(AA2410="",(Z2410-V2410)-Z2409,AC2410-W2410)</f>
        <v>8.1999999999970985E-5</v>
      </c>
      <c r="AG2410" s="40"/>
      <c r="AH2410" s="73"/>
      <c r="AI2410" s="40"/>
      <c r="AJ2410" s="73">
        <v>450</v>
      </c>
      <c r="AK2410" s="40">
        <v>42</v>
      </c>
      <c r="AL2410" s="73">
        <v>200</v>
      </c>
      <c r="AM2410" s="70"/>
      <c r="AN2410" s="74"/>
      <c r="AO2410" s="70"/>
      <c r="AP2410" s="63"/>
      <c r="AQ2410" s="63"/>
      <c r="AR2410" s="40"/>
      <c r="AS2410" s="40"/>
      <c r="AT2410" s="63"/>
      <c r="AU2410" s="63"/>
      <c r="AV2410" s="142"/>
      <c r="AW2410" s="71"/>
      <c r="AX2410" s="45"/>
      <c r="AY2410" s="45"/>
      <c r="AZ2410" s="46"/>
      <c r="BA2410" s="152"/>
      <c r="BB2410" s="47"/>
      <c r="BC2410" s="158">
        <v>5</v>
      </c>
      <c r="BD2410" s="158"/>
      <c r="BE2410" s="47"/>
      <c r="BF2410" s="56"/>
      <c r="BG2410" s="49"/>
      <c r="BH2410" s="50"/>
      <c r="BI2410" s="49"/>
      <c r="BJ2410" s="49"/>
      <c r="BK2410" s="49"/>
      <c r="BL2410" s="49"/>
      <c r="BM2410" s="49"/>
      <c r="BN2410" s="50"/>
      <c r="BO2410" s="49"/>
      <c r="BP2410" s="49"/>
      <c r="BQ2410" s="50"/>
      <c r="BR2410" s="9"/>
    </row>
    <row r="2411" spans="1:70" s="6" customFormat="1" x14ac:dyDescent="0.25">
      <c r="A2411" s="170" t="s">
        <v>1155</v>
      </c>
      <c r="B2411" s="136"/>
      <c r="C2411" s="137">
        <v>45004.410891203705</v>
      </c>
      <c r="D2411" s="146">
        <v>3.06</v>
      </c>
      <c r="E2411" s="181" t="s">
        <v>814</v>
      </c>
      <c r="F2411" s="165" t="s">
        <v>1191</v>
      </c>
      <c r="G2411" s="22"/>
      <c r="H2411" s="134"/>
      <c r="I2411" s="134"/>
      <c r="J2411" s="145"/>
      <c r="K2411" s="29"/>
      <c r="L2411" s="29"/>
      <c r="M2411" s="1"/>
      <c r="N2411" s="1"/>
      <c r="O2411" s="3"/>
      <c r="P2411" s="29"/>
      <c r="Q2411" s="29"/>
      <c r="R2411" s="1"/>
      <c r="S2411" s="1"/>
      <c r="T2411" s="147" t="s">
        <v>903</v>
      </c>
      <c r="U2411" s="32" t="s">
        <v>24</v>
      </c>
      <c r="V2411" s="24"/>
      <c r="W2411" s="25" t="s">
        <v>22</v>
      </c>
      <c r="X2411" s="30">
        <v>20</v>
      </c>
      <c r="Y2411" s="138"/>
      <c r="Z2411" s="30"/>
      <c r="AA2411" s="30"/>
      <c r="AB2411" s="36" t="s">
        <v>21</v>
      </c>
      <c r="AC2411" s="24">
        <f>$AC$2410</f>
        <v>0.11462899999999998</v>
      </c>
      <c r="AD2411" s="30"/>
      <c r="AE2411" s="24"/>
      <c r="AF2411" s="24"/>
      <c r="AG2411" s="41"/>
      <c r="AH2411" s="41"/>
      <c r="AI2411" s="41"/>
      <c r="AJ2411" s="41"/>
      <c r="AK2411" s="41"/>
      <c r="AL2411" s="41"/>
      <c r="AM2411" s="41"/>
      <c r="AN2411" s="41"/>
      <c r="AO2411" s="41"/>
      <c r="AP2411" s="135"/>
      <c r="AQ2411" s="135"/>
      <c r="AR2411" s="41"/>
      <c r="AS2411" s="41"/>
      <c r="AT2411" s="135"/>
      <c r="AU2411" s="135"/>
      <c r="AV2411" s="29"/>
      <c r="AW2411" s="42"/>
      <c r="AX2411" s="42"/>
      <c r="AY2411" s="42"/>
      <c r="AZ2411" s="43"/>
      <c r="BA2411" s="151"/>
      <c r="BB2411" s="44"/>
      <c r="BC2411" s="157">
        <v>6</v>
      </c>
      <c r="BD2411" s="157"/>
      <c r="BE2411" s="44"/>
      <c r="BF2411" s="48"/>
      <c r="BG2411" s="48"/>
      <c r="BH2411" s="48"/>
      <c r="BI2411" s="48"/>
      <c r="BJ2411" s="48"/>
      <c r="BK2411" s="48"/>
      <c r="BL2411" s="48"/>
      <c r="BM2411" s="48"/>
      <c r="BN2411" s="48"/>
      <c r="BO2411" s="48"/>
      <c r="BP2411" s="48"/>
      <c r="BQ2411" s="48"/>
      <c r="BR2411" s="1"/>
    </row>
    <row r="2412" spans="1:70" s="7" customFormat="1" x14ac:dyDescent="0.25">
      <c r="A2412" s="68" t="s">
        <v>3255</v>
      </c>
      <c r="B2412" s="67" t="s">
        <v>1182</v>
      </c>
      <c r="C2412" s="52">
        <v>45004.410960648151</v>
      </c>
      <c r="D2412" s="16">
        <f t="shared" ref="D2412" si="6705">(K2412*M2412+P2412*R2412)/(24*60*60)</f>
        <v>0</v>
      </c>
      <c r="E2412" s="180"/>
      <c r="F2412" s="14" t="s">
        <v>3225</v>
      </c>
      <c r="G2412" s="15">
        <v>0.11899999999999999</v>
      </c>
      <c r="H2412" s="131">
        <v>20</v>
      </c>
      <c r="I2412" s="131">
        <v>15</v>
      </c>
      <c r="J2412" s="143" t="s">
        <v>3227</v>
      </c>
      <c r="K2412" s="37"/>
      <c r="L2412" s="27">
        <v>6.0000000000000001E-3</v>
      </c>
      <c r="M2412" s="179">
        <v>289</v>
      </c>
      <c r="N2412" s="13">
        <v>289</v>
      </c>
      <c r="O2412" s="17">
        <v>2E-3</v>
      </c>
      <c r="P2412" s="37"/>
      <c r="Q2412" s="27">
        <v>6.0000000000000001E-3</v>
      </c>
      <c r="R2412" s="13">
        <v>938</v>
      </c>
      <c r="S2412" s="13">
        <v>240</v>
      </c>
      <c r="T2412" s="133">
        <v>2.9999999999999997E-4</v>
      </c>
      <c r="U2412" s="27"/>
      <c r="V2412" s="8">
        <f t="shared" ref="V2412" si="6706">IF(AB2410="Latest Sag:",-(K2412*L2412+P2412*Q2412),-(K2412*L2412+P2412*Q2412)+U2412)</f>
        <v>0</v>
      </c>
      <c r="W2412" s="8">
        <f t="shared" ref="W2412" si="6707">IF(OR(AC2411="",AC2411=0),Z2411+V2412,IF(AB2410="Latest Sag:",AA2411+U2412+V2412,AC2411+V2412))</f>
        <v>0.11462899999999998</v>
      </c>
      <c r="X2412" s="34"/>
      <c r="Y2412" s="53">
        <f t="shared" ref="Y2412" si="6708">IF(OR(ISBLANK(X2412),X2410=VALUE(20)),,IF(W2410="Latest Z20:",ABS(X2410-X2412-K2409*L2409-P2409*Q2409+U2411+U2412),ABS(X2411-X2412-K2411*L2411-P2411*Q2411+U2412)))</f>
        <v>0</v>
      </c>
      <c r="Z2412" s="28">
        <v>-67.834485000000001</v>
      </c>
      <c r="AA2412" s="28">
        <v>0.15673699999999999</v>
      </c>
      <c r="AB2412" s="28">
        <v>2.7E-2</v>
      </c>
      <c r="AC2412" s="8">
        <f t="shared" ref="AC2412" si="6709">AB2412+AA2412</f>
        <v>0.18373699999999998</v>
      </c>
      <c r="AD2412" s="35">
        <v>0.114498434984615</v>
      </c>
      <c r="AE2412" s="8">
        <f t="shared" ref="AE2412" si="6710">IF(AD2412="",0,IF(OR(AC2412="",AC2412=0),W2412-AD2412,AC2412-AD2412))</f>
        <v>6.9238565015384987E-2</v>
      </c>
      <c r="AF2412" s="58">
        <f t="shared" ref="AF2412" si="6711">IF(AA2412="",(Z2412-V2412)-Z2411,AC2412-W2412)</f>
        <v>6.9108000000000003E-2</v>
      </c>
      <c r="AG2412" s="40"/>
      <c r="AH2412" s="73"/>
      <c r="AI2412" s="40"/>
      <c r="AJ2412" s="73">
        <v>450</v>
      </c>
      <c r="AK2412" s="40">
        <v>2069</v>
      </c>
      <c r="AL2412" s="73">
        <v>200</v>
      </c>
      <c r="AM2412" s="70"/>
      <c r="AN2412" s="74"/>
      <c r="AO2412" s="70"/>
      <c r="AP2412" s="63"/>
      <c r="AQ2412" s="63"/>
      <c r="AR2412" s="40"/>
      <c r="AS2412" s="40"/>
      <c r="AT2412" s="63"/>
      <c r="AU2412" s="63"/>
      <c r="AV2412" s="142"/>
      <c r="AW2412" s="71"/>
      <c r="AX2412" s="45"/>
      <c r="AY2412" s="45"/>
      <c r="AZ2412" s="46"/>
      <c r="BA2412" s="152"/>
      <c r="BB2412" s="47"/>
      <c r="BC2412" s="158">
        <v>6</v>
      </c>
      <c r="BD2412" s="158"/>
      <c r="BE2412" s="47"/>
      <c r="BF2412" s="56"/>
      <c r="BG2412" s="49"/>
      <c r="BH2412" s="50"/>
      <c r="BI2412" s="49"/>
      <c r="BJ2412" s="49"/>
      <c r="BK2412" s="49"/>
      <c r="BL2412" s="49"/>
      <c r="BM2412" s="49"/>
      <c r="BN2412" s="50"/>
      <c r="BO2412" s="49"/>
      <c r="BP2412" s="49"/>
      <c r="BQ2412" s="50"/>
      <c r="BR2412" s="9"/>
    </row>
    <row r="2413" spans="1:70" s="7" customFormat="1" x14ac:dyDescent="0.25">
      <c r="A2413" s="68" t="s">
        <v>3256</v>
      </c>
      <c r="B2413" s="67" t="s">
        <v>1182</v>
      </c>
      <c r="C2413" s="52">
        <v>45004.43346064815</v>
      </c>
      <c r="D2413" s="16">
        <f t="shared" ref="D2413" si="6712">(K2413*M2413+P2413*R2413)/(24*60*60)</f>
        <v>3.6793981481481483E-2</v>
      </c>
      <c r="E2413" s="180"/>
      <c r="F2413" s="14" t="s">
        <v>3225</v>
      </c>
      <c r="G2413" s="15">
        <v>0.11899999999999999</v>
      </c>
      <c r="H2413" s="131">
        <v>20</v>
      </c>
      <c r="I2413" s="131">
        <v>15</v>
      </c>
      <c r="J2413" s="143" t="s">
        <v>3227</v>
      </c>
      <c r="K2413" s="27">
        <v>11</v>
      </c>
      <c r="L2413" s="27">
        <v>6.0000000000000001E-3</v>
      </c>
      <c r="M2413" s="179">
        <v>289</v>
      </c>
      <c r="N2413" s="13">
        <v>289</v>
      </c>
      <c r="O2413" s="17">
        <v>2E-3</v>
      </c>
      <c r="P2413" s="27"/>
      <c r="Q2413" s="27">
        <v>6.0000000000000001E-3</v>
      </c>
      <c r="R2413" s="13">
        <v>938</v>
      </c>
      <c r="S2413" s="13">
        <v>240</v>
      </c>
      <c r="T2413" s="133">
        <v>2.9999999999999997E-4</v>
      </c>
      <c r="U2413" s="27">
        <v>2.8000000000000001E-2</v>
      </c>
      <c r="V2413" s="8">
        <f t="shared" ref="V2413" si="6713">IF(AB2411="Latest Sag:",-(K2413*L2413+P2413*Q2413),-(K2413*L2413+P2413*Q2413)+U2413)</f>
        <v>-6.6000000000000003E-2</v>
      </c>
      <c r="W2413" s="8">
        <f t="shared" ref="W2413" si="6714">IF(OR(AC2412="",AC2412=0),Z2412+V2413,IF(AB2411="Latest Sag:",AA2412+U2413+V2413,AC2412+V2413))</f>
        <v>0.11873699999999998</v>
      </c>
      <c r="X2413" s="33">
        <v>-36.276299999999999</v>
      </c>
      <c r="Y2413" s="53">
        <f t="shared" ref="Y2413" si="6715">IF(OR(ISBLANK(X2413),X2411=VALUE(20)),,IF(W2411="Latest Z20:",ABS(X2411-X2413-K2410*L2410-P2410*Q2410+U2412+U2413),ABS(X2412-X2413-K2412*L2412-P2412*Q2412+U2413)))</f>
        <v>0</v>
      </c>
      <c r="Z2413" s="28">
        <v>-67.834076999999994</v>
      </c>
      <c r="AA2413" s="28">
        <v>0.15670200000000001</v>
      </c>
      <c r="AB2413" s="28">
        <v>-3.7421999999999997E-2</v>
      </c>
      <c r="AC2413" s="8">
        <f t="shared" ref="AC2413" si="6716">AB2413+AA2413</f>
        <v>0.11928000000000001</v>
      </c>
      <c r="AD2413" s="35">
        <v>0.114498434984615</v>
      </c>
      <c r="AE2413" s="8">
        <f t="shared" ref="AE2413" si="6717">IF(AD2413="",0,IF(OR(AC2413="",AC2413=0),W2413-AD2413,AC2413-AD2413))</f>
        <v>4.7815650153850142E-3</v>
      </c>
      <c r="AF2413" s="58">
        <f t="shared" ref="AF2413" si="6718">IF(AA2413="",(Z2413-V2413)-Z2412,AC2413-W2413)</f>
        <v>5.4300000000002957E-4</v>
      </c>
      <c r="AG2413" s="40"/>
      <c r="AH2413" s="73"/>
      <c r="AI2413" s="40"/>
      <c r="AJ2413" s="73">
        <v>450</v>
      </c>
      <c r="AK2413" s="40">
        <v>75</v>
      </c>
      <c r="AL2413" s="73">
        <v>200</v>
      </c>
      <c r="AM2413" s="70"/>
      <c r="AN2413" s="74"/>
      <c r="AO2413" s="70"/>
      <c r="AP2413" s="63"/>
      <c r="AQ2413" s="63"/>
      <c r="AR2413" s="40"/>
      <c r="AS2413" s="40"/>
      <c r="AT2413" s="63"/>
      <c r="AU2413" s="63"/>
      <c r="AV2413" s="142"/>
      <c r="AW2413" s="71"/>
      <c r="AX2413" s="45"/>
      <c r="AY2413" s="45"/>
      <c r="AZ2413" s="46"/>
      <c r="BA2413" s="152"/>
      <c r="BB2413" s="47"/>
      <c r="BC2413" s="158">
        <v>6</v>
      </c>
      <c r="BD2413" s="158"/>
      <c r="BE2413" s="47"/>
      <c r="BF2413" s="56"/>
      <c r="BG2413" s="49"/>
      <c r="BH2413" s="50"/>
      <c r="BI2413" s="49"/>
      <c r="BJ2413" s="49"/>
      <c r="BK2413" s="49"/>
      <c r="BL2413" s="49"/>
      <c r="BM2413" s="49"/>
      <c r="BN2413" s="50"/>
      <c r="BO2413" s="49"/>
      <c r="BP2413" s="49"/>
      <c r="BQ2413" s="50"/>
      <c r="BR2413" s="9"/>
    </row>
    <row r="2414" spans="1:70" s="7" customFormat="1" x14ac:dyDescent="0.25">
      <c r="A2414" s="68" t="s">
        <v>3257</v>
      </c>
      <c r="B2414" s="67" t="s">
        <v>1182</v>
      </c>
      <c r="C2414" s="52">
        <v>45004.485717592594</v>
      </c>
      <c r="D2414" s="16">
        <f t="shared" ref="D2414" si="6719">(K2414*M2414+P2414*R2414)/(24*60*60)</f>
        <v>1.7546296296296296E-2</v>
      </c>
      <c r="E2414" s="180"/>
      <c r="F2414" s="14" t="s">
        <v>3225</v>
      </c>
      <c r="G2414" s="15">
        <v>0.11899999999999999</v>
      </c>
      <c r="H2414" s="131">
        <v>20</v>
      </c>
      <c r="I2414" s="131">
        <v>15</v>
      </c>
      <c r="J2414" s="143" t="s">
        <v>3227</v>
      </c>
      <c r="K2414" s="27">
        <v>2</v>
      </c>
      <c r="L2414" s="27">
        <v>6.0000000000000001E-3</v>
      </c>
      <c r="M2414" s="179">
        <v>289</v>
      </c>
      <c r="N2414" s="13">
        <v>289</v>
      </c>
      <c r="O2414" s="17">
        <v>2E-3</v>
      </c>
      <c r="P2414" s="27">
        <v>1</v>
      </c>
      <c r="Q2414" s="27">
        <v>6.0000000000000001E-3</v>
      </c>
      <c r="R2414" s="13">
        <v>938</v>
      </c>
      <c r="S2414" s="13">
        <v>240</v>
      </c>
      <c r="T2414" s="133">
        <v>2.9999999999999997E-4</v>
      </c>
      <c r="U2414" s="27">
        <v>1.32E-2</v>
      </c>
      <c r="V2414" s="8">
        <f t="shared" ref="V2414" si="6720">IF(AB2412="Latest Sag:",-(K2414*L2414+P2414*Q2414),-(K2414*L2414+P2414*Q2414)+U2414)</f>
        <v>-4.8000000000000022E-3</v>
      </c>
      <c r="W2414" s="8">
        <f t="shared" ref="W2414" si="6721">IF(OR(AC2413="",AC2413=0),Z2413+V2414,IF(AB2412="Latest Sag:",AA2413+U2414+V2414,AC2413+V2414))</f>
        <v>0.11448000000000001</v>
      </c>
      <c r="X2414" s="33">
        <v>-36.329099999999997</v>
      </c>
      <c r="Y2414" s="53">
        <f t="shared" ref="Y2414" si="6722">IF(OR(ISBLANK(X2414),X2412=VALUE(20)),,IF(W2412="Latest Z20:",ABS(X2412-X2414-K2411*L2411-P2411*Q2411+U2413+U2414),ABS(X2413-X2414-K2413*L2413-P2413*Q2413+U2414)))</f>
        <v>2.2655488596257101E-15</v>
      </c>
      <c r="Z2414" s="28">
        <v>-67.834186000000003</v>
      </c>
      <c r="AA2414" s="28">
        <v>0.15668199999999999</v>
      </c>
      <c r="AB2414" s="28">
        <v>-4.1770000000000002E-2</v>
      </c>
      <c r="AC2414" s="8">
        <f t="shared" ref="AC2414" si="6723">AB2414+AA2414</f>
        <v>0.11491199999999999</v>
      </c>
      <c r="AD2414" s="35">
        <v>0.114498434984615</v>
      </c>
      <c r="AE2414" s="8">
        <f t="shared" ref="AE2414" si="6724">IF(AD2414="",0,IF(OR(AC2414="",AC2414=0),W2414-AD2414,AC2414-AD2414))</f>
        <v>4.1356501538498958E-4</v>
      </c>
      <c r="AF2414" s="58">
        <f t="shared" ref="AF2414" si="6725">IF(AA2414="",(Z2414-V2414)-Z2413,AC2414-W2414)</f>
        <v>4.3199999999997407E-4</v>
      </c>
      <c r="AG2414" s="40"/>
      <c r="AH2414" s="73"/>
      <c r="AI2414" s="40"/>
      <c r="AJ2414" s="73">
        <v>450</v>
      </c>
      <c r="AK2414" s="40">
        <v>46</v>
      </c>
      <c r="AL2414" s="73">
        <v>200</v>
      </c>
      <c r="AM2414" s="70"/>
      <c r="AN2414" s="74"/>
      <c r="AO2414" s="70"/>
      <c r="AP2414" s="63"/>
      <c r="AQ2414" s="63"/>
      <c r="AR2414" s="40"/>
      <c r="AS2414" s="40"/>
      <c r="AT2414" s="63"/>
      <c r="AU2414" s="63"/>
      <c r="AV2414" s="142"/>
      <c r="AW2414" s="182"/>
      <c r="AX2414" s="45"/>
      <c r="AY2414" s="45"/>
      <c r="AZ2414" s="46"/>
      <c r="BA2414" s="152"/>
      <c r="BB2414" s="47"/>
      <c r="BC2414" s="158">
        <v>6</v>
      </c>
      <c r="BD2414" s="158"/>
      <c r="BE2414" s="47"/>
      <c r="BF2414" s="56"/>
      <c r="BG2414" s="49"/>
      <c r="BH2414" s="50"/>
      <c r="BI2414" s="49"/>
      <c r="BJ2414" s="49"/>
      <c r="BK2414" s="49"/>
      <c r="BL2414" s="49"/>
      <c r="BM2414" s="49"/>
      <c r="BN2414" s="50"/>
      <c r="BO2414" s="49"/>
      <c r="BP2414" s="49"/>
      <c r="BQ2414" s="50"/>
      <c r="BR2414" s="9"/>
    </row>
    <row r="2415" spans="1:70" s="7" customFormat="1" x14ac:dyDescent="0.25">
      <c r="A2415" s="68" t="s">
        <v>3258</v>
      </c>
      <c r="B2415" s="67" t="s">
        <v>1182</v>
      </c>
      <c r="C2415" s="52">
        <v>45004.519571759258</v>
      </c>
      <c r="D2415" s="16">
        <f t="shared" ref="D2415" si="6726">(K2415*M2415+P2415*R2415)/(24*60*60)</f>
        <v>1.7546296296296296E-2</v>
      </c>
      <c r="E2415" s="180"/>
      <c r="F2415" s="14" t="s">
        <v>3225</v>
      </c>
      <c r="G2415" s="15">
        <v>0.11899999999999999</v>
      </c>
      <c r="H2415" s="131">
        <v>20</v>
      </c>
      <c r="I2415" s="131">
        <v>15</v>
      </c>
      <c r="J2415" s="143" t="s">
        <v>3227</v>
      </c>
      <c r="K2415" s="27">
        <v>2</v>
      </c>
      <c r="L2415" s="27">
        <v>6.0000000000000001E-3</v>
      </c>
      <c r="M2415" s="179">
        <v>289</v>
      </c>
      <c r="N2415" s="13">
        <v>289</v>
      </c>
      <c r="O2415" s="17">
        <v>2E-3</v>
      </c>
      <c r="P2415" s="27">
        <v>1</v>
      </c>
      <c r="Q2415" s="27">
        <v>6.0000000000000001E-3</v>
      </c>
      <c r="R2415" s="13">
        <v>938</v>
      </c>
      <c r="S2415" s="13">
        <v>240</v>
      </c>
      <c r="T2415" s="133">
        <v>2.9999999999999997E-4</v>
      </c>
      <c r="U2415" s="27">
        <v>1.7600000000000001E-2</v>
      </c>
      <c r="V2415" s="8">
        <f t="shared" ref="V2415" si="6727">IF(AB2413="Latest Sag:",-(K2415*L2415+P2415*Q2415),-(K2415*L2415+P2415*Q2415)+U2415)</f>
        <v>-4.0000000000000105E-4</v>
      </c>
      <c r="W2415" s="8">
        <f t="shared" ref="W2415" si="6728">IF(OR(AC2414="",AC2414=0),Z2414+V2415,IF(AB2413="Latest Sag:",AA2414+U2415+V2415,AC2414+V2415))</f>
        <v>0.11451199999999999</v>
      </c>
      <c r="X2415" s="33">
        <v>-36.329500000000003</v>
      </c>
      <c r="Y2415" s="53">
        <f t="shared" ref="Y2415" si="6729">IF(OR(ISBLANK(X2415),X2413=VALUE(20)),,IF(W2413="Latest Z20:",ABS(X2413-X2415-K2412*L2412-P2412*Q2412+U2414+U2415),ABS(X2414-X2415-K2414*L2414-P2414*Q2414+U2415)))</f>
        <v>6.1721461275254796E-15</v>
      </c>
      <c r="Z2415" s="28">
        <v>-67.834093999999993</v>
      </c>
      <c r="AA2415" s="28">
        <v>0.15668599999999999</v>
      </c>
      <c r="AB2415" s="28">
        <v>-4.1896999999999997E-2</v>
      </c>
      <c r="AC2415" s="8">
        <f t="shared" ref="AC2415" si="6730">AB2415+AA2415</f>
        <v>0.114789</v>
      </c>
      <c r="AD2415" s="35">
        <v>0.114498434984615</v>
      </c>
      <c r="AE2415" s="8">
        <f t="shared" ref="AE2415" si="6731">IF(AD2415="",0,IF(OR(AC2415="",AC2415=0),W2415-AD2415,AC2415-AD2415))</f>
        <v>2.9056501538500534E-4</v>
      </c>
      <c r="AF2415" s="58">
        <f t="shared" ref="AF2415" si="6732">IF(AA2415="",(Z2415-V2415)-Z2414,AC2415-W2415)</f>
        <v>2.7700000000001335E-4</v>
      </c>
      <c r="AG2415" s="40"/>
      <c r="AH2415" s="73"/>
      <c r="AI2415" s="40"/>
      <c r="AJ2415" s="73">
        <v>450</v>
      </c>
      <c r="AK2415" s="40">
        <v>27</v>
      </c>
      <c r="AL2415" s="73">
        <v>200</v>
      </c>
      <c r="AM2415" s="70"/>
      <c r="AN2415" s="74"/>
      <c r="AO2415" s="70"/>
      <c r="AP2415" s="63"/>
      <c r="AQ2415" s="63"/>
      <c r="AR2415" s="40"/>
      <c r="AS2415" s="40"/>
      <c r="AT2415" s="63"/>
      <c r="AU2415" s="63"/>
      <c r="AV2415" s="142"/>
      <c r="AW2415" s="71"/>
      <c r="AX2415" s="45"/>
      <c r="AY2415" s="45"/>
      <c r="AZ2415" s="46"/>
      <c r="BA2415" s="152"/>
      <c r="BB2415" s="47"/>
      <c r="BC2415" s="158">
        <v>6</v>
      </c>
      <c r="BD2415" s="158">
        <v>4</v>
      </c>
      <c r="BE2415" s="47">
        <v>5.8</v>
      </c>
      <c r="BF2415" s="56"/>
      <c r="BG2415" s="49"/>
      <c r="BH2415" s="50"/>
      <c r="BI2415" s="49"/>
      <c r="BJ2415" s="49"/>
      <c r="BK2415" s="49"/>
      <c r="BL2415" s="49"/>
      <c r="BM2415" s="49"/>
      <c r="BN2415" s="50"/>
      <c r="BO2415" s="49"/>
      <c r="BP2415" s="49"/>
      <c r="BQ2415" s="50"/>
      <c r="BR2415" s="9"/>
    </row>
    <row r="2416" spans="1:70" s="6" customFormat="1" x14ac:dyDescent="0.25">
      <c r="A2416" s="170" t="s">
        <v>1155</v>
      </c>
      <c r="B2416" s="136"/>
      <c r="C2416" s="137">
        <v>45004.557835648149</v>
      </c>
      <c r="D2416" s="146">
        <v>3.53</v>
      </c>
      <c r="E2416" s="181" t="s">
        <v>814</v>
      </c>
      <c r="F2416" s="165" t="s">
        <v>1195</v>
      </c>
      <c r="G2416" s="22"/>
      <c r="H2416" s="134"/>
      <c r="I2416" s="134"/>
      <c r="J2416" s="145"/>
      <c r="K2416" s="29"/>
      <c r="L2416" s="29"/>
      <c r="M2416" s="1"/>
      <c r="N2416" s="1"/>
      <c r="O2416" s="3"/>
      <c r="P2416" s="29"/>
      <c r="Q2416" s="29"/>
      <c r="R2416" s="1"/>
      <c r="S2416" s="1"/>
      <c r="T2416" s="147" t="s">
        <v>903</v>
      </c>
      <c r="U2416" s="32" t="s">
        <v>24</v>
      </c>
      <c r="V2416" s="24"/>
      <c r="W2416" s="25" t="s">
        <v>22</v>
      </c>
      <c r="X2416" s="30">
        <v>20</v>
      </c>
      <c r="Y2416" s="138"/>
      <c r="Z2416" s="30"/>
      <c r="AA2416" s="30"/>
      <c r="AB2416" s="36" t="s">
        <v>21</v>
      </c>
      <c r="AC2416" s="24">
        <f>$AC$2415</f>
        <v>0.114789</v>
      </c>
      <c r="AD2416" s="30"/>
      <c r="AE2416" s="24"/>
      <c r="AF2416" s="24"/>
      <c r="AG2416" s="41"/>
      <c r="AH2416" s="41"/>
      <c r="AI2416" s="41"/>
      <c r="AJ2416" s="41"/>
      <c r="AK2416" s="41"/>
      <c r="AL2416" s="41"/>
      <c r="AM2416" s="41"/>
      <c r="AN2416" s="41"/>
      <c r="AO2416" s="41"/>
      <c r="AP2416" s="135"/>
      <c r="AQ2416" s="135"/>
      <c r="AR2416" s="41"/>
      <c r="AS2416" s="41"/>
      <c r="AT2416" s="135"/>
      <c r="AU2416" s="135"/>
      <c r="AV2416" s="29"/>
      <c r="AW2416" s="42"/>
      <c r="AX2416" s="42"/>
      <c r="AY2416" s="42"/>
      <c r="AZ2416" s="43"/>
      <c r="BA2416" s="151"/>
      <c r="BB2416" s="44"/>
      <c r="BC2416" s="157">
        <v>7</v>
      </c>
      <c r="BD2416" s="157"/>
      <c r="BE2416" s="44"/>
      <c r="BF2416" s="48"/>
      <c r="BG2416" s="48"/>
      <c r="BH2416" s="48"/>
      <c r="BI2416" s="48"/>
      <c r="BJ2416" s="48"/>
      <c r="BK2416" s="48"/>
      <c r="BL2416" s="48"/>
      <c r="BM2416" s="48"/>
      <c r="BN2416" s="48"/>
      <c r="BO2416" s="48"/>
      <c r="BP2416" s="48"/>
      <c r="BQ2416" s="48"/>
      <c r="BR2416" s="1"/>
    </row>
    <row r="2417" spans="1:70" s="7" customFormat="1" x14ac:dyDescent="0.25">
      <c r="A2417" s="68" t="s">
        <v>3259</v>
      </c>
      <c r="B2417" s="67" t="s">
        <v>1182</v>
      </c>
      <c r="C2417" s="52">
        <v>45004.557905092595</v>
      </c>
      <c r="D2417" s="16">
        <f t="shared" ref="D2417" si="6733">(K2417*M2417+P2417*R2417)/(24*60*60)</f>
        <v>0</v>
      </c>
      <c r="E2417" s="180"/>
      <c r="F2417" s="14" t="s">
        <v>3225</v>
      </c>
      <c r="G2417" s="15">
        <v>0.11899999999999999</v>
      </c>
      <c r="H2417" s="131">
        <v>20</v>
      </c>
      <c r="I2417" s="131">
        <v>15</v>
      </c>
      <c r="J2417" s="143" t="s">
        <v>3227</v>
      </c>
      <c r="K2417" s="37"/>
      <c r="L2417" s="27">
        <v>6.0000000000000001E-3</v>
      </c>
      <c r="M2417" s="179">
        <v>289</v>
      </c>
      <c r="N2417" s="13">
        <v>289</v>
      </c>
      <c r="O2417" s="17">
        <v>2E-3</v>
      </c>
      <c r="P2417" s="37"/>
      <c r="Q2417" s="27">
        <v>6.0000000000000001E-3</v>
      </c>
      <c r="R2417" s="13">
        <v>938</v>
      </c>
      <c r="S2417" s="13">
        <v>240</v>
      </c>
      <c r="T2417" s="133">
        <v>2.9999999999999997E-4</v>
      </c>
      <c r="U2417" s="27"/>
      <c r="V2417" s="8">
        <f t="shared" ref="V2417" si="6734">IF(AB2415="Latest Sag:",-(K2417*L2417+P2417*Q2417),-(K2417*L2417+P2417*Q2417)+U2417)</f>
        <v>0</v>
      </c>
      <c r="W2417" s="8">
        <f t="shared" ref="W2417" si="6735">IF(OR(AC2416="",AC2416=0),Z2416+V2417,IF(AB2415="Latest Sag:",AA2416+U2417+V2417,AC2416+V2417))</f>
        <v>0.114789</v>
      </c>
      <c r="X2417" s="34"/>
      <c r="Y2417" s="53">
        <f t="shared" ref="Y2417" si="6736">IF(OR(ISBLANK(X2417),X2415=VALUE(20)),,IF(W2415="Latest Z20:",ABS(X2415-X2417-K2414*L2414-P2414*Q2414+U2416+U2417),ABS(X2416-X2417-K2416*L2416-P2416*Q2416+U2417)))</f>
        <v>0</v>
      </c>
      <c r="Z2417" s="28">
        <v>-67.834630000000004</v>
      </c>
      <c r="AA2417" s="28">
        <v>0.15701899999999999</v>
      </c>
      <c r="AB2417" s="28">
        <v>0.03</v>
      </c>
      <c r="AC2417" s="8">
        <f t="shared" ref="AC2417" si="6737">AB2417+AA2417</f>
        <v>0.18701899999999999</v>
      </c>
      <c r="AD2417" s="35">
        <v>0.11459166772810001</v>
      </c>
      <c r="AE2417" s="8">
        <f t="shared" ref="AE2417" si="6738">IF(AD2417="",0,IF(OR(AC2417="",AC2417=0),W2417-AD2417,AC2417-AD2417))</f>
        <v>7.2427332271899986E-2</v>
      </c>
      <c r="AF2417" s="58">
        <f t="shared" ref="AF2417" si="6739">IF(AA2417="",(Z2417-V2417)-Z2416,AC2417-W2417)</f>
        <v>7.2229999999999989E-2</v>
      </c>
      <c r="AG2417" s="40"/>
      <c r="AH2417" s="73"/>
      <c r="AI2417" s="40"/>
      <c r="AJ2417" s="73">
        <v>450</v>
      </c>
      <c r="AK2417" s="40">
        <v>1853</v>
      </c>
      <c r="AL2417" s="73">
        <v>200</v>
      </c>
      <c r="AM2417" s="70"/>
      <c r="AN2417" s="74"/>
      <c r="AO2417" s="70"/>
      <c r="AP2417" s="63"/>
      <c r="AQ2417" s="63"/>
      <c r="AR2417" s="40"/>
      <c r="AS2417" s="40"/>
      <c r="AT2417" s="63"/>
      <c r="AU2417" s="63"/>
      <c r="AV2417" s="142"/>
      <c r="AW2417" s="71"/>
      <c r="AX2417" s="45"/>
      <c r="AY2417" s="45"/>
      <c r="AZ2417" s="46"/>
      <c r="BA2417" s="152"/>
      <c r="BB2417" s="47"/>
      <c r="BC2417" s="158">
        <v>7</v>
      </c>
      <c r="BD2417" s="158"/>
      <c r="BE2417" s="47"/>
      <c r="BF2417" s="56"/>
      <c r="BG2417" s="49"/>
      <c r="BH2417" s="50"/>
      <c r="BI2417" s="49"/>
      <c r="BJ2417" s="49"/>
      <c r="BK2417" s="49"/>
      <c r="BL2417" s="49"/>
      <c r="BM2417" s="49"/>
      <c r="BN2417" s="50"/>
      <c r="BO2417" s="49"/>
      <c r="BP2417" s="49"/>
      <c r="BQ2417" s="50"/>
      <c r="BR2417" s="9"/>
    </row>
    <row r="2418" spans="1:70" s="7" customFormat="1" x14ac:dyDescent="0.25">
      <c r="A2418" s="68" t="s">
        <v>3260</v>
      </c>
      <c r="B2418" s="67" t="s">
        <v>1182</v>
      </c>
      <c r="C2418" s="52">
        <v>45004.58148148148</v>
      </c>
      <c r="D2418" s="16">
        <f t="shared" ref="D2418" si="6740">(K2418*M2418+P2418*R2418)/(24*60*60)</f>
        <v>4.0138888888888891E-2</v>
      </c>
      <c r="E2418" s="180"/>
      <c r="F2418" s="14" t="s">
        <v>3225</v>
      </c>
      <c r="G2418" s="15">
        <v>0.11899999999999999</v>
      </c>
      <c r="H2418" s="131">
        <v>20</v>
      </c>
      <c r="I2418" s="131">
        <v>15</v>
      </c>
      <c r="J2418" s="143" t="s">
        <v>3227</v>
      </c>
      <c r="K2418" s="27">
        <v>12</v>
      </c>
      <c r="L2418" s="27">
        <v>6.0000000000000001E-3</v>
      </c>
      <c r="M2418" s="179">
        <v>289</v>
      </c>
      <c r="N2418" s="13">
        <v>289</v>
      </c>
      <c r="O2418" s="17">
        <v>2E-3</v>
      </c>
      <c r="P2418" s="27">
        <v>0</v>
      </c>
      <c r="Q2418" s="27">
        <v>6.0000000000000001E-3</v>
      </c>
      <c r="R2418" s="13">
        <v>938</v>
      </c>
      <c r="S2418" s="13">
        <v>240</v>
      </c>
      <c r="T2418" s="133">
        <v>2.9999999999999997E-4</v>
      </c>
      <c r="U2418" s="27">
        <v>3.5499999999999997E-2</v>
      </c>
      <c r="V2418" s="8">
        <f t="shared" ref="V2418" si="6741">IF(AB2416="Latest Sag:",-(K2418*L2418+P2418*Q2418),-(K2418*L2418+P2418*Q2418)+U2418)</f>
        <v>-7.2000000000000008E-2</v>
      </c>
      <c r="W2418" s="8">
        <f t="shared" ref="W2418" si="6742">IF(OR(AC2417="",AC2417=0),Z2417+V2418,IF(AB2416="Latest Sag:",AA2417+U2418+V2418,AC2417+V2418))</f>
        <v>0.12051899999999999</v>
      </c>
      <c r="X2418" s="33">
        <v>-36.269599999999997</v>
      </c>
      <c r="Y2418" s="53">
        <f t="shared" ref="Y2418" si="6743">IF(OR(ISBLANK(X2418),X2416=VALUE(20)),,IF(W2416="Latest Z20:",ABS(X2416-X2418-K2415*L2415-P2415*Q2415+U2417+U2418),ABS(X2417-X2418-K2417*L2417-P2417*Q2417+U2418)))</f>
        <v>0</v>
      </c>
      <c r="Z2418" s="28">
        <v>-67.833843000000002</v>
      </c>
      <c r="AA2418" s="28">
        <v>0.15702199999999999</v>
      </c>
      <c r="AB2418" s="28">
        <v>-3.696E-2</v>
      </c>
      <c r="AC2418" s="8">
        <f t="shared" ref="AC2418" si="6744">AB2418+AA2418</f>
        <v>0.120062</v>
      </c>
      <c r="AD2418" s="35">
        <v>0.11459166772810001</v>
      </c>
      <c r="AE2418" s="8">
        <f t="shared" ref="AE2418" si="6745">IF(AD2418="",0,IF(OR(AC2418="",AC2418=0),W2418-AD2418,AC2418-AD2418))</f>
        <v>5.4703322718999969E-3</v>
      </c>
      <c r="AF2418" s="58">
        <f t="shared" ref="AF2418" si="6746">IF(AA2418="",(Z2418-V2418)-Z2417,AC2418-W2418)</f>
        <v>-4.569999999999852E-4</v>
      </c>
      <c r="AG2418" s="40"/>
      <c r="AH2418" s="73"/>
      <c r="AI2418" s="40"/>
      <c r="AJ2418" s="73">
        <v>450</v>
      </c>
      <c r="AK2418" s="40">
        <v>63</v>
      </c>
      <c r="AL2418" s="73">
        <v>200</v>
      </c>
      <c r="AM2418" s="70"/>
      <c r="AN2418" s="74"/>
      <c r="AO2418" s="70"/>
      <c r="AP2418" s="63"/>
      <c r="AQ2418" s="63"/>
      <c r="AR2418" s="40"/>
      <c r="AS2418" s="40"/>
      <c r="AT2418" s="63"/>
      <c r="AU2418" s="63"/>
      <c r="AV2418" s="142"/>
      <c r="AW2418" s="71"/>
      <c r="AX2418" s="45"/>
      <c r="AY2418" s="45"/>
      <c r="AZ2418" s="46"/>
      <c r="BA2418" s="152"/>
      <c r="BB2418" s="47"/>
      <c r="BC2418" s="158">
        <v>7</v>
      </c>
      <c r="BD2418" s="158"/>
      <c r="BE2418" s="47"/>
      <c r="BF2418" s="56"/>
      <c r="BG2418" s="49"/>
      <c r="BH2418" s="50"/>
      <c r="BI2418" s="49"/>
      <c r="BJ2418" s="49"/>
      <c r="BK2418" s="49"/>
      <c r="BL2418" s="49"/>
      <c r="BM2418" s="49"/>
      <c r="BN2418" s="50"/>
      <c r="BO2418" s="49"/>
      <c r="BP2418" s="49"/>
      <c r="BQ2418" s="50"/>
      <c r="BR2418" s="9"/>
    </row>
    <row r="2419" spans="1:70" s="7" customFormat="1" x14ac:dyDescent="0.25">
      <c r="A2419" s="68" t="s">
        <v>3261</v>
      </c>
      <c r="B2419" s="67" t="s">
        <v>1182</v>
      </c>
      <c r="C2419" s="52">
        <v>45004.635185185187</v>
      </c>
      <c r="D2419" s="16">
        <f t="shared" ref="D2419" si="6747">(K2419*M2419+P2419*R2419)/(24*60*60)</f>
        <v>1.7546296296296296E-2</v>
      </c>
      <c r="E2419" s="180"/>
      <c r="F2419" s="14" t="s">
        <v>3225</v>
      </c>
      <c r="G2419" s="15">
        <v>0.11899999999999999</v>
      </c>
      <c r="H2419" s="131">
        <v>20</v>
      </c>
      <c r="I2419" s="131">
        <v>15</v>
      </c>
      <c r="J2419" s="143" t="s">
        <v>3227</v>
      </c>
      <c r="K2419" s="27">
        <v>2</v>
      </c>
      <c r="L2419" s="27">
        <v>6.0000000000000001E-3</v>
      </c>
      <c r="M2419" s="179">
        <v>289</v>
      </c>
      <c r="N2419" s="13">
        <v>289</v>
      </c>
      <c r="O2419" s="17">
        <v>2E-3</v>
      </c>
      <c r="P2419" s="27">
        <v>1</v>
      </c>
      <c r="Q2419" s="27">
        <v>6.0000000000000001E-3</v>
      </c>
      <c r="R2419" s="13">
        <v>938</v>
      </c>
      <c r="S2419" s="13">
        <v>240</v>
      </c>
      <c r="T2419" s="133">
        <v>2.9999999999999997E-4</v>
      </c>
      <c r="U2419" s="27">
        <v>1.2500000000000001E-2</v>
      </c>
      <c r="V2419" s="8">
        <f t="shared" ref="V2419" si="6748">IF(AB2417="Latest Sag:",-(K2419*L2419+P2419*Q2419),-(K2419*L2419+P2419*Q2419)+U2419)</f>
        <v>-5.5000000000000014E-3</v>
      </c>
      <c r="W2419" s="8">
        <f t="shared" ref="W2419" si="6749">IF(OR(AC2418="",AC2418=0),Z2418+V2419,IF(AB2417="Latest Sag:",AA2418+U2419+V2419,AC2418+V2419))</f>
        <v>0.114562</v>
      </c>
      <c r="X2419" s="33">
        <v>-36.329099999999997</v>
      </c>
      <c r="Y2419" s="53">
        <f t="shared" ref="Y2419" si="6750">IF(OR(ISBLANK(X2419),X2417=VALUE(20)),,IF(W2417="Latest Z20:",ABS(X2417-X2419-K2416*L2416-P2416*Q2416+U2418+U2419),ABS(X2418-X2419-K2418*L2418-P2418*Q2418+U2419)))</f>
        <v>1.214306433183765E-16</v>
      </c>
      <c r="Z2419" s="28">
        <v>-67.833844999999997</v>
      </c>
      <c r="AA2419" s="28">
        <v>0.15701799999999999</v>
      </c>
      <c r="AB2419" s="28">
        <v>-4.1993999999999997E-2</v>
      </c>
      <c r="AC2419" s="8">
        <f t="shared" ref="AC2419" si="6751">AB2419+AA2419</f>
        <v>0.11502399999999999</v>
      </c>
      <c r="AD2419" s="35">
        <v>0.11459166772810001</v>
      </c>
      <c r="AE2419" s="8">
        <f t="shared" ref="AE2419" si="6752">IF(AD2419="",0,IF(OR(AC2419="",AC2419=0),W2419-AD2419,AC2419-AD2419))</f>
        <v>4.3233227189998225E-4</v>
      </c>
      <c r="AF2419" s="58">
        <f t="shared" ref="AF2419" si="6753">IF(AA2419="",(Z2419-V2419)-Z2418,AC2419-W2419)</f>
        <v>4.619999999999902E-4</v>
      </c>
      <c r="AG2419" s="40"/>
      <c r="AH2419" s="73"/>
      <c r="AI2419" s="40"/>
      <c r="AJ2419" s="73">
        <v>450</v>
      </c>
      <c r="AK2419" s="40">
        <v>36</v>
      </c>
      <c r="AL2419" s="73">
        <v>200</v>
      </c>
      <c r="AM2419" s="70"/>
      <c r="AN2419" s="74"/>
      <c r="AO2419" s="70"/>
      <c r="AP2419" s="63"/>
      <c r="AQ2419" s="63"/>
      <c r="AR2419" s="40"/>
      <c r="AS2419" s="40"/>
      <c r="AT2419" s="63"/>
      <c r="AU2419" s="63"/>
      <c r="AV2419" s="142"/>
      <c r="AW2419" s="71"/>
      <c r="AX2419" s="45"/>
      <c r="AY2419" s="45"/>
      <c r="AZ2419" s="46"/>
      <c r="BA2419" s="152"/>
      <c r="BB2419" s="47"/>
      <c r="BC2419" s="158">
        <v>7</v>
      </c>
      <c r="BD2419" s="158"/>
      <c r="BE2419" s="47"/>
      <c r="BF2419" s="56"/>
      <c r="BG2419" s="49"/>
      <c r="BH2419" s="50"/>
      <c r="BI2419" s="49"/>
      <c r="BJ2419" s="49"/>
      <c r="BK2419" s="49"/>
      <c r="BL2419" s="49"/>
      <c r="BM2419" s="49"/>
      <c r="BN2419" s="50"/>
      <c r="BO2419" s="49"/>
      <c r="BP2419" s="49"/>
      <c r="BQ2419" s="50"/>
      <c r="BR2419" s="9"/>
    </row>
    <row r="2420" spans="1:70" s="7" customFormat="1" x14ac:dyDescent="0.25">
      <c r="A2420" s="68" t="s">
        <v>3262</v>
      </c>
      <c r="B2420" s="67" t="s">
        <v>1182</v>
      </c>
      <c r="C2420" s="52">
        <v>45004.661909722221</v>
      </c>
      <c r="D2420" s="16">
        <f t="shared" ref="D2420" si="6754">(K2420*M2420+P2420*R2420)/(24*60*60)</f>
        <v>1.7546296296296296E-2</v>
      </c>
      <c r="E2420" s="180"/>
      <c r="F2420" s="14" t="s">
        <v>3225</v>
      </c>
      <c r="G2420" s="15">
        <v>0.11899999999999999</v>
      </c>
      <c r="H2420" s="131">
        <v>20</v>
      </c>
      <c r="I2420" s="131">
        <v>15</v>
      </c>
      <c r="J2420" s="143" t="s">
        <v>3227</v>
      </c>
      <c r="K2420" s="27">
        <v>2</v>
      </c>
      <c r="L2420" s="27">
        <v>6.0000000000000001E-3</v>
      </c>
      <c r="M2420" s="179">
        <v>289</v>
      </c>
      <c r="N2420" s="13">
        <v>289</v>
      </c>
      <c r="O2420" s="17">
        <v>2E-3</v>
      </c>
      <c r="P2420" s="27">
        <v>1</v>
      </c>
      <c r="Q2420" s="27">
        <v>6.0000000000000001E-3</v>
      </c>
      <c r="R2420" s="13">
        <v>938</v>
      </c>
      <c r="S2420" s="13">
        <v>240</v>
      </c>
      <c r="T2420" s="133">
        <v>2.9999999999999997E-4</v>
      </c>
      <c r="U2420" s="27">
        <v>1.7600000000000001E-2</v>
      </c>
      <c r="V2420" s="8">
        <f t="shared" ref="V2420" si="6755">IF(AB2418="Latest Sag:",-(K2420*L2420+P2420*Q2420),-(K2420*L2420+P2420*Q2420)+U2420)</f>
        <v>-4.0000000000000105E-4</v>
      </c>
      <c r="W2420" s="8">
        <f t="shared" ref="W2420" si="6756">IF(OR(AC2419="",AC2419=0),Z2419+V2420,IF(AB2418="Latest Sag:",AA2419+U2420+V2420,AC2419+V2420))</f>
        <v>0.11462399999999999</v>
      </c>
      <c r="X2420" s="33">
        <v>-36.329500000000003</v>
      </c>
      <c r="Y2420" s="53">
        <f t="shared" ref="Y2420" si="6757">IF(OR(ISBLANK(X2420),X2418=VALUE(20)),,IF(W2418="Latest Z20:",ABS(X2418-X2420-K2417*L2417-P2417*Q2417+U2419+U2420),ABS(X2419-X2420-K2419*L2419-P2419*Q2419+U2420)))</f>
        <v>6.1721461275254796E-15</v>
      </c>
      <c r="Z2420" s="28">
        <v>-67.833895999999996</v>
      </c>
      <c r="AA2420" s="28">
        <v>0.157032</v>
      </c>
      <c r="AB2420" s="28">
        <v>-4.2373000000000001E-2</v>
      </c>
      <c r="AC2420" s="8">
        <f t="shared" ref="AC2420" si="6758">AB2420+AA2420</f>
        <v>0.11465900000000001</v>
      </c>
      <c r="AD2420" s="35">
        <v>0.11459166772810001</v>
      </c>
      <c r="AE2420" s="8">
        <f t="shared" ref="AE2420" si="6759">IF(AD2420="",0,IF(OR(AC2420="",AC2420=0),W2420-AD2420,AC2420-AD2420))</f>
        <v>6.7332271900005791E-5</v>
      </c>
      <c r="AF2420" s="58">
        <f t="shared" ref="AF2420" si="6760">IF(AA2420="",(Z2420-V2420)-Z2419,AC2420-W2420)</f>
        <v>3.5000000000021125E-5</v>
      </c>
      <c r="AG2420" s="40"/>
      <c r="AH2420" s="73"/>
      <c r="AI2420" s="40"/>
      <c r="AJ2420" s="73">
        <v>450</v>
      </c>
      <c r="AK2420" s="40">
        <v>30</v>
      </c>
      <c r="AL2420" s="73">
        <v>200</v>
      </c>
      <c r="AM2420" s="70"/>
      <c r="AN2420" s="74"/>
      <c r="AO2420" s="70"/>
      <c r="AP2420" s="63"/>
      <c r="AQ2420" s="63"/>
      <c r="AR2420" s="40"/>
      <c r="AS2420" s="40"/>
      <c r="AT2420" s="63"/>
      <c r="AU2420" s="63"/>
      <c r="AV2420" s="142"/>
      <c r="AW2420" s="71"/>
      <c r="AX2420" s="45"/>
      <c r="AY2420" s="45"/>
      <c r="AZ2420" s="46"/>
      <c r="BA2420" s="152"/>
      <c r="BB2420" s="47"/>
      <c r="BC2420" s="158">
        <v>7</v>
      </c>
      <c r="BD2420" s="158"/>
      <c r="BE2420" s="47"/>
      <c r="BF2420" s="56"/>
      <c r="BG2420" s="49"/>
      <c r="BH2420" s="50"/>
      <c r="BI2420" s="49"/>
      <c r="BJ2420" s="49"/>
      <c r="BK2420" s="49"/>
      <c r="BL2420" s="49"/>
      <c r="BM2420" s="49"/>
      <c r="BN2420" s="50"/>
      <c r="BO2420" s="49"/>
      <c r="BP2420" s="49"/>
      <c r="BQ2420" s="50"/>
      <c r="BR2420" s="9"/>
    </row>
    <row r="2421" spans="1:70" s="6" customFormat="1" x14ac:dyDescent="0.25">
      <c r="A2421" s="170" t="s">
        <v>1155</v>
      </c>
      <c r="B2421" s="136"/>
      <c r="C2421" s="137">
        <v>45004.690335648149</v>
      </c>
      <c r="D2421" s="146">
        <v>3.18</v>
      </c>
      <c r="E2421" s="181" t="s">
        <v>814</v>
      </c>
      <c r="F2421" s="165" t="s">
        <v>1199</v>
      </c>
      <c r="G2421" s="22"/>
      <c r="H2421" s="134"/>
      <c r="I2421" s="134"/>
      <c r="J2421" s="145"/>
      <c r="K2421" s="29"/>
      <c r="L2421" s="29"/>
      <c r="M2421" s="1"/>
      <c r="N2421" s="1"/>
      <c r="O2421" s="3"/>
      <c r="P2421" s="29"/>
      <c r="Q2421" s="29"/>
      <c r="R2421" s="1"/>
      <c r="S2421" s="1"/>
      <c r="T2421" s="147" t="s">
        <v>903</v>
      </c>
      <c r="U2421" s="32" t="s">
        <v>24</v>
      </c>
      <c r="V2421" s="24"/>
      <c r="W2421" s="25" t="s">
        <v>22</v>
      </c>
      <c r="X2421" s="30">
        <v>20</v>
      </c>
      <c r="Y2421" s="138"/>
      <c r="Z2421" s="30"/>
      <c r="AA2421" s="30"/>
      <c r="AB2421" s="36" t="s">
        <v>21</v>
      </c>
      <c r="AC2421" s="24">
        <f>$AC$2420</f>
        <v>0.11465900000000001</v>
      </c>
      <c r="AD2421" s="30"/>
      <c r="AE2421" s="24"/>
      <c r="AF2421" s="24"/>
      <c r="AG2421" s="41"/>
      <c r="AH2421" s="41"/>
      <c r="AI2421" s="41"/>
      <c r="AJ2421" s="41"/>
      <c r="AK2421" s="41"/>
      <c r="AL2421" s="41"/>
      <c r="AM2421" s="41"/>
      <c r="AN2421" s="41"/>
      <c r="AO2421" s="41"/>
      <c r="AP2421" s="135"/>
      <c r="AQ2421" s="135"/>
      <c r="AR2421" s="41"/>
      <c r="AS2421" s="41"/>
      <c r="AT2421" s="135"/>
      <c r="AU2421" s="135"/>
      <c r="AV2421" s="29"/>
      <c r="AW2421" s="42"/>
      <c r="AX2421" s="42"/>
      <c r="AY2421" s="42"/>
      <c r="AZ2421" s="43"/>
      <c r="BA2421" s="151"/>
      <c r="BB2421" s="44"/>
      <c r="BC2421" s="157">
        <v>8</v>
      </c>
      <c r="BD2421" s="157"/>
      <c r="BE2421" s="44"/>
      <c r="BF2421" s="48"/>
      <c r="BG2421" s="48"/>
      <c r="BH2421" s="48"/>
      <c r="BI2421" s="48"/>
      <c r="BJ2421" s="48"/>
      <c r="BK2421" s="48"/>
      <c r="BL2421" s="48"/>
      <c r="BM2421" s="48"/>
      <c r="BN2421" s="48"/>
      <c r="BO2421" s="48"/>
      <c r="BP2421" s="48"/>
      <c r="BQ2421" s="48"/>
      <c r="BR2421" s="1"/>
    </row>
    <row r="2422" spans="1:70" s="7" customFormat="1" x14ac:dyDescent="0.25">
      <c r="A2422" s="68" t="s">
        <v>3263</v>
      </c>
      <c r="B2422" s="67" t="s">
        <v>1182</v>
      </c>
      <c r="C2422" s="52">
        <v>45004.690393518518</v>
      </c>
      <c r="D2422" s="16">
        <f t="shared" ref="D2422" si="6761">(K2422*M2422+P2422*R2422)/(24*60*60)</f>
        <v>0</v>
      </c>
      <c r="E2422" s="180"/>
      <c r="F2422" s="14" t="s">
        <v>3225</v>
      </c>
      <c r="G2422" s="15">
        <v>0.11899999999999999</v>
      </c>
      <c r="H2422" s="131">
        <v>20</v>
      </c>
      <c r="I2422" s="131">
        <v>15</v>
      </c>
      <c r="J2422" s="143" t="s">
        <v>3227</v>
      </c>
      <c r="K2422" s="37"/>
      <c r="L2422" s="27">
        <v>6.0000000000000001E-3</v>
      </c>
      <c r="M2422" s="179">
        <v>289</v>
      </c>
      <c r="N2422" s="13">
        <v>289</v>
      </c>
      <c r="O2422" s="17">
        <v>2E-3</v>
      </c>
      <c r="P2422" s="37"/>
      <c r="Q2422" s="27">
        <v>6.0000000000000001E-3</v>
      </c>
      <c r="R2422" s="13">
        <v>938</v>
      </c>
      <c r="S2422" s="13">
        <v>240</v>
      </c>
      <c r="T2422" s="133">
        <v>2.9999999999999997E-4</v>
      </c>
      <c r="U2422" s="27"/>
      <c r="V2422" s="8">
        <f t="shared" ref="V2422" si="6762">IF(AB2420="Latest Sag:",-(K2422*L2422+P2422*Q2422),-(K2422*L2422+P2422*Q2422)+U2422)</f>
        <v>0</v>
      </c>
      <c r="W2422" s="8">
        <f t="shared" ref="W2422" si="6763">IF(OR(AC2421="",AC2421=0),Z2421+V2422,IF(AB2420="Latest Sag:",AA2421+U2422+V2422,AC2421+V2422))</f>
        <v>0.11465900000000001</v>
      </c>
      <c r="X2422" s="34"/>
      <c r="Y2422" s="53">
        <f t="shared" ref="Y2422" si="6764">IF(OR(ISBLANK(X2422),X2420=VALUE(20)),,IF(W2420="Latest Z20:",ABS(X2420-X2422-K2419*L2419-P2419*Q2419+U2421+U2422),ABS(X2421-X2422-K2421*L2421-P2421*Q2421+U2422)))</f>
        <v>0</v>
      </c>
      <c r="Z2422" s="28">
        <v>-67.834577999999993</v>
      </c>
      <c r="AA2422" s="28">
        <v>0.15732599999999999</v>
      </c>
      <c r="AB2422" s="28">
        <v>2.7E-2</v>
      </c>
      <c r="AC2422" s="8">
        <f t="shared" ref="AC2422" si="6765">AB2422+AA2422</f>
        <v>0.18432599999999999</v>
      </c>
      <c r="AD2422" s="35">
        <v>0.11468378820538599</v>
      </c>
      <c r="AE2422" s="8">
        <f t="shared" ref="AE2422" si="6766">IF(AD2422="",0,IF(OR(AC2422="",AC2422=0),W2422-AD2422,AC2422-AD2422))</f>
        <v>6.9642211794613995E-2</v>
      </c>
      <c r="AF2422" s="58">
        <f t="shared" ref="AF2422" si="6767">IF(AA2422="",(Z2422-V2422)-Z2421,AC2422-W2422)</f>
        <v>6.9666999999999979E-2</v>
      </c>
      <c r="AG2422" s="40"/>
      <c r="AH2422" s="73"/>
      <c r="AI2422" s="40"/>
      <c r="AJ2422" s="73">
        <v>450</v>
      </c>
      <c r="AK2422" s="40">
        <v>1858</v>
      </c>
      <c r="AL2422" s="73">
        <v>200</v>
      </c>
      <c r="AM2422" s="70"/>
      <c r="AN2422" s="74"/>
      <c r="AO2422" s="70"/>
      <c r="AP2422" s="63"/>
      <c r="AQ2422" s="63"/>
      <c r="AR2422" s="40"/>
      <c r="AS2422" s="40"/>
      <c r="AT2422" s="63"/>
      <c r="AU2422" s="63"/>
      <c r="AV2422" s="142"/>
      <c r="AW2422" s="71"/>
      <c r="AX2422" s="45"/>
      <c r="AY2422" s="45"/>
      <c r="AZ2422" s="46"/>
      <c r="BA2422" s="152"/>
      <c r="BB2422" s="47"/>
      <c r="BC2422" s="158">
        <v>8</v>
      </c>
      <c r="BD2422" s="158"/>
      <c r="BE2422" s="47"/>
      <c r="BF2422" s="56"/>
      <c r="BG2422" s="49"/>
      <c r="BH2422" s="50"/>
      <c r="BI2422" s="49"/>
      <c r="BJ2422" s="49"/>
      <c r="BK2422" s="49"/>
      <c r="BL2422" s="49"/>
      <c r="BM2422" s="49"/>
      <c r="BN2422" s="50"/>
      <c r="BO2422" s="49"/>
      <c r="BP2422" s="49"/>
      <c r="BQ2422" s="50"/>
      <c r="BR2422" s="9"/>
    </row>
    <row r="2423" spans="1:70" s="7" customFormat="1" x14ac:dyDescent="0.25">
      <c r="A2423" s="68" t="s">
        <v>3264</v>
      </c>
      <c r="B2423" s="67" t="s">
        <v>1579</v>
      </c>
      <c r="C2423" s="52">
        <v>45004.712245370371</v>
      </c>
      <c r="D2423" s="16">
        <f t="shared" ref="D2423" si="6768">(K2423*M2423+P2423*R2423)/(24*60*60)</f>
        <v>3.6793981481481483E-2</v>
      </c>
      <c r="E2423" s="180"/>
      <c r="F2423" s="14" t="s">
        <v>3225</v>
      </c>
      <c r="G2423" s="15">
        <v>0.11899999999999999</v>
      </c>
      <c r="H2423" s="131">
        <v>20</v>
      </c>
      <c r="I2423" s="131">
        <v>15</v>
      </c>
      <c r="J2423" s="143" t="s">
        <v>3227</v>
      </c>
      <c r="K2423" s="27">
        <v>11</v>
      </c>
      <c r="L2423" s="27">
        <v>6.0000000000000001E-3</v>
      </c>
      <c r="M2423" s="179">
        <v>289</v>
      </c>
      <c r="N2423" s="13">
        <v>289</v>
      </c>
      <c r="O2423" s="17">
        <v>2E-3</v>
      </c>
      <c r="P2423" s="27">
        <v>0</v>
      </c>
      <c r="Q2423" s="27">
        <v>6.0000000000000001E-3</v>
      </c>
      <c r="R2423" s="13">
        <v>938</v>
      </c>
      <c r="S2423" s="13">
        <v>240</v>
      </c>
      <c r="T2423" s="133">
        <v>2.9999999999999997E-4</v>
      </c>
      <c r="U2423" s="27">
        <v>2.9789E-2</v>
      </c>
      <c r="V2423" s="8">
        <f t="shared" ref="V2423" si="6769">IF(AB2421="Latest Sag:",-(K2423*L2423+P2423*Q2423),-(K2423*L2423+P2423*Q2423)+U2423)</f>
        <v>-6.6000000000000003E-2</v>
      </c>
      <c r="W2423" s="8">
        <f t="shared" ref="W2423" si="6770">IF(OR(AC2422="",AC2422=0),Z2422+V2423,IF(AB2421="Latest Sag:",AA2422+U2423+V2423,AC2422+V2423))</f>
        <v>0.121115</v>
      </c>
      <c r="X2423" s="33">
        <v>-36.274799999999999</v>
      </c>
      <c r="Y2423" s="53">
        <f t="shared" ref="Y2423" si="6771">IF(OR(ISBLANK(X2423),X2421=VALUE(20)),,IF(W2421="Latest Z20:",ABS(X2421-X2423-K2420*L2420-P2420*Q2420+U2422+U2423),ABS(X2422-X2423-K2422*L2422-P2422*Q2422+U2423)))</f>
        <v>0</v>
      </c>
      <c r="Z2423" s="28">
        <v>-67.833748</v>
      </c>
      <c r="AA2423" s="28">
        <v>0.157336</v>
      </c>
      <c r="AB2423" s="28">
        <v>-3.6211E-2</v>
      </c>
      <c r="AC2423" s="8">
        <f t="shared" ref="AC2423" si="6772">AB2423+AA2423</f>
        <v>0.12112500000000001</v>
      </c>
      <c r="AD2423" s="35">
        <v>0.11468378820538599</v>
      </c>
      <c r="AE2423" s="8">
        <f t="shared" ref="AE2423" si="6773">IF(AD2423="",0,IF(OR(AC2423="",AC2423=0),W2423-AD2423,AC2423-AD2423))</f>
        <v>6.4412117946140157E-3</v>
      </c>
      <c r="AF2423" s="58">
        <f t="shared" ref="AF2423" si="6774">IF(AA2423="",(Z2423-V2423)-Z2422,AC2423-W2423)</f>
        <v>1.0000000000010001E-5</v>
      </c>
      <c r="AG2423" s="40"/>
      <c r="AH2423" s="73"/>
      <c r="AI2423" s="40"/>
      <c r="AJ2423" s="73">
        <v>450</v>
      </c>
      <c r="AK2423" s="40">
        <v>88</v>
      </c>
      <c r="AL2423" s="73">
        <v>200</v>
      </c>
      <c r="AM2423" s="70"/>
      <c r="AN2423" s="74"/>
      <c r="AO2423" s="70"/>
      <c r="AP2423" s="63"/>
      <c r="AQ2423" s="63"/>
      <c r="AR2423" s="40"/>
      <c r="AS2423" s="40"/>
      <c r="AT2423" s="63"/>
      <c r="AU2423" s="63"/>
      <c r="AV2423" s="142"/>
      <c r="AW2423" s="71"/>
      <c r="AX2423" s="45"/>
      <c r="AY2423" s="45"/>
      <c r="AZ2423" s="46"/>
      <c r="BA2423" s="152"/>
      <c r="BB2423" s="47"/>
      <c r="BC2423" s="158">
        <v>8</v>
      </c>
      <c r="BD2423" s="158"/>
      <c r="BE2423" s="47"/>
      <c r="BF2423" s="56"/>
      <c r="BG2423" s="49"/>
      <c r="BH2423" s="50"/>
      <c r="BI2423" s="49"/>
      <c r="BJ2423" s="49"/>
      <c r="BK2423" s="49"/>
      <c r="BL2423" s="49"/>
      <c r="BM2423" s="49"/>
      <c r="BN2423" s="50"/>
      <c r="BO2423" s="49"/>
      <c r="BP2423" s="49"/>
      <c r="BQ2423" s="50"/>
      <c r="BR2423" s="9"/>
    </row>
    <row r="2424" spans="1:70" s="7" customFormat="1" x14ac:dyDescent="0.25">
      <c r="A2424" s="68" t="s">
        <v>3265</v>
      </c>
      <c r="B2424" s="67" t="s">
        <v>1347</v>
      </c>
      <c r="C2424" s="52">
        <v>45004.761504629627</v>
      </c>
      <c r="D2424" s="16">
        <f t="shared" ref="D2424" si="6775">(K2424*M2424+P2424*R2424)/(24*60*60)</f>
        <v>1.7546296296296296E-2</v>
      </c>
      <c r="E2424" s="180"/>
      <c r="F2424" s="14" t="s">
        <v>3225</v>
      </c>
      <c r="G2424" s="15">
        <v>0.11899999999999999</v>
      </c>
      <c r="H2424" s="131">
        <v>20</v>
      </c>
      <c r="I2424" s="131">
        <v>15</v>
      </c>
      <c r="J2424" s="143" t="s">
        <v>3227</v>
      </c>
      <c r="K2424" s="27">
        <v>2</v>
      </c>
      <c r="L2424" s="27">
        <v>6.0000000000000001E-3</v>
      </c>
      <c r="M2424" s="179">
        <v>289</v>
      </c>
      <c r="N2424" s="13">
        <v>289</v>
      </c>
      <c r="O2424" s="17">
        <v>2E-3</v>
      </c>
      <c r="P2424" s="27">
        <v>1</v>
      </c>
      <c r="Q2424" s="27">
        <v>6.0000000000000001E-3</v>
      </c>
      <c r="R2424" s="13">
        <v>938</v>
      </c>
      <c r="S2424" s="13">
        <v>240</v>
      </c>
      <c r="T2424" s="133">
        <v>2.9999999999999997E-4</v>
      </c>
      <c r="U2424" s="27">
        <v>1.1684E-2</v>
      </c>
      <c r="V2424" s="8">
        <f t="shared" ref="V2424" si="6776">IF(AB2422="Latest Sag:",-(K2424*L2424+P2424*Q2424),-(K2424*L2424+P2424*Q2424)+U2424)</f>
        <v>-6.3160000000000022E-3</v>
      </c>
      <c r="W2424" s="8">
        <f t="shared" ref="W2424" si="6777">IF(OR(AC2423="",AC2423=0),Z2423+V2424,IF(AB2422="Latest Sag:",AA2423+U2424+V2424,AC2423+V2424))</f>
        <v>0.11480900000000001</v>
      </c>
      <c r="X2424" s="33">
        <v>-36.329127999999997</v>
      </c>
      <c r="Y2424" s="53">
        <f t="shared" ref="Y2424" si="6778">IF(OR(ISBLANK(X2424),X2422=VALUE(20)),,IF(W2422="Latest Z20:",ABS(X2422-X2424-K2421*L2421-P2421*Q2421+U2423+U2424),ABS(X2423-X2424-K2423*L2423-P2423*Q2423+U2424)))</f>
        <v>1.1999999998152378E-5</v>
      </c>
      <c r="Z2424" s="28">
        <v>-67.833788999999996</v>
      </c>
      <c r="AA2424" s="28">
        <v>0.15732599999999999</v>
      </c>
      <c r="AB2424" s="28">
        <v>-4.1671E-2</v>
      </c>
      <c r="AC2424" s="8">
        <f t="shared" ref="AC2424" si="6779">AB2424+AA2424</f>
        <v>0.11565499999999999</v>
      </c>
      <c r="AD2424" s="35">
        <v>0.11468378820538599</v>
      </c>
      <c r="AE2424" s="8">
        <f t="shared" ref="AE2424" si="6780">IF(AD2424="",0,IF(OR(AC2424="",AC2424=0),W2424-AD2424,AC2424-AD2424))</f>
        <v>9.712117946139992E-4</v>
      </c>
      <c r="AF2424" s="58">
        <f t="shared" ref="AF2424" si="6781">IF(AA2424="",(Z2424-V2424)-Z2423,AC2424-W2424)</f>
        <v>8.4599999999998565E-4</v>
      </c>
      <c r="AG2424" s="40"/>
      <c r="AH2424" s="73"/>
      <c r="AI2424" s="40"/>
      <c r="AJ2424" s="73">
        <v>450</v>
      </c>
      <c r="AK2424" s="40">
        <v>54</v>
      </c>
      <c r="AL2424" s="73">
        <v>200</v>
      </c>
      <c r="AM2424" s="70"/>
      <c r="AN2424" s="74"/>
      <c r="AO2424" s="70"/>
      <c r="AP2424" s="63"/>
      <c r="AQ2424" s="63"/>
      <c r="AR2424" s="40"/>
      <c r="AS2424" s="40"/>
      <c r="AT2424" s="63"/>
      <c r="AU2424" s="63"/>
      <c r="AV2424" s="142"/>
      <c r="AW2424" s="71"/>
      <c r="AX2424" s="45"/>
      <c r="AY2424" s="45"/>
      <c r="AZ2424" s="46"/>
      <c r="BA2424" s="152"/>
      <c r="BB2424" s="47"/>
      <c r="BC2424" s="158">
        <v>8</v>
      </c>
      <c r="BD2424" s="158"/>
      <c r="BE2424" s="47"/>
      <c r="BF2424" s="56"/>
      <c r="BG2424" s="49"/>
      <c r="BH2424" s="50"/>
      <c r="BI2424" s="49"/>
      <c r="BJ2424" s="49"/>
      <c r="BK2424" s="49"/>
      <c r="BL2424" s="49"/>
      <c r="BM2424" s="49"/>
      <c r="BN2424" s="50"/>
      <c r="BO2424" s="49"/>
      <c r="BP2424" s="49"/>
      <c r="BQ2424" s="50"/>
      <c r="BR2424" s="9"/>
    </row>
    <row r="2425" spans="1:70" s="7" customFormat="1" x14ac:dyDescent="0.25">
      <c r="A2425" s="68" t="s">
        <v>3266</v>
      </c>
      <c r="B2425" s="67" t="s">
        <v>1347</v>
      </c>
      <c r="C2425" s="52">
        <v>45004.789525462962</v>
      </c>
      <c r="D2425" s="16">
        <f t="shared" ref="D2425" si="6782">(K2425*M2425+P2425*R2425)/(24*60*60)</f>
        <v>1.7546296296296296E-2</v>
      </c>
      <c r="E2425" s="180"/>
      <c r="F2425" s="14" t="s">
        <v>3225</v>
      </c>
      <c r="G2425" s="15">
        <v>0.11899999999999999</v>
      </c>
      <c r="H2425" s="131">
        <v>20</v>
      </c>
      <c r="I2425" s="131">
        <v>15</v>
      </c>
      <c r="J2425" s="143" t="s">
        <v>3227</v>
      </c>
      <c r="K2425" s="27">
        <v>2</v>
      </c>
      <c r="L2425" s="27">
        <v>6.0000000000000001E-3</v>
      </c>
      <c r="M2425" s="179">
        <v>289</v>
      </c>
      <c r="N2425" s="13">
        <v>289</v>
      </c>
      <c r="O2425" s="17">
        <v>2E-3</v>
      </c>
      <c r="P2425" s="27">
        <v>1</v>
      </c>
      <c r="Q2425" s="27">
        <v>6.0000000000000001E-3</v>
      </c>
      <c r="R2425" s="13">
        <v>938</v>
      </c>
      <c r="S2425" s="13">
        <v>240</v>
      </c>
      <c r="T2425" s="133">
        <v>2.9999999999999997E-4</v>
      </c>
      <c r="U2425" s="27">
        <v>1.7069999999999998E-2</v>
      </c>
      <c r="V2425" s="8">
        <f t="shared" ref="V2425" si="6783">IF(AB2423="Latest Sag:",-(K2425*L2425+P2425*Q2425),-(K2425*L2425+P2425*Q2425)+U2425)</f>
        <v>-9.3000000000000374E-4</v>
      </c>
      <c r="W2425" s="8">
        <f t="shared" ref="W2425" si="6784">IF(OR(AC2424="",AC2424=0),Z2424+V2425,IF(AB2423="Latest Sag:",AA2424+U2425+V2425,AC2424+V2425))</f>
        <v>0.11472499999999999</v>
      </c>
      <c r="X2425" s="33">
        <v>-36.330056999999996</v>
      </c>
      <c r="Y2425" s="53">
        <f t="shared" ref="Y2425" si="6785">IF(OR(ISBLANK(X2425),X2423=VALUE(20)),,IF(W2423="Latest Z20:",ABS(X2423-X2425-K2422*L2422-P2422*Q2422+U2424+U2425),ABS(X2424-X2425-K2424*L2424-P2424*Q2424+U2425)))</f>
        <v>1.0000000007122367E-6</v>
      </c>
      <c r="Z2425" s="28">
        <v>-67.833757000000006</v>
      </c>
      <c r="AA2425" s="28">
        <v>0.15732499999999999</v>
      </c>
      <c r="AB2425" s="28">
        <v>-4.2541000000000002E-2</v>
      </c>
      <c r="AC2425" s="8">
        <f t="shared" ref="AC2425" si="6786">AB2425+AA2425</f>
        <v>0.114784</v>
      </c>
      <c r="AD2425" s="35">
        <v>0.11468378820538599</v>
      </c>
      <c r="AE2425" s="8">
        <f t="shared" ref="AE2425" si="6787">IF(AD2425="",0,IF(OR(AC2425="",AC2425=0),W2425-AD2425,AC2425-AD2425))</f>
        <v>1.0021179461400243E-4</v>
      </c>
      <c r="AF2425" s="58">
        <f t="shared" ref="AF2425" si="6788">IF(AA2425="",(Z2425-V2425)-Z2424,AC2425-W2425)</f>
        <v>5.9000000000003494E-5</v>
      </c>
      <c r="AG2425" s="40"/>
      <c r="AH2425" s="73"/>
      <c r="AI2425" s="40"/>
      <c r="AJ2425" s="73">
        <v>450</v>
      </c>
      <c r="AK2425" s="40">
        <v>32</v>
      </c>
      <c r="AL2425" s="73">
        <v>200</v>
      </c>
      <c r="AM2425" s="70"/>
      <c r="AN2425" s="74"/>
      <c r="AO2425" s="70"/>
      <c r="AP2425" s="63"/>
      <c r="AQ2425" s="63"/>
      <c r="AR2425" s="40"/>
      <c r="AS2425" s="40"/>
      <c r="AT2425" s="63"/>
      <c r="AU2425" s="63"/>
      <c r="AV2425" s="142"/>
      <c r="AW2425" s="71"/>
      <c r="AX2425" s="45"/>
      <c r="AY2425" s="45"/>
      <c r="AZ2425" s="46"/>
      <c r="BA2425" s="152"/>
      <c r="BB2425" s="47"/>
      <c r="BC2425" s="158">
        <v>8</v>
      </c>
      <c r="BD2425" s="158">
        <v>10</v>
      </c>
      <c r="BE2425" s="47">
        <v>7.5</v>
      </c>
      <c r="BF2425" s="56"/>
      <c r="BG2425" s="49"/>
      <c r="BH2425" s="50"/>
      <c r="BI2425" s="49"/>
      <c r="BJ2425" s="49"/>
      <c r="BK2425" s="49"/>
      <c r="BL2425" s="49"/>
      <c r="BM2425" s="49"/>
      <c r="BN2425" s="50"/>
      <c r="BO2425" s="49"/>
      <c r="BP2425" s="49"/>
      <c r="BQ2425" s="50"/>
      <c r="BR2425" s="9"/>
    </row>
    <row r="2426" spans="1:70" s="6" customFormat="1" x14ac:dyDescent="0.25">
      <c r="A2426" s="170" t="s">
        <v>1155</v>
      </c>
      <c r="B2426" s="136"/>
      <c r="C2426" s="137">
        <v>45004.838171296295</v>
      </c>
      <c r="D2426" s="146">
        <v>3.55</v>
      </c>
      <c r="E2426" s="181" t="s">
        <v>814</v>
      </c>
      <c r="F2426" s="165" t="s">
        <v>1203</v>
      </c>
      <c r="G2426" s="22"/>
      <c r="H2426" s="134"/>
      <c r="I2426" s="134"/>
      <c r="J2426" s="145"/>
      <c r="K2426" s="29"/>
      <c r="L2426" s="29"/>
      <c r="M2426" s="1"/>
      <c r="N2426" s="1"/>
      <c r="O2426" s="3"/>
      <c r="P2426" s="29"/>
      <c r="Q2426" s="29"/>
      <c r="R2426" s="1"/>
      <c r="S2426" s="1"/>
      <c r="T2426" s="147" t="s">
        <v>903</v>
      </c>
      <c r="U2426" s="32" t="s">
        <v>24</v>
      </c>
      <c r="V2426" s="24"/>
      <c r="W2426" s="25" t="s">
        <v>22</v>
      </c>
      <c r="X2426" s="30">
        <v>20</v>
      </c>
      <c r="Y2426" s="138"/>
      <c r="Z2426" s="30"/>
      <c r="AA2426" s="30"/>
      <c r="AB2426" s="36" t="s">
        <v>21</v>
      </c>
      <c r="AC2426" s="24">
        <f>$AC$2425</f>
        <v>0.114784</v>
      </c>
      <c r="AD2426" s="30"/>
      <c r="AE2426" s="24"/>
      <c r="AF2426" s="24"/>
      <c r="AG2426" s="41"/>
      <c r="AH2426" s="41"/>
      <c r="AI2426" s="41"/>
      <c r="AJ2426" s="41"/>
      <c r="AK2426" s="41"/>
      <c r="AL2426" s="41"/>
      <c r="AM2426" s="41"/>
      <c r="AN2426" s="41"/>
      <c r="AO2426" s="41"/>
      <c r="AP2426" s="135"/>
      <c r="AQ2426" s="135"/>
      <c r="AR2426" s="41"/>
      <c r="AS2426" s="41"/>
      <c r="AT2426" s="135"/>
      <c r="AU2426" s="135"/>
      <c r="AV2426" s="29"/>
      <c r="AW2426" s="42"/>
      <c r="AX2426" s="42"/>
      <c r="AY2426" s="42"/>
      <c r="AZ2426" s="43"/>
      <c r="BA2426" s="151"/>
      <c r="BB2426" s="44"/>
      <c r="BC2426" s="157">
        <v>9</v>
      </c>
      <c r="BD2426" s="157"/>
      <c r="BE2426" s="44"/>
      <c r="BF2426" s="48"/>
      <c r="BG2426" s="48"/>
      <c r="BH2426" s="48"/>
      <c r="BI2426" s="48"/>
      <c r="BJ2426" s="48"/>
      <c r="BK2426" s="48"/>
      <c r="BL2426" s="48"/>
      <c r="BM2426" s="48"/>
      <c r="BN2426" s="48"/>
      <c r="BO2426" s="48"/>
      <c r="BP2426" s="48"/>
      <c r="BQ2426" s="48"/>
      <c r="BR2426" s="1"/>
    </row>
    <row r="2427" spans="1:70" s="7" customFormat="1" x14ac:dyDescent="0.25">
      <c r="A2427" s="68" t="s">
        <v>3267</v>
      </c>
      <c r="B2427" s="67" t="s">
        <v>1347</v>
      </c>
      <c r="C2427" s="52">
        <v>45004.838807870372</v>
      </c>
      <c r="D2427" s="16">
        <f t="shared" ref="D2427" si="6789">(K2427*M2427+P2427*R2427)/(24*60*60)</f>
        <v>0</v>
      </c>
      <c r="E2427" s="180"/>
      <c r="F2427" s="14" t="s">
        <v>3225</v>
      </c>
      <c r="G2427" s="15">
        <v>0.11899999999999999</v>
      </c>
      <c r="H2427" s="131">
        <v>20</v>
      </c>
      <c r="I2427" s="131">
        <v>15</v>
      </c>
      <c r="J2427" s="143" t="s">
        <v>3227</v>
      </c>
      <c r="K2427" s="37"/>
      <c r="L2427" s="27">
        <v>6.0000000000000001E-3</v>
      </c>
      <c r="M2427" s="179">
        <v>289</v>
      </c>
      <c r="N2427" s="13">
        <v>289</v>
      </c>
      <c r="O2427" s="17">
        <v>2E-3</v>
      </c>
      <c r="P2427" s="37"/>
      <c r="Q2427" s="27">
        <v>6.0000000000000001E-3</v>
      </c>
      <c r="R2427" s="13">
        <v>938</v>
      </c>
      <c r="S2427" s="13">
        <v>240</v>
      </c>
      <c r="T2427" s="133">
        <v>2.9999999999999997E-4</v>
      </c>
      <c r="U2427" s="27"/>
      <c r="V2427" s="8">
        <f t="shared" ref="V2427" si="6790">IF(AB2425="Latest Sag:",-(K2427*L2427+P2427*Q2427),-(K2427*L2427+P2427*Q2427)+U2427)</f>
        <v>0</v>
      </c>
      <c r="W2427" s="8">
        <f t="shared" ref="W2427" si="6791">IF(OR(AC2426="",AC2426=0),Z2426+V2427,IF(AB2425="Latest Sag:",AA2426+U2427+V2427,AC2426+V2427))</f>
        <v>0.114784</v>
      </c>
      <c r="X2427" s="34"/>
      <c r="Y2427" s="53">
        <f t="shared" ref="Y2427" si="6792">IF(OR(ISBLANK(X2427),X2425=VALUE(20)),,IF(W2425="Latest Z20:",ABS(X2425-X2427-K2424*L2424-P2424*Q2424+U2426+U2427),ABS(X2426-X2427-K2426*L2426-P2426*Q2426+U2427)))</f>
        <v>0</v>
      </c>
      <c r="Z2427" s="28">
        <v>-67.833528999999999</v>
      </c>
      <c r="AA2427" s="28">
        <v>0.15756400000000001</v>
      </c>
      <c r="AB2427" s="28">
        <v>2.8964E-2</v>
      </c>
      <c r="AC2427" s="8">
        <f t="shared" ref="AC2427" si="6793">AB2427+AA2427</f>
        <v>0.186528</v>
      </c>
      <c r="AD2427" s="35">
        <v>0.11476454328281201</v>
      </c>
      <c r="AE2427" s="8">
        <f t="shared" ref="AE2427" si="6794">IF(AD2427="",0,IF(OR(AC2427="",AC2427=0),W2427-AD2427,AC2427-AD2427))</f>
        <v>7.1763456717187993E-2</v>
      </c>
      <c r="AF2427" s="58">
        <f t="shared" ref="AF2427" si="6795">IF(AA2427="",(Z2427-V2427)-Z2426,AC2427-W2427)</f>
        <v>7.1744000000000002E-2</v>
      </c>
      <c r="AG2427" s="40"/>
      <c r="AH2427" s="73"/>
      <c r="AI2427" s="40"/>
      <c r="AJ2427" s="73">
        <v>450</v>
      </c>
      <c r="AK2427" s="40">
        <v>1215</v>
      </c>
      <c r="AL2427" s="73">
        <v>200</v>
      </c>
      <c r="AM2427" s="70"/>
      <c r="AN2427" s="74"/>
      <c r="AO2427" s="70"/>
      <c r="AP2427" s="63"/>
      <c r="AQ2427" s="63"/>
      <c r="AR2427" s="40"/>
      <c r="AS2427" s="40"/>
      <c r="AT2427" s="63"/>
      <c r="AU2427" s="63"/>
      <c r="AV2427" s="142"/>
      <c r="AW2427" s="71"/>
      <c r="AX2427" s="45"/>
      <c r="AY2427" s="45"/>
      <c r="AZ2427" s="46"/>
      <c r="BA2427" s="152"/>
      <c r="BB2427" s="47"/>
      <c r="BC2427" s="158">
        <v>9</v>
      </c>
      <c r="BD2427" s="158"/>
      <c r="BE2427" s="47"/>
      <c r="BF2427" s="56"/>
      <c r="BG2427" s="49"/>
      <c r="BH2427" s="50"/>
      <c r="BI2427" s="49"/>
      <c r="BJ2427" s="49"/>
      <c r="BK2427" s="49"/>
      <c r="BL2427" s="49"/>
      <c r="BM2427" s="49"/>
      <c r="BN2427" s="50"/>
      <c r="BO2427" s="49"/>
      <c r="BP2427" s="49"/>
      <c r="BQ2427" s="50"/>
      <c r="BR2427" s="9"/>
    </row>
    <row r="2428" spans="1:70" s="7" customFormat="1" x14ac:dyDescent="0.25">
      <c r="A2428" s="68" t="s">
        <v>3268</v>
      </c>
      <c r="B2428" s="67" t="s">
        <v>1347</v>
      </c>
      <c r="C2428" s="52">
        <v>45004.854548611111</v>
      </c>
      <c r="D2428" s="16">
        <f t="shared" ref="D2428" si="6796">(K2428*M2428+P2428*R2428)/(24*60*60)</f>
        <v>4.0138888888888891E-2</v>
      </c>
      <c r="E2428" s="180"/>
      <c r="F2428" s="14" t="s">
        <v>3225</v>
      </c>
      <c r="G2428" s="15">
        <v>0.11899999999999999</v>
      </c>
      <c r="H2428" s="131">
        <v>20</v>
      </c>
      <c r="I2428" s="131">
        <v>15</v>
      </c>
      <c r="J2428" s="143" t="s">
        <v>3227</v>
      </c>
      <c r="K2428" s="27">
        <v>12</v>
      </c>
      <c r="L2428" s="27">
        <v>6.0000000000000001E-3</v>
      </c>
      <c r="M2428" s="179">
        <v>289</v>
      </c>
      <c r="N2428" s="13">
        <v>289</v>
      </c>
      <c r="O2428" s="17">
        <v>2E-3</v>
      </c>
      <c r="P2428" s="27">
        <v>0</v>
      </c>
      <c r="Q2428" s="27">
        <v>6.0000000000000001E-3</v>
      </c>
      <c r="R2428" s="13">
        <v>938</v>
      </c>
      <c r="S2428" s="13">
        <v>240</v>
      </c>
      <c r="T2428" s="133">
        <v>2.9999999999999997E-4</v>
      </c>
      <c r="U2428" s="27">
        <v>3.5201000000000003E-2</v>
      </c>
      <c r="V2428" s="8">
        <f t="shared" ref="V2428" si="6797">IF(AB2426="Latest Sag:",-(K2428*L2428+P2428*Q2428),-(K2428*L2428+P2428*Q2428)+U2428)</f>
        <v>-7.2000000000000008E-2</v>
      </c>
      <c r="W2428" s="8">
        <f t="shared" ref="W2428" si="6798">IF(OR(AC2427="",AC2427=0),Z2427+V2428,IF(AB2426="Latest Sag:",AA2427+U2428+V2428,AC2427+V2428))</f>
        <v>0.12076500000000001</v>
      </c>
      <c r="X2428" s="33">
        <v>-36.271006</v>
      </c>
      <c r="Y2428" s="53">
        <f t="shared" ref="Y2428" si="6799">IF(OR(ISBLANK(X2428),X2426=VALUE(20)),,IF(W2426="Latest Z20:",ABS(X2426-X2428-K2425*L2425-P2425*Q2425+U2427+U2428),ABS(X2427-X2428-K2427*L2427-P2427*Q2427+U2428)))</f>
        <v>0</v>
      </c>
      <c r="Z2428" s="28">
        <v>-67.832999000000001</v>
      </c>
      <c r="AA2428" s="28">
        <v>0.15754599999999999</v>
      </c>
      <c r="AB2428" s="28">
        <v>-3.8834E-2</v>
      </c>
      <c r="AC2428" s="8">
        <f t="shared" ref="AC2428" si="6800">AB2428+AA2428</f>
        <v>0.11871199999999998</v>
      </c>
      <c r="AD2428" s="35">
        <v>0.11476454328281201</v>
      </c>
      <c r="AE2428" s="8">
        <f t="shared" ref="AE2428" si="6801">IF(AD2428="",0,IF(OR(AC2428="",AC2428=0),W2428-AD2428,AC2428-AD2428))</f>
        <v>3.9474567171879776E-3</v>
      </c>
      <c r="AF2428" s="58">
        <f t="shared" ref="AF2428" si="6802">IF(AA2428="",(Z2428-V2428)-Z2427,AC2428-W2428)</f>
        <v>-2.053000000000027E-3</v>
      </c>
      <c r="AG2428" s="40"/>
      <c r="AH2428" s="73"/>
      <c r="AI2428" s="40"/>
      <c r="AJ2428" s="73">
        <v>450</v>
      </c>
      <c r="AK2428" s="40">
        <v>69</v>
      </c>
      <c r="AL2428" s="73">
        <v>200</v>
      </c>
      <c r="AM2428" s="70"/>
      <c r="AN2428" s="74"/>
      <c r="AO2428" s="70"/>
      <c r="AP2428" s="63"/>
      <c r="AQ2428" s="63"/>
      <c r="AR2428" s="40"/>
      <c r="AS2428" s="40"/>
      <c r="AT2428" s="63"/>
      <c r="AU2428" s="63"/>
      <c r="AV2428" s="142"/>
      <c r="AW2428" s="71"/>
      <c r="AX2428" s="45"/>
      <c r="AY2428" s="45"/>
      <c r="AZ2428" s="46"/>
      <c r="BA2428" s="152"/>
      <c r="BB2428" s="47"/>
      <c r="BC2428" s="158">
        <v>9</v>
      </c>
      <c r="BD2428" s="158"/>
      <c r="BE2428" s="47"/>
      <c r="BF2428" s="56"/>
      <c r="BG2428" s="49"/>
      <c r="BH2428" s="50"/>
      <c r="BI2428" s="49"/>
      <c r="BJ2428" s="49"/>
      <c r="BK2428" s="49"/>
      <c r="BL2428" s="49"/>
      <c r="BM2428" s="49"/>
      <c r="BN2428" s="50"/>
      <c r="BO2428" s="49"/>
      <c r="BP2428" s="49"/>
      <c r="BQ2428" s="50"/>
      <c r="BR2428" s="9"/>
    </row>
    <row r="2429" spans="1:70" s="7" customFormat="1" x14ac:dyDescent="0.25">
      <c r="A2429" s="68" t="s">
        <v>3269</v>
      </c>
      <c r="B2429" s="67" t="s">
        <v>1347</v>
      </c>
      <c r="C2429" s="52">
        <v>45004.907025462962</v>
      </c>
      <c r="D2429" s="16">
        <f t="shared" ref="D2429" si="6803">(K2429*M2429+P2429*R2429)/(24*60*60)</f>
        <v>1.7546296296296296E-2</v>
      </c>
      <c r="E2429" s="180"/>
      <c r="F2429" s="14" t="s">
        <v>3225</v>
      </c>
      <c r="G2429" s="15">
        <v>0.11899999999999999</v>
      </c>
      <c r="H2429" s="131">
        <v>20</v>
      </c>
      <c r="I2429" s="131">
        <v>15</v>
      </c>
      <c r="J2429" s="143" t="s">
        <v>3227</v>
      </c>
      <c r="K2429" s="27">
        <v>2</v>
      </c>
      <c r="L2429" s="27">
        <v>6.0000000000000001E-3</v>
      </c>
      <c r="M2429" s="179">
        <v>289</v>
      </c>
      <c r="N2429" s="13">
        <v>289</v>
      </c>
      <c r="O2429" s="17">
        <v>2E-3</v>
      </c>
      <c r="P2429" s="27">
        <v>1</v>
      </c>
      <c r="Q2429" s="27">
        <v>6.0000000000000001E-3</v>
      </c>
      <c r="R2429" s="13">
        <v>938</v>
      </c>
      <c r="S2429" s="13">
        <v>240</v>
      </c>
      <c r="T2429" s="133">
        <v>2.9999999999999997E-4</v>
      </c>
      <c r="U2429" s="27">
        <v>1.418E-2</v>
      </c>
      <c r="V2429" s="8">
        <f t="shared" ref="V2429" si="6804">IF(AB2427="Latest Sag:",-(K2429*L2429+P2429*Q2429),-(K2429*L2429+P2429*Q2429)+U2429)</f>
        <v>-3.8200000000000022E-3</v>
      </c>
      <c r="W2429" s="8">
        <f t="shared" ref="W2429" si="6805">IF(OR(AC2428="",AC2428=0),Z2428+V2429,IF(AB2427="Latest Sag:",AA2428+U2429+V2429,AC2428+V2429))</f>
        <v>0.11489199999999998</v>
      </c>
      <c r="X2429" s="33">
        <v>-36.328828000000001</v>
      </c>
      <c r="Y2429" s="53">
        <f t="shared" ref="Y2429" si="6806">IF(OR(ISBLANK(X2429),X2427=VALUE(20)),,IF(W2427="Latest Z20:",ABS(X2427-X2429-K2426*L2426-P2426*Q2426+U2428+U2429),ABS(X2428-X2429-K2428*L2428-P2428*Q2428+U2429)))</f>
        <v>2.0000000015858027E-6</v>
      </c>
      <c r="Z2429" s="28">
        <v>-67.833072999999999</v>
      </c>
      <c r="AA2429" s="28">
        <v>0.15756100000000001</v>
      </c>
      <c r="AB2429" s="28">
        <v>-4.2067E-2</v>
      </c>
      <c r="AC2429" s="8">
        <f t="shared" ref="AC2429" si="6807">AB2429+AA2429</f>
        <v>0.11549400000000001</v>
      </c>
      <c r="AD2429" s="35">
        <v>0.11476454328281201</v>
      </c>
      <c r="AE2429" s="8">
        <f t="shared" ref="AE2429" si="6808">IF(AD2429="",0,IF(OR(AC2429="",AC2429=0),W2429-AD2429,AC2429-AD2429))</f>
        <v>7.2945671718800675E-4</v>
      </c>
      <c r="AF2429" s="58">
        <f t="shared" ref="AF2429" si="6809">IF(AA2429="",(Z2429-V2429)-Z2428,AC2429-W2429)</f>
        <v>6.0200000000003306E-4</v>
      </c>
      <c r="AG2429" s="40"/>
      <c r="AH2429" s="73"/>
      <c r="AI2429" s="40"/>
      <c r="AJ2429" s="73">
        <v>450</v>
      </c>
      <c r="AK2429" s="40">
        <v>69</v>
      </c>
      <c r="AL2429" s="73">
        <v>200</v>
      </c>
      <c r="AM2429" s="70"/>
      <c r="AN2429" s="74"/>
      <c r="AO2429" s="70"/>
      <c r="AP2429" s="63"/>
      <c r="AQ2429" s="63"/>
      <c r="AR2429" s="40"/>
      <c r="AS2429" s="40"/>
      <c r="AT2429" s="63"/>
      <c r="AU2429" s="63"/>
      <c r="AV2429" s="142"/>
      <c r="AW2429" s="71"/>
      <c r="AX2429" s="45"/>
      <c r="AY2429" s="45"/>
      <c r="AZ2429" s="46"/>
      <c r="BA2429" s="152"/>
      <c r="BB2429" s="47"/>
      <c r="BC2429" s="158">
        <v>9</v>
      </c>
      <c r="BD2429" s="158"/>
      <c r="BE2429" s="47"/>
      <c r="BF2429" s="56"/>
      <c r="BG2429" s="49"/>
      <c r="BH2429" s="50"/>
      <c r="BI2429" s="49"/>
      <c r="BJ2429" s="49"/>
      <c r="BK2429" s="49"/>
      <c r="BL2429" s="49"/>
      <c r="BM2429" s="49"/>
      <c r="BN2429" s="50"/>
      <c r="BO2429" s="49"/>
      <c r="BP2429" s="49"/>
      <c r="BQ2429" s="50"/>
      <c r="BR2429" s="9"/>
    </row>
    <row r="2430" spans="1:70" s="7" customFormat="1" x14ac:dyDescent="0.25">
      <c r="A2430" s="68" t="s">
        <v>3270</v>
      </c>
      <c r="B2430" s="67" t="s">
        <v>1347</v>
      </c>
      <c r="C2430" s="52">
        <v>45004.936064814814</v>
      </c>
      <c r="D2430" s="16">
        <f t="shared" ref="D2430" si="6810">(K2430*M2430+P2430*R2430)/(24*60*60)</f>
        <v>1.7546296296296296E-2</v>
      </c>
      <c r="E2430" s="180"/>
      <c r="F2430" s="14" t="s">
        <v>3225</v>
      </c>
      <c r="G2430" s="15">
        <v>0.11899999999999999</v>
      </c>
      <c r="H2430" s="131">
        <v>20</v>
      </c>
      <c r="I2430" s="131">
        <v>15</v>
      </c>
      <c r="J2430" s="143" t="s">
        <v>3227</v>
      </c>
      <c r="K2430" s="27">
        <v>2</v>
      </c>
      <c r="L2430" s="27">
        <v>6.0000000000000001E-3</v>
      </c>
      <c r="M2430" s="179">
        <v>289</v>
      </c>
      <c r="N2430" s="13">
        <v>289</v>
      </c>
      <c r="O2430" s="17">
        <v>2E-3</v>
      </c>
      <c r="P2430" s="27">
        <v>1</v>
      </c>
      <c r="Q2430" s="27">
        <v>6.0000000000000001E-3</v>
      </c>
      <c r="R2430" s="13">
        <v>938</v>
      </c>
      <c r="S2430" s="13">
        <v>240</v>
      </c>
      <c r="T2430" s="133">
        <v>2.9999999999999997E-4</v>
      </c>
      <c r="U2430" s="27">
        <v>1.7253999999999999E-2</v>
      </c>
      <c r="V2430" s="8">
        <f t="shared" ref="V2430" si="6811">IF(AB2428="Latest Sag:",-(K2430*L2430+P2430*Q2430),-(K2430*L2430+P2430*Q2430)+U2430)</f>
        <v>-7.460000000000036E-4</v>
      </c>
      <c r="W2430" s="8">
        <f t="shared" ref="W2430" si="6812">IF(OR(AC2429="",AC2429=0),Z2429+V2430,IF(AB2428="Latest Sag:",AA2429+U2430+V2430,AC2429+V2430))</f>
        <v>0.11474800000000002</v>
      </c>
      <c r="X2430" s="33">
        <v>-36.329571999999999</v>
      </c>
      <c r="Y2430" s="53">
        <f t="shared" ref="Y2430" si="6813">IF(OR(ISBLANK(X2430),X2428=VALUE(20)),,IF(W2428="Latest Z20:",ABS(X2428-X2430-K2427*L2427-P2427*Q2427+U2429+U2430),ABS(X2429-X2430-K2429*L2429-P2429*Q2429+U2430)))</f>
        <v>2.0000000025902076E-6</v>
      </c>
      <c r="Z2430" s="28">
        <v>-67.833119999999994</v>
      </c>
      <c r="AA2430" s="28">
        <v>0.15754000000000001</v>
      </c>
      <c r="AB2430" s="28">
        <v>-4.2630000000000001E-2</v>
      </c>
      <c r="AC2430" s="8">
        <f t="shared" ref="AC2430" si="6814">AB2430+AA2430</f>
        <v>0.11491000000000001</v>
      </c>
      <c r="AD2430" s="35">
        <v>0.11476454328281201</v>
      </c>
      <c r="AE2430" s="8">
        <f t="shared" ref="AE2430" si="6815">IF(AD2430="",0,IF(OR(AC2430="",AC2430=0),W2430-AD2430,AC2430-AD2430))</f>
        <v>1.4545671718800557E-4</v>
      </c>
      <c r="AF2430" s="58">
        <f t="shared" ref="AF2430" si="6816">IF(AA2430="",(Z2430-V2430)-Z2429,AC2430-W2430)</f>
        <v>1.6199999999999548E-4</v>
      </c>
      <c r="AG2430" s="40"/>
      <c r="AH2430" s="73"/>
      <c r="AI2430" s="40"/>
      <c r="AJ2430" s="73">
        <v>450</v>
      </c>
      <c r="AK2430" s="40">
        <v>71</v>
      </c>
      <c r="AL2430" s="73">
        <v>200</v>
      </c>
      <c r="AM2430" s="70"/>
      <c r="AN2430" s="74"/>
      <c r="AO2430" s="70"/>
      <c r="AP2430" s="63"/>
      <c r="AQ2430" s="63"/>
      <c r="AR2430" s="40"/>
      <c r="AS2430" s="40"/>
      <c r="AT2430" s="63"/>
      <c r="AU2430" s="63"/>
      <c r="AV2430" s="142"/>
      <c r="AW2430" s="71"/>
      <c r="AX2430" s="45"/>
      <c r="AY2430" s="45"/>
      <c r="AZ2430" s="46"/>
      <c r="BA2430" s="152"/>
      <c r="BB2430" s="47"/>
      <c r="BC2430" s="158">
        <v>9</v>
      </c>
      <c r="BD2430" s="158"/>
      <c r="BE2430" s="47"/>
      <c r="BF2430" s="56"/>
      <c r="BG2430" s="49"/>
      <c r="BH2430" s="50"/>
      <c r="BI2430" s="49"/>
      <c r="BJ2430" s="49"/>
      <c r="BK2430" s="49"/>
      <c r="BL2430" s="49"/>
      <c r="BM2430" s="49"/>
      <c r="BN2430" s="50"/>
      <c r="BO2430" s="49"/>
      <c r="BP2430" s="49"/>
      <c r="BQ2430" s="50"/>
      <c r="BR2430" s="9"/>
    </row>
    <row r="2431" spans="1:70" s="6" customFormat="1" x14ac:dyDescent="0.25">
      <c r="A2431" s="170" t="s">
        <v>1155</v>
      </c>
      <c r="B2431" s="136"/>
      <c r="C2431" s="137">
        <v>45004.966990740744</v>
      </c>
      <c r="D2431" s="146">
        <v>3.09</v>
      </c>
      <c r="E2431" s="181" t="s">
        <v>814</v>
      </c>
      <c r="F2431" s="165" t="s">
        <v>1209</v>
      </c>
      <c r="G2431" s="22"/>
      <c r="H2431" s="134"/>
      <c r="I2431" s="134"/>
      <c r="J2431" s="145"/>
      <c r="K2431" s="29"/>
      <c r="L2431" s="29"/>
      <c r="M2431" s="1"/>
      <c r="N2431" s="1"/>
      <c r="O2431" s="3"/>
      <c r="P2431" s="29"/>
      <c r="Q2431" s="29"/>
      <c r="R2431" s="1"/>
      <c r="S2431" s="1"/>
      <c r="T2431" s="147" t="s">
        <v>903</v>
      </c>
      <c r="U2431" s="32" t="s">
        <v>24</v>
      </c>
      <c r="V2431" s="24"/>
      <c r="W2431" s="25" t="s">
        <v>22</v>
      </c>
      <c r="X2431" s="30">
        <v>20</v>
      </c>
      <c r="Y2431" s="138"/>
      <c r="Z2431" s="30"/>
      <c r="AA2431" s="30"/>
      <c r="AB2431" s="36" t="s">
        <v>21</v>
      </c>
      <c r="AC2431" s="24">
        <f>$AC$2430</f>
        <v>0.11491000000000001</v>
      </c>
      <c r="AD2431" s="30"/>
      <c r="AE2431" s="24"/>
      <c r="AF2431" s="24"/>
      <c r="AG2431" s="41"/>
      <c r="AH2431" s="41"/>
      <c r="AI2431" s="41"/>
      <c r="AJ2431" s="41"/>
      <c r="AK2431" s="41"/>
      <c r="AL2431" s="41"/>
      <c r="AM2431" s="41"/>
      <c r="AN2431" s="41"/>
      <c r="AO2431" s="41"/>
      <c r="AP2431" s="135"/>
      <c r="AQ2431" s="135"/>
      <c r="AR2431" s="41"/>
      <c r="AS2431" s="41"/>
      <c r="AT2431" s="135"/>
      <c r="AU2431" s="135"/>
      <c r="AV2431" s="29"/>
      <c r="AW2431" s="42"/>
      <c r="AX2431" s="42"/>
      <c r="AY2431" s="42"/>
      <c r="AZ2431" s="43"/>
      <c r="BA2431" s="151"/>
      <c r="BB2431" s="44"/>
      <c r="BC2431" s="157">
        <v>10</v>
      </c>
      <c r="BD2431" s="157"/>
      <c r="BE2431" s="44"/>
      <c r="BF2431" s="48"/>
      <c r="BG2431" s="48"/>
      <c r="BH2431" s="48"/>
      <c r="BI2431" s="48"/>
      <c r="BJ2431" s="48"/>
      <c r="BK2431" s="48"/>
      <c r="BL2431" s="48"/>
      <c r="BM2431" s="48"/>
      <c r="BN2431" s="48"/>
      <c r="BO2431" s="48"/>
      <c r="BP2431" s="48"/>
      <c r="BQ2431" s="48"/>
      <c r="BR2431" s="1"/>
    </row>
    <row r="2432" spans="1:70" s="7" customFormat="1" x14ac:dyDescent="0.25">
      <c r="A2432" s="68" t="s">
        <v>3271</v>
      </c>
      <c r="B2432" s="67" t="s">
        <v>1347</v>
      </c>
      <c r="C2432" s="52">
        <v>45004.972766203704</v>
      </c>
      <c r="D2432" s="16">
        <f t="shared" ref="D2432" si="6817">(K2432*M2432+P2432*R2432)/(24*60*60)</f>
        <v>0</v>
      </c>
      <c r="E2432" s="180"/>
      <c r="F2432" s="14" t="s">
        <v>3225</v>
      </c>
      <c r="G2432" s="15">
        <v>0.11899999999999999</v>
      </c>
      <c r="H2432" s="131">
        <v>20</v>
      </c>
      <c r="I2432" s="131">
        <v>15</v>
      </c>
      <c r="J2432" s="143" t="s">
        <v>3227</v>
      </c>
      <c r="K2432" s="37"/>
      <c r="L2432" s="27">
        <v>6.0000000000000001E-3</v>
      </c>
      <c r="M2432" s="179">
        <v>289</v>
      </c>
      <c r="N2432" s="13">
        <v>289</v>
      </c>
      <c r="O2432" s="17">
        <v>2E-3</v>
      </c>
      <c r="P2432" s="37"/>
      <c r="Q2432" s="27">
        <v>6.0000000000000001E-3</v>
      </c>
      <c r="R2432" s="13">
        <v>938</v>
      </c>
      <c r="S2432" s="13">
        <v>240</v>
      </c>
      <c r="T2432" s="133">
        <v>2.9999999999999997E-4</v>
      </c>
      <c r="U2432" s="27"/>
      <c r="V2432" s="8">
        <f t="shared" ref="V2432" si="6818">IF(AB2430="Latest Sag:",-(K2432*L2432+P2432*Q2432),-(K2432*L2432+P2432*Q2432)+U2432)</f>
        <v>0</v>
      </c>
      <c r="W2432" s="8">
        <f t="shared" ref="W2432" si="6819">IF(OR(AC2431="",AC2431=0),Z2431+V2432,IF(AB2430="Latest Sag:",AA2431+U2432+V2432,AC2431+V2432))</f>
        <v>0.11491000000000001</v>
      </c>
      <c r="X2432" s="34"/>
      <c r="Y2432" s="53">
        <f t="shared" ref="Y2432" si="6820">IF(OR(ISBLANK(X2432),X2430=VALUE(20)),,IF(W2430="Latest Z20:",ABS(X2430-X2432-K2429*L2429-P2429*Q2429+U2431+U2432),ABS(X2431-X2432-K2431*L2431-P2431*Q2431+U2432)))</f>
        <v>0</v>
      </c>
      <c r="Z2432" s="28">
        <v>-67.833707000000004</v>
      </c>
      <c r="AA2432" s="28">
        <v>0.15722</v>
      </c>
      <c r="AB2432" s="28">
        <v>2.5214E-2</v>
      </c>
      <c r="AC2432" s="8">
        <f t="shared" ref="AC2432" si="6821">AB2432+AA2432</f>
        <v>0.18243399999999999</v>
      </c>
      <c r="AD2432" s="35">
        <v>0.114362067994246</v>
      </c>
      <c r="AE2432" s="8">
        <f t="shared" ref="AE2432" si="6822">IF(AD2432="",0,IF(OR(AC2432="",AC2432=0),W2432-AD2432,AC2432-AD2432))</f>
        <v>6.8071932005753982E-2</v>
      </c>
      <c r="AF2432" s="58">
        <f t="shared" ref="AF2432" si="6823">IF(AA2432="",(Z2432-V2432)-Z2431,AC2432-W2432)</f>
        <v>6.7523999999999973E-2</v>
      </c>
      <c r="AG2432" s="40"/>
      <c r="AH2432" s="73"/>
      <c r="AI2432" s="40"/>
      <c r="AJ2432" s="73">
        <v>450</v>
      </c>
      <c r="AK2432" s="40">
        <v>2014</v>
      </c>
      <c r="AL2432" s="73">
        <v>200</v>
      </c>
      <c r="AM2432" s="70"/>
      <c r="AN2432" s="74"/>
      <c r="AO2432" s="70"/>
      <c r="AP2432" s="63"/>
      <c r="AQ2432" s="63"/>
      <c r="AR2432" s="40"/>
      <c r="AS2432" s="40"/>
      <c r="AT2432" s="63"/>
      <c r="AU2432" s="63"/>
      <c r="AV2432" s="142"/>
      <c r="AW2432" s="71"/>
      <c r="AX2432" s="45"/>
      <c r="AY2432" s="45"/>
      <c r="AZ2432" s="46"/>
      <c r="BA2432" s="152"/>
      <c r="BB2432" s="47"/>
      <c r="BC2432" s="158">
        <v>10</v>
      </c>
      <c r="BD2432" s="158"/>
      <c r="BE2432" s="47"/>
      <c r="BF2432" s="56"/>
      <c r="BG2432" s="49"/>
      <c r="BH2432" s="50"/>
      <c r="BI2432" s="49"/>
      <c r="BJ2432" s="49"/>
      <c r="BK2432" s="49"/>
      <c r="BL2432" s="49"/>
      <c r="BM2432" s="49"/>
      <c r="BN2432" s="50"/>
      <c r="BO2432" s="49"/>
      <c r="BP2432" s="49"/>
      <c r="BQ2432" s="50"/>
      <c r="BR2432" s="9"/>
    </row>
    <row r="2433" spans="1:70" s="7" customFormat="1" x14ac:dyDescent="0.25">
      <c r="A2433" s="68" t="s">
        <v>3272</v>
      </c>
      <c r="B2433" s="67" t="s">
        <v>1347</v>
      </c>
      <c r="C2433" s="52">
        <v>45004.988611111112</v>
      </c>
      <c r="D2433" s="16">
        <f t="shared" ref="D2433" si="6824">(K2433*M2433+P2433*R2433)/(24*60*60)</f>
        <v>3.6793981481481483E-2</v>
      </c>
      <c r="E2433" s="180"/>
      <c r="F2433" s="14" t="s">
        <v>3225</v>
      </c>
      <c r="G2433" s="15">
        <v>0.11899999999999999</v>
      </c>
      <c r="H2433" s="131">
        <v>20</v>
      </c>
      <c r="I2433" s="131">
        <v>15</v>
      </c>
      <c r="J2433" s="143" t="s">
        <v>3227</v>
      </c>
      <c r="K2433" s="27">
        <v>11</v>
      </c>
      <c r="L2433" s="27">
        <v>6.0000000000000001E-3</v>
      </c>
      <c r="M2433" s="179">
        <v>289</v>
      </c>
      <c r="N2433" s="13">
        <v>289</v>
      </c>
      <c r="O2433" s="17">
        <v>2E-3</v>
      </c>
      <c r="P2433" s="27">
        <v>0</v>
      </c>
      <c r="Q2433" s="27">
        <v>6.0000000000000001E-3</v>
      </c>
      <c r="R2433" s="13">
        <v>938</v>
      </c>
      <c r="S2433" s="13">
        <v>240</v>
      </c>
      <c r="T2433" s="133">
        <v>2.9999999999999997E-4</v>
      </c>
      <c r="U2433" s="27">
        <v>2.9142000000000001E-2</v>
      </c>
      <c r="V2433" s="8">
        <f t="shared" ref="V2433" si="6825">IF(AB2431="Latest Sag:",-(K2433*L2433+P2433*Q2433),-(K2433*L2433+P2433*Q2433)+U2433)</f>
        <v>-6.6000000000000003E-2</v>
      </c>
      <c r="W2433" s="8">
        <f t="shared" ref="W2433" si="6826">IF(OR(AC2432="",AC2432=0),Z2432+V2433,IF(AB2431="Latest Sag:",AA2432+U2433+V2433,AC2432+V2433))</f>
        <v>0.120362</v>
      </c>
      <c r="X2433" s="33">
        <v>-36.276612</v>
      </c>
      <c r="Y2433" s="53">
        <f t="shared" ref="Y2433" si="6827">IF(OR(ISBLANK(X2433),X2431=VALUE(20)),,IF(W2431="Latest Z20:",ABS(X2431-X2433-K2430*L2430-P2430*Q2430+U2432+U2433),ABS(X2432-X2433-K2432*L2432-P2432*Q2432+U2433)))</f>
        <v>0</v>
      </c>
      <c r="Z2433" s="28">
        <v>-67.832841000000002</v>
      </c>
      <c r="AA2433" s="28">
        <v>0.15723599999999999</v>
      </c>
      <c r="AB2433" s="28">
        <v>-3.8482000000000002E-2</v>
      </c>
      <c r="AC2433" s="8">
        <f t="shared" ref="AC2433" si="6828">AB2433+AA2433</f>
        <v>0.11875399999999998</v>
      </c>
      <c r="AD2433" s="35">
        <v>0.114362067994246</v>
      </c>
      <c r="AE2433" s="8">
        <f t="shared" ref="AE2433" si="6829">IF(AD2433="",0,IF(OR(AC2433="",AC2433=0),W2433-AD2433,AC2433-AD2433))</f>
        <v>4.3919320057539818E-3</v>
      </c>
      <c r="AF2433" s="58">
        <f t="shared" ref="AF2433" si="6830">IF(AA2433="",(Z2433-V2433)-Z2432,AC2433-W2433)</f>
        <v>-1.6080000000000122E-3</v>
      </c>
      <c r="AG2433" s="40"/>
      <c r="AH2433" s="73"/>
      <c r="AI2433" s="40"/>
      <c r="AJ2433" s="73">
        <v>450</v>
      </c>
      <c r="AK2433" s="40">
        <v>55</v>
      </c>
      <c r="AL2433" s="73">
        <v>200</v>
      </c>
      <c r="AM2433" s="70"/>
      <c r="AN2433" s="74"/>
      <c r="AO2433" s="70"/>
      <c r="AP2433" s="63"/>
      <c r="AQ2433" s="63"/>
      <c r="AR2433" s="40"/>
      <c r="AS2433" s="40"/>
      <c r="AT2433" s="63"/>
      <c r="AU2433" s="63"/>
      <c r="AV2433" s="142"/>
      <c r="AW2433" s="71"/>
      <c r="AX2433" s="45"/>
      <c r="AY2433" s="45"/>
      <c r="AZ2433" s="46"/>
      <c r="BA2433" s="152"/>
      <c r="BB2433" s="47"/>
      <c r="BC2433" s="158">
        <v>10</v>
      </c>
      <c r="BD2433" s="158"/>
      <c r="BE2433" s="47"/>
      <c r="BF2433" s="56"/>
      <c r="BG2433" s="49"/>
      <c r="BH2433" s="50"/>
      <c r="BI2433" s="49"/>
      <c r="BJ2433" s="49"/>
      <c r="BK2433" s="49"/>
      <c r="BL2433" s="49"/>
      <c r="BM2433" s="49"/>
      <c r="BN2433" s="50"/>
      <c r="BO2433" s="49"/>
      <c r="BP2433" s="49"/>
      <c r="BQ2433" s="50"/>
      <c r="BR2433" s="9"/>
    </row>
    <row r="2434" spans="1:70" s="7" customFormat="1" x14ac:dyDescent="0.25">
      <c r="A2434" s="68" t="s">
        <v>3273</v>
      </c>
      <c r="B2434" s="67" t="s">
        <v>1187</v>
      </c>
      <c r="C2434" s="52">
        <v>45005.039421296293</v>
      </c>
      <c r="D2434" s="16">
        <f t="shared" ref="D2434" si="6831">(K2434*M2434+P2434*R2434)/(24*60*60)</f>
        <v>1.7546296296296296E-2</v>
      </c>
      <c r="E2434" s="180"/>
      <c r="F2434" s="14" t="s">
        <v>3225</v>
      </c>
      <c r="G2434" s="15">
        <v>0.11899999999999999</v>
      </c>
      <c r="H2434" s="131">
        <v>20</v>
      </c>
      <c r="I2434" s="131">
        <v>15</v>
      </c>
      <c r="J2434" s="143" t="s">
        <v>3227</v>
      </c>
      <c r="K2434" s="27">
        <v>2</v>
      </c>
      <c r="L2434" s="27">
        <v>6.0000000000000001E-3</v>
      </c>
      <c r="M2434" s="179">
        <v>289</v>
      </c>
      <c r="N2434" s="13">
        <v>289</v>
      </c>
      <c r="O2434" s="17">
        <v>2E-3</v>
      </c>
      <c r="P2434" s="27">
        <v>1</v>
      </c>
      <c r="Q2434" s="27">
        <v>6.0000000000000001E-3</v>
      </c>
      <c r="R2434" s="13">
        <v>938</v>
      </c>
      <c r="S2434" s="13">
        <v>240</v>
      </c>
      <c r="T2434" s="133">
        <v>2.9999999999999997E-4</v>
      </c>
      <c r="U2434" s="27">
        <v>1.3653999999999999E-2</v>
      </c>
      <c r="V2434" s="8">
        <f t="shared" ref="V2434" si="6832">IF(AB2432="Latest Sag:",-(K2434*L2434+P2434*Q2434),-(K2434*L2434+P2434*Q2434)+U2434)</f>
        <v>-4.3460000000000026E-3</v>
      </c>
      <c r="W2434" s="8">
        <f t="shared" ref="W2434" si="6833">IF(OR(AC2433="",AC2433=0),Z2433+V2434,IF(AB2432="Latest Sag:",AA2433+U2434+V2434,AC2433+V2434))</f>
        <v>0.11440799999999998</v>
      </c>
      <c r="X2434" s="33">
        <v>-36.328957000000003</v>
      </c>
      <c r="Y2434" s="53">
        <f t="shared" ref="Y2434" si="6834">IF(OR(ISBLANK(X2434),X2432=VALUE(20)),,IF(W2432="Latest Z20:",ABS(X2432-X2434-K2431*L2431-P2431*Q2431+U2433+U2434),ABS(X2433-X2434-K2433*L2433-P2433*Q2433+U2434)))</f>
        <v>9.9999999747524271E-7</v>
      </c>
      <c r="Z2434" s="28">
        <v>-67.832792999999995</v>
      </c>
      <c r="AA2434" s="28">
        <v>0.15724399999999999</v>
      </c>
      <c r="AB2434" s="28">
        <v>-4.2119999999999998E-2</v>
      </c>
      <c r="AC2434" s="8">
        <f t="shared" ref="AC2434" si="6835">AB2434+AA2434</f>
        <v>0.115124</v>
      </c>
      <c r="AD2434" s="35">
        <v>0.114362067994246</v>
      </c>
      <c r="AE2434" s="8">
        <f t="shared" ref="AE2434" si="6836">IF(AD2434="",0,IF(OR(AC2434="",AC2434=0),W2434-AD2434,AC2434-AD2434))</f>
        <v>7.6193200575400133E-4</v>
      </c>
      <c r="AF2434" s="58">
        <f t="shared" ref="AF2434" si="6837">IF(AA2434="",(Z2434-V2434)-Z2433,AC2434-W2434)</f>
        <v>7.1600000000002217E-4</v>
      </c>
      <c r="AG2434" s="40"/>
      <c r="AH2434" s="73"/>
      <c r="AI2434" s="40"/>
      <c r="AJ2434" s="73">
        <v>450</v>
      </c>
      <c r="AK2434" s="40">
        <v>20</v>
      </c>
      <c r="AL2434" s="73">
        <v>200</v>
      </c>
      <c r="AM2434" s="70"/>
      <c r="AN2434" s="74"/>
      <c r="AO2434" s="70"/>
      <c r="AP2434" s="63"/>
      <c r="AQ2434" s="63"/>
      <c r="AR2434" s="40"/>
      <c r="AS2434" s="40"/>
      <c r="AT2434" s="63"/>
      <c r="AU2434" s="63"/>
      <c r="AV2434" s="142"/>
      <c r="AW2434" s="71"/>
      <c r="AX2434" s="45"/>
      <c r="AY2434" s="45"/>
      <c r="AZ2434" s="46"/>
      <c r="BA2434" s="152"/>
      <c r="BB2434" s="47"/>
      <c r="BC2434" s="158">
        <v>10</v>
      </c>
      <c r="BD2434" s="158"/>
      <c r="BE2434" s="47"/>
      <c r="BF2434" s="56"/>
      <c r="BG2434" s="49"/>
      <c r="BH2434" s="50"/>
      <c r="BI2434" s="49"/>
      <c r="BJ2434" s="49"/>
      <c r="BK2434" s="49"/>
      <c r="BL2434" s="49"/>
      <c r="BM2434" s="49"/>
      <c r="BN2434" s="50"/>
      <c r="BO2434" s="49"/>
      <c r="BP2434" s="49"/>
      <c r="BQ2434" s="50"/>
      <c r="BR2434" s="9"/>
    </row>
    <row r="2435" spans="1:70" s="7" customFormat="1" x14ac:dyDescent="0.25">
      <c r="A2435" s="68" t="s">
        <v>3274</v>
      </c>
      <c r="B2435" s="67" t="s">
        <v>1187</v>
      </c>
      <c r="C2435" s="52">
        <v>45005.069548611114</v>
      </c>
      <c r="D2435" s="16">
        <f t="shared" ref="D2435" si="6838">(K2435*M2435+P2435*R2435)/(24*60*60)</f>
        <v>1.7546296296296296E-2</v>
      </c>
      <c r="E2435" s="180"/>
      <c r="F2435" s="14" t="s">
        <v>3225</v>
      </c>
      <c r="G2435" s="15">
        <v>0.11899999999999999</v>
      </c>
      <c r="H2435" s="131">
        <v>20</v>
      </c>
      <c r="I2435" s="131">
        <v>15</v>
      </c>
      <c r="J2435" s="143" t="s">
        <v>3227</v>
      </c>
      <c r="K2435" s="27">
        <v>2</v>
      </c>
      <c r="L2435" s="27">
        <v>6.0000000000000001E-3</v>
      </c>
      <c r="M2435" s="179">
        <v>289</v>
      </c>
      <c r="N2435" s="13">
        <v>289</v>
      </c>
      <c r="O2435" s="17">
        <v>2E-3</v>
      </c>
      <c r="P2435" s="27">
        <v>1</v>
      </c>
      <c r="Q2435" s="27">
        <v>6.0000000000000001E-3</v>
      </c>
      <c r="R2435" s="13">
        <v>938</v>
      </c>
      <c r="S2435" s="13">
        <v>240</v>
      </c>
      <c r="T2435" s="133">
        <v>2.9999999999999997E-4</v>
      </c>
      <c r="U2435" s="27">
        <v>1.72E-2</v>
      </c>
      <c r="V2435" s="8">
        <f t="shared" ref="V2435" si="6839">IF(AB2433="Latest Sag:",-(K2435*L2435+P2435*Q2435),-(K2435*L2435+P2435*Q2435)+U2435)</f>
        <v>-8.000000000000021E-4</v>
      </c>
      <c r="W2435" s="8">
        <f t="shared" ref="W2435" si="6840">IF(OR(AC2434="",AC2434=0),Z2434+V2435,IF(AB2433="Latest Sag:",AA2434+U2435+V2435,AC2434+V2435))</f>
        <v>0.11432400000000001</v>
      </c>
      <c r="X2435" s="33">
        <v>-36.329757000000001</v>
      </c>
      <c r="Y2435" s="53">
        <f t="shared" ref="Y2435" si="6841">IF(OR(ISBLANK(X2435),X2433=VALUE(20)),,IF(W2433="Latest Z20:",ABS(X2433-X2435-K2432*L2432-P2432*Q2432+U2434+U2435),ABS(X2434-X2435-K2434*L2434-P2434*Q2434+U2435)))</f>
        <v>1.8665624601510444E-15</v>
      </c>
      <c r="Z2435" s="28">
        <v>-67.832740999999999</v>
      </c>
      <c r="AA2435" s="28">
        <v>0.157254</v>
      </c>
      <c r="AB2435" s="28">
        <v>-4.2893000000000001E-2</v>
      </c>
      <c r="AC2435" s="8">
        <f t="shared" ref="AC2435" si="6842">AB2435+AA2435</f>
        <v>0.114361</v>
      </c>
      <c r="AD2435" s="35">
        <v>0.114362067994246</v>
      </c>
      <c r="AE2435" s="8">
        <f t="shared" ref="AE2435" si="6843">IF(AD2435="",0,IF(OR(AC2435="",AC2435=0),W2435-AD2435,AC2435-AD2435))</f>
        <v>-1.0679942459984604E-6</v>
      </c>
      <c r="AF2435" s="58">
        <f t="shared" ref="AF2435" si="6844">IF(AA2435="",(Z2435-V2435)-Z2434,AC2435-W2435)</f>
        <v>3.699999999999537E-5</v>
      </c>
      <c r="AG2435" s="40"/>
      <c r="AH2435" s="73"/>
      <c r="AI2435" s="40"/>
      <c r="AJ2435" s="73">
        <v>450</v>
      </c>
      <c r="AK2435" s="40">
        <v>51</v>
      </c>
      <c r="AL2435" s="73">
        <v>200</v>
      </c>
      <c r="AM2435" s="70"/>
      <c r="AN2435" s="74"/>
      <c r="AO2435" s="70"/>
      <c r="AP2435" s="63"/>
      <c r="AQ2435" s="63"/>
      <c r="AR2435" s="40"/>
      <c r="AS2435" s="40"/>
      <c r="AT2435" s="63"/>
      <c r="AU2435" s="63"/>
      <c r="AV2435" s="142"/>
      <c r="AW2435" s="71"/>
      <c r="AX2435" s="45"/>
      <c r="AY2435" s="45"/>
      <c r="AZ2435" s="46"/>
      <c r="BA2435" s="152"/>
      <c r="BB2435" s="47"/>
      <c r="BC2435" s="158">
        <v>10</v>
      </c>
      <c r="BD2435" s="158">
        <v>8</v>
      </c>
      <c r="BE2435" s="47">
        <v>11.2</v>
      </c>
      <c r="BF2435" s="56"/>
      <c r="BG2435" s="49"/>
      <c r="BH2435" s="50"/>
      <c r="BI2435" s="49"/>
      <c r="BJ2435" s="49"/>
      <c r="BK2435" s="49"/>
      <c r="BL2435" s="49"/>
      <c r="BM2435" s="49"/>
      <c r="BN2435" s="50"/>
      <c r="BO2435" s="49"/>
      <c r="BP2435" s="49"/>
      <c r="BQ2435" s="50"/>
      <c r="BR2435" s="9"/>
    </row>
    <row r="2436" spans="1:70" s="6" customFormat="1" x14ac:dyDescent="0.25">
      <c r="A2436" s="170" t="s">
        <v>1155</v>
      </c>
      <c r="B2436" s="136"/>
      <c r="C2436" s="137">
        <v>45005.122499999998</v>
      </c>
      <c r="D2436" s="146">
        <v>3.73</v>
      </c>
      <c r="E2436" s="181" t="s">
        <v>814</v>
      </c>
      <c r="F2436" s="165" t="s">
        <v>1213</v>
      </c>
      <c r="G2436" s="22"/>
      <c r="H2436" s="134"/>
      <c r="I2436" s="134"/>
      <c r="J2436" s="145"/>
      <c r="K2436" s="29"/>
      <c r="L2436" s="29"/>
      <c r="M2436" s="1"/>
      <c r="N2436" s="1"/>
      <c r="O2436" s="3"/>
      <c r="P2436" s="29"/>
      <c r="Q2436" s="29"/>
      <c r="R2436" s="1"/>
      <c r="S2436" s="1"/>
      <c r="T2436" s="147" t="s">
        <v>903</v>
      </c>
      <c r="U2436" s="32" t="s">
        <v>24</v>
      </c>
      <c r="V2436" s="24"/>
      <c r="W2436" s="25" t="s">
        <v>22</v>
      </c>
      <c r="X2436" s="30">
        <v>20</v>
      </c>
      <c r="Y2436" s="138"/>
      <c r="Z2436" s="30"/>
      <c r="AA2436" s="30"/>
      <c r="AB2436" s="36" t="s">
        <v>21</v>
      </c>
      <c r="AC2436" s="24">
        <f>$AC$2435</f>
        <v>0.114361</v>
      </c>
      <c r="AD2436" s="30"/>
      <c r="AE2436" s="24"/>
      <c r="AF2436" s="24"/>
      <c r="AG2436" s="41"/>
      <c r="AH2436" s="41"/>
      <c r="AI2436" s="41"/>
      <c r="AJ2436" s="41"/>
      <c r="AK2436" s="41"/>
      <c r="AL2436" s="41"/>
      <c r="AM2436" s="41"/>
      <c r="AN2436" s="41"/>
      <c r="AO2436" s="41"/>
      <c r="AP2436" s="135"/>
      <c r="AQ2436" s="135"/>
      <c r="AR2436" s="41"/>
      <c r="AS2436" s="41"/>
      <c r="AT2436" s="135"/>
      <c r="AU2436" s="135"/>
      <c r="AV2436" s="29"/>
      <c r="AW2436" s="42"/>
      <c r="AX2436" s="42"/>
      <c r="AY2436" s="42"/>
      <c r="AZ2436" s="43"/>
      <c r="BA2436" s="151"/>
      <c r="BB2436" s="44"/>
      <c r="BC2436" s="157">
        <v>11</v>
      </c>
      <c r="BD2436" s="157"/>
      <c r="BE2436" s="44"/>
      <c r="BF2436" s="48"/>
      <c r="BG2436" s="48"/>
      <c r="BH2436" s="48"/>
      <c r="BI2436" s="48"/>
      <c r="BJ2436" s="48"/>
      <c r="BK2436" s="48"/>
      <c r="BL2436" s="48"/>
      <c r="BM2436" s="48"/>
      <c r="BN2436" s="48"/>
      <c r="BO2436" s="48"/>
      <c r="BP2436" s="48"/>
      <c r="BQ2436" s="48"/>
      <c r="BR2436" s="1"/>
    </row>
    <row r="2437" spans="1:70" s="7" customFormat="1" x14ac:dyDescent="0.25">
      <c r="A2437" s="68" t="s">
        <v>3275</v>
      </c>
      <c r="B2437" s="67" t="s">
        <v>1187</v>
      </c>
      <c r="C2437" s="52">
        <v>45005.122546296298</v>
      </c>
      <c r="D2437" s="16">
        <f t="shared" ref="D2437" si="6845">(K2437*M2437+P2437*R2437)/(24*60*60)</f>
        <v>0</v>
      </c>
      <c r="E2437" s="180"/>
      <c r="F2437" s="14" t="s">
        <v>3225</v>
      </c>
      <c r="G2437" s="15">
        <v>0.11899999999999999</v>
      </c>
      <c r="H2437" s="131">
        <v>20</v>
      </c>
      <c r="I2437" s="131">
        <v>15</v>
      </c>
      <c r="J2437" s="143" t="s">
        <v>3227</v>
      </c>
      <c r="K2437" s="37"/>
      <c r="L2437" s="27">
        <v>6.0000000000000001E-3</v>
      </c>
      <c r="M2437" s="179">
        <v>289</v>
      </c>
      <c r="N2437" s="13">
        <v>289</v>
      </c>
      <c r="O2437" s="17">
        <v>2E-3</v>
      </c>
      <c r="P2437" s="37"/>
      <c r="Q2437" s="27">
        <v>6.0000000000000001E-3</v>
      </c>
      <c r="R2437" s="13">
        <v>938</v>
      </c>
      <c r="S2437" s="13">
        <v>240</v>
      </c>
      <c r="T2437" s="133">
        <v>2.9999999999999997E-4</v>
      </c>
      <c r="U2437" s="27"/>
      <c r="V2437" s="8">
        <f t="shared" ref="V2437" si="6846">IF(AB2435="Latest Sag:",-(K2437*L2437+P2437*Q2437),-(K2437*L2437+P2437*Q2437)+U2437)</f>
        <v>0</v>
      </c>
      <c r="W2437" s="8">
        <f t="shared" ref="W2437" si="6847">IF(OR(AC2436="",AC2436=0),Z2436+V2437,IF(AB2435="Latest Sag:",AA2436+U2437+V2437,AC2436+V2437))</f>
        <v>0.114361</v>
      </c>
      <c r="X2437" s="34"/>
      <c r="Y2437" s="53">
        <f t="shared" ref="Y2437" si="6848">IF(OR(ISBLANK(X2437),X2435=VALUE(20)),,IF(W2435="Latest Z20:",ABS(X2435-X2437-K2434*L2434-P2434*Q2434+U2436+U2437),ABS(X2436-X2437-K2436*L2436-P2436*Q2436+U2437)))</f>
        <v>0</v>
      </c>
      <c r="Z2437" s="28">
        <v>-67.831917000000004</v>
      </c>
      <c r="AA2437" s="28">
        <v>0.15765399999999999</v>
      </c>
      <c r="AB2437" s="28">
        <v>2.0237000000000002E-2</v>
      </c>
      <c r="AC2437" s="8">
        <f t="shared" ref="AC2437" si="6849">AB2437+AA2437</f>
        <v>0.17789099999999999</v>
      </c>
      <c r="AD2437" s="35">
        <v>0.114742675988124</v>
      </c>
      <c r="AE2437" s="8">
        <f t="shared" ref="AE2437" si="6850">IF(AD2437="",0,IF(OR(AC2437="",AC2437=0),W2437-AD2437,AC2437-AD2437))</f>
        <v>6.3148324011875992E-2</v>
      </c>
      <c r="AF2437" s="58">
        <f t="shared" ref="AF2437" si="6851">IF(AA2437="",(Z2437-V2437)-Z2436,AC2437-W2437)</f>
        <v>6.3529999999999989E-2</v>
      </c>
      <c r="AG2437" s="40"/>
      <c r="AH2437" s="73"/>
      <c r="AI2437" s="40"/>
      <c r="AJ2437" s="73">
        <v>450</v>
      </c>
      <c r="AK2437" s="40">
        <v>1644</v>
      </c>
      <c r="AL2437" s="73">
        <v>200</v>
      </c>
      <c r="AM2437" s="70"/>
      <c r="AN2437" s="74"/>
      <c r="AO2437" s="70"/>
      <c r="AP2437" s="63"/>
      <c r="AQ2437" s="63"/>
      <c r="AR2437" s="40"/>
      <c r="AS2437" s="40"/>
      <c r="AT2437" s="63"/>
      <c r="AU2437" s="63"/>
      <c r="AV2437" s="142"/>
      <c r="AW2437" s="71"/>
      <c r="AX2437" s="45"/>
      <c r="AY2437" s="45"/>
      <c r="AZ2437" s="46"/>
      <c r="BA2437" s="152"/>
      <c r="BB2437" s="47"/>
      <c r="BC2437" s="158">
        <v>11</v>
      </c>
      <c r="BD2437" s="158"/>
      <c r="BE2437" s="47"/>
      <c r="BF2437" s="56"/>
      <c r="BG2437" s="49"/>
      <c r="BH2437" s="50"/>
      <c r="BI2437" s="49"/>
      <c r="BJ2437" s="49"/>
      <c r="BK2437" s="49"/>
      <c r="BL2437" s="49"/>
      <c r="BM2437" s="49"/>
      <c r="BN2437" s="50"/>
      <c r="BO2437" s="49"/>
      <c r="BP2437" s="49"/>
      <c r="BQ2437" s="50"/>
      <c r="BR2437" s="9"/>
    </row>
    <row r="2438" spans="1:70" s="7" customFormat="1" x14ac:dyDescent="0.25">
      <c r="A2438" s="68" t="s">
        <v>3276</v>
      </c>
      <c r="B2438" s="67" t="s">
        <v>1187</v>
      </c>
      <c r="C2438" s="52">
        <v>45005.142256944448</v>
      </c>
      <c r="D2438" s="16">
        <f t="shared" ref="D2438" si="6852">(K2438*M2438+P2438*R2438)/(24*60*60)</f>
        <v>3.6793981481481483E-2</v>
      </c>
      <c r="E2438" s="180"/>
      <c r="F2438" s="14" t="s">
        <v>3225</v>
      </c>
      <c r="G2438" s="15">
        <v>0.11899999999999999</v>
      </c>
      <c r="H2438" s="131">
        <v>20</v>
      </c>
      <c r="I2438" s="131">
        <v>15</v>
      </c>
      <c r="J2438" s="143" t="s">
        <v>3227</v>
      </c>
      <c r="K2438" s="27">
        <v>11</v>
      </c>
      <c r="L2438" s="27">
        <v>6.0000000000000001E-3</v>
      </c>
      <c r="M2438" s="179">
        <v>289</v>
      </c>
      <c r="N2438" s="13">
        <v>289</v>
      </c>
      <c r="O2438" s="17">
        <v>2E-3</v>
      </c>
      <c r="P2438" s="27">
        <v>0</v>
      </c>
      <c r="Q2438" s="27">
        <v>6.0000000000000001E-3</v>
      </c>
      <c r="R2438" s="13">
        <v>938</v>
      </c>
      <c r="S2438" s="13">
        <v>240</v>
      </c>
      <c r="T2438" s="133">
        <v>2.9999999999999997E-4</v>
      </c>
      <c r="U2438" s="27">
        <v>2.9089E-2</v>
      </c>
      <c r="V2438" s="8">
        <f t="shared" ref="V2438" si="6853">IF(AB2436="Latest Sag:",-(K2438*L2438+P2438*Q2438),-(K2438*L2438+P2438*Q2438)+U2438)</f>
        <v>-6.6000000000000003E-2</v>
      </c>
      <c r="W2438" s="8">
        <f t="shared" ref="W2438" si="6854">IF(OR(AC2437="",AC2437=0),Z2437+V2438,IF(AB2436="Latest Sag:",AA2437+U2438+V2438,AC2437+V2438))</f>
        <v>0.12074299999999999</v>
      </c>
      <c r="X2438" s="33">
        <v>-36.275174999999997</v>
      </c>
      <c r="Y2438" s="53">
        <f t="shared" ref="Y2438" si="6855">IF(OR(ISBLANK(X2438),X2436=VALUE(20)),,IF(W2436="Latest Z20:",ABS(X2436-X2438-K2435*L2435-P2435*Q2435+U2437+U2438),ABS(X2437-X2438-K2437*L2437-P2437*Q2437+U2438)))</f>
        <v>0</v>
      </c>
      <c r="Z2438" s="28">
        <v>-67.831492999999995</v>
      </c>
      <c r="AA2438" s="28">
        <v>0.15759600000000001</v>
      </c>
      <c r="AB2438" s="28">
        <v>-3.8293000000000001E-2</v>
      </c>
      <c r="AC2438" s="8">
        <f t="shared" ref="AC2438" si="6856">AB2438+AA2438</f>
        <v>0.11930300000000002</v>
      </c>
      <c r="AD2438" s="35">
        <v>0.114742675988124</v>
      </c>
      <c r="AE2438" s="8">
        <f t="shared" ref="AE2438" si="6857">IF(AD2438="",0,IF(OR(AC2438="",AC2438=0),W2438-AD2438,AC2438-AD2438))</f>
        <v>4.5603240118760185E-3</v>
      </c>
      <c r="AF2438" s="58">
        <f t="shared" ref="AF2438" si="6858">IF(AA2438="",(Z2438-V2438)-Z2437,AC2438-W2438)</f>
        <v>-1.4399999999999691E-3</v>
      </c>
      <c r="AG2438" s="40"/>
      <c r="AH2438" s="73"/>
      <c r="AI2438" s="40"/>
      <c r="AJ2438" s="73">
        <v>450</v>
      </c>
      <c r="AK2438" s="40">
        <v>79</v>
      </c>
      <c r="AL2438" s="73">
        <v>200</v>
      </c>
      <c r="AM2438" s="70"/>
      <c r="AN2438" s="74"/>
      <c r="AO2438" s="70"/>
      <c r="AP2438" s="63"/>
      <c r="AQ2438" s="63"/>
      <c r="AR2438" s="40"/>
      <c r="AS2438" s="40"/>
      <c r="AT2438" s="63"/>
      <c r="AU2438" s="63"/>
      <c r="AV2438" s="142"/>
      <c r="AW2438" s="71"/>
      <c r="AX2438" s="45"/>
      <c r="AY2438" s="45"/>
      <c r="AZ2438" s="46"/>
      <c r="BA2438" s="152"/>
      <c r="BB2438" s="47"/>
      <c r="BC2438" s="158">
        <v>11</v>
      </c>
      <c r="BD2438" s="158"/>
      <c r="BE2438" s="47"/>
      <c r="BF2438" s="56"/>
      <c r="BG2438" s="49"/>
      <c r="BH2438" s="50"/>
      <c r="BI2438" s="49"/>
      <c r="BJ2438" s="49"/>
      <c r="BK2438" s="49"/>
      <c r="BL2438" s="49"/>
      <c r="BM2438" s="49"/>
      <c r="BN2438" s="50"/>
      <c r="BO2438" s="49"/>
      <c r="BP2438" s="49"/>
      <c r="BQ2438" s="50"/>
      <c r="BR2438" s="9"/>
    </row>
    <row r="2439" spans="1:70" s="7" customFormat="1" x14ac:dyDescent="0.25">
      <c r="A2439" s="68" t="s">
        <v>3277</v>
      </c>
      <c r="B2439" s="67" t="s">
        <v>1187</v>
      </c>
      <c r="C2439" s="52">
        <v>45005.19153935185</v>
      </c>
      <c r="D2439" s="16">
        <f t="shared" ref="D2439" si="6859">(K2439*M2439+P2439*R2439)/(24*60*60)</f>
        <v>1.7546296296296296E-2</v>
      </c>
      <c r="E2439" s="180"/>
      <c r="F2439" s="14" t="s">
        <v>3225</v>
      </c>
      <c r="G2439" s="15">
        <v>0.11899999999999999</v>
      </c>
      <c r="H2439" s="131">
        <v>20</v>
      </c>
      <c r="I2439" s="131">
        <v>15</v>
      </c>
      <c r="J2439" s="143" t="s">
        <v>3227</v>
      </c>
      <c r="K2439" s="27">
        <v>2</v>
      </c>
      <c r="L2439" s="27">
        <v>6.0000000000000001E-3</v>
      </c>
      <c r="M2439" s="179">
        <v>289</v>
      </c>
      <c r="N2439" s="13">
        <v>289</v>
      </c>
      <c r="O2439" s="17">
        <v>2E-3</v>
      </c>
      <c r="P2439" s="27">
        <v>1</v>
      </c>
      <c r="Q2439" s="27">
        <v>6.0000000000000001E-3</v>
      </c>
      <c r="R2439" s="13">
        <v>938</v>
      </c>
      <c r="S2439" s="13">
        <v>240</v>
      </c>
      <c r="T2439" s="133">
        <v>2.9999999999999997E-4</v>
      </c>
      <c r="U2439" s="27">
        <v>1.3557E-2</v>
      </c>
      <c r="V2439" s="8">
        <f t="shared" ref="V2439" si="6860">IF(AB2437="Latest Sag:",-(K2439*L2439+P2439*Q2439),-(K2439*L2439+P2439*Q2439)+U2439)</f>
        <v>-4.4430000000000025E-3</v>
      </c>
      <c r="W2439" s="8">
        <f t="shared" ref="W2439" si="6861">IF(OR(AC2438="",AC2438=0),Z2438+V2439,IF(AB2437="Latest Sag:",AA2438+U2439+V2439,AC2438+V2439))</f>
        <v>0.11486000000000002</v>
      </c>
      <c r="X2439" s="33">
        <v>-36.327598999999999</v>
      </c>
      <c r="Y2439" s="53">
        <f t="shared" ref="Y2439" si="6862">IF(OR(ISBLANK(X2439),X2437=VALUE(20)),,IF(W2437="Latest Z20:",ABS(X2437-X2439-K2436*L2436-P2436*Q2436+U2438+U2439),ABS(X2438-X2439-K2438*L2438-P2438*Q2438+U2439)))</f>
        <v>1.8999999997978967E-5</v>
      </c>
      <c r="Z2439" s="28">
        <v>-67.831558999999999</v>
      </c>
      <c r="AA2439" s="28">
        <v>0.157613</v>
      </c>
      <c r="AB2439" s="28">
        <v>-4.2348999999999998E-2</v>
      </c>
      <c r="AC2439" s="8">
        <f t="shared" ref="AC2439" si="6863">AB2439+AA2439</f>
        <v>0.11526400000000001</v>
      </c>
      <c r="AD2439" s="35">
        <v>0.114742675988124</v>
      </c>
      <c r="AE2439" s="8">
        <f t="shared" ref="AE2439" si="6864">IF(AD2439="",0,IF(OR(AC2439="",AC2439=0),W2439-AD2439,AC2439-AD2439))</f>
        <v>5.2132401187600375E-4</v>
      </c>
      <c r="AF2439" s="58">
        <f t="shared" ref="AF2439" si="6865">IF(AA2439="",(Z2439-V2439)-Z2438,AC2439-W2439)</f>
        <v>4.039999999999877E-4</v>
      </c>
      <c r="AG2439" s="40"/>
      <c r="AH2439" s="73"/>
      <c r="AI2439" s="40"/>
      <c r="AJ2439" s="73">
        <v>450</v>
      </c>
      <c r="AK2439" s="40">
        <v>71</v>
      </c>
      <c r="AL2439" s="73">
        <v>200</v>
      </c>
      <c r="AM2439" s="70"/>
      <c r="AN2439" s="74"/>
      <c r="AO2439" s="70"/>
      <c r="AP2439" s="63"/>
      <c r="AQ2439" s="63"/>
      <c r="AR2439" s="40"/>
      <c r="AS2439" s="40"/>
      <c r="AT2439" s="63"/>
      <c r="AU2439" s="63"/>
      <c r="AV2439" s="142"/>
      <c r="AW2439" s="71"/>
      <c r="AX2439" s="45"/>
      <c r="AY2439" s="45"/>
      <c r="AZ2439" s="46"/>
      <c r="BA2439" s="152"/>
      <c r="BB2439" s="47"/>
      <c r="BC2439" s="158">
        <v>11</v>
      </c>
      <c r="BD2439" s="158"/>
      <c r="BE2439" s="47"/>
      <c r="BF2439" s="56"/>
      <c r="BG2439" s="49"/>
      <c r="BH2439" s="50"/>
      <c r="BI2439" s="49"/>
      <c r="BJ2439" s="49"/>
      <c r="BK2439" s="49"/>
      <c r="BL2439" s="49"/>
      <c r="BM2439" s="49"/>
      <c r="BN2439" s="50"/>
      <c r="BO2439" s="49"/>
      <c r="BP2439" s="49"/>
      <c r="BQ2439" s="50"/>
      <c r="BR2439" s="9"/>
    </row>
    <row r="2440" spans="1:70" s="7" customFormat="1" x14ac:dyDescent="0.25">
      <c r="A2440" s="68" t="s">
        <v>3278</v>
      </c>
      <c r="B2440" s="67" t="s">
        <v>3279</v>
      </c>
      <c r="C2440" s="52">
        <v>45005.221018518518</v>
      </c>
      <c r="D2440" s="16">
        <f t="shared" ref="D2440" si="6866">(K2440*M2440+P2440*R2440)/(24*60*60)</f>
        <v>1.7546296296296296E-2</v>
      </c>
      <c r="E2440" s="180"/>
      <c r="F2440" s="14" t="s">
        <v>3225</v>
      </c>
      <c r="G2440" s="15">
        <v>0.11899999999999999</v>
      </c>
      <c r="H2440" s="131">
        <v>20</v>
      </c>
      <c r="I2440" s="131">
        <v>15</v>
      </c>
      <c r="J2440" s="143" t="s">
        <v>3227</v>
      </c>
      <c r="K2440" s="27">
        <v>2</v>
      </c>
      <c r="L2440" s="27">
        <v>6.0000000000000001E-3</v>
      </c>
      <c r="M2440" s="179">
        <v>289</v>
      </c>
      <c r="N2440" s="13">
        <v>289</v>
      </c>
      <c r="O2440" s="17">
        <v>2E-3</v>
      </c>
      <c r="P2440" s="27">
        <v>1</v>
      </c>
      <c r="Q2440" s="27">
        <v>6.0000000000000001E-3</v>
      </c>
      <c r="R2440" s="13">
        <v>938</v>
      </c>
      <c r="S2440" s="13">
        <v>240</v>
      </c>
      <c r="T2440" s="133">
        <v>2.9999999999999997E-4</v>
      </c>
      <c r="U2440" s="27">
        <v>1.7565000000000001E-2</v>
      </c>
      <c r="V2440" s="8">
        <f t="shared" ref="V2440" si="6867">IF(AB2438="Latest Sag:",-(K2440*L2440+P2440*Q2440),-(K2440*L2440+P2440*Q2440)+U2440)</f>
        <v>-4.3500000000000136E-4</v>
      </c>
      <c r="W2440" s="8">
        <f t="shared" ref="W2440" si="6868">IF(OR(AC2439="",AC2439=0),Z2439+V2440,IF(AB2438="Latest Sag:",AA2439+U2440+V2440,AC2439+V2440))</f>
        <v>0.114829</v>
      </c>
      <c r="X2440" s="33">
        <v>-36.328032999999998</v>
      </c>
      <c r="Y2440" s="53">
        <f t="shared" ref="Y2440" si="6869">IF(OR(ISBLANK(X2440),X2438=VALUE(20)),,IF(W2438="Latest Z20:",ABS(X2438-X2440-K2437*L2437-P2437*Q2437+U2439+U2440),ABS(X2439-X2440-K2439*L2439-P2439*Q2439+U2440)))</f>
        <v>1.0000000015102095E-6</v>
      </c>
      <c r="Z2440" s="28">
        <v>-67.831584000000007</v>
      </c>
      <c r="AA2440" s="28">
        <v>0.15759899999999999</v>
      </c>
      <c r="AB2440" s="28">
        <v>-4.2673999999999997E-2</v>
      </c>
      <c r="AC2440" s="8">
        <f t="shared" ref="AC2440" si="6870">AB2440+AA2440</f>
        <v>0.114925</v>
      </c>
      <c r="AD2440" s="35">
        <v>0.114742675988124</v>
      </c>
      <c r="AE2440" s="8">
        <f t="shared" ref="AE2440" si="6871">IF(AD2440="",0,IF(OR(AC2440="",AC2440=0),W2440-AD2440,AC2440-AD2440))</f>
        <v>1.8232401187599778E-4</v>
      </c>
      <c r="AF2440" s="58">
        <f t="shared" ref="AF2440" si="6872">IF(AA2440="",(Z2440-V2440)-Z2439,AC2440-W2440)</f>
        <v>9.5999999999998864E-5</v>
      </c>
      <c r="AG2440" s="40"/>
      <c r="AH2440" s="73"/>
      <c r="AI2440" s="40"/>
      <c r="AJ2440" s="73">
        <v>450</v>
      </c>
      <c r="AK2440" s="40">
        <v>39</v>
      </c>
      <c r="AL2440" s="73">
        <v>200</v>
      </c>
      <c r="AM2440" s="70"/>
      <c r="AN2440" s="74"/>
      <c r="AO2440" s="70"/>
      <c r="AP2440" s="63"/>
      <c r="AQ2440" s="63"/>
      <c r="AR2440" s="40"/>
      <c r="AS2440" s="40"/>
      <c r="AT2440" s="63"/>
      <c r="AU2440" s="63"/>
      <c r="AV2440" s="142"/>
      <c r="AW2440" s="71"/>
      <c r="AX2440" s="45"/>
      <c r="AY2440" s="45"/>
      <c r="AZ2440" s="46"/>
      <c r="BA2440" s="152"/>
      <c r="BB2440" s="47"/>
      <c r="BC2440" s="158">
        <v>11</v>
      </c>
      <c r="BD2440" s="158"/>
      <c r="BE2440" s="47"/>
      <c r="BF2440" s="56"/>
      <c r="BG2440" s="49"/>
      <c r="BH2440" s="50"/>
      <c r="BI2440" s="49"/>
      <c r="BJ2440" s="49"/>
      <c r="BK2440" s="49"/>
      <c r="BL2440" s="49"/>
      <c r="BM2440" s="49"/>
      <c r="BN2440" s="50"/>
      <c r="BO2440" s="49"/>
      <c r="BP2440" s="49"/>
      <c r="BQ2440" s="50"/>
      <c r="BR2440" s="9"/>
    </row>
    <row r="2441" spans="1:70" s="6" customFormat="1" x14ac:dyDescent="0.25">
      <c r="A2441" s="170" t="s">
        <v>1155</v>
      </c>
      <c r="B2441" s="136"/>
      <c r="C2441" s="137">
        <v>45005.275555555556</v>
      </c>
      <c r="D2441" s="146">
        <v>3.67</v>
      </c>
      <c r="E2441" s="181" t="s">
        <v>814</v>
      </c>
      <c r="F2441" s="165" t="s">
        <v>1217</v>
      </c>
      <c r="G2441" s="22"/>
      <c r="H2441" s="134"/>
      <c r="I2441" s="134"/>
      <c r="J2441" s="145"/>
      <c r="K2441" s="29"/>
      <c r="L2441" s="29"/>
      <c r="M2441" s="1"/>
      <c r="N2441" s="1"/>
      <c r="O2441" s="3"/>
      <c r="P2441" s="29"/>
      <c r="Q2441" s="29"/>
      <c r="R2441" s="1"/>
      <c r="S2441" s="1"/>
      <c r="T2441" s="147" t="s">
        <v>903</v>
      </c>
      <c r="U2441" s="32" t="s">
        <v>24</v>
      </c>
      <c r="V2441" s="24"/>
      <c r="W2441" s="25" t="s">
        <v>22</v>
      </c>
      <c r="X2441" s="30">
        <v>20</v>
      </c>
      <c r="Y2441" s="138"/>
      <c r="Z2441" s="30"/>
      <c r="AA2441" s="30"/>
      <c r="AB2441" s="36" t="s">
        <v>21</v>
      </c>
      <c r="AC2441" s="24">
        <f>$AC$2440</f>
        <v>0.114925</v>
      </c>
      <c r="AD2441" s="30"/>
      <c r="AE2441" s="24"/>
      <c r="AF2441" s="24"/>
      <c r="AG2441" s="41"/>
      <c r="AH2441" s="41"/>
      <c r="AI2441" s="41"/>
      <c r="AJ2441" s="41"/>
      <c r="AK2441" s="41"/>
      <c r="AL2441" s="41"/>
      <c r="AM2441" s="41"/>
      <c r="AN2441" s="41"/>
      <c r="AO2441" s="41"/>
      <c r="AP2441" s="135"/>
      <c r="AQ2441" s="135"/>
      <c r="AR2441" s="41"/>
      <c r="AS2441" s="41"/>
      <c r="AT2441" s="135"/>
      <c r="AU2441" s="135"/>
      <c r="AV2441" s="29"/>
      <c r="AW2441" s="42"/>
      <c r="AX2441" s="42"/>
      <c r="AY2441" s="42"/>
      <c r="AZ2441" s="43"/>
      <c r="BA2441" s="151"/>
      <c r="BB2441" s="44"/>
      <c r="BC2441" s="157">
        <v>12</v>
      </c>
      <c r="BD2441" s="157"/>
      <c r="BE2441" s="44"/>
      <c r="BF2441" s="48"/>
      <c r="BG2441" s="48"/>
      <c r="BH2441" s="48"/>
      <c r="BI2441" s="48"/>
      <c r="BJ2441" s="48"/>
      <c r="BK2441" s="48"/>
      <c r="BL2441" s="48"/>
      <c r="BM2441" s="48"/>
      <c r="BN2441" s="48"/>
      <c r="BO2441" s="48"/>
      <c r="BP2441" s="48"/>
      <c r="BQ2441" s="48"/>
      <c r="BR2441" s="1"/>
    </row>
    <row r="2442" spans="1:70" s="7" customFormat="1" x14ac:dyDescent="0.25">
      <c r="A2442" s="68" t="s">
        <v>3280</v>
      </c>
      <c r="B2442" s="67" t="s">
        <v>1156</v>
      </c>
      <c r="C2442" s="52">
        <v>45005.275636574072</v>
      </c>
      <c r="D2442" s="16">
        <f t="shared" ref="D2442" si="6873">(K2442*M2442+P2442*R2442)/(24*60*60)</f>
        <v>0</v>
      </c>
      <c r="E2442" s="180"/>
      <c r="F2442" s="14" t="s">
        <v>3225</v>
      </c>
      <c r="G2442" s="15">
        <v>0.11899999999999999</v>
      </c>
      <c r="H2442" s="131">
        <v>20</v>
      </c>
      <c r="I2442" s="131">
        <v>15</v>
      </c>
      <c r="J2442" s="143" t="s">
        <v>3227</v>
      </c>
      <c r="K2442" s="37"/>
      <c r="L2442" s="27">
        <v>6.0000000000000001E-3</v>
      </c>
      <c r="M2442" s="179">
        <v>289</v>
      </c>
      <c r="N2442" s="13">
        <v>289</v>
      </c>
      <c r="O2442" s="17">
        <v>2E-3</v>
      </c>
      <c r="P2442" s="37"/>
      <c r="Q2442" s="27">
        <v>6.0000000000000001E-3</v>
      </c>
      <c r="R2442" s="13">
        <v>938</v>
      </c>
      <c r="S2442" s="13">
        <v>240</v>
      </c>
      <c r="T2442" s="133">
        <v>2.9999999999999997E-4</v>
      </c>
      <c r="U2442" s="27"/>
      <c r="V2442" s="8">
        <f t="shared" ref="V2442" si="6874">IF(AB2440="Latest Sag:",-(K2442*L2442+P2442*Q2442),-(K2442*L2442+P2442*Q2442)+U2442)</f>
        <v>0</v>
      </c>
      <c r="W2442" s="8">
        <f t="shared" ref="W2442" si="6875">IF(OR(AC2441="",AC2441=0),Z2441+V2442,IF(AB2440="Latest Sag:",AA2441+U2442+V2442,AC2441+V2442))</f>
        <v>0.114925</v>
      </c>
      <c r="X2442" s="34"/>
      <c r="Y2442" s="53">
        <f t="shared" ref="Y2442" si="6876">IF(OR(ISBLANK(X2442),X2440=VALUE(20)),,IF(W2440="Latest Z20:",ABS(X2440-X2442-K2439*L2439-P2439*Q2439+U2441+U2442),ABS(X2441-X2442-K2441*L2441-P2441*Q2441+U2442)))</f>
        <v>0</v>
      </c>
      <c r="Z2442" s="28">
        <v>-67.832282000000006</v>
      </c>
      <c r="AA2442" s="28">
        <v>0.15737599999999999</v>
      </c>
      <c r="AB2442" s="28">
        <v>2.0552999999999998E-2</v>
      </c>
      <c r="AC2442" s="8">
        <f t="shared" ref="AC2442" si="6877">AB2442+AA2442</f>
        <v>0.17792899999999998</v>
      </c>
      <c r="AD2442" s="35">
        <v>0.114568437060092</v>
      </c>
      <c r="AE2442" s="8">
        <f t="shared" ref="AE2442" si="6878">IF(AD2442="",0,IF(OR(AC2442="",AC2442=0),W2442-AD2442,AC2442-AD2442))</f>
        <v>6.336056293990798E-2</v>
      </c>
      <c r="AF2442" s="58">
        <f t="shared" ref="AF2442" si="6879">IF(AA2442="",(Z2442-V2442)-Z2441,AC2442-W2442)</f>
        <v>6.3003999999999977E-2</v>
      </c>
      <c r="AG2442" s="40"/>
      <c r="AH2442" s="73"/>
      <c r="AI2442" s="40"/>
      <c r="AJ2442" s="73">
        <v>450</v>
      </c>
      <c r="AK2442" s="40">
        <v>1888</v>
      </c>
      <c r="AL2442" s="73">
        <v>200</v>
      </c>
      <c r="AM2442" s="70"/>
      <c r="AN2442" s="74"/>
      <c r="AO2442" s="70"/>
      <c r="AP2442" s="63"/>
      <c r="AQ2442" s="63"/>
      <c r="AR2442" s="40"/>
      <c r="AS2442" s="40"/>
      <c r="AT2442" s="63"/>
      <c r="AU2442" s="63"/>
      <c r="AV2442" s="142"/>
      <c r="AW2442" s="71"/>
      <c r="AX2442" s="45"/>
      <c r="AY2442" s="45"/>
      <c r="AZ2442" s="46"/>
      <c r="BA2442" s="152"/>
      <c r="BB2442" s="47"/>
      <c r="BC2442" s="158">
        <v>12</v>
      </c>
      <c r="BD2442" s="158"/>
      <c r="BE2442" s="47"/>
      <c r="BF2442" s="56"/>
      <c r="BG2442" s="49"/>
      <c r="BH2442" s="50"/>
      <c r="BI2442" s="49"/>
      <c r="BJ2442" s="49"/>
      <c r="BK2442" s="49"/>
      <c r="BL2442" s="49"/>
      <c r="BM2442" s="49"/>
      <c r="BN2442" s="50"/>
      <c r="BO2442" s="49"/>
      <c r="BP2442" s="49"/>
      <c r="BQ2442" s="50"/>
      <c r="BR2442" s="9"/>
    </row>
    <row r="2443" spans="1:70" s="7" customFormat="1" x14ac:dyDescent="0.25">
      <c r="A2443" s="68" t="s">
        <v>3281</v>
      </c>
      <c r="B2443" s="67" t="s">
        <v>1156</v>
      </c>
      <c r="C2443" s="52">
        <v>45005.298657407409</v>
      </c>
      <c r="D2443" s="16">
        <f t="shared" ref="D2443" si="6880">(K2443*M2443+P2443*R2443)/(24*60*60)</f>
        <v>3.6793981481481483E-2</v>
      </c>
      <c r="E2443" s="180"/>
      <c r="F2443" s="14" t="s">
        <v>3225</v>
      </c>
      <c r="G2443" s="15">
        <v>0.11899999999999999</v>
      </c>
      <c r="H2443" s="131">
        <v>20</v>
      </c>
      <c r="I2443" s="131">
        <v>15</v>
      </c>
      <c r="J2443" s="143" t="s">
        <v>3227</v>
      </c>
      <c r="K2443" s="27">
        <v>11</v>
      </c>
      <c r="L2443" s="27">
        <v>6.0000000000000001E-3</v>
      </c>
      <c r="M2443" s="179">
        <v>289</v>
      </c>
      <c r="N2443" s="13">
        <v>289</v>
      </c>
      <c r="O2443" s="17">
        <v>2E-3</v>
      </c>
      <c r="P2443" s="27">
        <v>0</v>
      </c>
      <c r="Q2443" s="27">
        <v>6.0000000000000001E-3</v>
      </c>
      <c r="R2443" s="13">
        <v>938</v>
      </c>
      <c r="S2443" s="13">
        <v>240</v>
      </c>
      <c r="T2443" s="133">
        <v>2.9999999999999997E-4</v>
      </c>
      <c r="U2443" s="27">
        <v>2.9191999999999999E-2</v>
      </c>
      <c r="V2443" s="8">
        <f t="shared" ref="V2443" si="6881">IF(AB2441="Latest Sag:",-(K2443*L2443+P2443*Q2443),-(K2443*L2443+P2443*Q2443)+U2443)</f>
        <v>-6.6000000000000003E-2</v>
      </c>
      <c r="W2443" s="8">
        <f t="shared" ref="W2443" si="6882">IF(OR(AC2442="",AC2442=0),Z2442+V2443,IF(AB2441="Latest Sag:",AA2442+U2443+V2443,AC2442+V2443))</f>
        <v>0.12056799999999998</v>
      </c>
      <c r="X2443" s="33">
        <v>-36.274299999999997</v>
      </c>
      <c r="Y2443" s="53">
        <f t="shared" ref="Y2443" si="6883">IF(OR(ISBLANK(X2443),X2441=VALUE(20)),,IF(W2441="Latest Z20:",ABS(X2441-X2443-K2440*L2440-P2440*Q2440+U2442+U2443),ABS(X2442-X2443-K2442*L2442-P2442*Q2442+U2443)))</f>
        <v>0</v>
      </c>
      <c r="Z2443" s="28">
        <v>-67.831124000000003</v>
      </c>
      <c r="AA2443" s="28">
        <v>0.157337</v>
      </c>
      <c r="AB2443" s="28">
        <v>-3.8039999999999997E-2</v>
      </c>
      <c r="AC2443" s="8">
        <f t="shared" ref="AC2443" si="6884">AB2443+AA2443</f>
        <v>0.11929700000000001</v>
      </c>
      <c r="AD2443" s="35">
        <v>0.114568437060092</v>
      </c>
      <c r="AE2443" s="8">
        <f t="shared" ref="AE2443" si="6885">IF(AD2443="",0,IF(OR(AC2443="",AC2443=0),W2443-AD2443,AC2443-AD2443))</f>
        <v>4.7285629399080181E-3</v>
      </c>
      <c r="AF2443" s="58">
        <f t="shared" ref="AF2443" si="6886">IF(AA2443="",(Z2443-V2443)-Z2442,AC2443-W2443)</f>
        <v>-1.2709999999999666E-3</v>
      </c>
      <c r="AG2443" s="40"/>
      <c r="AH2443" s="73"/>
      <c r="AI2443" s="40"/>
      <c r="AJ2443" s="73">
        <v>450</v>
      </c>
      <c r="AK2443" s="40">
        <v>72</v>
      </c>
      <c r="AL2443" s="73">
        <v>200</v>
      </c>
      <c r="AM2443" s="70"/>
      <c r="AN2443" s="74"/>
      <c r="AO2443" s="70"/>
      <c r="AP2443" s="63"/>
      <c r="AQ2443" s="63"/>
      <c r="AR2443" s="40"/>
      <c r="AS2443" s="40"/>
      <c r="AT2443" s="63"/>
      <c r="AU2443" s="63"/>
      <c r="AV2443" s="142"/>
      <c r="AW2443" s="71"/>
      <c r="AX2443" s="45"/>
      <c r="AY2443" s="45"/>
      <c r="AZ2443" s="46"/>
      <c r="BA2443" s="152"/>
      <c r="BB2443" s="47"/>
      <c r="BC2443" s="158">
        <v>12</v>
      </c>
      <c r="BD2443" s="158"/>
      <c r="BE2443" s="47"/>
      <c r="BF2443" s="56"/>
      <c r="BG2443" s="49"/>
      <c r="BH2443" s="50"/>
      <c r="BI2443" s="49"/>
      <c r="BJ2443" s="49"/>
      <c r="BK2443" s="49"/>
      <c r="BL2443" s="49"/>
      <c r="BM2443" s="49"/>
      <c r="BN2443" s="50"/>
      <c r="BO2443" s="49"/>
      <c r="BP2443" s="49"/>
      <c r="BQ2443" s="50"/>
      <c r="BR2443" s="9"/>
    </row>
    <row r="2444" spans="1:70" s="7" customFormat="1" x14ac:dyDescent="0.25">
      <c r="A2444" s="68" t="s">
        <v>3282</v>
      </c>
      <c r="B2444" s="67" t="s">
        <v>1156</v>
      </c>
      <c r="C2444" s="52">
        <v>45005.350821759261</v>
      </c>
      <c r="D2444" s="16">
        <f t="shared" ref="D2444" si="6887">(K2444*M2444+P2444*R2444)/(24*60*60)</f>
        <v>1.7546296296296296E-2</v>
      </c>
      <c r="E2444" s="180"/>
      <c r="F2444" s="14" t="s">
        <v>3225</v>
      </c>
      <c r="G2444" s="15">
        <v>0.11899999999999999</v>
      </c>
      <c r="H2444" s="131">
        <v>20</v>
      </c>
      <c r="I2444" s="131">
        <v>15</v>
      </c>
      <c r="J2444" s="143" t="s">
        <v>3227</v>
      </c>
      <c r="K2444" s="27">
        <v>2</v>
      </c>
      <c r="L2444" s="27">
        <v>6.0000000000000001E-3</v>
      </c>
      <c r="M2444" s="179">
        <v>289</v>
      </c>
      <c r="N2444" s="13">
        <v>289</v>
      </c>
      <c r="O2444" s="17">
        <v>2E-3</v>
      </c>
      <c r="P2444" s="27">
        <v>1</v>
      </c>
      <c r="Q2444" s="27">
        <v>6.0000000000000001E-3</v>
      </c>
      <c r="R2444" s="13">
        <v>938</v>
      </c>
      <c r="S2444" s="13">
        <v>240</v>
      </c>
      <c r="T2444" s="133">
        <v>2.9999999999999997E-4</v>
      </c>
      <c r="U2444" s="27">
        <v>1.3403999999999999E-2</v>
      </c>
      <c r="V2444" s="8">
        <f t="shared" ref="V2444" si="6888">IF(AB2442="Latest Sag:",-(K2444*L2444+P2444*Q2444),-(K2444*L2444+P2444*Q2444)+U2444)</f>
        <v>-4.5960000000000029E-3</v>
      </c>
      <c r="W2444" s="8">
        <f t="shared" ref="W2444" si="6889">IF(OR(AC2443="",AC2443=0),Z2443+V2444,IF(AB2442="Latest Sag:",AA2443+U2444+V2444,AC2443+V2444))</f>
        <v>0.11470100000000001</v>
      </c>
      <c r="X2444" s="33">
        <v>-36.326889999999999</v>
      </c>
      <c r="Y2444" s="53">
        <f t="shared" ref="Y2444" si="6890">IF(OR(ISBLANK(X2444),X2442=VALUE(20)),,IF(W2442="Latest Z20:",ABS(X2442-X2444-K2441*L2441-P2441*Q2441+U2443+U2444),ABS(X2443-X2444-K2443*L2443-P2443*Q2443+U2444)))</f>
        <v>5.9999999978688212E-6</v>
      </c>
      <c r="Z2444" s="28">
        <v>-67.831255999999996</v>
      </c>
      <c r="AA2444" s="28">
        <v>0.157336</v>
      </c>
      <c r="AB2444" s="28">
        <v>-4.1702999999999997E-2</v>
      </c>
      <c r="AC2444" s="8">
        <f t="shared" ref="AC2444" si="6891">AB2444+AA2444</f>
        <v>0.11563300000000001</v>
      </c>
      <c r="AD2444" s="35">
        <v>0.114568437060092</v>
      </c>
      <c r="AE2444" s="8">
        <f t="shared" ref="AE2444" si="6892">IF(AD2444="",0,IF(OR(AC2444="",AC2444=0),W2444-AD2444,AC2444-AD2444))</f>
        <v>1.0645629399080175E-3</v>
      </c>
      <c r="AF2444" s="58">
        <f t="shared" ref="AF2444" si="6893">IF(AA2444="",(Z2444-V2444)-Z2443,AC2444-W2444)</f>
        <v>9.3200000000000227E-4</v>
      </c>
      <c r="AG2444" s="40"/>
      <c r="AH2444" s="73"/>
      <c r="AI2444" s="40"/>
      <c r="AJ2444" s="73">
        <v>450</v>
      </c>
      <c r="AK2444" s="40">
        <v>56</v>
      </c>
      <c r="AL2444" s="73">
        <v>200</v>
      </c>
      <c r="AM2444" s="70"/>
      <c r="AN2444" s="74"/>
      <c r="AO2444" s="70"/>
      <c r="AP2444" s="63"/>
      <c r="AQ2444" s="63"/>
      <c r="AR2444" s="40"/>
      <c r="AS2444" s="40"/>
      <c r="AT2444" s="63"/>
      <c r="AU2444" s="63"/>
      <c r="AV2444" s="142"/>
      <c r="AW2444" s="71"/>
      <c r="AX2444" s="45"/>
      <c r="AY2444" s="45"/>
      <c r="AZ2444" s="46"/>
      <c r="BA2444" s="152"/>
      <c r="BB2444" s="47"/>
      <c r="BC2444" s="158">
        <v>12</v>
      </c>
      <c r="BD2444" s="158"/>
      <c r="BE2444" s="47"/>
      <c r="BF2444" s="56"/>
      <c r="BG2444" s="49"/>
      <c r="BH2444" s="50"/>
      <c r="BI2444" s="49"/>
      <c r="BJ2444" s="49"/>
      <c r="BK2444" s="49"/>
      <c r="BL2444" s="49"/>
      <c r="BM2444" s="49"/>
      <c r="BN2444" s="50"/>
      <c r="BO2444" s="49"/>
      <c r="BP2444" s="49"/>
      <c r="BQ2444" s="50"/>
      <c r="BR2444" s="9"/>
    </row>
    <row r="2445" spans="1:70" s="7" customFormat="1" x14ac:dyDescent="0.25">
      <c r="A2445" s="68" t="s">
        <v>3283</v>
      </c>
      <c r="B2445" s="67" t="s">
        <v>1156</v>
      </c>
      <c r="C2445" s="52">
        <v>45005.378101851849</v>
      </c>
      <c r="D2445" s="16">
        <f t="shared" ref="D2445" si="6894">(K2445*M2445+P2445*R2445)/(24*60*60)</f>
        <v>1.7546296296296296E-2</v>
      </c>
      <c r="E2445" s="180"/>
      <c r="F2445" s="14" t="s">
        <v>3225</v>
      </c>
      <c r="G2445" s="15">
        <v>0.11899999999999999</v>
      </c>
      <c r="H2445" s="131">
        <v>20</v>
      </c>
      <c r="I2445" s="131">
        <v>15</v>
      </c>
      <c r="J2445" s="143" t="s">
        <v>3227</v>
      </c>
      <c r="K2445" s="27">
        <v>2</v>
      </c>
      <c r="L2445" s="27">
        <v>6.0000000000000001E-3</v>
      </c>
      <c r="M2445" s="179">
        <v>289</v>
      </c>
      <c r="N2445" s="13">
        <v>289</v>
      </c>
      <c r="O2445" s="17">
        <v>2E-3</v>
      </c>
      <c r="P2445" s="27">
        <v>1</v>
      </c>
      <c r="Q2445" s="27">
        <v>6.0000000000000001E-3</v>
      </c>
      <c r="R2445" s="13">
        <v>938</v>
      </c>
      <c r="S2445" s="13">
        <v>240</v>
      </c>
      <c r="T2445" s="133">
        <v>2.9999999999999997E-4</v>
      </c>
      <c r="U2445" s="27">
        <v>1.6999E-2</v>
      </c>
      <c r="V2445" s="8">
        <f t="shared" ref="V2445" si="6895">IF(AB2443="Latest Sag:",-(K2445*L2445+P2445*Q2445),-(K2445*L2445+P2445*Q2445)+U2445)</f>
        <v>-1.0010000000000019E-3</v>
      </c>
      <c r="W2445" s="8">
        <f t="shared" ref="W2445" si="6896">IF(OR(AC2444="",AC2444=0),Z2444+V2445,IF(AB2443="Latest Sag:",AA2444+U2445+V2445,AC2444+V2445))</f>
        <v>0.11463200000000001</v>
      </c>
      <c r="X2445" s="33">
        <v>-36.327889999999996</v>
      </c>
      <c r="Y2445" s="53">
        <f t="shared" ref="Y2445" si="6897">IF(OR(ISBLANK(X2445),X2443=VALUE(20)),,IF(W2443="Latest Z20:",ABS(X2443-X2445-K2442*L2442-P2442*Q2442+U2444+U2445),ABS(X2444-X2445-K2444*L2444-P2444*Q2444+U2445)))</f>
        <v>1.0000000023324684E-6</v>
      </c>
      <c r="Z2445" s="28">
        <v>-67.831227999999996</v>
      </c>
      <c r="AA2445" s="28">
        <v>0.15734899999999999</v>
      </c>
      <c r="AB2445" s="28">
        <v>-4.2588000000000001E-2</v>
      </c>
      <c r="AC2445" s="8">
        <f t="shared" ref="AC2445" si="6898">AB2445+AA2445</f>
        <v>0.11476099999999999</v>
      </c>
      <c r="AD2445" s="35">
        <v>0.114568437060092</v>
      </c>
      <c r="AE2445" s="8">
        <f t="shared" ref="AE2445" si="6899">IF(AD2445="",0,IF(OR(AC2445="",AC2445=0),W2445-AD2445,AC2445-AD2445))</f>
        <v>1.92562939907992E-4</v>
      </c>
      <c r="AF2445" s="58">
        <f t="shared" ref="AF2445" si="6900">IF(AA2445="",(Z2445-V2445)-Z2444,AC2445-W2445)</f>
        <v>1.2899999999997636E-4</v>
      </c>
      <c r="AG2445" s="40"/>
      <c r="AH2445" s="73"/>
      <c r="AI2445" s="40"/>
      <c r="AJ2445" s="73">
        <v>450</v>
      </c>
      <c r="AK2445" s="40">
        <v>73</v>
      </c>
      <c r="AL2445" s="73">
        <v>200</v>
      </c>
      <c r="AM2445" s="70"/>
      <c r="AN2445" s="74"/>
      <c r="AO2445" s="70"/>
      <c r="AP2445" s="63"/>
      <c r="AQ2445" s="63"/>
      <c r="AR2445" s="40"/>
      <c r="AS2445" s="40"/>
      <c r="AT2445" s="63"/>
      <c r="AU2445" s="63"/>
      <c r="AV2445" s="142"/>
      <c r="AW2445" s="71"/>
      <c r="AX2445" s="45"/>
      <c r="AY2445" s="45"/>
      <c r="AZ2445" s="46"/>
      <c r="BA2445" s="152"/>
      <c r="BB2445" s="47"/>
      <c r="BC2445" s="158">
        <v>12</v>
      </c>
      <c r="BD2445" s="158">
        <v>10</v>
      </c>
      <c r="BE2445" s="47">
        <v>15.7</v>
      </c>
      <c r="BF2445" s="56"/>
      <c r="BG2445" s="49"/>
      <c r="BH2445" s="50"/>
      <c r="BI2445" s="49"/>
      <c r="BJ2445" s="49"/>
      <c r="BK2445" s="49"/>
      <c r="BL2445" s="49"/>
      <c r="BM2445" s="49"/>
      <c r="BN2445" s="50"/>
      <c r="BO2445" s="49"/>
      <c r="BP2445" s="49"/>
      <c r="BQ2445" s="50"/>
      <c r="BR2445" s="9"/>
    </row>
    <row r="2446" spans="1:70" s="6" customFormat="1" x14ac:dyDescent="0.25">
      <c r="A2446" s="170" t="s">
        <v>1155</v>
      </c>
      <c r="B2446" s="136"/>
      <c r="C2446" s="137">
        <v>45005.425219907411</v>
      </c>
      <c r="D2446" s="146">
        <v>3.59</v>
      </c>
      <c r="E2446" s="181" t="s">
        <v>814</v>
      </c>
      <c r="F2446" s="165" t="s">
        <v>1223</v>
      </c>
      <c r="G2446" s="22"/>
      <c r="H2446" s="134"/>
      <c r="I2446" s="134"/>
      <c r="J2446" s="145"/>
      <c r="K2446" s="29"/>
      <c r="L2446" s="29"/>
      <c r="M2446" s="1"/>
      <c r="N2446" s="1"/>
      <c r="O2446" s="3"/>
      <c r="P2446" s="29"/>
      <c r="Q2446" s="29"/>
      <c r="R2446" s="1"/>
      <c r="S2446" s="1"/>
      <c r="T2446" s="147" t="s">
        <v>903</v>
      </c>
      <c r="U2446" s="32" t="s">
        <v>24</v>
      </c>
      <c r="V2446" s="24"/>
      <c r="W2446" s="25" t="s">
        <v>22</v>
      </c>
      <c r="X2446" s="30">
        <v>20</v>
      </c>
      <c r="Y2446" s="138"/>
      <c r="Z2446" s="30"/>
      <c r="AA2446" s="30"/>
      <c r="AB2446" s="36" t="s">
        <v>21</v>
      </c>
      <c r="AC2446" s="24">
        <f>$AC$2445</f>
        <v>0.11476099999999999</v>
      </c>
      <c r="AD2446" s="30"/>
      <c r="AE2446" s="24"/>
      <c r="AF2446" s="24"/>
      <c r="AG2446" s="41"/>
      <c r="AH2446" s="41"/>
      <c r="AI2446" s="41"/>
      <c r="AJ2446" s="41"/>
      <c r="AK2446" s="41"/>
      <c r="AL2446" s="41"/>
      <c r="AM2446" s="41"/>
      <c r="AN2446" s="41"/>
      <c r="AO2446" s="41"/>
      <c r="AP2446" s="135"/>
      <c r="AQ2446" s="135"/>
      <c r="AR2446" s="41"/>
      <c r="AS2446" s="41"/>
      <c r="AT2446" s="135"/>
      <c r="AU2446" s="135"/>
      <c r="AV2446" s="29"/>
      <c r="AW2446" s="42"/>
      <c r="AX2446" s="42"/>
      <c r="AY2446" s="42"/>
      <c r="AZ2446" s="43"/>
      <c r="BA2446" s="151"/>
      <c r="BB2446" s="44"/>
      <c r="BC2446" s="157">
        <v>13</v>
      </c>
      <c r="BD2446" s="157"/>
      <c r="BE2446" s="44"/>
      <c r="BF2446" s="48"/>
      <c r="BG2446" s="48"/>
      <c r="BH2446" s="48"/>
      <c r="BI2446" s="48"/>
      <c r="BJ2446" s="48"/>
      <c r="BK2446" s="48"/>
      <c r="BL2446" s="48"/>
      <c r="BM2446" s="48"/>
      <c r="BN2446" s="48"/>
      <c r="BO2446" s="48"/>
      <c r="BP2446" s="48"/>
      <c r="BQ2446" s="48"/>
      <c r="BR2446" s="1"/>
    </row>
    <row r="2447" spans="1:70" s="7" customFormat="1" x14ac:dyDescent="0.25">
      <c r="A2447" s="68" t="s">
        <v>3284</v>
      </c>
      <c r="B2447" s="67" t="s">
        <v>2799</v>
      </c>
      <c r="C2447" s="52">
        <v>45005.42528935185</v>
      </c>
      <c r="D2447" s="16">
        <f t="shared" ref="D2447" si="6901">(K2447*M2447+P2447*R2447)/(24*60*60)</f>
        <v>0</v>
      </c>
      <c r="E2447" s="180"/>
      <c r="F2447" s="14" t="s">
        <v>3225</v>
      </c>
      <c r="G2447" s="15">
        <v>0.11899999999999999</v>
      </c>
      <c r="H2447" s="131">
        <v>20</v>
      </c>
      <c r="I2447" s="131">
        <v>15</v>
      </c>
      <c r="J2447" s="143" t="s">
        <v>3227</v>
      </c>
      <c r="K2447" s="37"/>
      <c r="L2447" s="27">
        <v>6.0000000000000001E-3</v>
      </c>
      <c r="M2447" s="179">
        <v>289</v>
      </c>
      <c r="N2447" s="13">
        <v>289</v>
      </c>
      <c r="O2447" s="17">
        <v>2E-3</v>
      </c>
      <c r="P2447" s="37"/>
      <c r="Q2447" s="27">
        <v>6.0000000000000001E-3</v>
      </c>
      <c r="R2447" s="13">
        <v>938</v>
      </c>
      <c r="S2447" s="13">
        <v>240</v>
      </c>
      <c r="T2447" s="133">
        <v>2.9999999999999997E-4</v>
      </c>
      <c r="U2447" s="27">
        <v>0</v>
      </c>
      <c r="V2447" s="8">
        <f t="shared" ref="V2447" si="6902">IF(AB2445="Latest Sag:",-(K2447*L2447+P2447*Q2447),-(K2447*L2447+P2447*Q2447)+U2447)</f>
        <v>0</v>
      </c>
      <c r="W2447" s="8">
        <f t="shared" ref="W2447" si="6903">IF(OR(AC2446="",AC2446=0),Z2446+V2447,IF(AB2445="Latest Sag:",AA2446+U2447+V2447,AC2446+V2447))</f>
        <v>0.11476099999999999</v>
      </c>
      <c r="X2447" s="34"/>
      <c r="Y2447" s="53">
        <f t="shared" ref="Y2447" si="6904">IF(OR(ISBLANK(X2447),X2445=VALUE(20)),,IF(W2445="Latest Z20:",ABS(X2445-X2447-K2444*L2444-P2444*Q2444+U2446+U2447),ABS(X2446-X2447-K2446*L2446-P2446*Q2446+U2447)))</f>
        <v>0</v>
      </c>
      <c r="Z2447" s="28">
        <v>-67.830746000000005</v>
      </c>
      <c r="AA2447" s="28">
        <v>0.157217</v>
      </c>
      <c r="AB2447" s="28">
        <v>2.9649999999999999E-2</v>
      </c>
      <c r="AC2447" s="8">
        <f t="shared" ref="AC2447" si="6905">AB2447+AA2447</f>
        <v>0.18686700000000001</v>
      </c>
      <c r="AD2447" s="35">
        <v>0.114515447781373</v>
      </c>
      <c r="AE2447" s="8">
        <f t="shared" ref="AE2447" si="6906">IF(AD2447="",0,IF(OR(AC2447="",AC2447=0),W2447-AD2447,AC2447-AD2447))</f>
        <v>7.2351552218627005E-2</v>
      </c>
      <c r="AF2447" s="58">
        <f t="shared" ref="AF2447" si="6907">IF(AA2447="",(Z2447-V2447)-Z2446,AC2447-W2447)</f>
        <v>7.2106000000000017E-2</v>
      </c>
      <c r="AG2447" s="40"/>
      <c r="AH2447" s="73"/>
      <c r="AI2447" s="40"/>
      <c r="AJ2447" s="73">
        <v>450</v>
      </c>
      <c r="AK2447" s="40">
        <v>1667</v>
      </c>
      <c r="AL2447" s="73">
        <v>200</v>
      </c>
      <c r="AM2447" s="70"/>
      <c r="AN2447" s="74"/>
      <c r="AO2447" s="70"/>
      <c r="AP2447" s="63"/>
      <c r="AQ2447" s="63"/>
      <c r="AR2447" s="40"/>
      <c r="AS2447" s="40"/>
      <c r="AT2447" s="63"/>
      <c r="AU2447" s="63"/>
      <c r="AV2447" s="142"/>
      <c r="AW2447" s="71"/>
      <c r="AX2447" s="45"/>
      <c r="AY2447" s="45"/>
      <c r="AZ2447" s="46"/>
      <c r="BA2447" s="152"/>
      <c r="BB2447" s="47"/>
      <c r="BC2447" s="158">
        <v>13</v>
      </c>
      <c r="BD2447" s="158"/>
      <c r="BE2447" s="47"/>
      <c r="BF2447" s="56"/>
      <c r="BG2447" s="49"/>
      <c r="BH2447" s="50"/>
      <c r="BI2447" s="49"/>
      <c r="BJ2447" s="49"/>
      <c r="BK2447" s="49"/>
      <c r="BL2447" s="49"/>
      <c r="BM2447" s="49"/>
      <c r="BN2447" s="50"/>
      <c r="BO2447" s="49"/>
      <c r="BP2447" s="49"/>
      <c r="BQ2447" s="50"/>
      <c r="BR2447" s="9"/>
    </row>
    <row r="2448" spans="1:70" s="7" customFormat="1" x14ac:dyDescent="0.25">
      <c r="A2448" s="68" t="s">
        <v>3285</v>
      </c>
      <c r="B2448" s="67" t="s">
        <v>2799</v>
      </c>
      <c r="C2448" s="52">
        <v>45005.445</v>
      </c>
      <c r="D2448" s="16">
        <f t="shared" ref="D2448" si="6908">(K2448*M2448+P2448*R2448)/(24*60*60)</f>
        <v>4.0138888888888891E-2</v>
      </c>
      <c r="E2448" s="180"/>
      <c r="F2448" s="14" t="s">
        <v>3225</v>
      </c>
      <c r="G2448" s="15">
        <v>0.11899999999999999</v>
      </c>
      <c r="H2448" s="131">
        <v>20</v>
      </c>
      <c r="I2448" s="131">
        <v>15</v>
      </c>
      <c r="J2448" s="143" t="s">
        <v>3227</v>
      </c>
      <c r="K2448" s="27">
        <v>12</v>
      </c>
      <c r="L2448" s="27">
        <v>6.0000000000000001E-3</v>
      </c>
      <c r="M2448" s="179">
        <v>289</v>
      </c>
      <c r="N2448" s="13">
        <v>289</v>
      </c>
      <c r="O2448" s="17">
        <v>2E-3</v>
      </c>
      <c r="P2448" s="27">
        <v>0</v>
      </c>
      <c r="Q2448" s="27">
        <v>6.0000000000000001E-3</v>
      </c>
      <c r="R2448" s="13">
        <v>938</v>
      </c>
      <c r="S2448" s="13">
        <v>240</v>
      </c>
      <c r="T2448" s="133">
        <v>2.9999999999999997E-4</v>
      </c>
      <c r="U2448" s="27">
        <v>3.5758999999999999E-2</v>
      </c>
      <c r="V2448" s="8">
        <f t="shared" ref="V2448" si="6909">IF(AB2446="Latest Sag:",-(K2448*L2448+P2448*Q2448),-(K2448*L2448+P2448*Q2448)+U2448)</f>
        <v>-7.2000000000000008E-2</v>
      </c>
      <c r="W2448" s="8">
        <f t="shared" ref="W2448" si="6910">IF(OR(AC2447="",AC2447=0),Z2447+V2448,IF(AB2446="Latest Sag:",AA2447+U2448+V2448,AC2447+V2448))</f>
        <v>0.12097599999999997</v>
      </c>
      <c r="X2448" s="33">
        <v>-36.268050000000002</v>
      </c>
      <c r="Y2448" s="53">
        <f t="shared" ref="Y2448" si="6911">IF(OR(ISBLANK(X2448),X2446=VALUE(20)),,IF(W2446="Latest Z20:",ABS(X2446-X2448-K2445*L2445-P2445*Q2445+U2447+U2448),ABS(X2447-X2448-K2447*L2447-P2447*Q2447+U2448)))</f>
        <v>0</v>
      </c>
      <c r="Z2448" s="28">
        <v>-67.830348999999998</v>
      </c>
      <c r="AA2448" s="28">
        <v>0.15720899999999999</v>
      </c>
      <c r="AB2448" s="28">
        <v>-3.8163000000000002E-2</v>
      </c>
      <c r="AC2448" s="8">
        <f t="shared" ref="AC2448" si="6912">AB2448+AA2448</f>
        <v>0.11904599999999999</v>
      </c>
      <c r="AD2448" s="35">
        <v>0.114515447781373</v>
      </c>
      <c r="AE2448" s="8">
        <f t="shared" ref="AE2448" si="6913">IF(AD2448="",0,IF(OR(AC2448="",AC2448=0),W2448-AD2448,AC2448-AD2448))</f>
        <v>4.5305522186269848E-3</v>
      </c>
      <c r="AF2448" s="58">
        <f t="shared" ref="AF2448" si="6914">IF(AA2448="",(Z2448-V2448)-Z2447,AC2448-W2448)</f>
        <v>-1.9299999999999873E-3</v>
      </c>
      <c r="AG2448" s="40"/>
      <c r="AH2448" s="73"/>
      <c r="AI2448" s="40"/>
      <c r="AJ2448" s="73">
        <v>450</v>
      </c>
      <c r="AK2448" s="40">
        <v>83</v>
      </c>
      <c r="AL2448" s="73">
        <v>200</v>
      </c>
      <c r="AM2448" s="70"/>
      <c r="AN2448" s="74"/>
      <c r="AO2448" s="70"/>
      <c r="AP2448" s="63"/>
      <c r="AQ2448" s="63"/>
      <c r="AR2448" s="40"/>
      <c r="AS2448" s="40"/>
      <c r="AT2448" s="63"/>
      <c r="AU2448" s="63"/>
      <c r="AV2448" s="142"/>
      <c r="AW2448" s="71"/>
      <c r="AX2448" s="45"/>
      <c r="AY2448" s="45"/>
      <c r="AZ2448" s="46"/>
      <c r="BA2448" s="152"/>
      <c r="BB2448" s="47"/>
      <c r="BC2448" s="158">
        <v>13</v>
      </c>
      <c r="BD2448" s="158"/>
      <c r="BE2448" s="47"/>
      <c r="BF2448" s="56"/>
      <c r="BG2448" s="49"/>
      <c r="BH2448" s="50"/>
      <c r="BI2448" s="49"/>
      <c r="BJ2448" s="49"/>
      <c r="BK2448" s="49"/>
      <c r="BL2448" s="49"/>
      <c r="BM2448" s="49"/>
      <c r="BN2448" s="50"/>
      <c r="BO2448" s="49"/>
      <c r="BP2448" s="49"/>
      <c r="BQ2448" s="50"/>
      <c r="BR2448" s="9"/>
    </row>
    <row r="2449" spans="1:70" s="7" customFormat="1" x14ac:dyDescent="0.25">
      <c r="A2449" s="68" t="s">
        <v>3286</v>
      </c>
      <c r="B2449" s="67" t="s">
        <v>2799</v>
      </c>
      <c r="C2449" s="52">
        <v>45005.497141203705</v>
      </c>
      <c r="D2449" s="16">
        <f t="shared" ref="D2449" si="6915">(K2449*M2449+P2449*R2449)/(24*60*60)</f>
        <v>1.7546296296296296E-2</v>
      </c>
      <c r="E2449" s="180"/>
      <c r="F2449" s="14" t="s">
        <v>3225</v>
      </c>
      <c r="G2449" s="15">
        <v>0.11899999999999999</v>
      </c>
      <c r="H2449" s="131">
        <v>20</v>
      </c>
      <c r="I2449" s="131">
        <v>15</v>
      </c>
      <c r="J2449" s="143" t="s">
        <v>3227</v>
      </c>
      <c r="K2449" s="27">
        <v>2</v>
      </c>
      <c r="L2449" s="27">
        <v>6.0000000000000001E-3</v>
      </c>
      <c r="M2449" s="179">
        <v>289</v>
      </c>
      <c r="N2449" s="13">
        <v>289</v>
      </c>
      <c r="O2449" s="17">
        <v>2E-3</v>
      </c>
      <c r="P2449" s="27">
        <v>1</v>
      </c>
      <c r="Q2449" s="27">
        <v>6.0000000000000001E-3</v>
      </c>
      <c r="R2449" s="13">
        <v>938</v>
      </c>
      <c r="S2449" s="13">
        <v>240</v>
      </c>
      <c r="T2449" s="133">
        <v>2.9999999999999997E-4</v>
      </c>
      <c r="U2449" s="27">
        <v>1.3533999999999999E-2</v>
      </c>
      <c r="V2449" s="8">
        <f t="shared" ref="V2449" si="6916">IF(AB2447="Latest Sag:",-(K2449*L2449+P2449*Q2449),-(K2449*L2449+P2449*Q2449)+U2449)</f>
        <v>-4.466000000000003E-3</v>
      </c>
      <c r="W2449" s="8">
        <f t="shared" ref="W2449" si="6917">IF(OR(AC2448="",AC2448=0),Z2448+V2449,IF(AB2447="Latest Sag:",AA2448+U2449+V2449,AC2448+V2449))</f>
        <v>0.11457999999999999</v>
      </c>
      <c r="X2449" s="33">
        <v>-36.326520000000002</v>
      </c>
      <c r="Y2449" s="53">
        <f t="shared" ref="Y2449" si="6918">IF(OR(ISBLANK(X2449),X2447=VALUE(20)),,IF(W2447="Latest Z20:",ABS(X2447-X2449-K2446*L2446-P2446*Q2446+U2448+U2449),ABS(X2448-X2449-K2448*L2448-P2448*Q2448+U2449)))</f>
        <v>3.9999999997906294E-6</v>
      </c>
      <c r="Z2449" s="28">
        <v>-67.830241999999998</v>
      </c>
      <c r="AA2449" s="28">
        <v>0.157217</v>
      </c>
      <c r="AB2449" s="28">
        <v>-4.2223999999999998E-2</v>
      </c>
      <c r="AC2449" s="8">
        <f t="shared" ref="AC2449" si="6919">AB2449+AA2449</f>
        <v>0.114993</v>
      </c>
      <c r="AD2449" s="35">
        <v>0.114515447781373</v>
      </c>
      <c r="AE2449" s="8">
        <f t="shared" ref="AE2449" si="6920">IF(AD2449="",0,IF(OR(AC2449="",AC2449=0),W2449-AD2449,AC2449-AD2449))</f>
        <v>4.7755221862699759E-4</v>
      </c>
      <c r="AF2449" s="58">
        <f t="shared" ref="AF2449" si="6921">IF(AA2449="",(Z2449-V2449)-Z2448,AC2449-W2449)</f>
        <v>4.1300000000001058E-4</v>
      </c>
      <c r="AG2449" s="40"/>
      <c r="AH2449" s="73"/>
      <c r="AI2449" s="40"/>
      <c r="AJ2449" s="73">
        <v>450</v>
      </c>
      <c r="AK2449" s="40">
        <v>82</v>
      </c>
      <c r="AL2449" s="73">
        <v>200</v>
      </c>
      <c r="AM2449" s="70"/>
      <c r="AN2449" s="74"/>
      <c r="AO2449" s="70"/>
      <c r="AP2449" s="63"/>
      <c r="AQ2449" s="63"/>
      <c r="AR2449" s="40"/>
      <c r="AS2449" s="40"/>
      <c r="AT2449" s="63"/>
      <c r="AU2449" s="63"/>
      <c r="AV2449" s="142"/>
      <c r="AW2449" s="71"/>
      <c r="AX2449" s="45"/>
      <c r="AY2449" s="45"/>
      <c r="AZ2449" s="46"/>
      <c r="BA2449" s="152"/>
      <c r="BB2449" s="47"/>
      <c r="BC2449" s="158">
        <v>13</v>
      </c>
      <c r="BD2449" s="158"/>
      <c r="BE2449" s="47"/>
      <c r="BF2449" s="56"/>
      <c r="BG2449" s="49"/>
      <c r="BH2449" s="50"/>
      <c r="BI2449" s="49"/>
      <c r="BJ2449" s="49"/>
      <c r="BK2449" s="49"/>
      <c r="BL2449" s="49"/>
      <c r="BM2449" s="49"/>
      <c r="BN2449" s="50"/>
      <c r="BO2449" s="49"/>
      <c r="BP2449" s="49"/>
      <c r="BQ2449" s="50"/>
      <c r="BR2449" s="9"/>
    </row>
    <row r="2450" spans="1:70" s="7" customFormat="1" x14ac:dyDescent="0.25">
      <c r="A2450" s="68" t="s">
        <v>3287</v>
      </c>
      <c r="B2450" s="67" t="s">
        <v>2799</v>
      </c>
      <c r="C2450" s="52">
        <v>45005.524097222224</v>
      </c>
      <c r="D2450" s="16">
        <f t="shared" ref="D2450" si="6922">(K2450*M2450+P2450*R2450)/(24*60*60)</f>
        <v>1.7546296296296296E-2</v>
      </c>
      <c r="E2450" s="180"/>
      <c r="F2450" s="14" t="s">
        <v>3225</v>
      </c>
      <c r="G2450" s="15">
        <v>0.11899999999999999</v>
      </c>
      <c r="H2450" s="131">
        <v>20</v>
      </c>
      <c r="I2450" s="131">
        <v>15</v>
      </c>
      <c r="J2450" s="143" t="s">
        <v>3227</v>
      </c>
      <c r="K2450" s="27">
        <v>2</v>
      </c>
      <c r="L2450" s="27">
        <v>6.0000000000000001E-3</v>
      </c>
      <c r="M2450" s="179">
        <v>289</v>
      </c>
      <c r="N2450" s="13">
        <v>289</v>
      </c>
      <c r="O2450" s="17">
        <v>2E-3</v>
      </c>
      <c r="P2450" s="27">
        <v>1</v>
      </c>
      <c r="Q2450" s="27">
        <v>6.0000000000000001E-3</v>
      </c>
      <c r="R2450" s="13">
        <v>938</v>
      </c>
      <c r="S2450" s="13">
        <v>240</v>
      </c>
      <c r="T2450" s="133">
        <v>2.9999999999999997E-4</v>
      </c>
      <c r="U2450" s="27">
        <v>1.7611000000000002E-2</v>
      </c>
      <c r="V2450" s="8">
        <f t="shared" ref="V2450" si="6923">IF(AB2448="Latest Sag:",-(K2450*L2450+P2450*Q2450),-(K2450*L2450+P2450*Q2450)+U2450)</f>
        <v>-3.8900000000000046E-4</v>
      </c>
      <c r="W2450" s="8">
        <f t="shared" ref="W2450" si="6924">IF(OR(AC2449="",AC2449=0),Z2449+V2450,IF(AB2448="Latest Sag:",AA2449+U2450+V2450,AC2449+V2450))</f>
        <v>0.114604</v>
      </c>
      <c r="X2450" s="33">
        <v>-36.326909999999998</v>
      </c>
      <c r="Y2450" s="53">
        <f t="shared" ref="Y2450" si="6925">IF(OR(ISBLANK(X2450),X2448=VALUE(20)),,IF(W2448="Latest Z20:",ABS(X2448-X2450-K2447*L2447-P2447*Q2447+U2449+U2450),ABS(X2449-X2450-K2449*L2449-P2449*Q2449+U2450)))</f>
        <v>9.999999958931749E-7</v>
      </c>
      <c r="Z2450" s="28">
        <v>-67.830155000000005</v>
      </c>
      <c r="AA2450" s="28">
        <v>0.157225</v>
      </c>
      <c r="AB2450" s="28">
        <v>-4.2729000000000003E-2</v>
      </c>
      <c r="AC2450" s="8">
        <f t="shared" ref="AC2450" si="6926">AB2450+AA2450</f>
        <v>0.114496</v>
      </c>
      <c r="AD2450" s="35">
        <v>0.114515447781373</v>
      </c>
      <c r="AE2450" s="8">
        <f t="shared" ref="AE2450" si="6927">IF(AD2450="",0,IF(OR(AC2450="",AC2450=0),W2450-AD2450,AC2450-AD2450))</f>
        <v>-1.9447781372999851E-5</v>
      </c>
      <c r="AF2450" s="58">
        <f t="shared" ref="AF2450" si="6928">IF(AA2450="",(Z2450-V2450)-Z2449,AC2450-W2450)</f>
        <v>-1.0799999999999699E-4</v>
      </c>
      <c r="AG2450" s="40"/>
      <c r="AH2450" s="73"/>
      <c r="AI2450" s="40"/>
      <c r="AJ2450" s="73">
        <v>450</v>
      </c>
      <c r="AK2450" s="40">
        <v>85</v>
      </c>
      <c r="AL2450" s="73">
        <v>200</v>
      </c>
      <c r="AM2450" s="70"/>
      <c r="AN2450" s="74"/>
      <c r="AO2450" s="70"/>
      <c r="AP2450" s="63"/>
      <c r="AQ2450" s="63"/>
      <c r="AR2450" s="40"/>
      <c r="AS2450" s="40"/>
      <c r="AT2450" s="63"/>
      <c r="AU2450" s="63"/>
      <c r="AV2450" s="142"/>
      <c r="AW2450" s="71"/>
      <c r="AX2450" s="45"/>
      <c r="AY2450" s="45"/>
      <c r="AZ2450" s="46"/>
      <c r="BA2450" s="152"/>
      <c r="BB2450" s="47"/>
      <c r="BC2450" s="158">
        <v>13</v>
      </c>
      <c r="BD2450" s="158"/>
      <c r="BE2450" s="47"/>
      <c r="BF2450" s="56"/>
      <c r="BG2450" s="49"/>
      <c r="BH2450" s="50"/>
      <c r="BI2450" s="49"/>
      <c r="BJ2450" s="49"/>
      <c r="BK2450" s="49"/>
      <c r="BL2450" s="49"/>
      <c r="BM2450" s="49"/>
      <c r="BN2450" s="50"/>
      <c r="BO2450" s="49"/>
      <c r="BP2450" s="49"/>
      <c r="BQ2450" s="50"/>
      <c r="BR2450" s="9"/>
    </row>
    <row r="2451" spans="1:70" s="6" customFormat="1" x14ac:dyDescent="0.25">
      <c r="A2451" s="170" t="s">
        <v>1155</v>
      </c>
      <c r="B2451" s="136"/>
      <c r="C2451" s="137">
        <v>45005.555543981478</v>
      </c>
      <c r="D2451" s="146">
        <v>3.13</v>
      </c>
      <c r="E2451" s="181" t="s">
        <v>814</v>
      </c>
      <c r="F2451" s="165" t="s">
        <v>1227</v>
      </c>
      <c r="G2451" s="22"/>
      <c r="H2451" s="134"/>
      <c r="I2451" s="134"/>
      <c r="J2451" s="145"/>
      <c r="K2451" s="29"/>
      <c r="L2451" s="29"/>
      <c r="M2451" s="1"/>
      <c r="N2451" s="1"/>
      <c r="O2451" s="3"/>
      <c r="P2451" s="29"/>
      <c r="Q2451" s="29"/>
      <c r="R2451" s="1"/>
      <c r="S2451" s="1"/>
      <c r="T2451" s="147" t="s">
        <v>903</v>
      </c>
      <c r="U2451" s="32" t="s">
        <v>24</v>
      </c>
      <c r="V2451" s="24"/>
      <c r="W2451" s="25" t="s">
        <v>22</v>
      </c>
      <c r="X2451" s="30">
        <v>20</v>
      </c>
      <c r="Y2451" s="138"/>
      <c r="Z2451" s="30"/>
      <c r="AA2451" s="30"/>
      <c r="AB2451" s="36" t="s">
        <v>21</v>
      </c>
      <c r="AC2451" s="24">
        <f>$AC$2450</f>
        <v>0.114496</v>
      </c>
      <c r="AD2451" s="30"/>
      <c r="AE2451" s="24"/>
      <c r="AF2451" s="24"/>
      <c r="AG2451" s="41"/>
      <c r="AH2451" s="41"/>
      <c r="AI2451" s="41"/>
      <c r="AJ2451" s="41"/>
      <c r="AK2451" s="41"/>
      <c r="AL2451" s="41"/>
      <c r="AM2451" s="41"/>
      <c r="AN2451" s="41"/>
      <c r="AO2451" s="41"/>
      <c r="AP2451" s="135"/>
      <c r="AQ2451" s="135"/>
      <c r="AR2451" s="41"/>
      <c r="AS2451" s="41"/>
      <c r="AT2451" s="135"/>
      <c r="AU2451" s="135"/>
      <c r="AV2451" s="29"/>
      <c r="AW2451" s="42"/>
      <c r="AX2451" s="42"/>
      <c r="AY2451" s="42"/>
      <c r="AZ2451" s="43"/>
      <c r="BA2451" s="151"/>
      <c r="BB2451" s="44"/>
      <c r="BC2451" s="157">
        <v>14</v>
      </c>
      <c r="BD2451" s="157"/>
      <c r="BE2451" s="44"/>
      <c r="BF2451" s="48"/>
      <c r="BG2451" s="48"/>
      <c r="BH2451" s="48"/>
      <c r="BI2451" s="48"/>
      <c r="BJ2451" s="48"/>
      <c r="BK2451" s="48"/>
      <c r="BL2451" s="48"/>
      <c r="BM2451" s="48"/>
      <c r="BN2451" s="48"/>
      <c r="BO2451" s="48"/>
      <c r="BP2451" s="48"/>
      <c r="BQ2451" s="48"/>
      <c r="BR2451" s="1"/>
    </row>
    <row r="2452" spans="1:70" s="7" customFormat="1" x14ac:dyDescent="0.25">
      <c r="A2452" s="68" t="s">
        <v>3288</v>
      </c>
      <c r="B2452" s="67" t="s">
        <v>2799</v>
      </c>
      <c r="C2452" s="52">
        <v>45005.558564814812</v>
      </c>
      <c r="D2452" s="16">
        <f t="shared" ref="D2452" si="6929">(K2452*M2452+P2452*R2452)/(24*60*60)</f>
        <v>0</v>
      </c>
      <c r="E2452" s="180"/>
      <c r="F2452" s="14" t="s">
        <v>3225</v>
      </c>
      <c r="G2452" s="15">
        <v>0.11899999999999999</v>
      </c>
      <c r="H2452" s="131">
        <v>20</v>
      </c>
      <c r="I2452" s="131">
        <v>15</v>
      </c>
      <c r="J2452" s="143" t="s">
        <v>3227</v>
      </c>
      <c r="K2452" s="37"/>
      <c r="L2452" s="27">
        <v>6.0000000000000001E-3</v>
      </c>
      <c r="M2452" s="179">
        <v>289</v>
      </c>
      <c r="N2452" s="13">
        <v>289</v>
      </c>
      <c r="O2452" s="17">
        <v>2E-3</v>
      </c>
      <c r="P2452" s="37"/>
      <c r="Q2452" s="27">
        <v>6.0000000000000001E-3</v>
      </c>
      <c r="R2452" s="13">
        <v>938</v>
      </c>
      <c r="S2452" s="13">
        <v>240</v>
      </c>
      <c r="T2452" s="133">
        <v>2.9999999999999997E-4</v>
      </c>
      <c r="U2452" s="27">
        <v>0</v>
      </c>
      <c r="V2452" s="8">
        <f t="shared" ref="V2452" si="6930">IF(AB2450="Latest Sag:",-(K2452*L2452+P2452*Q2452),-(K2452*L2452+P2452*Q2452)+U2452)</f>
        <v>0</v>
      </c>
      <c r="W2452" s="8">
        <f t="shared" ref="W2452" si="6931">IF(OR(AC2451="",AC2451=0),Z2451+V2452,IF(AB2450="Latest Sag:",AA2451+U2452+V2452,AC2451+V2452))</f>
        <v>0.114496</v>
      </c>
      <c r="X2452" s="34"/>
      <c r="Y2452" s="53">
        <f t="shared" ref="Y2452" si="6932">IF(OR(ISBLANK(X2452),X2450=VALUE(20)),,IF(W2450="Latest Z20:",ABS(X2450-X2452-K2449*L2449-P2449*Q2449+U2451+U2452),ABS(X2451-X2452-K2451*L2451-P2451*Q2451+U2452)))</f>
        <v>0</v>
      </c>
      <c r="Z2452" s="28">
        <v>-67.829865999999996</v>
      </c>
      <c r="AA2452" s="28">
        <v>0.15729699999999999</v>
      </c>
      <c r="AB2452" s="28">
        <v>2.913E-2</v>
      </c>
      <c r="AC2452" s="8">
        <f t="shared" ref="AC2452" si="6933">AB2452+AA2452</f>
        <v>0.18642699999999998</v>
      </c>
      <c r="AD2452" s="35">
        <v>0.114764460439648</v>
      </c>
      <c r="AE2452" s="8">
        <f t="shared" ref="AE2452" si="6934">IF(AD2452="",0,IF(OR(AC2452="",AC2452=0),W2452-AD2452,AC2452-AD2452))</f>
        <v>7.1662539560351984E-2</v>
      </c>
      <c r="AF2452" s="58">
        <f t="shared" ref="AF2452" si="6935">IF(AA2452="",(Z2452-V2452)-Z2451,AC2452-W2452)</f>
        <v>7.1930999999999981E-2</v>
      </c>
      <c r="AG2452" s="40"/>
      <c r="AH2452" s="73"/>
      <c r="AI2452" s="40"/>
      <c r="AJ2452" s="73">
        <v>450</v>
      </c>
      <c r="AK2452" s="40">
        <v>1059</v>
      </c>
      <c r="AL2452" s="73">
        <v>200</v>
      </c>
      <c r="AM2452" s="70"/>
      <c r="AN2452" s="74"/>
      <c r="AO2452" s="70"/>
      <c r="AP2452" s="63"/>
      <c r="AQ2452" s="63"/>
      <c r="AR2452" s="40"/>
      <c r="AS2452" s="40"/>
      <c r="AT2452" s="63"/>
      <c r="AU2452" s="63"/>
      <c r="AV2452" s="142"/>
      <c r="AW2452" s="71"/>
      <c r="AX2452" s="45"/>
      <c r="AY2452" s="45"/>
      <c r="AZ2452" s="46"/>
      <c r="BA2452" s="152"/>
      <c r="BB2452" s="47"/>
      <c r="BC2452" s="158">
        <v>14</v>
      </c>
      <c r="BD2452" s="158"/>
      <c r="BE2452" s="47"/>
      <c r="BF2452" s="56"/>
      <c r="BG2452" s="49"/>
      <c r="BH2452" s="50"/>
      <c r="BI2452" s="49"/>
      <c r="BJ2452" s="49"/>
      <c r="BK2452" s="49"/>
      <c r="BL2452" s="49"/>
      <c r="BM2452" s="49"/>
      <c r="BN2452" s="50"/>
      <c r="BO2452" s="49"/>
      <c r="BP2452" s="49"/>
      <c r="BQ2452" s="50"/>
      <c r="BR2452" s="9"/>
    </row>
    <row r="2453" spans="1:70" s="7" customFormat="1" x14ac:dyDescent="0.25">
      <c r="A2453" s="68" t="s">
        <v>3289</v>
      </c>
      <c r="B2453" s="67" t="s">
        <v>2799</v>
      </c>
      <c r="C2453" s="52">
        <v>45005.576608796298</v>
      </c>
      <c r="D2453" s="16">
        <f t="shared" ref="D2453" si="6936">(K2453*M2453+P2453*R2453)/(24*60*60)</f>
        <v>4.0138888888888891E-2</v>
      </c>
      <c r="E2453" s="180"/>
      <c r="F2453" s="14" t="s">
        <v>3225</v>
      </c>
      <c r="G2453" s="15">
        <v>0.11899999999999999</v>
      </c>
      <c r="H2453" s="131">
        <v>20</v>
      </c>
      <c r="I2453" s="131">
        <v>15</v>
      </c>
      <c r="J2453" s="143" t="s">
        <v>3227</v>
      </c>
      <c r="K2453" s="27">
        <v>12</v>
      </c>
      <c r="L2453" s="27">
        <v>6.0000000000000001E-3</v>
      </c>
      <c r="M2453" s="179">
        <v>289</v>
      </c>
      <c r="N2453" s="13">
        <v>289</v>
      </c>
      <c r="O2453" s="17">
        <v>2E-3</v>
      </c>
      <c r="P2453" s="27">
        <v>0</v>
      </c>
      <c r="Q2453" s="27">
        <v>6.0000000000000001E-3</v>
      </c>
      <c r="R2453" s="13">
        <v>938</v>
      </c>
      <c r="S2453" s="13">
        <v>240</v>
      </c>
      <c r="T2453" s="133">
        <v>2.9999999999999997E-4</v>
      </c>
      <c r="U2453" s="27">
        <v>3.5718E-2</v>
      </c>
      <c r="V2453" s="8">
        <f t="shared" ref="V2453" si="6937">IF(AB2451="Latest Sag:",-(K2453*L2453+P2453*Q2453),-(K2453*L2453+P2453*Q2453)+U2453)</f>
        <v>-7.2000000000000008E-2</v>
      </c>
      <c r="W2453" s="8">
        <f t="shared" ref="W2453" si="6938">IF(OR(AC2452="",AC2452=0),Z2452+V2453,IF(AB2451="Latest Sag:",AA2452+U2453+V2453,AC2452+V2453))</f>
        <v>0.12101499999999998</v>
      </c>
      <c r="X2453" s="33">
        <v>-36.267389999999999</v>
      </c>
      <c r="Y2453" s="53">
        <f t="shared" ref="Y2453" si="6939">IF(OR(ISBLANK(X2453),X2451=VALUE(20)),,IF(W2451="Latest Z20:",ABS(X2451-X2453-K2450*L2450-P2450*Q2450+U2452+U2453),ABS(X2452-X2453-K2452*L2452-P2452*Q2452+U2453)))</f>
        <v>0</v>
      </c>
      <c r="Z2453" s="28">
        <v>-67.829635999999994</v>
      </c>
      <c r="AA2453" s="28">
        <v>0.157309</v>
      </c>
      <c r="AB2453" s="28">
        <v>-3.8238000000000001E-2</v>
      </c>
      <c r="AC2453" s="8">
        <f t="shared" ref="AC2453" si="6940">AB2453+AA2453</f>
        <v>0.11907100000000001</v>
      </c>
      <c r="AD2453" s="35">
        <v>0.114764460439648</v>
      </c>
      <c r="AE2453" s="8">
        <f t="shared" ref="AE2453" si="6941">IF(AD2453="",0,IF(OR(AC2453="",AC2453=0),W2453-AD2453,AC2453-AD2453))</f>
        <v>4.3065395603520129E-3</v>
      </c>
      <c r="AF2453" s="58">
        <f t="shared" ref="AF2453" si="6942">IF(AA2453="",(Z2453-V2453)-Z2452,AC2453-W2453)</f>
        <v>-1.9439999999999735E-3</v>
      </c>
      <c r="AG2453" s="40"/>
      <c r="AH2453" s="73"/>
      <c r="AI2453" s="40"/>
      <c r="AJ2453" s="73">
        <v>450</v>
      </c>
      <c r="AK2453" s="40">
        <v>82</v>
      </c>
      <c r="AL2453" s="73">
        <v>200</v>
      </c>
      <c r="AM2453" s="70"/>
      <c r="AN2453" s="74"/>
      <c r="AO2453" s="70"/>
      <c r="AP2453" s="63"/>
      <c r="AQ2453" s="63"/>
      <c r="AR2453" s="40"/>
      <c r="AS2453" s="40"/>
      <c r="AT2453" s="63"/>
      <c r="AU2453" s="63"/>
      <c r="AV2453" s="142"/>
      <c r="AW2453" s="71"/>
      <c r="AX2453" s="45"/>
      <c r="AY2453" s="45"/>
      <c r="AZ2453" s="46"/>
      <c r="BA2453" s="152"/>
      <c r="BB2453" s="47"/>
      <c r="BC2453" s="158">
        <v>14</v>
      </c>
      <c r="BD2453" s="158"/>
      <c r="BE2453" s="47"/>
      <c r="BF2453" s="56"/>
      <c r="BG2453" s="49"/>
      <c r="BH2453" s="50"/>
      <c r="BI2453" s="49"/>
      <c r="BJ2453" s="49"/>
      <c r="BK2453" s="49"/>
      <c r="BL2453" s="49"/>
      <c r="BM2453" s="49"/>
      <c r="BN2453" s="50"/>
      <c r="BO2453" s="49"/>
      <c r="BP2453" s="49"/>
      <c r="BQ2453" s="50"/>
      <c r="BR2453" s="9"/>
    </row>
    <row r="2454" spans="1:70" s="7" customFormat="1" x14ac:dyDescent="0.25">
      <c r="A2454" s="68" t="s">
        <v>3290</v>
      </c>
      <c r="B2454" s="67" t="s">
        <v>2799</v>
      </c>
      <c r="C2454" s="52">
        <v>45005.630833333336</v>
      </c>
      <c r="D2454" s="16">
        <f t="shared" ref="D2454" si="6943">(K2454*M2454+P2454*R2454)/(24*60*60)</f>
        <v>1.7546296296296296E-2</v>
      </c>
      <c r="E2454" s="180"/>
      <c r="F2454" s="14" t="s">
        <v>3225</v>
      </c>
      <c r="G2454" s="15">
        <v>0.11899999999999999</v>
      </c>
      <c r="H2454" s="131">
        <v>20</v>
      </c>
      <c r="I2454" s="131">
        <v>15</v>
      </c>
      <c r="J2454" s="143" t="s">
        <v>3227</v>
      </c>
      <c r="K2454" s="27">
        <v>2</v>
      </c>
      <c r="L2454" s="27">
        <v>6.0000000000000001E-3</v>
      </c>
      <c r="M2454" s="179">
        <v>289</v>
      </c>
      <c r="N2454" s="13">
        <v>289</v>
      </c>
      <c r="O2454" s="17">
        <v>2E-3</v>
      </c>
      <c r="P2454" s="27">
        <v>1</v>
      </c>
      <c r="Q2454" s="27">
        <v>6.0000000000000001E-3</v>
      </c>
      <c r="R2454" s="13">
        <v>938</v>
      </c>
      <c r="S2454" s="13">
        <v>240</v>
      </c>
      <c r="T2454" s="133">
        <v>2.9999999999999997E-4</v>
      </c>
      <c r="U2454" s="27">
        <v>1.383E-2</v>
      </c>
      <c r="V2454" s="8">
        <f t="shared" ref="V2454" si="6944">IF(AB2452="Latest Sag:",-(K2454*L2454+P2454*Q2454),-(K2454*L2454+P2454*Q2454)+U2454)</f>
        <v>-4.1700000000000018E-3</v>
      </c>
      <c r="W2454" s="8">
        <f t="shared" ref="W2454" si="6945">IF(OR(AC2453="",AC2453=0),Z2453+V2454,IF(AB2452="Latest Sag:",AA2453+U2454+V2454,AC2453+V2454))</f>
        <v>0.114901</v>
      </c>
      <c r="X2454" s="33">
        <v>-36.325569999999999</v>
      </c>
      <c r="Y2454" s="53">
        <f t="shared" ref="Y2454" si="6946">IF(OR(ISBLANK(X2454),X2452=VALUE(20)),,IF(W2452="Latest Z20:",ABS(X2452-X2454-K2451*L2451-P2451*Q2451+U2453+U2454),ABS(X2453-X2454-K2453*L2453-P2453*Q2453+U2454)))</f>
        <v>1.000000000011235E-5</v>
      </c>
      <c r="Z2454" s="28">
        <v>-67.829587000000004</v>
      </c>
      <c r="AA2454" s="28">
        <v>0.15728700000000001</v>
      </c>
      <c r="AB2454" s="28">
        <v>-4.1813000000000003E-2</v>
      </c>
      <c r="AC2454" s="8">
        <f t="shared" ref="AC2454" si="6947">AB2454+AA2454</f>
        <v>0.11547400000000001</v>
      </c>
      <c r="AD2454" s="35">
        <v>0.114764460439648</v>
      </c>
      <c r="AE2454" s="8">
        <f t="shared" ref="AE2454" si="6948">IF(AD2454="",0,IF(OR(AC2454="",AC2454=0),W2454-AD2454,AC2454-AD2454))</f>
        <v>7.0953956035200993E-4</v>
      </c>
      <c r="AF2454" s="58">
        <f t="shared" ref="AF2454" si="6949">IF(AA2454="",(Z2454-V2454)-Z2453,AC2454-W2454)</f>
        <v>5.7300000000000406E-4</v>
      </c>
      <c r="AG2454" s="40"/>
      <c r="AH2454" s="73"/>
      <c r="AI2454" s="40"/>
      <c r="AJ2454" s="73">
        <v>450</v>
      </c>
      <c r="AK2454" s="40">
        <v>43</v>
      </c>
      <c r="AL2454" s="73">
        <v>200</v>
      </c>
      <c r="AM2454" s="70"/>
      <c r="AN2454" s="74"/>
      <c r="AO2454" s="70"/>
      <c r="AP2454" s="63"/>
      <c r="AQ2454" s="63"/>
      <c r="AR2454" s="40"/>
      <c r="AS2454" s="40"/>
      <c r="AT2454" s="63"/>
      <c r="AU2454" s="63"/>
      <c r="AV2454" s="142"/>
      <c r="AW2454" s="71"/>
      <c r="AX2454" s="45"/>
      <c r="AY2454" s="45"/>
      <c r="AZ2454" s="46"/>
      <c r="BA2454" s="152"/>
      <c r="BB2454" s="47"/>
      <c r="BC2454" s="158">
        <v>14</v>
      </c>
      <c r="BD2454" s="158"/>
      <c r="BE2454" s="47"/>
      <c r="BF2454" s="56"/>
      <c r="BG2454" s="49"/>
      <c r="BH2454" s="50"/>
      <c r="BI2454" s="49"/>
      <c r="BJ2454" s="49"/>
      <c r="BK2454" s="49"/>
      <c r="BL2454" s="49"/>
      <c r="BM2454" s="49"/>
      <c r="BN2454" s="50"/>
      <c r="BO2454" s="49"/>
      <c r="BP2454" s="49"/>
      <c r="BQ2454" s="50"/>
      <c r="BR2454" s="9"/>
    </row>
    <row r="2455" spans="1:70" s="7" customFormat="1" ht="94.5" x14ac:dyDescent="0.25">
      <c r="A2455" s="68" t="s">
        <v>3291</v>
      </c>
      <c r="B2455" s="67" t="s">
        <v>2799</v>
      </c>
      <c r="C2455" s="52">
        <v>45005.65834490741</v>
      </c>
      <c r="D2455" s="16">
        <f t="shared" ref="D2455" si="6950">(K2455*M2455+P2455*R2455)/(24*60*60)</f>
        <v>1.7546296296296296E-2</v>
      </c>
      <c r="E2455" s="180" t="s">
        <v>3293</v>
      </c>
      <c r="F2455" s="14" t="s">
        <v>3225</v>
      </c>
      <c r="G2455" s="15">
        <v>0.11899999999999999</v>
      </c>
      <c r="H2455" s="131">
        <v>20</v>
      </c>
      <c r="I2455" s="131">
        <v>15</v>
      </c>
      <c r="J2455" s="143" t="s">
        <v>3227</v>
      </c>
      <c r="K2455" s="27">
        <v>2</v>
      </c>
      <c r="L2455" s="27">
        <v>6.0000000000000001E-3</v>
      </c>
      <c r="M2455" s="179">
        <v>289</v>
      </c>
      <c r="N2455" s="13">
        <v>289</v>
      </c>
      <c r="O2455" s="17">
        <v>2E-3</v>
      </c>
      <c r="P2455" s="27">
        <v>1</v>
      </c>
      <c r="Q2455" s="27">
        <v>6.0000000000000001E-3</v>
      </c>
      <c r="R2455" s="13">
        <v>938</v>
      </c>
      <c r="S2455" s="13">
        <v>240</v>
      </c>
      <c r="T2455" s="133">
        <v>2.9999999999999997E-4</v>
      </c>
      <c r="U2455" s="27">
        <v>1.7392999999999999E-2</v>
      </c>
      <c r="V2455" s="8">
        <f t="shared" ref="V2455" si="6951">IF(AB2453="Latest Sag:",-(K2455*L2455+P2455*Q2455),-(K2455*L2455+P2455*Q2455)+U2455)</f>
        <v>-6.0700000000000337E-4</v>
      </c>
      <c r="W2455" s="8">
        <f t="shared" ref="W2455" si="6952">IF(OR(AC2454="",AC2454=0),Z2454+V2455,IF(AB2453="Latest Sag:",AA2454+U2455+V2455,AC2454+V2455))</f>
        <v>0.114867</v>
      </c>
      <c r="X2455" s="33">
        <v>-36.326169999999998</v>
      </c>
      <c r="Y2455" s="53">
        <f t="shared" ref="Y2455" si="6953">IF(OR(ISBLANK(X2455),X2453=VALUE(20)),,IF(W2453="Latest Z20:",ABS(X2453-X2455-K2452*L2452-P2452*Q2452+U2454+U2455),ABS(X2454-X2455-K2454*L2454-P2454*Q2454+U2455)))</f>
        <v>7.0000000014017183E-6</v>
      </c>
      <c r="Z2455" s="28">
        <v>-67.829580000000007</v>
      </c>
      <c r="AA2455" s="28">
        <v>0.157274</v>
      </c>
      <c r="AB2455" s="28">
        <v>-4.2476E-2</v>
      </c>
      <c r="AC2455" s="8">
        <f t="shared" ref="AC2455" si="6954">AB2455+AA2455</f>
        <v>0.114798</v>
      </c>
      <c r="AD2455" s="35">
        <v>0.114764460439648</v>
      </c>
      <c r="AE2455" s="8">
        <f t="shared" ref="AE2455" si="6955">IF(AD2455="",0,IF(OR(AC2455="",AC2455=0),W2455-AD2455,AC2455-AD2455))</f>
        <v>3.3539560352000009E-5</v>
      </c>
      <c r="AF2455" s="58">
        <f t="shared" ref="AF2455" si="6956">IF(AA2455="",(Z2455-V2455)-Z2454,AC2455-W2455)</f>
        <v>-6.8999999999999617E-5</v>
      </c>
      <c r="AG2455" s="40"/>
      <c r="AH2455" s="73"/>
      <c r="AI2455" s="40"/>
      <c r="AJ2455" s="73">
        <v>450</v>
      </c>
      <c r="AK2455" s="40">
        <v>60</v>
      </c>
      <c r="AL2455" s="73">
        <v>200</v>
      </c>
      <c r="AM2455" s="70"/>
      <c r="AN2455" s="74"/>
      <c r="AO2455" s="70"/>
      <c r="AP2455" s="63"/>
      <c r="AQ2455" s="63"/>
      <c r="AR2455" s="40"/>
      <c r="AS2455" s="40"/>
      <c r="AT2455" s="63"/>
      <c r="AU2455" s="63"/>
      <c r="AV2455" s="142"/>
      <c r="AW2455" s="71"/>
      <c r="AX2455" s="45"/>
      <c r="AY2455" s="45"/>
      <c r="AZ2455" s="46"/>
      <c r="BA2455" s="152"/>
      <c r="BB2455" s="47"/>
      <c r="BC2455" s="158">
        <v>14</v>
      </c>
      <c r="BD2455" s="158">
        <v>8</v>
      </c>
      <c r="BE2455" s="47">
        <v>19.600000000000001</v>
      </c>
      <c r="BF2455" s="56"/>
      <c r="BG2455" s="49"/>
      <c r="BH2455" s="50"/>
      <c r="BI2455" s="49"/>
      <c r="BJ2455" s="49"/>
      <c r="BK2455" s="49"/>
      <c r="BL2455" s="49"/>
      <c r="BM2455" s="49"/>
      <c r="BN2455" s="50"/>
      <c r="BO2455" s="49"/>
      <c r="BP2455" s="49"/>
      <c r="BQ2455" s="50"/>
      <c r="BR2455" s="9"/>
    </row>
    <row r="2456" spans="1:70" s="6" customFormat="1" x14ac:dyDescent="0.25">
      <c r="A2456" s="1" t="s">
        <v>25</v>
      </c>
      <c r="B2456" s="136"/>
      <c r="C2456" s="137">
        <v>45005.698807870373</v>
      </c>
      <c r="D2456" s="146">
        <v>3.44</v>
      </c>
      <c r="E2456" s="181" t="s">
        <v>814</v>
      </c>
      <c r="F2456" s="165" t="s">
        <v>1228</v>
      </c>
      <c r="G2456" s="22"/>
      <c r="H2456" s="134"/>
      <c r="I2456" s="134"/>
      <c r="J2456" s="145"/>
      <c r="K2456" s="29"/>
      <c r="L2456" s="29"/>
      <c r="M2456" s="1"/>
      <c r="N2456" s="1"/>
      <c r="O2456" s="3"/>
      <c r="P2456" s="29"/>
      <c r="Q2456" s="29"/>
      <c r="R2456" s="1"/>
      <c r="S2456" s="1"/>
      <c r="T2456" s="147" t="s">
        <v>903</v>
      </c>
      <c r="U2456" s="32" t="s">
        <v>24</v>
      </c>
      <c r="V2456" s="24"/>
      <c r="W2456" s="25" t="s">
        <v>22</v>
      </c>
      <c r="X2456" s="30">
        <v>20</v>
      </c>
      <c r="Y2456" s="138"/>
      <c r="Z2456" s="30"/>
      <c r="AA2456" s="30"/>
      <c r="AB2456" s="36" t="s">
        <v>21</v>
      </c>
      <c r="AC2456" s="24">
        <f>$AC$2455</f>
        <v>0.114798</v>
      </c>
      <c r="AD2456" s="30"/>
      <c r="AE2456" s="24"/>
      <c r="AF2456" s="24"/>
      <c r="AG2456" s="41"/>
      <c r="AH2456" s="41"/>
      <c r="AI2456" s="41"/>
      <c r="AJ2456" s="41"/>
      <c r="AK2456" s="41"/>
      <c r="AL2456" s="41"/>
      <c r="AM2456" s="41"/>
      <c r="AN2456" s="41"/>
      <c r="AO2456" s="41"/>
      <c r="AP2456" s="135"/>
      <c r="AQ2456" s="135"/>
      <c r="AR2456" s="41"/>
      <c r="AS2456" s="41"/>
      <c r="AT2456" s="135"/>
      <c r="AU2456" s="135"/>
      <c r="AV2456" s="29"/>
      <c r="AW2456" s="42"/>
      <c r="AX2456" s="42"/>
      <c r="AY2456" s="42"/>
      <c r="AZ2456" s="43"/>
      <c r="BA2456" s="151"/>
      <c r="BB2456" s="44"/>
      <c r="BC2456" s="157">
        <v>15</v>
      </c>
      <c r="BD2456" s="157"/>
      <c r="BE2456" s="44"/>
      <c r="BF2456" s="48"/>
      <c r="BG2456" s="48"/>
      <c r="BH2456" s="48"/>
      <c r="BI2456" s="48"/>
      <c r="BJ2456" s="48"/>
      <c r="BK2456" s="48"/>
      <c r="BL2456" s="48"/>
      <c r="BM2456" s="48"/>
      <c r="BN2456" s="48"/>
      <c r="BO2456" s="48"/>
      <c r="BP2456" s="48"/>
      <c r="BQ2456" s="48"/>
      <c r="BR2456" s="1"/>
    </row>
    <row r="2457" spans="1:70" s="7" customFormat="1" ht="94.5" x14ac:dyDescent="0.25">
      <c r="A2457" s="68" t="s">
        <v>1112</v>
      </c>
      <c r="B2457" s="67" t="s">
        <v>3295</v>
      </c>
      <c r="C2457" s="52">
        <v>45005.699965277781</v>
      </c>
      <c r="D2457" s="16">
        <f t="shared" ref="D2457" si="6957">(K2457*M2457+P2457*R2457)/(24*60*60)</f>
        <v>0</v>
      </c>
      <c r="E2457" s="180" t="s">
        <v>3294</v>
      </c>
      <c r="F2457" s="14" t="s">
        <v>3292</v>
      </c>
      <c r="G2457" s="15">
        <v>0.11600000000000001</v>
      </c>
      <c r="H2457" s="131">
        <v>5</v>
      </c>
      <c r="I2457" s="131">
        <v>15</v>
      </c>
      <c r="J2457" s="143" t="s">
        <v>2277</v>
      </c>
      <c r="K2457" s="37"/>
      <c r="L2457" s="27">
        <v>6.0000000000000001E-3</v>
      </c>
      <c r="M2457" s="179">
        <v>57</v>
      </c>
      <c r="N2457" s="13">
        <v>289</v>
      </c>
      <c r="O2457" s="17">
        <v>2E-3</v>
      </c>
      <c r="P2457" s="37"/>
      <c r="Q2457" s="27">
        <v>6.0000000000000001E-3</v>
      </c>
      <c r="R2457" s="13">
        <v>938</v>
      </c>
      <c r="S2457" s="13">
        <v>240</v>
      </c>
      <c r="T2457" s="133">
        <v>2.9999999999999997E-4</v>
      </c>
      <c r="U2457" s="27">
        <v>0</v>
      </c>
      <c r="V2457" s="8">
        <f t="shared" ref="V2457" si="6958">IF(AB2455="Latest Sag:",-(K2457*L2457+P2457*Q2457),-(K2457*L2457+P2457*Q2457)+U2457)</f>
        <v>0</v>
      </c>
      <c r="W2457" s="8">
        <f t="shared" ref="W2457" si="6959">IF(OR(AC2456="",AC2456=0),Z2456+V2457,IF(AB2455="Latest Sag:",AA2456+U2457+V2457,AC2456+V2457))</f>
        <v>0.114798</v>
      </c>
      <c r="X2457" s="34"/>
      <c r="Y2457" s="53">
        <f t="shared" ref="Y2457" si="6960">IF(OR(ISBLANK(X2457),X2455=VALUE(20)),,IF(W2455="Latest Z20:",ABS(X2455-X2457-K2454*L2454-P2454*Q2454+U2456+U2457),ABS(X2456-X2457-K2456*L2456-P2456*Q2456+U2457)))</f>
        <v>0</v>
      </c>
      <c r="Z2457" s="28">
        <v>-77.707650000000001</v>
      </c>
      <c r="AA2457" s="28"/>
      <c r="AB2457" s="28"/>
      <c r="AC2457" s="8">
        <f t="shared" ref="AC2457" si="6961">AB2457+AA2457</f>
        <v>0</v>
      </c>
      <c r="AD2457" s="35"/>
      <c r="AE2457" s="8">
        <f t="shared" ref="AE2457" si="6962">IF(AD2457="",0,IF(OR(AC2457="",AC2457=0),W2457-AD2457,AC2457-AD2457))</f>
        <v>0</v>
      </c>
      <c r="AF2457" s="58">
        <f t="shared" ref="AF2457" si="6963">IF(AA2457="",(Z2457-V2457)-Z2456,AC2457-W2457)</f>
        <v>-77.707650000000001</v>
      </c>
      <c r="AG2457" s="40"/>
      <c r="AH2457" s="73"/>
      <c r="AI2457" s="40"/>
      <c r="AJ2457" s="73">
        <v>450</v>
      </c>
      <c r="AK2457" s="40">
        <v>322</v>
      </c>
      <c r="AL2457" s="73">
        <v>350</v>
      </c>
      <c r="AM2457" s="70"/>
      <c r="AN2457" s="74"/>
      <c r="AO2457" s="70"/>
      <c r="AP2457" s="63"/>
      <c r="AQ2457" s="63"/>
      <c r="AR2457" s="40"/>
      <c r="AS2457" s="40"/>
      <c r="AT2457" s="63"/>
      <c r="AU2457" s="63"/>
      <c r="AV2457" s="142"/>
      <c r="AW2457" s="71">
        <v>0.02</v>
      </c>
      <c r="AX2457" s="45"/>
      <c r="AY2457" s="45"/>
      <c r="AZ2457" s="46"/>
      <c r="BA2457" s="152"/>
      <c r="BB2457" s="47"/>
      <c r="BC2457" s="158">
        <v>15</v>
      </c>
      <c r="BD2457" s="158"/>
      <c r="BE2457" s="47"/>
      <c r="BF2457" s="56"/>
      <c r="BG2457" s="49"/>
      <c r="BH2457" s="50"/>
      <c r="BI2457" s="49"/>
      <c r="BJ2457" s="49"/>
      <c r="BK2457" s="49"/>
      <c r="BL2457" s="49"/>
      <c r="BM2457" s="49"/>
      <c r="BN2457" s="50"/>
      <c r="BO2457" s="49"/>
      <c r="BP2457" s="49"/>
      <c r="BQ2457" s="50"/>
      <c r="BR2457" s="9"/>
    </row>
    <row r="2458" spans="1:70" s="7" customFormat="1" x14ac:dyDescent="0.25">
      <c r="A2458" s="68" t="s">
        <v>1116</v>
      </c>
      <c r="B2458" s="67" t="s">
        <v>3296</v>
      </c>
      <c r="C2458" s="52">
        <v>45005.758275462962</v>
      </c>
      <c r="D2458" s="16">
        <f t="shared" ref="D2458" si="6964">(K2458*M2458+P2458*R2458)/(24*60*60)</f>
        <v>1.9791666666666668E-3</v>
      </c>
      <c r="E2458" s="180"/>
      <c r="F2458" s="14" t="s">
        <v>3292</v>
      </c>
      <c r="G2458" s="15">
        <v>0.11600000000000001</v>
      </c>
      <c r="H2458" s="131">
        <v>5</v>
      </c>
      <c r="I2458" s="131">
        <v>15</v>
      </c>
      <c r="J2458" s="143" t="s">
        <v>2277</v>
      </c>
      <c r="K2458" s="27">
        <v>3</v>
      </c>
      <c r="L2458" s="27">
        <v>6.0000000000000001E-3</v>
      </c>
      <c r="M2458" s="179">
        <v>57</v>
      </c>
      <c r="N2458" s="13">
        <v>289</v>
      </c>
      <c r="O2458" s="17">
        <v>2E-3</v>
      </c>
      <c r="P2458" s="27">
        <v>0</v>
      </c>
      <c r="Q2458" s="27">
        <v>6.0000000000000001E-3</v>
      </c>
      <c r="R2458" s="13">
        <v>938</v>
      </c>
      <c r="S2458" s="13">
        <v>240</v>
      </c>
      <c r="T2458" s="133">
        <v>2.9999999999999997E-4</v>
      </c>
      <c r="U2458" s="27">
        <v>1.2E-2</v>
      </c>
      <c r="V2458" s="8">
        <f t="shared" ref="V2458" si="6965">IF(AB2456="Latest Sag:",-(K2458*L2458+P2458*Q2458),-(K2458*L2458+P2458*Q2458)+U2458)</f>
        <v>-1.8000000000000002E-2</v>
      </c>
      <c r="W2458" s="8">
        <f t="shared" ref="W2458" si="6966">IF(OR(AC2457="",AC2457=0),Z2457+V2458,IF(AB2456="Latest Sag:",AA2457+U2458+V2458,AC2457+V2458))</f>
        <v>-77.725650000000002</v>
      </c>
      <c r="X2458" s="33">
        <v>-53.642141000000002</v>
      </c>
      <c r="Y2458" s="53">
        <f t="shared" ref="Y2458" si="6967">IF(OR(ISBLANK(X2458),X2456=VALUE(20)),,IF(W2456="Latest Z20:",ABS(X2456-X2458-K2455*L2455-P2455*Q2455+U2457+U2458),ABS(X2457-X2458-K2457*L2457-P2457*Q2457+U2458)))</f>
        <v>0</v>
      </c>
      <c r="Z2458" s="28">
        <v>-77.711906999999997</v>
      </c>
      <c r="AA2458" s="28"/>
      <c r="AB2458" s="28"/>
      <c r="AC2458" s="8">
        <f t="shared" ref="AC2458" si="6968">AB2458+AA2458</f>
        <v>0</v>
      </c>
      <c r="AD2458" s="35"/>
      <c r="AE2458" s="8">
        <f t="shared" ref="AE2458" si="6969">IF(AD2458="",0,IF(OR(AC2458="",AC2458=0),W2458-AD2458,AC2458-AD2458))</f>
        <v>0</v>
      </c>
      <c r="AF2458" s="58">
        <f t="shared" ref="AF2458" si="6970">IF(AA2458="",(Z2458-V2458)-Z2457,AC2458-W2458)</f>
        <v>1.3743000000005168E-2</v>
      </c>
      <c r="AG2458" s="40"/>
      <c r="AH2458" s="73"/>
      <c r="AI2458" s="40"/>
      <c r="AJ2458" s="73">
        <v>450</v>
      </c>
      <c r="AK2458" s="40">
        <v>6006</v>
      </c>
      <c r="AL2458" s="73">
        <v>350</v>
      </c>
      <c r="AM2458" s="70"/>
      <c r="AN2458" s="74"/>
      <c r="AO2458" s="70"/>
      <c r="AP2458" s="63"/>
      <c r="AQ2458" s="63"/>
      <c r="AR2458" s="40"/>
      <c r="AS2458" s="40"/>
      <c r="AT2458" s="63"/>
      <c r="AU2458" s="63"/>
      <c r="AV2458" s="142"/>
      <c r="AW2458" s="71">
        <v>-0.01</v>
      </c>
      <c r="AX2458" s="45">
        <v>-7.5100000000000002E-3</v>
      </c>
      <c r="AY2458" s="45"/>
      <c r="AZ2458" s="46"/>
      <c r="BA2458" s="152"/>
      <c r="BB2458" s="47"/>
      <c r="BC2458" s="158">
        <v>15</v>
      </c>
      <c r="BD2458" s="158"/>
      <c r="BE2458" s="47"/>
      <c r="BF2458" s="56"/>
      <c r="BG2458" s="49"/>
      <c r="BH2458" s="50"/>
      <c r="BI2458" s="49"/>
      <c r="BJ2458" s="49"/>
      <c r="BK2458" s="49"/>
      <c r="BL2458" s="49"/>
      <c r="BM2458" s="49"/>
      <c r="BN2458" s="50"/>
      <c r="BO2458" s="49"/>
      <c r="BP2458" s="49"/>
      <c r="BQ2458" s="50"/>
      <c r="BR2458" s="9"/>
    </row>
    <row r="2459" spans="1:70" s="7" customFormat="1" x14ac:dyDescent="0.25">
      <c r="A2459" s="68" t="s">
        <v>1250</v>
      </c>
      <c r="B2459" s="67" t="s">
        <v>3296</v>
      </c>
      <c r="C2459" s="52">
        <v>45005.773113425923</v>
      </c>
      <c r="D2459" s="16">
        <f t="shared" ref="D2459" si="6971">(K2459*M2459+P2459*R2459)/(24*60*60)</f>
        <v>1.9791666666666668E-3</v>
      </c>
      <c r="E2459" s="180"/>
      <c r="F2459" s="14" t="s">
        <v>3292</v>
      </c>
      <c r="G2459" s="15">
        <v>0.11600000000000001</v>
      </c>
      <c r="H2459" s="131">
        <v>5</v>
      </c>
      <c r="I2459" s="131">
        <v>15</v>
      </c>
      <c r="J2459" s="143" t="s">
        <v>2277</v>
      </c>
      <c r="K2459" s="27">
        <v>3</v>
      </c>
      <c r="L2459" s="27">
        <v>6.0000000000000001E-3</v>
      </c>
      <c r="M2459" s="179">
        <v>57</v>
      </c>
      <c r="N2459" s="13">
        <v>289</v>
      </c>
      <c r="O2459" s="17">
        <v>2E-3</v>
      </c>
      <c r="P2459" s="27">
        <v>0</v>
      </c>
      <c r="Q2459" s="27">
        <v>6.0000000000000001E-3</v>
      </c>
      <c r="R2459" s="13">
        <v>938</v>
      </c>
      <c r="S2459" s="13">
        <v>240</v>
      </c>
      <c r="T2459" s="133">
        <v>2.9999999999999997E-4</v>
      </c>
      <c r="U2459" s="27">
        <v>1.2E-2</v>
      </c>
      <c r="V2459" s="8">
        <f t="shared" ref="V2459" si="6972">IF(AB2457="Latest Sag:",-(K2459*L2459+P2459*Q2459),-(K2459*L2459+P2459*Q2459)+U2459)</f>
        <v>-6.0000000000000019E-3</v>
      </c>
      <c r="W2459" s="8">
        <f t="shared" ref="W2459" si="6973">IF(OR(AC2458="",AC2458=0),Z2458+V2459,IF(AB2457="Latest Sag:",AA2458+U2459+V2459,AC2458+V2459))</f>
        <v>-77.717906999999997</v>
      </c>
      <c r="X2459" s="33">
        <v>-53.648141000000003</v>
      </c>
      <c r="Y2459" s="53">
        <f t="shared" ref="Y2459" si="6974">IF(OR(ISBLANK(X2459),X2457=VALUE(20)),,IF(W2457="Latest Z20:",ABS(X2457-X2459-K2456*L2456-P2456*Q2456+U2458+U2459),ABS(X2458-X2459-K2458*L2458-P2458*Q2458+U2459)))</f>
        <v>2.2551405187698492E-16</v>
      </c>
      <c r="Z2459" s="28">
        <v>-77.719038999999995</v>
      </c>
      <c r="AA2459" s="28"/>
      <c r="AB2459" s="28"/>
      <c r="AC2459" s="8">
        <f t="shared" ref="AC2459" si="6975">AB2459+AA2459</f>
        <v>0</v>
      </c>
      <c r="AD2459" s="35"/>
      <c r="AE2459" s="8">
        <f t="shared" ref="AE2459" si="6976">IF(AD2459="",0,IF(OR(AC2459="",AC2459=0),W2459-AD2459,AC2459-AD2459))</f>
        <v>0</v>
      </c>
      <c r="AF2459" s="58">
        <f t="shared" ref="AF2459" si="6977">IF(AA2459="",(Z2459-V2459)-Z2458,AC2459-W2459)</f>
        <v>-1.1319999999983565E-3</v>
      </c>
      <c r="AG2459" s="40"/>
      <c r="AH2459" s="73"/>
      <c r="AI2459" s="40"/>
      <c r="AJ2459" s="73">
        <v>450</v>
      </c>
      <c r="AK2459" s="40">
        <v>680</v>
      </c>
      <c r="AL2459" s="73">
        <v>350</v>
      </c>
      <c r="AM2459" s="70"/>
      <c r="AN2459" s="74"/>
      <c r="AO2459" s="70"/>
      <c r="AP2459" s="63"/>
      <c r="AQ2459" s="63"/>
      <c r="AR2459" s="40"/>
      <c r="AS2459" s="40"/>
      <c r="AT2459" s="63"/>
      <c r="AU2459" s="63"/>
      <c r="AV2459" s="142"/>
      <c r="AW2459" s="71">
        <v>-3.0000000000000001E-3</v>
      </c>
      <c r="AX2459" s="45"/>
      <c r="AY2459" s="45"/>
      <c r="AZ2459" s="46"/>
      <c r="BA2459" s="152"/>
      <c r="BB2459" s="47"/>
      <c r="BC2459" s="158">
        <v>15</v>
      </c>
      <c r="BD2459" s="158"/>
      <c r="BE2459" s="47"/>
      <c r="BF2459" s="56"/>
      <c r="BG2459" s="49"/>
      <c r="BH2459" s="50"/>
      <c r="BI2459" s="49"/>
      <c r="BJ2459" s="49"/>
      <c r="BK2459" s="49"/>
      <c r="BL2459" s="49"/>
      <c r="BM2459" s="49"/>
      <c r="BN2459" s="50"/>
      <c r="BO2459" s="49"/>
      <c r="BP2459" s="49"/>
      <c r="BQ2459" s="50"/>
      <c r="BR2459" s="9"/>
    </row>
    <row r="2460" spans="1:70" s="7" customFormat="1" x14ac:dyDescent="0.25">
      <c r="A2460" s="68" t="s">
        <v>1254</v>
      </c>
      <c r="B2460" s="67" t="s">
        <v>3296</v>
      </c>
      <c r="C2460" s="52">
        <v>45005.787175925929</v>
      </c>
      <c r="D2460" s="16">
        <f t="shared" ref="D2460" si="6978">(K2460*M2460+P2460*R2460)/(24*60*60)</f>
        <v>1.9791666666666668E-3</v>
      </c>
      <c r="E2460" s="180"/>
      <c r="F2460" s="14" t="s">
        <v>3292</v>
      </c>
      <c r="G2460" s="15">
        <v>0.11600000000000001</v>
      </c>
      <c r="H2460" s="131">
        <v>5</v>
      </c>
      <c r="I2460" s="131">
        <v>15</v>
      </c>
      <c r="J2460" s="143" t="s">
        <v>2277</v>
      </c>
      <c r="K2460" s="27">
        <v>3</v>
      </c>
      <c r="L2460" s="27">
        <v>6.0000000000000001E-3</v>
      </c>
      <c r="M2460" s="179">
        <v>57</v>
      </c>
      <c r="N2460" s="13">
        <v>289</v>
      </c>
      <c r="O2460" s="17">
        <v>2E-3</v>
      </c>
      <c r="P2460" s="27">
        <v>0</v>
      </c>
      <c r="Q2460" s="27">
        <v>6.0000000000000001E-3</v>
      </c>
      <c r="R2460" s="13">
        <v>938</v>
      </c>
      <c r="S2460" s="13">
        <v>240</v>
      </c>
      <c r="T2460" s="133">
        <v>2.9999999999999997E-4</v>
      </c>
      <c r="U2460" s="27">
        <v>1.2E-2</v>
      </c>
      <c r="V2460" s="8">
        <f t="shared" ref="V2460" si="6979">IF(AB2458="Latest Sag:",-(K2460*L2460+P2460*Q2460),-(K2460*L2460+P2460*Q2460)+U2460)</f>
        <v>-6.0000000000000019E-3</v>
      </c>
      <c r="W2460" s="8">
        <f t="shared" ref="W2460" si="6980">IF(OR(AC2459="",AC2459=0),Z2459+V2460,IF(AB2458="Latest Sag:",AA2459+U2460+V2460,AC2459+V2460))</f>
        <v>-77.725038999999995</v>
      </c>
      <c r="X2460" s="33">
        <v>-53.654139000000001</v>
      </c>
      <c r="Y2460" s="53">
        <f t="shared" ref="Y2460" si="6981">IF(OR(ISBLANK(X2460),X2458=VALUE(20)),,IF(W2458="Latest Z20:",ABS(X2458-X2460-K2457*L2457-P2457*Q2457+U2459+U2460),ABS(X2459-X2460-K2459*L2459-P2459*Q2459+U2460)))</f>
        <v>2.0000000018303987E-6</v>
      </c>
      <c r="Z2460" s="28">
        <v>-77.724996000000004</v>
      </c>
      <c r="AA2460" s="28"/>
      <c r="AB2460" s="28"/>
      <c r="AC2460" s="8">
        <f t="shared" ref="AC2460" si="6982">AB2460+AA2460</f>
        <v>0</v>
      </c>
      <c r="AD2460" s="35"/>
      <c r="AE2460" s="8">
        <f t="shared" ref="AE2460" si="6983">IF(AD2460="",0,IF(OR(AC2460="",AC2460=0),W2460-AD2460,AC2460-AD2460))</f>
        <v>0</v>
      </c>
      <c r="AF2460" s="58">
        <f t="shared" ref="AF2460" si="6984">IF(AA2460="",(Z2460-V2460)-Z2459,AC2460-W2460)</f>
        <v>4.2999999990911419E-5</v>
      </c>
      <c r="AG2460" s="40"/>
      <c r="AH2460" s="73"/>
      <c r="AI2460" s="40"/>
      <c r="AJ2460" s="73">
        <v>450</v>
      </c>
      <c r="AK2460" s="40">
        <v>1526</v>
      </c>
      <c r="AL2460" s="73">
        <v>350</v>
      </c>
      <c r="AM2460" s="70"/>
      <c r="AN2460" s="74"/>
      <c r="AO2460" s="70"/>
      <c r="AP2460" s="63"/>
      <c r="AQ2460" s="63"/>
      <c r="AR2460" s="40"/>
      <c r="AS2460" s="40"/>
      <c r="AT2460" s="63"/>
      <c r="AU2460" s="63"/>
      <c r="AV2460" s="142"/>
      <c r="AW2460" s="71">
        <v>-7.0000000000000001E-3</v>
      </c>
      <c r="AX2460" s="45">
        <v>1.5410000000000001E-3</v>
      </c>
      <c r="AY2460" s="45">
        <v>5.6759999999999996E-3</v>
      </c>
      <c r="AZ2460" s="46"/>
      <c r="BA2460" s="152"/>
      <c r="BB2460" s="47"/>
      <c r="BC2460" s="158">
        <v>15</v>
      </c>
      <c r="BD2460" s="158"/>
      <c r="BE2460" s="47"/>
      <c r="BF2460" s="56"/>
      <c r="BG2460" s="49"/>
      <c r="BH2460" s="50"/>
      <c r="BI2460" s="49"/>
      <c r="BJ2460" s="49"/>
      <c r="BK2460" s="49"/>
      <c r="BL2460" s="49"/>
      <c r="BM2460" s="49"/>
      <c r="BN2460" s="50"/>
      <c r="BO2460" s="49"/>
      <c r="BP2460" s="49"/>
      <c r="BQ2460" s="50"/>
      <c r="BR2460" s="9"/>
    </row>
    <row r="2461" spans="1:70" s="7" customFormat="1" x14ac:dyDescent="0.25">
      <c r="A2461" s="68" t="s">
        <v>1439</v>
      </c>
      <c r="B2461" s="67" t="s">
        <v>3296</v>
      </c>
      <c r="C2461" s="52">
        <v>45005.798842592594</v>
      </c>
      <c r="D2461" s="16">
        <f t="shared" ref="D2461" si="6985">(K2461*M2461+P2461*R2461)/(24*60*60)</f>
        <v>1.9791666666666668E-3</v>
      </c>
      <c r="E2461" s="180"/>
      <c r="F2461" s="14" t="s">
        <v>3292</v>
      </c>
      <c r="G2461" s="15">
        <v>0.11600000000000001</v>
      </c>
      <c r="H2461" s="131">
        <v>5</v>
      </c>
      <c r="I2461" s="131">
        <v>15</v>
      </c>
      <c r="J2461" s="143" t="s">
        <v>2277</v>
      </c>
      <c r="K2461" s="27">
        <v>3</v>
      </c>
      <c r="L2461" s="27">
        <v>6.0000000000000001E-3</v>
      </c>
      <c r="M2461" s="179">
        <v>57</v>
      </c>
      <c r="N2461" s="13">
        <v>289</v>
      </c>
      <c r="O2461" s="17">
        <v>2E-3</v>
      </c>
      <c r="P2461" s="27">
        <v>0</v>
      </c>
      <c r="Q2461" s="27">
        <v>6.0000000000000001E-3</v>
      </c>
      <c r="R2461" s="13">
        <v>938</v>
      </c>
      <c r="S2461" s="13">
        <v>240</v>
      </c>
      <c r="T2461" s="133">
        <v>2.9999999999999997E-4</v>
      </c>
      <c r="U2461" s="27">
        <v>1.2E-2</v>
      </c>
      <c r="V2461" s="8">
        <f t="shared" ref="V2461" si="6986">IF(AB2459="Latest Sag:",-(K2461*L2461+P2461*Q2461),-(K2461*L2461+P2461*Q2461)+U2461)</f>
        <v>-6.0000000000000019E-3</v>
      </c>
      <c r="W2461" s="8">
        <f t="shared" ref="W2461" si="6987">IF(OR(AC2460="",AC2460=0),Z2460+V2461,IF(AB2459="Latest Sag:",AA2460+U2461+V2461,AC2460+V2461))</f>
        <v>-77.730996000000005</v>
      </c>
      <c r="X2461" s="33">
        <v>-53.660141000000003</v>
      </c>
      <c r="Y2461" s="53">
        <f t="shared" ref="Y2461" si="6988">IF(OR(ISBLANK(X2461),X2459=VALUE(20)),,IF(W2459="Latest Z20:",ABS(X2459-X2461-K2458*L2458-P2458*Q2458+U2460+U2461),ABS(X2460-X2461-K2460*L2460-P2460*Q2460+U2461)))</f>
        <v>2.0000000022814268E-6</v>
      </c>
      <c r="Z2461" s="28">
        <v>-77.728928999999994</v>
      </c>
      <c r="AA2461" s="28"/>
      <c r="AB2461" s="28"/>
      <c r="AC2461" s="8">
        <f t="shared" ref="AC2461" si="6989">AB2461+AA2461</f>
        <v>0</v>
      </c>
      <c r="AD2461" s="35"/>
      <c r="AE2461" s="8">
        <f t="shared" ref="AE2461" si="6990">IF(AD2461="",0,IF(OR(AC2461="",AC2461=0),W2461-AD2461,AC2461-AD2461))</f>
        <v>0</v>
      </c>
      <c r="AF2461" s="58">
        <f t="shared" ref="AF2461" si="6991">IF(AA2461="",(Z2461-V2461)-Z2460,AC2461-W2461)</f>
        <v>2.0670000000109212E-3</v>
      </c>
      <c r="AG2461" s="40"/>
      <c r="AH2461" s="73"/>
      <c r="AI2461" s="40"/>
      <c r="AJ2461" s="73">
        <v>450</v>
      </c>
      <c r="AK2461" s="40">
        <v>3588</v>
      </c>
      <c r="AL2461" s="73">
        <v>350</v>
      </c>
      <c r="AM2461" s="70"/>
      <c r="AN2461" s="74"/>
      <c r="AO2461" s="70"/>
      <c r="AP2461" s="63"/>
      <c r="AQ2461" s="63"/>
      <c r="AR2461" s="40"/>
      <c r="AS2461" s="40"/>
      <c r="AT2461" s="63"/>
      <c r="AU2461" s="63"/>
      <c r="AV2461" s="142"/>
      <c r="AW2461" s="71">
        <v>1.4500000000000001E-2</v>
      </c>
      <c r="AX2461" s="45">
        <v>5.1000000000000004E-4</v>
      </c>
      <c r="AY2461" s="45"/>
      <c r="AZ2461" s="46"/>
      <c r="BA2461" s="152"/>
      <c r="BB2461" s="47"/>
      <c r="BC2461" s="158">
        <v>15</v>
      </c>
      <c r="BD2461" s="158"/>
      <c r="BE2461" s="47"/>
      <c r="BF2461" s="56"/>
      <c r="BG2461" s="49"/>
      <c r="BH2461" s="50"/>
      <c r="BI2461" s="49"/>
      <c r="BJ2461" s="49"/>
      <c r="BK2461" s="49"/>
      <c r="BL2461" s="49"/>
      <c r="BM2461" s="49"/>
      <c r="BN2461" s="50"/>
      <c r="BO2461" s="49"/>
      <c r="BP2461" s="49"/>
      <c r="BQ2461" s="50"/>
      <c r="BR2461" s="9"/>
    </row>
    <row r="2462" spans="1:70" s="7" customFormat="1" x14ac:dyDescent="0.25">
      <c r="A2462" s="68" t="s">
        <v>1675</v>
      </c>
      <c r="B2462" s="67" t="s">
        <v>3296</v>
      </c>
      <c r="C2462" s="52">
        <v>45005.808842592596</v>
      </c>
      <c r="D2462" s="16">
        <f t="shared" ref="D2462" si="6992">(K2462*M2462+P2462*R2462)/(24*60*60)</f>
        <v>1.9791666666666668E-3</v>
      </c>
      <c r="E2462" s="180"/>
      <c r="F2462" s="14" t="s">
        <v>3292</v>
      </c>
      <c r="G2462" s="15">
        <v>0.11600000000000001</v>
      </c>
      <c r="H2462" s="131">
        <v>5</v>
      </c>
      <c r="I2462" s="131">
        <v>15</v>
      </c>
      <c r="J2462" s="143" t="s">
        <v>2277</v>
      </c>
      <c r="K2462" s="27">
        <v>3</v>
      </c>
      <c r="L2462" s="27">
        <v>6.0000000000000001E-3</v>
      </c>
      <c r="M2462" s="179">
        <v>57</v>
      </c>
      <c r="N2462" s="13">
        <v>289</v>
      </c>
      <c r="O2462" s="17">
        <v>2E-3</v>
      </c>
      <c r="P2462" s="27">
        <v>0</v>
      </c>
      <c r="Q2462" s="27">
        <v>6.0000000000000001E-3</v>
      </c>
      <c r="R2462" s="13">
        <v>938</v>
      </c>
      <c r="S2462" s="13">
        <v>240</v>
      </c>
      <c r="T2462" s="133">
        <v>2.9999999999999997E-4</v>
      </c>
      <c r="U2462" s="27">
        <v>1.2E-2</v>
      </c>
      <c r="V2462" s="8">
        <f t="shared" ref="V2462" si="6993">IF(AB2460="Latest Sag:",-(K2462*L2462+P2462*Q2462),-(K2462*L2462+P2462*Q2462)+U2462)</f>
        <v>-6.0000000000000019E-3</v>
      </c>
      <c r="W2462" s="8">
        <f t="shared" ref="W2462" si="6994">IF(OR(AC2461="",AC2461=0),Z2461+V2462,IF(AB2460="Latest Sag:",AA2461+U2462+V2462,AC2461+V2462))</f>
        <v>-77.734928999999994</v>
      </c>
      <c r="X2462" s="33">
        <v>-53.666142000000001</v>
      </c>
      <c r="Y2462" s="53">
        <f t="shared" ref="Y2462" si="6995">IF(OR(ISBLANK(X2462),X2460=VALUE(20)),,IF(W2460="Latest Z20:",ABS(X2460-X2462-K2459*L2459-P2459*Q2459+U2461+U2462),ABS(X2461-X2462-K2461*L2461-P2461*Q2461+U2462)))</f>
        <v>9.9999999770075676E-7</v>
      </c>
      <c r="Z2462" s="28">
        <v>-77.738586999999995</v>
      </c>
      <c r="AA2462" s="28"/>
      <c r="AB2462" s="28"/>
      <c r="AC2462" s="8">
        <f t="shared" ref="AC2462" si="6996">AB2462+AA2462</f>
        <v>0</v>
      </c>
      <c r="AD2462" s="35"/>
      <c r="AE2462" s="8">
        <f t="shared" ref="AE2462" si="6997">IF(AD2462="",0,IF(OR(AC2462="",AC2462=0),W2462-AD2462,AC2462-AD2462))</f>
        <v>0</v>
      </c>
      <c r="AF2462" s="58">
        <f t="shared" ref="AF2462" si="6998">IF(AA2462="",(Z2462-V2462)-Z2461,AC2462-W2462)</f>
        <v>-3.6580000000014934E-3</v>
      </c>
      <c r="AG2462" s="40"/>
      <c r="AH2462" s="73"/>
      <c r="AI2462" s="40"/>
      <c r="AJ2462" s="73">
        <v>450</v>
      </c>
      <c r="AK2462" s="40">
        <v>303</v>
      </c>
      <c r="AL2462" s="73">
        <v>350</v>
      </c>
      <c r="AM2462" s="70"/>
      <c r="AN2462" s="74"/>
      <c r="AO2462" s="70"/>
      <c r="AP2462" s="63"/>
      <c r="AQ2462" s="63"/>
      <c r="AR2462" s="40"/>
      <c r="AS2462" s="40"/>
      <c r="AT2462" s="63"/>
      <c r="AU2462" s="63"/>
      <c r="AV2462" s="142"/>
      <c r="AW2462" s="71"/>
      <c r="AX2462" s="45">
        <v>-3.2499999999999999E-4</v>
      </c>
      <c r="AY2462" s="45"/>
      <c r="AZ2462" s="46"/>
      <c r="BA2462" s="152"/>
      <c r="BB2462" s="47"/>
      <c r="BC2462" s="158">
        <v>15</v>
      </c>
      <c r="BD2462" s="158"/>
      <c r="BE2462" s="47"/>
      <c r="BF2462" s="56"/>
      <c r="BG2462" s="49"/>
      <c r="BH2462" s="50"/>
      <c r="BI2462" s="49"/>
      <c r="BJ2462" s="49"/>
      <c r="BK2462" s="49"/>
      <c r="BL2462" s="49"/>
      <c r="BM2462" s="49"/>
      <c r="BN2462" s="50"/>
      <c r="BO2462" s="49"/>
      <c r="BP2462" s="49"/>
      <c r="BQ2462" s="50"/>
      <c r="BR2462" s="9"/>
    </row>
    <row r="2463" spans="1:70" s="7" customFormat="1" x14ac:dyDescent="0.25">
      <c r="A2463" s="68" t="s">
        <v>2602</v>
      </c>
      <c r="B2463" s="67" t="s">
        <v>3296</v>
      </c>
      <c r="C2463" s="52">
        <v>45005.818518518521</v>
      </c>
      <c r="D2463" s="16">
        <f t="shared" ref="D2463" si="6999">(K2463*M2463+P2463*R2463)/(24*60*60)</f>
        <v>1.9791666666666668E-3</v>
      </c>
      <c r="E2463" s="180" t="s">
        <v>3299</v>
      </c>
      <c r="F2463" s="14" t="s">
        <v>3292</v>
      </c>
      <c r="G2463" s="15">
        <v>0.11600000000000001</v>
      </c>
      <c r="H2463" s="131">
        <v>5</v>
      </c>
      <c r="I2463" s="131">
        <v>15</v>
      </c>
      <c r="J2463" s="143" t="s">
        <v>2277</v>
      </c>
      <c r="K2463" s="27">
        <v>3</v>
      </c>
      <c r="L2463" s="27">
        <v>6.0000000000000001E-3</v>
      </c>
      <c r="M2463" s="179">
        <v>57</v>
      </c>
      <c r="N2463" s="13">
        <v>289</v>
      </c>
      <c r="O2463" s="17">
        <v>2E-3</v>
      </c>
      <c r="P2463" s="27">
        <v>0</v>
      </c>
      <c r="Q2463" s="27">
        <v>6.0000000000000001E-3</v>
      </c>
      <c r="R2463" s="13">
        <v>938</v>
      </c>
      <c r="S2463" s="13">
        <v>240</v>
      </c>
      <c r="T2463" s="133">
        <v>2.9999999999999997E-4</v>
      </c>
      <c r="U2463" s="27">
        <v>1.2E-2</v>
      </c>
      <c r="V2463" s="8">
        <f t="shared" ref="V2463" si="7000">IF(AB2461="Latest Sag:",-(K2463*L2463+P2463*Q2463),-(K2463*L2463+P2463*Q2463)+U2463)</f>
        <v>-6.0000000000000019E-3</v>
      </c>
      <c r="W2463" s="8">
        <f t="shared" ref="W2463" si="7001">IF(OR(AC2462="",AC2462=0),Z2462+V2463,IF(AB2461="Latest Sag:",AA2462+U2463+V2463,AC2462+V2463))</f>
        <v>-77.744586999999996</v>
      </c>
      <c r="X2463" s="33">
        <v>-53.672142999999998</v>
      </c>
      <c r="Y2463" s="53">
        <f t="shared" ref="Y2463" si="7002">IF(OR(ISBLANK(X2463),X2461=VALUE(20)),,IF(W2461="Latest Z20:",ABS(X2461-X2463-K2460*L2460-P2460*Q2460+U2462+U2463),ABS(X2462-X2463-K2462*L2462-P2462*Q2462+U2463)))</f>
        <v>9.9999999770075676E-7</v>
      </c>
      <c r="Z2463" s="28">
        <v>-77.744681999999997</v>
      </c>
      <c r="AA2463" s="28"/>
      <c r="AB2463" s="28"/>
      <c r="AC2463" s="8">
        <f t="shared" ref="AC2463" si="7003">AB2463+AA2463</f>
        <v>0</v>
      </c>
      <c r="AD2463" s="35"/>
      <c r="AE2463" s="8">
        <f t="shared" ref="AE2463" si="7004">IF(AD2463="",0,IF(OR(AC2463="",AC2463=0),W2463-AD2463,AC2463-AD2463))</f>
        <v>0</v>
      </c>
      <c r="AF2463" s="58">
        <f t="shared" ref="AF2463" si="7005">IF(AA2463="",(Z2463-V2463)-Z2462,AC2463-W2463)</f>
        <v>-9.5000000001732587E-5</v>
      </c>
      <c r="AG2463" s="40"/>
      <c r="AH2463" s="73"/>
      <c r="AI2463" s="40"/>
      <c r="AJ2463" s="73">
        <v>450</v>
      </c>
      <c r="AK2463" s="40">
        <v>289</v>
      </c>
      <c r="AL2463" s="73">
        <v>350</v>
      </c>
      <c r="AM2463" s="70"/>
      <c r="AN2463" s="74"/>
      <c r="AO2463" s="70"/>
      <c r="AP2463" s="63"/>
      <c r="AQ2463" s="63"/>
      <c r="AR2463" s="40"/>
      <c r="AS2463" s="40"/>
      <c r="AT2463" s="63"/>
      <c r="AU2463" s="63"/>
      <c r="AV2463" s="142"/>
      <c r="AW2463" s="71"/>
      <c r="AX2463" s="45"/>
      <c r="AY2463" s="45"/>
      <c r="AZ2463" s="46"/>
      <c r="BA2463" s="152"/>
      <c r="BB2463" s="47"/>
      <c r="BC2463" s="158">
        <v>15</v>
      </c>
      <c r="BD2463" s="158"/>
      <c r="BE2463" s="47"/>
      <c r="BF2463" s="56"/>
      <c r="BG2463" s="49"/>
      <c r="BH2463" s="50"/>
      <c r="BI2463" s="49"/>
      <c r="BJ2463" s="49"/>
      <c r="BK2463" s="49"/>
      <c r="BL2463" s="49"/>
      <c r="BM2463" s="49"/>
      <c r="BN2463" s="50"/>
      <c r="BO2463" s="49"/>
      <c r="BP2463" s="49"/>
      <c r="BQ2463" s="50"/>
      <c r="BR2463" s="9"/>
    </row>
    <row r="2464" spans="1:70" s="6" customFormat="1" x14ac:dyDescent="0.25">
      <c r="A2464" s="170" t="s">
        <v>1155</v>
      </c>
      <c r="B2464" s="136"/>
      <c r="C2464" s="137">
        <v>45005.827164351853</v>
      </c>
      <c r="D2464" s="146">
        <v>3.08</v>
      </c>
      <c r="E2464" s="181" t="s">
        <v>814</v>
      </c>
      <c r="F2464" s="165" t="s">
        <v>1110</v>
      </c>
      <c r="G2464" s="22"/>
      <c r="H2464" s="134"/>
      <c r="I2464" s="134"/>
      <c r="J2464" s="145"/>
      <c r="K2464" s="29"/>
      <c r="L2464" s="29"/>
      <c r="M2464" s="1"/>
      <c r="N2464" s="1"/>
      <c r="O2464" s="3"/>
      <c r="P2464" s="29"/>
      <c r="Q2464" s="29"/>
      <c r="R2464" s="1"/>
      <c r="S2464" s="1"/>
      <c r="T2464" s="147" t="s">
        <v>903</v>
      </c>
      <c r="U2464" s="32" t="s">
        <v>24</v>
      </c>
      <c r="V2464" s="24"/>
      <c r="W2464" s="25" t="s">
        <v>22</v>
      </c>
      <c r="X2464" s="30">
        <v>20</v>
      </c>
      <c r="Y2464" s="138"/>
      <c r="Z2464" s="30"/>
      <c r="AA2464" s="30"/>
      <c r="AB2464" s="36" t="s">
        <v>21</v>
      </c>
      <c r="AC2464" s="24">
        <f>$AC$2463</f>
        <v>0</v>
      </c>
      <c r="AD2464" s="30"/>
      <c r="AE2464" s="24"/>
      <c r="AF2464" s="24"/>
      <c r="AG2464" s="41"/>
      <c r="AH2464" s="41"/>
      <c r="AI2464" s="41"/>
      <c r="AJ2464" s="41"/>
      <c r="AK2464" s="41"/>
      <c r="AL2464" s="41"/>
      <c r="AM2464" s="41"/>
      <c r="AN2464" s="41"/>
      <c r="AO2464" s="41"/>
      <c r="AP2464" s="135"/>
      <c r="AQ2464" s="135"/>
      <c r="AR2464" s="41"/>
      <c r="AS2464" s="41"/>
      <c r="AT2464" s="135"/>
      <c r="AU2464" s="135"/>
      <c r="AV2464" s="29"/>
      <c r="AW2464" s="42"/>
      <c r="AX2464" s="42"/>
      <c r="AY2464" s="42"/>
      <c r="AZ2464" s="43"/>
      <c r="BA2464" s="151"/>
      <c r="BB2464" s="44"/>
      <c r="BC2464" s="157">
        <v>0</v>
      </c>
      <c r="BD2464" s="157"/>
      <c r="BE2464" s="44"/>
      <c r="BF2464" s="48"/>
      <c r="BG2464" s="48"/>
      <c r="BH2464" s="48"/>
      <c r="BI2464" s="48"/>
      <c r="BJ2464" s="48"/>
      <c r="BK2464" s="48"/>
      <c r="BL2464" s="48"/>
      <c r="BM2464" s="48"/>
      <c r="BN2464" s="48"/>
      <c r="BO2464" s="48"/>
      <c r="BP2464" s="48"/>
      <c r="BQ2464" s="48"/>
      <c r="BR2464" s="1"/>
    </row>
    <row r="2465" spans="1:70" s="7" customFormat="1" x14ac:dyDescent="0.25">
      <c r="A2465" s="68" t="s">
        <v>3297</v>
      </c>
      <c r="B2465" s="67" t="s">
        <v>3296</v>
      </c>
      <c r="C2465" s="52">
        <v>45005.827627314815</v>
      </c>
      <c r="D2465" s="16">
        <f t="shared" ref="D2465" si="7006">(K2465*M2465+P2465*R2465)/(24*60*60)</f>
        <v>0</v>
      </c>
      <c r="E2465" s="180"/>
      <c r="F2465" s="14" t="s">
        <v>3292</v>
      </c>
      <c r="G2465" s="15">
        <v>0.11600000000000001</v>
      </c>
      <c r="H2465" s="131">
        <v>5</v>
      </c>
      <c r="I2465" s="131">
        <v>15</v>
      </c>
      <c r="J2465" s="143" t="s">
        <v>2277</v>
      </c>
      <c r="K2465" s="37"/>
      <c r="L2465" s="27">
        <v>6.0000000000000001E-3</v>
      </c>
      <c r="M2465" s="179">
        <v>289</v>
      </c>
      <c r="N2465" s="13">
        <v>289</v>
      </c>
      <c r="O2465" s="17">
        <v>2E-3</v>
      </c>
      <c r="P2465" s="37"/>
      <c r="Q2465" s="27">
        <v>6.0000000000000001E-3</v>
      </c>
      <c r="R2465" s="13">
        <v>938</v>
      </c>
      <c r="S2465" s="13">
        <v>240</v>
      </c>
      <c r="T2465" s="133">
        <v>2.9999999999999997E-4</v>
      </c>
      <c r="U2465" s="27">
        <v>0</v>
      </c>
      <c r="V2465" s="8">
        <f t="shared" ref="V2465" si="7007">IF(AB2463="Latest Sag:",-(K2465*L2465+P2465*Q2465),-(K2465*L2465+P2465*Q2465)+U2465)</f>
        <v>0</v>
      </c>
      <c r="W2465" s="8">
        <f t="shared" ref="W2465" si="7008">IF(OR(AC2464="",AC2464=0),Z2464+V2465,IF(AB2463="Latest Sag:",AA2464+U2465+V2465,AC2464+V2465))</f>
        <v>0</v>
      </c>
      <c r="X2465" s="34"/>
      <c r="Y2465" s="53">
        <f t="shared" ref="Y2465" si="7009">IF(OR(ISBLANK(X2465),X2463=VALUE(20)),,IF(W2463="Latest Z20:",ABS(X2463-X2465-K2462*L2462-P2462*Q2462+U2464+U2465),ABS(X2464-X2465-K2464*L2464-P2464*Q2464+U2465)))</f>
        <v>0</v>
      </c>
      <c r="Z2465" s="28">
        <v>-67.834867000000003</v>
      </c>
      <c r="AA2465" s="28">
        <v>0.156637</v>
      </c>
      <c r="AB2465" s="28">
        <v>2.3886000000000001E-2</v>
      </c>
      <c r="AC2465" s="8">
        <f t="shared" ref="AC2465" si="7010">AB2465+AA2465</f>
        <v>0.18052299999999999</v>
      </c>
      <c r="AD2465" s="35">
        <v>0.11459946270827299</v>
      </c>
      <c r="AE2465" s="8">
        <f t="shared" ref="AE2465" si="7011">IF(AD2465="",0,IF(OR(AC2465="",AC2465=0),W2465-AD2465,AC2465-AD2465))</f>
        <v>6.5923537291726994E-2</v>
      </c>
      <c r="AF2465" s="58">
        <f t="shared" ref="AF2465" si="7012">IF(AA2465="",(Z2465-V2465)-Z2464,AC2465-W2465)</f>
        <v>0.18052299999999999</v>
      </c>
      <c r="AG2465" s="40"/>
      <c r="AH2465" s="73"/>
      <c r="AI2465" s="40"/>
      <c r="AJ2465" s="73">
        <v>450</v>
      </c>
      <c r="AK2465" s="40">
        <v>2042</v>
      </c>
      <c r="AL2465" s="73">
        <v>200</v>
      </c>
      <c r="AM2465" s="70"/>
      <c r="AN2465" s="74"/>
      <c r="AO2465" s="70"/>
      <c r="AP2465" s="63"/>
      <c r="AQ2465" s="63"/>
      <c r="AR2465" s="40"/>
      <c r="AS2465" s="40"/>
      <c r="AT2465" s="63"/>
      <c r="AU2465" s="63"/>
      <c r="AV2465" s="142"/>
      <c r="AW2465" s="71">
        <v>4.2509999999999996E-3</v>
      </c>
      <c r="AX2465" s="45"/>
      <c r="AY2465" s="45"/>
      <c r="AZ2465" s="46"/>
      <c r="BA2465" s="152"/>
      <c r="BB2465" s="47"/>
      <c r="BC2465" s="158">
        <v>0</v>
      </c>
      <c r="BD2465" s="158"/>
      <c r="BE2465" s="47"/>
      <c r="BF2465" s="56"/>
      <c r="BG2465" s="49"/>
      <c r="BH2465" s="50"/>
      <c r="BI2465" s="49"/>
      <c r="BJ2465" s="49"/>
      <c r="BK2465" s="49"/>
      <c r="BL2465" s="49"/>
      <c r="BM2465" s="49"/>
      <c r="BN2465" s="50"/>
      <c r="BO2465" s="49"/>
      <c r="BP2465" s="49"/>
      <c r="BQ2465" s="50"/>
      <c r="BR2465" s="9"/>
    </row>
    <row r="2466" spans="1:70" s="7" customFormat="1" x14ac:dyDescent="0.25">
      <c r="A2466" s="68" t="s">
        <v>3298</v>
      </c>
      <c r="B2466" s="67" t="s">
        <v>3296</v>
      </c>
      <c r="C2466" s="52">
        <v>45005.855833333335</v>
      </c>
      <c r="D2466" s="16">
        <f t="shared" ref="D2466" si="7013">(K2466*M2466+P2466*R2466)/(24*60*60)</f>
        <v>4.0138888888888891E-2</v>
      </c>
      <c r="E2466" s="180"/>
      <c r="F2466" s="14" t="s">
        <v>3292</v>
      </c>
      <c r="G2466" s="15">
        <v>0.11600000000000001</v>
      </c>
      <c r="H2466" s="131">
        <v>5</v>
      </c>
      <c r="I2466" s="131">
        <v>15</v>
      </c>
      <c r="J2466" s="143" t="s">
        <v>2277</v>
      </c>
      <c r="K2466" s="27">
        <v>12</v>
      </c>
      <c r="L2466" s="27">
        <v>6.0000000000000001E-3</v>
      </c>
      <c r="M2466" s="179">
        <v>289</v>
      </c>
      <c r="N2466" s="13">
        <v>289</v>
      </c>
      <c r="O2466" s="17">
        <v>2E-3</v>
      </c>
      <c r="P2466" s="27">
        <v>0</v>
      </c>
      <c r="Q2466" s="27">
        <v>6.0000000000000001E-3</v>
      </c>
      <c r="R2466" s="13">
        <v>938</v>
      </c>
      <c r="S2466" s="13">
        <v>240</v>
      </c>
      <c r="T2466" s="133">
        <v>2.9999999999999997E-4</v>
      </c>
      <c r="U2466" s="27">
        <v>3.6165000000000003E-2</v>
      </c>
      <c r="V2466" s="8">
        <f t="shared" ref="V2466" si="7014">IF(AB2464="Latest Sag:",-(K2466*L2466+P2466*Q2466),-(K2466*L2466+P2466*Q2466)+U2466)</f>
        <v>-7.2000000000000008E-2</v>
      </c>
      <c r="W2466" s="8">
        <f t="shared" ref="W2466" si="7015">IF(OR(AC2465="",AC2465=0),Z2465+V2466,IF(AB2464="Latest Sag:",AA2465+U2466+V2466,AC2465+V2466))</f>
        <v>0.12080199999999999</v>
      </c>
      <c r="X2466" s="33">
        <v>-43.742606000000002</v>
      </c>
      <c r="Y2466" s="53">
        <f t="shared" ref="Y2466" si="7016">IF(OR(ISBLANK(X2466),X2464=VALUE(20)),,IF(W2464="Latest Z20:",ABS(X2464-X2466-K2463*L2463-P2463*Q2463+U2465+U2466),ABS(X2465-X2466-K2465*L2465-P2465*Q2465+U2466)))</f>
        <v>0</v>
      </c>
      <c r="Z2466" s="28">
        <v>-67.834350999999998</v>
      </c>
      <c r="AA2466" s="28">
        <v>0.15662699999999999</v>
      </c>
      <c r="AB2466" s="28">
        <v>-3.3713E-2</v>
      </c>
      <c r="AC2466" s="8">
        <f t="shared" ref="AC2466" si="7017">AB2466+AA2466</f>
        <v>0.122914</v>
      </c>
      <c r="AD2466" s="35">
        <v>0.11459946270827299</v>
      </c>
      <c r="AE2466" s="8">
        <f t="shared" ref="AE2466" si="7018">IF(AD2466="",0,IF(OR(AC2466="",AC2466=0),W2466-AD2466,AC2466-AD2466))</f>
        <v>8.3145372917270005E-3</v>
      </c>
      <c r="AF2466" s="58">
        <f t="shared" ref="AF2466" si="7019">IF(AA2466="",(Z2466-V2466)-Z2465,AC2466-W2466)</f>
        <v>2.1120000000000028E-3</v>
      </c>
      <c r="AG2466" s="40"/>
      <c r="AH2466" s="73"/>
      <c r="AI2466" s="40"/>
      <c r="AJ2466" s="73">
        <v>450</v>
      </c>
      <c r="AK2466" s="40">
        <v>20</v>
      </c>
      <c r="AL2466" s="73">
        <v>200</v>
      </c>
      <c r="AM2466" s="70"/>
      <c r="AN2466" s="74"/>
      <c r="AO2466" s="70"/>
      <c r="AP2466" s="63"/>
      <c r="AQ2466" s="63"/>
      <c r="AR2466" s="40"/>
      <c r="AS2466" s="40"/>
      <c r="AT2466" s="63"/>
      <c r="AU2466" s="63"/>
      <c r="AV2466" s="142"/>
      <c r="AW2466" s="71"/>
      <c r="AX2466" s="45"/>
      <c r="AY2466" s="45"/>
      <c r="AZ2466" s="46"/>
      <c r="BA2466" s="152"/>
      <c r="BB2466" s="47"/>
      <c r="BC2466" s="158">
        <v>0</v>
      </c>
      <c r="BD2466" s="158"/>
      <c r="BE2466" s="47"/>
      <c r="BF2466" s="56"/>
      <c r="BG2466" s="49"/>
      <c r="BH2466" s="50"/>
      <c r="BI2466" s="49"/>
      <c r="BJ2466" s="49"/>
      <c r="BK2466" s="49"/>
      <c r="BL2466" s="49"/>
      <c r="BM2466" s="49"/>
      <c r="BN2466" s="50"/>
      <c r="BO2466" s="49"/>
      <c r="BP2466" s="49"/>
      <c r="BQ2466" s="50"/>
      <c r="BR2466" s="9"/>
    </row>
    <row r="2467" spans="1:70" s="7" customFormat="1" x14ac:dyDescent="0.25">
      <c r="A2467" s="68" t="s">
        <v>3301</v>
      </c>
      <c r="B2467" s="67" t="s">
        <v>3300</v>
      </c>
      <c r="C2467" s="52">
        <v>45005.911354166667</v>
      </c>
      <c r="D2467" s="16">
        <f t="shared" ref="D2467" si="7020">(K2467*M2467+P2467*R2467)/(24*60*60)</f>
        <v>1.0034722222222223E-2</v>
      </c>
      <c r="E2467" s="180"/>
      <c r="F2467" s="14" t="s">
        <v>3292</v>
      </c>
      <c r="G2467" s="15">
        <v>0.11600000000000001</v>
      </c>
      <c r="H2467" s="131">
        <v>5</v>
      </c>
      <c r="I2467" s="131">
        <v>15</v>
      </c>
      <c r="J2467" s="143" t="s">
        <v>2277</v>
      </c>
      <c r="K2467" s="27">
        <v>3</v>
      </c>
      <c r="L2467" s="27">
        <v>6.0000000000000001E-3</v>
      </c>
      <c r="M2467" s="179">
        <v>289</v>
      </c>
      <c r="N2467" s="13">
        <v>289</v>
      </c>
      <c r="O2467" s="17">
        <v>2E-3</v>
      </c>
      <c r="P2467" s="27">
        <v>0</v>
      </c>
      <c r="Q2467" s="27">
        <v>6.0000000000000001E-3</v>
      </c>
      <c r="R2467" s="13">
        <v>938</v>
      </c>
      <c r="S2467" s="13">
        <v>240</v>
      </c>
      <c r="T2467" s="133">
        <v>2.9999999999999997E-4</v>
      </c>
      <c r="U2467" s="27">
        <v>1.4678E-2</v>
      </c>
      <c r="V2467" s="8">
        <f t="shared" ref="V2467" si="7021">IF(AB2465="Latest Sag:",-(K2467*L2467+P2467*Q2467),-(K2467*L2467+P2467*Q2467)+U2467)</f>
        <v>-3.322000000000002E-3</v>
      </c>
      <c r="W2467" s="8">
        <f t="shared" ref="W2467" si="7022">IF(OR(AC2466="",AC2466=0),Z2466+V2467,IF(AB2465="Latest Sag:",AA2466+U2467+V2467,AC2466+V2467))</f>
        <v>0.11959199999999999</v>
      </c>
      <c r="X2467" s="33">
        <v>-43.799931000000001</v>
      </c>
      <c r="Y2467" s="53">
        <f t="shared" ref="Y2467" si="7023">IF(OR(ISBLANK(X2467),X2465=VALUE(20)),,IF(W2465="Latest Z20:",ABS(X2465-X2467-K2464*L2464-P2464*Q2464+U2466+U2467),ABS(X2466-X2467-K2466*L2466-P2466*Q2466+U2467)))</f>
        <v>2.9999999987297132E-6</v>
      </c>
      <c r="Z2467" s="28">
        <v>-67.834553999999997</v>
      </c>
      <c r="AA2467" s="28">
        <v>0.15662000000000001</v>
      </c>
      <c r="AB2467" s="28">
        <v>-3.6721999999999998E-2</v>
      </c>
      <c r="AC2467" s="8">
        <f t="shared" ref="AC2467" si="7024">AB2467+AA2467</f>
        <v>0.119898</v>
      </c>
      <c r="AD2467" s="35">
        <v>0.11459946270827299</v>
      </c>
      <c r="AE2467" s="8">
        <f t="shared" ref="AE2467" si="7025">IF(AD2467="",0,IF(OR(AC2467="",AC2467=0),W2467-AD2467,AC2467-AD2467))</f>
        <v>5.2985372917270096E-3</v>
      </c>
      <c r="AF2467" s="58">
        <f t="shared" ref="AF2467" si="7026">IF(AA2467="",(Z2467-V2467)-Z2466,AC2467-W2467)</f>
        <v>3.0600000000001459E-4</v>
      </c>
      <c r="AG2467" s="40"/>
      <c r="AH2467" s="73"/>
      <c r="AI2467" s="40"/>
      <c r="AJ2467" s="73">
        <v>450</v>
      </c>
      <c r="AK2467" s="40">
        <v>16</v>
      </c>
      <c r="AL2467" s="73">
        <v>200</v>
      </c>
      <c r="AM2467" s="70"/>
      <c r="AN2467" s="74"/>
      <c r="AO2467" s="70"/>
      <c r="AP2467" s="63"/>
      <c r="AQ2467" s="63"/>
      <c r="AR2467" s="40"/>
      <c r="AS2467" s="40"/>
      <c r="AT2467" s="63"/>
      <c r="AU2467" s="63"/>
      <c r="AV2467" s="142"/>
      <c r="AW2467" s="71"/>
      <c r="AX2467" s="45"/>
      <c r="AY2467" s="45"/>
      <c r="AZ2467" s="46"/>
      <c r="BA2467" s="152"/>
      <c r="BB2467" s="47"/>
      <c r="BC2467" s="158">
        <v>0</v>
      </c>
      <c r="BD2467" s="158"/>
      <c r="BE2467" s="47"/>
      <c r="BF2467" s="56"/>
      <c r="BG2467" s="49"/>
      <c r="BH2467" s="50"/>
      <c r="BI2467" s="49"/>
      <c r="BJ2467" s="49"/>
      <c r="BK2467" s="49"/>
      <c r="BL2467" s="49"/>
      <c r="BM2467" s="49"/>
      <c r="BN2467" s="50"/>
      <c r="BO2467" s="49"/>
      <c r="BP2467" s="49"/>
      <c r="BQ2467" s="50"/>
      <c r="BR2467" s="9"/>
    </row>
    <row r="2468" spans="1:70" s="7" customFormat="1" x14ac:dyDescent="0.25">
      <c r="A2468" s="68" t="s">
        <v>3302</v>
      </c>
      <c r="B2468" s="67" t="s">
        <v>3300</v>
      </c>
      <c r="C2468" s="52">
        <v>45005.93173611111</v>
      </c>
      <c r="D2468" s="16">
        <f t="shared" ref="D2468" si="7027">(K2468*M2468+P2468*R2468)/(24*60*60)</f>
        <v>6.6898148148148151E-3</v>
      </c>
      <c r="E2468" s="180"/>
      <c r="F2468" s="14" t="s">
        <v>3292</v>
      </c>
      <c r="G2468" s="15">
        <v>0.11600000000000001</v>
      </c>
      <c r="H2468" s="131">
        <v>5</v>
      </c>
      <c r="I2468" s="131">
        <v>15</v>
      </c>
      <c r="J2468" s="143" t="s">
        <v>2277</v>
      </c>
      <c r="K2468" s="27">
        <v>2</v>
      </c>
      <c r="L2468" s="27">
        <v>6.0000000000000001E-3</v>
      </c>
      <c r="M2468" s="179">
        <v>289</v>
      </c>
      <c r="N2468" s="13">
        <v>289</v>
      </c>
      <c r="O2468" s="17">
        <v>2E-3</v>
      </c>
      <c r="P2468" s="27">
        <v>0</v>
      </c>
      <c r="Q2468" s="27">
        <v>6.0000000000000001E-3</v>
      </c>
      <c r="R2468" s="13">
        <v>938</v>
      </c>
      <c r="S2468" s="13">
        <v>240</v>
      </c>
      <c r="T2468" s="133">
        <v>2.9999999999999997E-4</v>
      </c>
      <c r="U2468" s="27">
        <v>6.7999999999999996E-3</v>
      </c>
      <c r="V2468" s="8">
        <f t="shared" ref="V2468" si="7028">IF(AB2466="Latest Sag:",-(K2468*L2468+P2468*Q2468),-(K2468*L2468+P2468*Q2468)+U2468)</f>
        <v>-5.2000000000000006E-3</v>
      </c>
      <c r="W2468" s="8">
        <f t="shared" ref="W2468" si="7029">IF(OR(AC2467="",AC2467=0),Z2467+V2468,IF(AB2466="Latest Sag:",AA2467+U2468+V2468,AC2467+V2468))</f>
        <v>0.11469800000000001</v>
      </c>
      <c r="X2468" s="33">
        <v>-43.811129999999999</v>
      </c>
      <c r="Y2468" s="53">
        <f t="shared" ref="Y2468" si="7030">IF(OR(ISBLANK(X2468),X2466=VALUE(20)),,IF(W2466="Latest Z20:",ABS(X2466-X2468-K2465*L2465-P2465*Q2465+U2467+U2468),ABS(X2467-X2468-K2467*L2467-P2467*Q2467+U2468)))</f>
        <v>1.0000000022639469E-6</v>
      </c>
      <c r="Z2468" s="28">
        <v>-67.834619000000004</v>
      </c>
      <c r="AA2468" s="28">
        <v>0.15661700000000001</v>
      </c>
      <c r="AB2468" s="28">
        <v>-4.163E-2</v>
      </c>
      <c r="AC2468" s="8">
        <f t="shared" ref="AC2468" si="7031">AB2468+AA2468</f>
        <v>0.11498700000000001</v>
      </c>
      <c r="AD2468" s="35">
        <v>0.11459946270827299</v>
      </c>
      <c r="AE2468" s="8">
        <f t="shared" ref="AE2468" si="7032">IF(AD2468="",0,IF(OR(AC2468="",AC2468=0),W2468-AD2468,AC2468-AD2468))</f>
        <v>3.875372917270109E-4</v>
      </c>
      <c r="AF2468" s="58">
        <f t="shared" ref="AF2468" si="7033">IF(AA2468="",(Z2468-V2468)-Z2467,AC2468-W2468)</f>
        <v>2.8899999999999759E-4</v>
      </c>
      <c r="AG2468" s="40"/>
      <c r="AH2468" s="73"/>
      <c r="AI2468" s="40"/>
      <c r="AJ2468" s="73">
        <v>450</v>
      </c>
      <c r="AK2468" s="40">
        <v>27</v>
      </c>
      <c r="AL2468" s="73">
        <v>200</v>
      </c>
      <c r="AM2468" s="70"/>
      <c r="AN2468" s="74"/>
      <c r="AO2468" s="70"/>
      <c r="AP2468" s="63"/>
      <c r="AQ2468" s="63"/>
      <c r="AR2468" s="40"/>
      <c r="AS2468" s="40"/>
      <c r="AT2468" s="63"/>
      <c r="AU2468" s="63"/>
      <c r="AV2468" s="142"/>
      <c r="AW2468" s="71"/>
      <c r="AX2468" s="45"/>
      <c r="AY2468" s="45"/>
      <c r="AZ2468" s="46"/>
      <c r="BA2468" s="152"/>
      <c r="BB2468" s="47"/>
      <c r="BC2468" s="158">
        <v>0</v>
      </c>
      <c r="BD2468" s="158"/>
      <c r="BE2468" s="47"/>
      <c r="BF2468" s="56"/>
      <c r="BG2468" s="49"/>
      <c r="BH2468" s="50"/>
      <c r="BI2468" s="49"/>
      <c r="BJ2468" s="49"/>
      <c r="BK2468" s="49"/>
      <c r="BL2468" s="49"/>
      <c r="BM2468" s="49"/>
      <c r="BN2468" s="50"/>
      <c r="BO2468" s="49"/>
      <c r="BP2468" s="49"/>
      <c r="BQ2468" s="50"/>
      <c r="BR2468" s="9"/>
    </row>
    <row r="2469" spans="1:70" s="7" customFormat="1" x14ac:dyDescent="0.25">
      <c r="A2469" s="68" t="s">
        <v>3303</v>
      </c>
      <c r="B2469" s="67" t="s">
        <v>3300</v>
      </c>
      <c r="C2469" s="52">
        <v>45005.948946759258</v>
      </c>
      <c r="D2469" s="16">
        <f t="shared" ref="D2469" si="7034">(K2469*M2469+P2469*R2469)/(24*60*60)</f>
        <v>6.6898148148148151E-3</v>
      </c>
      <c r="E2469" s="180"/>
      <c r="F2469" s="14" t="s">
        <v>3292</v>
      </c>
      <c r="G2469" s="15">
        <v>0.11600000000000001</v>
      </c>
      <c r="H2469" s="131">
        <v>5</v>
      </c>
      <c r="I2469" s="131">
        <v>15</v>
      </c>
      <c r="J2469" s="143" t="s">
        <v>2277</v>
      </c>
      <c r="K2469" s="27">
        <v>2</v>
      </c>
      <c r="L2469" s="27">
        <v>6.0000000000000001E-3</v>
      </c>
      <c r="M2469" s="179">
        <v>289</v>
      </c>
      <c r="N2469" s="13">
        <v>289</v>
      </c>
      <c r="O2469" s="17">
        <v>2E-3</v>
      </c>
      <c r="P2469" s="27">
        <v>0</v>
      </c>
      <c r="Q2469" s="27">
        <v>6.0000000000000001E-3</v>
      </c>
      <c r="R2469" s="13">
        <v>938</v>
      </c>
      <c r="S2469" s="13">
        <v>240</v>
      </c>
      <c r="T2469" s="133">
        <v>2.9999999999999997E-4</v>
      </c>
      <c r="U2469" s="27">
        <v>1.1728000000000001E-2</v>
      </c>
      <c r="V2469" s="8">
        <f t="shared" ref="V2469" si="7035">IF(AB2467="Latest Sag:",-(K2469*L2469+P2469*Q2469),-(K2469*L2469+P2469*Q2469)+U2469)</f>
        <v>-2.7199999999999967E-4</v>
      </c>
      <c r="W2469" s="8">
        <f t="shared" ref="W2469" si="7036">IF(OR(AC2468="",AC2468=0),Z2468+V2469,IF(AB2467="Latest Sag:",AA2468+U2469+V2469,AC2468+V2469))</f>
        <v>0.11471500000000001</v>
      </c>
      <c r="X2469" s="33">
        <v>-43.811399999999999</v>
      </c>
      <c r="Y2469" s="53">
        <f t="shared" ref="Y2469" si="7037">IF(OR(ISBLANK(X2469),X2467=VALUE(20)),,IF(W2467="Latest Z20:",ABS(X2467-X2469-K2466*L2466-P2466*Q2466+U2468+U2469),ABS(X2468-X2469-K2468*L2468-P2468*Q2468+U2469)))</f>
        <v>1.9999999995631151E-6</v>
      </c>
      <c r="Z2469" s="28">
        <v>-67.834603999999999</v>
      </c>
      <c r="AA2469" s="28">
        <v>0.15664700000000001</v>
      </c>
      <c r="AB2469" s="28">
        <v>-4.1708000000000002E-2</v>
      </c>
      <c r="AC2469" s="8">
        <f t="shared" ref="AC2469" si="7038">AB2469+AA2469</f>
        <v>0.11493900000000001</v>
      </c>
      <c r="AD2469" s="35">
        <v>0.11459946270827299</v>
      </c>
      <c r="AE2469" s="8">
        <f t="shared" ref="AE2469" si="7039">IF(AD2469="",0,IF(OR(AC2469="",AC2469=0),W2469-AD2469,AC2469-AD2469))</f>
        <v>3.3953729172701841E-4</v>
      </c>
      <c r="AF2469" s="58">
        <f t="shared" ref="AF2469" si="7040">IF(AA2469="",(Z2469-V2469)-Z2468,AC2469-W2469)</f>
        <v>2.2400000000000198E-4</v>
      </c>
      <c r="AG2469" s="40"/>
      <c r="AH2469" s="73"/>
      <c r="AI2469" s="40"/>
      <c r="AJ2469" s="73">
        <v>450</v>
      </c>
      <c r="AK2469" s="40">
        <v>19</v>
      </c>
      <c r="AL2469" s="73">
        <v>200</v>
      </c>
      <c r="AM2469" s="70"/>
      <c r="AN2469" s="74"/>
      <c r="AO2469" s="70"/>
      <c r="AP2469" s="63"/>
      <c r="AQ2469" s="63"/>
      <c r="AR2469" s="40"/>
      <c r="AS2469" s="40"/>
      <c r="AT2469" s="63"/>
      <c r="AU2469" s="63"/>
      <c r="AV2469" s="142"/>
      <c r="AW2469" s="71"/>
      <c r="AX2469" s="45"/>
      <c r="AY2469" s="45"/>
      <c r="AZ2469" s="46"/>
      <c r="BA2469" s="152"/>
      <c r="BB2469" s="47"/>
      <c r="BC2469" s="158">
        <v>0</v>
      </c>
      <c r="BD2469" s="158"/>
      <c r="BE2469" s="47"/>
      <c r="BF2469" s="56"/>
      <c r="BG2469" s="49"/>
      <c r="BH2469" s="50"/>
      <c r="BI2469" s="49"/>
      <c r="BJ2469" s="49"/>
      <c r="BK2469" s="49"/>
      <c r="BL2469" s="49"/>
      <c r="BM2469" s="49"/>
      <c r="BN2469" s="50"/>
      <c r="BO2469" s="49"/>
      <c r="BP2469" s="49"/>
      <c r="BQ2469" s="50"/>
      <c r="BR2469" s="9"/>
    </row>
    <row r="2470" spans="1:70" s="7" customFormat="1" x14ac:dyDescent="0.25">
      <c r="A2470" s="68" t="s">
        <v>3304</v>
      </c>
      <c r="B2470" s="67" t="s">
        <v>3300</v>
      </c>
      <c r="C2470" s="52">
        <v>45005.967268518521</v>
      </c>
      <c r="D2470" s="16">
        <f t="shared" ref="D2470" si="7041">(K2470*M2470+P2470*R2470)/(24*60*60)</f>
        <v>6.6898148148148151E-3</v>
      </c>
      <c r="E2470" s="180"/>
      <c r="F2470" s="14" t="s">
        <v>3292</v>
      </c>
      <c r="G2470" s="15">
        <v>0.11600000000000001</v>
      </c>
      <c r="H2470" s="131">
        <v>5</v>
      </c>
      <c r="I2470" s="131">
        <v>15</v>
      </c>
      <c r="J2470" s="143" t="s">
        <v>2277</v>
      </c>
      <c r="K2470" s="27">
        <v>2</v>
      </c>
      <c r="L2470" s="27">
        <v>6.0000000000000001E-3</v>
      </c>
      <c r="M2470" s="179">
        <v>289</v>
      </c>
      <c r="N2470" s="13">
        <v>289</v>
      </c>
      <c r="O2470" s="17">
        <v>2E-3</v>
      </c>
      <c r="P2470" s="27">
        <v>0</v>
      </c>
      <c r="Q2470" s="27">
        <v>6.0000000000000001E-3</v>
      </c>
      <c r="R2470" s="13">
        <v>938</v>
      </c>
      <c r="S2470" s="13">
        <v>240</v>
      </c>
      <c r="T2470" s="133">
        <v>2.9999999999999997E-4</v>
      </c>
      <c r="U2470" s="27">
        <v>1.1672999999999999E-2</v>
      </c>
      <c r="V2470" s="8">
        <f t="shared" ref="V2470" si="7042">IF(AB2468="Latest Sag:",-(K2470*L2470+P2470*Q2470),-(K2470*L2470+P2470*Q2470)+U2470)</f>
        <v>-3.270000000000009E-4</v>
      </c>
      <c r="W2470" s="8">
        <f t="shared" ref="W2470" si="7043">IF(OR(AC2469="",AC2469=0),Z2469+V2470,IF(AB2468="Latest Sag:",AA2469+U2470+V2470,AC2469+V2470))</f>
        <v>0.11461200000000002</v>
      </c>
      <c r="X2470" s="33">
        <v>-43.811728000000002</v>
      </c>
      <c r="Y2470" s="53">
        <f t="shared" ref="Y2470" si="7044">IF(OR(ISBLANK(X2470),X2468=VALUE(20)),,IF(W2468="Latest Z20:",ABS(X2468-X2470-K2467*L2467-P2467*Q2467+U2469+U2470),ABS(X2469-X2470-K2469*L2469-P2469*Q2469+U2470)))</f>
        <v>1.000000003213708E-6</v>
      </c>
      <c r="Z2470" s="28">
        <v>-67.834609999999998</v>
      </c>
      <c r="AA2470" s="28">
        <v>0.15659600000000001</v>
      </c>
      <c r="AB2470" s="28">
        <v>-4.2136E-2</v>
      </c>
      <c r="AC2470" s="8">
        <f t="shared" ref="AC2470" si="7045">AB2470+AA2470</f>
        <v>0.11446000000000001</v>
      </c>
      <c r="AD2470" s="35">
        <v>0.11459946270827299</v>
      </c>
      <c r="AE2470" s="8">
        <f t="shared" ref="AE2470" si="7046">IF(AD2470="",0,IF(OR(AC2470="",AC2470=0),W2470-AD2470,AC2470-AD2470))</f>
        <v>-1.3946270827298879E-4</v>
      </c>
      <c r="AF2470" s="58">
        <f t="shared" ref="AF2470" si="7047">IF(AA2470="",(Z2470-V2470)-Z2469,AC2470-W2470)</f>
        <v>-1.5200000000001324E-4</v>
      </c>
      <c r="AG2470" s="40"/>
      <c r="AH2470" s="73"/>
      <c r="AI2470" s="40"/>
      <c r="AJ2470" s="73">
        <v>450</v>
      </c>
      <c r="AK2470" s="40">
        <v>15</v>
      </c>
      <c r="AL2470" s="73">
        <v>200</v>
      </c>
      <c r="AM2470" s="70"/>
      <c r="AN2470" s="74"/>
      <c r="AO2470" s="70"/>
      <c r="AP2470" s="63"/>
      <c r="AQ2470" s="63"/>
      <c r="AR2470" s="40"/>
      <c r="AS2470" s="40"/>
      <c r="AT2470" s="63"/>
      <c r="AU2470" s="63"/>
      <c r="AV2470" s="142"/>
      <c r="AW2470" s="71"/>
      <c r="AX2470" s="45"/>
      <c r="AY2470" s="45"/>
      <c r="AZ2470" s="46"/>
      <c r="BA2470" s="152"/>
      <c r="BB2470" s="47"/>
      <c r="BC2470" s="158">
        <v>0</v>
      </c>
      <c r="BD2470" s="158">
        <v>8</v>
      </c>
      <c r="BE2470" s="47">
        <v>32.700000000000003</v>
      </c>
      <c r="BF2470" s="56"/>
      <c r="BG2470" s="49"/>
      <c r="BH2470" s="50"/>
      <c r="BI2470" s="49"/>
      <c r="BJ2470" s="49"/>
      <c r="BK2470" s="49"/>
      <c r="BL2470" s="49"/>
      <c r="BM2470" s="49"/>
      <c r="BN2470" s="50"/>
      <c r="BO2470" s="49"/>
      <c r="BP2470" s="49"/>
      <c r="BQ2470" s="50"/>
      <c r="BR2470" s="9"/>
    </row>
    <row r="2471" spans="1:70" s="6" customFormat="1" x14ac:dyDescent="0.25">
      <c r="A2471" s="1" t="s">
        <v>25</v>
      </c>
      <c r="B2471" s="136"/>
      <c r="C2471" s="137">
        <v>45006.021944444445</v>
      </c>
      <c r="D2471" s="146">
        <v>4.67</v>
      </c>
      <c r="E2471" s="181" t="s">
        <v>814</v>
      </c>
      <c r="F2471" s="165" t="s">
        <v>1157</v>
      </c>
      <c r="G2471" s="22"/>
      <c r="H2471" s="134"/>
      <c r="I2471" s="134"/>
      <c r="J2471" s="145"/>
      <c r="K2471" s="29"/>
      <c r="L2471" s="29"/>
      <c r="M2471" s="1"/>
      <c r="N2471" s="1"/>
      <c r="O2471" s="3"/>
      <c r="P2471" s="29"/>
      <c r="Q2471" s="29"/>
      <c r="R2471" s="1"/>
      <c r="S2471" s="1"/>
      <c r="T2471" s="147" t="s">
        <v>903</v>
      </c>
      <c r="U2471" s="32" t="s">
        <v>24</v>
      </c>
      <c r="V2471" s="24"/>
      <c r="W2471" s="25" t="s">
        <v>22</v>
      </c>
      <c r="X2471" s="30">
        <v>20</v>
      </c>
      <c r="Y2471" s="138"/>
      <c r="Z2471" s="30"/>
      <c r="AA2471" s="30"/>
      <c r="AB2471" s="36" t="s">
        <v>21</v>
      </c>
      <c r="AC2471" s="24">
        <f>$AC$2470</f>
        <v>0.11446000000000001</v>
      </c>
      <c r="AD2471" s="30"/>
      <c r="AE2471" s="24"/>
      <c r="AF2471" s="24"/>
      <c r="AG2471" s="41"/>
      <c r="AH2471" s="41"/>
      <c r="AI2471" s="41"/>
      <c r="AJ2471" s="41"/>
      <c r="AK2471" s="41"/>
      <c r="AL2471" s="41"/>
      <c r="AM2471" s="41"/>
      <c r="AN2471" s="41"/>
      <c r="AO2471" s="41"/>
      <c r="AP2471" s="135"/>
      <c r="AQ2471" s="135"/>
      <c r="AR2471" s="41"/>
      <c r="AS2471" s="41"/>
      <c r="AT2471" s="135"/>
      <c r="AU2471" s="135"/>
      <c r="AV2471" s="29"/>
      <c r="AW2471" s="42"/>
      <c r="AX2471" s="42"/>
      <c r="AY2471" s="42"/>
      <c r="AZ2471" s="43"/>
      <c r="BA2471" s="151"/>
      <c r="BB2471" s="44"/>
      <c r="BC2471" s="157">
        <v>1</v>
      </c>
      <c r="BD2471" s="157"/>
      <c r="BE2471" s="44"/>
      <c r="BF2471" s="48"/>
      <c r="BG2471" s="48"/>
      <c r="BH2471" s="48"/>
      <c r="BI2471" s="48"/>
      <c r="BJ2471" s="48"/>
      <c r="BK2471" s="48"/>
      <c r="BL2471" s="48"/>
      <c r="BM2471" s="48"/>
      <c r="BN2471" s="48"/>
      <c r="BO2471" s="48"/>
      <c r="BP2471" s="48"/>
      <c r="BQ2471" s="48"/>
      <c r="BR2471" s="1"/>
    </row>
    <row r="2472" spans="1:70" s="7" customFormat="1" x14ac:dyDescent="0.25">
      <c r="A2472" s="68" t="s">
        <v>1112</v>
      </c>
      <c r="B2472" s="67" t="s">
        <v>3307</v>
      </c>
      <c r="C2472" s="52">
        <v>45006.022013888891</v>
      </c>
      <c r="D2472" s="16">
        <f t="shared" ref="D2472" si="7048">(K2472*M2472+P2472*R2472)/(24*60*60)</f>
        <v>0</v>
      </c>
      <c r="E2472" s="180" t="s">
        <v>3305</v>
      </c>
      <c r="F2472" s="14" t="s">
        <v>3306</v>
      </c>
      <c r="G2472" s="15">
        <v>0.11799999999999999</v>
      </c>
      <c r="H2472" s="131">
        <v>5</v>
      </c>
      <c r="I2472" s="131">
        <v>15</v>
      </c>
      <c r="J2472" s="143" t="s">
        <v>2139</v>
      </c>
      <c r="K2472" s="37"/>
      <c r="L2472" s="27">
        <v>6.0000000000000001E-3</v>
      </c>
      <c r="M2472" s="179">
        <v>57</v>
      </c>
      <c r="N2472" s="13">
        <v>289</v>
      </c>
      <c r="O2472" s="17">
        <v>2E-3</v>
      </c>
      <c r="P2472" s="37"/>
      <c r="Q2472" s="27">
        <v>6.0000000000000001E-3</v>
      </c>
      <c r="R2472" s="13">
        <v>938</v>
      </c>
      <c r="S2472" s="13">
        <v>240</v>
      </c>
      <c r="T2472" s="133">
        <v>2.9999999999999997E-4</v>
      </c>
      <c r="U2472" s="27">
        <v>0</v>
      </c>
      <c r="V2472" s="8">
        <f t="shared" ref="V2472" si="7049">IF(AB2470="Latest Sag:",-(K2472*L2472+P2472*Q2472),-(K2472*L2472+P2472*Q2472)+U2472)</f>
        <v>0</v>
      </c>
      <c r="W2472" s="8">
        <f t="shared" ref="W2472" si="7050">IF(OR(AC2471="",AC2471=0),Z2471+V2472,IF(AB2470="Latest Sag:",AA2471+U2472+V2472,AC2471+V2472))</f>
        <v>0.11446000000000001</v>
      </c>
      <c r="X2472" s="34"/>
      <c r="Y2472" s="53">
        <f t="shared" ref="Y2472" si="7051">IF(OR(ISBLANK(X2472),X2470=VALUE(20)),,IF(W2470="Latest Z20:",ABS(X2470-X2472-K2469*L2469-P2469*Q2469+U2471+U2472),ABS(X2471-X2472-K2471*L2471-P2471*Q2471+U2472)))</f>
        <v>0</v>
      </c>
      <c r="Z2472" s="28">
        <v>-77.743617</v>
      </c>
      <c r="AA2472" s="28"/>
      <c r="AB2472" s="28"/>
      <c r="AC2472" s="8">
        <f t="shared" ref="AC2472" si="7052">AB2472+AA2472</f>
        <v>0</v>
      </c>
      <c r="AD2472" s="35"/>
      <c r="AE2472" s="8">
        <f t="shared" ref="AE2472" si="7053">IF(AD2472="",0,IF(OR(AC2472="",AC2472=0),W2472-AD2472,AC2472-AD2472))</f>
        <v>0</v>
      </c>
      <c r="AF2472" s="58">
        <f t="shared" ref="AF2472" si="7054">IF(AA2472="",(Z2472-V2472)-Z2471,AC2472-W2472)</f>
        <v>-77.743617</v>
      </c>
      <c r="AG2472" s="40"/>
      <c r="AH2472" s="73"/>
      <c r="AI2472" s="40"/>
      <c r="AJ2472" s="73">
        <v>450</v>
      </c>
      <c r="AK2472" s="40">
        <v>274</v>
      </c>
      <c r="AL2472" s="73">
        <v>350</v>
      </c>
      <c r="AM2472" s="70"/>
      <c r="AN2472" s="74"/>
      <c r="AO2472" s="70"/>
      <c r="AP2472" s="63"/>
      <c r="AQ2472" s="63"/>
      <c r="AR2472" s="40"/>
      <c r="AS2472" s="40"/>
      <c r="AT2472" s="63"/>
      <c r="AU2472" s="63"/>
      <c r="AV2472" s="142"/>
      <c r="AW2472" s="71">
        <v>0.02</v>
      </c>
      <c r="AX2472" s="45"/>
      <c r="AY2472" s="45"/>
      <c r="AZ2472" s="46"/>
      <c r="BA2472" s="152"/>
      <c r="BB2472" s="47"/>
      <c r="BC2472" s="158">
        <v>1</v>
      </c>
      <c r="BD2472" s="158"/>
      <c r="BE2472" s="47"/>
      <c r="BF2472" s="56"/>
      <c r="BG2472" s="49"/>
      <c r="BH2472" s="50"/>
      <c r="BI2472" s="49"/>
      <c r="BJ2472" s="49"/>
      <c r="BK2472" s="49"/>
      <c r="BL2472" s="49"/>
      <c r="BM2472" s="49"/>
      <c r="BN2472" s="50"/>
      <c r="BO2472" s="49"/>
      <c r="BP2472" s="49"/>
      <c r="BQ2472" s="50"/>
      <c r="BR2472" s="9"/>
    </row>
    <row r="2473" spans="1:70" s="7" customFormat="1" x14ac:dyDescent="0.25">
      <c r="A2473" s="68" t="s">
        <v>1116</v>
      </c>
      <c r="B2473" s="67" t="s">
        <v>3307</v>
      </c>
      <c r="C2473" s="52">
        <v>45006.038587962961</v>
      </c>
      <c r="D2473" s="16">
        <f t="shared" ref="D2473" si="7055">(K2473*M2473+P2473*R2473)/(24*60*60)</f>
        <v>1.9791666666666668E-3</v>
      </c>
      <c r="E2473" s="180"/>
      <c r="F2473" s="14" t="s">
        <v>3306</v>
      </c>
      <c r="G2473" s="15">
        <v>0.11799999999999999</v>
      </c>
      <c r="H2473" s="131">
        <v>5</v>
      </c>
      <c r="I2473" s="131">
        <v>15</v>
      </c>
      <c r="J2473" s="143" t="s">
        <v>2139</v>
      </c>
      <c r="K2473" s="27">
        <v>3</v>
      </c>
      <c r="L2473" s="27">
        <v>6.0000000000000001E-3</v>
      </c>
      <c r="M2473" s="179">
        <v>57</v>
      </c>
      <c r="N2473" s="13">
        <v>289</v>
      </c>
      <c r="O2473" s="17">
        <v>2E-3</v>
      </c>
      <c r="P2473" s="27">
        <v>0</v>
      </c>
      <c r="Q2473" s="27">
        <v>6.0000000000000001E-3</v>
      </c>
      <c r="R2473" s="13">
        <v>938</v>
      </c>
      <c r="S2473" s="13">
        <v>240</v>
      </c>
      <c r="T2473" s="133">
        <v>2.9999999999999997E-4</v>
      </c>
      <c r="U2473" s="27">
        <v>1.2E-2</v>
      </c>
      <c r="V2473" s="8">
        <f t="shared" ref="V2473" si="7056">IF(AB2471="Latest Sag:",-(K2473*L2473+P2473*Q2473),-(K2473*L2473+P2473*Q2473)+U2473)</f>
        <v>-1.8000000000000002E-2</v>
      </c>
      <c r="W2473" s="8">
        <f t="shared" ref="W2473" si="7057">IF(OR(AC2472="",AC2472=0),Z2472+V2473,IF(AB2471="Latest Sag:",AA2472+U2473+V2473,AC2472+V2473))</f>
        <v>-77.761617000000001</v>
      </c>
      <c r="X2473" s="33">
        <v>-53.621949999999998</v>
      </c>
      <c r="Y2473" s="53">
        <f t="shared" ref="Y2473" si="7058">IF(OR(ISBLANK(X2473),X2471=VALUE(20)),,IF(W2471="Latest Z20:",ABS(X2471-X2473-K2470*L2470-P2470*Q2470+U2472+U2473),ABS(X2472-X2473-K2472*L2472-P2472*Q2472+U2473)))</f>
        <v>0</v>
      </c>
      <c r="Z2473" s="28">
        <v>-77.746926000000002</v>
      </c>
      <c r="AA2473" s="28"/>
      <c r="AB2473" s="28"/>
      <c r="AC2473" s="8">
        <f t="shared" ref="AC2473" si="7059">AB2473+AA2473</f>
        <v>0</v>
      </c>
      <c r="AD2473" s="35"/>
      <c r="AE2473" s="8">
        <f t="shared" ref="AE2473" si="7060">IF(AD2473="",0,IF(OR(AC2473="",AC2473=0),W2473-AD2473,AC2473-AD2473))</f>
        <v>0</v>
      </c>
      <c r="AF2473" s="58">
        <f t="shared" ref="AF2473" si="7061">IF(AA2473="",(Z2473-V2473)-Z2472,AC2473-W2473)</f>
        <v>1.4690999999999121E-2</v>
      </c>
      <c r="AG2473" s="40"/>
      <c r="AH2473" s="73"/>
      <c r="AI2473" s="40"/>
      <c r="AJ2473" s="73">
        <v>450</v>
      </c>
      <c r="AK2473" s="40">
        <v>3342</v>
      </c>
      <c r="AL2473" s="73">
        <v>350</v>
      </c>
      <c r="AM2473" s="70"/>
      <c r="AN2473" s="74"/>
      <c r="AO2473" s="70"/>
      <c r="AP2473" s="63"/>
      <c r="AQ2473" s="63"/>
      <c r="AR2473" s="40"/>
      <c r="AS2473" s="40"/>
      <c r="AT2473" s="63"/>
      <c r="AU2473" s="63"/>
      <c r="AV2473" s="142"/>
      <c r="AW2473" s="71">
        <v>-8.2000000000000007E-3</v>
      </c>
      <c r="AX2473" s="45">
        <v>4.5399999999999998E-4</v>
      </c>
      <c r="AY2473" s="45">
        <v>6.5919999999999998E-3</v>
      </c>
      <c r="AZ2473" s="46"/>
      <c r="BA2473" s="152"/>
      <c r="BB2473" s="47"/>
      <c r="BC2473" s="158">
        <v>1</v>
      </c>
      <c r="BD2473" s="158"/>
      <c r="BE2473" s="47"/>
      <c r="BF2473" s="56"/>
      <c r="BG2473" s="49"/>
      <c r="BH2473" s="50"/>
      <c r="BI2473" s="49"/>
      <c r="BJ2473" s="49"/>
      <c r="BK2473" s="49"/>
      <c r="BL2473" s="49"/>
      <c r="BM2473" s="49"/>
      <c r="BN2473" s="50"/>
      <c r="BO2473" s="49"/>
      <c r="BP2473" s="49"/>
      <c r="BQ2473" s="50"/>
      <c r="BR2473" s="9"/>
    </row>
    <row r="2474" spans="1:70" s="7" customFormat="1" x14ac:dyDescent="0.25">
      <c r="A2474" s="68" t="s">
        <v>1250</v>
      </c>
      <c r="B2474" s="67" t="s">
        <v>3307</v>
      </c>
      <c r="C2474" s="52">
        <v>45006.048518518517</v>
      </c>
      <c r="D2474" s="16">
        <f t="shared" ref="D2474" si="7062">(K2474*M2474+P2474*R2474)/(24*60*60)</f>
        <v>1.9791666666666668E-3</v>
      </c>
      <c r="E2474" s="180"/>
      <c r="F2474" s="14" t="s">
        <v>3306</v>
      </c>
      <c r="G2474" s="15">
        <v>0.11799999999999999</v>
      </c>
      <c r="H2474" s="131">
        <v>5</v>
      </c>
      <c r="I2474" s="131">
        <v>15</v>
      </c>
      <c r="J2474" s="143" t="s">
        <v>2139</v>
      </c>
      <c r="K2474" s="27">
        <v>3</v>
      </c>
      <c r="L2474" s="27">
        <v>6.0000000000000001E-3</v>
      </c>
      <c r="M2474" s="179">
        <v>57</v>
      </c>
      <c r="N2474" s="13">
        <v>289</v>
      </c>
      <c r="O2474" s="17">
        <v>2E-3</v>
      </c>
      <c r="P2474" s="27">
        <v>0</v>
      </c>
      <c r="Q2474" s="27">
        <v>6.0000000000000001E-3</v>
      </c>
      <c r="R2474" s="13">
        <v>938</v>
      </c>
      <c r="S2474" s="13">
        <v>240</v>
      </c>
      <c r="T2474" s="133">
        <v>2.9999999999999997E-4</v>
      </c>
      <c r="U2474" s="27">
        <v>1.2E-2</v>
      </c>
      <c r="V2474" s="8">
        <f t="shared" ref="V2474" si="7063">IF(AB2472="Latest Sag:",-(K2474*L2474+P2474*Q2474),-(K2474*L2474+P2474*Q2474)+U2474)</f>
        <v>-6.0000000000000019E-3</v>
      </c>
      <c r="W2474" s="8">
        <f t="shared" ref="W2474" si="7064">IF(OR(AC2473="",AC2473=0),Z2473+V2474,IF(AB2472="Latest Sag:",AA2473+U2474+V2474,AC2473+V2474))</f>
        <v>-77.752926000000002</v>
      </c>
      <c r="X2474" s="33">
        <v>-53.627949999999998</v>
      </c>
      <c r="Y2474" s="53">
        <f t="shared" ref="Y2474" si="7065">IF(OR(ISBLANK(X2474),X2472=VALUE(20)),,IF(W2472="Latest Z20:",ABS(X2472-X2474-K2471*L2471-P2471*Q2471+U2473+U2474),ABS(X2473-X2474-K2473*L2473-P2473*Q2473+U2474)))</f>
        <v>2.2551405187698492E-16</v>
      </c>
      <c r="Z2474" s="28">
        <v>-77.755566999999999</v>
      </c>
      <c r="AA2474" s="28"/>
      <c r="AB2474" s="28"/>
      <c r="AC2474" s="8">
        <f t="shared" ref="AC2474" si="7066">AB2474+AA2474</f>
        <v>0</v>
      </c>
      <c r="AD2474" s="35"/>
      <c r="AE2474" s="8">
        <f t="shared" ref="AE2474" si="7067">IF(AD2474="",0,IF(OR(AC2474="",AC2474=0),W2474-AD2474,AC2474-AD2474))</f>
        <v>0</v>
      </c>
      <c r="AF2474" s="58">
        <f t="shared" ref="AF2474" si="7068">IF(AA2474="",(Z2474-V2474)-Z2473,AC2474-W2474)</f>
        <v>-2.6409999999970069E-3</v>
      </c>
      <c r="AG2474" s="40"/>
      <c r="AH2474" s="73"/>
      <c r="AI2474" s="40"/>
      <c r="AJ2474" s="73">
        <v>450</v>
      </c>
      <c r="AK2474" s="40">
        <v>411</v>
      </c>
      <c r="AL2474" s="73">
        <v>350</v>
      </c>
      <c r="AM2474" s="70"/>
      <c r="AN2474" s="74"/>
      <c r="AO2474" s="70"/>
      <c r="AP2474" s="63"/>
      <c r="AQ2474" s="63"/>
      <c r="AR2474" s="40"/>
      <c r="AS2474" s="40"/>
      <c r="AT2474" s="63"/>
      <c r="AU2474" s="63"/>
      <c r="AV2474" s="142"/>
      <c r="AW2474" s="71"/>
      <c r="AX2474" s="45">
        <v>4.6000000000000001E-4</v>
      </c>
      <c r="AY2474" s="45"/>
      <c r="AZ2474" s="46"/>
      <c r="BA2474" s="152"/>
      <c r="BB2474" s="47"/>
      <c r="BC2474" s="158">
        <v>1</v>
      </c>
      <c r="BD2474" s="158"/>
      <c r="BE2474" s="47"/>
      <c r="BF2474" s="56"/>
      <c r="BG2474" s="49"/>
      <c r="BH2474" s="50"/>
      <c r="BI2474" s="49"/>
      <c r="BJ2474" s="49"/>
      <c r="BK2474" s="49"/>
      <c r="BL2474" s="49"/>
      <c r="BM2474" s="49"/>
      <c r="BN2474" s="50"/>
      <c r="BO2474" s="49"/>
      <c r="BP2474" s="49"/>
      <c r="BQ2474" s="50"/>
      <c r="BR2474" s="9"/>
    </row>
    <row r="2475" spans="1:70" s="7" customFormat="1" x14ac:dyDescent="0.25">
      <c r="A2475" s="68" t="s">
        <v>1254</v>
      </c>
      <c r="B2475" s="67" t="s">
        <v>3307</v>
      </c>
      <c r="C2475" s="52">
        <v>45006.056851851848</v>
      </c>
      <c r="D2475" s="16">
        <f t="shared" ref="D2475" si="7069">(K2475*M2475+P2475*R2475)/(24*60*60)</f>
        <v>1.9791666666666668E-3</v>
      </c>
      <c r="E2475" s="180" t="s">
        <v>3309</v>
      </c>
      <c r="F2475" s="14" t="s">
        <v>3306</v>
      </c>
      <c r="G2475" s="15">
        <v>0.11799999999999999</v>
      </c>
      <c r="H2475" s="131">
        <v>5</v>
      </c>
      <c r="I2475" s="131">
        <v>15</v>
      </c>
      <c r="J2475" s="143" t="s">
        <v>2139</v>
      </c>
      <c r="K2475" s="27">
        <v>3</v>
      </c>
      <c r="L2475" s="27">
        <v>6.0000000000000001E-3</v>
      </c>
      <c r="M2475" s="179">
        <v>57</v>
      </c>
      <c r="N2475" s="13">
        <v>289</v>
      </c>
      <c r="O2475" s="17">
        <v>2E-3</v>
      </c>
      <c r="P2475" s="27">
        <v>0</v>
      </c>
      <c r="Q2475" s="27">
        <v>6.0000000000000001E-3</v>
      </c>
      <c r="R2475" s="13">
        <v>938</v>
      </c>
      <c r="S2475" s="13">
        <v>240</v>
      </c>
      <c r="T2475" s="133">
        <v>2.9999999999999997E-4</v>
      </c>
      <c r="U2475" s="27">
        <v>1.2E-2</v>
      </c>
      <c r="V2475" s="8">
        <f t="shared" ref="V2475" si="7070">IF(AB2473="Latest Sag:",-(K2475*L2475+P2475*Q2475),-(K2475*L2475+P2475*Q2475)+U2475)</f>
        <v>-6.0000000000000019E-3</v>
      </c>
      <c r="W2475" s="8">
        <f t="shared" ref="W2475" si="7071">IF(OR(AC2474="",AC2474=0),Z2474+V2475,IF(AB2473="Latest Sag:",AA2474+U2475+V2475,AC2474+V2475))</f>
        <v>-77.761566999999999</v>
      </c>
      <c r="X2475" s="33">
        <v>-53.633949999999999</v>
      </c>
      <c r="Y2475" s="53">
        <f t="shared" ref="Y2475" si="7072">IF(OR(ISBLANK(X2475),X2473=VALUE(20)),,IF(W2473="Latest Z20:",ABS(X2473-X2475-K2472*L2472-P2472*Q2472+U2474+U2475),ABS(X2474-X2475-K2474*L2474-P2474*Q2474+U2475)))</f>
        <v>2.2551405187698492E-16</v>
      </c>
      <c r="Z2475" s="28">
        <v>-77.761540999999994</v>
      </c>
      <c r="AA2475" s="28"/>
      <c r="AB2475" s="28"/>
      <c r="AC2475" s="8">
        <f t="shared" ref="AC2475" si="7073">AB2475+AA2475</f>
        <v>0</v>
      </c>
      <c r="AD2475" s="35"/>
      <c r="AE2475" s="8">
        <f t="shared" ref="AE2475" si="7074">IF(AD2475="",0,IF(OR(AC2475="",AC2475=0),W2475-AD2475,AC2475-AD2475))</f>
        <v>0</v>
      </c>
      <c r="AF2475" s="58">
        <f t="shared" ref="AF2475" si="7075">IF(AA2475="",(Z2475-V2475)-Z2474,AC2475-W2475)</f>
        <v>2.6000000005410584E-5</v>
      </c>
      <c r="AG2475" s="40"/>
      <c r="AH2475" s="73"/>
      <c r="AI2475" s="40"/>
      <c r="AJ2475" s="73">
        <v>450</v>
      </c>
      <c r="AK2475" s="40">
        <v>203</v>
      </c>
      <c r="AL2475" s="73">
        <v>350</v>
      </c>
      <c r="AM2475" s="70"/>
      <c r="AN2475" s="74"/>
      <c r="AO2475" s="70"/>
      <c r="AP2475" s="63"/>
      <c r="AQ2475" s="63"/>
      <c r="AR2475" s="40"/>
      <c r="AS2475" s="40"/>
      <c r="AT2475" s="63"/>
      <c r="AU2475" s="63"/>
      <c r="AV2475" s="142"/>
      <c r="AW2475" s="71"/>
      <c r="AX2475" s="45"/>
      <c r="AY2475" s="45"/>
      <c r="AZ2475" s="46"/>
      <c r="BA2475" s="152"/>
      <c r="BB2475" s="47"/>
      <c r="BC2475" s="158">
        <v>1</v>
      </c>
      <c r="BD2475" s="158"/>
      <c r="BE2475" s="47"/>
      <c r="BF2475" s="56"/>
      <c r="BG2475" s="49"/>
      <c r="BH2475" s="50"/>
      <c r="BI2475" s="49"/>
      <c r="BJ2475" s="49"/>
      <c r="BK2475" s="49"/>
      <c r="BL2475" s="49"/>
      <c r="BM2475" s="49"/>
      <c r="BN2475" s="50"/>
      <c r="BO2475" s="49"/>
      <c r="BP2475" s="49"/>
      <c r="BQ2475" s="50"/>
      <c r="BR2475" s="9"/>
    </row>
    <row r="2476" spans="1:70" s="6" customFormat="1" x14ac:dyDescent="0.25">
      <c r="A2476" s="170" t="s">
        <v>1155</v>
      </c>
      <c r="B2476" s="136"/>
      <c r="C2476" s="137">
        <v>45006.073101851849</v>
      </c>
      <c r="D2476" s="146">
        <v>1.23</v>
      </c>
      <c r="E2476" s="181" t="s">
        <v>814</v>
      </c>
      <c r="F2476" s="165" t="s">
        <v>1110</v>
      </c>
      <c r="G2476" s="22"/>
      <c r="H2476" s="134"/>
      <c r="I2476" s="134"/>
      <c r="J2476" s="145"/>
      <c r="K2476" s="29"/>
      <c r="L2476" s="29"/>
      <c r="M2476" s="1"/>
      <c r="N2476" s="1"/>
      <c r="O2476" s="3"/>
      <c r="P2476" s="29"/>
      <c r="Q2476" s="29"/>
      <c r="R2476" s="1"/>
      <c r="S2476" s="1"/>
      <c r="T2476" s="147" t="s">
        <v>903</v>
      </c>
      <c r="U2476" s="32" t="s">
        <v>24</v>
      </c>
      <c r="V2476" s="24"/>
      <c r="W2476" s="25" t="s">
        <v>22</v>
      </c>
      <c r="X2476" s="30">
        <v>20</v>
      </c>
      <c r="Y2476" s="138"/>
      <c r="Z2476" s="30"/>
      <c r="AA2476" s="30"/>
      <c r="AB2476" s="36" t="s">
        <v>21</v>
      </c>
      <c r="AC2476" s="24">
        <f>$AC$2475</f>
        <v>0</v>
      </c>
      <c r="AD2476" s="30"/>
      <c r="AE2476" s="24"/>
      <c r="AF2476" s="24"/>
      <c r="AG2476" s="41"/>
      <c r="AH2476" s="41"/>
      <c r="AI2476" s="41"/>
      <c r="AJ2476" s="41"/>
      <c r="AK2476" s="41"/>
      <c r="AL2476" s="41"/>
      <c r="AM2476" s="41"/>
      <c r="AN2476" s="41"/>
      <c r="AO2476" s="41"/>
      <c r="AP2476" s="135"/>
      <c r="AQ2476" s="135"/>
      <c r="AR2476" s="41"/>
      <c r="AS2476" s="41"/>
      <c r="AT2476" s="135"/>
      <c r="AU2476" s="135"/>
      <c r="AV2476" s="29"/>
      <c r="AW2476" s="42"/>
      <c r="AX2476" s="42"/>
      <c r="AY2476" s="42"/>
      <c r="AZ2476" s="43"/>
      <c r="BA2476" s="151"/>
      <c r="BB2476" s="44"/>
      <c r="BC2476" s="157">
        <v>0</v>
      </c>
      <c r="BD2476" s="157"/>
      <c r="BE2476" s="44"/>
      <c r="BF2476" s="48"/>
      <c r="BG2476" s="48"/>
      <c r="BH2476" s="48"/>
      <c r="BI2476" s="48"/>
      <c r="BJ2476" s="48"/>
      <c r="BK2476" s="48"/>
      <c r="BL2476" s="48"/>
      <c r="BM2476" s="48"/>
      <c r="BN2476" s="48"/>
      <c r="BO2476" s="48"/>
      <c r="BP2476" s="48"/>
      <c r="BQ2476" s="48"/>
      <c r="BR2476" s="1"/>
    </row>
    <row r="2477" spans="1:70" s="7" customFormat="1" x14ac:dyDescent="0.25">
      <c r="A2477" s="68" t="s">
        <v>3308</v>
      </c>
      <c r="B2477" s="67" t="s">
        <v>3307</v>
      </c>
      <c r="C2477" s="52">
        <v>45006.073576388888</v>
      </c>
      <c r="D2477" s="16">
        <f t="shared" ref="D2477" si="7076">(K2477*M2477+P2477*R2477)/(24*60*60)</f>
        <v>0</v>
      </c>
      <c r="E2477" s="180"/>
      <c r="F2477" s="14" t="s">
        <v>3306</v>
      </c>
      <c r="G2477" s="15">
        <v>0.11799999999999999</v>
      </c>
      <c r="H2477" s="131">
        <v>5</v>
      </c>
      <c r="I2477" s="131">
        <v>15</v>
      </c>
      <c r="J2477" s="143" t="s">
        <v>2139</v>
      </c>
      <c r="K2477" s="37"/>
      <c r="L2477" s="27">
        <v>6.0000000000000001E-3</v>
      </c>
      <c r="M2477" s="179">
        <v>289</v>
      </c>
      <c r="N2477" s="13">
        <v>289</v>
      </c>
      <c r="O2477" s="17">
        <v>2E-3</v>
      </c>
      <c r="P2477" s="37"/>
      <c r="Q2477" s="27">
        <v>6.0000000000000001E-3</v>
      </c>
      <c r="R2477" s="13">
        <v>938</v>
      </c>
      <c r="S2477" s="13">
        <v>240</v>
      </c>
      <c r="T2477" s="133">
        <v>2.9999999999999997E-4</v>
      </c>
      <c r="U2477" s="27">
        <v>0</v>
      </c>
      <c r="V2477" s="8">
        <f t="shared" ref="V2477" si="7077">IF(AB2475="Latest Sag:",-(K2477*L2477+P2477*Q2477),-(K2477*L2477+P2477*Q2477)+U2477)</f>
        <v>0</v>
      </c>
      <c r="W2477" s="8">
        <f t="shared" ref="W2477" si="7078">IF(OR(AC2476="",AC2476=0),Z2476+V2477,IF(AB2475="Latest Sag:",AA2476+U2477+V2477,AC2476+V2477))</f>
        <v>0</v>
      </c>
      <c r="X2477" s="34"/>
      <c r="Y2477" s="53">
        <f t="shared" ref="Y2477" si="7079">IF(OR(ISBLANK(X2477),X2475=VALUE(20)),,IF(W2475="Latest Z20:",ABS(X2475-X2477-K2474*L2474-P2474*Q2474+U2476+U2477),ABS(X2476-X2477-K2476*L2476-P2476*Q2476+U2477)))</f>
        <v>0</v>
      </c>
      <c r="Z2477" s="28">
        <v>-67.834642000000002</v>
      </c>
      <c r="AA2477" s="28">
        <v>0.156943</v>
      </c>
      <c r="AB2477" s="28">
        <v>2.3192999999999998E-2</v>
      </c>
      <c r="AC2477" s="8">
        <f t="shared" ref="AC2477" si="7080">AB2477+AA2477</f>
        <v>0.18013599999999999</v>
      </c>
      <c r="AD2477" s="35">
        <v>0.1146034493822</v>
      </c>
      <c r="AE2477" s="8">
        <f t="shared" ref="AE2477" si="7081">IF(AD2477="",0,IF(OR(AC2477="",AC2477=0),W2477-AD2477,AC2477-AD2477))</f>
        <v>6.5532550617799987E-2</v>
      </c>
      <c r="AF2477" s="58">
        <f t="shared" ref="AF2477" si="7082">IF(AA2477="",(Z2477-V2477)-Z2476,AC2477-W2477)</f>
        <v>0.18013599999999999</v>
      </c>
      <c r="AG2477" s="40"/>
      <c r="AH2477" s="73"/>
      <c r="AI2477" s="40"/>
      <c r="AJ2477" s="73">
        <v>450</v>
      </c>
      <c r="AK2477" s="40">
        <v>1397</v>
      </c>
      <c r="AL2477" s="73">
        <v>200</v>
      </c>
      <c r="AM2477" s="70"/>
      <c r="AN2477" s="74"/>
      <c r="AO2477" s="70"/>
      <c r="AP2477" s="63"/>
      <c r="AQ2477" s="63"/>
      <c r="AR2477" s="40"/>
      <c r="AS2477" s="40"/>
      <c r="AT2477" s="63"/>
      <c r="AU2477" s="63"/>
      <c r="AV2477" s="142"/>
      <c r="AW2477" s="71">
        <v>5.6259999999999999E-3</v>
      </c>
      <c r="AX2477" s="45"/>
      <c r="AY2477" s="45"/>
      <c r="AZ2477" s="46"/>
      <c r="BA2477" s="152"/>
      <c r="BB2477" s="47"/>
      <c r="BC2477" s="158">
        <v>0</v>
      </c>
      <c r="BD2477" s="158"/>
      <c r="BE2477" s="47"/>
      <c r="BF2477" s="56"/>
      <c r="BG2477" s="49"/>
      <c r="BH2477" s="50"/>
      <c r="BI2477" s="49"/>
      <c r="BJ2477" s="49"/>
      <c r="BK2477" s="49"/>
      <c r="BL2477" s="49"/>
      <c r="BM2477" s="49"/>
      <c r="BN2477" s="50"/>
      <c r="BO2477" s="49"/>
      <c r="BP2477" s="49"/>
      <c r="BQ2477" s="50"/>
      <c r="BR2477" s="9"/>
    </row>
    <row r="2478" spans="1:70" s="7" customFormat="1" x14ac:dyDescent="0.25">
      <c r="A2478" s="68" t="s">
        <v>3310</v>
      </c>
      <c r="B2478" s="67" t="s">
        <v>3307</v>
      </c>
      <c r="C2478" s="52">
        <v>45006.089641203704</v>
      </c>
      <c r="D2478" s="16">
        <f t="shared" ref="D2478" si="7083">(K2478*M2478+P2478*R2478)/(24*60*60)</f>
        <v>4.0138888888888891E-2</v>
      </c>
      <c r="E2478" s="180"/>
      <c r="F2478" s="14" t="s">
        <v>3306</v>
      </c>
      <c r="G2478" s="15">
        <v>0.11799999999999999</v>
      </c>
      <c r="H2478" s="131">
        <v>5</v>
      </c>
      <c r="I2478" s="131">
        <v>15</v>
      </c>
      <c r="J2478" s="143" t="s">
        <v>2139</v>
      </c>
      <c r="K2478" s="27">
        <v>12</v>
      </c>
      <c r="L2478" s="27">
        <v>6.0000000000000001E-3</v>
      </c>
      <c r="M2478" s="179">
        <v>289</v>
      </c>
      <c r="N2478" s="13">
        <v>289</v>
      </c>
      <c r="O2478" s="17">
        <v>2E-3</v>
      </c>
      <c r="P2478" s="27">
        <v>0</v>
      </c>
      <c r="Q2478" s="27">
        <v>6.0000000000000001E-3</v>
      </c>
      <c r="R2478" s="13">
        <v>938</v>
      </c>
      <c r="S2478" s="13">
        <v>240</v>
      </c>
      <c r="T2478" s="133">
        <v>2.9999999999999997E-4</v>
      </c>
      <c r="U2478" s="27">
        <v>3.5704E-2</v>
      </c>
      <c r="V2478" s="8">
        <f t="shared" ref="V2478" si="7084">IF(AB2476="Latest Sag:",-(K2478*L2478+P2478*Q2478),-(K2478*L2478+P2478*Q2478)+U2478)</f>
        <v>-7.2000000000000008E-2</v>
      </c>
      <c r="W2478" s="8">
        <f t="shared" ref="W2478" si="7085">IF(OR(AC2477="",AC2477=0),Z2477+V2478,IF(AB2476="Latest Sag:",AA2477+U2478+V2478,AC2477+V2478))</f>
        <v>0.120647</v>
      </c>
      <c r="X2478" s="33">
        <v>-43.688499999999998</v>
      </c>
      <c r="Y2478" s="53">
        <f t="shared" ref="Y2478" si="7086">IF(OR(ISBLANK(X2478),X2476=VALUE(20)),,IF(W2476="Latest Z20:",ABS(X2476-X2478-K2475*L2475-P2475*Q2475+U2477+U2478),ABS(X2477-X2478-K2477*L2477-P2477*Q2477+U2478)))</f>
        <v>0</v>
      </c>
      <c r="Z2478" s="28">
        <v>-67.833888000000002</v>
      </c>
      <c r="AA2478" s="28">
        <v>0.15695100000000001</v>
      </c>
      <c r="AB2478" s="28">
        <v>-3.5263999999999997E-2</v>
      </c>
      <c r="AC2478" s="8">
        <f t="shared" ref="AC2478" si="7087">AB2478+AA2478</f>
        <v>0.12168700000000002</v>
      </c>
      <c r="AD2478" s="35">
        <v>0.1146034493822</v>
      </c>
      <c r="AE2478" s="8">
        <f t="shared" ref="AE2478" si="7088">IF(AD2478="",0,IF(OR(AC2478="",AC2478=0),W2478-AD2478,AC2478-AD2478))</f>
        <v>7.0835506178000135E-3</v>
      </c>
      <c r="AF2478" s="58">
        <f t="shared" ref="AF2478" si="7089">IF(AA2478="",(Z2478-V2478)-Z2477,AC2478-W2478)</f>
        <v>1.0400000000000131E-3</v>
      </c>
      <c r="AG2478" s="40"/>
      <c r="AH2478" s="73"/>
      <c r="AI2478" s="40"/>
      <c r="AJ2478" s="73">
        <v>450</v>
      </c>
      <c r="AK2478" s="40">
        <v>51</v>
      </c>
      <c r="AL2478" s="73">
        <v>200</v>
      </c>
      <c r="AM2478" s="70"/>
      <c r="AN2478" s="74"/>
      <c r="AO2478" s="70"/>
      <c r="AP2478" s="63"/>
      <c r="AQ2478" s="63"/>
      <c r="AR2478" s="40"/>
      <c r="AS2478" s="40"/>
      <c r="AT2478" s="63"/>
      <c r="AU2478" s="63"/>
      <c r="AV2478" s="142"/>
      <c r="AW2478" s="71"/>
      <c r="AX2478" s="45"/>
      <c r="AY2478" s="45"/>
      <c r="AZ2478" s="46"/>
      <c r="BA2478" s="152"/>
      <c r="BB2478" s="47"/>
      <c r="BC2478" s="158">
        <v>0</v>
      </c>
      <c r="BD2478" s="158"/>
      <c r="BE2478" s="47"/>
      <c r="BF2478" s="56"/>
      <c r="BG2478" s="49"/>
      <c r="BH2478" s="50"/>
      <c r="BI2478" s="49"/>
      <c r="BJ2478" s="49"/>
      <c r="BK2478" s="49"/>
      <c r="BL2478" s="49"/>
      <c r="BM2478" s="49"/>
      <c r="BN2478" s="50"/>
      <c r="BO2478" s="49"/>
      <c r="BP2478" s="49"/>
      <c r="BQ2478" s="50"/>
      <c r="BR2478" s="9"/>
    </row>
    <row r="2479" spans="1:70" s="7" customFormat="1" x14ac:dyDescent="0.25">
      <c r="A2479" s="68" t="s">
        <v>3311</v>
      </c>
      <c r="B2479" s="67" t="s">
        <v>3307</v>
      </c>
      <c r="C2479" s="52">
        <v>45006.143877314818</v>
      </c>
      <c r="D2479" s="16">
        <f t="shared" ref="D2479" si="7090">(K2479*M2479+P2479*R2479)/(24*60*60)</f>
        <v>1.0034722222222223E-2</v>
      </c>
      <c r="E2479" s="180"/>
      <c r="F2479" s="14" t="s">
        <v>3306</v>
      </c>
      <c r="G2479" s="15">
        <v>0.11799999999999999</v>
      </c>
      <c r="H2479" s="131">
        <v>5</v>
      </c>
      <c r="I2479" s="131">
        <v>15</v>
      </c>
      <c r="J2479" s="143" t="s">
        <v>2139</v>
      </c>
      <c r="K2479" s="27">
        <v>3</v>
      </c>
      <c r="L2479" s="27">
        <v>6.0000000000000001E-3</v>
      </c>
      <c r="M2479" s="179">
        <v>289</v>
      </c>
      <c r="N2479" s="13">
        <v>289</v>
      </c>
      <c r="O2479" s="17">
        <v>2E-3</v>
      </c>
      <c r="P2479" s="27">
        <v>0</v>
      </c>
      <c r="Q2479" s="27">
        <v>6.0000000000000001E-3</v>
      </c>
      <c r="R2479" s="13">
        <v>938</v>
      </c>
      <c r="S2479" s="13">
        <v>240</v>
      </c>
      <c r="T2479" s="133">
        <v>2.9999999999999997E-4</v>
      </c>
      <c r="U2479" s="27">
        <v>1.5946999999999999E-2</v>
      </c>
      <c r="V2479" s="8">
        <f t="shared" ref="V2479" si="7091">IF(AB2477="Latest Sag:",-(K2479*L2479+P2479*Q2479),-(K2479*L2479+P2479*Q2479)+U2479)</f>
        <v>-2.0530000000000027E-3</v>
      </c>
      <c r="W2479" s="8">
        <f t="shared" ref="W2479" si="7092">IF(OR(AC2478="",AC2478=0),Z2478+V2479,IF(AB2477="Latest Sag:",AA2478+U2479+V2479,AC2478+V2479))</f>
        <v>0.11963400000000002</v>
      </c>
      <c r="X2479" s="33">
        <v>-43.74456</v>
      </c>
      <c r="Y2479" s="53">
        <f t="shared" ref="Y2479" si="7093">IF(OR(ISBLANK(X2479),X2477=VALUE(20)),,IF(W2477="Latest Z20:",ABS(X2477-X2479-K2476*L2476-P2476*Q2476+U2478+U2479),ABS(X2478-X2479-K2478*L2478-P2478*Q2478+U2479)))</f>
        <v>7.0000000022100994E-6</v>
      </c>
      <c r="Z2479" s="28">
        <v>-67.834137999999996</v>
      </c>
      <c r="AA2479" s="28">
        <v>0.15690699999999999</v>
      </c>
      <c r="AB2479" s="28">
        <v>-3.6892000000000001E-2</v>
      </c>
      <c r="AC2479" s="8">
        <f t="shared" ref="AC2479" si="7094">AB2479+AA2479</f>
        <v>0.12001499999999998</v>
      </c>
      <c r="AD2479" s="35">
        <v>0.1146034493822</v>
      </c>
      <c r="AE2479" s="8">
        <f t="shared" ref="AE2479" si="7095">IF(AD2479="",0,IF(OR(AC2479="",AC2479=0),W2479-AD2479,AC2479-AD2479))</f>
        <v>5.4115506177999789E-3</v>
      </c>
      <c r="AF2479" s="58">
        <f t="shared" ref="AF2479" si="7096">IF(AA2479="",(Z2479-V2479)-Z2478,AC2479-W2479)</f>
        <v>3.809999999999647E-4</v>
      </c>
      <c r="AG2479" s="40"/>
      <c r="AH2479" s="73"/>
      <c r="AI2479" s="40"/>
      <c r="AJ2479" s="73">
        <v>450</v>
      </c>
      <c r="AK2479" s="40">
        <v>25</v>
      </c>
      <c r="AL2479" s="73">
        <v>200</v>
      </c>
      <c r="AM2479" s="70"/>
      <c r="AN2479" s="74"/>
      <c r="AO2479" s="70"/>
      <c r="AP2479" s="63"/>
      <c r="AQ2479" s="63"/>
      <c r="AR2479" s="40"/>
      <c r="AS2479" s="40"/>
      <c r="AT2479" s="63"/>
      <c r="AU2479" s="63"/>
      <c r="AV2479" s="142"/>
      <c r="AW2479" s="71"/>
      <c r="AX2479" s="45"/>
      <c r="AY2479" s="45"/>
      <c r="AZ2479" s="46"/>
      <c r="BA2479" s="152"/>
      <c r="BB2479" s="47"/>
      <c r="BC2479" s="158">
        <v>0</v>
      </c>
      <c r="BD2479" s="158"/>
      <c r="BE2479" s="47"/>
      <c r="BF2479" s="56"/>
      <c r="BG2479" s="49"/>
      <c r="BH2479" s="50"/>
      <c r="BI2479" s="49"/>
      <c r="BJ2479" s="49"/>
      <c r="BK2479" s="49"/>
      <c r="BL2479" s="49"/>
      <c r="BM2479" s="49"/>
      <c r="BN2479" s="50"/>
      <c r="BO2479" s="49"/>
      <c r="BP2479" s="49"/>
      <c r="BQ2479" s="50"/>
      <c r="BR2479" s="9"/>
    </row>
    <row r="2480" spans="1:70" s="7" customFormat="1" x14ac:dyDescent="0.25">
      <c r="A2480" s="68" t="s">
        <v>3312</v>
      </c>
      <c r="B2480" s="67" t="s">
        <v>3307</v>
      </c>
      <c r="C2480" s="52">
        <v>45006.164212962962</v>
      </c>
      <c r="D2480" s="16">
        <f t="shared" ref="D2480" si="7097">(K2480*M2480+P2480*R2480)/(24*60*60)</f>
        <v>6.6898148148148151E-3</v>
      </c>
      <c r="E2480" s="180"/>
      <c r="F2480" s="14" t="s">
        <v>3306</v>
      </c>
      <c r="G2480" s="15">
        <v>0.11799999999999999</v>
      </c>
      <c r="H2480" s="131">
        <v>5</v>
      </c>
      <c r="I2480" s="131">
        <v>15</v>
      </c>
      <c r="J2480" s="143" t="s">
        <v>2139</v>
      </c>
      <c r="K2480" s="27">
        <v>2</v>
      </c>
      <c r="L2480" s="27">
        <v>6.0000000000000001E-3</v>
      </c>
      <c r="M2480" s="179">
        <v>289</v>
      </c>
      <c r="N2480" s="13">
        <v>289</v>
      </c>
      <c r="O2480" s="17">
        <v>2E-3</v>
      </c>
      <c r="P2480" s="27">
        <v>0</v>
      </c>
      <c r="Q2480" s="27">
        <v>6.0000000000000001E-3</v>
      </c>
      <c r="R2480" s="13">
        <v>938</v>
      </c>
      <c r="S2480" s="13">
        <v>240</v>
      </c>
      <c r="T2480" s="133">
        <v>2.9999999999999997E-4</v>
      </c>
      <c r="U2480" s="27">
        <v>6.5680000000000001E-3</v>
      </c>
      <c r="V2480" s="8">
        <f t="shared" ref="V2480" si="7098">IF(AB2478="Latest Sag:",-(K2480*L2480+P2480*Q2480),-(K2480*L2480+P2480*Q2480)+U2480)</f>
        <v>-5.4320000000000002E-3</v>
      </c>
      <c r="W2480" s="8">
        <f t="shared" ref="W2480" si="7099">IF(OR(AC2479="",AC2479=0),Z2479+V2480,IF(AB2478="Latest Sag:",AA2479+U2480+V2480,AC2479+V2480))</f>
        <v>0.11458299999999998</v>
      </c>
      <c r="X2480" s="33">
        <v>-43.755989999999997</v>
      </c>
      <c r="Y2480" s="53">
        <f t="shared" ref="Y2480" si="7100">IF(OR(ISBLANK(X2480),X2478=VALUE(20)),,IF(W2478="Latest Z20:",ABS(X2478-X2480-K2477*L2477-P2477*Q2477+U2479+U2480),ABS(X2479-X2480-K2479*L2479-P2479*Q2479+U2480)))</f>
        <v>2.0000000028374057E-6</v>
      </c>
      <c r="Z2480" s="28">
        <v>-67.834216999999995</v>
      </c>
      <c r="AA2480" s="28">
        <v>0.15692500000000001</v>
      </c>
      <c r="AB2480" s="28">
        <v>-4.2105999999999998E-2</v>
      </c>
      <c r="AC2480" s="8">
        <f t="shared" ref="AC2480" si="7101">AB2480+AA2480</f>
        <v>0.114819</v>
      </c>
      <c r="AD2480" s="35">
        <v>0.1146034493822</v>
      </c>
      <c r="AE2480" s="8">
        <f t="shared" ref="AE2480" si="7102">IF(AD2480="",0,IF(OR(AC2480="",AC2480=0),W2480-AD2480,AC2480-AD2480))</f>
        <v>2.1555061780000051E-4</v>
      </c>
      <c r="AF2480" s="58">
        <f t="shared" ref="AF2480" si="7103">IF(AA2480="",(Z2480-V2480)-Z2479,AC2480-W2480)</f>
        <v>2.3600000000002785E-4</v>
      </c>
      <c r="AG2480" s="40"/>
      <c r="AH2480" s="73"/>
      <c r="AI2480" s="40"/>
      <c r="AJ2480" s="73">
        <v>450</v>
      </c>
      <c r="AK2480" s="40">
        <v>22</v>
      </c>
      <c r="AL2480" s="73">
        <v>200</v>
      </c>
      <c r="AM2480" s="70"/>
      <c r="AN2480" s="74"/>
      <c r="AO2480" s="70"/>
      <c r="AP2480" s="63"/>
      <c r="AQ2480" s="63"/>
      <c r="AR2480" s="40"/>
      <c r="AS2480" s="40"/>
      <c r="AT2480" s="63"/>
      <c r="AU2480" s="63"/>
      <c r="AV2480" s="142"/>
      <c r="AW2480" s="71"/>
      <c r="AX2480" s="45"/>
      <c r="AY2480" s="45"/>
      <c r="AZ2480" s="46"/>
      <c r="BA2480" s="152"/>
      <c r="BB2480" s="47"/>
      <c r="BC2480" s="158">
        <v>0</v>
      </c>
      <c r="BD2480" s="158">
        <v>8</v>
      </c>
      <c r="BE2480" s="47">
        <v>37</v>
      </c>
      <c r="BF2480" s="56"/>
      <c r="BG2480" s="49"/>
      <c r="BH2480" s="50"/>
      <c r="BI2480" s="49"/>
      <c r="BJ2480" s="49"/>
      <c r="BK2480" s="49"/>
      <c r="BL2480" s="49"/>
      <c r="BM2480" s="49"/>
      <c r="BN2480" s="50"/>
      <c r="BO2480" s="49"/>
      <c r="BP2480" s="49"/>
      <c r="BQ2480" s="50"/>
      <c r="BR2480" s="9"/>
    </row>
    <row r="2481" spans="1:70" s="6" customFormat="1" x14ac:dyDescent="0.25">
      <c r="A2481" s="170" t="s">
        <v>1155</v>
      </c>
      <c r="B2481" s="136"/>
      <c r="C2481" s="137">
        <v>45006.252187500002</v>
      </c>
      <c r="D2481" s="146">
        <v>4.3</v>
      </c>
      <c r="E2481" s="181" t="s">
        <v>814</v>
      </c>
      <c r="F2481" s="165" t="s">
        <v>1157</v>
      </c>
      <c r="G2481" s="22"/>
      <c r="H2481" s="134"/>
      <c r="I2481" s="134"/>
      <c r="J2481" s="145"/>
      <c r="K2481" s="29"/>
      <c r="L2481" s="29"/>
      <c r="M2481" s="1"/>
      <c r="N2481" s="1"/>
      <c r="O2481" s="3"/>
      <c r="P2481" s="29"/>
      <c r="Q2481" s="29"/>
      <c r="R2481" s="1"/>
      <c r="S2481" s="1"/>
      <c r="T2481" s="147" t="s">
        <v>903</v>
      </c>
      <c r="U2481" s="32" t="s">
        <v>24</v>
      </c>
      <c r="V2481" s="24"/>
      <c r="W2481" s="25" t="s">
        <v>22</v>
      </c>
      <c r="X2481" s="30">
        <v>20</v>
      </c>
      <c r="Y2481" s="138"/>
      <c r="Z2481" s="30"/>
      <c r="AA2481" s="30"/>
      <c r="AB2481" s="36" t="s">
        <v>21</v>
      </c>
      <c r="AC2481" s="24">
        <f>$AC$2480</f>
        <v>0.114819</v>
      </c>
      <c r="AD2481" s="30"/>
      <c r="AE2481" s="24"/>
      <c r="AF2481" s="24"/>
      <c r="AG2481" s="41"/>
      <c r="AH2481" s="41"/>
      <c r="AI2481" s="41"/>
      <c r="AJ2481" s="41"/>
      <c r="AK2481" s="41"/>
      <c r="AL2481" s="41"/>
      <c r="AM2481" s="41"/>
      <c r="AN2481" s="41"/>
      <c r="AO2481" s="41"/>
      <c r="AP2481" s="135"/>
      <c r="AQ2481" s="135"/>
      <c r="AR2481" s="41"/>
      <c r="AS2481" s="41"/>
      <c r="AT2481" s="135"/>
      <c r="AU2481" s="135"/>
      <c r="AV2481" s="29"/>
      <c r="AW2481" s="42"/>
      <c r="AX2481" s="42"/>
      <c r="AY2481" s="42"/>
      <c r="AZ2481" s="43"/>
      <c r="BA2481" s="151"/>
      <c r="BB2481" s="44"/>
      <c r="BC2481" s="157">
        <v>1</v>
      </c>
      <c r="BD2481" s="157"/>
      <c r="BE2481" s="44"/>
      <c r="BF2481" s="48"/>
      <c r="BG2481" s="48"/>
      <c r="BH2481" s="48"/>
      <c r="BI2481" s="48"/>
      <c r="BJ2481" s="48"/>
      <c r="BK2481" s="48"/>
      <c r="BL2481" s="48"/>
      <c r="BM2481" s="48"/>
      <c r="BN2481" s="48"/>
      <c r="BO2481" s="48"/>
      <c r="BP2481" s="48"/>
      <c r="BQ2481" s="48"/>
      <c r="BR2481" s="1"/>
    </row>
    <row r="2482" spans="1:70" s="7" customFormat="1" x14ac:dyDescent="0.25">
      <c r="A2482" s="68" t="s">
        <v>3313</v>
      </c>
      <c r="B2482" s="67" t="s">
        <v>1156</v>
      </c>
      <c r="C2482" s="52">
        <v>45006.252326388887</v>
      </c>
      <c r="D2482" s="16">
        <f t="shared" ref="D2482" si="7104">(K2482*M2482+P2482*R2482)/(24*60*60)</f>
        <v>0</v>
      </c>
      <c r="E2482" s="180"/>
      <c r="F2482" s="14" t="s">
        <v>3306</v>
      </c>
      <c r="G2482" s="15">
        <v>0.11799999999999999</v>
      </c>
      <c r="H2482" s="131">
        <v>5</v>
      </c>
      <c r="I2482" s="131">
        <v>15</v>
      </c>
      <c r="J2482" s="143" t="s">
        <v>2139</v>
      </c>
      <c r="K2482" s="37"/>
      <c r="L2482" s="27">
        <v>6.0000000000000001E-3</v>
      </c>
      <c r="M2482" s="179">
        <v>289</v>
      </c>
      <c r="N2482" s="13">
        <v>289</v>
      </c>
      <c r="O2482" s="17">
        <v>2E-3</v>
      </c>
      <c r="P2482" s="37"/>
      <c r="Q2482" s="27">
        <v>6.0000000000000001E-3</v>
      </c>
      <c r="R2482" s="13">
        <v>938</v>
      </c>
      <c r="S2482" s="13">
        <v>240</v>
      </c>
      <c r="T2482" s="133">
        <v>2.9999999999999997E-4</v>
      </c>
      <c r="U2482" s="27">
        <v>0</v>
      </c>
      <c r="V2482" s="8">
        <f t="shared" ref="V2482" si="7105">IF(AB2480="Latest Sag:",-(K2482*L2482+P2482*Q2482),-(K2482*L2482+P2482*Q2482)+U2482)</f>
        <v>0</v>
      </c>
      <c r="W2482" s="8">
        <f t="shared" ref="W2482" si="7106">IF(OR(AC2481="",AC2481=0),Z2481+V2482,IF(AB2480="Latest Sag:",AA2481+U2482+V2482,AC2481+V2482))</f>
        <v>0.114819</v>
      </c>
      <c r="X2482" s="34"/>
      <c r="Y2482" s="53">
        <f t="shared" ref="Y2482" si="7107">IF(OR(ISBLANK(X2482),X2480=VALUE(20)),,IF(W2480="Latest Z20:",ABS(X2480-X2482-K2479*L2479-P2479*Q2479+U2481+U2482),ABS(X2481-X2482-K2481*L2481-P2481*Q2481+U2482)))</f>
        <v>0</v>
      </c>
      <c r="Z2482" s="28">
        <v>-67.834372999999999</v>
      </c>
      <c r="AA2482" s="28">
        <v>0.15728800000000001</v>
      </c>
      <c r="AB2482" s="28">
        <v>2.1770000000000001E-2</v>
      </c>
      <c r="AC2482" s="8">
        <f t="shared" ref="AC2482" si="7108">AB2482+AA2482</f>
        <v>0.17905800000000002</v>
      </c>
      <c r="AD2482" s="35">
        <v>0.114704721342373</v>
      </c>
      <c r="AE2482" s="8">
        <f t="shared" ref="AE2482" si="7109">IF(AD2482="",0,IF(OR(AC2482="",AC2482=0),W2482-AD2482,AC2482-AD2482))</f>
        <v>6.4353278657627022E-2</v>
      </c>
      <c r="AF2482" s="58">
        <f t="shared" ref="AF2482" si="7110">IF(AA2482="",(Z2482-V2482)-Z2481,AC2482-W2482)</f>
        <v>6.4239000000000018E-2</v>
      </c>
      <c r="AG2482" s="40"/>
      <c r="AH2482" s="73"/>
      <c r="AI2482" s="40"/>
      <c r="AJ2482" s="73">
        <v>450</v>
      </c>
      <c r="AK2482" s="40">
        <v>1900</v>
      </c>
      <c r="AL2482" s="73">
        <v>200</v>
      </c>
      <c r="AM2482" s="70"/>
      <c r="AN2482" s="74"/>
      <c r="AO2482" s="70"/>
      <c r="AP2482" s="63"/>
      <c r="AQ2482" s="63"/>
      <c r="AR2482" s="40"/>
      <c r="AS2482" s="40"/>
      <c r="AT2482" s="63"/>
      <c r="AU2482" s="63"/>
      <c r="AV2482" s="142"/>
      <c r="AW2482" s="71"/>
      <c r="AX2482" s="45"/>
      <c r="AY2482" s="45"/>
      <c r="AZ2482" s="46"/>
      <c r="BA2482" s="152"/>
      <c r="BB2482" s="47"/>
      <c r="BC2482" s="158">
        <v>1</v>
      </c>
      <c r="BD2482" s="158"/>
      <c r="BE2482" s="47"/>
      <c r="BF2482" s="56"/>
      <c r="BG2482" s="49"/>
      <c r="BH2482" s="50"/>
      <c r="BI2482" s="49"/>
      <c r="BJ2482" s="49"/>
      <c r="BK2482" s="49"/>
      <c r="BL2482" s="49"/>
      <c r="BM2482" s="49"/>
      <c r="BN2482" s="50"/>
      <c r="BO2482" s="49"/>
      <c r="BP2482" s="49"/>
      <c r="BQ2482" s="50"/>
      <c r="BR2482" s="9"/>
    </row>
    <row r="2483" spans="1:70" s="7" customFormat="1" x14ac:dyDescent="0.25">
      <c r="A2483" s="68" t="s">
        <v>3314</v>
      </c>
      <c r="B2483" s="67" t="s">
        <v>1156</v>
      </c>
      <c r="C2483" s="52">
        <v>45006.29283564815</v>
      </c>
      <c r="D2483" s="16">
        <f t="shared" ref="D2483" si="7111">(K2483*M2483+P2483*R2483)/(24*60*60)</f>
        <v>3.6793981481481483E-2</v>
      </c>
      <c r="E2483" s="180"/>
      <c r="F2483" s="14" t="s">
        <v>3306</v>
      </c>
      <c r="G2483" s="15">
        <v>0.11799999999999999</v>
      </c>
      <c r="H2483" s="131">
        <v>5</v>
      </c>
      <c r="I2483" s="131">
        <v>15</v>
      </c>
      <c r="J2483" s="143" t="s">
        <v>2139</v>
      </c>
      <c r="K2483" s="27">
        <v>11</v>
      </c>
      <c r="L2483" s="27">
        <v>6.0000000000000001E-3</v>
      </c>
      <c r="M2483" s="179">
        <v>289</v>
      </c>
      <c r="N2483" s="13">
        <v>289</v>
      </c>
      <c r="O2483" s="17">
        <v>2E-3</v>
      </c>
      <c r="P2483" s="27">
        <v>0</v>
      </c>
      <c r="Q2483" s="27">
        <v>6.0000000000000001E-3</v>
      </c>
      <c r="R2483" s="13">
        <v>938</v>
      </c>
      <c r="S2483" s="13">
        <v>240</v>
      </c>
      <c r="T2483" s="133">
        <v>2.9999999999999997E-4</v>
      </c>
      <c r="U2483" s="27">
        <v>3.3399999999999999E-2</v>
      </c>
      <c r="V2483" s="8">
        <f t="shared" ref="V2483" si="7112">IF(AB2481="Latest Sag:",-(K2483*L2483+P2483*Q2483),-(K2483*L2483+P2483*Q2483)+U2483)</f>
        <v>-6.6000000000000003E-2</v>
      </c>
      <c r="W2483" s="8">
        <f t="shared" ref="W2483" si="7113">IF(OR(AC2482="",AC2482=0),Z2482+V2483,IF(AB2481="Latest Sag:",AA2482+U2483+V2483,AC2482+V2483))</f>
        <v>0.12468800000000002</v>
      </c>
      <c r="X2483" s="33">
        <v>-43.690950000000001</v>
      </c>
      <c r="Y2483" s="53">
        <f t="shared" ref="Y2483" si="7114">IF(OR(ISBLANK(X2483),X2481=VALUE(20)),,IF(W2481="Latest Z20:",ABS(X2481-X2483-K2480*L2480-P2480*Q2480+U2482+U2483),ABS(X2482-X2483-K2482*L2482-P2482*Q2482+U2483)))</f>
        <v>0</v>
      </c>
      <c r="Z2483" s="28">
        <v>-67.833950999999999</v>
      </c>
      <c r="AA2483" s="28">
        <v>0.157278</v>
      </c>
      <c r="AB2483" s="28">
        <v>-3.1468000000000003E-2</v>
      </c>
      <c r="AC2483" s="8">
        <f t="shared" ref="AC2483" si="7115">AB2483+AA2483</f>
        <v>0.12581000000000001</v>
      </c>
      <c r="AD2483" s="35">
        <v>0.114704721342373</v>
      </c>
      <c r="AE2483" s="8">
        <f t="shared" ref="AE2483" si="7116">IF(AD2483="",0,IF(OR(AC2483="",AC2483=0),W2483-AD2483,AC2483-AD2483))</f>
        <v>1.1105278657627005E-2</v>
      </c>
      <c r="AF2483" s="58">
        <f t="shared" ref="AF2483" si="7117">IF(AA2483="",(Z2483-V2483)-Z2482,AC2483-W2483)</f>
        <v>1.1219999999999841E-3</v>
      </c>
      <c r="AG2483" s="40"/>
      <c r="AH2483" s="73"/>
      <c r="AI2483" s="40"/>
      <c r="AJ2483" s="73">
        <v>450</v>
      </c>
      <c r="AK2483" s="40">
        <v>31</v>
      </c>
      <c r="AL2483" s="73">
        <v>200</v>
      </c>
      <c r="AM2483" s="70"/>
      <c r="AN2483" s="74"/>
      <c r="AO2483" s="70"/>
      <c r="AP2483" s="63"/>
      <c r="AQ2483" s="63"/>
      <c r="AR2483" s="40"/>
      <c r="AS2483" s="40"/>
      <c r="AT2483" s="63"/>
      <c r="AU2483" s="63"/>
      <c r="AV2483" s="142"/>
      <c r="AW2483" s="71"/>
      <c r="AX2483" s="45"/>
      <c r="AY2483" s="45"/>
      <c r="AZ2483" s="46"/>
      <c r="BA2483" s="152"/>
      <c r="BB2483" s="47"/>
      <c r="BC2483" s="158">
        <v>1</v>
      </c>
      <c r="BD2483" s="158"/>
      <c r="BE2483" s="47"/>
      <c r="BF2483" s="56"/>
      <c r="BG2483" s="49"/>
      <c r="BH2483" s="50"/>
      <c r="BI2483" s="49"/>
      <c r="BJ2483" s="49"/>
      <c r="BK2483" s="49"/>
      <c r="BL2483" s="49"/>
      <c r="BM2483" s="49"/>
      <c r="BN2483" s="50"/>
      <c r="BO2483" s="49"/>
      <c r="BP2483" s="49"/>
      <c r="BQ2483" s="50"/>
      <c r="BR2483" s="9"/>
    </row>
    <row r="2484" spans="1:70" s="7" customFormat="1" x14ac:dyDescent="0.25">
      <c r="A2484" s="68" t="s">
        <v>3315</v>
      </c>
      <c r="B2484" s="67" t="s">
        <v>1156</v>
      </c>
      <c r="C2484" s="52">
        <v>45006.348136574074</v>
      </c>
      <c r="D2484" s="16">
        <f t="shared" ref="D2484" si="7118">(K2484*M2484+P2484*R2484)/(24*60*60)</f>
        <v>1.0034722222222223E-2</v>
      </c>
      <c r="E2484" s="180"/>
      <c r="F2484" s="14" t="s">
        <v>3306</v>
      </c>
      <c r="G2484" s="15">
        <v>0.11799999999999999</v>
      </c>
      <c r="H2484" s="131">
        <v>5</v>
      </c>
      <c r="I2484" s="131">
        <v>15</v>
      </c>
      <c r="J2484" s="143" t="s">
        <v>2139</v>
      </c>
      <c r="K2484" s="27">
        <v>3</v>
      </c>
      <c r="L2484" s="27">
        <v>6.0000000000000001E-3</v>
      </c>
      <c r="M2484" s="179">
        <v>289</v>
      </c>
      <c r="N2484" s="13">
        <v>289</v>
      </c>
      <c r="O2484" s="17">
        <v>2E-3</v>
      </c>
      <c r="P2484" s="27">
        <v>0</v>
      </c>
      <c r="Q2484" s="27">
        <v>6.0000000000000001E-3</v>
      </c>
      <c r="R2484" s="13">
        <v>938</v>
      </c>
      <c r="S2484" s="13">
        <v>240</v>
      </c>
      <c r="T2484" s="133">
        <v>2.9999999999999997E-4</v>
      </c>
      <c r="U2484" s="27">
        <v>1.1912000000000001E-2</v>
      </c>
      <c r="V2484" s="8">
        <f t="shared" ref="V2484" si="7119">IF(AB2482="Latest Sag:",-(K2484*L2484+P2484*Q2484),-(K2484*L2484+P2484*Q2484)+U2484)</f>
        <v>-6.0880000000000014E-3</v>
      </c>
      <c r="W2484" s="8">
        <f t="shared" ref="W2484" si="7120">IF(OR(AC2483="",AC2483=0),Z2483+V2484,IF(AB2482="Latest Sag:",AA2483+U2484+V2484,AC2483+V2484))</f>
        <v>0.11972200000000001</v>
      </c>
      <c r="X2484" s="33">
        <v>-43.745040000000003</v>
      </c>
      <c r="Y2484" s="53">
        <f t="shared" ref="Y2484" si="7121">IF(OR(ISBLANK(X2484),X2482=VALUE(20)),,IF(W2482="Latest Z20:",ABS(X2482-X2484-K2481*L2481-P2481*Q2481+U2483+U2484),ABS(X2483-X2484-K2483*L2483-P2483*Q2483+U2484)))</f>
        <v>2.0000000021894865E-6</v>
      </c>
      <c r="Z2484" s="28">
        <v>-67.834084000000004</v>
      </c>
      <c r="AA2484" s="28">
        <v>0.15728700000000001</v>
      </c>
      <c r="AB2484" s="28">
        <v>-3.7093000000000001E-2</v>
      </c>
      <c r="AC2484" s="8">
        <f t="shared" ref="AC2484" si="7122">AB2484+AA2484</f>
        <v>0.12019400000000001</v>
      </c>
      <c r="AD2484" s="35">
        <v>0.114704721342373</v>
      </c>
      <c r="AE2484" s="8">
        <f t="shared" ref="AE2484" si="7123">IF(AD2484="",0,IF(OR(AC2484="",AC2484=0),W2484-AD2484,AC2484-AD2484))</f>
        <v>5.4892786576270086E-3</v>
      </c>
      <c r="AF2484" s="58">
        <f t="shared" ref="AF2484" si="7124">IF(AA2484="",(Z2484-V2484)-Z2483,AC2484-W2484)</f>
        <v>4.720000000000002E-4</v>
      </c>
      <c r="AG2484" s="40"/>
      <c r="AH2484" s="73"/>
      <c r="AI2484" s="40"/>
      <c r="AJ2484" s="73">
        <v>450</v>
      </c>
      <c r="AK2484" s="40">
        <v>32</v>
      </c>
      <c r="AL2484" s="73">
        <v>200</v>
      </c>
      <c r="AM2484" s="70"/>
      <c r="AN2484" s="74"/>
      <c r="AO2484" s="70"/>
      <c r="AP2484" s="63"/>
      <c r="AQ2484" s="63"/>
      <c r="AR2484" s="40"/>
      <c r="AS2484" s="40"/>
      <c r="AT2484" s="63"/>
      <c r="AU2484" s="63"/>
      <c r="AV2484" s="142"/>
      <c r="AW2484" s="71"/>
      <c r="AX2484" s="45"/>
      <c r="AY2484" s="45"/>
      <c r="AZ2484" s="46"/>
      <c r="BA2484" s="152"/>
      <c r="BB2484" s="47"/>
      <c r="BC2484" s="158">
        <v>1</v>
      </c>
      <c r="BD2484" s="158"/>
      <c r="BE2484" s="47"/>
      <c r="BF2484" s="56"/>
      <c r="BG2484" s="49"/>
      <c r="BH2484" s="50"/>
      <c r="BI2484" s="49"/>
      <c r="BJ2484" s="49"/>
      <c r="BK2484" s="49"/>
      <c r="BL2484" s="49"/>
      <c r="BM2484" s="49"/>
      <c r="BN2484" s="50"/>
      <c r="BO2484" s="49"/>
      <c r="BP2484" s="49"/>
      <c r="BQ2484" s="50"/>
      <c r="BR2484" s="9"/>
    </row>
    <row r="2485" spans="1:70" s="7" customFormat="1" ht="189" x14ac:dyDescent="0.25">
      <c r="A2485" s="68" t="s">
        <v>3316</v>
      </c>
      <c r="B2485" s="67" t="s">
        <v>1156</v>
      </c>
      <c r="C2485" s="52">
        <v>45006.376631944448</v>
      </c>
      <c r="D2485" s="16">
        <f t="shared" ref="D2485" si="7125">(K2485*M2485+P2485*R2485)/(24*60*60)</f>
        <v>1.7546296296296296E-2</v>
      </c>
      <c r="E2485" s="180" t="s">
        <v>3317</v>
      </c>
      <c r="F2485" s="14" t="s">
        <v>3306</v>
      </c>
      <c r="G2485" s="15">
        <v>0.11799999999999999</v>
      </c>
      <c r="H2485" s="131">
        <v>5</v>
      </c>
      <c r="I2485" s="131">
        <v>15</v>
      </c>
      <c r="J2485" s="143" t="s">
        <v>2139</v>
      </c>
      <c r="K2485" s="27">
        <v>2</v>
      </c>
      <c r="L2485" s="27">
        <v>6.0000000000000001E-3</v>
      </c>
      <c r="M2485" s="179">
        <v>289</v>
      </c>
      <c r="N2485" s="13">
        <v>289</v>
      </c>
      <c r="O2485" s="17">
        <v>2E-3</v>
      </c>
      <c r="P2485" s="27">
        <v>1</v>
      </c>
      <c r="Q2485" s="27">
        <v>6.0000000000000001E-3</v>
      </c>
      <c r="R2485" s="13">
        <v>938</v>
      </c>
      <c r="S2485" s="13">
        <v>240</v>
      </c>
      <c r="T2485" s="133">
        <v>2.9999999999999997E-4</v>
      </c>
      <c r="U2485" s="27">
        <v>1.2506E-2</v>
      </c>
      <c r="V2485" s="8">
        <f t="shared" ref="V2485" si="7126">IF(AB2483="Latest Sag:",-(K2485*L2485+P2485*Q2485),-(K2485*L2485+P2485*Q2485)+U2485)</f>
        <v>-5.4940000000000024E-3</v>
      </c>
      <c r="W2485" s="8">
        <f t="shared" ref="W2485" si="7127">IF(OR(AC2484="",AC2484=0),Z2484+V2485,IF(AB2483="Latest Sag:",AA2484+U2485+V2485,AC2484+V2485))</f>
        <v>0.11470000000000001</v>
      </c>
      <c r="X2485" s="33">
        <v>-43.750534999999999</v>
      </c>
      <c r="Y2485" s="53">
        <f t="shared" ref="Y2485" si="7128">IF(OR(ISBLANK(X2485),X2483=VALUE(20)),,IF(W2483="Latest Z20:",ABS(X2483-X2485-K2482*L2482-P2482*Q2482+U2484+U2485),ABS(X2484-X2485-K2484*L2484-P2484*Q2484+U2485)))</f>
        <v>9.9999999625052793E-7</v>
      </c>
      <c r="Z2485" s="28">
        <v>-67.833956000000001</v>
      </c>
      <c r="AA2485" s="28">
        <v>0.15726699999999999</v>
      </c>
      <c r="AB2485" s="28">
        <v>-4.2651000000000001E-2</v>
      </c>
      <c r="AC2485" s="8">
        <f t="shared" ref="AC2485" si="7129">AB2485+AA2485</f>
        <v>0.114616</v>
      </c>
      <c r="AD2485" s="35">
        <v>0.114704721342373</v>
      </c>
      <c r="AE2485" s="8">
        <f t="shared" ref="AE2485" si="7130">IF(AD2485="",0,IF(OR(AC2485="",AC2485=0),W2485-AD2485,AC2485-AD2485))</f>
        <v>-8.8721342373004886E-5</v>
      </c>
      <c r="AF2485" s="58">
        <f t="shared" ref="AF2485" si="7131">IF(AA2485="",(Z2485-V2485)-Z2484,AC2485-W2485)</f>
        <v>-8.4000000000014619E-5</v>
      </c>
      <c r="AG2485" s="40"/>
      <c r="AH2485" s="73"/>
      <c r="AI2485" s="40"/>
      <c r="AJ2485" s="73">
        <v>450</v>
      </c>
      <c r="AK2485" s="40">
        <v>32</v>
      </c>
      <c r="AL2485" s="73">
        <v>200</v>
      </c>
      <c r="AM2485" s="70"/>
      <c r="AN2485" s="74"/>
      <c r="AO2485" s="70"/>
      <c r="AP2485" s="63"/>
      <c r="AQ2485" s="63"/>
      <c r="AR2485" s="40"/>
      <c r="AS2485" s="40"/>
      <c r="AT2485" s="63"/>
      <c r="AU2485" s="63"/>
      <c r="AV2485" s="142"/>
      <c r="AW2485" s="71"/>
      <c r="AX2485" s="45"/>
      <c r="AY2485" s="45"/>
      <c r="AZ2485" s="46"/>
      <c r="BA2485" s="152"/>
      <c r="BB2485" s="47"/>
      <c r="BC2485" s="158">
        <v>1</v>
      </c>
      <c r="BD2485" s="158">
        <v>4</v>
      </c>
      <c r="BE2485" s="47">
        <v>7.9</v>
      </c>
      <c r="BF2485" s="56"/>
      <c r="BG2485" s="49"/>
      <c r="BH2485" s="50"/>
      <c r="BI2485" s="49"/>
      <c r="BJ2485" s="49"/>
      <c r="BK2485" s="49"/>
      <c r="BL2485" s="49"/>
      <c r="BM2485" s="49"/>
      <c r="BN2485" s="50"/>
      <c r="BO2485" s="49"/>
      <c r="BP2485" s="49"/>
      <c r="BQ2485" s="50"/>
      <c r="BR2485" s="9"/>
    </row>
    <row r="2486" spans="1:70" s="6" customFormat="1" x14ac:dyDescent="0.25">
      <c r="A2486" s="1" t="s">
        <v>25</v>
      </c>
      <c r="B2486" s="136"/>
      <c r="C2486" s="137">
        <v>45006.447488425925</v>
      </c>
      <c r="D2486" s="146">
        <v>4.6900000000000004</v>
      </c>
      <c r="E2486" s="181" t="s">
        <v>814</v>
      </c>
      <c r="F2486" s="165" t="s">
        <v>1171</v>
      </c>
      <c r="G2486" s="22"/>
      <c r="H2486" s="134"/>
      <c r="I2486" s="134"/>
      <c r="J2486" s="145"/>
      <c r="K2486" s="29"/>
      <c r="L2486" s="29"/>
      <c r="M2486" s="1"/>
      <c r="N2486" s="1"/>
      <c r="O2486" s="3"/>
      <c r="P2486" s="29"/>
      <c r="Q2486" s="29"/>
      <c r="R2486" s="1"/>
      <c r="S2486" s="1"/>
      <c r="T2486" s="147" t="s">
        <v>903</v>
      </c>
      <c r="U2486" s="32" t="s">
        <v>24</v>
      </c>
      <c r="V2486" s="24"/>
      <c r="W2486" s="25" t="s">
        <v>22</v>
      </c>
      <c r="X2486" s="30">
        <f>$X$2485</f>
        <v>-43.750534999999999</v>
      </c>
      <c r="Y2486" s="138"/>
      <c r="Z2486" s="30"/>
      <c r="AA2486" s="30"/>
      <c r="AB2486" s="36" t="s">
        <v>21</v>
      </c>
      <c r="AC2486" s="24">
        <f>$AC$2485</f>
        <v>0.114616</v>
      </c>
      <c r="AD2486" s="30"/>
      <c r="AE2486" s="24"/>
      <c r="AF2486" s="24"/>
      <c r="AG2486" s="41"/>
      <c r="AH2486" s="41"/>
      <c r="AI2486" s="41"/>
      <c r="AJ2486" s="41"/>
      <c r="AK2486" s="41"/>
      <c r="AL2486" s="41"/>
      <c r="AM2486" s="41"/>
      <c r="AN2486" s="41"/>
      <c r="AO2486" s="41"/>
      <c r="AP2486" s="135"/>
      <c r="AQ2486" s="135"/>
      <c r="AR2486" s="41"/>
      <c r="AS2486" s="41"/>
      <c r="AT2486" s="135"/>
      <c r="AU2486" s="135"/>
      <c r="AV2486" s="29"/>
      <c r="AW2486" s="42"/>
      <c r="AX2486" s="42"/>
      <c r="AY2486" s="42"/>
      <c r="AZ2486" s="43"/>
      <c r="BA2486" s="151"/>
      <c r="BB2486" s="44"/>
      <c r="BC2486" s="157">
        <v>2</v>
      </c>
      <c r="BD2486" s="157"/>
      <c r="BE2486" s="44"/>
      <c r="BF2486" s="48"/>
      <c r="BG2486" s="48"/>
      <c r="BH2486" s="48"/>
      <c r="BI2486" s="48"/>
      <c r="BJ2486" s="48"/>
      <c r="BK2486" s="48"/>
      <c r="BL2486" s="48"/>
      <c r="BM2486" s="48"/>
      <c r="BN2486" s="48"/>
      <c r="BO2486" s="48"/>
      <c r="BP2486" s="48"/>
      <c r="BQ2486" s="48"/>
      <c r="BR2486" s="1"/>
    </row>
    <row r="2487" spans="1:70" x14ac:dyDescent="0.25">
      <c r="A2487" s="5" t="s">
        <v>1154</v>
      </c>
      <c r="L2487" s="5"/>
      <c r="Q2487" s="5"/>
      <c r="V2487" s="5"/>
      <c r="Z2487" s="5"/>
      <c r="AA2487" s="5"/>
      <c r="AB2487" s="5"/>
      <c r="AC2487" s="5"/>
      <c r="BR2487" s="5"/>
    </row>
    <row r="2488" spans="1:70" s="6" customFormat="1" x14ac:dyDescent="0.25">
      <c r="A2488" s="178" t="s">
        <v>1155</v>
      </c>
      <c r="C2488" s="174">
        <v>45006.593275462961</v>
      </c>
      <c r="D2488" s="175">
        <v>3.5</v>
      </c>
      <c r="E2488" s="173" t="s">
        <v>814</v>
      </c>
      <c r="F2488" s="176" t="s">
        <v>1171</v>
      </c>
      <c r="T2488" s="177" t="s">
        <v>903</v>
      </c>
      <c r="U2488" s="178" t="s">
        <v>24</v>
      </c>
      <c r="W2488" s="177" t="s">
        <v>22</v>
      </c>
      <c r="X2488" s="6">
        <f>$X$2487</f>
        <v>0</v>
      </c>
      <c r="AB2488" s="177" t="s">
        <v>21</v>
      </c>
      <c r="AC2488" s="6">
        <f>$AC$2487</f>
        <v>0</v>
      </c>
      <c r="BA2488" s="171"/>
      <c r="BB2488" s="172"/>
      <c r="BC2488" s="171">
        <v>2</v>
      </c>
      <c r="BD2488" s="171"/>
      <c r="BE2488" s="172"/>
    </row>
    <row r="2489" spans="1:70" s="7" customFormat="1" ht="31.5" x14ac:dyDescent="0.25">
      <c r="A2489" s="68" t="s">
        <v>3318</v>
      </c>
      <c r="B2489" s="67" t="s">
        <v>1436</v>
      </c>
      <c r="C2489" s="52">
        <v>45006.600486111114</v>
      </c>
      <c r="D2489" s="16">
        <f t="shared" ref="D2489" si="7132">(K2489*M2489+P2489*R2489)/(24*60*60)</f>
        <v>0</v>
      </c>
      <c r="E2489" s="180" t="s">
        <v>3320</v>
      </c>
      <c r="F2489" s="14" t="s">
        <v>3306</v>
      </c>
      <c r="G2489" s="15">
        <v>0.11799999999999999</v>
      </c>
      <c r="H2489" s="131">
        <v>5</v>
      </c>
      <c r="I2489" s="131">
        <v>15</v>
      </c>
      <c r="J2489" s="143" t="s">
        <v>2139</v>
      </c>
      <c r="K2489" s="37"/>
      <c r="L2489" s="27">
        <v>6.0000000000000001E-3</v>
      </c>
      <c r="M2489" s="179">
        <v>289</v>
      </c>
      <c r="N2489" s="13">
        <v>289</v>
      </c>
      <c r="O2489" s="17">
        <v>2E-3</v>
      </c>
      <c r="P2489" s="37"/>
      <c r="Q2489" s="27">
        <v>6.0000000000000001E-3</v>
      </c>
      <c r="R2489" s="13">
        <v>938</v>
      </c>
      <c r="S2489" s="13">
        <v>240</v>
      </c>
      <c r="T2489" s="133">
        <v>2.9999999999999997E-4</v>
      </c>
      <c r="U2489" s="27"/>
      <c r="V2489" s="8">
        <f t="shared" ref="V2489" si="7133">IF(AB2487="Latest Sag:",-(K2489*L2489+P2489*Q2489),-(K2489*L2489+P2489*Q2489)+U2489)</f>
        <v>0</v>
      </c>
      <c r="W2489" s="8">
        <f t="shared" ref="W2489" si="7134">IF(OR(AC2488="",AC2488=0),Z2488+V2489,IF(AB2487="Latest Sag:",AA2488+U2489+V2489,AC2488+V2489))</f>
        <v>0</v>
      </c>
      <c r="X2489" s="34"/>
      <c r="Y2489" s="53">
        <f t="shared" ref="Y2489" si="7135">IF(OR(ISBLANK(X2489),X2487=VALUE(20)),,IF(W2487="Latest Z20:",ABS(X2487-X2489-K2486*L2486-P2486*Q2486+U2488+U2489),ABS(X2488-X2489-K2488*L2488-P2488*Q2488+U2489)))</f>
        <v>0</v>
      </c>
      <c r="Z2489" s="28">
        <v>-67.834093999999993</v>
      </c>
      <c r="AA2489" s="28">
        <v>0.157503</v>
      </c>
      <c r="AB2489" s="28">
        <v>2.1159000000000001E-2</v>
      </c>
      <c r="AC2489" s="8">
        <f t="shared" ref="AC2489" si="7136">AB2489+AA2489</f>
        <v>0.17866200000000002</v>
      </c>
      <c r="AD2489" s="35">
        <v>0.11474131959485</v>
      </c>
      <c r="AE2489" s="8">
        <f t="shared" ref="AE2489" si="7137">IF(AD2489="",0,IF(OR(AC2489="",AC2489=0),W2489-AD2489,AC2489-AD2489))</f>
        <v>6.3920680405150018E-2</v>
      </c>
      <c r="AF2489" s="58">
        <f t="shared" ref="AF2489" si="7138">IF(AA2489="",(Z2489-V2489)-Z2488,AC2489-W2489)</f>
        <v>0.17866200000000002</v>
      </c>
      <c r="AG2489" s="40"/>
      <c r="AH2489" s="73"/>
      <c r="AI2489" s="40"/>
      <c r="AJ2489" s="73">
        <v>450</v>
      </c>
      <c r="AK2489" s="40">
        <v>993</v>
      </c>
      <c r="AL2489" s="73">
        <v>200</v>
      </c>
      <c r="AM2489" s="70"/>
      <c r="AN2489" s="74"/>
      <c r="AO2489" s="70"/>
      <c r="AP2489" s="63"/>
      <c r="AQ2489" s="63"/>
      <c r="AR2489" s="40"/>
      <c r="AS2489" s="40"/>
      <c r="AT2489" s="63"/>
      <c r="AU2489" s="63"/>
      <c r="AV2489" s="142"/>
      <c r="AW2489" s="71"/>
      <c r="AX2489" s="45"/>
      <c r="AY2489" s="45"/>
      <c r="AZ2489" s="46"/>
      <c r="BA2489" s="152"/>
      <c r="BB2489" s="47"/>
      <c r="BC2489" s="158">
        <v>2</v>
      </c>
      <c r="BD2489" s="158"/>
      <c r="BE2489" s="47"/>
      <c r="BF2489" s="56"/>
      <c r="BG2489" s="49"/>
      <c r="BH2489" s="50"/>
      <c r="BI2489" s="49"/>
      <c r="BJ2489" s="49"/>
      <c r="BK2489" s="49"/>
      <c r="BL2489" s="49"/>
      <c r="BM2489" s="49"/>
      <c r="BN2489" s="50"/>
      <c r="BO2489" s="49"/>
      <c r="BP2489" s="49"/>
      <c r="BQ2489" s="50"/>
      <c r="BR2489" s="9"/>
    </row>
    <row r="2490" spans="1:70" s="7" customFormat="1" x14ac:dyDescent="0.25">
      <c r="A2490" s="68" t="s">
        <v>3319</v>
      </c>
      <c r="B2490" s="67" t="s">
        <v>1436</v>
      </c>
      <c r="C2490" s="52">
        <v>45006.616932870369</v>
      </c>
      <c r="D2490" s="16">
        <f t="shared" ref="D2490" si="7139">(K2490*M2490+P2490*R2490)/(24*60*60)</f>
        <v>4.0138888888888891E-2</v>
      </c>
      <c r="E2490" s="180"/>
      <c r="F2490" s="14" t="s">
        <v>3306</v>
      </c>
      <c r="G2490" s="15">
        <v>0.11799999999999999</v>
      </c>
      <c r="H2490" s="131">
        <v>5</v>
      </c>
      <c r="I2490" s="131">
        <v>15</v>
      </c>
      <c r="J2490" s="143" t="s">
        <v>2139</v>
      </c>
      <c r="K2490" s="27">
        <v>12</v>
      </c>
      <c r="L2490" s="27">
        <v>6.0000000000000001E-3</v>
      </c>
      <c r="M2490" s="179">
        <v>289</v>
      </c>
      <c r="N2490" s="13">
        <v>289</v>
      </c>
      <c r="O2490" s="17">
        <v>2E-3</v>
      </c>
      <c r="P2490" s="27">
        <v>0</v>
      </c>
      <c r="Q2490" s="27">
        <v>6.0000000000000001E-3</v>
      </c>
      <c r="R2490" s="13">
        <v>938</v>
      </c>
      <c r="S2490" s="13">
        <v>240</v>
      </c>
      <c r="T2490" s="133">
        <v>2.9999999999999997E-4</v>
      </c>
      <c r="U2490" s="27">
        <v>3.5237999999999998E-2</v>
      </c>
      <c r="V2490" s="8">
        <f t="shared" ref="V2490" si="7140">IF(AB2488="Latest Sag:",-(K2490*L2490+P2490*Q2490),-(K2490*L2490+P2490*Q2490)+U2490)</f>
        <v>-7.2000000000000008E-2</v>
      </c>
      <c r="W2490" s="8">
        <f t="shared" ref="W2490" si="7141">IF(OR(AC2489="",AC2489=0),Z2489+V2490,IF(AB2488="Latest Sag:",AA2489+U2490+V2490,AC2489+V2490))</f>
        <v>0.12074099999999999</v>
      </c>
      <c r="X2490" s="33">
        <v>-43.688189999999999</v>
      </c>
      <c r="Y2490" s="53">
        <f t="shared" ref="Y2490" si="7142">IF(OR(ISBLANK(X2490),X2488=VALUE(20)),,IF(W2488="Latest Z20:",ABS(X2488-X2490-K2487*L2487-P2487*Q2487+U2489+U2490),ABS(X2489-X2490-K2489*L2489-P2489*Q2489+U2490)))</f>
        <v>43.723427999999998</v>
      </c>
      <c r="Z2490" s="28">
        <v>-67.833611000000005</v>
      </c>
      <c r="AA2490" s="28">
        <v>0.157497</v>
      </c>
      <c r="AB2490" s="28">
        <v>-3.5046000000000001E-2</v>
      </c>
      <c r="AC2490" s="8">
        <f t="shared" ref="AC2490" si="7143">AB2490+AA2490</f>
        <v>0.122451</v>
      </c>
      <c r="AD2490" s="35">
        <v>0.11474131959485</v>
      </c>
      <c r="AE2490" s="8">
        <f t="shared" ref="AE2490" si="7144">IF(AD2490="",0,IF(OR(AC2490="",AC2490=0),W2490-AD2490,AC2490-AD2490))</f>
        <v>7.7096804051500073E-3</v>
      </c>
      <c r="AF2490" s="58">
        <f t="shared" ref="AF2490" si="7145">IF(AA2490="",(Z2490-V2490)-Z2489,AC2490-W2490)</f>
        <v>1.7100000000000171E-3</v>
      </c>
      <c r="AG2490" s="40"/>
      <c r="AH2490" s="73"/>
      <c r="AI2490" s="40"/>
      <c r="AJ2490" s="73">
        <v>450</v>
      </c>
      <c r="AK2490" s="40">
        <v>46</v>
      </c>
      <c r="AL2490" s="73">
        <v>200</v>
      </c>
      <c r="AM2490" s="70"/>
      <c r="AN2490" s="74"/>
      <c r="AO2490" s="70"/>
      <c r="AP2490" s="63"/>
      <c r="AQ2490" s="63"/>
      <c r="AR2490" s="40"/>
      <c r="AS2490" s="40"/>
      <c r="AT2490" s="63"/>
      <c r="AU2490" s="63"/>
      <c r="AV2490" s="142"/>
      <c r="AW2490" s="71"/>
      <c r="AX2490" s="45"/>
      <c r="AY2490" s="45"/>
      <c r="AZ2490" s="46"/>
      <c r="BA2490" s="152"/>
      <c r="BB2490" s="47"/>
      <c r="BC2490" s="158">
        <v>2</v>
      </c>
      <c r="BD2490" s="158"/>
      <c r="BE2490" s="47"/>
      <c r="BF2490" s="56"/>
      <c r="BG2490" s="49"/>
      <c r="BH2490" s="50"/>
      <c r="BI2490" s="49"/>
      <c r="BJ2490" s="49"/>
      <c r="BK2490" s="49"/>
      <c r="BL2490" s="49"/>
      <c r="BM2490" s="49"/>
      <c r="BN2490" s="50"/>
      <c r="BO2490" s="49"/>
      <c r="BP2490" s="49"/>
      <c r="BQ2490" s="50"/>
      <c r="BR2490" s="9"/>
    </row>
    <row r="2491" spans="1:70" s="7" customFormat="1" x14ac:dyDescent="0.25">
      <c r="A2491" s="68" t="s">
        <v>3321</v>
      </c>
      <c r="B2491" s="67" t="s">
        <v>1436</v>
      </c>
      <c r="C2491" s="52">
        <v>45006.673159722224</v>
      </c>
      <c r="D2491" s="16">
        <f t="shared" ref="D2491" si="7146">(K2491*M2491+P2491*R2491)/(24*60*60)</f>
        <v>1.0034722222222223E-2</v>
      </c>
      <c r="E2491" s="180"/>
      <c r="F2491" s="14" t="s">
        <v>3306</v>
      </c>
      <c r="G2491" s="15">
        <v>0.11799999999999999</v>
      </c>
      <c r="H2491" s="131">
        <v>5</v>
      </c>
      <c r="I2491" s="131">
        <v>15</v>
      </c>
      <c r="J2491" s="143" t="s">
        <v>2139</v>
      </c>
      <c r="K2491" s="27">
        <v>3</v>
      </c>
      <c r="L2491" s="27">
        <v>6.0000000000000001E-3</v>
      </c>
      <c r="M2491" s="179">
        <v>289</v>
      </c>
      <c r="N2491" s="13">
        <v>289</v>
      </c>
      <c r="O2491" s="17">
        <v>2E-3</v>
      </c>
      <c r="P2491" s="27">
        <v>0</v>
      </c>
      <c r="Q2491" s="27">
        <v>6.0000000000000001E-3</v>
      </c>
      <c r="R2491" s="13">
        <v>938</v>
      </c>
      <c r="S2491" s="13">
        <v>240</v>
      </c>
      <c r="T2491" s="133">
        <v>2.9999999999999997E-4</v>
      </c>
      <c r="U2491" s="27">
        <v>1.5277000000000001E-2</v>
      </c>
      <c r="V2491" s="8">
        <f t="shared" ref="V2491" si="7147">IF(AB2489="Latest Sag:",-(K2491*L2491+P2491*Q2491),-(K2491*L2491+P2491*Q2491)+U2491)</f>
        <v>-2.7230000000000015E-3</v>
      </c>
      <c r="W2491" s="8">
        <f t="shared" ref="W2491" si="7148">IF(OR(AC2490="",AC2490=0),Z2490+V2491,IF(AB2489="Latest Sag:",AA2490+U2491+V2491,AC2490+V2491))</f>
        <v>0.119728</v>
      </c>
      <c r="X2491" s="33">
        <v>-43.74492</v>
      </c>
      <c r="Y2491" s="53">
        <f t="shared" ref="Y2491" si="7149">IF(OR(ISBLANK(X2491),X2489=VALUE(20)),,IF(W2489="Latest Z20:",ABS(X2489-X2491-K2488*L2488-P2488*Q2488+U2490+U2491),ABS(X2490-X2491-K2490*L2490-P2490*Q2490+U2491)))</f>
        <v>7.0000000017157032E-6</v>
      </c>
      <c r="Z2491" s="28">
        <v>-67.833755999999994</v>
      </c>
      <c r="AA2491" s="28">
        <v>0.15751699999999999</v>
      </c>
      <c r="AB2491" s="28">
        <v>-3.7392000000000002E-2</v>
      </c>
      <c r="AC2491" s="8">
        <f t="shared" ref="AC2491" si="7150">AB2491+AA2491</f>
        <v>0.12012499999999998</v>
      </c>
      <c r="AD2491" s="35">
        <v>0.11474131959485</v>
      </c>
      <c r="AE2491" s="8">
        <f t="shared" ref="AE2491" si="7151">IF(AD2491="",0,IF(OR(AC2491="",AC2491=0),W2491-AD2491,AC2491-AD2491))</f>
        <v>5.3836804051499848E-3</v>
      </c>
      <c r="AF2491" s="58">
        <f t="shared" ref="AF2491" si="7152">IF(AA2491="",(Z2491-V2491)-Z2490,AC2491-W2491)</f>
        <v>3.969999999999807E-4</v>
      </c>
      <c r="AG2491" s="40"/>
      <c r="AH2491" s="73"/>
      <c r="AI2491" s="40"/>
      <c r="AJ2491" s="73">
        <v>450</v>
      </c>
      <c r="AK2491" s="40">
        <v>19</v>
      </c>
      <c r="AL2491" s="73">
        <v>200</v>
      </c>
      <c r="AM2491" s="70"/>
      <c r="AN2491" s="74"/>
      <c r="AO2491" s="70"/>
      <c r="AP2491" s="63"/>
      <c r="AQ2491" s="63"/>
      <c r="AR2491" s="40"/>
      <c r="AS2491" s="40"/>
      <c r="AT2491" s="63"/>
      <c r="AU2491" s="63"/>
      <c r="AV2491" s="142"/>
      <c r="AW2491" s="71"/>
      <c r="AX2491" s="45"/>
      <c r="AY2491" s="45"/>
      <c r="AZ2491" s="46"/>
      <c r="BA2491" s="152"/>
      <c r="BB2491" s="47"/>
      <c r="BC2491" s="158">
        <v>2</v>
      </c>
      <c r="BD2491" s="158"/>
      <c r="BE2491" s="47"/>
      <c r="BF2491" s="56"/>
      <c r="BG2491" s="49"/>
      <c r="BH2491" s="50"/>
      <c r="BI2491" s="49"/>
      <c r="BJ2491" s="49"/>
      <c r="BK2491" s="49"/>
      <c r="BL2491" s="49"/>
      <c r="BM2491" s="49"/>
      <c r="BN2491" s="50"/>
      <c r="BO2491" s="49"/>
      <c r="BP2491" s="49"/>
      <c r="BQ2491" s="50"/>
      <c r="BR2491" s="9"/>
    </row>
    <row r="2492" spans="1:70" s="7" customFormat="1" x14ac:dyDescent="0.25">
      <c r="A2492" s="68" t="s">
        <v>3322</v>
      </c>
      <c r="B2492" s="67" t="s">
        <v>1436</v>
      </c>
      <c r="C2492" s="52">
        <v>45006.693738425929</v>
      </c>
      <c r="D2492" s="16">
        <f t="shared" ref="D2492" si="7153">(K2492*M2492+P2492*R2492)/(24*60*60)</f>
        <v>1.7546296296296296E-2</v>
      </c>
      <c r="E2492" s="180"/>
      <c r="F2492" s="14" t="s">
        <v>3306</v>
      </c>
      <c r="G2492" s="15">
        <v>0.11799999999999999</v>
      </c>
      <c r="H2492" s="131">
        <v>5</v>
      </c>
      <c r="I2492" s="131">
        <v>15</v>
      </c>
      <c r="J2492" s="143" t="s">
        <v>2139</v>
      </c>
      <c r="K2492" s="27">
        <v>2</v>
      </c>
      <c r="L2492" s="27">
        <v>6.0000000000000001E-3</v>
      </c>
      <c r="M2492" s="179">
        <v>289</v>
      </c>
      <c r="N2492" s="13">
        <v>289</v>
      </c>
      <c r="O2492" s="17">
        <v>2E-3</v>
      </c>
      <c r="P2492" s="27">
        <v>1</v>
      </c>
      <c r="Q2492" s="27">
        <v>6.0000000000000001E-3</v>
      </c>
      <c r="R2492" s="13">
        <v>938</v>
      </c>
      <c r="S2492" s="13">
        <v>240</v>
      </c>
      <c r="T2492" s="133">
        <v>2.9999999999999997E-4</v>
      </c>
      <c r="U2492" s="27">
        <v>1.2706E-2</v>
      </c>
      <c r="V2492" s="8">
        <f t="shared" ref="V2492" si="7154">IF(AB2490="Latest Sag:",-(K2492*L2492+P2492*Q2492),-(K2492*L2492+P2492*Q2492)+U2492)</f>
        <v>-5.2940000000000018E-3</v>
      </c>
      <c r="W2492" s="8">
        <f t="shared" ref="W2492" si="7155">IF(OR(AC2491="",AC2491=0),Z2491+V2492,IF(AB2490="Latest Sag:",AA2491+U2492+V2492,AC2491+V2492))</f>
        <v>0.11483099999999997</v>
      </c>
      <c r="X2492" s="33">
        <v>-43.750210000000003</v>
      </c>
      <c r="Y2492" s="53">
        <f t="shared" ref="Y2492" si="7156">IF(OR(ISBLANK(X2492),X2490=VALUE(20)),,IF(W2490="Latest Z20:",ABS(X2490-X2492-K2489*L2489-P2489*Q2489+U2491+U2492),ABS(X2491-X2492-K2491*L2491-P2491*Q2491+U2492)))</f>
        <v>3.9999999977644723E-6</v>
      </c>
      <c r="Z2492" s="28">
        <v>-67.833772999999994</v>
      </c>
      <c r="AA2492" s="28">
        <v>0.157473</v>
      </c>
      <c r="AB2492" s="28">
        <v>-4.2634999999999999E-2</v>
      </c>
      <c r="AC2492" s="8">
        <f t="shared" ref="AC2492" si="7157">AB2492+AA2492</f>
        <v>0.114838</v>
      </c>
      <c r="AD2492" s="35">
        <v>0.11474131959485</v>
      </c>
      <c r="AE2492" s="8">
        <f t="shared" ref="AE2492" si="7158">IF(AD2492="",0,IF(OR(AC2492="",AC2492=0),W2492-AD2492,AC2492-AD2492))</f>
        <v>9.6680405149998649E-5</v>
      </c>
      <c r="AF2492" s="58">
        <f t="shared" ref="AF2492" si="7159">IF(AA2492="",(Z2492-V2492)-Z2491,AC2492-W2492)</f>
        <v>7.0000000000208784E-6</v>
      </c>
      <c r="AG2492" s="40"/>
      <c r="AH2492" s="73"/>
      <c r="AI2492" s="40"/>
      <c r="AJ2492" s="73">
        <v>450</v>
      </c>
      <c r="AK2492" s="40">
        <v>13</v>
      </c>
      <c r="AL2492" s="73">
        <v>200</v>
      </c>
      <c r="AM2492" s="70"/>
      <c r="AN2492" s="74"/>
      <c r="AO2492" s="70"/>
      <c r="AP2492" s="63"/>
      <c r="AQ2492" s="63"/>
      <c r="AR2492" s="40"/>
      <c r="AS2492" s="40"/>
      <c r="AT2492" s="63"/>
      <c r="AU2492" s="63"/>
      <c r="AV2492" s="142"/>
      <c r="AW2492" s="71"/>
      <c r="AX2492" s="45"/>
      <c r="AY2492" s="45"/>
      <c r="AZ2492" s="46"/>
      <c r="BA2492" s="152"/>
      <c r="BB2492" s="47"/>
      <c r="BC2492" s="158">
        <v>2</v>
      </c>
      <c r="BD2492" s="158">
        <v>8</v>
      </c>
      <c r="BE2492" s="47">
        <v>7.5</v>
      </c>
      <c r="BF2492" s="56"/>
      <c r="BG2492" s="49"/>
      <c r="BH2492" s="50"/>
      <c r="BI2492" s="49"/>
      <c r="BJ2492" s="49"/>
      <c r="BK2492" s="49"/>
      <c r="BL2492" s="49"/>
      <c r="BM2492" s="49"/>
      <c r="BN2492" s="50"/>
      <c r="BO2492" s="49"/>
      <c r="BP2492" s="49"/>
      <c r="BQ2492" s="50"/>
      <c r="BR2492" s="9"/>
    </row>
    <row r="2493" spans="1:70" s="6" customFormat="1" x14ac:dyDescent="0.25">
      <c r="A2493" s="170" t="s">
        <v>1155</v>
      </c>
      <c r="B2493" s="136"/>
      <c r="C2493" s="137">
        <v>45006.785231481481</v>
      </c>
      <c r="D2493" s="146">
        <v>4.6100000000000003</v>
      </c>
      <c r="E2493" s="181" t="s">
        <v>814</v>
      </c>
      <c r="F2493" s="165" t="s">
        <v>1175</v>
      </c>
      <c r="G2493" s="22"/>
      <c r="H2493" s="134"/>
      <c r="I2493" s="134"/>
      <c r="J2493" s="145"/>
      <c r="K2493" s="29"/>
      <c r="L2493" s="29"/>
      <c r="M2493" s="1"/>
      <c r="N2493" s="1"/>
      <c r="O2493" s="3"/>
      <c r="P2493" s="29"/>
      <c r="Q2493" s="29"/>
      <c r="R2493" s="1"/>
      <c r="S2493" s="1"/>
      <c r="T2493" s="147" t="s">
        <v>903</v>
      </c>
      <c r="U2493" s="32" t="s">
        <v>24</v>
      </c>
      <c r="V2493" s="24"/>
      <c r="W2493" s="25" t="s">
        <v>22</v>
      </c>
      <c r="X2493" s="30">
        <v>20</v>
      </c>
      <c r="Y2493" s="138"/>
      <c r="Z2493" s="30"/>
      <c r="AA2493" s="30"/>
      <c r="AB2493" s="36" t="s">
        <v>21</v>
      </c>
      <c r="AC2493" s="24">
        <f>$AC$2492</f>
        <v>0.114838</v>
      </c>
      <c r="AD2493" s="30"/>
      <c r="AE2493" s="24"/>
      <c r="AF2493" s="24"/>
      <c r="AG2493" s="41"/>
      <c r="AH2493" s="41"/>
      <c r="AI2493" s="41"/>
      <c r="AJ2493" s="41"/>
      <c r="AK2493" s="41"/>
      <c r="AL2493" s="41"/>
      <c r="AM2493" s="41"/>
      <c r="AN2493" s="41"/>
      <c r="AO2493" s="41"/>
      <c r="AP2493" s="135"/>
      <c r="AQ2493" s="135"/>
      <c r="AR2493" s="41"/>
      <c r="AS2493" s="41"/>
      <c r="AT2493" s="135"/>
      <c r="AU2493" s="135"/>
      <c r="AV2493" s="29"/>
      <c r="AW2493" s="42"/>
      <c r="AX2493" s="42"/>
      <c r="AY2493" s="42"/>
      <c r="AZ2493" s="43"/>
      <c r="BA2493" s="151"/>
      <c r="BB2493" s="44"/>
      <c r="BC2493" s="157">
        <v>3</v>
      </c>
      <c r="BD2493" s="157"/>
      <c r="BE2493" s="44"/>
      <c r="BF2493" s="48"/>
      <c r="BG2493" s="48"/>
      <c r="BH2493" s="48"/>
      <c r="BI2493" s="48"/>
      <c r="BJ2493" s="48"/>
      <c r="BK2493" s="48"/>
      <c r="BL2493" s="48"/>
      <c r="BM2493" s="48"/>
      <c r="BN2493" s="48"/>
      <c r="BO2493" s="48"/>
      <c r="BP2493" s="48"/>
      <c r="BQ2493" s="48"/>
      <c r="BR2493" s="1"/>
    </row>
    <row r="2494" spans="1:70" s="7" customFormat="1" x14ac:dyDescent="0.25">
      <c r="A2494" s="68" t="s">
        <v>3323</v>
      </c>
      <c r="B2494" s="67" t="s">
        <v>2230</v>
      </c>
      <c r="C2494" s="52">
        <v>45006.78528935185</v>
      </c>
      <c r="D2494" s="16">
        <f t="shared" ref="D2494" si="7160">(K2494*M2494+P2494*R2494)/(24*60*60)</f>
        <v>0</v>
      </c>
      <c r="E2494" s="180"/>
      <c r="F2494" s="14" t="s">
        <v>3306</v>
      </c>
      <c r="G2494" s="15">
        <v>0.11799999999999999</v>
      </c>
      <c r="H2494" s="131">
        <v>5</v>
      </c>
      <c r="I2494" s="131">
        <v>15</v>
      </c>
      <c r="J2494" s="143" t="s">
        <v>2139</v>
      </c>
      <c r="K2494" s="37"/>
      <c r="L2494" s="27">
        <v>6.0000000000000001E-3</v>
      </c>
      <c r="M2494" s="179">
        <v>289</v>
      </c>
      <c r="N2494" s="13">
        <v>289</v>
      </c>
      <c r="O2494" s="17">
        <v>2E-3</v>
      </c>
      <c r="P2494" s="37"/>
      <c r="Q2494" s="27">
        <v>6.0000000000000001E-3</v>
      </c>
      <c r="R2494" s="13">
        <v>938</v>
      </c>
      <c r="S2494" s="13">
        <v>240</v>
      </c>
      <c r="T2494" s="133">
        <v>2.9999999999999997E-4</v>
      </c>
      <c r="U2494" s="27">
        <v>0</v>
      </c>
      <c r="V2494" s="8">
        <f t="shared" ref="V2494" si="7161">IF(AB2492="Latest Sag:",-(K2494*L2494+P2494*Q2494),-(K2494*L2494+P2494*Q2494)+U2494)</f>
        <v>0</v>
      </c>
      <c r="W2494" s="8">
        <f t="shared" ref="W2494" si="7162">IF(OR(AC2493="",AC2493=0),Z2493+V2494,IF(AB2492="Latest Sag:",AA2493+U2494+V2494,AC2493+V2494))</f>
        <v>0.114838</v>
      </c>
      <c r="X2494" s="34"/>
      <c r="Y2494" s="53">
        <f t="shared" ref="Y2494" si="7163">IF(OR(ISBLANK(X2494),X2492=VALUE(20)),,IF(W2492="Latest Z20:",ABS(X2492-X2494-K2491*L2491-P2491*Q2491+U2493+U2494),ABS(X2493-X2494-K2493*L2493-P2493*Q2493+U2494)))</f>
        <v>0</v>
      </c>
      <c r="Z2494" s="28">
        <v>-67.832924000000006</v>
      </c>
      <c r="AA2494" s="28">
        <v>0.157445</v>
      </c>
      <c r="AB2494" s="28">
        <v>2.0149E-2</v>
      </c>
      <c r="AC2494" s="8">
        <f t="shared" ref="AC2494" si="7164">AB2494+AA2494</f>
        <v>0.177594</v>
      </c>
      <c r="AD2494" s="35">
        <v>0.114574093598531</v>
      </c>
      <c r="AE2494" s="8">
        <f t="shared" ref="AE2494" si="7165">IF(AD2494="",0,IF(OR(AC2494="",AC2494=0),W2494-AD2494,AC2494-AD2494))</f>
        <v>6.3019906401468997E-2</v>
      </c>
      <c r="AF2494" s="58">
        <f t="shared" ref="AF2494" si="7166">IF(AA2494="",(Z2494-V2494)-Z2493,AC2494-W2494)</f>
        <v>6.2756000000000006E-2</v>
      </c>
      <c r="AG2494" s="40"/>
      <c r="AH2494" s="73"/>
      <c r="AI2494" s="40"/>
      <c r="AJ2494" s="73">
        <v>450</v>
      </c>
      <c r="AK2494" s="40">
        <v>1944</v>
      </c>
      <c r="AL2494" s="73">
        <v>200</v>
      </c>
      <c r="AM2494" s="70"/>
      <c r="AN2494" s="74"/>
      <c r="AO2494" s="70"/>
      <c r="AP2494" s="63"/>
      <c r="AQ2494" s="63"/>
      <c r="AR2494" s="40"/>
      <c r="AS2494" s="40"/>
      <c r="AT2494" s="63"/>
      <c r="AU2494" s="63"/>
      <c r="AV2494" s="142"/>
      <c r="AW2494" s="71"/>
      <c r="AX2494" s="45"/>
      <c r="AY2494" s="45"/>
      <c r="AZ2494" s="46"/>
      <c r="BA2494" s="152"/>
      <c r="BB2494" s="47"/>
      <c r="BC2494" s="158">
        <v>3</v>
      </c>
      <c r="BD2494" s="158"/>
      <c r="BE2494" s="47"/>
      <c r="BF2494" s="56"/>
      <c r="BG2494" s="49"/>
      <c r="BH2494" s="50"/>
      <c r="BI2494" s="49"/>
      <c r="BJ2494" s="49"/>
      <c r="BK2494" s="49"/>
      <c r="BL2494" s="49"/>
      <c r="BM2494" s="49"/>
      <c r="BN2494" s="50"/>
      <c r="BO2494" s="49"/>
      <c r="BP2494" s="49"/>
      <c r="BQ2494" s="50"/>
      <c r="BR2494" s="9"/>
    </row>
    <row r="2495" spans="1:70" s="7" customFormat="1" x14ac:dyDescent="0.25">
      <c r="A2495" s="68" t="s">
        <v>3324</v>
      </c>
      <c r="B2495" s="67" t="s">
        <v>2230</v>
      </c>
      <c r="C2495" s="52">
        <v>45006.808703703704</v>
      </c>
      <c r="D2495" s="16">
        <f t="shared" ref="D2495" si="7167">(K2495*M2495+P2495*R2495)/(24*60*60)</f>
        <v>3.6793981481481483E-2</v>
      </c>
      <c r="E2495" s="180"/>
      <c r="F2495" s="14" t="s">
        <v>3306</v>
      </c>
      <c r="G2495" s="15">
        <v>0.11799999999999999</v>
      </c>
      <c r="H2495" s="131">
        <v>5</v>
      </c>
      <c r="I2495" s="131">
        <v>15</v>
      </c>
      <c r="J2495" s="143" t="s">
        <v>2139</v>
      </c>
      <c r="K2495" s="27">
        <v>11</v>
      </c>
      <c r="L2495" s="27">
        <v>6.0000000000000001E-3</v>
      </c>
      <c r="M2495" s="179">
        <v>289</v>
      </c>
      <c r="N2495" s="13">
        <v>289</v>
      </c>
      <c r="O2495" s="17">
        <v>2E-3</v>
      </c>
      <c r="P2495" s="27">
        <v>0</v>
      </c>
      <c r="Q2495" s="27">
        <v>6.0000000000000001E-3</v>
      </c>
      <c r="R2495" s="13">
        <v>938</v>
      </c>
      <c r="S2495" s="13">
        <v>240</v>
      </c>
      <c r="T2495" s="133">
        <v>2.9999999999999997E-4</v>
      </c>
      <c r="U2495" s="27">
        <v>2.9128999999999999E-2</v>
      </c>
      <c r="V2495" s="8">
        <f t="shared" ref="V2495" si="7168">IF(AB2493="Latest Sag:",-(K2495*L2495+P2495*Q2495),-(K2495*L2495+P2495*Q2495)+U2495)</f>
        <v>-6.6000000000000003E-2</v>
      </c>
      <c r="W2495" s="8">
        <f t="shared" ref="W2495" si="7169">IF(OR(AC2494="",AC2494=0),Z2494+V2495,IF(AB2493="Latest Sag:",AA2494+U2495+V2495,AC2494+V2495))</f>
        <v>0.12057399999999999</v>
      </c>
      <c r="X2495" s="33">
        <v>-43.693438</v>
      </c>
      <c r="Y2495" s="53">
        <f t="shared" ref="Y2495" si="7170">IF(OR(ISBLANK(X2495),X2493=VALUE(20)),,IF(W2493="Latest Z20:",ABS(X2493-X2495-K2492*L2492-P2492*Q2492+U2494+U2495),ABS(X2494-X2495-K2494*L2494-P2494*Q2494+U2495)))</f>
        <v>0</v>
      </c>
      <c r="Z2495" s="28">
        <v>-67.833146999999997</v>
      </c>
      <c r="AA2495" s="28">
        <v>0.15743399999999999</v>
      </c>
      <c r="AB2495" s="28">
        <v>-3.4632000000000003E-2</v>
      </c>
      <c r="AC2495" s="8">
        <f t="shared" ref="AC2495" si="7171">AB2495+AA2495</f>
        <v>0.12280199999999999</v>
      </c>
      <c r="AD2495" s="35">
        <v>0.114574093598531</v>
      </c>
      <c r="AE2495" s="8">
        <f t="shared" ref="AE2495" si="7172">IF(AD2495="",0,IF(OR(AC2495="",AC2495=0),W2495-AD2495,AC2495-AD2495))</f>
        <v>8.2279064014689901E-3</v>
      </c>
      <c r="AF2495" s="58">
        <f t="shared" ref="AF2495" si="7173">IF(AA2495="",(Z2495-V2495)-Z2494,AC2495-W2495)</f>
        <v>2.2280000000000078E-3</v>
      </c>
      <c r="AG2495" s="40"/>
      <c r="AH2495" s="73"/>
      <c r="AI2495" s="40"/>
      <c r="AJ2495" s="73">
        <v>450</v>
      </c>
      <c r="AK2495" s="40">
        <v>40</v>
      </c>
      <c r="AL2495" s="73">
        <v>200</v>
      </c>
      <c r="AM2495" s="70"/>
      <c r="AN2495" s="74"/>
      <c r="AO2495" s="70"/>
      <c r="AP2495" s="63"/>
      <c r="AQ2495" s="63"/>
      <c r="AR2495" s="40"/>
      <c r="AS2495" s="40"/>
      <c r="AT2495" s="63"/>
      <c r="AU2495" s="63"/>
      <c r="AV2495" s="142"/>
      <c r="AW2495" s="71"/>
      <c r="AX2495" s="45"/>
      <c r="AY2495" s="45"/>
      <c r="AZ2495" s="46"/>
      <c r="BA2495" s="152"/>
      <c r="BB2495" s="47"/>
      <c r="BC2495" s="158">
        <v>3</v>
      </c>
      <c r="BD2495" s="158"/>
      <c r="BE2495" s="47"/>
      <c r="BF2495" s="56"/>
      <c r="BG2495" s="49"/>
      <c r="BH2495" s="50"/>
      <c r="BI2495" s="49"/>
      <c r="BJ2495" s="49"/>
      <c r="BK2495" s="49"/>
      <c r="BL2495" s="49"/>
      <c r="BM2495" s="49"/>
      <c r="BN2495" s="50"/>
      <c r="BO2495" s="49"/>
      <c r="BP2495" s="49"/>
      <c r="BQ2495" s="50"/>
      <c r="BR2495" s="9"/>
    </row>
    <row r="2496" spans="1:70" s="7" customFormat="1" x14ac:dyDescent="0.25">
      <c r="A2496" s="68" t="s">
        <v>3325</v>
      </c>
      <c r="B2496" s="67" t="s">
        <v>2230</v>
      </c>
      <c r="C2496" s="52">
        <v>45006.857476851852</v>
      </c>
      <c r="D2496" s="16">
        <f t="shared" ref="D2496" si="7174">(K2496*M2496+P2496*R2496)/(24*60*60)</f>
        <v>1.0034722222222223E-2</v>
      </c>
      <c r="E2496" s="180"/>
      <c r="F2496" s="14" t="s">
        <v>3306</v>
      </c>
      <c r="G2496" s="15">
        <v>0.11799999999999999</v>
      </c>
      <c r="H2496" s="131">
        <v>5</v>
      </c>
      <c r="I2496" s="131">
        <v>15</v>
      </c>
      <c r="J2496" s="143" t="s">
        <v>2139</v>
      </c>
      <c r="K2496" s="27">
        <v>3</v>
      </c>
      <c r="L2496" s="27">
        <v>6.0000000000000001E-3</v>
      </c>
      <c r="M2496" s="179">
        <v>289</v>
      </c>
      <c r="N2496" s="13">
        <v>289</v>
      </c>
      <c r="O2496" s="17">
        <v>2E-3</v>
      </c>
      <c r="P2496" s="27">
        <v>0</v>
      </c>
      <c r="Q2496" s="27">
        <v>6.0000000000000001E-3</v>
      </c>
      <c r="R2496" s="13">
        <v>938</v>
      </c>
      <c r="S2496" s="13">
        <v>240</v>
      </c>
      <c r="T2496" s="133">
        <v>2.9999999999999997E-4</v>
      </c>
      <c r="U2496" s="27">
        <v>1.4785E-2</v>
      </c>
      <c r="V2496" s="8">
        <f t="shared" ref="V2496" si="7175">IF(AB2494="Latest Sag:",-(K2496*L2496+P2496*Q2496),-(K2496*L2496+P2496*Q2496)+U2496)</f>
        <v>-3.2150000000000026E-3</v>
      </c>
      <c r="W2496" s="8">
        <f t="shared" ref="W2496" si="7176">IF(OR(AC2495="",AC2495=0),Z2495+V2496,IF(AB2494="Latest Sag:",AA2495+U2496+V2496,AC2495+V2496))</f>
        <v>0.119587</v>
      </c>
      <c r="X2496" s="33">
        <v>-43.744653</v>
      </c>
      <c r="Y2496" s="53">
        <f t="shared" ref="Y2496" si="7177">IF(OR(ISBLANK(X2496),X2494=VALUE(20)),,IF(W2494="Latest Z20:",ABS(X2494-X2496-K2493*L2493-P2493*Q2493+U2495+U2496),ABS(X2495-X2496-K2495*L2495-P2495*Q2495+U2496)))</f>
        <v>8.81239525796218E-16</v>
      </c>
      <c r="Z2496" s="28">
        <v>-67.833269999999999</v>
      </c>
      <c r="AA2496" s="28">
        <v>0.15745999999999999</v>
      </c>
      <c r="AB2496" s="28">
        <v>-3.7350000000000001E-2</v>
      </c>
      <c r="AC2496" s="8">
        <f t="shared" ref="AC2496" si="7178">AB2496+AA2496</f>
        <v>0.12010999999999999</v>
      </c>
      <c r="AD2496" s="35">
        <v>0.114574093598531</v>
      </c>
      <c r="AE2496" s="8">
        <f t="shared" ref="AE2496" si="7179">IF(AD2496="",0,IF(OR(AC2496="",AC2496=0),W2496-AD2496,AC2496-AD2496))</f>
        <v>5.5359064014689902E-3</v>
      </c>
      <c r="AF2496" s="58">
        <f t="shared" ref="AF2496" si="7180">IF(AA2496="",(Z2496-V2496)-Z2495,AC2496-W2496)</f>
        <v>5.2299999999999569E-4</v>
      </c>
      <c r="AG2496" s="40"/>
      <c r="AH2496" s="73"/>
      <c r="AI2496" s="40"/>
      <c r="AJ2496" s="73">
        <v>450</v>
      </c>
      <c r="AK2496" s="40">
        <v>16</v>
      </c>
      <c r="AL2496" s="73">
        <v>200</v>
      </c>
      <c r="AM2496" s="70"/>
      <c r="AN2496" s="74"/>
      <c r="AO2496" s="70"/>
      <c r="AP2496" s="63"/>
      <c r="AQ2496" s="63"/>
      <c r="AR2496" s="40"/>
      <c r="AS2496" s="40"/>
      <c r="AT2496" s="63"/>
      <c r="AU2496" s="63"/>
      <c r="AV2496" s="142"/>
      <c r="AW2496" s="71"/>
      <c r="AX2496" s="45"/>
      <c r="AY2496" s="45"/>
      <c r="AZ2496" s="46"/>
      <c r="BA2496" s="152"/>
      <c r="BB2496" s="47"/>
      <c r="BC2496" s="158">
        <v>3</v>
      </c>
      <c r="BD2496" s="158"/>
      <c r="BE2496" s="47"/>
      <c r="BF2496" s="56"/>
      <c r="BG2496" s="49"/>
      <c r="BH2496" s="50"/>
      <c r="BI2496" s="49"/>
      <c r="BJ2496" s="49"/>
      <c r="BK2496" s="49"/>
      <c r="BL2496" s="49"/>
      <c r="BM2496" s="49"/>
      <c r="BN2496" s="50"/>
      <c r="BO2496" s="49"/>
      <c r="BP2496" s="49"/>
      <c r="BQ2496" s="50"/>
      <c r="BR2496" s="9"/>
    </row>
    <row r="2497" spans="1:70" s="7" customFormat="1" x14ac:dyDescent="0.25">
      <c r="A2497" s="68" t="s">
        <v>3326</v>
      </c>
      <c r="B2497" s="67" t="s">
        <v>2230</v>
      </c>
      <c r="C2497" s="52">
        <v>45006.877754629626</v>
      </c>
      <c r="D2497" s="16">
        <f t="shared" ref="D2497" si="7181">(K2497*M2497+P2497*R2497)/(24*60*60)</f>
        <v>1.7546296296296296E-2</v>
      </c>
      <c r="E2497" s="180"/>
      <c r="F2497" s="14" t="s">
        <v>3306</v>
      </c>
      <c r="G2497" s="15">
        <v>0.11799999999999999</v>
      </c>
      <c r="H2497" s="131">
        <v>5</v>
      </c>
      <c r="I2497" s="131">
        <v>15</v>
      </c>
      <c r="J2497" s="143" t="s">
        <v>2139</v>
      </c>
      <c r="K2497" s="27">
        <v>2</v>
      </c>
      <c r="L2497" s="27">
        <v>6.0000000000000001E-3</v>
      </c>
      <c r="M2497" s="179">
        <v>289</v>
      </c>
      <c r="N2497" s="13">
        <v>289</v>
      </c>
      <c r="O2497" s="17">
        <v>2E-3</v>
      </c>
      <c r="P2497" s="27">
        <v>1</v>
      </c>
      <c r="Q2497" s="27">
        <v>6.0000000000000001E-3</v>
      </c>
      <c r="R2497" s="13">
        <v>938</v>
      </c>
      <c r="S2497" s="13">
        <v>240</v>
      </c>
      <c r="T2497" s="133">
        <v>2.9999999999999997E-4</v>
      </c>
      <c r="U2497" s="27">
        <v>1.2571000000000001E-2</v>
      </c>
      <c r="V2497" s="8">
        <f t="shared" ref="V2497" si="7182">IF(AB2495="Latest Sag:",-(K2497*L2497+P2497*Q2497),-(K2497*L2497+P2497*Q2497)+U2497)</f>
        <v>-5.4290000000000015E-3</v>
      </c>
      <c r="W2497" s="8">
        <f t="shared" ref="W2497" si="7183">IF(OR(AC2496="",AC2496=0),Z2496+V2497,IF(AB2495="Latest Sag:",AA2496+U2497+V2497,AC2496+V2497))</f>
        <v>0.11468099999999999</v>
      </c>
      <c r="X2497" s="33">
        <v>-43.750081000000002</v>
      </c>
      <c r="Y2497" s="53">
        <f t="shared" ref="Y2497" si="7184">IF(OR(ISBLANK(X2497),X2495=VALUE(20)),,IF(W2495="Latest Z20:",ABS(X2495-X2497-K2494*L2494-P2494*Q2494+U2496+U2497),ABS(X2496-X2497-K2496*L2496-P2496*Q2496+U2497)))</f>
        <v>9.9999999801474171E-7</v>
      </c>
      <c r="Z2497" s="28">
        <v>-67.833281999999997</v>
      </c>
      <c r="AA2497" s="28">
        <v>0.15745500000000001</v>
      </c>
      <c r="AB2497" s="28">
        <v>-4.2673000000000003E-2</v>
      </c>
      <c r="AC2497" s="8">
        <f t="shared" ref="AC2497" si="7185">AB2497+AA2497</f>
        <v>0.11478200000000001</v>
      </c>
      <c r="AD2497" s="35">
        <v>0.114574093598531</v>
      </c>
      <c r="AE2497" s="8">
        <f t="shared" ref="AE2497" si="7186">IF(AD2497="",0,IF(OR(AC2497="",AC2497=0),W2497-AD2497,AC2497-AD2497))</f>
        <v>2.0790640146900463E-4</v>
      </c>
      <c r="AF2497" s="58">
        <f t="shared" ref="AF2497" si="7187">IF(AA2497="",(Z2497-V2497)-Z2496,AC2497-W2497)</f>
        <v>1.0100000000001774E-4</v>
      </c>
      <c r="AG2497" s="40"/>
      <c r="AH2497" s="73"/>
      <c r="AI2497" s="40"/>
      <c r="AJ2497" s="73">
        <v>450</v>
      </c>
      <c r="AK2497" s="40">
        <v>29</v>
      </c>
      <c r="AL2497" s="73">
        <v>200</v>
      </c>
      <c r="AM2497" s="70"/>
      <c r="AN2497" s="74"/>
      <c r="AO2497" s="70"/>
      <c r="AP2497" s="63"/>
      <c r="AQ2497" s="63"/>
      <c r="AR2497" s="40"/>
      <c r="AS2497" s="40"/>
      <c r="AT2497" s="63"/>
      <c r="AU2497" s="63"/>
      <c r="AV2497" s="142"/>
      <c r="AW2497" s="71"/>
      <c r="AX2497" s="45"/>
      <c r="AY2497" s="45"/>
      <c r="AZ2497" s="46"/>
      <c r="BA2497" s="152"/>
      <c r="BB2497" s="47"/>
      <c r="BC2497" s="158">
        <v>3</v>
      </c>
      <c r="BD2497" s="158">
        <v>10</v>
      </c>
      <c r="BE2497" s="47">
        <v>19.8</v>
      </c>
      <c r="BF2497" s="56"/>
      <c r="BG2497" s="49"/>
      <c r="BH2497" s="50"/>
      <c r="BI2497" s="49"/>
      <c r="BJ2497" s="49"/>
      <c r="BK2497" s="49"/>
      <c r="BL2497" s="49"/>
      <c r="BM2497" s="49"/>
      <c r="BN2497" s="50"/>
      <c r="BO2497" s="49"/>
      <c r="BP2497" s="49"/>
      <c r="BQ2497" s="50"/>
      <c r="BR2497" s="9"/>
    </row>
    <row r="2498" spans="1:70" s="6" customFormat="1" x14ac:dyDescent="0.25">
      <c r="A2498" s="1" t="s">
        <v>25</v>
      </c>
      <c r="B2498" s="136"/>
      <c r="C2498" s="137">
        <v>45006.937361111108</v>
      </c>
      <c r="D2498" s="146">
        <v>3.65</v>
      </c>
      <c r="E2498" s="181" t="s">
        <v>814</v>
      </c>
      <c r="F2498" s="165" t="s">
        <v>1179</v>
      </c>
      <c r="G2498" s="22"/>
      <c r="H2498" s="134"/>
      <c r="I2498" s="134"/>
      <c r="J2498" s="145"/>
      <c r="K2498" s="29"/>
      <c r="L2498" s="29"/>
      <c r="M2498" s="1"/>
      <c r="N2498" s="1"/>
      <c r="O2498" s="3"/>
      <c r="P2498" s="29"/>
      <c r="Q2498" s="29"/>
      <c r="R2498" s="1"/>
      <c r="S2498" s="1"/>
      <c r="T2498" s="147" t="s">
        <v>903</v>
      </c>
      <c r="U2498" s="32" t="s">
        <v>24</v>
      </c>
      <c r="V2498" s="24"/>
      <c r="W2498" s="25" t="s">
        <v>22</v>
      </c>
      <c r="X2498" s="30">
        <v>20</v>
      </c>
      <c r="Y2498" s="138"/>
      <c r="Z2498" s="30"/>
      <c r="AA2498" s="30"/>
      <c r="AB2498" s="36" t="s">
        <v>21</v>
      </c>
      <c r="AC2498" s="24">
        <f>$AC$2497</f>
        <v>0.11478200000000001</v>
      </c>
      <c r="AD2498" s="30"/>
      <c r="AE2498" s="24"/>
      <c r="AF2498" s="24"/>
      <c r="AG2498" s="41"/>
      <c r="AH2498" s="41"/>
      <c r="AI2498" s="41"/>
      <c r="AJ2498" s="41"/>
      <c r="AK2498" s="41"/>
      <c r="AL2498" s="41"/>
      <c r="AM2498" s="41"/>
      <c r="AN2498" s="41"/>
      <c r="AO2498" s="41"/>
      <c r="AP2498" s="135"/>
      <c r="AQ2498" s="135"/>
      <c r="AR2498" s="41"/>
      <c r="AS2498" s="41"/>
      <c r="AT2498" s="135"/>
      <c r="AU2498" s="135"/>
      <c r="AV2498" s="29"/>
      <c r="AW2498" s="42"/>
      <c r="AX2498" s="42"/>
      <c r="AY2498" s="42"/>
      <c r="AZ2498" s="43"/>
      <c r="BA2498" s="151"/>
      <c r="BB2498" s="44"/>
      <c r="BC2498" s="157">
        <v>4</v>
      </c>
      <c r="BD2498" s="157"/>
      <c r="BE2498" s="44"/>
      <c r="BF2498" s="48"/>
      <c r="BG2498" s="48"/>
      <c r="BH2498" s="48"/>
      <c r="BI2498" s="48"/>
      <c r="BJ2498" s="48"/>
      <c r="BK2498" s="48"/>
      <c r="BL2498" s="48"/>
      <c r="BM2498" s="48"/>
      <c r="BN2498" s="48"/>
      <c r="BO2498" s="48"/>
      <c r="BP2498" s="48"/>
      <c r="BQ2498" s="48"/>
      <c r="BR2498" s="1"/>
    </row>
    <row r="2499" spans="1:70" s="7" customFormat="1" x14ac:dyDescent="0.25">
      <c r="A2499" s="68" t="s">
        <v>1112</v>
      </c>
      <c r="B2499" s="67" t="s">
        <v>2230</v>
      </c>
      <c r="C2499" s="52">
        <v>45006.937442129631</v>
      </c>
      <c r="D2499" s="16">
        <f t="shared" ref="D2499" si="7188">(K2499*M2499+P2499*R2499)/(24*60*60)</f>
        <v>0</v>
      </c>
      <c r="E2499" s="180" t="s">
        <v>3328</v>
      </c>
      <c r="F2499" s="14" t="s">
        <v>3327</v>
      </c>
      <c r="G2499" s="15">
        <v>0.115</v>
      </c>
      <c r="H2499" s="131">
        <v>5</v>
      </c>
      <c r="I2499" s="131">
        <v>15</v>
      </c>
      <c r="J2499" s="143" t="s">
        <v>2600</v>
      </c>
      <c r="K2499" s="37"/>
      <c r="L2499" s="27">
        <v>6.0000000000000001E-3</v>
      </c>
      <c r="M2499" s="179">
        <v>57</v>
      </c>
      <c r="N2499" s="13">
        <v>289</v>
      </c>
      <c r="O2499" s="17">
        <v>2E-3</v>
      </c>
      <c r="P2499" s="37"/>
      <c r="Q2499" s="27">
        <v>6.0000000000000001E-3</v>
      </c>
      <c r="R2499" s="13">
        <v>938</v>
      </c>
      <c r="S2499" s="13">
        <v>240</v>
      </c>
      <c r="T2499" s="133">
        <v>2.9999999999999997E-4</v>
      </c>
      <c r="U2499" s="27">
        <v>0</v>
      </c>
      <c r="V2499" s="8">
        <f t="shared" ref="V2499" si="7189">IF(AB2497="Latest Sag:",-(K2499*L2499+P2499*Q2499),-(K2499*L2499+P2499*Q2499)+U2499)</f>
        <v>0</v>
      </c>
      <c r="W2499" s="8">
        <f t="shared" ref="W2499" si="7190">IF(OR(AC2498="",AC2498=0),Z2498+V2499,IF(AB2497="Latest Sag:",AA2498+U2499+V2499,AC2498+V2499))</f>
        <v>0.11478200000000001</v>
      </c>
      <c r="X2499" s="34"/>
      <c r="Y2499" s="53">
        <f t="shared" ref="Y2499" si="7191">IF(OR(ISBLANK(X2499),X2497=VALUE(20)),,IF(W2497="Latest Z20:",ABS(X2497-X2499-K2496*L2496-P2496*Q2496+U2498+U2499),ABS(X2498-X2499-K2498*L2498-P2498*Q2498+U2499)))</f>
        <v>0</v>
      </c>
      <c r="Z2499" s="28">
        <v>-77.761306000000005</v>
      </c>
      <c r="AA2499" s="28"/>
      <c r="AB2499" s="28"/>
      <c r="AC2499" s="8">
        <f t="shared" ref="AC2499" si="7192">AB2499+AA2499</f>
        <v>0</v>
      </c>
      <c r="AD2499" s="35"/>
      <c r="AE2499" s="8">
        <f t="shared" ref="AE2499" si="7193">IF(AD2499="",0,IF(OR(AC2499="",AC2499=0),W2499-AD2499,AC2499-AD2499))</f>
        <v>0</v>
      </c>
      <c r="AF2499" s="58">
        <f t="shared" ref="AF2499" si="7194">IF(AA2499="",(Z2499-V2499)-Z2498,AC2499-W2499)</f>
        <v>-77.761306000000005</v>
      </c>
      <c r="AG2499" s="40"/>
      <c r="AH2499" s="73"/>
      <c r="AI2499" s="40"/>
      <c r="AJ2499" s="73">
        <v>450</v>
      </c>
      <c r="AK2499" s="40">
        <v>169</v>
      </c>
      <c r="AL2499" s="73">
        <v>350</v>
      </c>
      <c r="AM2499" s="70"/>
      <c r="AN2499" s="74"/>
      <c r="AO2499" s="70"/>
      <c r="AP2499" s="63"/>
      <c r="AQ2499" s="63"/>
      <c r="AR2499" s="40"/>
      <c r="AS2499" s="40"/>
      <c r="AT2499" s="63"/>
      <c r="AU2499" s="63"/>
      <c r="AV2499" s="142"/>
      <c r="AW2499" s="71">
        <v>0.02</v>
      </c>
      <c r="AX2499" s="45"/>
      <c r="AY2499" s="45"/>
      <c r="AZ2499" s="46"/>
      <c r="BA2499" s="152"/>
      <c r="BB2499" s="47"/>
      <c r="BC2499" s="158">
        <v>4</v>
      </c>
      <c r="BD2499" s="158"/>
      <c r="BE2499" s="47"/>
      <c r="BF2499" s="56"/>
      <c r="BG2499" s="49"/>
      <c r="BH2499" s="50"/>
      <c r="BI2499" s="49"/>
      <c r="BJ2499" s="49"/>
      <c r="BK2499" s="49"/>
      <c r="BL2499" s="49"/>
      <c r="BM2499" s="49"/>
      <c r="BN2499" s="50"/>
      <c r="BO2499" s="49"/>
      <c r="BP2499" s="49"/>
      <c r="BQ2499" s="50"/>
      <c r="BR2499" s="9"/>
    </row>
    <row r="2500" spans="1:70" s="7" customFormat="1" x14ac:dyDescent="0.25">
      <c r="A2500" s="68" t="s">
        <v>1116</v>
      </c>
      <c r="B2500" s="67" t="s">
        <v>2230</v>
      </c>
      <c r="C2500" s="52">
        <v>45006.964479166665</v>
      </c>
      <c r="D2500" s="16">
        <f t="shared" ref="D2500" si="7195">(K2500*M2500+P2500*R2500)/(24*60*60)</f>
        <v>1.9791666666666668E-3</v>
      </c>
      <c r="E2500" s="180"/>
      <c r="F2500" s="14" t="s">
        <v>3327</v>
      </c>
      <c r="G2500" s="15">
        <v>0.115</v>
      </c>
      <c r="H2500" s="131">
        <v>5</v>
      </c>
      <c r="I2500" s="131">
        <v>15</v>
      </c>
      <c r="J2500" s="143" t="s">
        <v>2600</v>
      </c>
      <c r="K2500" s="27">
        <v>3</v>
      </c>
      <c r="L2500" s="27">
        <v>6.0000000000000001E-3</v>
      </c>
      <c r="M2500" s="179">
        <v>57</v>
      </c>
      <c r="N2500" s="13">
        <v>289</v>
      </c>
      <c r="O2500" s="17">
        <v>2E-3</v>
      </c>
      <c r="P2500" s="27">
        <v>0</v>
      </c>
      <c r="Q2500" s="27">
        <v>6.0000000000000001E-3</v>
      </c>
      <c r="R2500" s="13">
        <v>938</v>
      </c>
      <c r="S2500" s="13">
        <v>240</v>
      </c>
      <c r="T2500" s="133">
        <v>2.9999999999999997E-4</v>
      </c>
      <c r="U2500" s="27">
        <v>1.2E-2</v>
      </c>
      <c r="V2500" s="8">
        <f t="shared" ref="V2500" si="7196">IF(AB2498="Latest Sag:",-(K2500*L2500+P2500*Q2500),-(K2500*L2500+P2500*Q2500)+U2500)</f>
        <v>-1.8000000000000002E-2</v>
      </c>
      <c r="W2500" s="8">
        <f t="shared" ref="W2500" si="7197">IF(OR(AC2499="",AC2499=0),Z2499+V2500,IF(AB2498="Latest Sag:",AA2499+U2500+V2500,AC2499+V2500))</f>
        <v>-77.779306000000005</v>
      </c>
      <c r="X2500" s="33">
        <v>-53.505231999999999</v>
      </c>
      <c r="Y2500" s="53">
        <f t="shared" ref="Y2500" si="7198">IF(OR(ISBLANK(X2500),X2498=VALUE(20)),,IF(W2498="Latest Z20:",ABS(X2498-X2500-K2497*L2497-P2497*Q2497+U2499+U2500),ABS(X2499-X2500-K2499*L2499-P2499*Q2499+U2500)))</f>
        <v>0</v>
      </c>
      <c r="Z2500" s="28">
        <v>-77.765602999999999</v>
      </c>
      <c r="AA2500" s="28"/>
      <c r="AB2500" s="28"/>
      <c r="AC2500" s="8">
        <f t="shared" ref="AC2500" si="7199">AB2500+AA2500</f>
        <v>0</v>
      </c>
      <c r="AD2500" s="35"/>
      <c r="AE2500" s="8">
        <f t="shared" ref="AE2500" si="7200">IF(AD2500="",0,IF(OR(AC2500="",AC2500=0),W2500-AD2500,AC2500-AD2500))</f>
        <v>0</v>
      </c>
      <c r="AF2500" s="58">
        <f t="shared" ref="AF2500" si="7201">IF(AA2500="",(Z2500-V2500)-Z2499,AC2500-W2500)</f>
        <v>1.3703000000006682E-2</v>
      </c>
      <c r="AG2500" s="40"/>
      <c r="AH2500" s="73"/>
      <c r="AI2500" s="40"/>
      <c r="AJ2500" s="73">
        <v>450</v>
      </c>
      <c r="AK2500" s="40">
        <v>2912</v>
      </c>
      <c r="AL2500" s="73">
        <v>350</v>
      </c>
      <c r="AM2500" s="70"/>
      <c r="AN2500" s="74"/>
      <c r="AO2500" s="70"/>
      <c r="AP2500" s="63"/>
      <c r="AQ2500" s="63"/>
      <c r="AR2500" s="40"/>
      <c r="AS2500" s="40"/>
      <c r="AT2500" s="63"/>
      <c r="AU2500" s="63"/>
      <c r="AV2500" s="142"/>
      <c r="AW2500" s="71">
        <v>-0.01</v>
      </c>
      <c r="AX2500" s="45">
        <v>-3.5100000000000002E-4</v>
      </c>
      <c r="AY2500" s="45"/>
      <c r="AZ2500" s="46"/>
      <c r="BA2500" s="152"/>
      <c r="BB2500" s="47"/>
      <c r="BC2500" s="158">
        <v>4</v>
      </c>
      <c r="BD2500" s="158"/>
      <c r="BE2500" s="47"/>
      <c r="BF2500" s="56"/>
      <c r="BG2500" s="49"/>
      <c r="BH2500" s="50"/>
      <c r="BI2500" s="49"/>
      <c r="BJ2500" s="49"/>
      <c r="BK2500" s="49"/>
      <c r="BL2500" s="49"/>
      <c r="BM2500" s="49"/>
      <c r="BN2500" s="50"/>
      <c r="BO2500" s="49"/>
      <c r="BP2500" s="49"/>
      <c r="BQ2500" s="50"/>
      <c r="BR2500" s="9"/>
    </row>
    <row r="2501" spans="1:70" s="7" customFormat="1" x14ac:dyDescent="0.25">
      <c r="A2501" s="68" t="s">
        <v>1250</v>
      </c>
      <c r="B2501" s="67" t="s">
        <v>2230</v>
      </c>
      <c r="C2501" s="52">
        <v>45006.974606481483</v>
      </c>
      <c r="D2501" s="16">
        <f t="shared" ref="D2501" si="7202">(K2501*M2501+P2501*R2501)/(24*60*60)</f>
        <v>1.9791666666666668E-3</v>
      </c>
      <c r="E2501" s="180"/>
      <c r="F2501" s="14" t="s">
        <v>3327</v>
      </c>
      <c r="G2501" s="15">
        <v>0.115</v>
      </c>
      <c r="H2501" s="131">
        <v>5</v>
      </c>
      <c r="I2501" s="131">
        <v>15</v>
      </c>
      <c r="J2501" s="143" t="s">
        <v>2600</v>
      </c>
      <c r="K2501" s="27">
        <v>3</v>
      </c>
      <c r="L2501" s="27">
        <v>6.0000000000000001E-3</v>
      </c>
      <c r="M2501" s="179">
        <v>57</v>
      </c>
      <c r="N2501" s="13">
        <v>289</v>
      </c>
      <c r="O2501" s="17">
        <v>2E-3</v>
      </c>
      <c r="P2501" s="27">
        <v>0</v>
      </c>
      <c r="Q2501" s="27">
        <v>6.0000000000000001E-3</v>
      </c>
      <c r="R2501" s="13">
        <v>938</v>
      </c>
      <c r="S2501" s="13">
        <v>240</v>
      </c>
      <c r="T2501" s="133">
        <v>2.9999999999999997E-4</v>
      </c>
      <c r="U2501" s="27">
        <v>0.01</v>
      </c>
      <c r="V2501" s="8">
        <f t="shared" ref="V2501" si="7203">IF(AB2499="Latest Sag:",-(K2501*L2501+P2501*Q2501),-(K2501*L2501+P2501*Q2501)+U2501)</f>
        <v>-8.0000000000000019E-3</v>
      </c>
      <c r="W2501" s="8">
        <f t="shared" ref="W2501" si="7204">IF(OR(AC2500="",AC2500=0),Z2500+V2501,IF(AB2499="Latest Sag:",AA2500+U2501+V2501,AC2500+V2501))</f>
        <v>-77.773602999999994</v>
      </c>
      <c r="X2501" s="33">
        <v>-53.513232000000002</v>
      </c>
      <c r="Y2501" s="53">
        <f t="shared" ref="Y2501" si="7205">IF(OR(ISBLANK(X2501),X2499=VALUE(20)),,IF(W2499="Latest Z20:",ABS(X2499-X2501-K2498*L2498-P2498*Q2498+U2500+U2501),ABS(X2500-X2501-K2500*L2500-P2500*Q2500+U2501)))</f>
        <v>2.6697394295283061E-15</v>
      </c>
      <c r="Z2501" s="28">
        <v>-77.775077999999993</v>
      </c>
      <c r="AA2501" s="28"/>
      <c r="AB2501" s="28"/>
      <c r="AC2501" s="8">
        <f t="shared" ref="AC2501" si="7206">AB2501+AA2501</f>
        <v>0</v>
      </c>
      <c r="AD2501" s="35"/>
      <c r="AE2501" s="8">
        <f t="shared" ref="AE2501" si="7207">IF(AD2501="",0,IF(OR(AC2501="",AC2501=0),W2501-AD2501,AC2501-AD2501))</f>
        <v>0</v>
      </c>
      <c r="AF2501" s="58">
        <f t="shared" ref="AF2501" si="7208">IF(AA2501="",(Z2501-V2501)-Z2500,AC2501-W2501)</f>
        <v>-1.4749999999992269E-3</v>
      </c>
      <c r="AG2501" s="40"/>
      <c r="AH2501" s="73"/>
      <c r="AI2501" s="40"/>
      <c r="AJ2501" s="73">
        <v>450</v>
      </c>
      <c r="AK2501" s="40">
        <v>1426</v>
      </c>
      <c r="AL2501" s="73">
        <v>350</v>
      </c>
      <c r="AM2501" s="70"/>
      <c r="AN2501" s="74"/>
      <c r="AO2501" s="70"/>
      <c r="AP2501" s="63"/>
      <c r="AQ2501" s="63"/>
      <c r="AR2501" s="40"/>
      <c r="AS2501" s="40"/>
      <c r="AT2501" s="63"/>
      <c r="AU2501" s="63"/>
      <c r="AV2501" s="142"/>
      <c r="AW2501" s="71">
        <v>-5.0000000000000001E-3</v>
      </c>
      <c r="AX2501" s="45"/>
      <c r="AY2501" s="45"/>
      <c r="AZ2501" s="46"/>
      <c r="BA2501" s="152"/>
      <c r="BB2501" s="47"/>
      <c r="BC2501" s="158">
        <v>4</v>
      </c>
      <c r="BD2501" s="158"/>
      <c r="BE2501" s="47"/>
      <c r="BF2501" s="56"/>
      <c r="BG2501" s="49"/>
      <c r="BH2501" s="50"/>
      <c r="BI2501" s="49"/>
      <c r="BJ2501" s="49"/>
      <c r="BK2501" s="49"/>
      <c r="BL2501" s="49"/>
      <c r="BM2501" s="49"/>
      <c r="BN2501" s="50"/>
      <c r="BO2501" s="49"/>
      <c r="BP2501" s="49"/>
      <c r="BQ2501" s="50"/>
      <c r="BR2501" s="9"/>
    </row>
    <row r="2502" spans="1:70" s="7" customFormat="1" x14ac:dyDescent="0.25">
      <c r="A2502" s="68" t="s">
        <v>1254</v>
      </c>
      <c r="B2502" s="67" t="s">
        <v>2230</v>
      </c>
      <c r="C2502" s="52">
        <v>45006.985300925924</v>
      </c>
      <c r="D2502" s="16">
        <f t="shared" ref="D2502" si="7209">(K2502*M2502+P2502*R2502)/(24*60*60)</f>
        <v>1.9791666666666668E-3</v>
      </c>
      <c r="E2502" s="180" t="s">
        <v>3329</v>
      </c>
      <c r="F2502" s="14" t="s">
        <v>3327</v>
      </c>
      <c r="G2502" s="15">
        <v>0.115</v>
      </c>
      <c r="H2502" s="131">
        <v>5</v>
      </c>
      <c r="I2502" s="131">
        <v>15</v>
      </c>
      <c r="J2502" s="143" t="s">
        <v>2600</v>
      </c>
      <c r="K2502" s="27">
        <v>3</v>
      </c>
      <c r="L2502" s="27">
        <v>6.0000000000000001E-3</v>
      </c>
      <c r="M2502" s="179">
        <v>57</v>
      </c>
      <c r="N2502" s="13">
        <v>289</v>
      </c>
      <c r="O2502" s="17">
        <v>2E-3</v>
      </c>
      <c r="P2502" s="27">
        <v>0</v>
      </c>
      <c r="Q2502" s="27">
        <v>6.0000000000000001E-3</v>
      </c>
      <c r="R2502" s="13">
        <v>938</v>
      </c>
      <c r="S2502" s="13">
        <v>240</v>
      </c>
      <c r="T2502" s="133">
        <v>2.9999999999999997E-4</v>
      </c>
      <c r="U2502" s="27">
        <v>1.2E-2</v>
      </c>
      <c r="V2502" s="8">
        <f t="shared" ref="V2502" si="7210">IF(AB2500="Latest Sag:",-(K2502*L2502+P2502*Q2502),-(K2502*L2502+P2502*Q2502)+U2502)</f>
        <v>-6.0000000000000019E-3</v>
      </c>
      <c r="W2502" s="8">
        <f t="shared" ref="W2502" si="7211">IF(OR(AC2501="",AC2501=0),Z2501+V2502,IF(AB2500="Latest Sag:",AA2501+U2502+V2502,AC2501+V2502))</f>
        <v>-77.781077999999994</v>
      </c>
      <c r="X2502" s="33">
        <v>-53.519232000000002</v>
      </c>
      <c r="Y2502" s="53">
        <f t="shared" ref="Y2502" si="7212">IF(OR(ISBLANK(X2502),X2500=VALUE(20)),,IF(W2500="Latest Z20:",ABS(X2500-X2502-K2499*L2499-P2499*Q2499+U2501+U2502),ABS(X2501-X2502-K2501*L2501-P2501*Q2501+U2502)))</f>
        <v>2.2551405187698492E-16</v>
      </c>
      <c r="Z2502" s="28">
        <v>-77.782465999999999</v>
      </c>
      <c r="AA2502" s="28"/>
      <c r="AB2502" s="28"/>
      <c r="AC2502" s="8">
        <f t="shared" ref="AC2502" si="7213">AB2502+AA2502</f>
        <v>0</v>
      </c>
      <c r="AD2502" s="35"/>
      <c r="AE2502" s="8">
        <f t="shared" ref="AE2502" si="7214">IF(AD2502="",0,IF(OR(AC2502="",AC2502=0),W2502-AD2502,AC2502-AD2502))</f>
        <v>0</v>
      </c>
      <c r="AF2502" s="58">
        <f t="shared" ref="AF2502" si="7215">IF(AA2502="",(Z2502-V2502)-Z2501,AC2502-W2502)</f>
        <v>-1.388000000005718E-3</v>
      </c>
      <c r="AG2502" s="40"/>
      <c r="AH2502" s="73"/>
      <c r="AI2502" s="40"/>
      <c r="AJ2502" s="73">
        <v>450</v>
      </c>
      <c r="AK2502" s="40">
        <v>232</v>
      </c>
      <c r="AL2502" s="73">
        <v>350</v>
      </c>
      <c r="AM2502" s="70"/>
      <c r="AN2502" s="74"/>
      <c r="AO2502" s="70"/>
      <c r="AP2502" s="63"/>
      <c r="AQ2502" s="63"/>
      <c r="AR2502" s="40"/>
      <c r="AS2502" s="40"/>
      <c r="AT2502" s="63"/>
      <c r="AU2502" s="63"/>
      <c r="AV2502" s="142"/>
      <c r="AW2502" s="71"/>
      <c r="AX2502" s="45"/>
      <c r="AY2502" s="45"/>
      <c r="AZ2502" s="46"/>
      <c r="BA2502" s="152"/>
      <c r="BB2502" s="47"/>
      <c r="BC2502" s="158">
        <v>4</v>
      </c>
      <c r="BD2502" s="158"/>
      <c r="BE2502" s="47"/>
      <c r="BF2502" s="56"/>
      <c r="BG2502" s="49"/>
      <c r="BH2502" s="50"/>
      <c r="BI2502" s="49"/>
      <c r="BJ2502" s="49"/>
      <c r="BK2502" s="49"/>
      <c r="BL2502" s="49"/>
      <c r="BM2502" s="49"/>
      <c r="BN2502" s="50"/>
      <c r="BO2502" s="49"/>
      <c r="BP2502" s="49"/>
      <c r="BQ2502" s="50"/>
      <c r="BR2502" s="9"/>
    </row>
    <row r="2503" spans="1:70" s="6" customFormat="1" x14ac:dyDescent="0.25">
      <c r="A2503" s="170" t="s">
        <v>1155</v>
      </c>
      <c r="B2503" s="136"/>
      <c r="C2503" s="137">
        <v>45007.001585648148</v>
      </c>
      <c r="D2503" s="146">
        <v>1.54</v>
      </c>
      <c r="E2503" s="181" t="s">
        <v>814</v>
      </c>
      <c r="F2503" s="165" t="s">
        <v>1110</v>
      </c>
      <c r="G2503" s="22"/>
      <c r="H2503" s="134"/>
      <c r="I2503" s="134"/>
      <c r="J2503" s="145"/>
      <c r="K2503" s="29"/>
      <c r="L2503" s="29"/>
      <c r="M2503" s="1"/>
      <c r="N2503" s="1"/>
      <c r="O2503" s="3"/>
      <c r="P2503" s="29"/>
      <c r="Q2503" s="29"/>
      <c r="R2503" s="1"/>
      <c r="S2503" s="1"/>
      <c r="T2503" s="147" t="s">
        <v>903</v>
      </c>
      <c r="U2503" s="32" t="s">
        <v>24</v>
      </c>
      <c r="V2503" s="24"/>
      <c r="W2503" s="25" t="s">
        <v>22</v>
      </c>
      <c r="X2503" s="30">
        <v>20</v>
      </c>
      <c r="Y2503" s="138"/>
      <c r="Z2503" s="30"/>
      <c r="AA2503" s="30"/>
      <c r="AB2503" s="36" t="s">
        <v>21</v>
      </c>
      <c r="AC2503" s="24">
        <f>$AC$2502</f>
        <v>0</v>
      </c>
      <c r="AD2503" s="30"/>
      <c r="AE2503" s="24"/>
      <c r="AF2503" s="24"/>
      <c r="AG2503" s="41"/>
      <c r="AH2503" s="41"/>
      <c r="AI2503" s="41"/>
      <c r="AJ2503" s="41"/>
      <c r="AK2503" s="41"/>
      <c r="AL2503" s="41"/>
      <c r="AM2503" s="41"/>
      <c r="AN2503" s="41"/>
      <c r="AO2503" s="41"/>
      <c r="AP2503" s="135"/>
      <c r="AQ2503" s="135"/>
      <c r="AR2503" s="41"/>
      <c r="AS2503" s="41"/>
      <c r="AT2503" s="135"/>
      <c r="AU2503" s="135"/>
      <c r="AV2503" s="29"/>
      <c r="AW2503" s="42"/>
      <c r="AX2503" s="42"/>
      <c r="AY2503" s="42"/>
      <c r="AZ2503" s="43"/>
      <c r="BA2503" s="151"/>
      <c r="BB2503" s="44"/>
      <c r="BC2503" s="157">
        <v>0</v>
      </c>
      <c r="BD2503" s="157"/>
      <c r="BE2503" s="44"/>
      <c r="BF2503" s="48"/>
      <c r="BG2503" s="48"/>
      <c r="BH2503" s="48"/>
      <c r="BI2503" s="48"/>
      <c r="BJ2503" s="48"/>
      <c r="BK2503" s="48"/>
      <c r="BL2503" s="48"/>
      <c r="BM2503" s="48"/>
      <c r="BN2503" s="48"/>
      <c r="BO2503" s="48"/>
      <c r="BP2503" s="48"/>
      <c r="BQ2503" s="48"/>
      <c r="BR2503" s="1"/>
    </row>
    <row r="2504" spans="1:70" s="7" customFormat="1" x14ac:dyDescent="0.25">
      <c r="A2504" s="68" t="s">
        <v>3330</v>
      </c>
      <c r="B2504" s="67" t="s">
        <v>2230</v>
      </c>
      <c r="C2504" s="52">
        <v>45007.001921296294</v>
      </c>
      <c r="D2504" s="16">
        <f t="shared" ref="D2504" si="7216">(K2504*M2504+P2504*R2504)/(24*60*60)</f>
        <v>0</v>
      </c>
      <c r="E2504" s="180"/>
      <c r="F2504" s="14" t="s">
        <v>3327</v>
      </c>
      <c r="G2504" s="15">
        <v>0.115</v>
      </c>
      <c r="H2504" s="131">
        <v>5</v>
      </c>
      <c r="I2504" s="131">
        <v>15</v>
      </c>
      <c r="J2504" s="143" t="s">
        <v>2600</v>
      </c>
      <c r="K2504" s="37"/>
      <c r="L2504" s="27">
        <v>6.0000000000000001E-3</v>
      </c>
      <c r="M2504" s="179">
        <v>321</v>
      </c>
      <c r="N2504" s="13">
        <v>289</v>
      </c>
      <c r="O2504" s="17">
        <v>2E-3</v>
      </c>
      <c r="P2504" s="37"/>
      <c r="Q2504" s="27">
        <v>6.0000000000000001E-3</v>
      </c>
      <c r="R2504" s="13">
        <v>938</v>
      </c>
      <c r="S2504" s="13">
        <v>240</v>
      </c>
      <c r="T2504" s="133">
        <v>2.9999999999999997E-4</v>
      </c>
      <c r="U2504" s="27">
        <v>0</v>
      </c>
      <c r="V2504" s="8">
        <f t="shared" ref="V2504" si="7217">IF(AB2502="Latest Sag:",-(K2504*L2504+P2504*Q2504),-(K2504*L2504+P2504*Q2504)+U2504)</f>
        <v>0</v>
      </c>
      <c r="W2504" s="8">
        <f t="shared" ref="W2504" si="7218">IF(OR(AC2503="",AC2503=0),Z2503+V2504,IF(AB2502="Latest Sag:",AA2503+U2504+V2504,AC2503+V2504))</f>
        <v>0</v>
      </c>
      <c r="X2504" s="34"/>
      <c r="Y2504" s="53">
        <f t="shared" ref="Y2504" si="7219">IF(OR(ISBLANK(X2504),X2502=VALUE(20)),,IF(W2502="Latest Z20:",ABS(X2502-X2504-K2501*L2501-P2501*Q2501+U2503+U2504),ABS(X2503-X2504-K2503*L2503-P2503*Q2503+U2504)))</f>
        <v>0</v>
      </c>
      <c r="Z2504" s="28">
        <v>-67.832626000000005</v>
      </c>
      <c r="AA2504" s="28">
        <v>0.15770100000000001</v>
      </c>
      <c r="AB2504" s="28">
        <v>1.9785000000000001E-2</v>
      </c>
      <c r="AC2504" s="8">
        <f t="shared" ref="AC2504" si="7220">AB2504+AA2504</f>
        <v>0.177486</v>
      </c>
      <c r="AD2504" s="35">
        <v>0.114519087812344</v>
      </c>
      <c r="AE2504" s="8">
        <f t="shared" ref="AE2504" si="7221">IF(AD2504="",0,IF(OR(AC2504="",AC2504=0),W2504-AD2504,AC2504-AD2504))</f>
        <v>6.2966912187656002E-2</v>
      </c>
      <c r="AF2504" s="58">
        <f t="shared" ref="AF2504" si="7222">IF(AA2504="",(Z2504-V2504)-Z2503,AC2504-W2504)</f>
        <v>0.177486</v>
      </c>
      <c r="AG2504" s="40"/>
      <c r="AH2504" s="73"/>
      <c r="AI2504" s="40"/>
      <c r="AJ2504" s="73">
        <v>450</v>
      </c>
      <c r="AK2504" s="40">
        <v>1670</v>
      </c>
      <c r="AL2504" s="73">
        <v>200</v>
      </c>
      <c r="AM2504" s="70"/>
      <c r="AN2504" s="74"/>
      <c r="AO2504" s="70"/>
      <c r="AP2504" s="63"/>
      <c r="AQ2504" s="63"/>
      <c r="AR2504" s="40"/>
      <c r="AS2504" s="40"/>
      <c r="AT2504" s="63"/>
      <c r="AU2504" s="63"/>
      <c r="AV2504" s="142"/>
      <c r="AW2504" s="71"/>
      <c r="AX2504" s="45"/>
      <c r="AY2504" s="45"/>
      <c r="AZ2504" s="46"/>
      <c r="BA2504" s="152"/>
      <c r="BB2504" s="47"/>
      <c r="BC2504" s="158">
        <v>0</v>
      </c>
      <c r="BD2504" s="158"/>
      <c r="BE2504" s="47"/>
      <c r="BF2504" s="56"/>
      <c r="BG2504" s="49"/>
      <c r="BH2504" s="50"/>
      <c r="BI2504" s="49"/>
      <c r="BJ2504" s="49"/>
      <c r="BK2504" s="49"/>
      <c r="BL2504" s="49"/>
      <c r="BM2504" s="49"/>
      <c r="BN2504" s="50"/>
      <c r="BO2504" s="49"/>
      <c r="BP2504" s="49"/>
      <c r="BQ2504" s="50"/>
      <c r="BR2504" s="9"/>
    </row>
    <row r="2505" spans="1:70" s="7" customFormat="1" x14ac:dyDescent="0.25">
      <c r="A2505" s="68" t="s">
        <v>3331</v>
      </c>
      <c r="B2505" s="67" t="s">
        <v>2230</v>
      </c>
      <c r="C2505" s="52">
        <v>45007.019479166665</v>
      </c>
      <c r="D2505" s="16">
        <f t="shared" ref="D2505" si="7223">(K2505*M2505+P2505*R2505)/(24*60*60)</f>
        <v>4.0868055555555553E-2</v>
      </c>
      <c r="E2505" s="180"/>
      <c r="F2505" s="14" t="s">
        <v>3327</v>
      </c>
      <c r="G2505" s="15">
        <v>0.115</v>
      </c>
      <c r="H2505" s="131">
        <v>5</v>
      </c>
      <c r="I2505" s="131">
        <v>15</v>
      </c>
      <c r="J2505" s="143" t="s">
        <v>2600</v>
      </c>
      <c r="K2505" s="27">
        <v>11</v>
      </c>
      <c r="L2505" s="27">
        <v>6.0000000000000001E-3</v>
      </c>
      <c r="M2505" s="179">
        <v>321</v>
      </c>
      <c r="N2505" s="13">
        <v>289</v>
      </c>
      <c r="O2505" s="17">
        <v>2E-3</v>
      </c>
      <c r="P2505" s="27">
        <v>0</v>
      </c>
      <c r="Q2505" s="27">
        <v>6.0000000000000001E-3</v>
      </c>
      <c r="R2505" s="13">
        <v>938</v>
      </c>
      <c r="S2505" s="13">
        <v>240</v>
      </c>
      <c r="T2505" s="133">
        <v>2.9999999999999997E-4</v>
      </c>
      <c r="U2505" s="27">
        <v>2.8818E-2</v>
      </c>
      <c r="V2505" s="8">
        <f t="shared" ref="V2505" si="7224">IF(AB2503="Latest Sag:",-(K2505*L2505+P2505*Q2505),-(K2505*L2505+P2505*Q2505)+U2505)</f>
        <v>-6.6000000000000003E-2</v>
      </c>
      <c r="W2505" s="8">
        <f t="shared" ref="W2505" si="7225">IF(OR(AC2504="",AC2504=0),Z2504+V2505,IF(AB2503="Latest Sag:",AA2504+U2505+V2505,AC2504+V2505))</f>
        <v>0.12051900000000002</v>
      </c>
      <c r="X2505" s="33">
        <v>-43.559987999999997</v>
      </c>
      <c r="Y2505" s="53">
        <f t="shared" ref="Y2505" si="7226">IF(OR(ISBLANK(X2505),X2503=VALUE(20)),,IF(W2503="Latest Z20:",ABS(X2503-X2505-K2502*L2502-P2502*Q2502+U2504+U2505),ABS(X2504-X2505-K2504*L2504-P2504*Q2504+U2505)))</f>
        <v>0</v>
      </c>
      <c r="Z2505" s="28">
        <v>-67.832462000000007</v>
      </c>
      <c r="AA2505" s="28">
        <v>0.157471</v>
      </c>
      <c r="AB2505" s="28">
        <v>-3.8267000000000002E-2</v>
      </c>
      <c r="AC2505" s="8">
        <f t="shared" ref="AC2505" si="7227">AB2505+AA2505</f>
        <v>0.119204</v>
      </c>
      <c r="AD2505" s="35">
        <v>0.114519087812344</v>
      </c>
      <c r="AE2505" s="8">
        <f t="shared" ref="AE2505" si="7228">IF(AD2505="",0,IF(OR(AC2505="",AC2505=0),W2505-AD2505,AC2505-AD2505))</f>
        <v>4.6849121876560013E-3</v>
      </c>
      <c r="AF2505" s="58">
        <f t="shared" ref="AF2505" si="7229">IF(AA2505="",(Z2505-V2505)-Z2504,AC2505-W2505)</f>
        <v>-1.3150000000000106E-3</v>
      </c>
      <c r="AG2505" s="40"/>
      <c r="AH2505" s="73"/>
      <c r="AI2505" s="40"/>
      <c r="AJ2505" s="73">
        <v>450</v>
      </c>
      <c r="AK2505" s="40">
        <v>40</v>
      </c>
      <c r="AL2505" s="73">
        <v>200</v>
      </c>
      <c r="AM2505" s="70"/>
      <c r="AN2505" s="74"/>
      <c r="AO2505" s="70"/>
      <c r="AP2505" s="63"/>
      <c r="AQ2505" s="63"/>
      <c r="AR2505" s="40"/>
      <c r="AS2505" s="40"/>
      <c r="AT2505" s="63"/>
      <c r="AU2505" s="63"/>
      <c r="AV2505" s="142"/>
      <c r="AW2505" s="71"/>
      <c r="AX2505" s="45"/>
      <c r="AY2505" s="45"/>
      <c r="AZ2505" s="46"/>
      <c r="BA2505" s="152"/>
      <c r="BB2505" s="47"/>
      <c r="BC2505" s="158">
        <v>0</v>
      </c>
      <c r="BD2505" s="158"/>
      <c r="BE2505" s="47"/>
      <c r="BF2505" s="56"/>
      <c r="BG2505" s="49"/>
      <c r="BH2505" s="50"/>
      <c r="BI2505" s="49"/>
      <c r="BJ2505" s="49"/>
      <c r="BK2505" s="49"/>
      <c r="BL2505" s="49"/>
      <c r="BM2505" s="49"/>
      <c r="BN2505" s="50"/>
      <c r="BO2505" s="49"/>
      <c r="BP2505" s="49"/>
      <c r="BQ2505" s="50"/>
      <c r="BR2505" s="9"/>
    </row>
    <row r="2506" spans="1:70" s="7" customFormat="1" x14ac:dyDescent="0.25">
      <c r="A2506" s="68" t="s">
        <v>3332</v>
      </c>
      <c r="B2506" s="67" t="s">
        <v>2230</v>
      </c>
      <c r="C2506" s="52">
        <v>45007.068391203706</v>
      </c>
      <c r="D2506" s="16">
        <f t="shared" ref="D2506" si="7230">(K2506*M2506+P2506*R2506)/(24*60*60)</f>
        <v>1.8287037037037036E-2</v>
      </c>
      <c r="E2506" s="180"/>
      <c r="F2506" s="14" t="s">
        <v>3327</v>
      </c>
      <c r="G2506" s="15">
        <v>0.115</v>
      </c>
      <c r="H2506" s="131">
        <v>5</v>
      </c>
      <c r="I2506" s="131">
        <v>15</v>
      </c>
      <c r="J2506" s="143" t="s">
        <v>2600</v>
      </c>
      <c r="K2506" s="27">
        <v>2</v>
      </c>
      <c r="L2506" s="27">
        <v>6.0000000000000001E-3</v>
      </c>
      <c r="M2506" s="179">
        <v>321</v>
      </c>
      <c r="N2506" s="13">
        <v>289</v>
      </c>
      <c r="O2506" s="17">
        <v>2E-3</v>
      </c>
      <c r="P2506" s="27">
        <v>1</v>
      </c>
      <c r="Q2506" s="27">
        <v>6.0000000000000001E-3</v>
      </c>
      <c r="R2506" s="13">
        <v>938</v>
      </c>
      <c r="S2506" s="13">
        <v>240</v>
      </c>
      <c r="T2506" s="133">
        <v>2.9999999999999997E-4</v>
      </c>
      <c r="U2506" s="27">
        <v>1.3436E-2</v>
      </c>
      <c r="V2506" s="8">
        <f t="shared" ref="V2506" si="7231">IF(AB2504="Latest Sag:",-(K2506*L2506+P2506*Q2506),-(K2506*L2506+P2506*Q2506)+U2506)</f>
        <v>-4.5640000000000021E-3</v>
      </c>
      <c r="W2506" s="8">
        <f t="shared" ref="W2506" si="7232">IF(OR(AC2505="",AC2505=0),Z2505+V2506,IF(AB2504="Latest Sag:",AA2505+U2506+V2506,AC2505+V2506))</f>
        <v>0.11464000000000001</v>
      </c>
      <c r="X2506" s="33">
        <v>-43.612552000000001</v>
      </c>
      <c r="Y2506" s="53">
        <f t="shared" ref="Y2506" si="7233">IF(OR(ISBLANK(X2506),X2504=VALUE(20)),,IF(W2504="Latest Z20:",ABS(X2504-X2506-K2503*L2503-P2503*Q2503+U2505+U2506),ABS(X2505-X2506-K2505*L2505-P2505*Q2505+U2506)))</f>
        <v>3.8267999880048365E-15</v>
      </c>
      <c r="Z2506" s="28">
        <v>-67.832586000000006</v>
      </c>
      <c r="AA2506" s="28">
        <v>0.157494</v>
      </c>
      <c r="AB2506" s="28">
        <v>-4.2340000000000003E-2</v>
      </c>
      <c r="AC2506" s="8">
        <f t="shared" ref="AC2506" si="7234">AB2506+AA2506</f>
        <v>0.11515399999999999</v>
      </c>
      <c r="AD2506" s="35">
        <v>0.114519087812344</v>
      </c>
      <c r="AE2506" s="8">
        <f t="shared" ref="AE2506" si="7235">IF(AD2506="",0,IF(OR(AC2506="",AC2506=0),W2506-AD2506,AC2506-AD2506))</f>
        <v>6.3491218765598934E-4</v>
      </c>
      <c r="AF2506" s="58">
        <f t="shared" ref="AF2506" si="7236">IF(AA2506="",(Z2506-V2506)-Z2505,AC2506-W2506)</f>
        <v>5.1399999999998669E-4</v>
      </c>
      <c r="AG2506" s="40"/>
      <c r="AH2506" s="73"/>
      <c r="AI2506" s="40"/>
      <c r="AJ2506" s="73">
        <v>450</v>
      </c>
      <c r="AK2506" s="40">
        <v>15</v>
      </c>
      <c r="AL2506" s="73">
        <v>200</v>
      </c>
      <c r="AM2506" s="70"/>
      <c r="AN2506" s="74"/>
      <c r="AO2506" s="70"/>
      <c r="AP2506" s="63"/>
      <c r="AQ2506" s="63"/>
      <c r="AR2506" s="40"/>
      <c r="AS2506" s="40"/>
      <c r="AT2506" s="63"/>
      <c r="AU2506" s="63"/>
      <c r="AV2506" s="142"/>
      <c r="AW2506" s="71"/>
      <c r="AX2506" s="45"/>
      <c r="AY2506" s="45"/>
      <c r="AZ2506" s="46"/>
      <c r="BA2506" s="152"/>
      <c r="BB2506" s="47"/>
      <c r="BC2506" s="158">
        <v>0</v>
      </c>
      <c r="BD2506" s="158"/>
      <c r="BE2506" s="47"/>
      <c r="BF2506" s="56"/>
      <c r="BG2506" s="49"/>
      <c r="BH2506" s="50"/>
      <c r="BI2506" s="49"/>
      <c r="BJ2506" s="49"/>
      <c r="BK2506" s="49"/>
      <c r="BL2506" s="49"/>
      <c r="BM2506" s="49"/>
      <c r="BN2506" s="50"/>
      <c r="BO2506" s="49"/>
      <c r="BP2506" s="49"/>
      <c r="BQ2506" s="50"/>
      <c r="BR2506" s="9"/>
    </row>
    <row r="2507" spans="1:70" s="7" customFormat="1" x14ac:dyDescent="0.25">
      <c r="A2507" s="68" t="s">
        <v>3333</v>
      </c>
      <c r="B2507" s="67" t="s">
        <v>2230</v>
      </c>
      <c r="C2507" s="52">
        <v>45007.090451388889</v>
      </c>
      <c r="D2507" s="16">
        <f t="shared" ref="D2507" si="7237">(K2507*M2507+P2507*R2507)/(24*60*60)</f>
        <v>1.8287037037037036E-2</v>
      </c>
      <c r="E2507" s="180"/>
      <c r="F2507" s="14" t="s">
        <v>3327</v>
      </c>
      <c r="G2507" s="15">
        <v>0.115</v>
      </c>
      <c r="H2507" s="131">
        <v>5</v>
      </c>
      <c r="I2507" s="131">
        <v>15</v>
      </c>
      <c r="J2507" s="143" t="s">
        <v>2600</v>
      </c>
      <c r="K2507" s="27">
        <v>2</v>
      </c>
      <c r="L2507" s="27">
        <v>6.0000000000000001E-3</v>
      </c>
      <c r="M2507" s="179">
        <v>321</v>
      </c>
      <c r="N2507" s="13">
        <v>289</v>
      </c>
      <c r="O2507" s="17">
        <v>2E-3</v>
      </c>
      <c r="P2507" s="27">
        <v>1</v>
      </c>
      <c r="Q2507" s="27">
        <v>6.0000000000000001E-3</v>
      </c>
      <c r="R2507" s="13">
        <v>938</v>
      </c>
      <c r="S2507" s="13">
        <v>240</v>
      </c>
      <c r="T2507" s="133">
        <v>2.9999999999999997E-4</v>
      </c>
      <c r="U2507" s="27">
        <v>1.7461999999999998E-2</v>
      </c>
      <c r="V2507" s="8">
        <f t="shared" ref="V2507" si="7238">IF(AB2505="Latest Sag:",-(K2507*L2507+P2507*Q2507),-(K2507*L2507+P2507*Q2507)+U2507)</f>
        <v>-5.3800000000000375E-4</v>
      </c>
      <c r="W2507" s="8">
        <f t="shared" ref="W2507" si="7239">IF(OR(AC2506="",AC2506=0),Z2506+V2507,IF(AB2505="Latest Sag:",AA2506+U2507+V2507,AC2506+V2507))</f>
        <v>0.114616</v>
      </c>
      <c r="X2507" s="33">
        <v>-43.61309</v>
      </c>
      <c r="Y2507" s="53">
        <f t="shared" ref="Y2507" si="7240">IF(OR(ISBLANK(X2507),X2505=VALUE(20)),,IF(W2505="Latest Z20:",ABS(X2505-X2507-K2504*L2504-P2504*Q2504+U2506+U2507),ABS(X2506-X2507-K2506*L2506-P2506*Q2506+U2507)))</f>
        <v>1.1865508575681361E-15</v>
      </c>
      <c r="Z2507" s="28">
        <v>-67.832667000000001</v>
      </c>
      <c r="AA2507" s="28">
        <v>0.15749299999999999</v>
      </c>
      <c r="AB2507" s="28">
        <v>-4.2874000000000002E-2</v>
      </c>
      <c r="AC2507" s="8">
        <f t="shared" ref="AC2507" si="7241">AB2507+AA2507</f>
        <v>0.114619</v>
      </c>
      <c r="AD2507" s="35">
        <v>0.114519087812344</v>
      </c>
      <c r="AE2507" s="8">
        <f t="shared" ref="AE2507" si="7242">IF(AD2507="",0,IF(OR(AC2507="",AC2507=0),W2507-AD2507,AC2507-AD2507))</f>
        <v>9.9912187655995521E-5</v>
      </c>
      <c r="AF2507" s="58">
        <f t="shared" ref="AF2507" si="7243">IF(AA2507="",(Z2507-V2507)-Z2506,AC2507-W2507)</f>
        <v>3.0000000000030003E-6</v>
      </c>
      <c r="AG2507" s="40"/>
      <c r="AH2507" s="73"/>
      <c r="AI2507" s="40"/>
      <c r="AJ2507" s="73">
        <v>450</v>
      </c>
      <c r="AK2507" s="40">
        <v>23</v>
      </c>
      <c r="AL2507" s="73">
        <v>200</v>
      </c>
      <c r="AM2507" s="70"/>
      <c r="AN2507" s="74"/>
      <c r="AO2507" s="70"/>
      <c r="AP2507" s="63"/>
      <c r="AQ2507" s="63"/>
      <c r="AR2507" s="40"/>
      <c r="AS2507" s="40"/>
      <c r="AT2507" s="63"/>
      <c r="AU2507" s="63"/>
      <c r="AV2507" s="142"/>
      <c r="AW2507" s="71"/>
      <c r="AX2507" s="45"/>
      <c r="AY2507" s="45"/>
      <c r="AZ2507" s="46"/>
      <c r="BA2507" s="152"/>
      <c r="BB2507" s="47"/>
      <c r="BC2507" s="158">
        <v>0</v>
      </c>
      <c r="BD2507" s="158">
        <v>5</v>
      </c>
      <c r="BE2507" s="47">
        <v>7.2</v>
      </c>
      <c r="BF2507" s="56"/>
      <c r="BG2507" s="49"/>
      <c r="BH2507" s="50"/>
      <c r="BI2507" s="49"/>
      <c r="BJ2507" s="49"/>
      <c r="BK2507" s="49"/>
      <c r="BL2507" s="49"/>
      <c r="BM2507" s="49"/>
      <c r="BN2507" s="50"/>
      <c r="BO2507" s="49"/>
      <c r="BP2507" s="49"/>
      <c r="BQ2507" s="50"/>
      <c r="BR2507" s="9"/>
    </row>
    <row r="2508" spans="1:70" s="6" customFormat="1" x14ac:dyDescent="0.25">
      <c r="A2508" s="170" t="s">
        <v>1155</v>
      </c>
      <c r="B2508" s="136"/>
      <c r="C2508" s="137">
        <v>45007.135636574072</v>
      </c>
      <c r="D2508" s="146">
        <v>3.22</v>
      </c>
      <c r="E2508" s="181" t="s">
        <v>814</v>
      </c>
      <c r="F2508" s="165" t="s">
        <v>1157</v>
      </c>
      <c r="G2508" s="22"/>
      <c r="H2508" s="134"/>
      <c r="I2508" s="134"/>
      <c r="J2508" s="145"/>
      <c r="K2508" s="29"/>
      <c r="L2508" s="29"/>
      <c r="M2508" s="1"/>
      <c r="N2508" s="1"/>
      <c r="O2508" s="3"/>
      <c r="P2508" s="29"/>
      <c r="Q2508" s="29"/>
      <c r="R2508" s="1"/>
      <c r="S2508" s="1"/>
      <c r="T2508" s="147" t="s">
        <v>903</v>
      </c>
      <c r="U2508" s="32" t="s">
        <v>24</v>
      </c>
      <c r="V2508" s="24"/>
      <c r="W2508" s="25" t="s">
        <v>22</v>
      </c>
      <c r="X2508" s="30">
        <v>20</v>
      </c>
      <c r="Y2508" s="138"/>
      <c r="Z2508" s="30"/>
      <c r="AA2508" s="30"/>
      <c r="AB2508" s="36" t="s">
        <v>21</v>
      </c>
      <c r="AC2508" s="24">
        <f>$AC$2507</f>
        <v>0.114619</v>
      </c>
      <c r="AD2508" s="30"/>
      <c r="AE2508" s="24"/>
      <c r="AF2508" s="24"/>
      <c r="AG2508" s="41"/>
      <c r="AH2508" s="41"/>
      <c r="AI2508" s="41"/>
      <c r="AJ2508" s="41"/>
      <c r="AK2508" s="41"/>
      <c r="AL2508" s="41"/>
      <c r="AM2508" s="41"/>
      <c r="AN2508" s="41"/>
      <c r="AO2508" s="41"/>
      <c r="AP2508" s="135"/>
      <c r="AQ2508" s="135"/>
      <c r="AR2508" s="41"/>
      <c r="AS2508" s="41"/>
      <c r="AT2508" s="135"/>
      <c r="AU2508" s="135"/>
      <c r="AV2508" s="29"/>
      <c r="AW2508" s="42"/>
      <c r="AX2508" s="42"/>
      <c r="AY2508" s="42"/>
      <c r="AZ2508" s="43"/>
      <c r="BA2508" s="151"/>
      <c r="BB2508" s="44"/>
      <c r="BC2508" s="157">
        <v>1</v>
      </c>
      <c r="BD2508" s="157"/>
      <c r="BE2508" s="44"/>
      <c r="BF2508" s="48"/>
      <c r="BG2508" s="48"/>
      <c r="BH2508" s="48"/>
      <c r="BI2508" s="48"/>
      <c r="BJ2508" s="48"/>
      <c r="BK2508" s="48"/>
      <c r="BL2508" s="48"/>
      <c r="BM2508" s="48"/>
      <c r="BN2508" s="48"/>
      <c r="BO2508" s="48"/>
      <c r="BP2508" s="48"/>
      <c r="BQ2508" s="48"/>
      <c r="BR2508" s="1"/>
    </row>
    <row r="2509" spans="1:70" s="7" customFormat="1" x14ac:dyDescent="0.25">
      <c r="A2509" s="68" t="s">
        <v>3334</v>
      </c>
      <c r="B2509" s="67" t="s">
        <v>2230</v>
      </c>
      <c r="C2509" s="52">
        <v>45007.135914351849</v>
      </c>
      <c r="D2509" s="16">
        <f t="shared" ref="D2509" si="7244">(K2509*M2509+P2509*R2509)/(24*60*60)</f>
        <v>0</v>
      </c>
      <c r="E2509" s="180"/>
      <c r="F2509" s="14" t="s">
        <v>3327</v>
      </c>
      <c r="G2509" s="15">
        <v>0.115</v>
      </c>
      <c r="H2509" s="131">
        <v>5</v>
      </c>
      <c r="I2509" s="131">
        <v>15</v>
      </c>
      <c r="J2509" s="143" t="s">
        <v>2600</v>
      </c>
      <c r="K2509" s="37"/>
      <c r="L2509" s="27">
        <v>6.0000000000000001E-3</v>
      </c>
      <c r="M2509" s="179">
        <v>321</v>
      </c>
      <c r="N2509" s="13">
        <v>289</v>
      </c>
      <c r="O2509" s="17">
        <v>2E-3</v>
      </c>
      <c r="P2509" s="37"/>
      <c r="Q2509" s="27">
        <v>6.0000000000000001E-3</v>
      </c>
      <c r="R2509" s="13">
        <v>938</v>
      </c>
      <c r="S2509" s="13">
        <v>240</v>
      </c>
      <c r="T2509" s="133">
        <v>2.9999999999999997E-4</v>
      </c>
      <c r="U2509" s="27">
        <v>0</v>
      </c>
      <c r="V2509" s="8">
        <f t="shared" ref="V2509" si="7245">IF(AB2507="Latest Sag:",-(K2509*L2509+P2509*Q2509),-(K2509*L2509+P2509*Q2509)+U2509)</f>
        <v>0</v>
      </c>
      <c r="W2509" s="8">
        <f t="shared" ref="W2509" si="7246">IF(OR(AC2508="",AC2508=0),Z2508+V2509,IF(AB2507="Latest Sag:",AA2508+U2509+V2509,AC2508+V2509))</f>
        <v>0.114619</v>
      </c>
      <c r="X2509" s="34"/>
      <c r="Y2509" s="53">
        <f t="shared" ref="Y2509" si="7247">IF(OR(ISBLANK(X2509),X2507=VALUE(20)),,IF(W2507="Latest Z20:",ABS(X2507-X2509-K2506*L2506-P2506*Q2506+U2508+U2509),ABS(X2508-X2509-K2508*L2508-P2508*Q2508+U2509)))</f>
        <v>0</v>
      </c>
      <c r="Z2509" s="28">
        <v>-67.830738999999994</v>
      </c>
      <c r="AA2509" s="28">
        <v>0.157721</v>
      </c>
      <c r="AB2509" s="28">
        <v>1.9819E-2</v>
      </c>
      <c r="AC2509" s="8">
        <f t="shared" ref="AC2509" si="7248">AB2509+AA2509</f>
        <v>0.17754</v>
      </c>
      <c r="AD2509" s="35">
        <v>0.114684602451119</v>
      </c>
      <c r="AE2509" s="8">
        <f t="shared" ref="AE2509" si="7249">IF(AD2509="",0,IF(OR(AC2509="",AC2509=0),W2509-AD2509,AC2509-AD2509))</f>
        <v>6.2855397548881003E-2</v>
      </c>
      <c r="AF2509" s="58">
        <f t="shared" ref="AF2509" si="7250">IF(AA2509="",(Z2509-V2509)-Z2508,AC2509-W2509)</f>
        <v>6.2921000000000005E-2</v>
      </c>
      <c r="AG2509" s="40"/>
      <c r="AH2509" s="73"/>
      <c r="AI2509" s="40"/>
      <c r="AJ2509" s="73">
        <v>450</v>
      </c>
      <c r="AK2509" s="40">
        <v>1737</v>
      </c>
      <c r="AL2509" s="73">
        <v>200</v>
      </c>
      <c r="AM2509" s="70"/>
      <c r="AN2509" s="74"/>
      <c r="AO2509" s="70"/>
      <c r="AP2509" s="63"/>
      <c r="AQ2509" s="63"/>
      <c r="AR2509" s="40"/>
      <c r="AS2509" s="40"/>
      <c r="AT2509" s="63"/>
      <c r="AU2509" s="63"/>
      <c r="AV2509" s="142"/>
      <c r="AW2509" s="71"/>
      <c r="AX2509" s="45"/>
      <c r="AY2509" s="45"/>
      <c r="AZ2509" s="46"/>
      <c r="BA2509" s="152"/>
      <c r="BB2509" s="47"/>
      <c r="BC2509" s="158">
        <v>1</v>
      </c>
      <c r="BD2509" s="158"/>
      <c r="BE2509" s="47"/>
      <c r="BF2509" s="56"/>
      <c r="BG2509" s="49"/>
      <c r="BH2509" s="50"/>
      <c r="BI2509" s="49"/>
      <c r="BJ2509" s="49"/>
      <c r="BK2509" s="49"/>
      <c r="BL2509" s="49"/>
      <c r="BM2509" s="49"/>
      <c r="BN2509" s="50"/>
      <c r="BO2509" s="49"/>
      <c r="BP2509" s="49"/>
      <c r="BQ2509" s="50"/>
      <c r="BR2509" s="9"/>
    </row>
    <row r="2510" spans="1:70" s="7" customFormat="1" x14ac:dyDescent="0.25">
      <c r="A2510" s="68" t="s">
        <v>3335</v>
      </c>
      <c r="B2510" s="67" t="s">
        <v>2230</v>
      </c>
      <c r="C2510" s="52">
        <v>45007.164189814815</v>
      </c>
      <c r="D2510" s="16">
        <f t="shared" ref="D2510" si="7251">(K2510*M2510+P2510*R2510)/(24*60*60)</f>
        <v>4.0868055555555553E-2</v>
      </c>
      <c r="E2510" s="180"/>
      <c r="F2510" s="14" t="s">
        <v>3327</v>
      </c>
      <c r="G2510" s="15">
        <v>0.115</v>
      </c>
      <c r="H2510" s="131">
        <v>5</v>
      </c>
      <c r="I2510" s="131">
        <v>15</v>
      </c>
      <c r="J2510" s="143" t="s">
        <v>2600</v>
      </c>
      <c r="K2510" s="27">
        <v>11</v>
      </c>
      <c r="L2510" s="27">
        <v>6.0000000000000001E-3</v>
      </c>
      <c r="M2510" s="179">
        <v>321</v>
      </c>
      <c r="N2510" s="13">
        <v>289</v>
      </c>
      <c r="O2510" s="17">
        <v>2E-3</v>
      </c>
      <c r="P2510" s="27">
        <v>0</v>
      </c>
      <c r="Q2510" s="27">
        <v>6.0000000000000001E-3</v>
      </c>
      <c r="R2510" s="13">
        <v>938</v>
      </c>
      <c r="S2510" s="13">
        <v>240</v>
      </c>
      <c r="T2510" s="133">
        <v>2.9999999999999997E-4</v>
      </c>
      <c r="U2510" s="27">
        <v>2.8964E-2</v>
      </c>
      <c r="V2510" s="8">
        <f t="shared" ref="V2510" si="7252">IF(AB2508="Latest Sag:",-(K2510*L2510+P2510*Q2510),-(K2510*L2510+P2510*Q2510)+U2510)</f>
        <v>-6.6000000000000003E-2</v>
      </c>
      <c r="W2510" s="8">
        <f t="shared" ref="W2510" si="7253">IF(OR(AC2509="",AC2509=0),Z2509+V2510,IF(AB2508="Latest Sag:",AA2509+U2510+V2510,AC2509+V2510))</f>
        <v>0.12068499999999999</v>
      </c>
      <c r="X2510" s="33">
        <v>-43.557569999999998</v>
      </c>
      <c r="Y2510" s="53">
        <f t="shared" ref="Y2510" si="7254">IF(OR(ISBLANK(X2510),X2508=VALUE(20)),,IF(W2508="Latest Z20:",ABS(X2508-X2510-K2507*L2507-P2507*Q2507+U2509+U2510),ABS(X2509-X2510-K2509*L2509-P2509*Q2509+U2510)))</f>
        <v>0</v>
      </c>
      <c r="Z2510" s="28">
        <v>-67.830697999999998</v>
      </c>
      <c r="AA2510" s="28">
        <v>0.157639</v>
      </c>
      <c r="AB2510" s="28">
        <v>-3.7562999999999999E-2</v>
      </c>
      <c r="AC2510" s="8">
        <f t="shared" ref="AC2510" si="7255">AB2510+AA2510</f>
        <v>0.120076</v>
      </c>
      <c r="AD2510" s="35">
        <v>0.114684602451119</v>
      </c>
      <c r="AE2510" s="8">
        <f t="shared" ref="AE2510" si="7256">IF(AD2510="",0,IF(OR(AC2510="",AC2510=0),W2510-AD2510,AC2510-AD2510))</f>
        <v>5.3913975488810023E-3</v>
      </c>
      <c r="AF2510" s="58">
        <f t="shared" ref="AF2510" si="7257">IF(AA2510="",(Z2510-V2510)-Z2509,AC2510-W2510)</f>
        <v>-6.0899999999998455E-4</v>
      </c>
      <c r="AG2510" s="40"/>
      <c r="AH2510" s="73"/>
      <c r="AI2510" s="40"/>
      <c r="AJ2510" s="73">
        <v>450</v>
      </c>
      <c r="AK2510" s="40">
        <v>31</v>
      </c>
      <c r="AL2510" s="73">
        <v>200</v>
      </c>
      <c r="AM2510" s="70"/>
      <c r="AN2510" s="74"/>
      <c r="AO2510" s="70"/>
      <c r="AP2510" s="63"/>
      <c r="AQ2510" s="63"/>
      <c r="AR2510" s="40"/>
      <c r="AS2510" s="40"/>
      <c r="AT2510" s="63"/>
      <c r="AU2510" s="63"/>
      <c r="AV2510" s="142"/>
      <c r="AW2510" s="71"/>
      <c r="AX2510" s="45"/>
      <c r="AY2510" s="45"/>
      <c r="AZ2510" s="46"/>
      <c r="BA2510" s="152"/>
      <c r="BB2510" s="47"/>
      <c r="BC2510" s="158">
        <v>1</v>
      </c>
      <c r="BD2510" s="158"/>
      <c r="BE2510" s="47"/>
      <c r="BF2510" s="56"/>
      <c r="BG2510" s="49"/>
      <c r="BH2510" s="50"/>
      <c r="BI2510" s="49"/>
      <c r="BJ2510" s="49"/>
      <c r="BK2510" s="49"/>
      <c r="BL2510" s="49"/>
      <c r="BM2510" s="49"/>
      <c r="BN2510" s="50"/>
      <c r="BO2510" s="49"/>
      <c r="BP2510" s="49"/>
      <c r="BQ2510" s="50"/>
      <c r="BR2510" s="9"/>
    </row>
    <row r="2511" spans="1:70" s="7" customFormat="1" x14ac:dyDescent="0.25">
      <c r="A2511" s="68" t="s">
        <v>3336</v>
      </c>
      <c r="B2511" s="67" t="s">
        <v>2230</v>
      </c>
      <c r="C2511" s="52">
        <v>45007.214386574073</v>
      </c>
      <c r="D2511" s="16">
        <f t="shared" ref="D2511" si="7258">(K2511*M2511+P2511*R2511)/(24*60*60)</f>
        <v>1.8287037037037036E-2</v>
      </c>
      <c r="E2511" s="180"/>
      <c r="F2511" s="14" t="s">
        <v>3327</v>
      </c>
      <c r="G2511" s="15">
        <v>0.115</v>
      </c>
      <c r="H2511" s="131">
        <v>5</v>
      </c>
      <c r="I2511" s="131">
        <v>15</v>
      </c>
      <c r="J2511" s="143" t="s">
        <v>2600</v>
      </c>
      <c r="K2511" s="27">
        <v>2</v>
      </c>
      <c r="L2511" s="27">
        <v>6.0000000000000001E-3</v>
      </c>
      <c r="M2511" s="179">
        <v>321</v>
      </c>
      <c r="N2511" s="13">
        <v>289</v>
      </c>
      <c r="O2511" s="17">
        <v>2E-3</v>
      </c>
      <c r="P2511" s="27">
        <v>1</v>
      </c>
      <c r="Q2511" s="27">
        <v>6.0000000000000001E-3</v>
      </c>
      <c r="R2511" s="13">
        <v>938</v>
      </c>
      <c r="S2511" s="13">
        <v>240</v>
      </c>
      <c r="T2511" s="133">
        <v>2.9999999999999997E-4</v>
      </c>
      <c r="U2511" s="27">
        <v>1.2681E-2</v>
      </c>
      <c r="V2511" s="8">
        <f t="shared" ref="V2511" si="7259">IF(AB2509="Latest Sag:",-(K2511*L2511+P2511*Q2511),-(K2511*L2511+P2511*Q2511)+U2511)</f>
        <v>-5.3190000000000025E-3</v>
      </c>
      <c r="W2511" s="8">
        <f t="shared" ref="W2511" si="7260">IF(OR(AC2510="",AC2510=0),Z2510+V2511,IF(AB2509="Latest Sag:",AA2510+U2511+V2511,AC2510+V2511))</f>
        <v>0.114757</v>
      </c>
      <c r="X2511" s="33">
        <v>-43.610889999999998</v>
      </c>
      <c r="Y2511" s="53">
        <f t="shared" ref="Y2511" si="7261">IF(OR(ISBLANK(X2511),X2509=VALUE(20)),,IF(W2509="Latest Z20:",ABS(X2509-X2511-K2508*L2508-P2508*Q2508+U2510+U2511),ABS(X2510-X2511-K2510*L2510-P2510*Q2510+U2511)))</f>
        <v>9.9999999936435657E-7</v>
      </c>
      <c r="Z2511" s="28">
        <v>-67.830714</v>
      </c>
      <c r="AA2511" s="28">
        <v>0.15767600000000001</v>
      </c>
      <c r="AB2511" s="28">
        <v>-4.2532E-2</v>
      </c>
      <c r="AC2511" s="8">
        <f t="shared" ref="AC2511" si="7262">AB2511+AA2511</f>
        <v>0.11514400000000001</v>
      </c>
      <c r="AD2511" s="35">
        <v>0.114684602451119</v>
      </c>
      <c r="AE2511" s="8">
        <f t="shared" ref="AE2511" si="7263">IF(AD2511="",0,IF(OR(AC2511="",AC2511=0),W2511-AD2511,AC2511-AD2511))</f>
        <v>4.5939754888101036E-4</v>
      </c>
      <c r="AF2511" s="58">
        <f t="shared" ref="AF2511" si="7264">IF(AA2511="",(Z2511-V2511)-Z2510,AC2511-W2511)</f>
        <v>3.8700000000001233E-4</v>
      </c>
      <c r="AG2511" s="40"/>
      <c r="AH2511" s="73"/>
      <c r="AI2511" s="40"/>
      <c r="AJ2511" s="73">
        <v>450</v>
      </c>
      <c r="AK2511" s="40">
        <v>14</v>
      </c>
      <c r="AL2511" s="73">
        <v>200</v>
      </c>
      <c r="AM2511" s="70"/>
      <c r="AN2511" s="74"/>
      <c r="AO2511" s="70"/>
      <c r="AP2511" s="63"/>
      <c r="AQ2511" s="63"/>
      <c r="AR2511" s="40"/>
      <c r="AS2511" s="40"/>
      <c r="AT2511" s="63"/>
      <c r="AU2511" s="63"/>
      <c r="AV2511" s="142"/>
      <c r="AW2511" s="71"/>
      <c r="AX2511" s="45"/>
      <c r="AY2511" s="45"/>
      <c r="AZ2511" s="46"/>
      <c r="BA2511" s="152"/>
      <c r="BB2511" s="47"/>
      <c r="BC2511" s="158">
        <v>1</v>
      </c>
      <c r="BD2511" s="158"/>
      <c r="BE2511" s="47"/>
      <c r="BF2511" s="56"/>
      <c r="BG2511" s="49"/>
      <c r="BH2511" s="50"/>
      <c r="BI2511" s="49"/>
      <c r="BJ2511" s="49"/>
      <c r="BK2511" s="49"/>
      <c r="BL2511" s="49"/>
      <c r="BM2511" s="49"/>
      <c r="BN2511" s="50"/>
      <c r="BO2511" s="49"/>
      <c r="BP2511" s="49"/>
      <c r="BQ2511" s="50"/>
      <c r="BR2511" s="9"/>
    </row>
    <row r="2512" spans="1:70" s="7" customFormat="1" x14ac:dyDescent="0.25">
      <c r="A2512" s="68" t="s">
        <v>3337</v>
      </c>
      <c r="B2512" s="67" t="s">
        <v>2230</v>
      </c>
      <c r="C2512" s="52">
        <v>45007.236701388887</v>
      </c>
      <c r="D2512" s="16">
        <f t="shared" ref="D2512" si="7265">(K2512*M2512+P2512*R2512)/(24*60*60)</f>
        <v>1.8287037037037036E-2</v>
      </c>
      <c r="E2512" s="180"/>
      <c r="F2512" s="14" t="s">
        <v>3327</v>
      </c>
      <c r="G2512" s="15">
        <v>0.115</v>
      </c>
      <c r="H2512" s="131">
        <v>5</v>
      </c>
      <c r="I2512" s="131">
        <v>15</v>
      </c>
      <c r="J2512" s="143" t="s">
        <v>2600</v>
      </c>
      <c r="K2512" s="27">
        <v>2</v>
      </c>
      <c r="L2512" s="27">
        <v>6.0000000000000001E-3</v>
      </c>
      <c r="M2512" s="179">
        <v>321</v>
      </c>
      <c r="N2512" s="13">
        <v>289</v>
      </c>
      <c r="O2512" s="17">
        <v>2E-3</v>
      </c>
      <c r="P2512" s="27">
        <v>1</v>
      </c>
      <c r="Q2512" s="27">
        <v>6.0000000000000001E-3</v>
      </c>
      <c r="R2512" s="13">
        <v>938</v>
      </c>
      <c r="S2512" s="13">
        <v>240</v>
      </c>
      <c r="T2512" s="133">
        <v>2.9999999999999997E-4</v>
      </c>
      <c r="U2512" s="27">
        <v>1.7638000000000001E-2</v>
      </c>
      <c r="V2512" s="8">
        <f t="shared" ref="V2512" si="7266">IF(AB2510="Latest Sag:",-(K2512*L2512+P2512*Q2512),-(K2512*L2512+P2512*Q2512)+U2512)</f>
        <v>-3.6200000000000121E-4</v>
      </c>
      <c r="W2512" s="8">
        <f t="shared" ref="W2512" si="7267">IF(OR(AC2511="",AC2511=0),Z2511+V2512,IF(AB2510="Latest Sag:",AA2511+U2512+V2512,AC2511+V2512))</f>
        <v>0.11478200000000001</v>
      </c>
      <c r="X2512" s="33">
        <v>-43.611249999999998</v>
      </c>
      <c r="Y2512" s="53">
        <f t="shared" ref="Y2512" si="7268">IF(OR(ISBLANK(X2512),X2510=VALUE(20)),,IF(W2510="Latest Z20:",ABS(X2510-X2512-K2509*L2509-P2509*Q2509+U2511+U2512),ABS(X2511-X2512-K2511*L2511-P2511*Q2511+U2512)))</f>
        <v>1.9999999994191331E-6</v>
      </c>
      <c r="Z2512" s="28">
        <v>-67.830832000000001</v>
      </c>
      <c r="AA2512" s="28">
        <v>0.15765100000000001</v>
      </c>
      <c r="AB2512" s="28">
        <v>-4.2938999999999998E-2</v>
      </c>
      <c r="AC2512" s="8">
        <f t="shared" ref="AC2512" si="7269">AB2512+AA2512</f>
        <v>0.11471200000000001</v>
      </c>
      <c r="AD2512" s="35">
        <v>0.114684602451119</v>
      </c>
      <c r="AE2512" s="8">
        <f t="shared" ref="AE2512" si="7270">IF(AD2512="",0,IF(OR(AC2512="",AC2512=0),W2512-AD2512,AC2512-AD2512))</f>
        <v>2.7397548881008538E-5</v>
      </c>
      <c r="AF2512" s="58">
        <f t="shared" ref="AF2512" si="7271">IF(AA2512="",(Z2512-V2512)-Z2511,AC2512-W2512)</f>
        <v>-7.0000000000000617E-5</v>
      </c>
      <c r="AG2512" s="40"/>
      <c r="AH2512" s="73"/>
      <c r="AI2512" s="40"/>
      <c r="AJ2512" s="73">
        <v>450</v>
      </c>
      <c r="AK2512" s="40">
        <v>18</v>
      </c>
      <c r="AL2512" s="73">
        <v>200</v>
      </c>
      <c r="AM2512" s="70"/>
      <c r="AN2512" s="74"/>
      <c r="AO2512" s="70"/>
      <c r="AP2512" s="63"/>
      <c r="AQ2512" s="63"/>
      <c r="AR2512" s="40"/>
      <c r="AS2512" s="40"/>
      <c r="AT2512" s="63"/>
      <c r="AU2512" s="63"/>
      <c r="AV2512" s="142"/>
      <c r="AW2512" s="71"/>
      <c r="AX2512" s="45"/>
      <c r="AY2512" s="45"/>
      <c r="AZ2512" s="46"/>
      <c r="BA2512" s="152"/>
      <c r="BB2512" s="47"/>
      <c r="BC2512" s="158">
        <v>1</v>
      </c>
      <c r="BD2512" s="158"/>
      <c r="BE2512" s="47"/>
      <c r="BF2512" s="56"/>
      <c r="BG2512" s="49"/>
      <c r="BH2512" s="50"/>
      <c r="BI2512" s="49"/>
      <c r="BJ2512" s="49"/>
      <c r="BK2512" s="49"/>
      <c r="BL2512" s="49"/>
      <c r="BM2512" s="49"/>
      <c r="BN2512" s="50"/>
      <c r="BO2512" s="49"/>
      <c r="BP2512" s="49"/>
      <c r="BQ2512" s="50"/>
      <c r="BR2512" s="9"/>
    </row>
    <row r="2513" spans="1:70" s="6" customFormat="1" x14ac:dyDescent="0.25">
      <c r="A2513" s="170" t="s">
        <v>1155</v>
      </c>
      <c r="B2513" s="136"/>
      <c r="C2513" s="137">
        <v>45007.26421296296</v>
      </c>
      <c r="D2513" s="146">
        <v>3.09</v>
      </c>
      <c r="E2513" s="181" t="s">
        <v>814</v>
      </c>
      <c r="F2513" s="165" t="s">
        <v>1171</v>
      </c>
      <c r="G2513" s="22"/>
      <c r="H2513" s="134"/>
      <c r="I2513" s="134"/>
      <c r="J2513" s="145"/>
      <c r="K2513" s="29"/>
      <c r="L2513" s="29"/>
      <c r="M2513" s="1"/>
      <c r="N2513" s="1"/>
      <c r="O2513" s="3"/>
      <c r="P2513" s="29"/>
      <c r="Q2513" s="29"/>
      <c r="R2513" s="1"/>
      <c r="S2513" s="1"/>
      <c r="T2513" s="147" t="s">
        <v>903</v>
      </c>
      <c r="U2513" s="32" t="s">
        <v>24</v>
      </c>
      <c r="V2513" s="24"/>
      <c r="W2513" s="25" t="s">
        <v>22</v>
      </c>
      <c r="X2513" s="30">
        <v>20</v>
      </c>
      <c r="Y2513" s="138"/>
      <c r="Z2513" s="30"/>
      <c r="AA2513" s="30"/>
      <c r="AB2513" s="36" t="s">
        <v>21</v>
      </c>
      <c r="AC2513" s="24">
        <f>$AC$2512</f>
        <v>0.11471200000000001</v>
      </c>
      <c r="AD2513" s="30"/>
      <c r="AE2513" s="24"/>
      <c r="AF2513" s="24"/>
      <c r="AG2513" s="41"/>
      <c r="AH2513" s="41"/>
      <c r="AI2513" s="41"/>
      <c r="AJ2513" s="41"/>
      <c r="AK2513" s="41"/>
      <c r="AL2513" s="41"/>
      <c r="AM2513" s="41"/>
      <c r="AN2513" s="41"/>
      <c r="AO2513" s="41"/>
      <c r="AP2513" s="135"/>
      <c r="AQ2513" s="135"/>
      <c r="AR2513" s="41"/>
      <c r="AS2513" s="41"/>
      <c r="AT2513" s="135"/>
      <c r="AU2513" s="135"/>
      <c r="AV2513" s="29"/>
      <c r="AW2513" s="42"/>
      <c r="AX2513" s="42"/>
      <c r="AY2513" s="42"/>
      <c r="AZ2513" s="43"/>
      <c r="BA2513" s="151"/>
      <c r="BB2513" s="44"/>
      <c r="BC2513" s="157">
        <v>2</v>
      </c>
      <c r="BD2513" s="157"/>
      <c r="BE2513" s="44"/>
      <c r="BF2513" s="48"/>
      <c r="BG2513" s="48"/>
      <c r="BH2513" s="48"/>
      <c r="BI2513" s="48"/>
      <c r="BJ2513" s="48"/>
      <c r="BK2513" s="48"/>
      <c r="BL2513" s="48"/>
      <c r="BM2513" s="48"/>
      <c r="BN2513" s="48"/>
      <c r="BO2513" s="48"/>
      <c r="BP2513" s="48"/>
      <c r="BQ2513" s="48"/>
      <c r="BR2513" s="1"/>
    </row>
    <row r="2514" spans="1:70" s="7" customFormat="1" x14ac:dyDescent="0.25">
      <c r="A2514" s="68" t="s">
        <v>3338</v>
      </c>
      <c r="B2514" s="67" t="s">
        <v>1182</v>
      </c>
      <c r="C2514" s="52">
        <v>45007.264282407406</v>
      </c>
      <c r="D2514" s="16">
        <f t="shared" ref="D2514" si="7272">(K2514*M2514+P2514*R2514)/(24*60*60)</f>
        <v>0</v>
      </c>
      <c r="E2514" s="180"/>
      <c r="F2514" s="14" t="s">
        <v>3327</v>
      </c>
      <c r="G2514" s="15">
        <v>0.115</v>
      </c>
      <c r="H2514" s="131">
        <v>5</v>
      </c>
      <c r="I2514" s="131">
        <v>15</v>
      </c>
      <c r="J2514" s="143" t="s">
        <v>2600</v>
      </c>
      <c r="K2514" s="37"/>
      <c r="L2514" s="27">
        <v>6.0000000000000001E-3</v>
      </c>
      <c r="M2514" s="179">
        <v>321</v>
      </c>
      <c r="N2514" s="13">
        <v>289</v>
      </c>
      <c r="O2514" s="17">
        <v>2E-3</v>
      </c>
      <c r="P2514" s="37"/>
      <c r="Q2514" s="27">
        <v>6.0000000000000001E-3</v>
      </c>
      <c r="R2514" s="13">
        <v>938</v>
      </c>
      <c r="S2514" s="13">
        <v>240</v>
      </c>
      <c r="T2514" s="133">
        <v>2.9999999999999997E-4</v>
      </c>
      <c r="U2514" s="27"/>
      <c r="V2514" s="8">
        <f t="shared" ref="V2514" si="7273">IF(AB2512="Latest Sag:",-(K2514*L2514+P2514*Q2514),-(K2514*L2514+P2514*Q2514)+U2514)</f>
        <v>0</v>
      </c>
      <c r="W2514" s="8">
        <f t="shared" ref="W2514" si="7274">IF(OR(AC2513="",AC2513=0),Z2513+V2514,IF(AB2512="Latest Sag:",AA2513+U2514+V2514,AC2513+V2514))</f>
        <v>0.11471200000000001</v>
      </c>
      <c r="X2514" s="34"/>
      <c r="Y2514" s="53">
        <f t="shared" ref="Y2514" si="7275">IF(OR(ISBLANK(X2514),X2512=VALUE(20)),,IF(W2512="Latest Z20:",ABS(X2512-X2514-K2511*L2511-P2511*Q2511+U2513+U2514),ABS(X2513-X2514-K2513*L2513-P2513*Q2513+U2514)))</f>
        <v>0</v>
      </c>
      <c r="Z2514" s="28">
        <v>0.157633</v>
      </c>
      <c r="AA2514" s="28">
        <v>0.157633</v>
      </c>
      <c r="AB2514" s="28">
        <v>2.5999999999999999E-2</v>
      </c>
      <c r="AC2514" s="8">
        <f t="shared" ref="AC2514" si="7276">AB2514+AA2514</f>
        <v>0.18363299999999999</v>
      </c>
      <c r="AD2514" s="35">
        <v>0.114562357393728</v>
      </c>
      <c r="AE2514" s="8">
        <f t="shared" ref="AE2514" si="7277">IF(AD2514="",0,IF(OR(AC2514="",AC2514=0),W2514-AD2514,AC2514-AD2514))</f>
        <v>6.9070642606271992E-2</v>
      </c>
      <c r="AF2514" s="58">
        <f t="shared" ref="AF2514" si="7278">IF(AA2514="",(Z2514-V2514)-Z2513,AC2514-W2514)</f>
        <v>6.8920999999999982E-2</v>
      </c>
      <c r="AG2514" s="40"/>
      <c r="AH2514" s="73"/>
      <c r="AI2514" s="40"/>
      <c r="AJ2514" s="73">
        <v>450</v>
      </c>
      <c r="AK2514" s="40">
        <v>1597</v>
      </c>
      <c r="AL2514" s="73">
        <v>200</v>
      </c>
      <c r="AM2514" s="70"/>
      <c r="AN2514" s="74"/>
      <c r="AO2514" s="70"/>
      <c r="AP2514" s="63"/>
      <c r="AQ2514" s="63"/>
      <c r="AR2514" s="40"/>
      <c r="AS2514" s="40"/>
      <c r="AT2514" s="63"/>
      <c r="AU2514" s="63"/>
      <c r="AV2514" s="142"/>
      <c r="AW2514" s="71"/>
      <c r="AX2514" s="45"/>
      <c r="AY2514" s="45"/>
      <c r="AZ2514" s="46"/>
      <c r="BA2514" s="152"/>
      <c r="BB2514" s="47"/>
      <c r="BC2514" s="158">
        <v>2</v>
      </c>
      <c r="BD2514" s="158"/>
      <c r="BE2514" s="47"/>
      <c r="BF2514" s="56"/>
      <c r="BG2514" s="49"/>
      <c r="BH2514" s="50"/>
      <c r="BI2514" s="49"/>
      <c r="BJ2514" s="49"/>
      <c r="BK2514" s="49"/>
      <c r="BL2514" s="49"/>
      <c r="BM2514" s="49"/>
      <c r="BN2514" s="50"/>
      <c r="BO2514" s="49"/>
      <c r="BP2514" s="49"/>
      <c r="BQ2514" s="50"/>
      <c r="BR2514" s="9"/>
    </row>
    <row r="2515" spans="1:70" s="7" customFormat="1" x14ac:dyDescent="0.25">
      <c r="A2515" s="68" t="s">
        <v>3339</v>
      </c>
      <c r="B2515" s="67" t="s">
        <v>1182</v>
      </c>
      <c r="C2515" s="52">
        <v>45007.285578703704</v>
      </c>
      <c r="D2515" s="16">
        <f t="shared" ref="D2515" si="7279">(K2515*M2515+P2515*R2515)/(24*60*60)</f>
        <v>4.0868055555555553E-2</v>
      </c>
      <c r="E2515" s="180"/>
      <c r="F2515" s="14" t="s">
        <v>3327</v>
      </c>
      <c r="G2515" s="15">
        <v>0.115</v>
      </c>
      <c r="H2515" s="131">
        <v>5</v>
      </c>
      <c r="I2515" s="131">
        <v>15</v>
      </c>
      <c r="J2515" s="143" t="s">
        <v>2600</v>
      </c>
      <c r="K2515" s="27">
        <v>11</v>
      </c>
      <c r="L2515" s="27">
        <v>6.0000000000000001E-3</v>
      </c>
      <c r="M2515" s="179">
        <v>321</v>
      </c>
      <c r="N2515" s="13">
        <v>289</v>
      </c>
      <c r="O2515" s="17">
        <v>2E-3</v>
      </c>
      <c r="P2515" s="27">
        <v>0</v>
      </c>
      <c r="Q2515" s="27">
        <v>6.0000000000000001E-3</v>
      </c>
      <c r="R2515" s="13">
        <v>938</v>
      </c>
      <c r="S2515" s="13">
        <v>240</v>
      </c>
      <c r="T2515" s="133">
        <v>2.9999999999999997E-4</v>
      </c>
      <c r="U2515" s="27">
        <v>2.9267000000000001E-2</v>
      </c>
      <c r="V2515" s="8">
        <f t="shared" ref="V2515" si="7280">IF(AB2513="Latest Sag:",-(K2515*L2515+P2515*Q2515),-(K2515*L2515+P2515*Q2515)+U2515)</f>
        <v>-6.6000000000000003E-2</v>
      </c>
      <c r="W2515" s="8">
        <f t="shared" ref="W2515" si="7281">IF(OR(AC2514="",AC2514=0),Z2514+V2515,IF(AB2513="Latest Sag:",AA2514+U2515+V2515,AC2514+V2515))</f>
        <v>0.12090000000000001</v>
      </c>
      <c r="X2515" s="33">
        <v>-43.556600000000003</v>
      </c>
      <c r="Y2515" s="53">
        <f t="shared" ref="Y2515" si="7282">IF(OR(ISBLANK(X2515),X2513=VALUE(20)),,IF(W2513="Latest Z20:",ABS(X2513-X2515-K2512*L2512-P2512*Q2512+U2514+U2515),ABS(X2514-X2515-K2514*L2514-P2514*Q2514+U2515)))</f>
        <v>0</v>
      </c>
      <c r="Z2515" s="28">
        <v>-67.831676000000002</v>
      </c>
      <c r="AA2515" s="28">
        <v>0.157501</v>
      </c>
      <c r="AB2515" s="28">
        <v>-3.5860000000000003E-2</v>
      </c>
      <c r="AC2515" s="8">
        <f t="shared" ref="AC2515" si="7283">AB2515+AA2515</f>
        <v>0.121641</v>
      </c>
      <c r="AD2515" s="35">
        <v>0.114562357393728</v>
      </c>
      <c r="AE2515" s="8">
        <f t="shared" ref="AE2515" si="7284">IF(AD2515="",0,IF(OR(AC2515="",AC2515=0),W2515-AD2515,AC2515-AD2515))</f>
        <v>7.0786426062720009E-3</v>
      </c>
      <c r="AF2515" s="58">
        <f t="shared" ref="AF2515" si="7285">IF(AA2515="",(Z2515-V2515)-Z2514,AC2515-W2515)</f>
        <v>7.4099999999999167E-4</v>
      </c>
      <c r="AG2515" s="40"/>
      <c r="AH2515" s="73"/>
      <c r="AI2515" s="40"/>
      <c r="AJ2515" s="73">
        <v>450</v>
      </c>
      <c r="AK2515" s="40">
        <v>42</v>
      </c>
      <c r="AL2515" s="73">
        <v>200</v>
      </c>
      <c r="AM2515" s="70"/>
      <c r="AN2515" s="74"/>
      <c r="AO2515" s="70"/>
      <c r="AP2515" s="63"/>
      <c r="AQ2515" s="63"/>
      <c r="AR2515" s="40"/>
      <c r="AS2515" s="40"/>
      <c r="AT2515" s="63"/>
      <c r="AU2515" s="63"/>
      <c r="AV2515" s="142"/>
      <c r="AW2515" s="71"/>
      <c r="AX2515" s="45"/>
      <c r="AY2515" s="45"/>
      <c r="AZ2515" s="46"/>
      <c r="BA2515" s="152"/>
      <c r="BB2515" s="47"/>
      <c r="BC2515" s="158">
        <v>2</v>
      </c>
      <c r="BD2515" s="158"/>
      <c r="BE2515" s="47"/>
      <c r="BF2515" s="56"/>
      <c r="BG2515" s="49"/>
      <c r="BH2515" s="50"/>
      <c r="BI2515" s="49"/>
      <c r="BJ2515" s="49"/>
      <c r="BK2515" s="49"/>
      <c r="BL2515" s="49"/>
      <c r="BM2515" s="49"/>
      <c r="BN2515" s="50"/>
      <c r="BO2515" s="49"/>
      <c r="BP2515" s="49"/>
      <c r="BQ2515" s="50"/>
      <c r="BR2515" s="9"/>
    </row>
    <row r="2516" spans="1:70" s="7" customFormat="1" x14ac:dyDescent="0.25">
      <c r="A2516" s="68" t="s">
        <v>3340</v>
      </c>
      <c r="B2516" s="67" t="s">
        <v>1182</v>
      </c>
      <c r="C2516" s="52">
        <v>45007.335289351853</v>
      </c>
      <c r="D2516" s="16">
        <f t="shared" ref="D2516" si="7286">(K2516*M2516+P2516*R2516)/(24*60*60)</f>
        <v>1.1145833333333334E-2</v>
      </c>
      <c r="E2516" s="180"/>
      <c r="F2516" s="14" t="s">
        <v>3327</v>
      </c>
      <c r="G2516" s="15">
        <v>0.115</v>
      </c>
      <c r="H2516" s="131">
        <v>5</v>
      </c>
      <c r="I2516" s="131">
        <v>15</v>
      </c>
      <c r="J2516" s="143" t="s">
        <v>2600</v>
      </c>
      <c r="K2516" s="27">
        <v>3</v>
      </c>
      <c r="L2516" s="27">
        <v>6.0000000000000001E-3</v>
      </c>
      <c r="M2516" s="179">
        <v>321</v>
      </c>
      <c r="N2516" s="13">
        <v>289</v>
      </c>
      <c r="O2516" s="17">
        <v>2E-3</v>
      </c>
      <c r="P2516" s="27">
        <v>0</v>
      </c>
      <c r="Q2516" s="27">
        <v>6.0000000000000001E-3</v>
      </c>
      <c r="R2516" s="13">
        <v>938</v>
      </c>
      <c r="S2516" s="13">
        <v>240</v>
      </c>
      <c r="T2516" s="133">
        <v>2.9999999999999997E-4</v>
      </c>
      <c r="U2516" s="27">
        <v>1.5956000000000001E-2</v>
      </c>
      <c r="V2516" s="8">
        <f t="shared" ref="V2516" si="7287">IF(AB2514="Latest Sag:",-(K2516*L2516+P2516*Q2516),-(K2516*L2516+P2516*Q2516)+U2516)</f>
        <v>-2.0440000000000007E-3</v>
      </c>
      <c r="W2516" s="8">
        <f t="shared" ref="W2516" si="7288">IF(OR(AC2515="",AC2515=0),Z2515+V2516,IF(AB2514="Latest Sag:",AA2515+U2516+V2516,AC2515+V2516))</f>
        <v>0.11959699999999999</v>
      </c>
      <c r="X2516" s="33">
        <v>-43.606699999999996</v>
      </c>
      <c r="Y2516" s="53">
        <f t="shared" ref="Y2516" si="7289">IF(OR(ISBLANK(X2516),X2514=VALUE(20)),,IF(W2514="Latest Z20:",ABS(X2514-X2516-K2513*L2513-P2513*Q2513+U2515+U2516),ABS(X2515-X2516-K2515*L2515-P2515*Q2515+U2516)))</f>
        <v>5.5999999993370381E-5</v>
      </c>
      <c r="Z2516" s="28">
        <v>-67.831912000000003</v>
      </c>
      <c r="AA2516" s="28">
        <v>0.157552</v>
      </c>
      <c r="AB2516" s="28">
        <v>-3.7317000000000003E-2</v>
      </c>
      <c r="AC2516" s="8">
        <f t="shared" ref="AC2516" si="7290">AB2516+AA2516</f>
        <v>0.12023499999999999</v>
      </c>
      <c r="AD2516" s="35">
        <v>0.114562357393728</v>
      </c>
      <c r="AE2516" s="8">
        <f t="shared" ref="AE2516" si="7291">IF(AD2516="",0,IF(OR(AC2516="",AC2516=0),W2516-AD2516,AC2516-AD2516))</f>
        <v>5.6726426062719965E-3</v>
      </c>
      <c r="AF2516" s="58">
        <f t="shared" ref="AF2516" si="7292">IF(AA2516="",(Z2516-V2516)-Z2515,AC2516-W2516)</f>
        <v>6.3799999999999968E-4</v>
      </c>
      <c r="AG2516" s="40"/>
      <c r="AH2516" s="73"/>
      <c r="AI2516" s="40"/>
      <c r="AJ2516" s="73">
        <v>450</v>
      </c>
      <c r="AK2516" s="40">
        <v>20</v>
      </c>
      <c r="AL2516" s="73">
        <v>200</v>
      </c>
      <c r="AM2516" s="70"/>
      <c r="AN2516" s="74"/>
      <c r="AO2516" s="70"/>
      <c r="AP2516" s="63"/>
      <c r="AQ2516" s="63"/>
      <c r="AR2516" s="40"/>
      <c r="AS2516" s="40"/>
      <c r="AT2516" s="63"/>
      <c r="AU2516" s="63"/>
      <c r="AV2516" s="142"/>
      <c r="AW2516" s="71"/>
      <c r="AX2516" s="45"/>
      <c r="AY2516" s="45"/>
      <c r="AZ2516" s="46"/>
      <c r="BA2516" s="152"/>
      <c r="BB2516" s="47"/>
      <c r="BC2516" s="158">
        <v>2</v>
      </c>
      <c r="BD2516" s="158"/>
      <c r="BE2516" s="47"/>
      <c r="BF2516" s="56"/>
      <c r="BG2516" s="49"/>
      <c r="BH2516" s="50"/>
      <c r="BI2516" s="49"/>
      <c r="BJ2516" s="49"/>
      <c r="BK2516" s="49"/>
      <c r="BL2516" s="49"/>
      <c r="BM2516" s="49"/>
      <c r="BN2516" s="50"/>
      <c r="BO2516" s="49"/>
      <c r="BP2516" s="49"/>
      <c r="BQ2516" s="50"/>
      <c r="BR2516" s="9"/>
    </row>
    <row r="2517" spans="1:70" s="7" customFormat="1" ht="47.25" x14ac:dyDescent="0.25">
      <c r="A2517" s="68" t="s">
        <v>3341</v>
      </c>
      <c r="B2517" s="67" t="s">
        <v>1182</v>
      </c>
      <c r="C2517" s="52">
        <v>45007.35497685185</v>
      </c>
      <c r="D2517" s="16">
        <f t="shared" ref="D2517" si="7293">(K2517*M2517+P2517*R2517)/(24*60*60)</f>
        <v>1.8287037037037036E-2</v>
      </c>
      <c r="E2517" s="180" t="s">
        <v>3342</v>
      </c>
      <c r="F2517" s="14" t="s">
        <v>3327</v>
      </c>
      <c r="G2517" s="15">
        <v>0.115</v>
      </c>
      <c r="H2517" s="131">
        <v>5</v>
      </c>
      <c r="I2517" s="131">
        <v>15</v>
      </c>
      <c r="J2517" s="143" t="s">
        <v>2600</v>
      </c>
      <c r="K2517" s="27">
        <v>2</v>
      </c>
      <c r="L2517" s="27">
        <v>6.0000000000000001E-3</v>
      </c>
      <c r="M2517" s="179">
        <v>321</v>
      </c>
      <c r="N2517" s="13">
        <v>289</v>
      </c>
      <c r="O2517" s="17">
        <v>2E-3</v>
      </c>
      <c r="P2517" s="27">
        <v>1</v>
      </c>
      <c r="Q2517" s="27">
        <v>6.0000000000000001E-3</v>
      </c>
      <c r="R2517" s="13">
        <v>938</v>
      </c>
      <c r="S2517" s="13">
        <v>240</v>
      </c>
      <c r="T2517" s="133">
        <v>2.9999999999999997E-4</v>
      </c>
      <c r="U2517" s="27">
        <v>1.23E-2</v>
      </c>
      <c r="V2517" s="8">
        <f t="shared" ref="V2517" si="7294">IF(AB2515="Latest Sag:",-(K2517*L2517+P2517*Q2517),-(K2517*L2517+P2517*Q2517)+U2517)</f>
        <v>-5.7000000000000019E-3</v>
      </c>
      <c r="W2517" s="8">
        <f t="shared" ref="W2517" si="7295">IF(OR(AC2516="",AC2516=0),Z2516+V2517,IF(AB2515="Latest Sag:",AA2516+U2517+V2517,AC2516+V2517))</f>
        <v>0.114535</v>
      </c>
      <c r="X2517" s="33">
        <v>-43.612400000000001</v>
      </c>
      <c r="Y2517" s="53">
        <f t="shared" ref="Y2517" si="7296">IF(OR(ISBLANK(X2517),X2515=VALUE(20)),,IF(W2515="Latest Z20:",ABS(X2515-X2517-K2514*L2514-P2514*Q2514+U2516+U2517),ABS(X2516-X2517-K2516*L2516-P2516*Q2516+U2517)))</f>
        <v>4.4773212914961391E-15</v>
      </c>
      <c r="Z2517" s="28">
        <v>-67.832029000000006</v>
      </c>
      <c r="AA2517" s="28">
        <v>0.15753300000000001</v>
      </c>
      <c r="AB2517" s="28">
        <v>-4.2828999999999999E-2</v>
      </c>
      <c r="AC2517" s="8">
        <f t="shared" ref="AC2517" si="7297">AB2517+AA2517</f>
        <v>0.114704</v>
      </c>
      <c r="AD2517" s="35">
        <v>0.114562357393728</v>
      </c>
      <c r="AE2517" s="8">
        <f t="shared" ref="AE2517" si="7298">IF(AD2517="",0,IF(OR(AC2517="",AC2517=0),W2517-AD2517,AC2517-AD2517))</f>
        <v>1.416426062720022E-4</v>
      </c>
      <c r="AF2517" s="58">
        <f t="shared" ref="AF2517" si="7299">IF(AA2517="",(Z2517-V2517)-Z2516,AC2517-W2517)</f>
        <v>1.6900000000000248E-4</v>
      </c>
      <c r="AG2517" s="40"/>
      <c r="AH2517" s="73"/>
      <c r="AI2517" s="40"/>
      <c r="AJ2517" s="73">
        <v>450</v>
      </c>
      <c r="AK2517" s="40">
        <v>25</v>
      </c>
      <c r="AL2517" s="73">
        <v>200</v>
      </c>
      <c r="AM2517" s="70"/>
      <c r="AN2517" s="74"/>
      <c r="AO2517" s="70"/>
      <c r="AP2517" s="63"/>
      <c r="AQ2517" s="63"/>
      <c r="AR2517" s="40"/>
      <c r="AS2517" s="40"/>
      <c r="AT2517" s="63"/>
      <c r="AU2517" s="63"/>
      <c r="AV2517" s="142"/>
      <c r="AW2517" s="71"/>
      <c r="AX2517" s="45"/>
      <c r="AY2517" s="45"/>
      <c r="AZ2517" s="46"/>
      <c r="BA2517" s="152"/>
      <c r="BB2517" s="47"/>
      <c r="BC2517" s="158">
        <v>2</v>
      </c>
      <c r="BD2517" s="158">
        <v>5</v>
      </c>
      <c r="BE2517" s="47">
        <v>35</v>
      </c>
      <c r="BF2517" s="56"/>
      <c r="BG2517" s="49"/>
      <c r="BH2517" s="50"/>
      <c r="BI2517" s="49"/>
      <c r="BJ2517" s="49"/>
      <c r="BK2517" s="49"/>
      <c r="BL2517" s="49"/>
      <c r="BM2517" s="49"/>
      <c r="BN2517" s="50"/>
      <c r="BO2517" s="49"/>
      <c r="BP2517" s="49"/>
      <c r="BQ2517" s="50"/>
      <c r="BR2517" s="9"/>
    </row>
    <row r="2518" spans="1:70" s="6" customFormat="1" x14ac:dyDescent="0.25">
      <c r="A2518" s="1" t="s">
        <v>25</v>
      </c>
      <c r="B2518" s="136"/>
      <c r="C2518" s="137">
        <v>45007.411770833336</v>
      </c>
      <c r="D2518" s="146">
        <v>3.54</v>
      </c>
      <c r="E2518" s="181" t="s">
        <v>814</v>
      </c>
      <c r="F2518" s="165" t="s">
        <v>1175</v>
      </c>
      <c r="G2518" s="22"/>
      <c r="H2518" s="134"/>
      <c r="I2518" s="134"/>
      <c r="J2518" s="145"/>
      <c r="K2518" s="29"/>
      <c r="L2518" s="29"/>
      <c r="M2518" s="1"/>
      <c r="N2518" s="1"/>
      <c r="O2518" s="3"/>
      <c r="P2518" s="29"/>
      <c r="Q2518" s="29"/>
      <c r="R2518" s="1"/>
      <c r="S2518" s="1"/>
      <c r="T2518" s="147" t="s">
        <v>903</v>
      </c>
      <c r="U2518" s="32" t="s">
        <v>24</v>
      </c>
      <c r="V2518" s="24"/>
      <c r="W2518" s="25" t="s">
        <v>22</v>
      </c>
      <c r="X2518" s="30">
        <f>$X$2517</f>
        <v>-43.612400000000001</v>
      </c>
      <c r="Y2518" s="138"/>
      <c r="Z2518" s="30"/>
      <c r="AA2518" s="30"/>
      <c r="AB2518" s="36" t="s">
        <v>21</v>
      </c>
      <c r="AC2518" s="24">
        <f>$AC$2517</f>
        <v>0.114704</v>
      </c>
      <c r="AD2518" s="30"/>
      <c r="AE2518" s="24"/>
      <c r="AF2518" s="24"/>
      <c r="AG2518" s="41"/>
      <c r="AH2518" s="41"/>
      <c r="AI2518" s="41"/>
      <c r="AJ2518" s="41"/>
      <c r="AK2518" s="41"/>
      <c r="AL2518" s="41"/>
      <c r="AM2518" s="41"/>
      <c r="AN2518" s="41"/>
      <c r="AO2518" s="41"/>
      <c r="AP2518" s="135"/>
      <c r="AQ2518" s="135"/>
      <c r="AR2518" s="41"/>
      <c r="AS2518" s="41"/>
      <c r="AT2518" s="135"/>
      <c r="AU2518" s="135"/>
      <c r="AV2518" s="29"/>
      <c r="AW2518" s="42"/>
      <c r="AX2518" s="42"/>
      <c r="AY2518" s="42"/>
      <c r="AZ2518" s="43"/>
      <c r="BA2518" s="151"/>
      <c r="BB2518" s="44"/>
      <c r="BC2518" s="157">
        <v>3</v>
      </c>
      <c r="BD2518" s="157"/>
      <c r="BE2518" s="44"/>
      <c r="BF2518" s="48"/>
      <c r="BG2518" s="48"/>
      <c r="BH2518" s="48"/>
      <c r="BI2518" s="48"/>
      <c r="BJ2518" s="48"/>
      <c r="BK2518" s="48"/>
      <c r="BL2518" s="48"/>
      <c r="BM2518" s="48"/>
      <c r="BN2518" s="48"/>
      <c r="BO2518" s="48"/>
      <c r="BP2518" s="48"/>
      <c r="BQ2518" s="48"/>
      <c r="BR2518" s="1"/>
    </row>
    <row r="2519" spans="1:70" x14ac:dyDescent="0.25">
      <c r="L2519" s="5"/>
      <c r="Q2519" s="5"/>
      <c r="V2519" s="5"/>
      <c r="Z2519" s="5"/>
      <c r="AA2519" s="5"/>
      <c r="AB2519" s="5"/>
      <c r="AC2519" s="5"/>
      <c r="BR2519" s="5"/>
    </row>
    <row r="2520" spans="1:70" x14ac:dyDescent="0.25">
      <c r="L2520" s="5"/>
      <c r="Q2520" s="5"/>
      <c r="V2520" s="5"/>
      <c r="Z2520" s="5"/>
      <c r="AA2520" s="5"/>
      <c r="AB2520" s="5"/>
      <c r="AC2520" s="5"/>
      <c r="BR2520" s="5"/>
    </row>
    <row r="2521" spans="1:70" x14ac:dyDescent="0.25">
      <c r="L2521" s="5"/>
      <c r="Q2521" s="5"/>
      <c r="V2521" s="5"/>
      <c r="Z2521" s="5"/>
      <c r="AA2521" s="5"/>
      <c r="AB2521" s="5"/>
      <c r="AC2521" s="5"/>
      <c r="BR2521" s="5"/>
    </row>
    <row r="2522" spans="1:70" x14ac:dyDescent="0.25">
      <c r="L2522" s="5"/>
      <c r="Q2522" s="5"/>
      <c r="V2522" s="5"/>
      <c r="Z2522" s="5"/>
      <c r="AA2522" s="5"/>
      <c r="AB2522" s="5"/>
      <c r="AC2522" s="5"/>
      <c r="BR2522" s="5"/>
    </row>
    <row r="2523" spans="1:70" x14ac:dyDescent="0.25">
      <c r="L2523" s="5"/>
      <c r="Q2523" s="5"/>
      <c r="V2523" s="5"/>
      <c r="Z2523" s="5"/>
      <c r="AA2523" s="5"/>
      <c r="AB2523" s="5"/>
      <c r="AC2523" s="5"/>
    </row>
    <row r="2524" spans="1:70" x14ac:dyDescent="0.25">
      <c r="L2524" s="5"/>
      <c r="Q2524" s="5"/>
      <c r="V2524" s="5"/>
      <c r="Z2524" s="5"/>
      <c r="AA2524" s="5"/>
      <c r="AB2524" s="5"/>
      <c r="AC2524" s="5"/>
    </row>
  </sheetData>
  <sheetProtection algorithmName="SHA-512" hashValue="pDueeox3MUMKwbK9jxOECx2qcEahbWLSlZbWl4QdQcoKst3h9bDsMLMD816l35eN2wVvEQgGEFweolgKWt2brw==" saltValue="5+qyMD8cpGrTiBO10/4pBw==" spinCount="100000" sheet="1" objects="1" scenarios="1"/>
  <dataConsolidate/>
  <mergeCells count="29">
    <mergeCell ref="D3:D4"/>
    <mergeCell ref="G3:G4"/>
    <mergeCell ref="I3:I4"/>
    <mergeCell ref="F3:F4"/>
    <mergeCell ref="K3:O3"/>
    <mergeCell ref="E3:E4"/>
    <mergeCell ref="AY3:AY4"/>
    <mergeCell ref="AZ3:AZ4"/>
    <mergeCell ref="P3:T3"/>
    <mergeCell ref="F2:H2"/>
    <mergeCell ref="K1:T1"/>
    <mergeCell ref="K2:T2"/>
    <mergeCell ref="AW3:AW4"/>
    <mergeCell ref="F1:J1"/>
    <mergeCell ref="J3:J4"/>
    <mergeCell ref="AX3:AX4"/>
    <mergeCell ref="H3:H4"/>
    <mergeCell ref="AG2:AL2"/>
    <mergeCell ref="BO2:BQ2"/>
    <mergeCell ref="BF1:BH1"/>
    <mergeCell ref="BI1:BQ1"/>
    <mergeCell ref="U1:AF1"/>
    <mergeCell ref="AW1:AZ1"/>
    <mergeCell ref="AM2:AN2"/>
    <mergeCell ref="AG1:AV1"/>
    <mergeCell ref="AP2:AU2"/>
    <mergeCell ref="BA1:BE1"/>
    <mergeCell ref="BD2:BE2"/>
    <mergeCell ref="BA2:BB2"/>
  </mergeCells>
  <conditionalFormatting sqref="BI6:BI109">
    <cfRule type="expression" dxfId="143" priority="350">
      <formula>IF(ISBLANK(BI6),,ABS(BI6-TargetTempTank)&lt;=TolTempTank)</formula>
    </cfRule>
    <cfRule type="expression" dxfId="142" priority="351">
      <formula>IF(ISBLANK(BI6),,ABS(BI6-TargetTempTank)&gt;TolTempTank)</formula>
    </cfRule>
  </conditionalFormatting>
  <conditionalFormatting sqref="AP6:AQ109">
    <cfRule type="expression" dxfId="141" priority="374">
      <formula>IF(ISBLANK(AP6),,AP6&lt;=TolCAPV)</formula>
    </cfRule>
  </conditionalFormatting>
  <conditionalFormatting sqref="AK6:AK109 AG6:AG109 AI6:AI109 AM6:AM109 AP6:AP109 AT6:AT109 AK112:AK605 AG112:AG605 AI112:AI605 AM112:AM605 AP112:AP605 AT112:AT605 AK608:AK2486 AG608:AG2486 AI608:AI2486 AM608:AM2486 AP608:AP2486 AT608:AT2486 AK2489:AK2518 AG2489:AG2518 AI2489:AI2518 AM2489:AM2518 AP2489:AP2518 AT2489:AT2518">
    <cfRule type="expression" dxfId="140" priority="364">
      <formula>IF(ISBLANK(AG6),,ABS(AG6)&lt;=AH6)</formula>
    </cfRule>
  </conditionalFormatting>
  <conditionalFormatting sqref="BH6:BH109">
    <cfRule type="expression" dxfId="139" priority="352">
      <formula>IF(ISBLANK(BH6),,ABS(BH6-TargetTempAirshowerPlenum)&lt;=TolTempAirshowerPlenum)</formula>
    </cfRule>
    <cfRule type="expression" dxfId="138" priority="450">
      <formula>IF(ISBLANK(BH6),,ABS(BH6-TargetTempAirshowerPlenum)&gt;TolTempAirshowerPlenum)</formula>
    </cfRule>
  </conditionalFormatting>
  <conditionalFormatting sqref="BJ6:BJ109">
    <cfRule type="expression" dxfId="137" priority="451">
      <formula>IF(ISBLANK(BJ6),,ABS(BJ6-TargetTempSpindle)&lt;TolTempSpindle)</formula>
    </cfRule>
    <cfRule type="expression" dxfId="136" priority="452">
      <formula>IF(ISBLANK(BJ6),,ABS(BJ6-TargetTempSpindle)&gt;TolTempSpindle)</formula>
    </cfRule>
  </conditionalFormatting>
  <conditionalFormatting sqref="BK6:BK109">
    <cfRule type="expression" dxfId="135" priority="348">
      <formula>IF(ISBLANK(BK6),,ABS(BK6-TargetTempOil)&gt;TolTempOil)</formula>
    </cfRule>
    <cfRule type="expression" dxfId="134" priority="349">
      <formula>IF(ISBLANK(BK6),,ABS(BK6-TargetTempOil)&lt;=TolTempOil)</formula>
    </cfRule>
  </conditionalFormatting>
  <conditionalFormatting sqref="Y6:Y109">
    <cfRule type="expression" dxfId="133" priority="347">
      <formula>ABS(Y6)&gt;$X$3</formula>
    </cfRule>
  </conditionalFormatting>
  <conditionalFormatting sqref="BL6:BL109">
    <cfRule type="expression" dxfId="132" priority="344">
      <formula>IF(ISBLANK(BL6),,ABS(BL6-TargetTempOilTank)&lt;=TolTempOilTank)</formula>
    </cfRule>
    <cfRule type="expression" dxfId="131" priority="345">
      <formula>IF(ISBLANK(BL6),,ABS(BL6-TargetTempOilTank)&gt;TolTempOilTank)</formula>
    </cfRule>
  </conditionalFormatting>
  <conditionalFormatting sqref="BM6:BM109">
    <cfRule type="expression" dxfId="130" priority="342">
      <formula>IF(ISBLANK(BM6),,ABS(BM6-TargetTempCaxisBearing)&lt;=TolTempCaxisBearing)</formula>
    </cfRule>
    <cfRule type="expression" dxfId="129" priority="343">
      <formula>IF(ISBLANK(BM6),,ABS(BM6-TargetTempCaxisBearing)&gt;TolTempCaxisBearing)</formula>
    </cfRule>
  </conditionalFormatting>
  <conditionalFormatting sqref="BN6:BN109">
    <cfRule type="expression" dxfId="128" priority="340">
      <formula>IF(ISBLANK(BN6),,ABS(BN6-TargetTempCaxisMotor)&lt;=TolTempCaxisMotor)</formula>
    </cfRule>
    <cfRule type="expression" dxfId="127" priority="341">
      <formula>IF(ISBLANK(BN6),,ABS(BN6-TargetTempCaxisMotor)&gt;TolTempCaxisMotor)</formula>
    </cfRule>
  </conditionalFormatting>
  <conditionalFormatting sqref="AT6:AU109">
    <cfRule type="expression" dxfId="126" priority="339">
      <formula>IF(ISBLANK(AT6),,AT6&lt;=TolCARMSb)</formula>
    </cfRule>
  </conditionalFormatting>
  <conditionalFormatting sqref="AF6:AF109">
    <cfRule type="expression" dxfId="125" priority="367">
      <formula>IF(ISBLANK(AF5),,ABS(AF6)&gt;$AF$3)</formula>
    </cfRule>
    <cfRule type="expression" dxfId="124" priority="370">
      <formula>IF(ISNUMBER(AF5),,AF6&gt;0)</formula>
    </cfRule>
  </conditionalFormatting>
  <conditionalFormatting sqref="AC6:AC109 AC112:AC605 AC608:AC2486 AC2489:AC2518">
    <cfRule type="expression" dxfId="123" priority="602">
      <formula>IF(OR(ISBLANK(AC6),ISBLANK(AD6),AD6=0),,IF(ISNUMBER(SEARCH("Rough-in",A6)),AND(AE6&lt;=0.018,AE6&gt;=0.012),IF(ISNUMBER(SEARCH("S2",A6)),ABS(AE6)&lt;=TolFineSag,ABS(AE6)&lt;=TolS1Sag)))</formula>
    </cfRule>
    <cfRule type="expression" dxfId="122" priority="603">
      <formula>IF(OR(ISBLANK(AC6),ISBLANK(AD6),AD6=0),,IF(ISNUMBER(SEARCH("S2",A6)),AE6&lt;-TolFineSag,AE6&lt;-TolS1Sag))</formula>
    </cfRule>
  </conditionalFormatting>
  <conditionalFormatting sqref="X6:X109 X112:X605 X608:X2486 X2489:X2518">
    <cfRule type="expression" dxfId="121" priority="612">
      <formula>IF(OR(ISBLANK(X6),X4=VALUE(20)),,IF(GetFillColor(W4)=15,ABS(X4-X6-K3*L3-P3*Q3+U5+U6)&gt;$X$3,ABS(X5-X6-K5*L5-P5*Q5+U6)&gt;$X$3))</formula>
    </cfRule>
  </conditionalFormatting>
  <conditionalFormatting sqref="AE6:AE109 AE112:AE605 AE608:AE2486 AE2489:AE2518">
    <cfRule type="expression" dxfId="120" priority="614">
      <formula>IF(OR(ISBLANK(AC6),ISBLANK(AD6),AD6=0),,IF(ISNUMBER(SEARCH("Rough-in",A6)),AND(AE6&lt;=0.018,AE6&gt;=0.012),IF(ISNUMBER(SEARCH("S2",A6)),ABS(AE6)&lt;=TolFineSag,ABS(AE6)&lt;=TolS1Sag)))</formula>
    </cfRule>
    <cfRule type="expression" dxfId="119" priority="615">
      <formula>IF(OR(ISBLANK(AC6),ISBLANK(AD6),AD6=0),,IF(ISNUMBER(SEARCH("S2",A6)),AE6&lt;-TolFineSag,AE6&lt;-TolS1Sag))</formula>
    </cfRule>
  </conditionalFormatting>
  <conditionalFormatting sqref="AO6:AO109">
    <cfRule type="expression" dxfId="118" priority="334">
      <formula>IF(ISBLANK(AO6),,AO6&gt;TolRTW)</formula>
    </cfRule>
    <cfRule type="expression" dxfId="117" priority="335">
      <formula>IF(ISBLANK(AO6),,AO6&lt;=TolRTW)</formula>
    </cfRule>
  </conditionalFormatting>
  <conditionalFormatting sqref="AR6:AR109 AR112:AR605 AR608:AR2486 AR2489:AR2518">
    <cfRule type="expression" dxfId="116" priority="331">
      <formula>IF(ISBLANK(AS6),,ABS(AR6)&lt;=AS6)</formula>
    </cfRule>
  </conditionalFormatting>
  <conditionalFormatting sqref="W6:W109 W112:W605 W608:W2486 W2489:W2518">
    <cfRule type="expression" dxfId="115" priority="325">
      <formula>IF(OR(ISBLANK(AD6),W5="Latest Z20:"),,IF(ISNUMBER(SEARCH("Rough-in",A6)),W6-0.012&lt;AD6,W6&lt;AD6-TolFineSag))</formula>
    </cfRule>
  </conditionalFormatting>
  <conditionalFormatting sqref="BB6:BB109">
    <cfRule type="expression" dxfId="114" priority="329">
      <formula>IF(ISBLANK(BB6),,BB6&lt;=TolSqCA)</formula>
    </cfRule>
    <cfRule type="expression" dxfId="113" priority="330">
      <formula>IF(ISBLANK(BB6),,BB6&gt;TolSqCA)</formula>
    </cfRule>
  </conditionalFormatting>
  <conditionalFormatting sqref="BE6:BE109 BE112:BE605 BE608:BE2486 BE2489:BE2518">
    <cfRule type="expression" dxfId="112" priority="618">
      <formula>IF(ISBLANK(BE6),,IF(OR(ISNUMBER(SEARCH("S1",A6)),ISNUMBER(SEARCH("S7",A6))),IF(BC6&gt;=10,BE6&lt;=TolS1Special,BE6&lt;=TolS1Change),BE6&lt;=TolS2Change))</formula>
    </cfRule>
    <cfRule type="expression" dxfId="111" priority="619">
      <formula>IF(ISBLANK(BE6),,IF(OR(ISNUMBER(SEARCH("S1",A6)),ISNUMBER(SEARCH("S7",A6))),IF(BC6&gt;=10,AND(BE6&gt;TolS1Special,BE6&lt;=TolS1Limit),AND(BE6&gt;TolS1Change,BE6&lt;=TolS1Limit)),AND(BE6&gt;TolS2Change,BE6&lt;=TolS2Limit)))</formula>
    </cfRule>
    <cfRule type="expression" dxfId="110" priority="620">
      <formula>IF(ISBLANK(BE6),,IF(OR(ISNUMBER(SEARCH("S1",A6)),ISNUMBER(SEARCH("S7",A6))),BE6&gt;TolS1Limit,BE6&gt;TolS2Limit))</formula>
    </cfRule>
  </conditionalFormatting>
  <conditionalFormatting sqref="BI112:BI605">
    <cfRule type="expression" dxfId="109" priority="127">
      <formula>IF(ISBLANK(BI112),,ABS(BI112-TargetTempTank)&lt;=TolTempTank)</formula>
    </cfRule>
    <cfRule type="expression" dxfId="108" priority="128">
      <formula>IF(ISBLANK(BI112),,ABS(BI112-TargetTempTank)&gt;TolTempTank)</formula>
    </cfRule>
  </conditionalFormatting>
  <conditionalFormatting sqref="AP112:AQ605">
    <cfRule type="expression" dxfId="107" priority="133">
      <formula>IF(ISBLANK(AP112),,AP112&lt;=TolCAPV)</formula>
    </cfRule>
  </conditionalFormatting>
  <conditionalFormatting sqref="BH112:BH605">
    <cfRule type="expression" dxfId="106" priority="129">
      <formula>IF(ISBLANK(BH112),,ABS(BH112-TargetTempAirshowerPlenum)&lt;=TolTempAirshowerPlenum)</formula>
    </cfRule>
    <cfRule type="expression" dxfId="105" priority="134">
      <formula>IF(ISBLANK(BH112),,ABS(BH112-TargetTempAirshowerPlenum)&gt;TolTempAirshowerPlenum)</formula>
    </cfRule>
  </conditionalFormatting>
  <conditionalFormatting sqref="BJ112:BJ605">
    <cfRule type="expression" dxfId="104" priority="135">
      <formula>IF(ISBLANK(BJ112),,ABS(BJ112-TargetTempSpindle)&lt;TolTempSpindle)</formula>
    </cfRule>
    <cfRule type="expression" dxfId="103" priority="136">
      <formula>IF(ISBLANK(BJ112),,ABS(BJ112-TargetTempSpindle)&gt;TolTempSpindle)</formula>
    </cfRule>
  </conditionalFormatting>
  <conditionalFormatting sqref="BK112:BK605">
    <cfRule type="expression" dxfId="102" priority="125">
      <formula>IF(ISBLANK(BK112),,ABS(BK112-TargetTempOil)&gt;TolTempOil)</formula>
    </cfRule>
    <cfRule type="expression" dxfId="101" priority="126">
      <formula>IF(ISBLANK(BK112),,ABS(BK112-TargetTempOil)&lt;=TolTempOil)</formula>
    </cfRule>
  </conditionalFormatting>
  <conditionalFormatting sqref="Y112:Y605">
    <cfRule type="expression" dxfId="100" priority="124">
      <formula>ABS(Y112)&gt;$X$3</formula>
    </cfRule>
  </conditionalFormatting>
  <conditionalFormatting sqref="BL112:BL605">
    <cfRule type="expression" dxfId="99" priority="122">
      <formula>IF(ISBLANK(BL112),,ABS(BL112-TargetTempOilTank)&lt;=TolTempOilTank)</formula>
    </cfRule>
    <cfRule type="expression" dxfId="98" priority="123">
      <formula>IF(ISBLANK(BL112),,ABS(BL112-TargetTempOilTank)&gt;TolTempOilTank)</formula>
    </cfRule>
  </conditionalFormatting>
  <conditionalFormatting sqref="BM112:BM605">
    <cfRule type="expression" dxfId="97" priority="120">
      <formula>IF(ISBLANK(BM112),,ABS(BM112-TargetTempCaxisBearing)&lt;=TolTempCaxisBearing)</formula>
    </cfRule>
    <cfRule type="expression" dxfId="96" priority="121">
      <formula>IF(ISBLANK(BM112),,ABS(BM112-TargetTempCaxisBearing)&gt;TolTempCaxisBearing)</formula>
    </cfRule>
  </conditionalFormatting>
  <conditionalFormatting sqref="BN112:BN605">
    <cfRule type="expression" dxfId="95" priority="118">
      <formula>IF(ISBLANK(BN112),,ABS(BN112-TargetTempCaxisMotor)&lt;=TolTempCaxisMotor)</formula>
    </cfRule>
    <cfRule type="expression" dxfId="94" priority="119">
      <formula>IF(ISBLANK(BN112),,ABS(BN112-TargetTempCaxisMotor)&gt;TolTempCaxisMotor)</formula>
    </cfRule>
  </conditionalFormatting>
  <conditionalFormatting sqref="AT112:AU605">
    <cfRule type="expression" dxfId="93" priority="117">
      <formula>IF(ISBLANK(AT112),,AT112&lt;=TolCARMSb)</formula>
    </cfRule>
  </conditionalFormatting>
  <conditionalFormatting sqref="AF112:AF605">
    <cfRule type="expression" dxfId="92" priority="131">
      <formula>IF(ISBLANK(AF111),,ABS(AF112)&gt;$AF$3)</formula>
    </cfRule>
    <cfRule type="expression" dxfId="91" priority="132">
      <formula>IF(ISNUMBER(AF111),,AF112&gt;0)</formula>
    </cfRule>
  </conditionalFormatting>
  <conditionalFormatting sqref="AO112:AO605">
    <cfRule type="expression" dxfId="90" priority="115">
      <formula>IF(ISBLANK(AO112),,AO112&gt;TolRTW)</formula>
    </cfRule>
    <cfRule type="expression" dxfId="89" priority="116">
      <formula>IF(ISBLANK(AO112),,AO112&lt;=TolRTW)</formula>
    </cfRule>
  </conditionalFormatting>
  <conditionalFormatting sqref="BB112:BB605">
    <cfRule type="expression" dxfId="88" priority="112">
      <formula>IF(ISBLANK(BB112),,BB112&lt;=TolSqCA)</formula>
    </cfRule>
    <cfRule type="expression" dxfId="87" priority="113">
      <formula>IF(ISBLANK(BB112),,BB112&gt;TolSqCA)</formula>
    </cfRule>
  </conditionalFormatting>
  <conditionalFormatting sqref="BI608:BI2486">
    <cfRule type="expression" dxfId="86" priority="57">
      <formula>IF(ISBLANK(BI608),,ABS(BI608-TargetTempTank)&lt;=TolTempTank)</formula>
    </cfRule>
    <cfRule type="expression" dxfId="85" priority="58">
      <formula>IF(ISBLANK(BI608),,ABS(BI608-TargetTempTank)&gt;TolTempTank)</formula>
    </cfRule>
  </conditionalFormatting>
  <conditionalFormatting sqref="AP608:AQ2486">
    <cfRule type="expression" dxfId="84" priority="62">
      <formula>IF(ISBLANK(AP608),,AP608&lt;=TolCAPV)</formula>
    </cfRule>
  </conditionalFormatting>
  <conditionalFormatting sqref="BH608:BH2486">
    <cfRule type="expression" dxfId="83" priority="59">
      <formula>IF(ISBLANK(BH608),,ABS(BH608-TargetTempAirshowerPlenum)&lt;=TolTempAirshowerPlenum)</formula>
    </cfRule>
    <cfRule type="expression" dxfId="82" priority="63">
      <formula>IF(ISBLANK(BH608),,ABS(BH608-TargetTempAirshowerPlenum)&gt;TolTempAirshowerPlenum)</formula>
    </cfRule>
  </conditionalFormatting>
  <conditionalFormatting sqref="BJ608:BJ2486">
    <cfRule type="expression" dxfId="81" priority="64">
      <formula>IF(ISBLANK(BJ608),,ABS(BJ608-TargetTempSpindle)&lt;TolTempSpindle)</formula>
    </cfRule>
    <cfRule type="expression" dxfId="80" priority="65">
      <formula>IF(ISBLANK(BJ608),,ABS(BJ608-TargetTempSpindle)&gt;TolTempSpindle)</formula>
    </cfRule>
  </conditionalFormatting>
  <conditionalFormatting sqref="BK608:BK2486">
    <cfRule type="expression" dxfId="79" priority="55">
      <formula>IF(ISBLANK(BK608),,ABS(BK608-TargetTempOil)&gt;TolTempOil)</formula>
    </cfRule>
    <cfRule type="expression" dxfId="78" priority="56">
      <formula>IF(ISBLANK(BK608),,ABS(BK608-TargetTempOil)&lt;=TolTempOil)</formula>
    </cfRule>
  </conditionalFormatting>
  <conditionalFormatting sqref="Y608:Y2486">
    <cfRule type="expression" dxfId="77" priority="54">
      <formula>ABS(Y608)&gt;$X$3</formula>
    </cfRule>
  </conditionalFormatting>
  <conditionalFormatting sqref="BL608:BL2486">
    <cfRule type="expression" dxfId="76" priority="52">
      <formula>IF(ISBLANK(BL608),,ABS(BL608-TargetTempOilTank)&lt;=TolTempOilTank)</formula>
    </cfRule>
    <cfRule type="expression" dxfId="75" priority="53">
      <formula>IF(ISBLANK(BL608),,ABS(BL608-TargetTempOilTank)&gt;TolTempOilTank)</formula>
    </cfRule>
  </conditionalFormatting>
  <conditionalFormatting sqref="BM608:BM2486">
    <cfRule type="expression" dxfId="74" priority="50">
      <formula>IF(ISBLANK(BM608),,ABS(BM608-TargetTempCaxisBearing)&lt;=TolTempCaxisBearing)</formula>
    </cfRule>
    <cfRule type="expression" dxfId="73" priority="51">
      <formula>IF(ISBLANK(BM608),,ABS(BM608-TargetTempCaxisBearing)&gt;TolTempCaxisBearing)</formula>
    </cfRule>
  </conditionalFormatting>
  <conditionalFormatting sqref="BN608:BN2486">
    <cfRule type="expression" dxfId="72" priority="48">
      <formula>IF(ISBLANK(BN608),,ABS(BN608-TargetTempCaxisMotor)&lt;=TolTempCaxisMotor)</formula>
    </cfRule>
    <cfRule type="expression" dxfId="71" priority="49">
      <formula>IF(ISBLANK(BN608),,ABS(BN608-TargetTempCaxisMotor)&gt;TolTempCaxisMotor)</formula>
    </cfRule>
  </conditionalFormatting>
  <conditionalFormatting sqref="AT608:AU2486">
    <cfRule type="expression" dxfId="70" priority="47">
      <formula>IF(ISBLANK(AT608),,AT608&lt;=TolCARMSb)</formula>
    </cfRule>
  </conditionalFormatting>
  <conditionalFormatting sqref="AF608:AF2486">
    <cfRule type="expression" dxfId="69" priority="60">
      <formula>IF(ISBLANK(AF607),,ABS(AF608)&gt;$AF$3)</formula>
    </cfRule>
    <cfRule type="expression" dxfId="68" priority="61">
      <formula>IF(ISNUMBER(AF607),,AF608&gt;0)</formula>
    </cfRule>
  </conditionalFormatting>
  <conditionalFormatting sqref="AO608:AO2486">
    <cfRule type="expression" dxfId="67" priority="45">
      <formula>IF(ISBLANK(AO608),,AO608&gt;TolRTW)</formula>
    </cfRule>
    <cfRule type="expression" dxfId="66" priority="46">
      <formula>IF(ISBLANK(AO608),,AO608&lt;=TolRTW)</formula>
    </cfRule>
  </conditionalFormatting>
  <conditionalFormatting sqref="BB608:BB2486">
    <cfRule type="expression" dxfId="65" priority="43">
      <formula>IF(ISBLANK(BB608),,BB608&lt;=TolSqCA)</formula>
    </cfRule>
    <cfRule type="expression" dxfId="64" priority="44">
      <formula>IF(ISBLANK(BB608),,BB608&gt;TolSqCA)</formula>
    </cfRule>
  </conditionalFormatting>
  <conditionalFormatting sqref="AW2339:AW2347">
    <cfRule type="expression" dxfId="63" priority="39">
      <formula>IF(OR(ISBLANK(AU2339),ISBLANK(AV2339),AV2339=0),,IF(ISNUMBER(SEARCH("Rough-in",S2339)),AND(AW2339&lt;=0.018,AW2339&gt;=0.012),IF(ISNUMBER(SEARCH("S2",S2339)),ABS(AW2339)&lt;=TolFineSag,ABS(AW2339)&lt;=TolS1Sag)))</formula>
    </cfRule>
    <cfRule type="expression" dxfId="62" priority="40">
      <formula>IF(OR(ISBLANK(AU2339),ISBLANK(AV2339),AV2339=0),,IF(ISNUMBER(SEARCH("S2",S2339)),AW2339&lt;-TolFineSag,AW2339&lt;-TolS1Sag))</formula>
    </cfRule>
  </conditionalFormatting>
  <conditionalFormatting sqref="AW2414">
    <cfRule type="expression" dxfId="61" priority="35">
      <formula>IF(OR(ISBLANK(AU2414),ISBLANK(AV2414),AV2414=0),,IF(ISNUMBER(SEARCH("Rough-in",S2414)),AND(AW2414&lt;=0.018,AW2414&gt;=0.012),IF(ISNUMBER(SEARCH("S2",S2414)),ABS(AW2414)&lt;=TolFineSag,ABS(AW2414)&lt;=TolS1Sag)))</formula>
    </cfRule>
    <cfRule type="expression" dxfId="60" priority="36">
      <formula>IF(OR(ISBLANK(AU2414),ISBLANK(AV2414),AV2414=0),,IF(ISNUMBER(SEARCH("S2",S2414)),AW2414&lt;-TolFineSag,AW2414&lt;-TolS1Sag))</formula>
    </cfRule>
  </conditionalFormatting>
  <conditionalFormatting sqref="BI2489:BI2518">
    <cfRule type="expression" dxfId="59" priority="15">
      <formula>IF(ISBLANK(BI2489),,ABS(BI2489-TargetTempTank)&lt;=TolTempTank)</formula>
    </cfRule>
    <cfRule type="expression" dxfId="58" priority="16">
      <formula>IF(ISBLANK(BI2489),,ABS(BI2489-TargetTempTank)&gt;TolTempTank)</formula>
    </cfRule>
  </conditionalFormatting>
  <conditionalFormatting sqref="AP2489:AQ2518">
    <cfRule type="expression" dxfId="57" priority="20">
      <formula>IF(ISBLANK(AP2489),,AP2489&lt;=TolCAPV)</formula>
    </cfRule>
  </conditionalFormatting>
  <conditionalFormatting sqref="BH2489:BH2518">
    <cfRule type="expression" dxfId="56" priority="17">
      <formula>IF(ISBLANK(BH2489),,ABS(BH2489-TargetTempAirshowerPlenum)&lt;=TolTempAirshowerPlenum)</formula>
    </cfRule>
    <cfRule type="expression" dxfId="55" priority="21">
      <formula>IF(ISBLANK(BH2489),,ABS(BH2489-TargetTempAirshowerPlenum)&gt;TolTempAirshowerPlenum)</formula>
    </cfRule>
  </conditionalFormatting>
  <conditionalFormatting sqref="BJ2489:BJ2518">
    <cfRule type="expression" dxfId="54" priority="22">
      <formula>IF(ISBLANK(BJ2489),,ABS(BJ2489-TargetTempSpindle)&lt;TolTempSpindle)</formula>
    </cfRule>
    <cfRule type="expression" dxfId="53" priority="23">
      <formula>IF(ISBLANK(BJ2489),,ABS(BJ2489-TargetTempSpindle)&gt;TolTempSpindle)</formula>
    </cfRule>
  </conditionalFormatting>
  <conditionalFormatting sqref="BK2489:BK2518">
    <cfRule type="expression" dxfId="52" priority="13">
      <formula>IF(ISBLANK(BK2489),,ABS(BK2489-TargetTempOil)&gt;TolTempOil)</formula>
    </cfRule>
    <cfRule type="expression" dxfId="51" priority="14">
      <formula>IF(ISBLANK(BK2489),,ABS(BK2489-TargetTempOil)&lt;=TolTempOil)</formula>
    </cfRule>
  </conditionalFormatting>
  <conditionalFormatting sqref="Y2489:Y2518">
    <cfRule type="expression" dxfId="50" priority="12">
      <formula>ABS(Y2489)&gt;$X$3</formula>
    </cfRule>
  </conditionalFormatting>
  <conditionalFormatting sqref="BL2489:BL2518">
    <cfRule type="expression" dxfId="49" priority="10">
      <formula>IF(ISBLANK(BL2489),,ABS(BL2489-TargetTempOilTank)&lt;=TolTempOilTank)</formula>
    </cfRule>
    <cfRule type="expression" dxfId="48" priority="11">
      <formula>IF(ISBLANK(BL2489),,ABS(BL2489-TargetTempOilTank)&gt;TolTempOilTank)</formula>
    </cfRule>
  </conditionalFormatting>
  <conditionalFormatting sqref="BM2489:BM2518">
    <cfRule type="expression" dxfId="47" priority="8">
      <formula>IF(ISBLANK(BM2489),,ABS(BM2489-TargetTempCaxisBearing)&lt;=TolTempCaxisBearing)</formula>
    </cfRule>
    <cfRule type="expression" dxfId="46" priority="9">
      <formula>IF(ISBLANK(BM2489),,ABS(BM2489-TargetTempCaxisBearing)&gt;TolTempCaxisBearing)</formula>
    </cfRule>
  </conditionalFormatting>
  <conditionalFormatting sqref="BN2489:BN2518">
    <cfRule type="expression" dxfId="45" priority="6">
      <formula>IF(ISBLANK(BN2489),,ABS(BN2489-TargetTempCaxisMotor)&lt;=TolTempCaxisMotor)</formula>
    </cfRule>
    <cfRule type="expression" dxfId="44" priority="7">
      <formula>IF(ISBLANK(BN2489),,ABS(BN2489-TargetTempCaxisMotor)&gt;TolTempCaxisMotor)</formula>
    </cfRule>
  </conditionalFormatting>
  <conditionalFormatting sqref="AT2489:AU2518">
    <cfRule type="expression" dxfId="43" priority="5">
      <formula>IF(ISBLANK(AT2489),,AT2489&lt;=TolCARMSb)</formula>
    </cfRule>
  </conditionalFormatting>
  <conditionalFormatting sqref="AF2489:AF2518">
    <cfRule type="expression" dxfId="42" priority="18">
      <formula>IF(ISBLANK(AF2488),,ABS(AF2489)&gt;$AF$3)</formula>
    </cfRule>
    <cfRule type="expression" dxfId="41" priority="19">
      <formula>IF(ISNUMBER(AF2488),,AF2489&gt;0)</formula>
    </cfRule>
  </conditionalFormatting>
  <conditionalFormatting sqref="AO2489:AO2518">
    <cfRule type="expression" dxfId="40" priority="3">
      <formula>IF(ISBLANK(AO2489),,AO2489&gt;TolRTW)</formula>
    </cfRule>
    <cfRule type="expression" dxfId="39" priority="4">
      <formula>IF(ISBLANK(AO2489),,AO2489&lt;=TolRTW)</formula>
    </cfRule>
  </conditionalFormatting>
  <conditionalFormatting sqref="BB2489:BB2518">
    <cfRule type="expression" dxfId="38" priority="1">
      <formula>IF(ISBLANK(BB2489),,BB2489&lt;=TolSqCA)</formula>
    </cfRule>
    <cfRule type="expression" dxfId="37" priority="2">
      <formula>IF(ISBLANK(BB2489),,BB2489&gt;TolSqCA)</formula>
    </cfRule>
  </conditionalFormatting>
  <dataValidations count="4">
    <dataValidation type="list" allowBlank="1" showInputMessage="1" sqref="X5">
      <formula1>"Touch off"</formula1>
    </dataValidation>
    <dataValidation type="list" allowBlank="1" showInputMessage="1" sqref="X18 X595 X23 X28 X32 X36 X40 X44 X48 X52 X56 X60 X64 X68 X73 X77 X81 X85 X89 X93 X97 X101 X105 X109 X111 X115 X119 X123 X127 X131 X135 X139 X143 X147 X151 X155 X159 X163 X167 X171 X175 X179 X183 X187 X191 X195 X199 X203 X207 X211 X215 X219 X223 X227 X231 X235 X239 X243 X247 X251 X255 X259 X261 X265 X269 X273 X277 X281 X285 X289 X293 X298 X303 X307 X311 X315 X319 X323 X329 X333 X337 X341 X345 X349 X353 X357 X361 X367 X371 X375 X379 X383 X387 X391 X395 X399 X403 X407 X411 X415 X419 X423 X427 X431 X435 X439 X443 X447 X451 X455 X459 X463 X467 X471 X475 X479 X483 X487 X491 X495 X499 X503 X507 X511 X515 X519 X523 X527 X531 X535 X539 X543 X547 X551 X558 X563 X567 X571 X575 X579 X583 X587 X591 X599 X1125 X605 X607 X609 X614 X618 X622 X626 X630 X634 X638 X642 X646 X650 X654 X658 X662 X666 X670 X674 X678 X682 X686 X690 X694 X698 X703 X707 X711 X715 X719 X723 X727 X731 X735 X739 X743 X747 X751 X755 X759 X763 X767 X771 X775 X779 X783 X788 X792 X796 X800 X804 X808 X812 X816 X820 X824 X828 X832 X836 X840 X844 X849 X854 X858 X862 X866 X871 X876 X880 X884 X888 X892 X896 X902 X906 X910 X915 X919 X923 X927 X932 X936 X941 X945 X950 X954 X958 X963 X970 X975 X979 X983 X987 X992 X996 X1000 X1004 X1008 X1012 X1016 X1020 X1024 X1028 X1032 X1036 X1040 X1044 X1048 X1052 X1056 X1060 X1064 X1068 X1073 X1077 X1081 X1085 X1089 X1093 X1097 X1101 X1105 X1109 X1113 X1117 X1121 X1127 X1188 X1133 X1144 X1150 X1161 X1164 X1167 X1170 X1173 X1176 X1179 X1182 X1185 X1191 X1194 X1197 X1200 X1203 X1206 X1209 X1212 X1215 X1218 X1221 X1224 X1227 X1230 X1233 X1236 X1239 X1242 X1245 X1248 X1251 X1254 X1257 X1260 X1263 X1266 X1269 X1272 X1275 X1278 X1281 X1284 X1287 X1290 X1294 X1297 X1300 X1303 X1306 X1309 X1312 X1317 X1321 X1324 X1327 X1330 X1334 X1337 X1340 X1343 X1346 X1349 X1352 X1355 X1358 X1361 X1364 X1367 X1370 X1373 X1376 X1379 X1382 X1385 X1388 X1391 X1394 X1397 X1400 X1403 X1406 X1410 X1413 X2041 X1416 X1419 X1422 X1425 X1428 X1431 X1434 X1437 X1440 X1443 X1446 X1449 X1452 X1455 X1458 X1461 X1466 X1470 X1475 X1480 X1484 X1489 X1494 X1499 X1504 X1509 X1514 X1519 X1524 X1529 X1535 X1540 X1545 X1551 X1557 X1563 X1570 X1576 X1582 X1588 X1594 X1600 X1606 X1611 X1616 X1621 X1626 X1631 X1636 X1641 X1646 X1651 X1656 X1662 X1667 X1672 X1677 X1685 X1690 X1695 X1700 X1705 X1710 X1715 X1720 X1725 X1729 X1734 X1740 X1746 X1754 X1760 X1766 X1772 X1778 X1784 X1790 X1796 X1802 X1807 X1812 X1816 X1821 X1826 X1832 X1836 X1842 X1847 X1852 X1857 X1862 X1868 X1873 X1878 X1883 X1888 X1893 X1898 X1903 X1908 X1913 X1918 X1923 X1928 X1933 X1938 X1943 X1949 X1955 X1960 X1965 X1970 X1976 X1982 X1988 X1993 X1999 X2004 X2009 X2015 X2021 X2026 X2031 X2036 X2060 X2067 X2071 X2078 X2083 X2088 X2096 X2101 X2106 X2111 X2116 X2120 X2124 X2128 X2132 X2136 X2140 X2144 X2148 X2152 X2159 X2164 X2168 X2173 X2177 X2181 X2185 X2190 X2195 X2197 X2201 X2205 X2209 X2213 X2217 X2221 X2225 X2228 X2233 X2238 X2246 X2251 X2256 X2261 X2265 X2270 X2279 X2283 X2287 X2292 X2296 X2301 X2307 X2312 X2317 X2322 X2327 X2331 X2336 X2340 X2345 X2350 X2354 X2358 X2362 X2366 X2370 X2375 X2381 X2386 X2391 X2396 X2401 X2406 X2411 X2416 X2421 X2426 X2431 X2436 X2441 X2446 X2451 X2456">
      <formula1>"20"</formula1>
    </dataValidation>
    <dataValidation type="list" allowBlank="1" showInputMessage="1" sqref="X2464 X2471 X2476 X2481 X2486 X2488 X2493 X2498 X2503 X2508 X2513">
      <formula1>"20"</formula1>
    </dataValidation>
    <dataValidation type="list" allowBlank="1" showInputMessage="1" sqref="X2518">
      <formula1>"20"</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C00000"/>
  </sheetPr>
  <dimension ref="A1:M292"/>
  <sheetViews>
    <sheetView topLeftCell="A58" zoomScale="85" zoomScaleNormal="85" workbookViewId="0">
      <selection activeCell="F26" sqref="F26"/>
    </sheetView>
  </sheetViews>
  <sheetFormatPr defaultRowHeight="15.75" x14ac:dyDescent="0.25"/>
  <cols>
    <col min="1" max="1" width="17.125" bestFit="1" customWidth="1"/>
    <col min="2" max="2" width="16.125" bestFit="1" customWidth="1"/>
    <col min="3" max="3" width="18.625" bestFit="1" customWidth="1"/>
    <col min="4" max="4" width="17.625" bestFit="1" customWidth="1"/>
    <col min="5" max="5" width="9.875" bestFit="1" customWidth="1"/>
    <col min="6" max="6" width="15.375" bestFit="1" customWidth="1"/>
    <col min="7" max="7" width="12" bestFit="1" customWidth="1"/>
    <col min="8" max="8" width="13.5" bestFit="1" customWidth="1"/>
    <col min="9" max="9" width="12.5" bestFit="1" customWidth="1"/>
    <col min="10" max="10" width="17.875" bestFit="1" customWidth="1"/>
    <col min="11" max="11" width="9.375" bestFit="1" customWidth="1"/>
    <col min="12" max="12" width="12" bestFit="1" customWidth="1"/>
    <col min="13" max="13" width="16.5" bestFit="1" customWidth="1"/>
  </cols>
  <sheetData>
    <row r="1" spans="1:13" x14ac:dyDescent="0.25">
      <c r="A1" s="51" t="s">
        <v>299</v>
      </c>
      <c r="B1" s="51" t="s">
        <v>300</v>
      </c>
      <c r="C1" s="51" t="s">
        <v>310</v>
      </c>
      <c r="D1" s="51" t="s">
        <v>311</v>
      </c>
      <c r="E1" s="51" t="s">
        <v>67</v>
      </c>
      <c r="F1" s="51" t="s">
        <v>301</v>
      </c>
      <c r="G1" s="51" t="s">
        <v>312</v>
      </c>
      <c r="H1" s="51" t="s">
        <v>313</v>
      </c>
      <c r="I1" s="51" t="s">
        <v>314</v>
      </c>
      <c r="J1" s="51" t="s">
        <v>530</v>
      </c>
      <c r="K1" s="51" t="s">
        <v>263</v>
      </c>
      <c r="L1" s="51" t="s">
        <v>496</v>
      </c>
      <c r="M1" s="51" t="s">
        <v>713</v>
      </c>
    </row>
    <row r="2" spans="1:13" x14ac:dyDescent="0.25">
      <c r="A2" s="51"/>
      <c r="B2" s="51"/>
      <c r="C2" s="51" t="s">
        <v>34</v>
      </c>
      <c r="D2" s="51" t="s">
        <v>61</v>
      </c>
      <c r="E2" s="51" t="s">
        <v>20</v>
      </c>
      <c r="F2" s="51" t="s">
        <v>847</v>
      </c>
      <c r="G2" s="51" t="s">
        <v>318</v>
      </c>
      <c r="H2" s="51" t="s">
        <v>316</v>
      </c>
      <c r="I2" s="51" t="s">
        <v>317</v>
      </c>
      <c r="J2" s="51" t="s">
        <v>707</v>
      </c>
      <c r="K2" s="51" t="s">
        <v>843</v>
      </c>
      <c r="L2" s="51" t="s">
        <v>267</v>
      </c>
      <c r="M2" s="51" t="s">
        <v>497</v>
      </c>
    </row>
    <row r="3" spans="1:13" x14ac:dyDescent="0.25">
      <c r="A3" s="51"/>
      <c r="B3" s="51"/>
      <c r="C3" s="51" t="s">
        <v>51</v>
      </c>
      <c r="D3" s="51" t="s">
        <v>62</v>
      </c>
      <c r="E3" s="51" t="s">
        <v>37</v>
      </c>
      <c r="F3" s="51" t="s">
        <v>848</v>
      </c>
      <c r="G3" s="51" t="s">
        <v>315</v>
      </c>
      <c r="H3" s="51" t="s">
        <v>319</v>
      </c>
      <c r="I3" s="51" t="s">
        <v>320</v>
      </c>
      <c r="J3" s="51" t="s">
        <v>161</v>
      </c>
      <c r="K3" s="51" t="s">
        <v>265</v>
      </c>
      <c r="L3" s="51" t="s">
        <v>712</v>
      </c>
      <c r="M3" s="51" t="s">
        <v>844</v>
      </c>
    </row>
    <row r="4" spans="1:13" x14ac:dyDescent="0.25">
      <c r="A4" s="51"/>
      <c r="B4" s="51"/>
      <c r="C4" s="51" t="s">
        <v>52</v>
      </c>
      <c r="D4" s="51" t="s">
        <v>63</v>
      </c>
      <c r="E4" s="51" t="s">
        <v>793</v>
      </c>
      <c r="F4" s="51" t="s">
        <v>849</v>
      </c>
      <c r="G4" s="51"/>
      <c r="H4" s="51" t="s">
        <v>322</v>
      </c>
      <c r="I4" s="51" t="s">
        <v>323</v>
      </c>
      <c r="J4" s="51" t="s">
        <v>321</v>
      </c>
      <c r="K4" s="51" t="s">
        <v>264</v>
      </c>
      <c r="L4" s="51"/>
      <c r="M4" s="51" t="s">
        <v>870</v>
      </c>
    </row>
    <row r="5" spans="1:13" x14ac:dyDescent="0.25">
      <c r="A5" s="51"/>
      <c r="B5" s="51"/>
      <c r="C5" s="51" t="s">
        <v>53</v>
      </c>
      <c r="D5" s="51" t="s">
        <v>64</v>
      </c>
      <c r="E5" s="51" t="s">
        <v>794</v>
      </c>
      <c r="F5" s="51" t="s">
        <v>850</v>
      </c>
      <c r="G5" s="51"/>
      <c r="H5" s="51" t="s">
        <v>324</v>
      </c>
      <c r="I5" s="51" t="s">
        <v>325</v>
      </c>
      <c r="J5" s="51" t="s">
        <v>298</v>
      </c>
      <c r="K5" s="51" t="s">
        <v>262</v>
      </c>
      <c r="L5" s="51"/>
      <c r="M5" s="51" t="s">
        <v>871</v>
      </c>
    </row>
    <row r="6" spans="1:13" x14ac:dyDescent="0.25">
      <c r="A6" s="51"/>
      <c r="B6" s="51"/>
      <c r="C6" s="51" t="s">
        <v>54</v>
      </c>
      <c r="D6" s="51" t="s">
        <v>65</v>
      </c>
      <c r="E6" s="51" t="s">
        <v>795</v>
      </c>
      <c r="F6" s="51" t="s">
        <v>1111</v>
      </c>
      <c r="G6" s="51"/>
      <c r="H6" s="51" t="s">
        <v>326</v>
      </c>
      <c r="I6" s="51" t="s">
        <v>327</v>
      </c>
      <c r="J6" s="51" t="s">
        <v>796</v>
      </c>
      <c r="K6" s="51" t="s">
        <v>266</v>
      </c>
      <c r="L6" s="51"/>
      <c r="M6" s="51"/>
    </row>
    <row r="7" spans="1:13" x14ac:dyDescent="0.25">
      <c r="A7" s="51"/>
      <c r="B7" s="51"/>
      <c r="C7" s="51" t="s">
        <v>55</v>
      </c>
      <c r="D7" s="51" t="s">
        <v>66</v>
      </c>
      <c r="E7" s="51" t="s">
        <v>797</v>
      </c>
      <c r="F7" s="51" t="s">
        <v>1113</v>
      </c>
      <c r="G7" s="51"/>
      <c r="H7" s="51" t="s">
        <v>329</v>
      </c>
      <c r="I7" s="51" t="s">
        <v>330</v>
      </c>
      <c r="J7" s="51"/>
      <c r="K7" s="51" t="s">
        <v>328</v>
      </c>
      <c r="L7" s="51"/>
      <c r="M7" s="51"/>
    </row>
    <row r="8" spans="1:13" x14ac:dyDescent="0.25">
      <c r="A8" s="51"/>
      <c r="B8" s="51"/>
      <c r="C8" s="51" t="s">
        <v>56</v>
      </c>
      <c r="D8" s="51" t="s">
        <v>331</v>
      </c>
      <c r="E8" s="51" t="s">
        <v>798</v>
      </c>
      <c r="F8" s="51" t="s">
        <v>832</v>
      </c>
      <c r="G8" s="51"/>
      <c r="H8" s="51" t="s">
        <v>332</v>
      </c>
      <c r="I8" s="51" t="s">
        <v>333</v>
      </c>
      <c r="J8" s="51"/>
      <c r="K8" s="51" t="s">
        <v>267</v>
      </c>
      <c r="L8" s="51"/>
      <c r="M8" s="51"/>
    </row>
    <row r="9" spans="1:13" x14ac:dyDescent="0.25">
      <c r="A9" s="51"/>
      <c r="B9" s="51"/>
      <c r="C9" s="51" t="s">
        <v>57</v>
      </c>
      <c r="D9" s="51" t="s">
        <v>334</v>
      </c>
      <c r="E9" s="51" t="s">
        <v>799</v>
      </c>
      <c r="F9" s="51" t="s">
        <v>833</v>
      </c>
      <c r="G9" s="51"/>
      <c r="H9" s="51" t="s">
        <v>335</v>
      </c>
      <c r="I9" s="51" t="s">
        <v>336</v>
      </c>
      <c r="J9" s="51"/>
      <c r="K9" s="51"/>
      <c r="L9" s="51"/>
      <c r="M9" s="51"/>
    </row>
    <row r="10" spans="1:13" x14ac:dyDescent="0.25">
      <c r="A10" s="51"/>
      <c r="B10" s="51"/>
      <c r="C10" s="51" t="s">
        <v>58</v>
      </c>
      <c r="D10" s="51" t="s">
        <v>337</v>
      </c>
      <c r="E10" s="51" t="s">
        <v>800</v>
      </c>
      <c r="F10" s="51" t="s">
        <v>834</v>
      </c>
      <c r="G10" s="51"/>
      <c r="H10" s="51" t="s">
        <v>338</v>
      </c>
      <c r="I10" s="51" t="s">
        <v>339</v>
      </c>
      <c r="J10" s="51"/>
      <c r="K10" s="51"/>
      <c r="L10" s="51"/>
      <c r="M10" s="51"/>
    </row>
    <row r="11" spans="1:13" x14ac:dyDescent="0.25">
      <c r="A11" s="51"/>
      <c r="B11" s="51"/>
      <c r="C11" s="51" t="s">
        <v>36</v>
      </c>
      <c r="D11" s="51" t="s">
        <v>340</v>
      </c>
      <c r="E11" s="51" t="s">
        <v>801</v>
      </c>
      <c r="F11" s="51" t="s">
        <v>851</v>
      </c>
      <c r="G11" s="51"/>
      <c r="H11" s="51" t="s">
        <v>341</v>
      </c>
      <c r="I11" s="51" t="s">
        <v>342</v>
      </c>
      <c r="J11" s="51"/>
      <c r="K11" s="51"/>
      <c r="L11" s="51"/>
      <c r="M11" s="51"/>
    </row>
    <row r="12" spans="1:13" x14ac:dyDescent="0.25">
      <c r="A12" s="51"/>
      <c r="B12" s="51"/>
      <c r="C12" s="51" t="s">
        <v>59</v>
      </c>
      <c r="D12" s="51" t="s">
        <v>343</v>
      </c>
      <c r="E12" s="51"/>
      <c r="F12" s="51" t="s">
        <v>852</v>
      </c>
      <c r="G12" s="51"/>
      <c r="H12" s="51" t="s">
        <v>344</v>
      </c>
      <c r="I12" s="51" t="s">
        <v>345</v>
      </c>
      <c r="J12" s="51"/>
      <c r="K12" s="51"/>
      <c r="L12" s="51"/>
      <c r="M12" s="51"/>
    </row>
    <row r="13" spans="1:13" x14ac:dyDescent="0.25">
      <c r="A13" s="51"/>
      <c r="B13" s="51"/>
      <c r="C13" s="51" t="s">
        <v>60</v>
      </c>
      <c r="D13" s="51" t="s">
        <v>346</v>
      </c>
      <c r="E13" s="51"/>
      <c r="F13" s="51" t="s">
        <v>835</v>
      </c>
      <c r="G13" s="51"/>
      <c r="H13" s="51" t="s">
        <v>347</v>
      </c>
      <c r="I13" s="51" t="s">
        <v>348</v>
      </c>
      <c r="J13" s="51"/>
      <c r="K13" s="51"/>
      <c r="L13" s="51"/>
      <c r="M13" s="51"/>
    </row>
    <row r="14" spans="1:13" x14ac:dyDescent="0.25">
      <c r="A14" s="51"/>
      <c r="B14" s="51"/>
      <c r="C14" s="51" t="s">
        <v>273</v>
      </c>
      <c r="D14" s="51" t="s">
        <v>349</v>
      </c>
      <c r="E14" s="51"/>
      <c r="F14" s="51" t="s">
        <v>836</v>
      </c>
      <c r="G14" s="51"/>
      <c r="H14" s="51" t="s">
        <v>350</v>
      </c>
      <c r="I14" s="51" t="s">
        <v>351</v>
      </c>
      <c r="J14" s="51"/>
      <c r="K14" s="51"/>
      <c r="L14" s="51"/>
      <c r="M14" s="51"/>
    </row>
    <row r="15" spans="1:13" x14ac:dyDescent="0.25">
      <c r="A15" s="51"/>
      <c r="B15" s="51"/>
      <c r="C15" s="51" t="s">
        <v>274</v>
      </c>
      <c r="D15" s="51" t="s">
        <v>352</v>
      </c>
      <c r="E15" s="51"/>
      <c r="F15" s="51" t="s">
        <v>866</v>
      </c>
      <c r="G15" s="51"/>
      <c r="H15" s="51" t="s">
        <v>353</v>
      </c>
      <c r="I15" s="51" t="s">
        <v>354</v>
      </c>
      <c r="J15" s="51"/>
      <c r="K15" s="51"/>
      <c r="L15" s="51"/>
      <c r="M15" s="51"/>
    </row>
    <row r="16" spans="1:13" x14ac:dyDescent="0.25">
      <c r="A16" s="51"/>
      <c r="B16" s="51"/>
      <c r="C16" s="51" t="s">
        <v>275</v>
      </c>
      <c r="D16" s="51" t="s">
        <v>355</v>
      </c>
      <c r="E16" s="51"/>
      <c r="F16" s="51" t="s">
        <v>837</v>
      </c>
      <c r="G16" s="51"/>
      <c r="H16" s="51" t="s">
        <v>356</v>
      </c>
      <c r="I16" s="51" t="s">
        <v>357</v>
      </c>
      <c r="J16" s="51"/>
      <c r="K16" s="51"/>
      <c r="L16" s="51"/>
      <c r="M16" s="51"/>
    </row>
    <row r="17" spans="1:13" x14ac:dyDescent="0.25">
      <c r="A17" s="51"/>
      <c r="B17" s="51"/>
      <c r="C17" s="51" t="s">
        <v>276</v>
      </c>
      <c r="D17" s="51" t="s">
        <v>358</v>
      </c>
      <c r="E17" s="51"/>
      <c r="F17" s="51" t="s">
        <v>838</v>
      </c>
      <c r="G17" s="51"/>
      <c r="H17" s="51" t="s">
        <v>359</v>
      </c>
      <c r="I17" s="51" t="s">
        <v>360</v>
      </c>
      <c r="J17" s="51"/>
      <c r="K17" s="51"/>
      <c r="L17" s="51"/>
      <c r="M17" s="51"/>
    </row>
    <row r="18" spans="1:13" x14ac:dyDescent="0.25">
      <c r="A18" s="51"/>
      <c r="B18" s="51"/>
      <c r="C18" s="51" t="s">
        <v>361</v>
      </c>
      <c r="D18" s="51" t="s">
        <v>362</v>
      </c>
      <c r="E18" s="51"/>
      <c r="F18" s="51" t="s">
        <v>853</v>
      </c>
      <c r="G18" s="51"/>
      <c r="H18" s="51" t="s">
        <v>363</v>
      </c>
      <c r="I18" s="51" t="s">
        <v>364</v>
      </c>
      <c r="J18" s="51"/>
      <c r="K18" s="51"/>
      <c r="L18" s="51"/>
      <c r="M18" s="51"/>
    </row>
    <row r="19" spans="1:13" x14ac:dyDescent="0.25">
      <c r="A19" s="51"/>
      <c r="B19" s="51"/>
      <c r="C19" s="51" t="s">
        <v>365</v>
      </c>
      <c r="D19" s="51" t="s">
        <v>366</v>
      </c>
      <c r="E19" s="51"/>
      <c r="F19" s="51" t="s">
        <v>854</v>
      </c>
      <c r="G19" s="51"/>
      <c r="H19" s="51" t="s">
        <v>367</v>
      </c>
      <c r="I19" s="51" t="s">
        <v>368</v>
      </c>
      <c r="J19" s="51"/>
      <c r="K19" s="51"/>
      <c r="L19" s="51"/>
      <c r="M19" s="51"/>
    </row>
    <row r="20" spans="1:13" x14ac:dyDescent="0.25">
      <c r="A20" s="51"/>
      <c r="B20" s="51"/>
      <c r="C20" s="51" t="s">
        <v>369</v>
      </c>
      <c r="D20" s="51" t="s">
        <v>370</v>
      </c>
      <c r="E20" s="51"/>
      <c r="F20" s="51" t="s">
        <v>872</v>
      </c>
      <c r="G20" s="51"/>
      <c r="H20" s="51" t="s">
        <v>371</v>
      </c>
      <c r="I20" s="51" t="s">
        <v>372</v>
      </c>
      <c r="J20" s="51"/>
      <c r="K20" s="51"/>
      <c r="L20" s="51"/>
      <c r="M20" s="51"/>
    </row>
    <row r="21" spans="1:13" x14ac:dyDescent="0.25">
      <c r="A21" s="51"/>
      <c r="B21" s="51"/>
      <c r="C21" s="51" t="s">
        <v>373</v>
      </c>
      <c r="D21" s="51" t="s">
        <v>374</v>
      </c>
      <c r="E21" s="51"/>
      <c r="F21" s="51" t="s">
        <v>839</v>
      </c>
      <c r="G21" s="51"/>
      <c r="H21" s="51" t="s">
        <v>375</v>
      </c>
      <c r="I21" s="51" t="s">
        <v>376</v>
      </c>
      <c r="J21" s="51"/>
      <c r="K21" s="51"/>
      <c r="L21" s="51"/>
      <c r="M21" s="51"/>
    </row>
    <row r="22" spans="1:13" x14ac:dyDescent="0.25">
      <c r="A22" s="51"/>
      <c r="B22" s="51"/>
      <c r="C22" s="51" t="s">
        <v>377</v>
      </c>
      <c r="D22" s="51"/>
      <c r="E22" s="51"/>
      <c r="F22" s="51" t="s">
        <v>855</v>
      </c>
      <c r="G22" s="51"/>
      <c r="H22" s="51" t="s">
        <v>378</v>
      </c>
      <c r="I22" s="51" t="s">
        <v>379</v>
      </c>
      <c r="J22" s="51"/>
      <c r="K22" s="51"/>
      <c r="L22" s="51"/>
      <c r="M22" s="51"/>
    </row>
    <row r="23" spans="1:13" x14ac:dyDescent="0.25">
      <c r="A23" s="51"/>
      <c r="B23" s="51"/>
      <c r="C23" s="51" t="s">
        <v>380</v>
      </c>
      <c r="D23" s="51"/>
      <c r="E23" s="51"/>
      <c r="F23" s="51" t="s">
        <v>856</v>
      </c>
      <c r="G23" s="51"/>
      <c r="H23" s="51" t="s">
        <v>381</v>
      </c>
      <c r="I23" s="51" t="s">
        <v>382</v>
      </c>
      <c r="J23" s="51"/>
      <c r="K23" s="51"/>
      <c r="L23" s="51"/>
      <c r="M23" s="51"/>
    </row>
    <row r="24" spans="1:13" x14ac:dyDescent="0.25">
      <c r="A24" s="51"/>
      <c r="B24" s="51"/>
      <c r="C24" s="51" t="s">
        <v>383</v>
      </c>
      <c r="D24" s="51"/>
      <c r="E24" s="51"/>
      <c r="F24" s="51" t="s">
        <v>857</v>
      </c>
      <c r="G24" s="51"/>
      <c r="H24" s="51" t="s">
        <v>384</v>
      </c>
      <c r="I24" s="51" t="s">
        <v>385</v>
      </c>
      <c r="J24" s="51"/>
      <c r="K24" s="51"/>
      <c r="L24" s="51"/>
      <c r="M24" s="51"/>
    </row>
    <row r="25" spans="1:13" x14ac:dyDescent="0.25">
      <c r="A25" s="51"/>
      <c r="B25" s="51"/>
      <c r="C25" s="51" t="s">
        <v>386</v>
      </c>
      <c r="D25" s="51"/>
      <c r="E25" s="51"/>
      <c r="F25" s="51" t="s">
        <v>840</v>
      </c>
      <c r="G25" s="51"/>
      <c r="H25" s="51" t="s">
        <v>387</v>
      </c>
      <c r="I25" s="51" t="s">
        <v>388</v>
      </c>
      <c r="J25" s="51"/>
      <c r="K25" s="51"/>
      <c r="L25" s="51"/>
      <c r="M25" s="51"/>
    </row>
    <row r="26" spans="1:13" x14ac:dyDescent="0.25">
      <c r="A26" s="51"/>
      <c r="B26" s="51"/>
      <c r="C26" s="51" t="s">
        <v>389</v>
      </c>
      <c r="D26" s="51"/>
      <c r="E26" s="51"/>
      <c r="F26" s="51" t="s">
        <v>858</v>
      </c>
      <c r="G26" s="51"/>
      <c r="H26" s="51" t="s">
        <v>390</v>
      </c>
      <c r="I26" s="51" t="s">
        <v>391</v>
      </c>
      <c r="J26" s="51"/>
      <c r="K26" s="51"/>
      <c r="L26" s="51"/>
      <c r="M26" s="51"/>
    </row>
    <row r="27" spans="1:13" x14ac:dyDescent="0.25">
      <c r="A27" s="51"/>
      <c r="B27" s="51"/>
      <c r="C27" s="51" t="s">
        <v>392</v>
      </c>
      <c r="D27" s="51"/>
      <c r="E27" s="51"/>
      <c r="F27" s="51" t="s">
        <v>867</v>
      </c>
      <c r="G27" s="51"/>
      <c r="H27" s="51" t="s">
        <v>393</v>
      </c>
      <c r="I27" s="51" t="s">
        <v>394</v>
      </c>
      <c r="J27" s="51"/>
      <c r="K27" s="51"/>
      <c r="L27" s="51"/>
      <c r="M27" s="51"/>
    </row>
    <row r="28" spans="1:13" x14ac:dyDescent="0.25">
      <c r="A28" s="51"/>
      <c r="B28" s="51"/>
      <c r="C28" s="51" t="s">
        <v>395</v>
      </c>
      <c r="D28" s="51"/>
      <c r="E28" s="51"/>
      <c r="F28" s="51" t="s">
        <v>873</v>
      </c>
      <c r="G28" s="51"/>
      <c r="H28" s="51" t="s">
        <v>396</v>
      </c>
      <c r="I28" s="51" t="s">
        <v>397</v>
      </c>
      <c r="J28" s="51"/>
      <c r="K28" s="51"/>
      <c r="L28" s="51"/>
      <c r="M28" s="51"/>
    </row>
    <row r="29" spans="1:13" x14ac:dyDescent="0.25">
      <c r="A29" s="51" t="s">
        <v>35</v>
      </c>
      <c r="B29" s="51" t="s">
        <v>39</v>
      </c>
      <c r="C29" s="51" t="s">
        <v>398</v>
      </c>
      <c r="D29" s="51"/>
      <c r="E29" s="51"/>
      <c r="F29" s="51" t="s">
        <v>859</v>
      </c>
      <c r="G29" s="51"/>
      <c r="H29" s="51" t="s">
        <v>399</v>
      </c>
      <c r="I29" s="51" t="s">
        <v>400</v>
      </c>
      <c r="J29" s="51"/>
      <c r="K29" s="51"/>
      <c r="L29" s="51"/>
      <c r="M29" s="51"/>
    </row>
    <row r="30" spans="1:13" x14ac:dyDescent="0.25">
      <c r="A30" s="51"/>
      <c r="B30" s="51"/>
      <c r="C30" s="51" t="s">
        <v>401</v>
      </c>
      <c r="D30" s="51"/>
      <c r="E30" s="51"/>
      <c r="F30" s="51" t="s">
        <v>860</v>
      </c>
      <c r="G30" s="51"/>
      <c r="H30" s="51" t="s">
        <v>402</v>
      </c>
      <c r="I30" s="51" t="s">
        <v>403</v>
      </c>
      <c r="J30" s="51"/>
      <c r="K30" s="51"/>
      <c r="L30" s="51"/>
      <c r="M30" s="51"/>
    </row>
    <row r="31" spans="1:13" x14ac:dyDescent="0.25">
      <c r="A31" s="51"/>
      <c r="B31" s="51"/>
      <c r="C31" s="51" t="s">
        <v>404</v>
      </c>
      <c r="D31" s="51"/>
      <c r="E31" s="51"/>
      <c r="F31" s="51" t="s">
        <v>861</v>
      </c>
      <c r="G31" s="51"/>
      <c r="H31" s="51" t="s">
        <v>405</v>
      </c>
      <c r="I31" s="51" t="s">
        <v>406</v>
      </c>
      <c r="J31" s="51"/>
      <c r="K31" s="51"/>
      <c r="L31" s="51"/>
      <c r="M31" s="51"/>
    </row>
    <row r="32" spans="1:13" x14ac:dyDescent="0.25">
      <c r="A32" s="51"/>
      <c r="B32" s="51"/>
      <c r="C32" s="51"/>
      <c r="D32" s="51"/>
      <c r="E32" s="51"/>
      <c r="F32" s="51" t="s">
        <v>874</v>
      </c>
      <c r="G32" s="51"/>
      <c r="H32" s="51" t="s">
        <v>407</v>
      </c>
      <c r="I32" s="51" t="s">
        <v>408</v>
      </c>
      <c r="J32" s="51"/>
      <c r="K32" s="51"/>
      <c r="L32" s="51"/>
      <c r="M32" s="51"/>
    </row>
    <row r="33" spans="1:13" x14ac:dyDescent="0.25">
      <c r="A33" s="51"/>
      <c r="B33" s="51"/>
      <c r="C33" s="51"/>
      <c r="D33" s="51"/>
      <c r="E33" s="51"/>
      <c r="F33" s="51" t="s">
        <v>875</v>
      </c>
      <c r="G33" s="51"/>
      <c r="H33" s="51" t="s">
        <v>409</v>
      </c>
      <c r="I33" s="51" t="s">
        <v>410</v>
      </c>
      <c r="J33" s="51"/>
      <c r="K33" s="51"/>
      <c r="L33" s="51"/>
      <c r="M33" s="51"/>
    </row>
    <row r="34" spans="1:13" x14ac:dyDescent="0.25">
      <c r="A34" s="51" t="s">
        <v>45</v>
      </c>
      <c r="B34" s="51" t="s">
        <v>876</v>
      </c>
      <c r="C34" s="51"/>
      <c r="D34" s="51"/>
      <c r="E34" s="51"/>
      <c r="F34" s="51" t="s">
        <v>841</v>
      </c>
      <c r="G34" s="51"/>
      <c r="H34" s="51" t="s">
        <v>411</v>
      </c>
      <c r="I34" s="51" t="s">
        <v>412</v>
      </c>
      <c r="J34" s="51"/>
      <c r="K34" s="51"/>
      <c r="L34" s="51"/>
      <c r="M34" s="51"/>
    </row>
    <row r="35" spans="1:13" x14ac:dyDescent="0.25">
      <c r="A35" s="51"/>
      <c r="B35" s="51"/>
      <c r="C35" s="51"/>
      <c r="D35" s="51"/>
      <c r="E35" s="51"/>
      <c r="F35" s="51" t="s">
        <v>842</v>
      </c>
      <c r="G35" s="51"/>
      <c r="H35" s="51" t="s">
        <v>413</v>
      </c>
      <c r="I35" s="51" t="s">
        <v>414</v>
      </c>
      <c r="J35" s="51"/>
      <c r="K35" s="51"/>
      <c r="L35" s="51"/>
      <c r="M35" s="51"/>
    </row>
    <row r="36" spans="1:13" x14ac:dyDescent="0.25">
      <c r="A36" s="51"/>
      <c r="B36" s="51"/>
      <c r="C36" s="51"/>
      <c r="D36" s="51"/>
      <c r="E36" s="51"/>
      <c r="F36" s="51" t="s">
        <v>877</v>
      </c>
      <c r="G36" s="51"/>
      <c r="H36" s="51" t="s">
        <v>415</v>
      </c>
      <c r="I36" s="51" t="s">
        <v>416</v>
      </c>
      <c r="J36" s="51"/>
      <c r="K36" s="51"/>
      <c r="L36" s="51"/>
      <c r="M36" s="51"/>
    </row>
    <row r="37" spans="1:13" x14ac:dyDescent="0.25">
      <c r="A37" s="51"/>
      <c r="B37" s="51"/>
      <c r="C37" s="51"/>
      <c r="D37" s="51"/>
      <c r="E37" s="51"/>
      <c r="F37" s="51" t="s">
        <v>878</v>
      </c>
      <c r="G37" s="51"/>
      <c r="H37" s="51" t="s">
        <v>417</v>
      </c>
      <c r="I37" s="51" t="s">
        <v>418</v>
      </c>
      <c r="J37" s="51"/>
      <c r="K37" s="51"/>
      <c r="L37" s="51"/>
      <c r="M37" s="51"/>
    </row>
    <row r="38" spans="1:13" x14ac:dyDescent="0.25">
      <c r="A38" s="51"/>
      <c r="B38" s="51"/>
      <c r="C38" s="51"/>
      <c r="D38" s="51"/>
      <c r="E38" s="51"/>
      <c r="F38" s="51" t="s">
        <v>879</v>
      </c>
      <c r="G38" s="51"/>
      <c r="H38" s="51" t="s">
        <v>419</v>
      </c>
      <c r="I38" s="51" t="s">
        <v>420</v>
      </c>
      <c r="J38" s="51"/>
      <c r="K38" s="51"/>
      <c r="L38" s="51"/>
      <c r="M38" s="51"/>
    </row>
    <row r="39" spans="1:13" x14ac:dyDescent="0.25">
      <c r="A39" s="51"/>
      <c r="B39" s="51"/>
      <c r="C39" s="51"/>
      <c r="D39" s="51"/>
      <c r="E39" s="51"/>
      <c r="F39" s="51" t="s">
        <v>880</v>
      </c>
      <c r="G39" s="51"/>
      <c r="H39" s="51" t="s">
        <v>421</v>
      </c>
      <c r="I39" s="51" t="s">
        <v>422</v>
      </c>
      <c r="J39" s="51"/>
      <c r="K39" s="51"/>
      <c r="L39" s="51"/>
      <c r="M39" s="51"/>
    </row>
    <row r="40" spans="1:13" x14ac:dyDescent="0.25">
      <c r="A40" s="51" t="s">
        <v>269</v>
      </c>
      <c r="B40" s="51" t="s">
        <v>309</v>
      </c>
      <c r="C40" s="51"/>
      <c r="D40" s="51"/>
      <c r="E40" s="51"/>
      <c r="F40" s="51" t="s">
        <v>881</v>
      </c>
      <c r="G40" s="51"/>
      <c r="H40" s="51" t="s">
        <v>423</v>
      </c>
      <c r="I40" s="51" t="s">
        <v>424</v>
      </c>
      <c r="J40" s="51"/>
      <c r="K40" s="51"/>
      <c r="L40" s="51"/>
      <c r="M40" s="51"/>
    </row>
    <row r="41" spans="1:13" x14ac:dyDescent="0.25">
      <c r="A41" s="51"/>
      <c r="B41" s="51"/>
      <c r="C41" s="51"/>
      <c r="D41" s="51"/>
      <c r="E41" s="51"/>
      <c r="F41" s="51" t="s">
        <v>882</v>
      </c>
      <c r="G41" s="51"/>
      <c r="H41" s="51" t="s">
        <v>425</v>
      </c>
      <c r="I41" s="51" t="s">
        <v>426</v>
      </c>
      <c r="J41" s="51"/>
      <c r="K41" s="51"/>
      <c r="L41" s="51"/>
      <c r="M41" s="51"/>
    </row>
    <row r="42" spans="1:13" x14ac:dyDescent="0.25">
      <c r="A42" s="51"/>
      <c r="B42" s="51"/>
      <c r="C42" s="51"/>
      <c r="D42" s="51"/>
      <c r="E42" s="51"/>
      <c r="F42" s="51" t="s">
        <v>883</v>
      </c>
      <c r="G42" s="51"/>
      <c r="H42" s="51" t="s">
        <v>427</v>
      </c>
      <c r="I42" s="51" t="s">
        <v>428</v>
      </c>
      <c r="J42" s="51"/>
      <c r="K42" s="51"/>
      <c r="L42" s="51"/>
      <c r="M42" s="51"/>
    </row>
    <row r="43" spans="1:13" x14ac:dyDescent="0.25">
      <c r="A43" s="51" t="s">
        <v>905</v>
      </c>
      <c r="B43" s="51" t="s">
        <v>906</v>
      </c>
      <c r="C43" s="51"/>
      <c r="D43" s="51"/>
      <c r="E43" s="51"/>
      <c r="F43" s="51" t="s">
        <v>884</v>
      </c>
      <c r="G43" s="51"/>
      <c r="H43" s="51" t="s">
        <v>429</v>
      </c>
      <c r="I43" s="51" t="s">
        <v>430</v>
      </c>
      <c r="J43" s="51"/>
      <c r="K43" s="51"/>
      <c r="L43" s="51"/>
      <c r="M43" s="51"/>
    </row>
    <row r="44" spans="1:13" x14ac:dyDescent="0.25">
      <c r="A44" s="51"/>
      <c r="B44" s="51"/>
      <c r="C44" s="51"/>
      <c r="D44" s="51"/>
      <c r="E44" s="51"/>
      <c r="F44" s="51" t="s">
        <v>904</v>
      </c>
      <c r="G44" s="51"/>
      <c r="H44" s="51" t="s">
        <v>431</v>
      </c>
      <c r="I44" s="51" t="s">
        <v>432</v>
      </c>
      <c r="J44" s="51"/>
      <c r="K44" s="51"/>
      <c r="L44" s="51"/>
      <c r="M44" s="51"/>
    </row>
    <row r="45" spans="1:13" x14ac:dyDescent="0.25">
      <c r="A45" s="51" t="s">
        <v>909</v>
      </c>
      <c r="B45" s="51" t="s">
        <v>910</v>
      </c>
      <c r="C45" s="51"/>
      <c r="D45" s="51"/>
      <c r="E45" s="51"/>
      <c r="F45" s="51" t="s">
        <v>933</v>
      </c>
      <c r="G45" s="51"/>
      <c r="H45" s="51" t="s">
        <v>433</v>
      </c>
      <c r="I45" s="51" t="s">
        <v>434</v>
      </c>
      <c r="J45" s="51"/>
      <c r="K45" s="51"/>
      <c r="L45" s="51"/>
      <c r="M45" s="51"/>
    </row>
    <row r="46" spans="1:13" x14ac:dyDescent="0.25">
      <c r="A46" s="51"/>
      <c r="B46" s="51"/>
      <c r="C46" s="51"/>
      <c r="D46" s="51"/>
      <c r="E46" s="51"/>
      <c r="F46" s="51" t="s">
        <v>907</v>
      </c>
      <c r="G46" s="51"/>
      <c r="H46" s="51" t="s">
        <v>435</v>
      </c>
      <c r="I46" s="51" t="s">
        <v>436</v>
      </c>
      <c r="J46" s="51"/>
      <c r="K46" s="51"/>
      <c r="L46" s="51"/>
      <c r="M46" s="51"/>
    </row>
    <row r="47" spans="1:13" x14ac:dyDescent="0.25">
      <c r="A47" s="51"/>
      <c r="B47" s="51"/>
      <c r="C47" s="51"/>
      <c r="D47" s="51"/>
      <c r="E47" s="51"/>
      <c r="F47" s="51" t="s">
        <v>908</v>
      </c>
      <c r="G47" s="51"/>
      <c r="H47" s="51" t="s">
        <v>437</v>
      </c>
      <c r="I47" s="51" t="s">
        <v>438</v>
      </c>
      <c r="J47" s="51"/>
      <c r="K47" s="51"/>
      <c r="L47" s="51"/>
      <c r="M47" s="51"/>
    </row>
    <row r="48" spans="1:13" x14ac:dyDescent="0.25">
      <c r="A48" s="51" t="s">
        <v>272</v>
      </c>
      <c r="B48" s="51" t="s">
        <v>845</v>
      </c>
      <c r="C48" s="51"/>
      <c r="D48" s="51"/>
      <c r="E48" s="51"/>
      <c r="F48" s="51" t="s">
        <v>885</v>
      </c>
      <c r="G48" s="51"/>
      <c r="H48" s="51" t="s">
        <v>439</v>
      </c>
      <c r="I48" s="51" t="s">
        <v>440</v>
      </c>
      <c r="J48" s="51"/>
      <c r="K48" s="51"/>
      <c r="L48" s="51"/>
      <c r="M48" s="51"/>
    </row>
    <row r="49" spans="1:13" x14ac:dyDescent="0.25">
      <c r="A49" s="51"/>
      <c r="B49" s="51"/>
      <c r="C49" s="51"/>
      <c r="D49" s="51"/>
      <c r="E49" s="51"/>
      <c r="F49" s="51" t="s">
        <v>886</v>
      </c>
      <c r="G49" s="51"/>
      <c r="H49" s="51" t="s">
        <v>441</v>
      </c>
      <c r="I49" s="51" t="s">
        <v>442</v>
      </c>
      <c r="J49" s="51"/>
      <c r="K49" s="51"/>
      <c r="L49" s="51"/>
      <c r="M49" s="51"/>
    </row>
    <row r="50" spans="1:13" x14ac:dyDescent="0.25">
      <c r="A50" s="51" t="s">
        <v>868</v>
      </c>
      <c r="B50" s="51" t="s">
        <v>869</v>
      </c>
      <c r="C50" s="51"/>
      <c r="D50" s="51"/>
      <c r="E50" s="51"/>
      <c r="F50" s="51" t="s">
        <v>887</v>
      </c>
      <c r="G50" s="51"/>
      <c r="H50" s="51" t="s">
        <v>443</v>
      </c>
      <c r="I50" s="51" t="s">
        <v>444</v>
      </c>
      <c r="J50" s="51"/>
      <c r="K50" s="51"/>
      <c r="L50" s="51"/>
      <c r="M50" s="51"/>
    </row>
    <row r="51" spans="1:13" x14ac:dyDescent="0.25">
      <c r="A51" s="51" t="s">
        <v>894</v>
      </c>
      <c r="B51" s="51" t="s">
        <v>895</v>
      </c>
      <c r="C51" s="51"/>
      <c r="D51" s="51"/>
      <c r="E51" s="51"/>
      <c r="F51" s="51" t="s">
        <v>888</v>
      </c>
      <c r="G51" s="51"/>
      <c r="H51" s="51" t="s">
        <v>445</v>
      </c>
      <c r="I51" s="51" t="s">
        <v>446</v>
      </c>
      <c r="J51" s="51"/>
      <c r="K51" s="51"/>
      <c r="L51" s="51"/>
      <c r="M51" s="51"/>
    </row>
    <row r="52" spans="1:13" x14ac:dyDescent="0.25">
      <c r="A52" s="51" t="s">
        <v>897</v>
      </c>
      <c r="B52" s="51" t="s">
        <v>898</v>
      </c>
      <c r="C52" s="51"/>
      <c r="D52" s="51"/>
      <c r="E52" s="51"/>
      <c r="F52" s="51" t="s">
        <v>934</v>
      </c>
      <c r="G52" s="51"/>
      <c r="H52" s="51" t="s">
        <v>447</v>
      </c>
      <c r="I52" s="51"/>
      <c r="J52" s="51"/>
      <c r="K52" s="51"/>
      <c r="L52" s="51"/>
      <c r="M52" s="51"/>
    </row>
    <row r="53" spans="1:13" x14ac:dyDescent="0.25">
      <c r="A53" s="51"/>
      <c r="B53" s="51"/>
      <c r="C53" s="51"/>
      <c r="D53" s="51"/>
      <c r="E53" s="51"/>
      <c r="F53" s="51" t="s">
        <v>935</v>
      </c>
      <c r="G53" s="51"/>
      <c r="H53" s="51" t="s">
        <v>448</v>
      </c>
      <c r="I53" s="51"/>
      <c r="J53" s="51"/>
      <c r="K53" s="51"/>
      <c r="L53" s="51"/>
      <c r="M53" s="51"/>
    </row>
    <row r="54" spans="1:13" x14ac:dyDescent="0.25">
      <c r="A54" s="51"/>
      <c r="B54" s="51"/>
      <c r="C54" s="51"/>
      <c r="D54" s="51"/>
      <c r="E54" s="51"/>
      <c r="F54" s="51" t="s">
        <v>936</v>
      </c>
      <c r="G54" s="51"/>
      <c r="H54" s="51" t="s">
        <v>449</v>
      </c>
      <c r="I54" s="51"/>
      <c r="J54" s="51"/>
      <c r="K54" s="51"/>
      <c r="L54" s="51"/>
      <c r="M54" s="51"/>
    </row>
    <row r="55" spans="1:13" x14ac:dyDescent="0.25">
      <c r="A55" s="51"/>
      <c r="B55" s="51"/>
      <c r="C55" s="51"/>
      <c r="D55" s="51"/>
      <c r="E55" s="51"/>
      <c r="F55" s="51" t="s">
        <v>937</v>
      </c>
      <c r="G55" s="51"/>
      <c r="H55" s="51" t="s">
        <v>450</v>
      </c>
      <c r="I55" s="51"/>
      <c r="J55" s="51"/>
      <c r="K55" s="51"/>
      <c r="L55" s="51"/>
      <c r="M55" s="51"/>
    </row>
    <row r="56" spans="1:13" x14ac:dyDescent="0.25">
      <c r="A56" s="51" t="s">
        <v>2182</v>
      </c>
      <c r="B56" s="51" t="s">
        <v>2183</v>
      </c>
      <c r="C56" s="51"/>
      <c r="D56" s="51"/>
      <c r="E56" s="51"/>
      <c r="F56" s="51" t="s">
        <v>938</v>
      </c>
      <c r="G56" s="51"/>
      <c r="H56" s="51" t="s">
        <v>451</v>
      </c>
      <c r="I56" s="51"/>
      <c r="J56" s="51"/>
      <c r="K56" s="51"/>
      <c r="L56" s="51"/>
      <c r="M56" s="51"/>
    </row>
    <row r="57" spans="1:13" x14ac:dyDescent="0.25">
      <c r="A57" s="51" t="s">
        <v>2184</v>
      </c>
      <c r="B57" s="51" t="s">
        <v>2185</v>
      </c>
      <c r="C57" s="51"/>
      <c r="D57" s="51"/>
      <c r="E57" s="51"/>
      <c r="F57" s="51" t="s">
        <v>939</v>
      </c>
      <c r="G57" s="51"/>
      <c r="H57" s="51" t="s">
        <v>452</v>
      </c>
      <c r="I57" s="51"/>
      <c r="J57" s="51"/>
      <c r="K57" s="51"/>
      <c r="L57" s="51"/>
      <c r="M57" s="51"/>
    </row>
    <row r="58" spans="1:13" x14ac:dyDescent="0.25">
      <c r="A58" s="51" t="s">
        <v>901</v>
      </c>
      <c r="B58" s="51" t="s">
        <v>902</v>
      </c>
      <c r="C58" s="51"/>
      <c r="D58" s="51"/>
      <c r="E58" s="51"/>
      <c r="F58" s="51" t="s">
        <v>911</v>
      </c>
      <c r="G58" s="51"/>
      <c r="H58" s="51" t="s">
        <v>453</v>
      </c>
      <c r="I58" s="51"/>
      <c r="J58" s="51"/>
      <c r="K58" s="51"/>
      <c r="L58" s="51"/>
      <c r="M58" s="51"/>
    </row>
    <row r="59" spans="1:13" x14ac:dyDescent="0.25">
      <c r="A59" s="51"/>
      <c r="B59" s="51"/>
      <c r="C59" s="51"/>
      <c r="D59" s="51"/>
      <c r="E59" s="51"/>
      <c r="F59" s="51" t="s">
        <v>940</v>
      </c>
      <c r="G59" s="51"/>
      <c r="H59" s="51" t="s">
        <v>454</v>
      </c>
      <c r="I59" s="51"/>
      <c r="J59" s="51"/>
      <c r="K59" s="51"/>
      <c r="L59" s="51"/>
      <c r="M59" s="51"/>
    </row>
    <row r="60" spans="1:13" x14ac:dyDescent="0.25">
      <c r="A60" s="51"/>
      <c r="B60" s="51"/>
      <c r="C60" s="51"/>
      <c r="D60" s="51"/>
      <c r="E60" s="51"/>
      <c r="F60" s="51" t="s">
        <v>941</v>
      </c>
      <c r="G60" s="51"/>
      <c r="H60" s="51" t="s">
        <v>455</v>
      </c>
      <c r="I60" s="51"/>
      <c r="J60" s="51"/>
      <c r="K60" s="51"/>
      <c r="L60" s="51"/>
      <c r="M60" s="51"/>
    </row>
    <row r="61" spans="1:13" x14ac:dyDescent="0.25">
      <c r="A61" s="51"/>
      <c r="B61" s="51"/>
      <c r="C61" s="51"/>
      <c r="D61" s="51"/>
      <c r="E61" s="51"/>
      <c r="F61" s="51" t="s">
        <v>942</v>
      </c>
      <c r="G61" s="51"/>
      <c r="H61" s="51" t="s">
        <v>456</v>
      </c>
      <c r="I61" s="51"/>
      <c r="J61" s="51"/>
      <c r="K61" s="51"/>
      <c r="L61" s="51"/>
      <c r="M61" s="51"/>
    </row>
    <row r="62" spans="1:13" x14ac:dyDescent="0.25">
      <c r="A62" s="51"/>
      <c r="B62" s="51"/>
      <c r="C62" s="51"/>
      <c r="D62" s="51"/>
      <c r="E62" s="51"/>
      <c r="F62" s="51" t="s">
        <v>943</v>
      </c>
      <c r="G62" s="51"/>
      <c r="H62" s="51" t="s">
        <v>457</v>
      </c>
      <c r="I62" s="51"/>
      <c r="J62" s="51"/>
      <c r="K62" s="51"/>
      <c r="L62" s="51"/>
      <c r="M62" s="51"/>
    </row>
    <row r="63" spans="1:13" x14ac:dyDescent="0.25">
      <c r="A63" s="51"/>
      <c r="B63" s="51"/>
      <c r="C63" s="51"/>
      <c r="D63" s="51"/>
      <c r="E63" s="51"/>
      <c r="F63" s="51" t="s">
        <v>944</v>
      </c>
      <c r="G63" s="51"/>
      <c r="H63" s="51" t="s">
        <v>458</v>
      </c>
      <c r="I63" s="51"/>
      <c r="J63" s="51"/>
      <c r="K63" s="51"/>
      <c r="L63" s="51"/>
      <c r="M63" s="51"/>
    </row>
    <row r="64" spans="1:13" x14ac:dyDescent="0.25">
      <c r="A64" s="51"/>
      <c r="B64" s="51"/>
      <c r="C64" s="51"/>
      <c r="D64" s="51"/>
      <c r="E64" s="51"/>
      <c r="F64" s="51" t="s">
        <v>889</v>
      </c>
      <c r="G64" s="51"/>
      <c r="H64" s="51" t="s">
        <v>459</v>
      </c>
      <c r="I64" s="51"/>
      <c r="J64" s="51"/>
      <c r="K64" s="51"/>
      <c r="L64" s="51"/>
      <c r="M64" s="51"/>
    </row>
    <row r="65" spans="1:13" x14ac:dyDescent="0.25">
      <c r="A65" s="51"/>
      <c r="B65" s="51"/>
      <c r="C65" s="51"/>
      <c r="D65" s="51"/>
      <c r="E65" s="51"/>
      <c r="F65" s="51" t="s">
        <v>890</v>
      </c>
      <c r="G65" s="51"/>
      <c r="H65" s="51" t="s">
        <v>460</v>
      </c>
      <c r="I65" s="51"/>
      <c r="J65" s="51"/>
      <c r="K65" s="51"/>
      <c r="L65" s="51"/>
      <c r="M65" s="51"/>
    </row>
    <row r="66" spans="1:13" x14ac:dyDescent="0.25">
      <c r="A66" s="51"/>
      <c r="B66" s="51"/>
      <c r="C66" s="51"/>
      <c r="D66" s="51"/>
      <c r="E66" s="51"/>
      <c r="F66" s="51" t="s">
        <v>891</v>
      </c>
      <c r="G66" s="51"/>
      <c r="H66" s="51" t="s">
        <v>461</v>
      </c>
      <c r="I66" s="51"/>
      <c r="J66" s="51"/>
      <c r="K66" s="51"/>
      <c r="L66" s="51"/>
      <c r="M66" s="51"/>
    </row>
    <row r="67" spans="1:13" x14ac:dyDescent="0.25">
      <c r="A67" s="51"/>
      <c r="B67" s="51"/>
      <c r="C67" s="51"/>
      <c r="D67" s="51"/>
      <c r="E67" s="51"/>
      <c r="F67" s="51" t="s">
        <v>912</v>
      </c>
      <c r="G67" s="51"/>
      <c r="H67" s="51" t="s">
        <v>462</v>
      </c>
      <c r="I67" s="51"/>
      <c r="J67" s="51"/>
      <c r="K67" s="51"/>
      <c r="L67" s="51"/>
      <c r="M67" s="51"/>
    </row>
    <row r="68" spans="1:13" x14ac:dyDescent="0.25">
      <c r="A68" s="51" t="s">
        <v>3343</v>
      </c>
      <c r="B68" s="51" t="s">
        <v>3344</v>
      </c>
      <c r="C68" s="51"/>
      <c r="D68" s="51"/>
      <c r="E68" s="51"/>
      <c r="F68" s="51" t="s">
        <v>892</v>
      </c>
      <c r="G68" s="51"/>
      <c r="H68" s="51" t="s">
        <v>463</v>
      </c>
      <c r="I68" s="51"/>
      <c r="J68" s="51"/>
      <c r="K68" s="51"/>
      <c r="L68" s="51"/>
      <c r="M68" s="51"/>
    </row>
    <row r="69" spans="1:13" x14ac:dyDescent="0.25">
      <c r="A69" s="51"/>
      <c r="B69" s="51"/>
      <c r="C69" s="51"/>
      <c r="D69" s="51"/>
      <c r="E69" s="51"/>
      <c r="F69" s="51" t="s">
        <v>893</v>
      </c>
      <c r="G69" s="51"/>
      <c r="H69" s="51" t="s">
        <v>464</v>
      </c>
      <c r="I69" s="51"/>
      <c r="J69" s="51"/>
      <c r="K69" s="51"/>
      <c r="L69" s="51"/>
      <c r="M69" s="51"/>
    </row>
    <row r="70" spans="1:13" x14ac:dyDescent="0.25">
      <c r="A70" s="51"/>
      <c r="B70" s="51"/>
      <c r="C70" s="51"/>
      <c r="D70" s="51"/>
      <c r="E70" s="51"/>
      <c r="F70" s="51" t="s">
        <v>896</v>
      </c>
      <c r="G70" s="51"/>
      <c r="H70" s="51" t="s">
        <v>465</v>
      </c>
      <c r="I70" s="51"/>
      <c r="J70" s="51"/>
      <c r="K70" s="51"/>
      <c r="L70" s="51"/>
      <c r="M70" s="51"/>
    </row>
    <row r="71" spans="1:13" x14ac:dyDescent="0.25">
      <c r="A71" s="51" t="s">
        <v>2186</v>
      </c>
      <c r="B71" s="51" t="s">
        <v>2187</v>
      </c>
      <c r="C71" s="51"/>
      <c r="D71" s="51"/>
      <c r="E71" s="51"/>
      <c r="F71" s="51" t="s">
        <v>945</v>
      </c>
      <c r="G71" s="51"/>
      <c r="H71" s="51" t="s">
        <v>466</v>
      </c>
      <c r="I71" s="51"/>
      <c r="J71" s="51"/>
      <c r="K71" s="51"/>
      <c r="L71" s="51"/>
      <c r="M71" s="51"/>
    </row>
    <row r="72" spans="1:13" x14ac:dyDescent="0.25">
      <c r="A72" s="51"/>
      <c r="B72" s="51"/>
      <c r="C72" s="51"/>
      <c r="D72" s="51"/>
      <c r="E72" s="51"/>
      <c r="F72" s="51" t="s">
        <v>899</v>
      </c>
      <c r="G72" s="51"/>
      <c r="H72" s="51" t="s">
        <v>467</v>
      </c>
      <c r="I72" s="51"/>
      <c r="J72" s="51"/>
      <c r="K72" s="51"/>
      <c r="L72" s="51"/>
      <c r="M72" s="51"/>
    </row>
    <row r="73" spans="1:13" x14ac:dyDescent="0.25">
      <c r="A73" s="51"/>
      <c r="B73" s="51"/>
      <c r="C73" s="51"/>
      <c r="D73" s="51"/>
      <c r="E73" s="51"/>
      <c r="F73" s="51" t="s">
        <v>900</v>
      </c>
      <c r="G73" s="51"/>
      <c r="H73" s="51" t="s">
        <v>468</v>
      </c>
      <c r="I73" s="51"/>
      <c r="J73" s="51"/>
      <c r="K73" s="51"/>
      <c r="L73" s="51"/>
      <c r="M73" s="51"/>
    </row>
    <row r="74" spans="1:13" x14ac:dyDescent="0.25">
      <c r="A74" s="51"/>
      <c r="B74" s="51"/>
      <c r="C74" s="51"/>
      <c r="D74" s="51"/>
      <c r="E74" s="51"/>
      <c r="F74" s="51" t="s">
        <v>913</v>
      </c>
      <c r="G74" s="51"/>
      <c r="H74" s="51" t="s">
        <v>469</v>
      </c>
      <c r="I74" s="51"/>
      <c r="J74" s="51"/>
      <c r="K74" s="51"/>
      <c r="L74" s="51"/>
      <c r="M74" s="51"/>
    </row>
    <row r="75" spans="1:13" x14ac:dyDescent="0.25">
      <c r="A75" s="51"/>
      <c r="B75" s="51"/>
      <c r="C75" s="51"/>
      <c r="D75" s="51"/>
      <c r="E75" s="51"/>
      <c r="F75" s="51" t="s">
        <v>914</v>
      </c>
      <c r="G75" s="51"/>
      <c r="H75" s="51" t="s">
        <v>470</v>
      </c>
      <c r="I75" s="51"/>
      <c r="J75" s="51"/>
      <c r="K75" s="51"/>
      <c r="L75" s="51"/>
      <c r="M75" s="51"/>
    </row>
    <row r="76" spans="1:13" x14ac:dyDescent="0.25">
      <c r="A76" s="51"/>
      <c r="B76" s="51"/>
      <c r="C76" s="51"/>
      <c r="D76" s="51"/>
      <c r="E76" s="51"/>
      <c r="F76" s="51" t="s">
        <v>915</v>
      </c>
      <c r="G76" s="51"/>
      <c r="H76" s="51" t="s">
        <v>471</v>
      </c>
      <c r="I76" s="51"/>
      <c r="J76" s="51"/>
      <c r="K76" s="51"/>
      <c r="L76" s="51"/>
      <c r="M76" s="51"/>
    </row>
    <row r="77" spans="1:13" x14ac:dyDescent="0.25">
      <c r="A77" s="51" t="s">
        <v>3345</v>
      </c>
      <c r="B77" s="51" t="s">
        <v>3346</v>
      </c>
      <c r="C77" s="51"/>
      <c r="D77" s="51"/>
      <c r="E77" s="51"/>
      <c r="F77" s="51" t="s">
        <v>946</v>
      </c>
      <c r="G77" s="51"/>
      <c r="H77" s="51" t="s">
        <v>472</v>
      </c>
      <c r="I77" s="51"/>
      <c r="J77" s="51"/>
      <c r="K77" s="51"/>
      <c r="L77" s="51"/>
      <c r="M77" s="51"/>
    </row>
    <row r="78" spans="1:13" x14ac:dyDescent="0.25">
      <c r="A78" s="51"/>
      <c r="B78" s="51"/>
      <c r="C78" s="51"/>
      <c r="D78" s="51"/>
      <c r="E78" s="51"/>
      <c r="F78" s="51" t="s">
        <v>947</v>
      </c>
      <c r="G78" s="51"/>
      <c r="H78" s="51" t="s">
        <v>473</v>
      </c>
      <c r="I78" s="51"/>
      <c r="J78" s="51"/>
      <c r="K78" s="51"/>
      <c r="L78" s="51"/>
      <c r="M78" s="51"/>
    </row>
    <row r="79" spans="1:13" x14ac:dyDescent="0.25">
      <c r="A79" s="51"/>
      <c r="B79" s="51"/>
      <c r="C79" s="51"/>
      <c r="D79" s="51"/>
      <c r="E79" s="51"/>
      <c r="F79" s="51" t="s">
        <v>948</v>
      </c>
      <c r="G79" s="51"/>
      <c r="H79" s="51" t="s">
        <v>474</v>
      </c>
      <c r="I79" s="51"/>
      <c r="J79" s="51"/>
      <c r="K79" s="51"/>
      <c r="L79" s="51"/>
      <c r="M79" s="51"/>
    </row>
    <row r="80" spans="1:13" x14ac:dyDescent="0.25">
      <c r="A80" s="51"/>
      <c r="B80" s="51"/>
      <c r="C80" s="51"/>
      <c r="D80" s="51"/>
      <c r="E80" s="51"/>
      <c r="F80" s="51" t="s">
        <v>949</v>
      </c>
      <c r="G80" s="51"/>
      <c r="H80" s="51" t="s">
        <v>475</v>
      </c>
      <c r="I80" s="51"/>
      <c r="J80" s="51"/>
      <c r="K80" s="51"/>
      <c r="L80" s="51"/>
      <c r="M80" s="51"/>
    </row>
    <row r="81" spans="1:13" x14ac:dyDescent="0.25">
      <c r="A81" s="51"/>
      <c r="B81" s="51"/>
      <c r="C81" s="51"/>
      <c r="D81" s="51"/>
      <c r="E81" s="51"/>
      <c r="F81" s="51" t="s">
        <v>950</v>
      </c>
      <c r="G81" s="51"/>
      <c r="H81" s="51" t="s">
        <v>476</v>
      </c>
      <c r="I81" s="51"/>
      <c r="J81" s="51"/>
      <c r="K81" s="51"/>
      <c r="L81" s="51"/>
      <c r="M81" s="51"/>
    </row>
    <row r="82" spans="1:13" x14ac:dyDescent="0.25">
      <c r="A82" s="51"/>
      <c r="B82" s="51"/>
      <c r="C82" s="51"/>
      <c r="D82" s="51"/>
      <c r="E82" s="51"/>
      <c r="F82" s="51" t="s">
        <v>951</v>
      </c>
      <c r="G82" s="51"/>
      <c r="H82" s="51" t="s">
        <v>477</v>
      </c>
      <c r="I82" s="51"/>
      <c r="J82" s="51"/>
      <c r="K82" s="51"/>
      <c r="L82" s="51"/>
      <c r="M82" s="51"/>
    </row>
    <row r="83" spans="1:13" x14ac:dyDescent="0.25">
      <c r="A83" s="51"/>
      <c r="B83" s="51"/>
      <c r="C83" s="51"/>
      <c r="D83" s="51"/>
      <c r="E83" s="51"/>
      <c r="F83" s="51" t="s">
        <v>952</v>
      </c>
      <c r="G83" s="51"/>
      <c r="H83" s="51" t="s">
        <v>478</v>
      </c>
      <c r="I83" s="51"/>
      <c r="J83" s="51"/>
      <c r="K83" s="51"/>
      <c r="L83" s="51"/>
      <c r="M83" s="51"/>
    </row>
    <row r="84" spans="1:13" x14ac:dyDescent="0.25">
      <c r="A84" s="51"/>
      <c r="B84" s="51"/>
      <c r="C84" s="51"/>
      <c r="D84" s="51"/>
      <c r="E84" s="51"/>
      <c r="F84" s="51" t="s">
        <v>953</v>
      </c>
      <c r="G84" s="51"/>
      <c r="H84" s="51" t="s">
        <v>479</v>
      </c>
      <c r="I84" s="51"/>
      <c r="J84" s="51"/>
      <c r="K84" s="51"/>
      <c r="L84" s="51"/>
      <c r="M84" s="51"/>
    </row>
    <row r="85" spans="1:13" x14ac:dyDescent="0.25">
      <c r="A85" s="51"/>
      <c r="B85" s="51"/>
      <c r="C85" s="51"/>
      <c r="D85" s="51"/>
      <c r="E85" s="51"/>
      <c r="F85" s="51" t="s">
        <v>916</v>
      </c>
      <c r="G85" s="51"/>
      <c r="H85" s="51" t="s">
        <v>480</v>
      </c>
      <c r="I85" s="51"/>
      <c r="J85" s="51"/>
      <c r="K85" s="51"/>
      <c r="L85" s="51"/>
      <c r="M85" s="51"/>
    </row>
    <row r="86" spans="1:13" x14ac:dyDescent="0.25">
      <c r="A86" s="51"/>
      <c r="B86" s="51"/>
      <c r="C86" s="51"/>
      <c r="D86" s="51"/>
      <c r="E86" s="51"/>
      <c r="F86" s="51" t="s">
        <v>917</v>
      </c>
      <c r="G86" s="51"/>
      <c r="H86" s="51" t="s">
        <v>481</v>
      </c>
      <c r="I86" s="51"/>
      <c r="J86" s="51"/>
      <c r="K86" s="51"/>
      <c r="L86" s="51"/>
      <c r="M86" s="51"/>
    </row>
    <row r="87" spans="1:13" x14ac:dyDescent="0.25">
      <c r="A87" s="51"/>
      <c r="B87" s="51"/>
      <c r="C87" s="51"/>
      <c r="D87" s="51"/>
      <c r="E87" s="51"/>
      <c r="F87" s="51" t="s">
        <v>918</v>
      </c>
      <c r="G87" s="51"/>
      <c r="H87" s="51" t="s">
        <v>482</v>
      </c>
      <c r="I87" s="51"/>
      <c r="J87" s="51"/>
      <c r="K87" s="51"/>
      <c r="L87" s="51"/>
      <c r="M87" s="51"/>
    </row>
    <row r="88" spans="1:13" x14ac:dyDescent="0.25">
      <c r="A88" s="51"/>
      <c r="B88" s="51"/>
      <c r="C88" s="51"/>
      <c r="D88" s="51"/>
      <c r="E88" s="51"/>
      <c r="F88" s="51" t="s">
        <v>954</v>
      </c>
      <c r="G88" s="51"/>
      <c r="H88" s="51" t="s">
        <v>483</v>
      </c>
      <c r="I88" s="51"/>
      <c r="J88" s="51"/>
      <c r="K88" s="51"/>
      <c r="L88" s="51"/>
      <c r="M88" s="51"/>
    </row>
    <row r="89" spans="1:13" x14ac:dyDescent="0.25">
      <c r="A89" s="51"/>
      <c r="B89" s="51"/>
      <c r="C89" s="51"/>
      <c r="D89" s="51"/>
      <c r="E89" s="51"/>
      <c r="F89" s="51" t="s">
        <v>955</v>
      </c>
      <c r="G89" s="51"/>
      <c r="H89" s="51" t="s">
        <v>484</v>
      </c>
      <c r="I89" s="51"/>
      <c r="J89" s="51"/>
      <c r="K89" s="51"/>
      <c r="L89" s="51"/>
      <c r="M89" s="51"/>
    </row>
    <row r="90" spans="1:13" x14ac:dyDescent="0.25">
      <c r="A90" s="51"/>
      <c r="B90" s="51"/>
      <c r="C90" s="51"/>
      <c r="D90" s="51"/>
      <c r="E90" s="51"/>
      <c r="F90" s="51" t="s">
        <v>956</v>
      </c>
      <c r="G90" s="51"/>
      <c r="H90" s="51" t="s">
        <v>485</v>
      </c>
      <c r="I90" s="51"/>
      <c r="J90" s="51"/>
      <c r="K90" s="51"/>
      <c r="L90" s="51"/>
      <c r="M90" s="51"/>
    </row>
    <row r="91" spans="1:13" x14ac:dyDescent="0.25">
      <c r="A91" s="51"/>
      <c r="B91" s="51"/>
      <c r="C91" s="51"/>
      <c r="D91" s="51"/>
      <c r="E91" s="51"/>
      <c r="F91" s="51" t="s">
        <v>957</v>
      </c>
      <c r="G91" s="51"/>
      <c r="H91" s="51" t="s">
        <v>486</v>
      </c>
      <c r="I91" s="51"/>
      <c r="J91" s="51"/>
      <c r="K91" s="51"/>
      <c r="L91" s="51"/>
      <c r="M91" s="51"/>
    </row>
    <row r="92" spans="1:13" x14ac:dyDescent="0.25">
      <c r="A92" s="51"/>
      <c r="B92" s="51"/>
      <c r="C92" s="51"/>
      <c r="D92" s="51"/>
      <c r="E92" s="51"/>
      <c r="F92" s="51" t="s">
        <v>958</v>
      </c>
      <c r="G92" s="51"/>
      <c r="H92" s="51" t="s">
        <v>487</v>
      </c>
      <c r="I92" s="51"/>
      <c r="J92" s="51"/>
      <c r="K92" s="51"/>
      <c r="L92" s="51"/>
      <c r="M92" s="51"/>
    </row>
    <row r="93" spans="1:13" x14ac:dyDescent="0.25">
      <c r="A93" s="51"/>
      <c r="B93" s="51"/>
      <c r="C93" s="51"/>
      <c r="D93" s="51"/>
      <c r="E93" s="51"/>
      <c r="F93" s="51" t="s">
        <v>959</v>
      </c>
      <c r="G93" s="51"/>
      <c r="H93" s="51" t="s">
        <v>488</v>
      </c>
      <c r="I93" s="51"/>
      <c r="J93" s="51"/>
      <c r="K93" s="51"/>
      <c r="L93" s="51"/>
      <c r="M93" s="51"/>
    </row>
    <row r="94" spans="1:13" x14ac:dyDescent="0.25">
      <c r="A94" s="51"/>
      <c r="B94" s="51"/>
      <c r="C94" s="51"/>
      <c r="D94" s="51"/>
      <c r="E94" s="51"/>
      <c r="F94" s="51" t="s">
        <v>960</v>
      </c>
      <c r="G94" s="51"/>
      <c r="H94" s="51" t="s">
        <v>489</v>
      </c>
      <c r="I94" s="51"/>
      <c r="J94" s="51"/>
      <c r="K94" s="51"/>
      <c r="L94" s="51"/>
      <c r="M94" s="51"/>
    </row>
    <row r="95" spans="1:13" x14ac:dyDescent="0.25">
      <c r="A95" s="51"/>
      <c r="B95" s="51"/>
      <c r="C95" s="51"/>
      <c r="D95" s="51"/>
      <c r="E95" s="51"/>
      <c r="F95" s="51" t="s">
        <v>961</v>
      </c>
      <c r="G95" s="51"/>
      <c r="H95" s="51" t="s">
        <v>490</v>
      </c>
      <c r="I95" s="51"/>
      <c r="J95" s="51"/>
      <c r="K95" s="51"/>
      <c r="L95" s="51"/>
      <c r="M95" s="51"/>
    </row>
    <row r="96" spans="1:13" x14ac:dyDescent="0.25">
      <c r="A96" s="51"/>
      <c r="B96" s="51"/>
      <c r="C96" s="51"/>
      <c r="D96" s="51"/>
      <c r="E96" s="51"/>
      <c r="F96" s="51" t="s">
        <v>962</v>
      </c>
      <c r="G96" s="51"/>
      <c r="H96" s="51" t="s">
        <v>491</v>
      </c>
      <c r="I96" s="51"/>
      <c r="J96" s="51"/>
      <c r="K96" s="51"/>
      <c r="L96" s="51"/>
      <c r="M96" s="51"/>
    </row>
    <row r="97" spans="1:13" x14ac:dyDescent="0.25">
      <c r="A97" s="51"/>
      <c r="B97" s="51"/>
      <c r="C97" s="51"/>
      <c r="D97" s="51"/>
      <c r="E97" s="51"/>
      <c r="F97" s="51" t="s">
        <v>963</v>
      </c>
      <c r="G97" s="51"/>
      <c r="H97" s="51" t="s">
        <v>492</v>
      </c>
      <c r="I97" s="51"/>
      <c r="J97" s="51"/>
      <c r="K97" s="51"/>
      <c r="L97" s="51"/>
      <c r="M97" s="51"/>
    </row>
    <row r="98" spans="1:13" x14ac:dyDescent="0.25">
      <c r="A98" s="51"/>
      <c r="B98" s="51"/>
      <c r="C98" s="51"/>
      <c r="D98" s="51"/>
      <c r="E98" s="51"/>
      <c r="F98" s="51" t="s">
        <v>964</v>
      </c>
      <c r="G98" s="51"/>
      <c r="H98" s="51" t="s">
        <v>493</v>
      </c>
      <c r="I98" s="51"/>
      <c r="J98" s="51"/>
      <c r="K98" s="51"/>
      <c r="L98" s="51"/>
      <c r="M98" s="51"/>
    </row>
    <row r="99" spans="1:13" x14ac:dyDescent="0.25">
      <c r="A99" s="51"/>
      <c r="B99" s="51"/>
      <c r="C99" s="51"/>
      <c r="D99" s="51"/>
      <c r="E99" s="51"/>
      <c r="F99" s="51" t="s">
        <v>965</v>
      </c>
      <c r="G99" s="51"/>
      <c r="H99" s="51" t="s">
        <v>494</v>
      </c>
      <c r="I99" s="51"/>
      <c r="J99" s="51"/>
      <c r="K99" s="51"/>
      <c r="L99" s="51"/>
      <c r="M99" s="51"/>
    </row>
    <row r="100" spans="1:13" x14ac:dyDescent="0.25">
      <c r="A100" s="51"/>
      <c r="B100" s="51"/>
      <c r="C100" s="51"/>
      <c r="D100" s="51"/>
      <c r="E100" s="51"/>
      <c r="F100" s="51" t="s">
        <v>966</v>
      </c>
      <c r="G100" s="51"/>
      <c r="H100" s="51" t="s">
        <v>495</v>
      </c>
      <c r="I100" s="51"/>
      <c r="J100" s="51"/>
      <c r="K100" s="51"/>
      <c r="L100" s="51"/>
      <c r="M100" s="51"/>
    </row>
    <row r="101" spans="1:13" x14ac:dyDescent="0.25">
      <c r="A101" s="51" t="s">
        <v>49</v>
      </c>
      <c r="B101" s="51" t="s">
        <v>50</v>
      </c>
      <c r="C101" s="51"/>
      <c r="D101" s="51"/>
      <c r="E101" s="51"/>
      <c r="F101" s="51" t="s">
        <v>967</v>
      </c>
      <c r="G101" s="51"/>
      <c r="H101" s="51" t="s">
        <v>162</v>
      </c>
      <c r="I101" s="51"/>
      <c r="J101" s="51"/>
      <c r="K101" s="51"/>
      <c r="L101" s="51"/>
      <c r="M101" s="51"/>
    </row>
    <row r="102" spans="1:13" x14ac:dyDescent="0.25">
      <c r="A102" s="51"/>
      <c r="B102" s="51"/>
      <c r="C102" s="51"/>
      <c r="D102" s="51"/>
      <c r="E102" s="51"/>
      <c r="F102" s="51" t="s">
        <v>968</v>
      </c>
      <c r="G102" s="51"/>
      <c r="H102" s="51" t="s">
        <v>163</v>
      </c>
      <c r="I102" s="51"/>
      <c r="J102" s="51"/>
      <c r="K102" s="51"/>
      <c r="L102" s="51"/>
      <c r="M102" s="51"/>
    </row>
    <row r="103" spans="1:13" x14ac:dyDescent="0.25">
      <c r="A103" s="51"/>
      <c r="B103" s="51"/>
      <c r="C103" s="51"/>
      <c r="D103" s="51"/>
      <c r="E103" s="51"/>
      <c r="F103" s="51" t="s">
        <v>969</v>
      </c>
      <c r="G103" s="51"/>
      <c r="H103" s="51" t="s">
        <v>164</v>
      </c>
      <c r="I103" s="51"/>
      <c r="J103" s="51"/>
      <c r="K103" s="51"/>
      <c r="L103" s="51"/>
      <c r="M103" s="51"/>
    </row>
    <row r="104" spans="1:13" x14ac:dyDescent="0.25">
      <c r="A104" s="51"/>
      <c r="B104" s="51"/>
      <c r="C104" s="51"/>
      <c r="D104" s="51"/>
      <c r="E104" s="51"/>
      <c r="F104" s="51" t="s">
        <v>970</v>
      </c>
      <c r="G104" s="51"/>
      <c r="H104" s="51" t="s">
        <v>165</v>
      </c>
      <c r="I104" s="51"/>
      <c r="J104" s="51"/>
      <c r="K104" s="51"/>
      <c r="L104" s="51"/>
      <c r="M104" s="51"/>
    </row>
    <row r="105" spans="1:13" x14ac:dyDescent="0.25">
      <c r="A105" s="51"/>
      <c r="B105" s="51"/>
      <c r="C105" s="51"/>
      <c r="D105" s="51"/>
      <c r="E105" s="51"/>
      <c r="F105" s="51" t="s">
        <v>971</v>
      </c>
      <c r="G105" s="51"/>
      <c r="H105" s="51" t="s">
        <v>166</v>
      </c>
      <c r="I105" s="51"/>
      <c r="J105" s="51"/>
      <c r="K105" s="51"/>
      <c r="L105" s="51"/>
      <c r="M105" s="51"/>
    </row>
    <row r="106" spans="1:13" x14ac:dyDescent="0.25">
      <c r="A106" s="51"/>
      <c r="B106" s="51"/>
      <c r="C106" s="51"/>
      <c r="D106" s="51"/>
      <c r="E106" s="51"/>
      <c r="F106" s="51" t="s">
        <v>972</v>
      </c>
      <c r="G106" s="51"/>
      <c r="H106" s="51" t="s">
        <v>167</v>
      </c>
      <c r="I106" s="51"/>
      <c r="J106" s="51"/>
      <c r="K106" s="51"/>
      <c r="L106" s="51"/>
      <c r="M106" s="51"/>
    </row>
    <row r="107" spans="1:13" x14ac:dyDescent="0.25">
      <c r="A107" s="51"/>
      <c r="B107" s="51"/>
      <c r="C107" s="51"/>
      <c r="D107" s="51"/>
      <c r="E107" s="51"/>
      <c r="F107" s="51" t="s">
        <v>973</v>
      </c>
      <c r="G107" s="51"/>
      <c r="H107" s="51" t="s">
        <v>168</v>
      </c>
      <c r="I107" s="51"/>
      <c r="J107" s="51"/>
      <c r="K107" s="51"/>
      <c r="L107" s="51"/>
      <c r="M107" s="51"/>
    </row>
    <row r="108" spans="1:13" x14ac:dyDescent="0.25">
      <c r="A108" s="51"/>
      <c r="B108" s="51"/>
      <c r="C108" s="51"/>
      <c r="D108" s="51"/>
      <c r="E108" s="51"/>
      <c r="F108" s="51" t="s">
        <v>974</v>
      </c>
      <c r="G108" s="51"/>
      <c r="H108" s="51" t="s">
        <v>169</v>
      </c>
      <c r="I108" s="51"/>
      <c r="J108" s="51"/>
      <c r="K108" s="51"/>
      <c r="L108" s="51"/>
      <c r="M108" s="51"/>
    </row>
    <row r="109" spans="1:13" x14ac:dyDescent="0.25">
      <c r="A109" s="51"/>
      <c r="B109" s="51"/>
      <c r="C109" s="51"/>
      <c r="D109" s="51"/>
      <c r="E109" s="51"/>
      <c r="F109" s="51" t="s">
        <v>975</v>
      </c>
      <c r="G109" s="51"/>
      <c r="H109" s="51" t="s">
        <v>170</v>
      </c>
      <c r="I109" s="51"/>
      <c r="J109" s="51"/>
      <c r="K109" s="51"/>
      <c r="L109" s="51"/>
      <c r="M109" s="51"/>
    </row>
    <row r="110" spans="1:13" x14ac:dyDescent="0.25">
      <c r="A110" s="51"/>
      <c r="B110" s="51"/>
      <c r="C110" s="51"/>
      <c r="D110" s="51"/>
      <c r="E110" s="51"/>
      <c r="F110" s="51" t="s">
        <v>976</v>
      </c>
      <c r="G110" s="51"/>
      <c r="H110" s="51" t="s">
        <v>171</v>
      </c>
      <c r="I110" s="51"/>
      <c r="J110" s="51"/>
      <c r="K110" s="51"/>
      <c r="L110" s="51"/>
      <c r="M110" s="51"/>
    </row>
    <row r="111" spans="1:13" x14ac:dyDescent="0.25">
      <c r="A111" s="51"/>
      <c r="B111" s="51"/>
      <c r="C111" s="51"/>
      <c r="D111" s="51"/>
      <c r="E111" s="51"/>
      <c r="F111" s="51" t="s">
        <v>977</v>
      </c>
      <c r="G111" s="51"/>
      <c r="H111" s="51" t="s">
        <v>172</v>
      </c>
      <c r="I111" s="51"/>
      <c r="J111" s="51"/>
      <c r="K111" s="51"/>
      <c r="L111" s="51"/>
      <c r="M111" s="51"/>
    </row>
    <row r="112" spans="1:13" x14ac:dyDescent="0.25">
      <c r="A112" s="51"/>
      <c r="B112" s="51"/>
      <c r="C112" s="51"/>
      <c r="D112" s="51"/>
      <c r="E112" s="51"/>
      <c r="F112" s="51" t="s">
        <v>978</v>
      </c>
      <c r="G112" s="51"/>
      <c r="H112" s="51" t="s">
        <v>173</v>
      </c>
      <c r="I112" s="51"/>
      <c r="J112" s="51"/>
      <c r="K112" s="51"/>
      <c r="L112" s="51"/>
      <c r="M112" s="51"/>
    </row>
    <row r="113" spans="1:13" x14ac:dyDescent="0.25">
      <c r="A113" s="51"/>
      <c r="B113" s="51"/>
      <c r="C113" s="51"/>
      <c r="D113" s="51"/>
      <c r="E113" s="51"/>
      <c r="F113" s="51" t="s">
        <v>979</v>
      </c>
      <c r="G113" s="51"/>
      <c r="H113" s="51" t="s">
        <v>174</v>
      </c>
      <c r="I113" s="51"/>
      <c r="J113" s="51"/>
      <c r="K113" s="51"/>
      <c r="L113" s="51"/>
      <c r="M113" s="51"/>
    </row>
    <row r="114" spans="1:13" x14ac:dyDescent="0.25">
      <c r="A114" s="51"/>
      <c r="B114" s="51"/>
      <c r="C114" s="51"/>
      <c r="D114" s="51"/>
      <c r="E114" s="51"/>
      <c r="F114" s="51" t="s">
        <v>980</v>
      </c>
      <c r="G114" s="51"/>
      <c r="H114" s="51" t="s">
        <v>175</v>
      </c>
      <c r="I114" s="51"/>
      <c r="J114" s="51"/>
      <c r="K114" s="51"/>
      <c r="L114" s="51"/>
      <c r="M114" s="51"/>
    </row>
    <row r="115" spans="1:13" x14ac:dyDescent="0.25">
      <c r="A115" s="51"/>
      <c r="B115" s="51"/>
      <c r="C115" s="51"/>
      <c r="D115" s="51"/>
      <c r="E115" s="51"/>
      <c r="F115" s="51" t="s">
        <v>981</v>
      </c>
      <c r="G115" s="51"/>
      <c r="H115" s="51" t="s">
        <v>176</v>
      </c>
      <c r="I115" s="51"/>
      <c r="J115" s="51"/>
      <c r="K115" s="51"/>
      <c r="L115" s="51"/>
      <c r="M115" s="51"/>
    </row>
    <row r="116" spans="1:13" x14ac:dyDescent="0.25">
      <c r="A116" s="51"/>
      <c r="B116" s="51"/>
      <c r="C116" s="51"/>
      <c r="D116" s="51"/>
      <c r="E116" s="51"/>
      <c r="F116" s="51" t="s">
        <v>982</v>
      </c>
      <c r="G116" s="51"/>
      <c r="H116" s="51" t="s">
        <v>177</v>
      </c>
      <c r="I116" s="51"/>
      <c r="J116" s="51"/>
      <c r="K116" s="51"/>
      <c r="L116" s="51"/>
      <c r="M116" s="51"/>
    </row>
    <row r="117" spans="1:13" x14ac:dyDescent="0.25">
      <c r="A117" s="51"/>
      <c r="B117" s="51"/>
      <c r="C117" s="51"/>
      <c r="D117" s="51"/>
      <c r="E117" s="51"/>
      <c r="F117" s="51" t="s">
        <v>983</v>
      </c>
      <c r="G117" s="51"/>
      <c r="H117" s="51" t="s">
        <v>178</v>
      </c>
      <c r="I117" s="51"/>
      <c r="J117" s="51"/>
      <c r="K117" s="51"/>
      <c r="L117" s="51"/>
      <c r="M117" s="51"/>
    </row>
    <row r="118" spans="1:13" x14ac:dyDescent="0.25">
      <c r="A118" s="51"/>
      <c r="B118" s="51"/>
      <c r="C118" s="51"/>
      <c r="D118" s="51"/>
      <c r="E118" s="51"/>
      <c r="F118" s="51" t="s">
        <v>984</v>
      </c>
      <c r="G118" s="51"/>
      <c r="H118" s="51" t="s">
        <v>179</v>
      </c>
      <c r="I118" s="51"/>
      <c r="J118" s="51"/>
      <c r="K118" s="51"/>
      <c r="L118" s="51"/>
      <c r="M118" s="51"/>
    </row>
    <row r="119" spans="1:13" x14ac:dyDescent="0.25">
      <c r="A119" s="51"/>
      <c r="B119" s="51"/>
      <c r="C119" s="51"/>
      <c r="D119" s="51"/>
      <c r="E119" s="51"/>
      <c r="F119" s="51" t="s">
        <v>985</v>
      </c>
      <c r="G119" s="51"/>
      <c r="H119" s="51" t="s">
        <v>180</v>
      </c>
      <c r="I119" s="51"/>
      <c r="J119" s="51"/>
      <c r="K119" s="51"/>
      <c r="L119" s="51"/>
      <c r="M119" s="51"/>
    </row>
    <row r="120" spans="1:13" x14ac:dyDescent="0.25">
      <c r="A120" s="51"/>
      <c r="B120" s="51"/>
      <c r="C120" s="51"/>
      <c r="D120" s="51"/>
      <c r="E120" s="51"/>
      <c r="F120" s="51" t="s">
        <v>986</v>
      </c>
      <c r="G120" s="51"/>
      <c r="H120" s="51" t="s">
        <v>181</v>
      </c>
      <c r="I120" s="51"/>
      <c r="J120" s="51"/>
      <c r="K120" s="51"/>
      <c r="L120" s="51"/>
      <c r="M120" s="51"/>
    </row>
    <row r="121" spans="1:13" x14ac:dyDescent="0.25">
      <c r="A121" s="51"/>
      <c r="B121" s="51"/>
      <c r="C121" s="51"/>
      <c r="D121" s="51"/>
      <c r="E121" s="51"/>
      <c r="F121" s="51" t="s">
        <v>987</v>
      </c>
      <c r="G121" s="51"/>
      <c r="H121" s="51" t="s">
        <v>182</v>
      </c>
      <c r="I121" s="51"/>
      <c r="J121" s="51"/>
      <c r="K121" s="51"/>
      <c r="L121" s="51"/>
      <c r="M121" s="51"/>
    </row>
    <row r="122" spans="1:13" x14ac:dyDescent="0.25">
      <c r="A122" s="51"/>
      <c r="B122" s="51"/>
      <c r="C122" s="51"/>
      <c r="D122" s="51"/>
      <c r="E122" s="51"/>
      <c r="F122" s="51" t="s">
        <v>988</v>
      </c>
      <c r="G122" s="51"/>
      <c r="H122" s="51" t="s">
        <v>183</v>
      </c>
      <c r="I122" s="51"/>
      <c r="J122" s="51"/>
      <c r="K122" s="51"/>
      <c r="L122" s="51"/>
      <c r="M122" s="51"/>
    </row>
    <row r="123" spans="1:13" x14ac:dyDescent="0.25">
      <c r="A123" s="51"/>
      <c r="B123" s="51"/>
      <c r="C123" s="51"/>
      <c r="D123" s="51"/>
      <c r="E123" s="51"/>
      <c r="F123" s="51" t="s">
        <v>989</v>
      </c>
      <c r="G123" s="51"/>
      <c r="H123" s="51" t="s">
        <v>184</v>
      </c>
      <c r="I123" s="51"/>
      <c r="J123" s="51"/>
      <c r="K123" s="51"/>
      <c r="L123" s="51"/>
      <c r="M123" s="51"/>
    </row>
    <row r="124" spans="1:13" x14ac:dyDescent="0.25">
      <c r="A124" s="51"/>
      <c r="B124" s="51"/>
      <c r="C124" s="51"/>
      <c r="D124" s="51"/>
      <c r="E124" s="51"/>
      <c r="F124" s="51" t="s">
        <v>990</v>
      </c>
      <c r="G124" s="51"/>
      <c r="H124" s="51" t="s">
        <v>185</v>
      </c>
      <c r="I124" s="51"/>
      <c r="J124" s="51"/>
      <c r="K124" s="51"/>
      <c r="L124" s="51"/>
      <c r="M124" s="51"/>
    </row>
    <row r="125" spans="1:13" x14ac:dyDescent="0.25">
      <c r="A125" s="51"/>
      <c r="B125" s="51"/>
      <c r="C125" s="51"/>
      <c r="D125" s="51"/>
      <c r="E125" s="51"/>
      <c r="F125" s="51" t="s">
        <v>991</v>
      </c>
      <c r="G125" s="51"/>
      <c r="H125" s="51" t="s">
        <v>186</v>
      </c>
      <c r="I125" s="51"/>
      <c r="J125" s="51"/>
      <c r="K125" s="51"/>
      <c r="L125" s="51"/>
      <c r="M125" s="51"/>
    </row>
    <row r="126" spans="1:13" x14ac:dyDescent="0.25">
      <c r="A126" s="51"/>
      <c r="B126" s="51"/>
      <c r="C126" s="51"/>
      <c r="D126" s="51"/>
      <c r="E126" s="51"/>
      <c r="F126" s="51" t="s">
        <v>992</v>
      </c>
      <c r="G126" s="51"/>
      <c r="H126" s="51" t="s">
        <v>187</v>
      </c>
      <c r="I126" s="51"/>
      <c r="J126" s="51"/>
      <c r="K126" s="51"/>
      <c r="L126" s="51"/>
      <c r="M126" s="51"/>
    </row>
    <row r="127" spans="1:13" x14ac:dyDescent="0.25">
      <c r="A127" s="51"/>
      <c r="B127" s="51"/>
      <c r="C127" s="51"/>
      <c r="D127" s="51"/>
      <c r="E127" s="51"/>
      <c r="F127" s="51" t="s">
        <v>993</v>
      </c>
      <c r="G127" s="51"/>
      <c r="H127" s="51" t="s">
        <v>188</v>
      </c>
      <c r="I127" s="51"/>
      <c r="J127" s="51"/>
      <c r="K127" s="51"/>
      <c r="L127" s="51"/>
      <c r="M127" s="51"/>
    </row>
    <row r="128" spans="1:13" x14ac:dyDescent="0.25">
      <c r="A128" s="51"/>
      <c r="B128" s="51"/>
      <c r="C128" s="51"/>
      <c r="D128" s="51"/>
      <c r="E128" s="51"/>
      <c r="F128" s="51" t="s">
        <v>994</v>
      </c>
      <c r="G128" s="51"/>
      <c r="H128" s="51" t="s">
        <v>189</v>
      </c>
      <c r="I128" s="51"/>
      <c r="J128" s="51"/>
      <c r="K128" s="51"/>
      <c r="L128" s="51"/>
      <c r="M128" s="51"/>
    </row>
    <row r="129" spans="1:13" x14ac:dyDescent="0.25">
      <c r="A129" s="51"/>
      <c r="B129" s="51"/>
      <c r="C129" s="51"/>
      <c r="D129" s="51"/>
      <c r="E129" s="51"/>
      <c r="F129" s="51" t="s">
        <v>995</v>
      </c>
      <c r="G129" s="51"/>
      <c r="H129" s="51" t="s">
        <v>190</v>
      </c>
      <c r="I129" s="51"/>
      <c r="J129" s="51"/>
      <c r="K129" s="51"/>
      <c r="L129" s="51"/>
      <c r="M129" s="51"/>
    </row>
    <row r="130" spans="1:13" x14ac:dyDescent="0.25">
      <c r="A130" s="51"/>
      <c r="B130" s="51"/>
      <c r="C130" s="51"/>
      <c r="D130" s="51"/>
      <c r="E130" s="51"/>
      <c r="F130" s="51" t="s">
        <v>996</v>
      </c>
      <c r="G130" s="51"/>
      <c r="H130" s="51" t="s">
        <v>191</v>
      </c>
      <c r="I130" s="51"/>
      <c r="J130" s="51"/>
      <c r="K130" s="51"/>
      <c r="L130" s="51"/>
      <c r="M130" s="51"/>
    </row>
    <row r="131" spans="1:13" x14ac:dyDescent="0.25">
      <c r="A131" s="51"/>
      <c r="B131" s="51"/>
      <c r="C131" s="51"/>
      <c r="D131" s="51"/>
      <c r="E131" s="51"/>
      <c r="F131" s="51" t="s">
        <v>997</v>
      </c>
      <c r="G131" s="51"/>
      <c r="H131" s="51" t="s">
        <v>192</v>
      </c>
      <c r="I131" s="51"/>
      <c r="J131" s="51"/>
      <c r="K131" s="51"/>
      <c r="L131" s="51"/>
      <c r="M131" s="51"/>
    </row>
    <row r="132" spans="1:13" x14ac:dyDescent="0.25">
      <c r="A132" s="51"/>
      <c r="B132" s="51"/>
      <c r="C132" s="51"/>
      <c r="D132" s="51"/>
      <c r="E132" s="51"/>
      <c r="F132" s="51" t="s">
        <v>998</v>
      </c>
      <c r="G132" s="51"/>
      <c r="H132" s="51" t="s">
        <v>193</v>
      </c>
      <c r="I132" s="51"/>
      <c r="J132" s="51"/>
      <c r="K132" s="51"/>
      <c r="L132" s="51"/>
      <c r="M132" s="51"/>
    </row>
    <row r="133" spans="1:13" x14ac:dyDescent="0.25">
      <c r="A133" s="51"/>
      <c r="B133" s="51"/>
      <c r="C133" s="51"/>
      <c r="D133" s="51"/>
      <c r="E133" s="51"/>
      <c r="F133" s="51" t="s">
        <v>999</v>
      </c>
      <c r="G133" s="51"/>
      <c r="H133" s="51" t="s">
        <v>194</v>
      </c>
      <c r="I133" s="51"/>
      <c r="J133" s="51"/>
      <c r="K133" s="51"/>
      <c r="L133" s="51"/>
      <c r="M133" s="51"/>
    </row>
    <row r="134" spans="1:13" x14ac:dyDescent="0.25">
      <c r="A134" s="51"/>
      <c r="B134" s="51"/>
      <c r="C134" s="51"/>
      <c r="D134" s="51"/>
      <c r="E134" s="51"/>
      <c r="F134" s="51" t="s">
        <v>1000</v>
      </c>
      <c r="G134" s="51"/>
      <c r="H134" s="51" t="s">
        <v>195</v>
      </c>
      <c r="I134" s="51"/>
      <c r="J134" s="51"/>
      <c r="K134" s="51"/>
      <c r="L134" s="51"/>
      <c r="M134" s="51"/>
    </row>
    <row r="135" spans="1:13" x14ac:dyDescent="0.25">
      <c r="A135" s="51"/>
      <c r="B135" s="51"/>
      <c r="C135" s="51"/>
      <c r="D135" s="51"/>
      <c r="E135" s="51"/>
      <c r="F135" s="51" t="s">
        <v>1001</v>
      </c>
      <c r="G135" s="51"/>
      <c r="H135" s="51" t="s">
        <v>196</v>
      </c>
      <c r="I135" s="51"/>
      <c r="J135" s="51"/>
      <c r="K135" s="51"/>
      <c r="L135" s="51"/>
      <c r="M135" s="51"/>
    </row>
    <row r="136" spans="1:13" x14ac:dyDescent="0.25">
      <c r="A136" s="51"/>
      <c r="B136" s="51"/>
      <c r="C136" s="51"/>
      <c r="D136" s="51"/>
      <c r="E136" s="51"/>
      <c r="F136" s="51" t="s">
        <v>1002</v>
      </c>
      <c r="G136" s="51"/>
      <c r="H136" s="51" t="s">
        <v>197</v>
      </c>
      <c r="I136" s="51"/>
      <c r="J136" s="51"/>
      <c r="K136" s="51"/>
      <c r="L136" s="51"/>
      <c r="M136" s="51"/>
    </row>
    <row r="137" spans="1:13" x14ac:dyDescent="0.25">
      <c r="A137" s="51"/>
      <c r="B137" s="51"/>
      <c r="C137" s="51"/>
      <c r="D137" s="51"/>
      <c r="E137" s="51"/>
      <c r="F137" s="51" t="s">
        <v>1003</v>
      </c>
      <c r="G137" s="51"/>
      <c r="H137" s="51" t="s">
        <v>198</v>
      </c>
      <c r="I137" s="51"/>
      <c r="J137" s="51"/>
      <c r="K137" s="51"/>
      <c r="L137" s="51"/>
      <c r="M137" s="51"/>
    </row>
    <row r="138" spans="1:13" x14ac:dyDescent="0.25">
      <c r="A138" s="51"/>
      <c r="B138" s="51"/>
      <c r="C138" s="51"/>
      <c r="D138" s="51"/>
      <c r="E138" s="51"/>
      <c r="F138" s="51" t="s">
        <v>1004</v>
      </c>
      <c r="G138" s="51"/>
      <c r="H138" s="51" t="s">
        <v>199</v>
      </c>
      <c r="I138" s="51"/>
      <c r="J138" s="51"/>
      <c r="K138" s="51"/>
      <c r="L138" s="51"/>
      <c r="M138" s="51"/>
    </row>
    <row r="139" spans="1:13" x14ac:dyDescent="0.25">
      <c r="A139" s="51"/>
      <c r="B139" s="51"/>
      <c r="C139" s="51"/>
      <c r="D139" s="51"/>
      <c r="E139" s="51"/>
      <c r="F139" s="51" t="s">
        <v>1005</v>
      </c>
      <c r="G139" s="51"/>
      <c r="H139" s="51" t="s">
        <v>200</v>
      </c>
      <c r="I139" s="51"/>
      <c r="J139" s="51"/>
      <c r="K139" s="51"/>
      <c r="L139" s="51"/>
      <c r="M139" s="51"/>
    </row>
    <row r="140" spans="1:13" x14ac:dyDescent="0.25">
      <c r="A140" s="51"/>
      <c r="B140" s="51"/>
      <c r="C140" s="51"/>
      <c r="D140" s="51"/>
      <c r="E140" s="51"/>
      <c r="F140" s="51" t="s">
        <v>1006</v>
      </c>
      <c r="G140" s="51"/>
      <c r="H140" s="51" t="s">
        <v>201</v>
      </c>
      <c r="I140" s="51"/>
      <c r="J140" s="51"/>
      <c r="K140" s="51"/>
      <c r="L140" s="51"/>
      <c r="M140" s="51"/>
    </row>
    <row r="141" spans="1:13" x14ac:dyDescent="0.25">
      <c r="A141" s="51"/>
      <c r="B141" s="51"/>
      <c r="C141" s="51"/>
      <c r="D141" s="51"/>
      <c r="E141" s="51"/>
      <c r="F141" s="51" t="s">
        <v>1007</v>
      </c>
      <c r="G141" s="51"/>
      <c r="H141" s="51" t="s">
        <v>202</v>
      </c>
      <c r="I141" s="51"/>
      <c r="J141" s="51"/>
      <c r="K141" s="51"/>
      <c r="L141" s="51"/>
      <c r="M141" s="51"/>
    </row>
    <row r="142" spans="1:13" x14ac:dyDescent="0.25">
      <c r="A142" s="51"/>
      <c r="B142" s="51"/>
      <c r="C142" s="51"/>
      <c r="D142" s="51"/>
      <c r="E142" s="51"/>
      <c r="F142" s="51" t="s">
        <v>1008</v>
      </c>
      <c r="G142" s="51"/>
      <c r="H142" s="51" t="s">
        <v>203</v>
      </c>
      <c r="I142" s="51"/>
      <c r="J142" s="51"/>
      <c r="K142" s="51"/>
      <c r="L142" s="51"/>
      <c r="M142" s="51"/>
    </row>
    <row r="143" spans="1:13" x14ac:dyDescent="0.25">
      <c r="A143" s="51"/>
      <c r="B143" s="51"/>
      <c r="C143" s="51"/>
      <c r="D143" s="51"/>
      <c r="E143" s="51"/>
      <c r="F143" s="51" t="s">
        <v>1009</v>
      </c>
      <c r="G143" s="51"/>
      <c r="H143" s="51" t="s">
        <v>204</v>
      </c>
      <c r="I143" s="51"/>
      <c r="J143" s="51"/>
      <c r="K143" s="51"/>
      <c r="L143" s="51"/>
      <c r="M143" s="51"/>
    </row>
    <row r="144" spans="1:13" x14ac:dyDescent="0.25">
      <c r="A144" s="51"/>
      <c r="B144" s="51"/>
      <c r="C144" s="51"/>
      <c r="D144" s="51"/>
      <c r="E144" s="51"/>
      <c r="F144" s="51" t="s">
        <v>1010</v>
      </c>
      <c r="G144" s="51"/>
      <c r="H144" s="51" t="s">
        <v>205</v>
      </c>
      <c r="I144" s="51"/>
      <c r="J144" s="51"/>
      <c r="K144" s="51"/>
      <c r="L144" s="51"/>
      <c r="M144" s="51"/>
    </row>
    <row r="145" spans="1:13" x14ac:dyDescent="0.25">
      <c r="A145" s="51"/>
      <c r="B145" s="51"/>
      <c r="C145" s="51"/>
      <c r="D145" s="51"/>
      <c r="E145" s="51"/>
      <c r="F145" s="51" t="s">
        <v>1011</v>
      </c>
      <c r="G145" s="51"/>
      <c r="H145" s="51" t="s">
        <v>206</v>
      </c>
      <c r="I145" s="51"/>
      <c r="J145" s="51"/>
      <c r="K145" s="51"/>
      <c r="L145" s="51"/>
      <c r="M145" s="51"/>
    </row>
    <row r="146" spans="1:13" x14ac:dyDescent="0.25">
      <c r="A146" s="51"/>
      <c r="B146" s="51"/>
      <c r="C146" s="51"/>
      <c r="D146" s="51"/>
      <c r="E146" s="51"/>
      <c r="F146" s="51" t="s">
        <v>1012</v>
      </c>
      <c r="G146" s="51"/>
      <c r="H146" s="51" t="s">
        <v>207</v>
      </c>
      <c r="I146" s="51"/>
      <c r="J146" s="51"/>
      <c r="K146" s="51"/>
      <c r="L146" s="51"/>
      <c r="M146" s="51"/>
    </row>
    <row r="147" spans="1:13" x14ac:dyDescent="0.25">
      <c r="A147" s="51"/>
      <c r="B147" s="51"/>
      <c r="C147" s="51"/>
      <c r="D147" s="51"/>
      <c r="E147" s="51"/>
      <c r="F147" s="51" t="s">
        <v>1013</v>
      </c>
      <c r="G147" s="51"/>
      <c r="H147" s="51" t="s">
        <v>208</v>
      </c>
      <c r="I147" s="51"/>
      <c r="J147" s="51"/>
      <c r="K147" s="51"/>
      <c r="L147" s="51"/>
      <c r="M147" s="51"/>
    </row>
    <row r="148" spans="1:13" x14ac:dyDescent="0.25">
      <c r="A148" s="51"/>
      <c r="B148" s="51"/>
      <c r="C148" s="51"/>
      <c r="D148" s="51"/>
      <c r="E148" s="51"/>
      <c r="F148" s="51" t="s">
        <v>1014</v>
      </c>
      <c r="G148" s="51"/>
      <c r="H148" s="51" t="s">
        <v>209</v>
      </c>
      <c r="I148" s="51"/>
      <c r="J148" s="51"/>
      <c r="K148" s="51"/>
      <c r="L148" s="51"/>
      <c r="M148" s="51"/>
    </row>
    <row r="149" spans="1:13" x14ac:dyDescent="0.25">
      <c r="A149" s="51"/>
      <c r="B149" s="51"/>
      <c r="C149" s="51"/>
      <c r="D149" s="51"/>
      <c r="E149" s="51"/>
      <c r="F149" s="51" t="s">
        <v>1015</v>
      </c>
      <c r="G149" s="51"/>
      <c r="H149" s="51" t="s">
        <v>210</v>
      </c>
      <c r="I149" s="51"/>
      <c r="J149" s="51"/>
      <c r="K149" s="51"/>
      <c r="L149" s="51"/>
      <c r="M149" s="51"/>
    </row>
    <row r="150" spans="1:13" x14ac:dyDescent="0.25">
      <c r="A150" s="51"/>
      <c r="B150" s="51"/>
      <c r="C150" s="51"/>
      <c r="D150" s="51"/>
      <c r="E150" s="51"/>
      <c r="F150" s="51" t="s">
        <v>1016</v>
      </c>
      <c r="G150" s="51"/>
      <c r="H150" s="51" t="s">
        <v>211</v>
      </c>
      <c r="I150" s="51"/>
      <c r="J150" s="51"/>
      <c r="K150" s="51"/>
      <c r="L150" s="51"/>
      <c r="M150" s="51"/>
    </row>
    <row r="151" spans="1:13" x14ac:dyDescent="0.25">
      <c r="A151" s="51"/>
      <c r="B151" s="51"/>
      <c r="C151" s="51"/>
      <c r="D151" s="51"/>
      <c r="E151" s="51"/>
      <c r="F151" s="51" t="s">
        <v>1017</v>
      </c>
      <c r="G151" s="51"/>
      <c r="H151" s="51" t="s">
        <v>212</v>
      </c>
      <c r="I151" s="51"/>
      <c r="J151" s="51"/>
      <c r="K151" s="51"/>
      <c r="L151" s="51"/>
      <c r="M151" s="51"/>
    </row>
    <row r="152" spans="1:13" x14ac:dyDescent="0.25">
      <c r="A152" s="51"/>
      <c r="B152" s="51"/>
      <c r="C152" s="51"/>
      <c r="D152" s="51"/>
      <c r="E152" s="51"/>
      <c r="F152" s="51" t="s">
        <v>1018</v>
      </c>
      <c r="G152" s="51"/>
      <c r="H152" s="51" t="s">
        <v>213</v>
      </c>
      <c r="I152" s="51"/>
      <c r="J152" s="51"/>
      <c r="K152" s="51"/>
      <c r="L152" s="51"/>
      <c r="M152" s="51"/>
    </row>
    <row r="153" spans="1:13" x14ac:dyDescent="0.25">
      <c r="A153" s="51"/>
      <c r="B153" s="51"/>
      <c r="C153" s="51"/>
      <c r="D153" s="51"/>
      <c r="E153" s="51"/>
      <c r="F153" s="51" t="s">
        <v>1019</v>
      </c>
      <c r="G153" s="51"/>
      <c r="H153" s="51" t="s">
        <v>214</v>
      </c>
      <c r="I153" s="51"/>
      <c r="J153" s="51"/>
      <c r="K153" s="51"/>
      <c r="L153" s="51"/>
      <c r="M153" s="51"/>
    </row>
    <row r="154" spans="1:13" x14ac:dyDescent="0.25">
      <c r="A154" s="51"/>
      <c r="B154" s="51"/>
      <c r="C154" s="51"/>
      <c r="D154" s="51"/>
      <c r="E154" s="51"/>
      <c r="F154" s="51" t="s">
        <v>1020</v>
      </c>
      <c r="G154" s="51"/>
      <c r="H154" s="51" t="s">
        <v>215</v>
      </c>
      <c r="I154" s="51"/>
      <c r="J154" s="51"/>
      <c r="K154" s="51"/>
      <c r="L154" s="51"/>
      <c r="M154" s="51"/>
    </row>
    <row r="155" spans="1:13" x14ac:dyDescent="0.25">
      <c r="A155" s="51"/>
      <c r="B155" s="51"/>
      <c r="C155" s="51"/>
      <c r="D155" s="51"/>
      <c r="E155" s="51"/>
      <c r="F155" s="51" t="s">
        <v>1021</v>
      </c>
      <c r="G155" s="51"/>
      <c r="H155" s="51" t="s">
        <v>216</v>
      </c>
      <c r="I155" s="51"/>
      <c r="J155" s="51"/>
      <c r="K155" s="51"/>
      <c r="L155" s="51"/>
      <c r="M155" s="51"/>
    </row>
    <row r="156" spans="1:13" x14ac:dyDescent="0.25">
      <c r="A156" s="51"/>
      <c r="B156" s="51"/>
      <c r="C156" s="51"/>
      <c r="D156" s="51"/>
      <c r="E156" s="51"/>
      <c r="F156" s="51" t="s">
        <v>1022</v>
      </c>
      <c r="G156" s="51"/>
      <c r="H156" s="51" t="s">
        <v>217</v>
      </c>
      <c r="I156" s="51"/>
      <c r="J156" s="51"/>
      <c r="K156" s="51"/>
      <c r="L156" s="51"/>
      <c r="M156" s="51"/>
    </row>
    <row r="157" spans="1:13" x14ac:dyDescent="0.25">
      <c r="A157" s="51"/>
      <c r="B157" s="51"/>
      <c r="C157" s="51"/>
      <c r="D157" s="51"/>
      <c r="E157" s="51"/>
      <c r="F157" s="51" t="s">
        <v>1023</v>
      </c>
      <c r="G157" s="51"/>
      <c r="H157" s="51" t="s">
        <v>218</v>
      </c>
      <c r="I157" s="51"/>
      <c r="J157" s="51"/>
      <c r="K157" s="51"/>
      <c r="L157" s="51"/>
      <c r="M157" s="51"/>
    </row>
    <row r="158" spans="1:13" x14ac:dyDescent="0.25">
      <c r="A158" s="51"/>
      <c r="B158" s="51"/>
      <c r="C158" s="51"/>
      <c r="D158" s="51"/>
      <c r="E158" s="51"/>
      <c r="F158" s="51" t="s">
        <v>1024</v>
      </c>
      <c r="G158" s="51"/>
      <c r="H158" s="51" t="s">
        <v>219</v>
      </c>
      <c r="I158" s="51"/>
      <c r="J158" s="51"/>
      <c r="K158" s="51"/>
      <c r="L158" s="51"/>
      <c r="M158" s="51"/>
    </row>
    <row r="159" spans="1:13" x14ac:dyDescent="0.25">
      <c r="A159" s="51"/>
      <c r="B159" s="51"/>
      <c r="C159" s="51"/>
      <c r="D159" s="51"/>
      <c r="E159" s="51"/>
      <c r="F159" s="51" t="s">
        <v>1025</v>
      </c>
      <c r="G159" s="51"/>
      <c r="H159" s="51" t="s">
        <v>220</v>
      </c>
      <c r="I159" s="51"/>
      <c r="J159" s="51"/>
      <c r="K159" s="51"/>
      <c r="L159" s="51"/>
      <c r="M159" s="51"/>
    </row>
    <row r="160" spans="1:13" x14ac:dyDescent="0.25">
      <c r="A160" s="51"/>
      <c r="B160" s="51"/>
      <c r="C160" s="51"/>
      <c r="D160" s="51"/>
      <c r="E160" s="51"/>
      <c r="F160" s="51" t="s">
        <v>1026</v>
      </c>
      <c r="G160" s="51"/>
      <c r="H160" s="51" t="s">
        <v>221</v>
      </c>
      <c r="I160" s="51"/>
      <c r="J160" s="51"/>
      <c r="K160" s="51"/>
      <c r="L160" s="51"/>
      <c r="M160" s="51"/>
    </row>
    <row r="161" spans="1:13" x14ac:dyDescent="0.25">
      <c r="A161" s="51"/>
      <c r="B161" s="51"/>
      <c r="C161" s="51"/>
      <c r="D161" s="51"/>
      <c r="E161" s="51"/>
      <c r="F161" s="51" t="s">
        <v>1027</v>
      </c>
      <c r="G161" s="51"/>
      <c r="H161" s="51" t="s">
        <v>222</v>
      </c>
      <c r="I161" s="51"/>
      <c r="J161" s="51"/>
      <c r="K161" s="51"/>
      <c r="L161" s="51"/>
      <c r="M161" s="51"/>
    </row>
    <row r="162" spans="1:13" x14ac:dyDescent="0.25">
      <c r="A162" s="51"/>
      <c r="B162" s="51"/>
      <c r="C162" s="51"/>
      <c r="D162" s="51"/>
      <c r="E162" s="51"/>
      <c r="F162" s="51" t="s">
        <v>1028</v>
      </c>
      <c r="G162" s="51"/>
      <c r="H162" s="51" t="s">
        <v>223</v>
      </c>
      <c r="I162" s="51"/>
      <c r="J162" s="51"/>
      <c r="K162" s="51"/>
      <c r="L162" s="51"/>
      <c r="M162" s="51"/>
    </row>
    <row r="163" spans="1:13" x14ac:dyDescent="0.25">
      <c r="A163" s="51"/>
      <c r="B163" s="51"/>
      <c r="C163" s="51"/>
      <c r="D163" s="51"/>
      <c r="E163" s="51"/>
      <c r="F163" s="51" t="s">
        <v>1029</v>
      </c>
      <c r="G163" s="51"/>
      <c r="H163" s="51" t="s">
        <v>224</v>
      </c>
      <c r="I163" s="51"/>
      <c r="J163" s="51"/>
      <c r="K163" s="51"/>
      <c r="L163" s="51"/>
      <c r="M163" s="51"/>
    </row>
    <row r="164" spans="1:13" x14ac:dyDescent="0.25">
      <c r="A164" s="51"/>
      <c r="B164" s="51"/>
      <c r="C164" s="51"/>
      <c r="D164" s="51"/>
      <c r="E164" s="51"/>
      <c r="F164" s="51" t="s">
        <v>1030</v>
      </c>
      <c r="G164" s="51"/>
      <c r="H164" s="51" t="s">
        <v>225</v>
      </c>
      <c r="I164" s="51"/>
      <c r="J164" s="51"/>
      <c r="K164" s="51"/>
      <c r="L164" s="51"/>
      <c r="M164" s="51"/>
    </row>
    <row r="165" spans="1:13" x14ac:dyDescent="0.25">
      <c r="A165" s="51"/>
      <c r="B165" s="51"/>
      <c r="C165" s="51"/>
      <c r="D165" s="51"/>
      <c r="E165" s="51"/>
      <c r="F165" s="51" t="s">
        <v>1031</v>
      </c>
      <c r="G165" s="51"/>
      <c r="H165" s="51" t="s">
        <v>226</v>
      </c>
      <c r="I165" s="51"/>
      <c r="J165" s="51"/>
      <c r="K165" s="51"/>
      <c r="L165" s="51"/>
      <c r="M165" s="51"/>
    </row>
    <row r="166" spans="1:13" x14ac:dyDescent="0.25">
      <c r="A166" s="51"/>
      <c r="B166" s="51"/>
      <c r="C166" s="51"/>
      <c r="D166" s="51"/>
      <c r="E166" s="51"/>
      <c r="F166" s="51" t="s">
        <v>1032</v>
      </c>
      <c r="G166" s="51"/>
      <c r="H166" s="51" t="s">
        <v>227</v>
      </c>
      <c r="I166" s="51"/>
      <c r="J166" s="51"/>
      <c r="K166" s="51"/>
      <c r="L166" s="51"/>
      <c r="M166" s="51"/>
    </row>
    <row r="167" spans="1:13" x14ac:dyDescent="0.25">
      <c r="A167" s="51"/>
      <c r="B167" s="51"/>
      <c r="C167" s="51"/>
      <c r="D167" s="51"/>
      <c r="E167" s="51"/>
      <c r="F167" s="51" t="s">
        <v>1033</v>
      </c>
      <c r="G167" s="51"/>
      <c r="H167" s="51" t="s">
        <v>228</v>
      </c>
      <c r="I167" s="51"/>
      <c r="J167" s="51"/>
      <c r="K167" s="51"/>
      <c r="L167" s="51"/>
      <c r="M167" s="51"/>
    </row>
    <row r="168" spans="1:13" x14ac:dyDescent="0.25">
      <c r="A168" s="51"/>
      <c r="B168" s="51"/>
      <c r="C168" s="51"/>
      <c r="D168" s="51"/>
      <c r="E168" s="51"/>
      <c r="F168" s="51" t="s">
        <v>1034</v>
      </c>
      <c r="G168" s="51"/>
      <c r="H168" s="51" t="s">
        <v>229</v>
      </c>
      <c r="I168" s="51"/>
      <c r="J168" s="51"/>
      <c r="K168" s="51"/>
      <c r="L168" s="51"/>
      <c r="M168" s="51"/>
    </row>
    <row r="169" spans="1:13" x14ac:dyDescent="0.25">
      <c r="A169" s="51"/>
      <c r="B169" s="51"/>
      <c r="C169" s="51"/>
      <c r="D169" s="51"/>
      <c r="E169" s="51"/>
      <c r="F169" s="51" t="s">
        <v>1035</v>
      </c>
      <c r="G169" s="51"/>
      <c r="H169" s="51" t="s">
        <v>230</v>
      </c>
      <c r="I169" s="51"/>
      <c r="J169" s="51"/>
      <c r="K169" s="51"/>
      <c r="L169" s="51"/>
      <c r="M169" s="51"/>
    </row>
    <row r="170" spans="1:13" x14ac:dyDescent="0.25">
      <c r="A170" s="51"/>
      <c r="B170" s="51"/>
      <c r="C170" s="51"/>
      <c r="D170" s="51"/>
      <c r="E170" s="51"/>
      <c r="F170" s="51" t="s">
        <v>1036</v>
      </c>
      <c r="G170" s="51"/>
      <c r="H170" s="51" t="s">
        <v>231</v>
      </c>
      <c r="I170" s="51"/>
      <c r="J170" s="51"/>
      <c r="K170" s="51"/>
      <c r="L170" s="51"/>
      <c r="M170" s="51"/>
    </row>
    <row r="171" spans="1:13" x14ac:dyDescent="0.25">
      <c r="A171" s="51"/>
      <c r="B171" s="51"/>
      <c r="C171" s="51"/>
      <c r="D171" s="51"/>
      <c r="E171" s="51"/>
      <c r="F171" s="51" t="s">
        <v>1037</v>
      </c>
      <c r="G171" s="51"/>
      <c r="H171" s="51" t="s">
        <v>232</v>
      </c>
      <c r="I171" s="51"/>
      <c r="J171" s="51"/>
      <c r="K171" s="51"/>
      <c r="L171" s="51"/>
      <c r="M171" s="51"/>
    </row>
    <row r="172" spans="1:13" x14ac:dyDescent="0.25">
      <c r="A172" s="51"/>
      <c r="B172" s="51"/>
      <c r="C172" s="51"/>
      <c r="D172" s="51"/>
      <c r="E172" s="51"/>
      <c r="F172" s="51" t="s">
        <v>1038</v>
      </c>
      <c r="G172" s="51"/>
      <c r="H172" s="51" t="s">
        <v>233</v>
      </c>
      <c r="I172" s="51"/>
      <c r="J172" s="51"/>
      <c r="K172" s="51"/>
      <c r="L172" s="51"/>
      <c r="M172" s="51"/>
    </row>
    <row r="173" spans="1:13" x14ac:dyDescent="0.25">
      <c r="A173" s="51"/>
      <c r="B173" s="51"/>
      <c r="C173" s="51"/>
      <c r="D173" s="51"/>
      <c r="E173" s="51"/>
      <c r="F173" s="51" t="s">
        <v>1039</v>
      </c>
      <c r="G173" s="51"/>
      <c r="H173" s="51" t="s">
        <v>234</v>
      </c>
      <c r="I173" s="51"/>
      <c r="J173" s="51"/>
      <c r="K173" s="51"/>
      <c r="L173" s="51"/>
      <c r="M173" s="51"/>
    </row>
    <row r="174" spans="1:13" x14ac:dyDescent="0.25">
      <c r="A174" s="51"/>
      <c r="B174" s="51"/>
      <c r="C174" s="51"/>
      <c r="D174" s="51"/>
      <c r="E174" s="51"/>
      <c r="F174" s="51" t="s">
        <v>1040</v>
      </c>
      <c r="G174" s="51"/>
      <c r="H174" s="51" t="s">
        <v>235</v>
      </c>
      <c r="I174" s="51"/>
      <c r="J174" s="51"/>
      <c r="K174" s="51"/>
      <c r="L174" s="51"/>
      <c r="M174" s="51"/>
    </row>
    <row r="175" spans="1:13" x14ac:dyDescent="0.25">
      <c r="A175" s="51"/>
      <c r="B175" s="51"/>
      <c r="C175" s="51"/>
      <c r="D175" s="51"/>
      <c r="E175" s="51"/>
      <c r="F175" s="51" t="s">
        <v>1041</v>
      </c>
      <c r="G175" s="51"/>
      <c r="H175" s="51" t="s">
        <v>236</v>
      </c>
      <c r="I175" s="51"/>
      <c r="J175" s="51"/>
      <c r="K175" s="51"/>
      <c r="L175" s="51"/>
      <c r="M175" s="51"/>
    </row>
    <row r="176" spans="1:13" x14ac:dyDescent="0.25">
      <c r="A176" s="51"/>
      <c r="B176" s="51"/>
      <c r="C176" s="51"/>
      <c r="D176" s="51"/>
      <c r="E176" s="51"/>
      <c r="F176" s="51" t="s">
        <v>1042</v>
      </c>
      <c r="G176" s="51"/>
      <c r="H176" s="51" t="s">
        <v>237</v>
      </c>
      <c r="I176" s="51"/>
      <c r="J176" s="51"/>
      <c r="K176" s="51"/>
      <c r="L176" s="51"/>
      <c r="M176" s="51"/>
    </row>
    <row r="177" spans="1:13" x14ac:dyDescent="0.25">
      <c r="A177" s="51"/>
      <c r="B177" s="51"/>
      <c r="C177" s="51"/>
      <c r="D177" s="51"/>
      <c r="E177" s="51"/>
      <c r="F177" s="51" t="s">
        <v>1043</v>
      </c>
      <c r="G177" s="51"/>
      <c r="H177" s="51" t="s">
        <v>238</v>
      </c>
      <c r="I177" s="51"/>
      <c r="J177" s="51"/>
      <c r="K177" s="51"/>
      <c r="L177" s="51"/>
      <c r="M177" s="51"/>
    </row>
    <row r="178" spans="1:13" x14ac:dyDescent="0.25">
      <c r="A178" s="51"/>
      <c r="B178" s="51"/>
      <c r="C178" s="51"/>
      <c r="D178" s="51"/>
      <c r="E178" s="51"/>
      <c r="F178" s="51" t="s">
        <v>1044</v>
      </c>
      <c r="G178" s="51"/>
      <c r="H178" s="51" t="s">
        <v>239</v>
      </c>
      <c r="I178" s="51"/>
      <c r="J178" s="51"/>
      <c r="K178" s="51"/>
      <c r="L178" s="51"/>
      <c r="M178" s="51"/>
    </row>
    <row r="179" spans="1:13" x14ac:dyDescent="0.25">
      <c r="A179" s="51"/>
      <c r="B179" s="51"/>
      <c r="C179" s="51"/>
      <c r="D179" s="51"/>
      <c r="E179" s="51"/>
      <c r="F179" s="51" t="s">
        <v>1045</v>
      </c>
      <c r="G179" s="51"/>
      <c r="H179" s="51" t="s">
        <v>240</v>
      </c>
      <c r="I179" s="51"/>
      <c r="J179" s="51"/>
      <c r="K179" s="51"/>
      <c r="L179" s="51"/>
      <c r="M179" s="51"/>
    </row>
    <row r="180" spans="1:13" x14ac:dyDescent="0.25">
      <c r="A180" s="51"/>
      <c r="B180" s="51"/>
      <c r="C180" s="51"/>
      <c r="D180" s="51"/>
      <c r="E180" s="51"/>
      <c r="F180" s="51" t="s">
        <v>1046</v>
      </c>
      <c r="G180" s="51"/>
      <c r="H180" s="51" t="s">
        <v>241</v>
      </c>
      <c r="I180" s="51"/>
      <c r="J180" s="51"/>
      <c r="K180" s="51"/>
      <c r="L180" s="51"/>
      <c r="M180" s="51"/>
    </row>
    <row r="181" spans="1:13" x14ac:dyDescent="0.25">
      <c r="A181" s="51"/>
      <c r="B181" s="51"/>
      <c r="C181" s="51"/>
      <c r="D181" s="51"/>
      <c r="E181" s="51"/>
      <c r="F181" s="51" t="s">
        <v>1047</v>
      </c>
      <c r="G181" s="51"/>
      <c r="H181" s="51" t="s">
        <v>242</v>
      </c>
      <c r="I181" s="51"/>
      <c r="J181" s="51"/>
      <c r="K181" s="51"/>
      <c r="L181" s="51"/>
      <c r="M181" s="51"/>
    </row>
    <row r="182" spans="1:13" x14ac:dyDescent="0.25">
      <c r="A182" s="51"/>
      <c r="B182" s="51"/>
      <c r="C182" s="51"/>
      <c r="D182" s="51"/>
      <c r="E182" s="51"/>
      <c r="F182" s="51" t="s">
        <v>1048</v>
      </c>
      <c r="G182" s="51"/>
      <c r="H182" s="51" t="s">
        <v>243</v>
      </c>
      <c r="I182" s="51"/>
      <c r="J182" s="51"/>
      <c r="K182" s="51"/>
      <c r="L182" s="51"/>
      <c r="M182" s="51"/>
    </row>
    <row r="183" spans="1:13" x14ac:dyDescent="0.25">
      <c r="A183" s="51"/>
      <c r="B183" s="51"/>
      <c r="C183" s="51"/>
      <c r="D183" s="51"/>
      <c r="E183" s="51"/>
      <c r="F183" s="51" t="s">
        <v>1049</v>
      </c>
      <c r="G183" s="51"/>
      <c r="H183" s="51" t="s">
        <v>244</v>
      </c>
      <c r="I183" s="51"/>
      <c r="J183" s="51"/>
      <c r="K183" s="51"/>
      <c r="L183" s="51"/>
      <c r="M183" s="51"/>
    </row>
    <row r="184" spans="1:13" x14ac:dyDescent="0.25">
      <c r="A184" s="51"/>
      <c r="B184" s="51"/>
      <c r="C184" s="51"/>
      <c r="D184" s="51"/>
      <c r="E184" s="51"/>
      <c r="F184" s="51" t="s">
        <v>1050</v>
      </c>
      <c r="G184" s="51"/>
      <c r="H184" s="51" t="s">
        <v>245</v>
      </c>
      <c r="I184" s="51"/>
      <c r="J184" s="51"/>
      <c r="K184" s="51"/>
      <c r="L184" s="51"/>
      <c r="M184" s="51"/>
    </row>
    <row r="185" spans="1:13" x14ac:dyDescent="0.25">
      <c r="A185" s="51"/>
      <c r="B185" s="51"/>
      <c r="C185" s="51"/>
      <c r="D185" s="51"/>
      <c r="E185" s="51"/>
      <c r="F185" s="51" t="s">
        <v>1051</v>
      </c>
      <c r="G185" s="51"/>
      <c r="H185" s="51" t="s">
        <v>246</v>
      </c>
      <c r="I185" s="51"/>
      <c r="J185" s="51"/>
      <c r="K185" s="51"/>
      <c r="L185" s="51"/>
      <c r="M185" s="51"/>
    </row>
    <row r="186" spans="1:13" x14ac:dyDescent="0.25">
      <c r="A186" s="51"/>
      <c r="B186" s="51"/>
      <c r="C186" s="51"/>
      <c r="D186" s="51"/>
      <c r="E186" s="51"/>
      <c r="F186" s="51" t="s">
        <v>1052</v>
      </c>
      <c r="G186" s="51"/>
      <c r="H186" s="51" t="s">
        <v>247</v>
      </c>
      <c r="I186" s="51"/>
      <c r="J186" s="51"/>
      <c r="K186" s="51"/>
      <c r="L186" s="51"/>
      <c r="M186" s="51"/>
    </row>
    <row r="187" spans="1:13" x14ac:dyDescent="0.25">
      <c r="A187" s="51"/>
      <c r="B187" s="51"/>
      <c r="C187" s="51"/>
      <c r="D187" s="51"/>
      <c r="E187" s="51"/>
      <c r="F187" s="51" t="s">
        <v>1053</v>
      </c>
      <c r="G187" s="51"/>
      <c r="H187" s="51" t="s">
        <v>248</v>
      </c>
      <c r="I187" s="51"/>
      <c r="J187" s="51"/>
      <c r="K187" s="51"/>
      <c r="L187" s="51"/>
      <c r="M187" s="51"/>
    </row>
    <row r="188" spans="1:13" x14ac:dyDescent="0.25">
      <c r="A188" s="51"/>
      <c r="B188" s="51"/>
      <c r="C188" s="51"/>
      <c r="D188" s="51"/>
      <c r="E188" s="51"/>
      <c r="F188" s="51" t="s">
        <v>1054</v>
      </c>
      <c r="G188" s="51"/>
      <c r="H188" s="51" t="s">
        <v>249</v>
      </c>
      <c r="I188" s="51"/>
      <c r="J188" s="51"/>
      <c r="K188" s="51"/>
      <c r="L188" s="51"/>
      <c r="M188" s="51"/>
    </row>
    <row r="189" spans="1:13" x14ac:dyDescent="0.25">
      <c r="A189" s="51"/>
      <c r="B189" s="51"/>
      <c r="C189" s="51"/>
      <c r="D189" s="51"/>
      <c r="E189" s="51"/>
      <c r="F189" s="51" t="s">
        <v>1055</v>
      </c>
      <c r="G189" s="51"/>
      <c r="H189" s="51" t="s">
        <v>250</v>
      </c>
      <c r="I189" s="51"/>
      <c r="J189" s="51"/>
      <c r="K189" s="51"/>
      <c r="L189" s="51"/>
      <c r="M189" s="51"/>
    </row>
    <row r="190" spans="1:13" x14ac:dyDescent="0.25">
      <c r="A190" s="51"/>
      <c r="B190" s="51"/>
      <c r="C190" s="51"/>
      <c r="D190" s="51"/>
      <c r="E190" s="51"/>
      <c r="F190" s="51" t="s">
        <v>1056</v>
      </c>
      <c r="G190" s="51"/>
      <c r="H190" s="51" t="s">
        <v>251</v>
      </c>
      <c r="I190" s="51"/>
      <c r="J190" s="51"/>
      <c r="K190" s="51"/>
      <c r="L190" s="51"/>
      <c r="M190" s="51"/>
    </row>
    <row r="191" spans="1:13" x14ac:dyDescent="0.25">
      <c r="A191" s="51"/>
      <c r="B191" s="51"/>
      <c r="C191" s="51"/>
      <c r="D191" s="51"/>
      <c r="E191" s="51"/>
      <c r="F191" s="51" t="s">
        <v>1057</v>
      </c>
      <c r="G191" s="51"/>
      <c r="H191" s="51" t="s">
        <v>252</v>
      </c>
      <c r="I191" s="51"/>
      <c r="J191" s="51"/>
      <c r="K191" s="51"/>
      <c r="L191" s="51"/>
      <c r="M191" s="51"/>
    </row>
    <row r="192" spans="1:13" x14ac:dyDescent="0.25">
      <c r="A192" s="51"/>
      <c r="B192" s="51"/>
      <c r="C192" s="51"/>
      <c r="D192" s="51"/>
      <c r="E192" s="51"/>
      <c r="F192" s="51" t="s">
        <v>1058</v>
      </c>
      <c r="G192" s="51"/>
      <c r="H192" s="51" t="s">
        <v>253</v>
      </c>
      <c r="I192" s="51"/>
      <c r="J192" s="51"/>
      <c r="K192" s="51"/>
      <c r="L192" s="51"/>
      <c r="M192" s="51"/>
    </row>
    <row r="193" spans="1:13" x14ac:dyDescent="0.25">
      <c r="A193" s="51"/>
      <c r="B193" s="51"/>
      <c r="C193" s="51"/>
      <c r="D193" s="51"/>
      <c r="E193" s="51"/>
      <c r="F193" s="51" t="s">
        <v>1059</v>
      </c>
      <c r="G193" s="51"/>
      <c r="H193" s="51" t="s">
        <v>254</v>
      </c>
      <c r="I193" s="51"/>
      <c r="J193" s="51"/>
      <c r="K193" s="51"/>
      <c r="L193" s="51"/>
      <c r="M193" s="51"/>
    </row>
    <row r="194" spans="1:13" x14ac:dyDescent="0.25">
      <c r="A194" s="51"/>
      <c r="B194" s="51"/>
      <c r="C194" s="51"/>
      <c r="D194" s="51"/>
      <c r="E194" s="51"/>
      <c r="F194" s="51" t="s">
        <v>1060</v>
      </c>
      <c r="G194" s="51"/>
      <c r="H194" s="51" t="s">
        <v>255</v>
      </c>
      <c r="I194" s="51"/>
      <c r="J194" s="51"/>
      <c r="K194" s="51"/>
      <c r="L194" s="51"/>
      <c r="M194" s="51"/>
    </row>
    <row r="195" spans="1:13" x14ac:dyDescent="0.25">
      <c r="A195" s="51"/>
      <c r="B195" s="51"/>
      <c r="C195" s="51"/>
      <c r="D195" s="51"/>
      <c r="E195" s="51"/>
      <c r="F195" s="51" t="s">
        <v>1061</v>
      </c>
      <c r="G195" s="51"/>
      <c r="H195" s="51" t="s">
        <v>256</v>
      </c>
      <c r="I195" s="51"/>
      <c r="J195" s="51"/>
      <c r="K195" s="51"/>
      <c r="L195" s="51"/>
      <c r="M195" s="51"/>
    </row>
    <row r="196" spans="1:13" x14ac:dyDescent="0.25">
      <c r="A196" s="51"/>
      <c r="B196" s="51"/>
      <c r="C196" s="51"/>
      <c r="D196" s="51"/>
      <c r="E196" s="51"/>
      <c r="F196" s="51" t="s">
        <v>1062</v>
      </c>
      <c r="G196" s="51"/>
      <c r="H196" s="51" t="s">
        <v>257</v>
      </c>
      <c r="I196" s="51"/>
      <c r="J196" s="51"/>
      <c r="K196" s="51"/>
      <c r="L196" s="51"/>
      <c r="M196" s="51"/>
    </row>
    <row r="197" spans="1:13" x14ac:dyDescent="0.25">
      <c r="A197" s="51"/>
      <c r="B197" s="51"/>
      <c r="C197" s="51"/>
      <c r="D197" s="51"/>
      <c r="E197" s="51"/>
      <c r="F197" s="51" t="s">
        <v>1063</v>
      </c>
      <c r="G197" s="51"/>
      <c r="H197" s="51" t="s">
        <v>258</v>
      </c>
      <c r="I197" s="51"/>
      <c r="J197" s="51"/>
      <c r="K197" s="51"/>
      <c r="L197" s="51"/>
      <c r="M197" s="51"/>
    </row>
    <row r="198" spans="1:13" x14ac:dyDescent="0.25">
      <c r="A198" s="51"/>
      <c r="B198" s="51"/>
      <c r="C198" s="51"/>
      <c r="D198" s="51"/>
      <c r="E198" s="51"/>
      <c r="F198" s="51" t="s">
        <v>1064</v>
      </c>
      <c r="G198" s="51"/>
      <c r="H198" s="51" t="s">
        <v>259</v>
      </c>
      <c r="I198" s="51"/>
      <c r="J198" s="51"/>
      <c r="K198" s="51"/>
      <c r="L198" s="51"/>
      <c r="M198" s="51"/>
    </row>
    <row r="199" spans="1:13" x14ac:dyDescent="0.25">
      <c r="A199" s="51"/>
      <c r="B199" s="51"/>
      <c r="C199" s="51"/>
      <c r="D199" s="51"/>
      <c r="E199" s="51"/>
      <c r="F199" s="51" t="s">
        <v>1065</v>
      </c>
      <c r="G199" s="51"/>
      <c r="H199" s="51" t="s">
        <v>260</v>
      </c>
      <c r="I199" s="51"/>
      <c r="J199" s="51"/>
      <c r="K199" s="51"/>
      <c r="L199" s="51"/>
      <c r="M199" s="51"/>
    </row>
    <row r="200" spans="1:13" x14ac:dyDescent="0.25">
      <c r="A200" s="51"/>
      <c r="B200" s="51"/>
      <c r="C200" s="51"/>
      <c r="D200" s="51"/>
      <c r="E200" s="51"/>
      <c r="F200" s="51" t="s">
        <v>1066</v>
      </c>
      <c r="G200" s="51"/>
      <c r="H200" s="51" t="s">
        <v>261</v>
      </c>
      <c r="I200" s="51"/>
      <c r="J200" s="51"/>
      <c r="K200" s="51"/>
      <c r="L200" s="51"/>
      <c r="M200" s="51"/>
    </row>
    <row r="201" spans="1:13" x14ac:dyDescent="0.25">
      <c r="F201" t="s">
        <v>1067</v>
      </c>
    </row>
    <row r="202" spans="1:13" x14ac:dyDescent="0.25">
      <c r="F202" t="s">
        <v>1068</v>
      </c>
    </row>
    <row r="203" spans="1:13" x14ac:dyDescent="0.25">
      <c r="F203" t="s">
        <v>1069</v>
      </c>
    </row>
    <row r="204" spans="1:13" x14ac:dyDescent="0.25">
      <c r="F204" t="s">
        <v>1070</v>
      </c>
    </row>
    <row r="205" spans="1:13" x14ac:dyDescent="0.25">
      <c r="F205" t="s">
        <v>1071</v>
      </c>
    </row>
    <row r="206" spans="1:13" x14ac:dyDescent="0.25">
      <c r="F206" t="s">
        <v>1072</v>
      </c>
    </row>
    <row r="207" spans="1:13" x14ac:dyDescent="0.25">
      <c r="F207" t="s">
        <v>1073</v>
      </c>
    </row>
    <row r="208" spans="1:13" x14ac:dyDescent="0.25">
      <c r="F208" t="s">
        <v>1074</v>
      </c>
    </row>
    <row r="209" spans="6:6" x14ac:dyDescent="0.25">
      <c r="F209" t="s">
        <v>1075</v>
      </c>
    </row>
    <row r="210" spans="6:6" x14ac:dyDescent="0.25">
      <c r="F210" t="s">
        <v>1076</v>
      </c>
    </row>
    <row r="211" spans="6:6" x14ac:dyDescent="0.25">
      <c r="F211" t="s">
        <v>1077</v>
      </c>
    </row>
    <row r="212" spans="6:6" x14ac:dyDescent="0.25">
      <c r="F212" t="s">
        <v>1078</v>
      </c>
    </row>
    <row r="213" spans="6:6" x14ac:dyDescent="0.25">
      <c r="F213" t="s">
        <v>1079</v>
      </c>
    </row>
    <row r="214" spans="6:6" x14ac:dyDescent="0.25">
      <c r="F214" t="s">
        <v>1080</v>
      </c>
    </row>
    <row r="215" spans="6:6" x14ac:dyDescent="0.25">
      <c r="F215" t="s">
        <v>1081</v>
      </c>
    </row>
    <row r="216" spans="6:6" x14ac:dyDescent="0.25">
      <c r="F216" t="s">
        <v>1082</v>
      </c>
    </row>
    <row r="217" spans="6:6" x14ac:dyDescent="0.25">
      <c r="F217" t="s">
        <v>1083</v>
      </c>
    </row>
    <row r="218" spans="6:6" x14ac:dyDescent="0.25">
      <c r="F218" t="s">
        <v>1084</v>
      </c>
    </row>
    <row r="219" spans="6:6" x14ac:dyDescent="0.25">
      <c r="F219" t="s">
        <v>1085</v>
      </c>
    </row>
    <row r="220" spans="6:6" x14ac:dyDescent="0.25">
      <c r="F220" t="s">
        <v>1086</v>
      </c>
    </row>
    <row r="221" spans="6:6" x14ac:dyDescent="0.25">
      <c r="F221" t="s">
        <v>1087</v>
      </c>
    </row>
    <row r="222" spans="6:6" x14ac:dyDescent="0.25">
      <c r="F222" t="s">
        <v>1088</v>
      </c>
    </row>
    <row r="223" spans="6:6" x14ac:dyDescent="0.25">
      <c r="F223" t="s">
        <v>1089</v>
      </c>
    </row>
    <row r="224" spans="6:6" x14ac:dyDescent="0.25">
      <c r="F224" t="s">
        <v>1090</v>
      </c>
    </row>
    <row r="225" spans="6:6" x14ac:dyDescent="0.25">
      <c r="F225" t="s">
        <v>1091</v>
      </c>
    </row>
    <row r="226" spans="6:6" x14ac:dyDescent="0.25">
      <c r="F226" t="s">
        <v>1092</v>
      </c>
    </row>
    <row r="227" spans="6:6" x14ac:dyDescent="0.25">
      <c r="F227" t="s">
        <v>1093</v>
      </c>
    </row>
    <row r="228" spans="6:6" x14ac:dyDescent="0.25">
      <c r="F228" t="s">
        <v>1094</v>
      </c>
    </row>
    <row r="229" spans="6:6" x14ac:dyDescent="0.25">
      <c r="F229" t="s">
        <v>1095</v>
      </c>
    </row>
    <row r="230" spans="6:6" x14ac:dyDescent="0.25">
      <c r="F230" t="s">
        <v>1096</v>
      </c>
    </row>
    <row r="231" spans="6:6" x14ac:dyDescent="0.25">
      <c r="F231" t="s">
        <v>1097</v>
      </c>
    </row>
    <row r="232" spans="6:6" x14ac:dyDescent="0.25">
      <c r="F232" t="s">
        <v>1098</v>
      </c>
    </row>
    <row r="233" spans="6:6" x14ac:dyDescent="0.25">
      <c r="F233" t="s">
        <v>1099</v>
      </c>
    </row>
    <row r="234" spans="6:6" x14ac:dyDescent="0.25">
      <c r="F234" t="s">
        <v>1100</v>
      </c>
    </row>
    <row r="235" spans="6:6" x14ac:dyDescent="0.25">
      <c r="F235" t="s">
        <v>1101</v>
      </c>
    </row>
    <row r="236" spans="6:6" x14ac:dyDescent="0.25">
      <c r="F236" t="s">
        <v>1117</v>
      </c>
    </row>
    <row r="237" spans="6:6" x14ac:dyDescent="0.25">
      <c r="F237" t="s">
        <v>1118</v>
      </c>
    </row>
    <row r="238" spans="6:6" x14ac:dyDescent="0.25">
      <c r="F238" t="s">
        <v>1119</v>
      </c>
    </row>
    <row r="239" spans="6:6" x14ac:dyDescent="0.25">
      <c r="F239" t="s">
        <v>1120</v>
      </c>
    </row>
    <row r="240" spans="6:6" x14ac:dyDescent="0.25">
      <c r="F240" t="s">
        <v>1121</v>
      </c>
    </row>
    <row r="241" spans="6:6" x14ac:dyDescent="0.25">
      <c r="F241" t="s">
        <v>1122</v>
      </c>
    </row>
    <row r="242" spans="6:6" x14ac:dyDescent="0.25">
      <c r="F242" t="s">
        <v>1123</v>
      </c>
    </row>
    <row r="243" spans="6:6" x14ac:dyDescent="0.25">
      <c r="F243" t="s">
        <v>1124</v>
      </c>
    </row>
    <row r="244" spans="6:6" x14ac:dyDescent="0.25">
      <c r="F244" t="s">
        <v>1125</v>
      </c>
    </row>
    <row r="245" spans="6:6" x14ac:dyDescent="0.25">
      <c r="F245" t="s">
        <v>1126</v>
      </c>
    </row>
    <row r="246" spans="6:6" x14ac:dyDescent="0.25">
      <c r="F246" t="s">
        <v>1127</v>
      </c>
    </row>
    <row r="247" spans="6:6" x14ac:dyDescent="0.25">
      <c r="F247" t="s">
        <v>1128</v>
      </c>
    </row>
    <row r="248" spans="6:6" x14ac:dyDescent="0.25">
      <c r="F248" t="s">
        <v>1129</v>
      </c>
    </row>
    <row r="249" spans="6:6" x14ac:dyDescent="0.25">
      <c r="F249" t="s">
        <v>1130</v>
      </c>
    </row>
    <row r="250" spans="6:6" x14ac:dyDescent="0.25">
      <c r="F250" t="s">
        <v>1131</v>
      </c>
    </row>
    <row r="251" spans="6:6" x14ac:dyDescent="0.25">
      <c r="F251" t="s">
        <v>1132</v>
      </c>
    </row>
    <row r="252" spans="6:6" x14ac:dyDescent="0.25">
      <c r="F252" t="s">
        <v>1133</v>
      </c>
    </row>
    <row r="253" spans="6:6" x14ac:dyDescent="0.25">
      <c r="F253" t="s">
        <v>1134</v>
      </c>
    </row>
    <row r="254" spans="6:6" x14ac:dyDescent="0.25">
      <c r="F254" t="s">
        <v>1135</v>
      </c>
    </row>
    <row r="255" spans="6:6" x14ac:dyDescent="0.25">
      <c r="F255" t="s">
        <v>1136</v>
      </c>
    </row>
    <row r="256" spans="6:6" x14ac:dyDescent="0.25">
      <c r="F256" t="s">
        <v>1137</v>
      </c>
    </row>
    <row r="257" spans="6:6" x14ac:dyDescent="0.25">
      <c r="F257" t="s">
        <v>1138</v>
      </c>
    </row>
    <row r="258" spans="6:6" x14ac:dyDescent="0.25">
      <c r="F258" t="s">
        <v>1139</v>
      </c>
    </row>
    <row r="259" spans="6:6" x14ac:dyDescent="0.25">
      <c r="F259" t="s">
        <v>1140</v>
      </c>
    </row>
    <row r="260" spans="6:6" x14ac:dyDescent="0.25">
      <c r="F260" t="s">
        <v>1141</v>
      </c>
    </row>
    <row r="261" spans="6:6" x14ac:dyDescent="0.25">
      <c r="F261" t="s">
        <v>1142</v>
      </c>
    </row>
    <row r="262" spans="6:6" x14ac:dyDescent="0.25">
      <c r="F262" t="s">
        <v>1143</v>
      </c>
    </row>
    <row r="263" spans="6:6" x14ac:dyDescent="0.25">
      <c r="F263" t="s">
        <v>1144</v>
      </c>
    </row>
    <row r="264" spans="6:6" x14ac:dyDescent="0.25">
      <c r="F264" t="s">
        <v>1145</v>
      </c>
    </row>
    <row r="265" spans="6:6" x14ac:dyDescent="0.25">
      <c r="F265" t="s">
        <v>1146</v>
      </c>
    </row>
    <row r="266" spans="6:6" x14ac:dyDescent="0.25">
      <c r="F266" t="s">
        <v>1147</v>
      </c>
    </row>
    <row r="267" spans="6:6" x14ac:dyDescent="0.25">
      <c r="F267" t="s">
        <v>1148</v>
      </c>
    </row>
    <row r="268" spans="6:6" x14ac:dyDescent="0.25">
      <c r="F268" t="s">
        <v>1149</v>
      </c>
    </row>
    <row r="269" spans="6:6" x14ac:dyDescent="0.25">
      <c r="F269" t="s">
        <v>1150</v>
      </c>
    </row>
    <row r="270" spans="6:6" x14ac:dyDescent="0.25">
      <c r="F270" t="s">
        <v>1102</v>
      </c>
    </row>
    <row r="271" spans="6:6" x14ac:dyDescent="0.25">
      <c r="F271" t="s">
        <v>1103</v>
      </c>
    </row>
    <row r="272" spans="6:6" x14ac:dyDescent="0.25">
      <c r="F272" t="s">
        <v>1104</v>
      </c>
    </row>
    <row r="273" spans="6:6" x14ac:dyDescent="0.25">
      <c r="F273" t="s">
        <v>1105</v>
      </c>
    </row>
    <row r="274" spans="6:6" x14ac:dyDescent="0.25">
      <c r="F274" t="s">
        <v>1106</v>
      </c>
    </row>
    <row r="275" spans="6:6" x14ac:dyDescent="0.25">
      <c r="F275" t="s">
        <v>1107</v>
      </c>
    </row>
    <row r="276" spans="6:6" x14ac:dyDescent="0.25">
      <c r="F276" t="s">
        <v>1108</v>
      </c>
    </row>
    <row r="277" spans="6:6" x14ac:dyDescent="0.25">
      <c r="F277" t="s">
        <v>1109</v>
      </c>
    </row>
    <row r="278" spans="6:6" x14ac:dyDescent="0.25">
      <c r="F278" t="s">
        <v>2188</v>
      </c>
    </row>
    <row r="279" spans="6:6" x14ac:dyDescent="0.25">
      <c r="F279" t="s">
        <v>822</v>
      </c>
    </row>
    <row r="280" spans="6:6" x14ac:dyDescent="0.25">
      <c r="F280" t="s">
        <v>823</v>
      </c>
    </row>
    <row r="281" spans="6:6" x14ac:dyDescent="0.25">
      <c r="F281" t="s">
        <v>824</v>
      </c>
    </row>
    <row r="282" spans="6:6" x14ac:dyDescent="0.25">
      <c r="F282" t="s">
        <v>825</v>
      </c>
    </row>
    <row r="283" spans="6:6" x14ac:dyDescent="0.25">
      <c r="F283" t="s">
        <v>826</v>
      </c>
    </row>
    <row r="284" spans="6:6" x14ac:dyDescent="0.25">
      <c r="F284" t="s">
        <v>827</v>
      </c>
    </row>
    <row r="285" spans="6:6" x14ac:dyDescent="0.25">
      <c r="F285" t="s">
        <v>828</v>
      </c>
    </row>
    <row r="286" spans="6:6" x14ac:dyDescent="0.25">
      <c r="F286" t="s">
        <v>829</v>
      </c>
    </row>
    <row r="287" spans="6:6" x14ac:dyDescent="0.25">
      <c r="F287" t="s">
        <v>830</v>
      </c>
    </row>
    <row r="288" spans="6:6" x14ac:dyDescent="0.25">
      <c r="F288" t="s">
        <v>831</v>
      </c>
    </row>
    <row r="289" spans="6:6" x14ac:dyDescent="0.25">
      <c r="F289" t="s">
        <v>2189</v>
      </c>
    </row>
    <row r="290" spans="6:6" x14ac:dyDescent="0.25">
      <c r="F290" t="s">
        <v>2188</v>
      </c>
    </row>
    <row r="291" spans="6:6" x14ac:dyDescent="0.25">
      <c r="F291" t="s">
        <v>3347</v>
      </c>
    </row>
    <row r="292" spans="6:6" x14ac:dyDescent="0.25">
      <c r="F292" t="s">
        <v>862</v>
      </c>
    </row>
  </sheetData>
  <sheetProtection algorithmName="SHA-512" hashValue="ybK3BEVcC5bZRCJni0LMF0kE9ecOFzkaqTZI25Nm1detmwBGh0S1etp6LVgEPxRM4yKKlAPptqK5Z5djq5OpuA==" saltValue="pkuGPmMbBUu6hkuKjvc/Dw==" spinCount="100000" sheet="1" objects="1" scenarios="1"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locked="0" defaultSize="0" print="0" autoFill="0" autoPict="0" macro="[0]!DynListsRefresh">
                <anchor moveWithCells="1">
                  <from>
                    <xdr:col>13</xdr:col>
                    <xdr:colOff>28575</xdr:colOff>
                    <xdr:row>0</xdr:row>
                    <xdr:rowOff>0</xdr:rowOff>
                  </from>
                  <to>
                    <xdr:col>14</xdr:col>
                    <xdr:colOff>647700</xdr:colOff>
                    <xdr:row>3</xdr:row>
                    <xdr:rowOff>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L361"/>
  <sheetViews>
    <sheetView zoomScale="85" zoomScaleNormal="85" workbookViewId="0">
      <selection activeCell="B12" sqref="B12"/>
    </sheetView>
  </sheetViews>
  <sheetFormatPr defaultRowHeight="15.75" x14ac:dyDescent="0.25"/>
  <cols>
    <col min="1" max="1" width="18.5" bestFit="1" customWidth="1"/>
    <col min="2" max="2" width="24" bestFit="1" customWidth="1"/>
    <col min="3" max="3" width="24.5" bestFit="1" customWidth="1"/>
    <col min="4" max="4" width="24.125" bestFit="1" customWidth="1"/>
    <col min="5" max="10" width="12.375" bestFit="1" customWidth="1"/>
    <col min="11" max="12" width="12.875" bestFit="1" customWidth="1"/>
    <col min="13" max="13" width="12.625" bestFit="1" customWidth="1"/>
    <col min="14" max="15" width="12.125" bestFit="1" customWidth="1"/>
    <col min="16" max="17" width="5.125" bestFit="1" customWidth="1"/>
    <col min="18" max="18" width="12.125" bestFit="1" customWidth="1"/>
  </cols>
  <sheetData>
    <row r="1" spans="1:12" x14ac:dyDescent="0.25">
      <c r="A1" s="66" t="s">
        <v>781</v>
      </c>
      <c r="B1" t="s">
        <v>782</v>
      </c>
      <c r="C1" t="s">
        <v>783</v>
      </c>
      <c r="D1" t="s">
        <v>784</v>
      </c>
      <c r="E1" t="s">
        <v>785</v>
      </c>
      <c r="F1" t="s">
        <v>786</v>
      </c>
      <c r="G1" t="s">
        <v>787</v>
      </c>
      <c r="H1" t="s">
        <v>788</v>
      </c>
      <c r="I1" t="s">
        <v>789</v>
      </c>
      <c r="J1" t="s">
        <v>790</v>
      </c>
      <c r="K1" t="s">
        <v>791</v>
      </c>
      <c r="L1" t="s">
        <v>792</v>
      </c>
    </row>
    <row r="2" spans="1:12" x14ac:dyDescent="0.25">
      <c r="A2" s="66">
        <v>44894.580092592594</v>
      </c>
      <c r="B2">
        <v>0</v>
      </c>
      <c r="C2">
        <v>21.733549118041992</v>
      </c>
      <c r="D2">
        <v>21.399393081665039</v>
      </c>
      <c r="E2">
        <v>20.927732467651367</v>
      </c>
      <c r="F2">
        <v>21.000936508178711</v>
      </c>
      <c r="G2">
        <v>22.540170669555664</v>
      </c>
      <c r="H2">
        <v>21.452766418457031</v>
      </c>
      <c r="I2">
        <v>20.905937194824219</v>
      </c>
      <c r="J2">
        <v>21.1114501953125</v>
      </c>
      <c r="K2">
        <v>1.9137339677399723E-6</v>
      </c>
      <c r="L2">
        <v>9.4722798849034007E-7</v>
      </c>
    </row>
    <row r="3" spans="1:12" x14ac:dyDescent="0.25">
      <c r="A3" s="66">
        <v>44894.580034722225</v>
      </c>
      <c r="B3">
        <v>0</v>
      </c>
      <c r="C3">
        <v>21.733797073364258</v>
      </c>
      <c r="D3">
        <v>21.399724960327148</v>
      </c>
      <c r="E3">
        <v>20.926198959350586</v>
      </c>
      <c r="F3">
        <v>21.000324249267578</v>
      </c>
      <c r="G3">
        <v>22.539556503295898</v>
      </c>
      <c r="H3">
        <v>21.452152252197266</v>
      </c>
      <c r="I3">
        <v>20.905937194824219</v>
      </c>
      <c r="J3">
        <v>21.110683441162109</v>
      </c>
      <c r="K3">
        <v>6.0244599353609374E-7</v>
      </c>
      <c r="L3">
        <v>-3.6431600847208756E-7</v>
      </c>
    </row>
    <row r="4" spans="1:12" x14ac:dyDescent="0.25">
      <c r="A4" s="66">
        <v>44894.579976851855</v>
      </c>
      <c r="B4">
        <v>0</v>
      </c>
      <c r="C4">
        <v>21.734088897705078</v>
      </c>
      <c r="D4">
        <v>21.399858474731445</v>
      </c>
      <c r="E4">
        <v>20.926506042480469</v>
      </c>
      <c r="F4">
        <v>20.999710083007813</v>
      </c>
      <c r="G4">
        <v>22.541244506835938</v>
      </c>
      <c r="H4">
        <v>21.452304840087891</v>
      </c>
      <c r="I4">
        <v>20.906089782714844</v>
      </c>
      <c r="J4">
        <v>21.111602783203125</v>
      </c>
      <c r="K4">
        <v>3.5528439639165299E-6</v>
      </c>
      <c r="L4">
        <v>-3.6429998573339617E-8</v>
      </c>
    </row>
    <row r="5" spans="1:12" x14ac:dyDescent="0.25">
      <c r="A5" s="66">
        <v>44894.579918981479</v>
      </c>
      <c r="B5">
        <v>0</v>
      </c>
      <c r="C5">
        <v>21.735288619995117</v>
      </c>
      <c r="D5">
        <v>21.400802612304688</v>
      </c>
      <c r="E5">
        <v>20.924205780029297</v>
      </c>
      <c r="F5">
        <v>20.998790740966797</v>
      </c>
      <c r="G5">
        <v>22.539403915405273</v>
      </c>
      <c r="H5">
        <v>21.452459335327148</v>
      </c>
      <c r="I5">
        <v>20.906396865844727</v>
      </c>
      <c r="J5">
        <v>21.110069274902344</v>
      </c>
      <c r="K5">
        <v>-3.8101998711681517E-7</v>
      </c>
      <c r="L5">
        <v>1.2751139593092375E-6</v>
      </c>
    </row>
    <row r="6" spans="1:12" x14ac:dyDescent="0.25">
      <c r="A6" s="66">
        <v>44894.579861111109</v>
      </c>
      <c r="B6">
        <v>0</v>
      </c>
      <c r="C6">
        <v>21.736747741699219</v>
      </c>
      <c r="D6">
        <v>21.40168571472168</v>
      </c>
      <c r="E6">
        <v>20.92558479309082</v>
      </c>
      <c r="F6">
        <v>20.998176574707031</v>
      </c>
      <c r="G6">
        <v>22.540018081665039</v>
      </c>
      <c r="H6">
        <v>21.452611923217773</v>
      </c>
      <c r="I6">
        <v>20.906396865844727</v>
      </c>
      <c r="J6">
        <v>21.110836029052734</v>
      </c>
      <c r="K6">
        <v>-5.3198000671272894E-8</v>
      </c>
      <c r="L6">
        <v>6.1934201767144259E-7</v>
      </c>
    </row>
    <row r="7" spans="1:12" x14ac:dyDescent="0.25">
      <c r="A7" s="66">
        <v>44894.57980324074</v>
      </c>
      <c r="B7">
        <v>0</v>
      </c>
      <c r="C7">
        <v>21.738035202026367</v>
      </c>
      <c r="D7">
        <v>21.401849746704102</v>
      </c>
      <c r="E7">
        <v>20.925891876220703</v>
      </c>
      <c r="F7">
        <v>20.997104644775391</v>
      </c>
      <c r="G7">
        <v>22.540170669555664</v>
      </c>
      <c r="H7">
        <v>21.45399284362793</v>
      </c>
      <c r="I7">
        <v>20.906703948974609</v>
      </c>
      <c r="J7">
        <v>21.110528945922852</v>
      </c>
      <c r="K7">
        <v>1.2580900374814519E-6</v>
      </c>
      <c r="L7">
        <v>1.2751139593092375E-6</v>
      </c>
    </row>
    <row r="8" spans="1:12" x14ac:dyDescent="0.25">
      <c r="A8" s="66">
        <v>44894.579745370371</v>
      </c>
      <c r="B8">
        <v>0</v>
      </c>
      <c r="C8">
        <v>21.73948860168457</v>
      </c>
      <c r="D8">
        <v>21.40147590637207</v>
      </c>
      <c r="E8">
        <v>20.926811218261719</v>
      </c>
      <c r="F8">
        <v>20.997104644775391</v>
      </c>
      <c r="G8">
        <v>22.540477752685547</v>
      </c>
      <c r="H8">
        <v>21.454452514648438</v>
      </c>
      <c r="I8">
        <v>20.907011032104492</v>
      </c>
      <c r="J8">
        <v>21.110528945922852</v>
      </c>
      <c r="K8">
        <v>2.746239999851241E-7</v>
      </c>
      <c r="L8">
        <v>9.4722798849034007E-7</v>
      </c>
    </row>
    <row r="9" spans="1:12" x14ac:dyDescent="0.25">
      <c r="A9" s="66">
        <v>44894.579687500001</v>
      </c>
      <c r="B9">
        <v>0</v>
      </c>
      <c r="C9">
        <v>21.739778518676758</v>
      </c>
      <c r="D9">
        <v>21.401273727416992</v>
      </c>
      <c r="E9">
        <v>20.930952072143555</v>
      </c>
      <c r="F9">
        <v>20.997257232666016</v>
      </c>
      <c r="G9">
        <v>22.540477752685547</v>
      </c>
      <c r="H9">
        <v>21.45506477355957</v>
      </c>
      <c r="I9">
        <v>20.906549453735352</v>
      </c>
      <c r="J9">
        <v>21.110376358032227</v>
      </c>
      <c r="K9">
        <v>-3.8101998711681517E-7</v>
      </c>
      <c r="L9">
        <v>9.4722798849034007E-7</v>
      </c>
    </row>
    <row r="10" spans="1:12" x14ac:dyDescent="0.25">
      <c r="A10" s="66">
        <v>44894.579629629632</v>
      </c>
      <c r="B10">
        <v>0</v>
      </c>
      <c r="C10">
        <v>21.738956451416016</v>
      </c>
      <c r="D10">
        <v>21.400997161865234</v>
      </c>
      <c r="E10">
        <v>20.930492401123047</v>
      </c>
      <c r="F10">
        <v>20.997104644775391</v>
      </c>
      <c r="G10">
        <v>22.540170669555664</v>
      </c>
      <c r="H10">
        <v>21.453838348388672</v>
      </c>
      <c r="I10">
        <v>20.906703948974609</v>
      </c>
      <c r="J10">
        <v>21.109762191772461</v>
      </c>
      <c r="K10">
        <v>1.2580900374814519E-6</v>
      </c>
      <c r="L10">
        <v>6.1934201767144259E-7</v>
      </c>
    </row>
    <row r="11" spans="1:12" x14ac:dyDescent="0.25">
      <c r="A11" s="66">
        <v>44894.579571759263</v>
      </c>
      <c r="B11">
        <v>0</v>
      </c>
      <c r="C11">
        <v>21.73777961730957</v>
      </c>
      <c r="D11">
        <v>21.40118408203125</v>
      </c>
      <c r="E11">
        <v>20.935705184936523</v>
      </c>
      <c r="F11">
        <v>20.997257232666016</v>
      </c>
      <c r="G11">
        <v>22.540630340576172</v>
      </c>
      <c r="H11">
        <v>21.453838348388672</v>
      </c>
      <c r="I11">
        <v>20.906244277954102</v>
      </c>
      <c r="J11">
        <v>21.109762191772461</v>
      </c>
      <c r="K11">
        <v>9.3026801550877281E-7</v>
      </c>
      <c r="L11">
        <v>9.4722798849034007E-7</v>
      </c>
    </row>
    <row r="12" spans="1:12" x14ac:dyDescent="0.25">
      <c r="A12" s="66">
        <v>44894.579513888886</v>
      </c>
      <c r="B12">
        <v>0</v>
      </c>
      <c r="C12">
        <v>21.737226486206055</v>
      </c>
      <c r="D12">
        <v>21.400871276855469</v>
      </c>
      <c r="E12">
        <v>20.938924789428711</v>
      </c>
      <c r="F12">
        <v>20.996644973754883</v>
      </c>
      <c r="G12">
        <v>22.539403915405273</v>
      </c>
      <c r="H12">
        <v>21.454605102539063</v>
      </c>
      <c r="I12">
        <v>20.906549453735352</v>
      </c>
      <c r="J12">
        <v>21.108230590820313</v>
      </c>
      <c r="K12">
        <v>-3.8101998711681517E-7</v>
      </c>
      <c r="L12">
        <v>2.9145599000912625E-7</v>
      </c>
    </row>
    <row r="13" spans="1:12" x14ac:dyDescent="0.25">
      <c r="A13" s="66">
        <v>44894.579456018517</v>
      </c>
      <c r="B13">
        <v>0</v>
      </c>
      <c r="C13">
        <v>21.737951278686523</v>
      </c>
      <c r="D13">
        <v>21.40015983581543</v>
      </c>
      <c r="E13">
        <v>20.937850952148438</v>
      </c>
      <c r="F13">
        <v>20.996950149536133</v>
      </c>
      <c r="G13">
        <v>22.540937423706055</v>
      </c>
      <c r="H13">
        <v>21.453378677368164</v>
      </c>
      <c r="I13">
        <v>20.905782699584961</v>
      </c>
      <c r="J13">
        <v>21.108230590820313</v>
      </c>
      <c r="K13">
        <v>-7.0884198066778481E-7</v>
      </c>
      <c r="L13">
        <v>2.9145599000912625E-7</v>
      </c>
    </row>
    <row r="14" spans="1:12" x14ac:dyDescent="0.25">
      <c r="A14" s="66">
        <v>44894.579398148147</v>
      </c>
      <c r="B14">
        <v>0</v>
      </c>
      <c r="C14">
        <v>21.738443374633789</v>
      </c>
      <c r="D14">
        <v>21.399038314819336</v>
      </c>
      <c r="E14">
        <v>20.935550689697266</v>
      </c>
      <c r="F14">
        <v>20.997871398925781</v>
      </c>
      <c r="G14">
        <v>22.539403915405273</v>
      </c>
      <c r="H14">
        <v>21.45429801940918</v>
      </c>
      <c r="I14">
        <v>20.904556274414063</v>
      </c>
      <c r="J14">
        <v>21.10869026184082</v>
      </c>
      <c r="K14">
        <v>2.746239999851241E-7</v>
      </c>
      <c r="L14">
        <v>9.4722798849034007E-7</v>
      </c>
    </row>
    <row r="15" spans="1:12" x14ac:dyDescent="0.25">
      <c r="A15" s="66">
        <v>44894.579340277778</v>
      </c>
      <c r="B15">
        <v>0</v>
      </c>
      <c r="C15">
        <v>21.738933563232422</v>
      </c>
      <c r="D15">
        <v>21.398908615112305</v>
      </c>
      <c r="E15">
        <v>20.932945251464844</v>
      </c>
      <c r="F15">
        <v>20.998638153076172</v>
      </c>
      <c r="G15">
        <v>22.540477752685547</v>
      </c>
      <c r="H15">
        <v>21.451845169067383</v>
      </c>
      <c r="I15">
        <v>20.90501594543457</v>
      </c>
      <c r="J15">
        <v>21.10792350769043</v>
      </c>
      <c r="K15">
        <v>-3.8101998711681517E-7</v>
      </c>
      <c r="L15">
        <v>-3.6429998573339617E-8</v>
      </c>
    </row>
    <row r="16" spans="1:12" x14ac:dyDescent="0.25">
      <c r="A16" s="66">
        <v>44894.579282407409</v>
      </c>
      <c r="B16">
        <v>0</v>
      </c>
      <c r="C16">
        <v>21.740745544433594</v>
      </c>
      <c r="D16">
        <v>21.399024963378906</v>
      </c>
      <c r="E16">
        <v>20.928958892822266</v>
      </c>
      <c r="F16">
        <v>20.998638153076172</v>
      </c>
      <c r="G16">
        <v>22.540937423706055</v>
      </c>
      <c r="H16">
        <v>21.451999664306641</v>
      </c>
      <c r="I16">
        <v>20.904403686523438</v>
      </c>
      <c r="J16">
        <v>21.10869026184082</v>
      </c>
      <c r="K16">
        <v>-3.8101998711681517E-7</v>
      </c>
      <c r="L16">
        <v>2.9145599000912625E-7</v>
      </c>
    </row>
    <row r="17" spans="1:12" x14ac:dyDescent="0.25">
      <c r="A17" s="66">
        <v>44894.579224537039</v>
      </c>
      <c r="B17">
        <v>0</v>
      </c>
      <c r="C17">
        <v>21.740270614624023</v>
      </c>
      <c r="D17">
        <v>21.399311065673828</v>
      </c>
      <c r="E17">
        <v>20.925432205200195</v>
      </c>
      <c r="F17">
        <v>20.999404907226563</v>
      </c>
      <c r="G17">
        <v>22.540477752685547</v>
      </c>
      <c r="H17">
        <v>21.453531265258789</v>
      </c>
      <c r="I17">
        <v>20.903329849243164</v>
      </c>
      <c r="J17">
        <v>21.107002258300781</v>
      </c>
      <c r="K17">
        <v>6.0244599353609374E-7</v>
      </c>
      <c r="L17">
        <v>-3.6431600847208756E-7</v>
      </c>
    </row>
    <row r="18" spans="1:12" x14ac:dyDescent="0.25">
      <c r="A18" s="66">
        <v>44894.57916666667</v>
      </c>
      <c r="B18">
        <v>0</v>
      </c>
      <c r="C18">
        <v>21.739339828491211</v>
      </c>
      <c r="D18">
        <v>21.398899078369141</v>
      </c>
      <c r="E18">
        <v>20.923284530639648</v>
      </c>
      <c r="F18">
        <v>21.00016975402832</v>
      </c>
      <c r="G18">
        <v>22.540170669555664</v>
      </c>
      <c r="H18">
        <v>21.454452514648438</v>
      </c>
      <c r="I18">
        <v>20.90394401550293</v>
      </c>
      <c r="J18">
        <v>21.107463836669922</v>
      </c>
      <c r="K18">
        <v>-1.692308046585822E-6</v>
      </c>
      <c r="L18">
        <v>9.4722798849034007E-7</v>
      </c>
    </row>
    <row r="19" spans="1:12" x14ac:dyDescent="0.25">
      <c r="A19" s="66">
        <v>44894.579108796293</v>
      </c>
      <c r="B19">
        <v>0</v>
      </c>
      <c r="C19">
        <v>21.73893928527832</v>
      </c>
      <c r="D19">
        <v>21.399639129638672</v>
      </c>
      <c r="E19">
        <v>20.923898696899414</v>
      </c>
      <c r="F19">
        <v>21.001091003417969</v>
      </c>
      <c r="G19">
        <v>22.541244506835938</v>
      </c>
      <c r="H19">
        <v>21.45123291015625</v>
      </c>
      <c r="I19">
        <v>20.903636932373047</v>
      </c>
      <c r="J19">
        <v>21.106849670410156</v>
      </c>
      <c r="K19">
        <v>2.746239999851241E-7</v>
      </c>
      <c r="L19">
        <v>2.9145599000912625E-7</v>
      </c>
    </row>
    <row r="20" spans="1:12" x14ac:dyDescent="0.25">
      <c r="A20" s="66">
        <v>44894.579050925924</v>
      </c>
      <c r="B20">
        <v>0</v>
      </c>
      <c r="C20">
        <v>21.739719390869141</v>
      </c>
      <c r="D20">
        <v>21.400192260742188</v>
      </c>
      <c r="E20">
        <v>20.925739288330078</v>
      </c>
      <c r="F20">
        <v>21.001703262329102</v>
      </c>
      <c r="G20">
        <v>22.541858673095703</v>
      </c>
      <c r="H20">
        <v>21.454145431518555</v>
      </c>
      <c r="I20">
        <v>20.902563095092773</v>
      </c>
      <c r="J20">
        <v>21.105775833129883</v>
      </c>
      <c r="K20">
        <v>9.3026801550877281E-7</v>
      </c>
      <c r="L20">
        <v>-3.6429998573339617E-8</v>
      </c>
    </row>
    <row r="21" spans="1:12" x14ac:dyDescent="0.25">
      <c r="A21" s="66">
        <v>44894.578993055555</v>
      </c>
      <c r="B21">
        <v>0</v>
      </c>
      <c r="C21">
        <v>21.740821838378906</v>
      </c>
      <c r="D21">
        <v>21.400413513183594</v>
      </c>
      <c r="E21">
        <v>20.9283447265625</v>
      </c>
      <c r="F21">
        <v>21.002010345458984</v>
      </c>
      <c r="G21">
        <v>22.542625427246094</v>
      </c>
      <c r="H21">
        <v>21.453378677368164</v>
      </c>
      <c r="I21">
        <v>20.901491165161133</v>
      </c>
      <c r="J21">
        <v>21.106237411499023</v>
      </c>
      <c r="K21">
        <v>2.746239999851241E-7</v>
      </c>
      <c r="L21">
        <v>9.4722798849034007E-7</v>
      </c>
    </row>
    <row r="22" spans="1:12" x14ac:dyDescent="0.25">
      <c r="A22" s="66">
        <v>44894.578935185185</v>
      </c>
      <c r="B22">
        <v>0</v>
      </c>
      <c r="C22">
        <v>21.742214202880859</v>
      </c>
      <c r="D22">
        <v>21.400129318237305</v>
      </c>
      <c r="E22">
        <v>20.928958892822266</v>
      </c>
      <c r="F22">
        <v>21.003543853759766</v>
      </c>
      <c r="G22">
        <v>22.542318344116211</v>
      </c>
      <c r="H22">
        <v>21.452152252197266</v>
      </c>
      <c r="I22">
        <v>20.900417327880859</v>
      </c>
      <c r="J22">
        <v>21.104703903198242</v>
      </c>
      <c r="K22">
        <v>6.0244599353609374E-7</v>
      </c>
      <c r="L22">
        <v>-1.3479740346156177E-6</v>
      </c>
    </row>
    <row r="23" spans="1:12" x14ac:dyDescent="0.25">
      <c r="A23" s="66">
        <v>44894.578877314816</v>
      </c>
      <c r="B23">
        <v>0</v>
      </c>
      <c r="C23">
        <v>21.743659973144531</v>
      </c>
      <c r="D23">
        <v>21.400527954101563</v>
      </c>
      <c r="E23">
        <v>20.929725646972656</v>
      </c>
      <c r="F23">
        <v>21.002317428588867</v>
      </c>
      <c r="G23">
        <v>22.541858673095703</v>
      </c>
      <c r="H23">
        <v>21.453226089477539</v>
      </c>
      <c r="I23">
        <v>20.900262832641602</v>
      </c>
      <c r="J23">
        <v>21.103630065917969</v>
      </c>
      <c r="K23">
        <v>2.746239999851241E-7</v>
      </c>
      <c r="L23">
        <v>9.4722798849034007E-7</v>
      </c>
    </row>
    <row r="24" spans="1:12" x14ac:dyDescent="0.25">
      <c r="A24" s="66">
        <v>44894.578819444447</v>
      </c>
      <c r="B24">
        <v>0</v>
      </c>
      <c r="C24">
        <v>21.746509552001953</v>
      </c>
      <c r="D24">
        <v>21.400527954101563</v>
      </c>
      <c r="E24">
        <v>20.926965713500977</v>
      </c>
      <c r="F24">
        <v>21.002317428588867</v>
      </c>
      <c r="G24">
        <v>22.541244506835938</v>
      </c>
      <c r="H24">
        <v>21.454605102539063</v>
      </c>
      <c r="I24">
        <v>20.900569915771484</v>
      </c>
      <c r="J24">
        <v>21.103322982788086</v>
      </c>
      <c r="K24">
        <v>2.746239999851241E-7</v>
      </c>
      <c r="L24">
        <v>9.4722798849034007E-7</v>
      </c>
    </row>
    <row r="25" spans="1:12" x14ac:dyDescent="0.25">
      <c r="A25" s="66">
        <v>44894.578761574077</v>
      </c>
      <c r="B25">
        <v>0</v>
      </c>
      <c r="C25">
        <v>21.749320983886719</v>
      </c>
      <c r="D25">
        <v>21.400680541992188</v>
      </c>
      <c r="E25">
        <v>20.925432205200195</v>
      </c>
      <c r="F25">
        <v>21.003084182739258</v>
      </c>
      <c r="G25">
        <v>22.542318344116211</v>
      </c>
      <c r="H25">
        <v>21.455831527709961</v>
      </c>
      <c r="I25">
        <v>20.898269653320313</v>
      </c>
      <c r="J25">
        <v>21.103630065917969</v>
      </c>
      <c r="K25">
        <v>2.746239999851241E-7</v>
      </c>
      <c r="L25">
        <v>2.9145599000912625E-7</v>
      </c>
    </row>
    <row r="26" spans="1:12" x14ac:dyDescent="0.25">
      <c r="A26" s="66">
        <v>44894.578703703701</v>
      </c>
      <c r="B26">
        <v>0</v>
      </c>
      <c r="C26">
        <v>21.752262115478516</v>
      </c>
      <c r="D26">
        <v>21.400911331176758</v>
      </c>
      <c r="E26">
        <v>20.92205810546875</v>
      </c>
      <c r="F26">
        <v>21.003391265869141</v>
      </c>
      <c r="G26">
        <v>22.542625427246094</v>
      </c>
      <c r="H26">
        <v>21.454605102539063</v>
      </c>
      <c r="I26">
        <v>20.897502899169922</v>
      </c>
      <c r="J26">
        <v>21.103782653808594</v>
      </c>
      <c r="K26">
        <v>-5.3198000671272894E-8</v>
      </c>
      <c r="L26">
        <v>6.1934201767144259E-7</v>
      </c>
    </row>
    <row r="27" spans="1:12" x14ac:dyDescent="0.25">
      <c r="A27" s="66">
        <v>44894.578645833331</v>
      </c>
      <c r="B27">
        <v>0</v>
      </c>
      <c r="C27">
        <v>21.753395080566406</v>
      </c>
      <c r="D27">
        <v>21.401678085327148</v>
      </c>
      <c r="E27">
        <v>20.918838500976563</v>
      </c>
      <c r="F27">
        <v>21.0029296875</v>
      </c>
      <c r="G27">
        <v>22.542163848876953</v>
      </c>
      <c r="H27">
        <v>21.455371856689453</v>
      </c>
      <c r="I27">
        <v>20.897809982299805</v>
      </c>
      <c r="J27">
        <v>21.103630065917969</v>
      </c>
      <c r="K27">
        <v>1.5859119457672932E-6</v>
      </c>
      <c r="L27">
        <v>9.4722798849034007E-7</v>
      </c>
    </row>
    <row r="28" spans="1:12" x14ac:dyDescent="0.25">
      <c r="A28" s="66">
        <v>44894.578587962962</v>
      </c>
      <c r="B28">
        <v>0</v>
      </c>
      <c r="C28">
        <v>21.751548767089844</v>
      </c>
      <c r="D28">
        <v>21.402027130126953</v>
      </c>
      <c r="E28">
        <v>20.915773391723633</v>
      </c>
      <c r="F28">
        <v>21.004158020019531</v>
      </c>
      <c r="G28">
        <v>22.543392181396484</v>
      </c>
      <c r="H28">
        <v>21.454757690429688</v>
      </c>
      <c r="I28">
        <v>20.896890640258789</v>
      </c>
      <c r="J28">
        <v>21.104089736938477</v>
      </c>
      <c r="K28">
        <v>-3.8101998711681517E-7</v>
      </c>
      <c r="L28">
        <v>2.9145599000912625E-7</v>
      </c>
    </row>
    <row r="29" spans="1:12" x14ac:dyDescent="0.25">
      <c r="A29" s="66">
        <v>44894.578530092593</v>
      </c>
      <c r="B29">
        <v>0</v>
      </c>
      <c r="C29">
        <v>21.749073028564453</v>
      </c>
      <c r="D29">
        <v>21.402582168579102</v>
      </c>
      <c r="E29">
        <v>20.912092208862305</v>
      </c>
      <c r="F29">
        <v>21.003236770629883</v>
      </c>
      <c r="G29">
        <v>22.543237686157227</v>
      </c>
      <c r="H29">
        <v>21.455219268798828</v>
      </c>
      <c r="I29">
        <v>20.897809982299805</v>
      </c>
      <c r="J29">
        <v>21.104396820068359</v>
      </c>
      <c r="K29">
        <v>6.0244599353609374E-7</v>
      </c>
      <c r="L29">
        <v>-3.6429998573339617E-8</v>
      </c>
    </row>
    <row r="30" spans="1:12" x14ac:dyDescent="0.25">
      <c r="A30" s="66">
        <v>44894.578472222223</v>
      </c>
      <c r="B30">
        <v>0</v>
      </c>
      <c r="C30">
        <v>21.746179580688477</v>
      </c>
      <c r="D30">
        <v>21.402847290039063</v>
      </c>
      <c r="E30">
        <v>20.91270637512207</v>
      </c>
      <c r="F30">
        <v>21.003696441650391</v>
      </c>
      <c r="G30">
        <v>22.543085098266602</v>
      </c>
      <c r="H30">
        <v>21.455219268798828</v>
      </c>
      <c r="I30">
        <v>20.897809982299805</v>
      </c>
      <c r="J30">
        <v>21.102710723876953</v>
      </c>
      <c r="K30">
        <v>9.3026801550877281E-7</v>
      </c>
      <c r="L30">
        <v>2.9145599000912625E-7</v>
      </c>
    </row>
    <row r="31" spans="1:12" x14ac:dyDescent="0.25">
      <c r="A31" s="66">
        <v>44894.578414351854</v>
      </c>
      <c r="B31">
        <v>0</v>
      </c>
      <c r="C31">
        <v>21.742242813110352</v>
      </c>
      <c r="D31">
        <v>21.402364730834961</v>
      </c>
      <c r="E31">
        <v>20.915311813354492</v>
      </c>
      <c r="F31">
        <v>21.004617691040039</v>
      </c>
      <c r="G31">
        <v>22.542318344116211</v>
      </c>
      <c r="H31">
        <v>21.456905364990234</v>
      </c>
      <c r="I31">
        <v>20.897502899169922</v>
      </c>
      <c r="J31">
        <v>21.103322982788086</v>
      </c>
      <c r="K31">
        <v>6.0244599353609374E-7</v>
      </c>
      <c r="L31">
        <v>9.4722798849034007E-7</v>
      </c>
    </row>
    <row r="32" spans="1:12" x14ac:dyDescent="0.25">
      <c r="A32" s="66">
        <v>44894.578356481485</v>
      </c>
      <c r="B32">
        <v>0</v>
      </c>
      <c r="C32">
        <v>21.742279052734375</v>
      </c>
      <c r="D32">
        <v>21.40245246887207</v>
      </c>
      <c r="E32">
        <v>20.918533325195313</v>
      </c>
      <c r="F32">
        <v>21.00262451171875</v>
      </c>
      <c r="G32">
        <v>22.541704177856445</v>
      </c>
      <c r="H32">
        <v>21.455219268798828</v>
      </c>
      <c r="I32">
        <v>20.897502899169922</v>
      </c>
      <c r="J32">
        <v>21.103015899658203</v>
      </c>
      <c r="K32">
        <v>-4.6427057895925827E-6</v>
      </c>
      <c r="L32">
        <v>2.9145599000912625E-7</v>
      </c>
    </row>
    <row r="33" spans="1:12" x14ac:dyDescent="0.25">
      <c r="A33" s="66">
        <v>44894.578298611108</v>
      </c>
      <c r="B33">
        <v>0</v>
      </c>
      <c r="C33">
        <v>21.744657516479492</v>
      </c>
      <c r="D33">
        <v>21.402719497680664</v>
      </c>
      <c r="E33">
        <v>20.918071746826172</v>
      </c>
      <c r="F33">
        <v>21.004617691040039</v>
      </c>
      <c r="G33">
        <v>22.542163848876953</v>
      </c>
      <c r="H33">
        <v>21.456291198730469</v>
      </c>
      <c r="I33">
        <v>20.896736145019531</v>
      </c>
      <c r="J33">
        <v>21.102710723876953</v>
      </c>
      <c r="K33">
        <v>2.746239999851241E-7</v>
      </c>
      <c r="L33">
        <v>2.9145599000912625E-7</v>
      </c>
    </row>
    <row r="34" spans="1:12" x14ac:dyDescent="0.25">
      <c r="A34" s="66">
        <v>44894.578240740739</v>
      </c>
      <c r="B34">
        <v>0</v>
      </c>
      <c r="C34">
        <v>21.746974945068359</v>
      </c>
      <c r="D34">
        <v>21.402395248413086</v>
      </c>
      <c r="E34">
        <v>20.919759750366211</v>
      </c>
      <c r="F34">
        <v>21.003543853759766</v>
      </c>
      <c r="G34">
        <v>22.541858673095703</v>
      </c>
      <c r="H34">
        <v>21.455219268798828</v>
      </c>
      <c r="I34">
        <v>20.896123886108398</v>
      </c>
      <c r="J34">
        <v>21.103630065917969</v>
      </c>
      <c r="K34">
        <v>-7.0884198066778481E-7</v>
      </c>
      <c r="L34">
        <v>2.9145599000912625E-7</v>
      </c>
    </row>
    <row r="35" spans="1:12" x14ac:dyDescent="0.25">
      <c r="A35" s="66">
        <v>44894.578182870369</v>
      </c>
      <c r="B35">
        <v>0</v>
      </c>
      <c r="C35">
        <v>21.748870849609375</v>
      </c>
      <c r="D35">
        <v>21.40203857421875</v>
      </c>
      <c r="E35">
        <v>20.91929817199707</v>
      </c>
      <c r="F35">
        <v>21.003236770629883</v>
      </c>
      <c r="G35">
        <v>22.542930603027344</v>
      </c>
      <c r="H35">
        <v>21.455524444580078</v>
      </c>
      <c r="I35">
        <v>20.895969390869141</v>
      </c>
      <c r="J35">
        <v>21.102556228637695</v>
      </c>
      <c r="K35">
        <v>1.2580900374814519E-6</v>
      </c>
      <c r="L35">
        <v>2.9145599000912625E-7</v>
      </c>
    </row>
    <row r="36" spans="1:12" x14ac:dyDescent="0.25">
      <c r="A36" s="66">
        <v>44894.578125</v>
      </c>
      <c r="B36">
        <v>0</v>
      </c>
      <c r="C36">
        <v>21.751934051513672</v>
      </c>
      <c r="D36">
        <v>21.401571273803711</v>
      </c>
      <c r="E36">
        <v>20.91899299621582</v>
      </c>
      <c r="F36">
        <v>21.003236770629883</v>
      </c>
      <c r="G36">
        <v>22.542625427246094</v>
      </c>
      <c r="H36">
        <v>21.45506477355957</v>
      </c>
      <c r="I36">
        <v>20.894590377807617</v>
      </c>
      <c r="J36">
        <v>21.102710723876953</v>
      </c>
      <c r="K36">
        <v>1.5859119457672932E-6</v>
      </c>
      <c r="L36">
        <v>6.1934201767144259E-7</v>
      </c>
    </row>
    <row r="37" spans="1:12" x14ac:dyDescent="0.25">
      <c r="A37" s="66">
        <v>44894.578067129631</v>
      </c>
      <c r="B37">
        <v>0</v>
      </c>
      <c r="C37">
        <v>21.754693984985352</v>
      </c>
      <c r="D37">
        <v>21.40138053894043</v>
      </c>
      <c r="E37">
        <v>20.915311813354492</v>
      </c>
      <c r="F37">
        <v>21.002777099609375</v>
      </c>
      <c r="G37">
        <v>22.542470932006836</v>
      </c>
      <c r="H37">
        <v>21.455219268798828</v>
      </c>
      <c r="I37">
        <v>20.895664215087891</v>
      </c>
      <c r="J37">
        <v>21.102249145507813</v>
      </c>
      <c r="K37">
        <v>9.3026801550877281E-7</v>
      </c>
      <c r="L37">
        <v>2.9145599000912625E-7</v>
      </c>
    </row>
    <row r="38" spans="1:12" x14ac:dyDescent="0.25">
      <c r="A38" s="66">
        <v>44894.578009259261</v>
      </c>
      <c r="B38">
        <v>0</v>
      </c>
      <c r="C38">
        <v>21.756961822509766</v>
      </c>
      <c r="D38">
        <v>21.401300430297852</v>
      </c>
      <c r="E38">
        <v>20.917766571044922</v>
      </c>
      <c r="F38">
        <v>21.003084182739258</v>
      </c>
      <c r="G38">
        <v>22.542470932006836</v>
      </c>
      <c r="H38">
        <v>21.456291198730469</v>
      </c>
      <c r="I38">
        <v>20.895509719848633</v>
      </c>
      <c r="J38">
        <v>21.102710723876953</v>
      </c>
      <c r="K38">
        <v>6.0244599353609374E-7</v>
      </c>
      <c r="L38">
        <v>2.9145599000912625E-7</v>
      </c>
    </row>
    <row r="39" spans="1:12" x14ac:dyDescent="0.25">
      <c r="A39" s="66">
        <v>44894.577951388892</v>
      </c>
      <c r="B39">
        <v>0</v>
      </c>
      <c r="C39">
        <v>21.757892608642578</v>
      </c>
      <c r="D39">
        <v>21.401449203491211</v>
      </c>
      <c r="E39">
        <v>20.91899299621582</v>
      </c>
      <c r="F39">
        <v>21.003084182739258</v>
      </c>
      <c r="G39">
        <v>22.542011260986328</v>
      </c>
      <c r="H39">
        <v>21.45399284362793</v>
      </c>
      <c r="I39">
        <v>20.895050048828125</v>
      </c>
      <c r="J39">
        <v>21.10240364074707</v>
      </c>
      <c r="K39">
        <v>6.0244599353609374E-7</v>
      </c>
      <c r="L39">
        <v>-3.6429998573339617E-8</v>
      </c>
    </row>
    <row r="40" spans="1:12" x14ac:dyDescent="0.25">
      <c r="A40" s="66">
        <v>44894.577893518515</v>
      </c>
      <c r="B40">
        <v>0</v>
      </c>
      <c r="C40">
        <v>21.757787704467773</v>
      </c>
      <c r="D40">
        <v>21.400688171386719</v>
      </c>
      <c r="E40">
        <v>20.920372009277344</v>
      </c>
      <c r="F40">
        <v>21.004310607910156</v>
      </c>
      <c r="G40">
        <v>22.541858673095703</v>
      </c>
      <c r="H40">
        <v>21.456750869750977</v>
      </c>
      <c r="I40">
        <v>20.895664215087891</v>
      </c>
      <c r="J40">
        <v>21.10240364074707</v>
      </c>
      <c r="K40">
        <v>1.2580900374814519E-6</v>
      </c>
      <c r="L40">
        <v>2.9145599000912625E-7</v>
      </c>
    </row>
    <row r="41" spans="1:12" x14ac:dyDescent="0.25">
      <c r="A41" s="66">
        <v>44894.577835648146</v>
      </c>
      <c r="B41">
        <v>0</v>
      </c>
      <c r="C41">
        <v>21.75628662109375</v>
      </c>
      <c r="D41">
        <v>21.399595260620117</v>
      </c>
      <c r="E41">
        <v>20.918838500976563</v>
      </c>
      <c r="F41">
        <v>21.003696441650391</v>
      </c>
      <c r="G41">
        <v>22.542163848876953</v>
      </c>
      <c r="H41">
        <v>21.45506477355957</v>
      </c>
      <c r="I41">
        <v>20.896430969238281</v>
      </c>
      <c r="J41">
        <v>21.102863311767578</v>
      </c>
      <c r="K41">
        <v>1.2580900374814519E-6</v>
      </c>
      <c r="L41">
        <v>6.1934201767144259E-7</v>
      </c>
    </row>
    <row r="42" spans="1:12" x14ac:dyDescent="0.25">
      <c r="A42" s="66">
        <v>44894.577777777777</v>
      </c>
      <c r="B42">
        <v>0</v>
      </c>
      <c r="C42">
        <v>21.752841949462891</v>
      </c>
      <c r="D42">
        <v>21.398857116699219</v>
      </c>
      <c r="E42">
        <v>20.918071746826172</v>
      </c>
      <c r="F42">
        <v>21.003850936889648</v>
      </c>
      <c r="G42">
        <v>22.542011260986328</v>
      </c>
      <c r="H42">
        <v>21.452152252197266</v>
      </c>
      <c r="I42">
        <v>20.894437789916992</v>
      </c>
      <c r="J42">
        <v>21.102096557617188</v>
      </c>
      <c r="K42">
        <v>2.8971999199711718E-6</v>
      </c>
      <c r="L42">
        <v>1.2751139593092375E-6</v>
      </c>
    </row>
    <row r="43" spans="1:12" x14ac:dyDescent="0.25">
      <c r="A43" s="66">
        <v>44894.577719907407</v>
      </c>
      <c r="B43">
        <v>0</v>
      </c>
      <c r="C43">
        <v>21.748382568359375</v>
      </c>
      <c r="D43">
        <v>21.398300170898438</v>
      </c>
      <c r="E43">
        <v>20.919145584106445</v>
      </c>
      <c r="F43">
        <v>21.004310607910156</v>
      </c>
      <c r="G43">
        <v>22.542470932006836</v>
      </c>
      <c r="H43">
        <v>21.45506477355957</v>
      </c>
      <c r="I43">
        <v>20.896430969238281</v>
      </c>
      <c r="J43">
        <v>21.101484298706055</v>
      </c>
      <c r="K43">
        <v>6.0244599353609374E-7</v>
      </c>
      <c r="L43">
        <v>-1.0200880069533014E-6</v>
      </c>
    </row>
    <row r="44" spans="1:12" x14ac:dyDescent="0.25">
      <c r="A44" s="66">
        <v>44894.577662037038</v>
      </c>
      <c r="B44">
        <v>0</v>
      </c>
      <c r="C44">
        <v>21.744003295898438</v>
      </c>
      <c r="D44">
        <v>21.397483825683594</v>
      </c>
      <c r="E44">
        <v>20.917766571044922</v>
      </c>
      <c r="F44">
        <v>21.004003524780273</v>
      </c>
      <c r="G44">
        <v>22.541858673095703</v>
      </c>
      <c r="H44">
        <v>21.452611923217773</v>
      </c>
      <c r="I44">
        <v>20.896890640258789</v>
      </c>
      <c r="J44">
        <v>21.103322982788086</v>
      </c>
      <c r="K44">
        <v>1.2580900374814519E-6</v>
      </c>
      <c r="L44">
        <v>9.4722798849034007E-7</v>
      </c>
    </row>
    <row r="45" spans="1:12" x14ac:dyDescent="0.25">
      <c r="A45" s="66">
        <v>44894.577604166669</v>
      </c>
      <c r="B45">
        <v>0</v>
      </c>
      <c r="C45">
        <v>21.742053985595703</v>
      </c>
      <c r="D45">
        <v>21.397907257080078</v>
      </c>
      <c r="E45">
        <v>20.917304992675781</v>
      </c>
      <c r="F45">
        <v>21.004770278930664</v>
      </c>
      <c r="G45">
        <v>22.542470932006836</v>
      </c>
      <c r="H45">
        <v>21.450618743896484</v>
      </c>
      <c r="I45">
        <v>20.896276473999023</v>
      </c>
      <c r="J45">
        <v>21.103015899658203</v>
      </c>
      <c r="K45">
        <v>1.5859119457672932E-6</v>
      </c>
      <c r="L45">
        <v>6.1934201767144259E-7</v>
      </c>
    </row>
    <row r="46" spans="1:12" x14ac:dyDescent="0.25">
      <c r="A46" s="66">
        <v>44894.577546296299</v>
      </c>
      <c r="B46">
        <v>0</v>
      </c>
      <c r="C46">
        <v>21.74116325378418</v>
      </c>
      <c r="D46">
        <v>21.398111343383789</v>
      </c>
      <c r="E46">
        <v>20.917766571044922</v>
      </c>
      <c r="F46">
        <v>21.003543853759766</v>
      </c>
      <c r="G46">
        <v>22.542318344116211</v>
      </c>
      <c r="H46">
        <v>21.450466156005859</v>
      </c>
      <c r="I46">
        <v>20.896890640258789</v>
      </c>
      <c r="J46">
        <v>21.104242324829102</v>
      </c>
      <c r="K46">
        <v>-3.8101998711681517E-7</v>
      </c>
      <c r="L46">
        <v>2.9145599000912625E-7</v>
      </c>
    </row>
    <row r="47" spans="1:12" x14ac:dyDescent="0.25">
      <c r="A47" s="66">
        <v>44894.577488425923</v>
      </c>
      <c r="B47">
        <v>0</v>
      </c>
      <c r="C47">
        <v>21.741191864013672</v>
      </c>
      <c r="D47">
        <v>21.398031234741211</v>
      </c>
      <c r="E47">
        <v>20.919912338256836</v>
      </c>
      <c r="F47">
        <v>21.004003524780273</v>
      </c>
      <c r="G47">
        <v>22.541244506835938</v>
      </c>
      <c r="H47">
        <v>21.450313568115234</v>
      </c>
      <c r="I47">
        <v>20.898117065429688</v>
      </c>
      <c r="J47">
        <v>21.104549407958984</v>
      </c>
      <c r="K47">
        <v>9.3026801550877281E-7</v>
      </c>
      <c r="L47">
        <v>-3.6429998573339617E-8</v>
      </c>
    </row>
    <row r="48" spans="1:12" x14ac:dyDescent="0.25">
      <c r="A48" s="66">
        <v>44894.577430555553</v>
      </c>
      <c r="B48">
        <v>0</v>
      </c>
      <c r="C48">
        <v>21.742233276367188</v>
      </c>
      <c r="D48">
        <v>21.398521423339844</v>
      </c>
      <c r="E48">
        <v>20.918838500976563</v>
      </c>
      <c r="F48">
        <v>21.00262451171875</v>
      </c>
      <c r="G48">
        <v>22.542470932006836</v>
      </c>
      <c r="H48">
        <v>21.451692581176758</v>
      </c>
      <c r="I48">
        <v>20.897502899169922</v>
      </c>
      <c r="J48">
        <v>21.104396820068359</v>
      </c>
      <c r="K48">
        <v>-5.3198000671272894E-8</v>
      </c>
      <c r="L48">
        <v>-3.6429998573339617E-8</v>
      </c>
    </row>
    <row r="49" spans="1:12" x14ac:dyDescent="0.25">
      <c r="A49" s="66">
        <v>44894.577372685184</v>
      </c>
      <c r="B49">
        <v>0</v>
      </c>
      <c r="C49">
        <v>21.741334915161133</v>
      </c>
      <c r="D49">
        <v>21.398435592651367</v>
      </c>
      <c r="E49">
        <v>20.916692733764648</v>
      </c>
      <c r="F49">
        <v>21.0029296875</v>
      </c>
      <c r="G49">
        <v>22.543237686157227</v>
      </c>
      <c r="H49">
        <v>21.451999664306641</v>
      </c>
      <c r="I49">
        <v>20.89765739440918</v>
      </c>
      <c r="J49">
        <v>21.105470657348633</v>
      </c>
      <c r="K49">
        <v>1.5859119457672932E-6</v>
      </c>
      <c r="L49">
        <v>6.1934201767144259E-7</v>
      </c>
    </row>
    <row r="50" spans="1:12" x14ac:dyDescent="0.25">
      <c r="A50" s="66">
        <v>44894.577314814815</v>
      </c>
      <c r="B50">
        <v>0</v>
      </c>
      <c r="C50">
        <v>21.739372253417969</v>
      </c>
      <c r="D50">
        <v>21.39837646484375</v>
      </c>
      <c r="E50">
        <v>20.915159225463867</v>
      </c>
      <c r="F50">
        <v>21.003084182739258</v>
      </c>
      <c r="G50">
        <v>22.543237686157227</v>
      </c>
      <c r="H50">
        <v>21.451539993286133</v>
      </c>
      <c r="I50">
        <v>20.898883819580078</v>
      </c>
      <c r="J50">
        <v>21.105775833129883</v>
      </c>
      <c r="K50">
        <v>6.0244599353609374E-7</v>
      </c>
      <c r="L50">
        <v>2.9145599000912625E-7</v>
      </c>
    </row>
    <row r="51" spans="1:12" x14ac:dyDescent="0.25">
      <c r="A51" s="66">
        <v>44894.577256944445</v>
      </c>
      <c r="B51">
        <v>0</v>
      </c>
      <c r="C51">
        <v>21.737268447875977</v>
      </c>
      <c r="D51">
        <v>21.39906120300293</v>
      </c>
      <c r="E51">
        <v>20.913166046142578</v>
      </c>
      <c r="F51">
        <v>21.0029296875</v>
      </c>
      <c r="G51">
        <v>22.542470932006836</v>
      </c>
      <c r="H51">
        <v>21.452611923217773</v>
      </c>
      <c r="I51">
        <v>20.899650573730469</v>
      </c>
      <c r="J51">
        <v>21.105316162109375</v>
      </c>
      <c r="K51">
        <v>-1.0366640026404639E-6</v>
      </c>
      <c r="L51">
        <v>6.1934201767144259E-7</v>
      </c>
    </row>
    <row r="52" spans="1:12" x14ac:dyDescent="0.25">
      <c r="A52" s="66">
        <v>44894.577199074076</v>
      </c>
      <c r="B52">
        <v>0</v>
      </c>
      <c r="C52">
        <v>21.736383438110352</v>
      </c>
      <c r="D52">
        <v>21.399301528930664</v>
      </c>
      <c r="E52">
        <v>20.907646179199219</v>
      </c>
      <c r="F52">
        <v>21.003084182739258</v>
      </c>
      <c r="G52">
        <v>22.543085098266602</v>
      </c>
      <c r="H52">
        <v>21.453378677368164</v>
      </c>
      <c r="I52">
        <v>20.900262832641602</v>
      </c>
      <c r="J52">
        <v>21.106542587280273</v>
      </c>
      <c r="K52">
        <v>-1.0366640026404639E-6</v>
      </c>
      <c r="L52">
        <v>-3.6429998573339617E-8</v>
      </c>
    </row>
    <row r="53" spans="1:12" x14ac:dyDescent="0.25">
      <c r="A53" s="66">
        <v>44894.577141203707</v>
      </c>
      <c r="B53">
        <v>0</v>
      </c>
      <c r="C53">
        <v>21.735113143920898</v>
      </c>
      <c r="D53">
        <v>21.399906158447266</v>
      </c>
      <c r="E53">
        <v>20.907800674438477</v>
      </c>
      <c r="F53">
        <v>21.00262451171875</v>
      </c>
      <c r="G53">
        <v>22.543085098266602</v>
      </c>
      <c r="H53">
        <v>21.451385498046875</v>
      </c>
      <c r="I53">
        <v>20.900569915771484</v>
      </c>
      <c r="J53">
        <v>21.105930328369141</v>
      </c>
      <c r="K53">
        <v>-3.8101998711681517E-7</v>
      </c>
      <c r="L53">
        <v>6.1934201767144259E-7</v>
      </c>
    </row>
    <row r="54" spans="1:12" x14ac:dyDescent="0.25">
      <c r="A54" s="66">
        <v>44894.57708333333</v>
      </c>
      <c r="B54">
        <v>0</v>
      </c>
      <c r="C54">
        <v>21.734895706176758</v>
      </c>
      <c r="D54">
        <v>21.401227951049805</v>
      </c>
      <c r="E54">
        <v>20.915925979614258</v>
      </c>
      <c r="F54">
        <v>21.002317428588867</v>
      </c>
      <c r="G54">
        <v>22.543851852416992</v>
      </c>
      <c r="H54">
        <v>21.452459335327148</v>
      </c>
      <c r="I54">
        <v>20.900876998901367</v>
      </c>
      <c r="J54">
        <v>21.106389999389648</v>
      </c>
      <c r="K54">
        <v>-3.8101998711681517E-7</v>
      </c>
      <c r="L54">
        <v>6.1934201767144259E-7</v>
      </c>
    </row>
    <row r="55" spans="1:12" x14ac:dyDescent="0.25">
      <c r="A55" s="66">
        <v>44894.577025462961</v>
      </c>
      <c r="B55">
        <v>0</v>
      </c>
      <c r="C55">
        <v>21.735912322998047</v>
      </c>
      <c r="D55">
        <v>21.401315689086914</v>
      </c>
      <c r="E55">
        <v>20.917919158935547</v>
      </c>
      <c r="F55">
        <v>21.002470016479492</v>
      </c>
      <c r="G55">
        <v>22.543392181396484</v>
      </c>
      <c r="H55">
        <v>21.452611923217773</v>
      </c>
      <c r="I55">
        <v>20.900876998901367</v>
      </c>
      <c r="J55">
        <v>21.10516357421875</v>
      </c>
      <c r="K55">
        <v>2.746239999851241E-7</v>
      </c>
      <c r="L55">
        <v>6.1934201767144259E-7</v>
      </c>
    </row>
    <row r="56" spans="1:12" x14ac:dyDescent="0.25">
      <c r="A56" s="66">
        <v>44894.576967592591</v>
      </c>
      <c r="B56">
        <v>0</v>
      </c>
      <c r="C56">
        <v>21.737258911132813</v>
      </c>
      <c r="D56">
        <v>21.401193618774414</v>
      </c>
      <c r="E56">
        <v>20.922519683837891</v>
      </c>
      <c r="F56">
        <v>21.001398086547852</v>
      </c>
      <c r="G56">
        <v>22.542778015136719</v>
      </c>
      <c r="H56">
        <v>21.453838348388672</v>
      </c>
      <c r="I56">
        <v>20.900569915771484</v>
      </c>
      <c r="J56">
        <v>21.105470657348633</v>
      </c>
      <c r="K56">
        <v>9.3026801550877281E-7</v>
      </c>
      <c r="L56">
        <v>1.2751139593092375E-6</v>
      </c>
    </row>
    <row r="57" spans="1:12" x14ac:dyDescent="0.25">
      <c r="A57" s="66">
        <v>44894.576909722222</v>
      </c>
      <c r="B57">
        <v>0</v>
      </c>
      <c r="C57">
        <v>21.738086700439453</v>
      </c>
      <c r="D57">
        <v>21.401546478271484</v>
      </c>
      <c r="E57">
        <v>20.925739288330078</v>
      </c>
      <c r="F57">
        <v>21.0029296875</v>
      </c>
      <c r="G57">
        <v>22.543851852416992</v>
      </c>
      <c r="H57">
        <v>21.452304840087891</v>
      </c>
      <c r="I57">
        <v>20.900876998901367</v>
      </c>
      <c r="J57">
        <v>21.104856491088867</v>
      </c>
      <c r="K57">
        <v>-3.8101998711681517E-7</v>
      </c>
      <c r="L57">
        <v>6.1934201767144259E-7</v>
      </c>
    </row>
    <row r="58" spans="1:12" x14ac:dyDescent="0.25">
      <c r="A58" s="66">
        <v>44894.576851851853</v>
      </c>
      <c r="B58">
        <v>0</v>
      </c>
      <c r="C58">
        <v>21.739540100097656</v>
      </c>
      <c r="D58">
        <v>21.401426315307617</v>
      </c>
      <c r="E58">
        <v>20.929264068603516</v>
      </c>
      <c r="F58">
        <v>21.002010345458984</v>
      </c>
      <c r="G58">
        <v>22.543699264526367</v>
      </c>
      <c r="H58">
        <v>21.451999664306641</v>
      </c>
      <c r="I58">
        <v>20.901336669921875</v>
      </c>
      <c r="J58">
        <v>21.106082916259766</v>
      </c>
      <c r="K58">
        <v>9.3026801550877281E-7</v>
      </c>
      <c r="L58">
        <v>6.1934201767144259E-7</v>
      </c>
    </row>
    <row r="59" spans="1:12" x14ac:dyDescent="0.25">
      <c r="A59" s="66">
        <v>44894.576793981483</v>
      </c>
      <c r="B59">
        <v>0</v>
      </c>
      <c r="C59">
        <v>21.740749359130859</v>
      </c>
      <c r="D59">
        <v>21.400533676147461</v>
      </c>
      <c r="E59">
        <v>20.929264068603516</v>
      </c>
      <c r="F59">
        <v>21.001550674438477</v>
      </c>
      <c r="G59">
        <v>22.544158935546875</v>
      </c>
      <c r="H59">
        <v>21.452459335327148</v>
      </c>
      <c r="I59">
        <v>20.901029586791992</v>
      </c>
      <c r="J59">
        <v>21.105470657348633</v>
      </c>
      <c r="K59">
        <v>-3.8101998711681517E-7</v>
      </c>
      <c r="L59">
        <v>-1.0200880069533014E-6</v>
      </c>
    </row>
    <row r="60" spans="1:12" x14ac:dyDescent="0.25">
      <c r="A60" s="66">
        <v>44894.576736111114</v>
      </c>
      <c r="B60">
        <v>0</v>
      </c>
      <c r="C60">
        <v>21.741172790527344</v>
      </c>
      <c r="D60">
        <v>21.399271011352539</v>
      </c>
      <c r="E60">
        <v>20.927732467651367</v>
      </c>
      <c r="F60">
        <v>21.0029296875</v>
      </c>
      <c r="G60">
        <v>22.543085098266602</v>
      </c>
      <c r="H60">
        <v>21.453838348388672</v>
      </c>
      <c r="I60">
        <v>20.901643753051758</v>
      </c>
      <c r="J60">
        <v>21.10516357421875</v>
      </c>
      <c r="K60">
        <v>2.746239999851241E-7</v>
      </c>
      <c r="L60">
        <v>9.4722798849034007E-7</v>
      </c>
    </row>
    <row r="61" spans="1:12" x14ac:dyDescent="0.25">
      <c r="A61" s="66">
        <v>44894.576678240737</v>
      </c>
      <c r="B61">
        <v>0</v>
      </c>
      <c r="C61">
        <v>21.740545272827148</v>
      </c>
      <c r="D61">
        <v>21.397865295410156</v>
      </c>
      <c r="E61">
        <v>20.927118301391602</v>
      </c>
      <c r="F61">
        <v>21.002010345458984</v>
      </c>
      <c r="G61">
        <v>22.544004440307617</v>
      </c>
      <c r="H61">
        <v>21.452152252197266</v>
      </c>
      <c r="I61">
        <v>20.901029586791992</v>
      </c>
      <c r="J61">
        <v>21.105470657348633</v>
      </c>
      <c r="K61">
        <v>2.746239999851241E-7</v>
      </c>
      <c r="L61">
        <v>-3.6429998573339617E-8</v>
      </c>
    </row>
    <row r="62" spans="1:12" x14ac:dyDescent="0.25">
      <c r="A62" s="66">
        <v>44894.576620370368</v>
      </c>
      <c r="B62">
        <v>0</v>
      </c>
      <c r="C62">
        <v>21.739696502685547</v>
      </c>
      <c r="D62">
        <v>21.396518707275391</v>
      </c>
      <c r="E62">
        <v>20.923591613769531</v>
      </c>
      <c r="F62">
        <v>21.001398086547852</v>
      </c>
      <c r="G62">
        <v>22.543544769287109</v>
      </c>
      <c r="H62">
        <v>21.451078414916992</v>
      </c>
      <c r="I62">
        <v>20.901643753051758</v>
      </c>
      <c r="J62">
        <v>21.104242324829102</v>
      </c>
      <c r="K62">
        <v>1.2580900374814519E-6</v>
      </c>
      <c r="L62">
        <v>-3.6429998573339617E-8</v>
      </c>
    </row>
    <row r="63" spans="1:12" x14ac:dyDescent="0.25">
      <c r="A63" s="66">
        <v>44894.576562499999</v>
      </c>
      <c r="B63">
        <v>0</v>
      </c>
      <c r="C63">
        <v>21.738487243652344</v>
      </c>
      <c r="D63">
        <v>21.395246505737305</v>
      </c>
      <c r="E63">
        <v>20.922519683837891</v>
      </c>
      <c r="F63">
        <v>21.00016975402832</v>
      </c>
      <c r="G63">
        <v>22.545232772827148</v>
      </c>
      <c r="H63">
        <v>21.450313568115234</v>
      </c>
      <c r="I63">
        <v>20.901336669921875</v>
      </c>
      <c r="J63">
        <v>21.104396820068359</v>
      </c>
      <c r="K63">
        <v>9.3026801550877281E-7</v>
      </c>
      <c r="L63">
        <v>1.2751139593092375E-6</v>
      </c>
    </row>
    <row r="64" spans="1:12" x14ac:dyDescent="0.25">
      <c r="A64" s="66">
        <v>44894.576504629629</v>
      </c>
      <c r="B64">
        <v>0</v>
      </c>
      <c r="C64">
        <v>21.738479614257813</v>
      </c>
      <c r="D64">
        <v>21.394813537597656</v>
      </c>
      <c r="E64">
        <v>20.91899299621582</v>
      </c>
      <c r="F64">
        <v>21.001550674438477</v>
      </c>
      <c r="G64">
        <v>22.544158935546875</v>
      </c>
      <c r="H64">
        <v>21.45123291015625</v>
      </c>
      <c r="I64">
        <v>20.900876998901367</v>
      </c>
      <c r="J64">
        <v>21.103937149047852</v>
      </c>
      <c r="K64">
        <v>6.0244599353609374E-7</v>
      </c>
      <c r="L64">
        <v>6.1934201767144259E-7</v>
      </c>
    </row>
    <row r="65" spans="1:12" x14ac:dyDescent="0.25">
      <c r="A65" s="66">
        <v>44894.57644675926</v>
      </c>
      <c r="B65">
        <v>0</v>
      </c>
      <c r="C65">
        <v>21.738075256347656</v>
      </c>
      <c r="D65">
        <v>21.394243240356445</v>
      </c>
      <c r="E65">
        <v>20.919759750366211</v>
      </c>
      <c r="F65">
        <v>21.001550674438477</v>
      </c>
      <c r="G65">
        <v>22.5443115234375</v>
      </c>
      <c r="H65">
        <v>21.450925827026367</v>
      </c>
      <c r="I65">
        <v>20.900569915771484</v>
      </c>
      <c r="J65">
        <v>21.104089736938477</v>
      </c>
      <c r="K65">
        <v>-5.3198000671272894E-8</v>
      </c>
      <c r="L65">
        <v>1.2751139593092375E-6</v>
      </c>
    </row>
    <row r="66" spans="1:12" x14ac:dyDescent="0.25">
      <c r="A66" s="66">
        <v>44894.576388888891</v>
      </c>
      <c r="B66">
        <v>0</v>
      </c>
      <c r="C66">
        <v>21.738700866699219</v>
      </c>
      <c r="D66">
        <v>21.394704818725586</v>
      </c>
      <c r="E66">
        <v>20.923284530639648</v>
      </c>
      <c r="F66">
        <v>21.000783920288086</v>
      </c>
      <c r="G66">
        <v>22.544618606567383</v>
      </c>
      <c r="H66">
        <v>21.449239730834961</v>
      </c>
      <c r="I66">
        <v>20.899036407470703</v>
      </c>
      <c r="J66">
        <v>21.104242324829102</v>
      </c>
      <c r="K66">
        <v>-7.0884198066778481E-7</v>
      </c>
      <c r="L66">
        <v>6.1934201767144259E-7</v>
      </c>
    </row>
    <row r="67" spans="1:12" x14ac:dyDescent="0.25">
      <c r="A67" s="66">
        <v>44894.576331018521</v>
      </c>
      <c r="B67">
        <v>0</v>
      </c>
      <c r="C67">
        <v>21.739856719970703</v>
      </c>
      <c r="D67">
        <v>21.395534515380859</v>
      </c>
      <c r="E67">
        <v>20.924665451049805</v>
      </c>
      <c r="F67">
        <v>20.999710083007813</v>
      </c>
      <c r="G67">
        <v>22.543851852416992</v>
      </c>
      <c r="H67">
        <v>21.448932647705078</v>
      </c>
      <c r="I67">
        <v>20.899496078491211</v>
      </c>
      <c r="J67">
        <v>21.103015899658203</v>
      </c>
      <c r="K67">
        <v>6.0244599353609374E-7</v>
      </c>
      <c r="L67">
        <v>1.6029999869715539E-6</v>
      </c>
    </row>
    <row r="68" spans="1:12" x14ac:dyDescent="0.25">
      <c r="A68" s="66">
        <v>44894.576273148145</v>
      </c>
      <c r="B68">
        <v>0</v>
      </c>
      <c r="C68">
        <v>21.739185333251953</v>
      </c>
      <c r="D68">
        <v>21.395998001098633</v>
      </c>
      <c r="E68">
        <v>20.924205780029297</v>
      </c>
      <c r="F68">
        <v>21.000017166137695</v>
      </c>
      <c r="G68">
        <v>22.544771194458008</v>
      </c>
      <c r="H68">
        <v>21.449699401855469</v>
      </c>
      <c r="I68">
        <v>20.898269653320313</v>
      </c>
      <c r="J68">
        <v>21.102863311767578</v>
      </c>
      <c r="K68">
        <v>-5.3198000671272894E-8</v>
      </c>
      <c r="L68">
        <v>2.9145599000912625E-7</v>
      </c>
    </row>
    <row r="69" spans="1:12" x14ac:dyDescent="0.25">
      <c r="A69" s="66">
        <v>44894.576215277775</v>
      </c>
      <c r="B69">
        <v>0</v>
      </c>
      <c r="C69">
        <v>21.738323211669922</v>
      </c>
      <c r="D69">
        <v>21.396030426025391</v>
      </c>
      <c r="E69">
        <v>20.921905517578125</v>
      </c>
      <c r="F69">
        <v>20.99986457824707</v>
      </c>
      <c r="G69">
        <v>22.544925689697266</v>
      </c>
      <c r="H69">
        <v>21.45123291015625</v>
      </c>
      <c r="I69">
        <v>20.897502899169922</v>
      </c>
      <c r="J69">
        <v>21.102096557617188</v>
      </c>
      <c r="K69">
        <v>6.0244599353609374E-7</v>
      </c>
      <c r="L69">
        <v>2.9145599000912625E-7</v>
      </c>
    </row>
    <row r="70" spans="1:12" x14ac:dyDescent="0.25">
      <c r="A70" s="66">
        <v>44894.576157407406</v>
      </c>
      <c r="B70">
        <v>0</v>
      </c>
      <c r="C70">
        <v>21.73841667175293</v>
      </c>
      <c r="D70">
        <v>21.395883560180664</v>
      </c>
      <c r="E70">
        <v>20.91899299621582</v>
      </c>
      <c r="F70">
        <v>20.999557495117188</v>
      </c>
      <c r="G70">
        <v>22.545537948608398</v>
      </c>
      <c r="H70">
        <v>21.449546813964844</v>
      </c>
      <c r="I70">
        <v>20.896276473999023</v>
      </c>
      <c r="J70">
        <v>21.102556228637695</v>
      </c>
      <c r="K70">
        <v>9.3026801550877281E-7</v>
      </c>
      <c r="L70">
        <v>2.9145599000912625E-7</v>
      </c>
    </row>
    <row r="71" spans="1:12" x14ac:dyDescent="0.25">
      <c r="A71" s="66">
        <v>44894.576099537036</v>
      </c>
      <c r="B71">
        <v>0</v>
      </c>
      <c r="C71">
        <v>21.738437652587891</v>
      </c>
      <c r="D71">
        <v>21.395956039428711</v>
      </c>
      <c r="E71">
        <v>20.91929817199707</v>
      </c>
      <c r="F71">
        <v>20.99909782409668</v>
      </c>
      <c r="G71">
        <v>22.544771194458008</v>
      </c>
      <c r="H71">
        <v>21.450006484985352</v>
      </c>
      <c r="I71">
        <v>20.894742965698242</v>
      </c>
      <c r="J71">
        <v>21.10240364074707</v>
      </c>
      <c r="K71">
        <v>2.5693780116853304E-6</v>
      </c>
      <c r="L71">
        <v>6.1934201767144259E-7</v>
      </c>
    </row>
    <row r="72" spans="1:12" x14ac:dyDescent="0.25">
      <c r="A72" s="66">
        <v>44894.576041666667</v>
      </c>
      <c r="B72">
        <v>0</v>
      </c>
      <c r="C72">
        <v>21.739381790161133</v>
      </c>
      <c r="D72">
        <v>21.396448135375977</v>
      </c>
      <c r="E72">
        <v>20.915006637573242</v>
      </c>
      <c r="F72">
        <v>20.999710083007813</v>
      </c>
      <c r="G72">
        <v>22.545078277587891</v>
      </c>
      <c r="H72">
        <v>21.449239730834961</v>
      </c>
      <c r="I72">
        <v>20.896430969238281</v>
      </c>
      <c r="J72">
        <v>21.101329803466797</v>
      </c>
      <c r="K72">
        <v>2.746239999851241E-7</v>
      </c>
      <c r="L72">
        <v>1.2751139593092375E-6</v>
      </c>
    </row>
    <row r="73" spans="1:12" x14ac:dyDescent="0.25">
      <c r="A73" s="66">
        <v>44894.575983796298</v>
      </c>
      <c r="B73">
        <v>0</v>
      </c>
      <c r="C73">
        <v>21.739757537841797</v>
      </c>
      <c r="D73">
        <v>21.396553039550781</v>
      </c>
      <c r="E73">
        <v>20.916385650634766</v>
      </c>
      <c r="F73">
        <v>21.000017166137695</v>
      </c>
      <c r="G73">
        <v>22.546152114868164</v>
      </c>
      <c r="H73">
        <v>21.451845169067383</v>
      </c>
      <c r="I73">
        <v>20.895664215087891</v>
      </c>
      <c r="J73">
        <v>21.101022720336914</v>
      </c>
      <c r="K73">
        <v>-5.3198000671272894E-8</v>
      </c>
      <c r="L73">
        <v>9.4722798849034007E-7</v>
      </c>
    </row>
    <row r="74" spans="1:12" x14ac:dyDescent="0.25">
      <c r="A74" s="66">
        <v>44894.575925925928</v>
      </c>
      <c r="B74">
        <v>0</v>
      </c>
      <c r="C74">
        <v>21.741643905639648</v>
      </c>
      <c r="D74">
        <v>21.396766662597656</v>
      </c>
      <c r="E74">
        <v>20.918071746826172</v>
      </c>
      <c r="F74">
        <v>21.000017166137695</v>
      </c>
      <c r="G74">
        <v>22.546152114868164</v>
      </c>
      <c r="H74">
        <v>21.449239730834961</v>
      </c>
      <c r="I74">
        <v>20.8948974609375</v>
      </c>
      <c r="J74">
        <v>21.101022720336914</v>
      </c>
      <c r="K74">
        <v>-7.0884198066778481E-7</v>
      </c>
      <c r="L74">
        <v>9.4722798849034007E-7</v>
      </c>
    </row>
    <row r="75" spans="1:12" x14ac:dyDescent="0.25">
      <c r="A75" s="66">
        <v>44894.575868055559</v>
      </c>
      <c r="B75">
        <v>0</v>
      </c>
      <c r="C75">
        <v>21.742633819580078</v>
      </c>
      <c r="D75">
        <v>21.397411346435547</v>
      </c>
      <c r="E75">
        <v>20.915925979614258</v>
      </c>
      <c r="F75">
        <v>20.998790740966797</v>
      </c>
      <c r="G75">
        <v>22.545845031738281</v>
      </c>
      <c r="H75">
        <v>21.450313568115234</v>
      </c>
      <c r="I75">
        <v>20.894590377807617</v>
      </c>
      <c r="J75">
        <v>21.101022720336914</v>
      </c>
      <c r="K75">
        <v>-1.3644860246131429E-6</v>
      </c>
      <c r="L75">
        <v>2.2587719286093488E-6</v>
      </c>
    </row>
    <row r="76" spans="1:12" x14ac:dyDescent="0.25">
      <c r="A76" s="66">
        <v>44894.575810185182</v>
      </c>
      <c r="B76">
        <v>0</v>
      </c>
      <c r="C76">
        <v>21.741926193237305</v>
      </c>
      <c r="D76">
        <v>21.398113250732422</v>
      </c>
      <c r="E76">
        <v>20.915773391723633</v>
      </c>
      <c r="F76">
        <v>20.997716903686523</v>
      </c>
      <c r="G76">
        <v>22.545537948608398</v>
      </c>
      <c r="H76">
        <v>21.450313568115234</v>
      </c>
      <c r="I76">
        <v>20.894742965698242</v>
      </c>
      <c r="J76">
        <v>21.100103378295898</v>
      </c>
      <c r="K76">
        <v>-5.3198000671272894E-8</v>
      </c>
      <c r="L76">
        <v>1.9308859009470325E-6</v>
      </c>
    </row>
    <row r="77" spans="1:12" x14ac:dyDescent="0.25">
      <c r="A77" s="66">
        <v>44894.575752314813</v>
      </c>
      <c r="B77">
        <v>0</v>
      </c>
      <c r="C77">
        <v>21.741670608520508</v>
      </c>
      <c r="D77">
        <v>21.399139404296875</v>
      </c>
      <c r="E77">
        <v>20.919912338256836</v>
      </c>
      <c r="F77">
        <v>20.99909782409668</v>
      </c>
      <c r="G77">
        <v>22.545845031738281</v>
      </c>
      <c r="H77">
        <v>21.451385498046875</v>
      </c>
      <c r="I77">
        <v>20.894742965698242</v>
      </c>
      <c r="J77">
        <v>21.10163688659668</v>
      </c>
      <c r="K77">
        <v>6.0244599353609374E-7</v>
      </c>
      <c r="L77">
        <v>2.9145599000912625E-7</v>
      </c>
    </row>
    <row r="78" spans="1:12" x14ac:dyDescent="0.25">
      <c r="A78" s="66">
        <v>44894.575694444444</v>
      </c>
      <c r="B78">
        <v>0</v>
      </c>
      <c r="C78">
        <v>21.742279052734375</v>
      </c>
      <c r="D78">
        <v>21.398645401000977</v>
      </c>
      <c r="E78">
        <v>20.919759750366211</v>
      </c>
      <c r="F78">
        <v>20.998943328857422</v>
      </c>
      <c r="G78">
        <v>22.545999526977539</v>
      </c>
      <c r="H78">
        <v>21.452152252197266</v>
      </c>
      <c r="I78">
        <v>20.895357131958008</v>
      </c>
      <c r="J78">
        <v>21.101484298706055</v>
      </c>
      <c r="K78">
        <v>-5.3198000671272894E-8</v>
      </c>
      <c r="L78">
        <v>9.4722798849034007E-7</v>
      </c>
    </row>
    <row r="79" spans="1:12" x14ac:dyDescent="0.25">
      <c r="A79" s="66">
        <v>44894.575636574074</v>
      </c>
      <c r="B79">
        <v>0</v>
      </c>
      <c r="C79">
        <v>21.742404937744141</v>
      </c>
      <c r="D79">
        <v>21.39775276184082</v>
      </c>
      <c r="E79">
        <v>20.920372009277344</v>
      </c>
      <c r="F79">
        <v>20.998790740966797</v>
      </c>
      <c r="G79">
        <v>22.547225952148438</v>
      </c>
      <c r="H79">
        <v>21.451999664306641</v>
      </c>
      <c r="I79">
        <v>20.895357131958008</v>
      </c>
      <c r="J79">
        <v>21.099950790405273</v>
      </c>
      <c r="K79">
        <v>-7.0884198066778481E-7</v>
      </c>
      <c r="L79">
        <v>-3.6431600847208756E-7</v>
      </c>
    </row>
    <row r="80" spans="1:12" x14ac:dyDescent="0.25">
      <c r="A80" s="66">
        <v>44894.575578703705</v>
      </c>
      <c r="B80">
        <v>0</v>
      </c>
      <c r="C80">
        <v>21.742725372314453</v>
      </c>
      <c r="D80">
        <v>21.397455215454102</v>
      </c>
      <c r="E80">
        <v>20.920831680297852</v>
      </c>
      <c r="F80">
        <v>20.998790740966797</v>
      </c>
      <c r="G80">
        <v>22.545845031738281</v>
      </c>
      <c r="H80">
        <v>21.451845169067383</v>
      </c>
      <c r="I80">
        <v>20.895357131958008</v>
      </c>
      <c r="J80">
        <v>21.101484298706055</v>
      </c>
      <c r="K80">
        <v>9.3026801550877281E-7</v>
      </c>
      <c r="L80">
        <v>-3.6429998573339617E-8</v>
      </c>
    </row>
    <row r="81" spans="1:12" x14ac:dyDescent="0.25">
      <c r="A81" s="66">
        <v>44894.575520833336</v>
      </c>
      <c r="B81">
        <v>0</v>
      </c>
      <c r="C81">
        <v>21.742710113525391</v>
      </c>
      <c r="D81">
        <v>21.397377014160156</v>
      </c>
      <c r="E81">
        <v>20.919145584106445</v>
      </c>
      <c r="F81">
        <v>20.998331069946289</v>
      </c>
      <c r="G81">
        <v>22.545999526977539</v>
      </c>
      <c r="H81">
        <v>21.45123291015625</v>
      </c>
      <c r="I81">
        <v>20.896583557128906</v>
      </c>
      <c r="J81">
        <v>21.101329803466797</v>
      </c>
      <c r="K81">
        <v>9.3026801550877281E-7</v>
      </c>
      <c r="L81">
        <v>-3.6429998573339617E-8</v>
      </c>
    </row>
    <row r="82" spans="1:12" x14ac:dyDescent="0.25">
      <c r="A82" s="66">
        <v>44894.575462962966</v>
      </c>
      <c r="B82">
        <v>0</v>
      </c>
      <c r="C82">
        <v>21.741720199584961</v>
      </c>
      <c r="D82">
        <v>21.396604537963867</v>
      </c>
      <c r="E82">
        <v>20.918071746826172</v>
      </c>
      <c r="F82">
        <v>20.998483657836914</v>
      </c>
      <c r="G82">
        <v>22.545999526977539</v>
      </c>
      <c r="H82">
        <v>21.453071594238281</v>
      </c>
      <c r="I82">
        <v>20.896430969238281</v>
      </c>
      <c r="J82">
        <v>21.101177215576172</v>
      </c>
      <c r="K82">
        <v>-7.0884198066778481E-7</v>
      </c>
      <c r="L82">
        <v>6.1934201767144259E-7</v>
      </c>
    </row>
    <row r="83" spans="1:12" x14ac:dyDescent="0.25">
      <c r="A83" s="66">
        <v>44894.57540509259</v>
      </c>
      <c r="B83">
        <v>0</v>
      </c>
      <c r="C83">
        <v>21.74183464050293</v>
      </c>
      <c r="D83">
        <v>21.397340774536133</v>
      </c>
      <c r="E83">
        <v>20.916692733764648</v>
      </c>
      <c r="F83">
        <v>20.997564315795898</v>
      </c>
      <c r="G83">
        <v>22.545385360717773</v>
      </c>
      <c r="H83">
        <v>21.45429801940918</v>
      </c>
      <c r="I83">
        <v>20.895509719848633</v>
      </c>
      <c r="J83">
        <v>21.101329803466797</v>
      </c>
      <c r="K83">
        <v>-7.0884198066778481E-7</v>
      </c>
      <c r="L83">
        <v>6.1934201767144259E-7</v>
      </c>
    </row>
    <row r="84" spans="1:12" x14ac:dyDescent="0.25">
      <c r="A84" s="66">
        <v>44894.57534722222</v>
      </c>
      <c r="B84">
        <v>0</v>
      </c>
      <c r="C84">
        <v>21.742401123046875</v>
      </c>
      <c r="D84">
        <v>21.397487640380859</v>
      </c>
      <c r="E84">
        <v>20.918685913085938</v>
      </c>
      <c r="F84">
        <v>20.998023986816406</v>
      </c>
      <c r="G84">
        <v>22.546611785888672</v>
      </c>
      <c r="H84">
        <v>21.451078414916992</v>
      </c>
      <c r="I84">
        <v>20.895969390869141</v>
      </c>
      <c r="J84">
        <v>21.099950790405273</v>
      </c>
      <c r="K84">
        <v>-3.8101998711681517E-7</v>
      </c>
      <c r="L84">
        <v>2.9145599000912625E-7</v>
      </c>
    </row>
    <row r="85" spans="1:12" x14ac:dyDescent="0.25">
      <c r="A85" s="66">
        <v>44894.575289351851</v>
      </c>
      <c r="B85">
        <v>0</v>
      </c>
      <c r="C85">
        <v>21.742618560791016</v>
      </c>
      <c r="D85">
        <v>21.398088455200195</v>
      </c>
      <c r="E85">
        <v>20.916845321655273</v>
      </c>
      <c r="F85">
        <v>20.998176574707031</v>
      </c>
      <c r="G85">
        <v>22.547378540039063</v>
      </c>
      <c r="H85">
        <v>21.45123291015625</v>
      </c>
      <c r="I85">
        <v>20.894437789916992</v>
      </c>
      <c r="J85">
        <v>21.099950790405273</v>
      </c>
      <c r="K85">
        <v>-5.3198000671272894E-8</v>
      </c>
      <c r="L85">
        <v>6.1934201767144259E-7</v>
      </c>
    </row>
    <row r="86" spans="1:12" x14ac:dyDescent="0.25">
      <c r="A86" s="66">
        <v>44894.575231481482</v>
      </c>
      <c r="B86">
        <v>0</v>
      </c>
      <c r="C86">
        <v>21.742280960083008</v>
      </c>
      <c r="D86">
        <v>21.39909553527832</v>
      </c>
      <c r="E86">
        <v>20.922212600708008</v>
      </c>
      <c r="F86">
        <v>20.997564315795898</v>
      </c>
      <c r="G86">
        <v>22.547073364257813</v>
      </c>
      <c r="H86">
        <v>21.453531265258789</v>
      </c>
      <c r="I86">
        <v>20.895204544067383</v>
      </c>
      <c r="J86">
        <v>21.100563049316406</v>
      </c>
      <c r="K86">
        <v>1.2580900374814519E-6</v>
      </c>
      <c r="L86">
        <v>-3.6429998573339617E-8</v>
      </c>
    </row>
    <row r="87" spans="1:12" x14ac:dyDescent="0.25">
      <c r="A87" s="66">
        <v>44894.575173611112</v>
      </c>
      <c r="B87">
        <v>0</v>
      </c>
      <c r="C87">
        <v>21.740949630737305</v>
      </c>
      <c r="D87">
        <v>21.399623870849609</v>
      </c>
      <c r="E87">
        <v>20.921291351318359</v>
      </c>
      <c r="F87">
        <v>20.998638153076172</v>
      </c>
      <c r="G87">
        <v>22.548299789428711</v>
      </c>
      <c r="H87">
        <v>21.451385498046875</v>
      </c>
      <c r="I87">
        <v>20.893516540527344</v>
      </c>
      <c r="J87">
        <v>21.099029541015625</v>
      </c>
      <c r="K87">
        <v>1.2580900374814519E-6</v>
      </c>
      <c r="L87">
        <v>6.1934201767144259E-7</v>
      </c>
    </row>
    <row r="88" spans="1:12" x14ac:dyDescent="0.25">
      <c r="A88" s="66">
        <v>44894.575115740743</v>
      </c>
      <c r="B88">
        <v>0</v>
      </c>
      <c r="C88">
        <v>21.740034103393555</v>
      </c>
      <c r="D88">
        <v>21.400148391723633</v>
      </c>
      <c r="E88">
        <v>20.920372009277344</v>
      </c>
      <c r="F88">
        <v>20.998331069946289</v>
      </c>
      <c r="G88">
        <v>22.54676628112793</v>
      </c>
      <c r="H88">
        <v>21.45429801940918</v>
      </c>
      <c r="I88">
        <v>20.892597198486328</v>
      </c>
      <c r="J88">
        <v>21.099029541015625</v>
      </c>
      <c r="K88">
        <v>1.5859119457672932E-6</v>
      </c>
      <c r="L88">
        <v>6.1934201767144259E-7</v>
      </c>
    </row>
    <row r="89" spans="1:12" x14ac:dyDescent="0.25">
      <c r="A89" s="66">
        <v>44894.575057870374</v>
      </c>
      <c r="B89">
        <v>0</v>
      </c>
      <c r="C89">
        <v>21.739892959594727</v>
      </c>
      <c r="D89">
        <v>21.400157928466797</v>
      </c>
      <c r="E89">
        <v>20.918378829956055</v>
      </c>
      <c r="F89">
        <v>20.998790740966797</v>
      </c>
      <c r="G89">
        <v>22.546459197998047</v>
      </c>
      <c r="H89">
        <v>21.454145431518555</v>
      </c>
      <c r="I89">
        <v>20.893363952636719</v>
      </c>
      <c r="J89">
        <v>21.099950790405273</v>
      </c>
      <c r="K89">
        <v>-5.3198000671272894E-8</v>
      </c>
      <c r="L89">
        <v>2.9145599000912625E-7</v>
      </c>
    </row>
    <row r="90" spans="1:12" x14ac:dyDescent="0.25">
      <c r="A90" s="66">
        <v>44894.574999999997</v>
      </c>
      <c r="B90">
        <v>0</v>
      </c>
      <c r="C90">
        <v>21.740039825439453</v>
      </c>
      <c r="D90">
        <v>21.400247573852539</v>
      </c>
      <c r="E90">
        <v>20.915773391723633</v>
      </c>
      <c r="F90">
        <v>20.997871398925781</v>
      </c>
      <c r="G90">
        <v>22.547225952148438</v>
      </c>
      <c r="H90">
        <v>21.452766418457031</v>
      </c>
      <c r="I90">
        <v>20.893209457397461</v>
      </c>
      <c r="J90">
        <v>21.098569869995117</v>
      </c>
      <c r="K90">
        <v>9.3026801550877281E-7</v>
      </c>
      <c r="L90">
        <v>6.1934201767144259E-7</v>
      </c>
    </row>
    <row r="91" spans="1:12" x14ac:dyDescent="0.25">
      <c r="A91" s="66">
        <v>44894.574942129628</v>
      </c>
      <c r="B91">
        <v>0</v>
      </c>
      <c r="C91">
        <v>21.741382598876953</v>
      </c>
      <c r="D91">
        <v>21.400341033935547</v>
      </c>
      <c r="E91">
        <v>20.911172866821289</v>
      </c>
      <c r="F91">
        <v>20.998176574707031</v>
      </c>
      <c r="G91">
        <v>22.547073364257813</v>
      </c>
      <c r="H91">
        <v>21.453531265258789</v>
      </c>
      <c r="I91">
        <v>20.892290115356445</v>
      </c>
      <c r="J91">
        <v>21.097957611083984</v>
      </c>
      <c r="K91">
        <v>-5.3198000671272894E-8</v>
      </c>
      <c r="L91">
        <v>1.2751139593092375E-6</v>
      </c>
    </row>
    <row r="92" spans="1:12" x14ac:dyDescent="0.25">
      <c r="A92" s="66">
        <v>44894.574884259258</v>
      </c>
      <c r="B92">
        <v>0</v>
      </c>
      <c r="C92">
        <v>21.742038726806641</v>
      </c>
      <c r="D92">
        <v>21.399576187133789</v>
      </c>
      <c r="E92">
        <v>20.908567428588867</v>
      </c>
      <c r="F92">
        <v>20.998023986816406</v>
      </c>
      <c r="G92">
        <v>22.547685623168945</v>
      </c>
      <c r="H92">
        <v>21.454145431518555</v>
      </c>
      <c r="I92">
        <v>20.89244270324707</v>
      </c>
      <c r="J92">
        <v>21.097957611083984</v>
      </c>
      <c r="K92">
        <v>-1.0366640026404639E-6</v>
      </c>
      <c r="L92">
        <v>6.1934201767144259E-7</v>
      </c>
    </row>
    <row r="93" spans="1:12" x14ac:dyDescent="0.25">
      <c r="A93" s="66">
        <v>44894.574826388889</v>
      </c>
      <c r="B93">
        <v>0</v>
      </c>
      <c r="C93">
        <v>21.74412727355957</v>
      </c>
      <c r="D93">
        <v>21.399442672729492</v>
      </c>
      <c r="E93">
        <v>20.904886245727539</v>
      </c>
      <c r="F93">
        <v>20.997871398925781</v>
      </c>
      <c r="G93">
        <v>22.547685623168945</v>
      </c>
      <c r="H93">
        <v>21.453531265258789</v>
      </c>
      <c r="I93">
        <v>20.891983032226563</v>
      </c>
      <c r="J93">
        <v>21.098110198974609</v>
      </c>
      <c r="K93">
        <v>9.3026801550877281E-7</v>
      </c>
      <c r="L93">
        <v>-3.6429998573339617E-8</v>
      </c>
    </row>
    <row r="94" spans="1:12" x14ac:dyDescent="0.25">
      <c r="A94" s="66">
        <v>44894.57476851852</v>
      </c>
      <c r="B94">
        <v>0</v>
      </c>
      <c r="C94">
        <v>21.74614143371582</v>
      </c>
      <c r="D94">
        <v>21.399747848510742</v>
      </c>
      <c r="E94">
        <v>20.905500411987305</v>
      </c>
      <c r="F94">
        <v>20.997104644775391</v>
      </c>
      <c r="G94">
        <v>22.547685623168945</v>
      </c>
      <c r="H94">
        <v>21.453531265258789</v>
      </c>
      <c r="I94">
        <v>20.891677856445313</v>
      </c>
      <c r="J94">
        <v>21.098262786865234</v>
      </c>
      <c r="K94">
        <v>1.2580900374814519E-6</v>
      </c>
      <c r="L94">
        <v>1.6029999869715539E-6</v>
      </c>
    </row>
    <row r="95" spans="1:12" x14ac:dyDescent="0.25">
      <c r="A95" s="66">
        <v>44894.57471064815</v>
      </c>
      <c r="B95">
        <v>0</v>
      </c>
      <c r="C95">
        <v>21.747705459594727</v>
      </c>
      <c r="D95">
        <v>21.400850296020508</v>
      </c>
      <c r="E95">
        <v>20.906112670898438</v>
      </c>
      <c r="F95">
        <v>20.997411727905273</v>
      </c>
      <c r="G95">
        <v>22.547992706298828</v>
      </c>
      <c r="H95">
        <v>21.452304840087891</v>
      </c>
      <c r="I95">
        <v>20.890296936035156</v>
      </c>
      <c r="J95">
        <v>21.098417282104492</v>
      </c>
      <c r="K95">
        <v>-3.0035960207897006E-6</v>
      </c>
      <c r="L95">
        <v>6.1934201767144259E-7</v>
      </c>
    </row>
    <row r="96" spans="1:12" x14ac:dyDescent="0.25">
      <c r="A96" s="66">
        <v>44894.574652777781</v>
      </c>
      <c r="B96">
        <v>0</v>
      </c>
      <c r="C96">
        <v>21.749191284179688</v>
      </c>
      <c r="D96">
        <v>21.402141571044922</v>
      </c>
      <c r="E96">
        <v>20.91193962097168</v>
      </c>
      <c r="F96">
        <v>20.996490478515625</v>
      </c>
      <c r="G96">
        <v>22.547840118408203</v>
      </c>
      <c r="H96">
        <v>21.451999664306641</v>
      </c>
      <c r="I96">
        <v>20.891216278076172</v>
      </c>
      <c r="J96">
        <v>21.099796295166016</v>
      </c>
      <c r="K96">
        <v>6.0244599353609374E-7</v>
      </c>
      <c r="L96">
        <v>-3.6431600847208756E-7</v>
      </c>
    </row>
    <row r="97" spans="1:12" x14ac:dyDescent="0.25">
      <c r="A97" s="66">
        <v>44894.574594907404</v>
      </c>
      <c r="B97">
        <v>0</v>
      </c>
      <c r="C97">
        <v>21.749719619750977</v>
      </c>
      <c r="D97">
        <v>21.403285980224609</v>
      </c>
      <c r="E97">
        <v>20.91270637512207</v>
      </c>
      <c r="F97">
        <v>20.997257232666016</v>
      </c>
      <c r="G97">
        <v>22.548299789428711</v>
      </c>
      <c r="H97">
        <v>21.454145431518555</v>
      </c>
      <c r="I97">
        <v>20.891523361206055</v>
      </c>
      <c r="J97">
        <v>21.098724365234375</v>
      </c>
      <c r="K97">
        <v>2.746239999851241E-7</v>
      </c>
      <c r="L97">
        <v>-3.6431600847208756E-7</v>
      </c>
    </row>
    <row r="98" spans="1:12" x14ac:dyDescent="0.25">
      <c r="A98" s="66">
        <v>44894.574537037035</v>
      </c>
      <c r="B98">
        <v>0</v>
      </c>
      <c r="C98">
        <v>21.749753952026367</v>
      </c>
      <c r="D98">
        <v>21.40324592590332</v>
      </c>
      <c r="E98">
        <v>20.913473129272461</v>
      </c>
      <c r="F98">
        <v>20.996490478515625</v>
      </c>
      <c r="G98">
        <v>22.547073364257813</v>
      </c>
      <c r="H98">
        <v>21.45429801940918</v>
      </c>
      <c r="I98">
        <v>20.891216278076172</v>
      </c>
      <c r="J98">
        <v>21.099184036254883</v>
      </c>
      <c r="K98">
        <v>-5.3198000671272894E-8</v>
      </c>
      <c r="L98">
        <v>1.2751139593092375E-6</v>
      </c>
    </row>
    <row r="99" spans="1:12" x14ac:dyDescent="0.25">
      <c r="A99" s="66">
        <v>44894.574479166666</v>
      </c>
      <c r="B99">
        <v>0</v>
      </c>
      <c r="C99">
        <v>21.750007629394531</v>
      </c>
      <c r="D99">
        <v>21.402931213378906</v>
      </c>
      <c r="E99">
        <v>20.909486770629883</v>
      </c>
      <c r="F99">
        <v>20.994804382324219</v>
      </c>
      <c r="G99">
        <v>22.54676628112793</v>
      </c>
      <c r="H99">
        <v>21.455219268798828</v>
      </c>
      <c r="I99">
        <v>20.89137077331543</v>
      </c>
      <c r="J99">
        <v>21.099796295166016</v>
      </c>
      <c r="K99">
        <v>-7.0884198066778481E-7</v>
      </c>
      <c r="L99">
        <v>2.9145599000912625E-7</v>
      </c>
    </row>
    <row r="100" spans="1:12" x14ac:dyDescent="0.25">
      <c r="A100" s="66">
        <v>44894.574421296296</v>
      </c>
      <c r="B100">
        <v>0</v>
      </c>
      <c r="C100">
        <v>21.74946403503418</v>
      </c>
      <c r="D100">
        <v>21.402624130249023</v>
      </c>
      <c r="E100">
        <v>20.910253524780273</v>
      </c>
      <c r="F100">
        <v>20.996183395385742</v>
      </c>
      <c r="G100">
        <v>22.54753303527832</v>
      </c>
      <c r="H100">
        <v>21.456750869750977</v>
      </c>
      <c r="I100">
        <v>20.892290115356445</v>
      </c>
      <c r="J100">
        <v>21.101022720336914</v>
      </c>
      <c r="K100">
        <v>-5.3198000671272894E-8</v>
      </c>
      <c r="L100">
        <v>-3.6429998573339617E-8</v>
      </c>
    </row>
    <row r="101" spans="1:12" x14ac:dyDescent="0.25">
      <c r="A101" s="66">
        <v>44894.574363425927</v>
      </c>
      <c r="B101">
        <v>0</v>
      </c>
      <c r="C101">
        <v>21.747892379760742</v>
      </c>
      <c r="D101">
        <v>21.401947021484375</v>
      </c>
      <c r="E101">
        <v>20.907493591308594</v>
      </c>
      <c r="F101">
        <v>20.996797561645508</v>
      </c>
      <c r="G101">
        <v>22.546918869018555</v>
      </c>
      <c r="H101">
        <v>21.455678939819336</v>
      </c>
      <c r="I101">
        <v>20.894283294677734</v>
      </c>
      <c r="J101">
        <v>21.099796295166016</v>
      </c>
      <c r="K101">
        <v>1.2580900374814519E-6</v>
      </c>
      <c r="L101">
        <v>9.4722798849034007E-7</v>
      </c>
    </row>
    <row r="102" spans="1:12" x14ac:dyDescent="0.25">
      <c r="A102" s="66">
        <v>44894.574305555558</v>
      </c>
      <c r="B102">
        <v>0</v>
      </c>
      <c r="C102">
        <v>21.745861053466797</v>
      </c>
      <c r="D102">
        <v>21.401378631591797</v>
      </c>
      <c r="E102">
        <v>20.902740478515625</v>
      </c>
      <c r="F102">
        <v>20.996030807495117</v>
      </c>
      <c r="G102">
        <v>22.548299789428711</v>
      </c>
      <c r="H102">
        <v>21.456138610839844</v>
      </c>
      <c r="I102">
        <v>20.893363952636719</v>
      </c>
      <c r="J102">
        <v>21.099950790405273</v>
      </c>
      <c r="K102">
        <v>6.0244599353609374E-7</v>
      </c>
      <c r="L102">
        <v>2.9145599000912625E-7</v>
      </c>
    </row>
    <row r="103" spans="1:12" x14ac:dyDescent="0.25">
      <c r="A103" s="66">
        <v>44894.574247685188</v>
      </c>
      <c r="B103">
        <v>0</v>
      </c>
      <c r="C103">
        <v>21.745014190673828</v>
      </c>
      <c r="D103">
        <v>21.400737762451172</v>
      </c>
      <c r="E103">
        <v>20.905960083007813</v>
      </c>
      <c r="F103">
        <v>20.996337890625</v>
      </c>
      <c r="G103">
        <v>22.547225952148438</v>
      </c>
      <c r="H103">
        <v>21.454912185668945</v>
      </c>
      <c r="I103">
        <v>20.892904281616211</v>
      </c>
      <c r="J103">
        <v>21.099643707275391</v>
      </c>
      <c r="K103">
        <v>-5.3198000671272894E-8</v>
      </c>
      <c r="L103">
        <v>9.4722798849034007E-7</v>
      </c>
    </row>
    <row r="104" spans="1:12" x14ac:dyDescent="0.25">
      <c r="A104" s="66">
        <v>44894.574189814812</v>
      </c>
      <c r="B104">
        <v>0</v>
      </c>
      <c r="C104">
        <v>21.744529724121094</v>
      </c>
      <c r="D104">
        <v>21.400407791137695</v>
      </c>
      <c r="E104">
        <v>20.909486770629883</v>
      </c>
      <c r="F104">
        <v>20.997104644775391</v>
      </c>
      <c r="G104">
        <v>22.547840118408203</v>
      </c>
      <c r="H104">
        <v>21.455524444580078</v>
      </c>
      <c r="I104">
        <v>20.893516540527344</v>
      </c>
      <c r="J104">
        <v>21.099491119384766</v>
      </c>
      <c r="K104">
        <v>2.746239999851241E-7</v>
      </c>
      <c r="L104">
        <v>6.1934201767144259E-7</v>
      </c>
    </row>
    <row r="105" spans="1:12" x14ac:dyDescent="0.25">
      <c r="A105" s="66">
        <v>44894.574131944442</v>
      </c>
      <c r="B105">
        <v>0</v>
      </c>
      <c r="C105">
        <v>21.74553108215332</v>
      </c>
      <c r="D105">
        <v>21.400514602661133</v>
      </c>
      <c r="E105">
        <v>20.910865783691406</v>
      </c>
      <c r="F105">
        <v>20.996490478515625</v>
      </c>
      <c r="G105">
        <v>22.547378540039063</v>
      </c>
      <c r="H105">
        <v>21.453226089477539</v>
      </c>
      <c r="I105">
        <v>20.892597198486328</v>
      </c>
      <c r="J105">
        <v>21.098262786865234</v>
      </c>
      <c r="K105">
        <v>1.2580900374814519E-6</v>
      </c>
      <c r="L105">
        <v>2.9145599000912625E-7</v>
      </c>
    </row>
    <row r="106" spans="1:12" x14ac:dyDescent="0.25">
      <c r="A106" s="66">
        <v>44894.574074074073</v>
      </c>
      <c r="B106">
        <v>0</v>
      </c>
      <c r="C106">
        <v>21.747169494628906</v>
      </c>
      <c r="D106">
        <v>21.400566101074219</v>
      </c>
      <c r="E106">
        <v>20.915159225463867</v>
      </c>
      <c r="F106">
        <v>20.995418548583984</v>
      </c>
      <c r="G106">
        <v>22.547992706298828</v>
      </c>
      <c r="H106">
        <v>21.454145431518555</v>
      </c>
      <c r="I106">
        <v>20.892749786376953</v>
      </c>
      <c r="J106">
        <v>21.099029541015625</v>
      </c>
      <c r="K106">
        <v>6.0244599353609374E-7</v>
      </c>
      <c r="L106">
        <v>2.9145599000912625E-7</v>
      </c>
    </row>
    <row r="107" spans="1:12" x14ac:dyDescent="0.25">
      <c r="A107" s="66">
        <v>44894.574016203704</v>
      </c>
      <c r="B107">
        <v>0</v>
      </c>
      <c r="C107">
        <v>21.74885368347168</v>
      </c>
      <c r="D107">
        <v>21.400003433227539</v>
      </c>
      <c r="E107">
        <v>20.91822624206543</v>
      </c>
      <c r="F107">
        <v>20.997411727905273</v>
      </c>
      <c r="G107">
        <v>22.546611785888672</v>
      </c>
      <c r="H107">
        <v>21.454757690429688</v>
      </c>
      <c r="I107">
        <v>20.892597198486328</v>
      </c>
      <c r="J107">
        <v>21.099491119384766</v>
      </c>
      <c r="K107">
        <v>9.3026801550877281E-7</v>
      </c>
      <c r="L107">
        <v>2.9145599000912625E-7</v>
      </c>
    </row>
    <row r="108" spans="1:12" x14ac:dyDescent="0.25">
      <c r="A108" s="66">
        <v>44894.573958333334</v>
      </c>
      <c r="B108">
        <v>0</v>
      </c>
      <c r="C108">
        <v>21.749128341674805</v>
      </c>
      <c r="D108">
        <v>21.39959716796875</v>
      </c>
      <c r="E108">
        <v>20.916385650634766</v>
      </c>
      <c r="F108">
        <v>20.996490478515625</v>
      </c>
      <c r="G108">
        <v>22.547685623168945</v>
      </c>
      <c r="H108">
        <v>21.45399284362793</v>
      </c>
      <c r="I108">
        <v>20.89137077331543</v>
      </c>
      <c r="J108">
        <v>21.099029541015625</v>
      </c>
      <c r="K108">
        <v>1.2580900374814519E-6</v>
      </c>
      <c r="L108">
        <v>-3.6429998573339617E-8</v>
      </c>
    </row>
    <row r="109" spans="1:12" x14ac:dyDescent="0.25">
      <c r="A109" s="66">
        <v>44894.573900462965</v>
      </c>
      <c r="B109">
        <v>0</v>
      </c>
      <c r="C109">
        <v>21.749307632446289</v>
      </c>
      <c r="D109">
        <v>21.398811340332031</v>
      </c>
      <c r="E109">
        <v>20.913318634033203</v>
      </c>
      <c r="F109">
        <v>20.996337890625</v>
      </c>
      <c r="G109">
        <v>22.548452377319336</v>
      </c>
      <c r="H109">
        <v>21.453071594238281</v>
      </c>
      <c r="I109">
        <v>20.892597198486328</v>
      </c>
      <c r="J109">
        <v>21.098569869995117</v>
      </c>
      <c r="K109">
        <v>-3.8101998711681517E-7</v>
      </c>
      <c r="L109">
        <v>1.2751139593092375E-6</v>
      </c>
    </row>
    <row r="110" spans="1:12" x14ac:dyDescent="0.25">
      <c r="A110" s="66">
        <v>44894.573842592596</v>
      </c>
      <c r="B110">
        <v>0</v>
      </c>
      <c r="C110">
        <v>21.749330520629883</v>
      </c>
      <c r="D110">
        <v>21.39824104309082</v>
      </c>
      <c r="E110">
        <v>20.909793853759766</v>
      </c>
      <c r="F110">
        <v>20.996644973754883</v>
      </c>
      <c r="G110">
        <v>22.547992706298828</v>
      </c>
      <c r="H110">
        <v>21.452611923217773</v>
      </c>
      <c r="I110">
        <v>20.891063690185547</v>
      </c>
      <c r="J110">
        <v>21.098110198974609</v>
      </c>
      <c r="K110">
        <v>6.0244599353609374E-7</v>
      </c>
      <c r="L110">
        <v>9.4722798849034007E-7</v>
      </c>
    </row>
    <row r="111" spans="1:12" x14ac:dyDescent="0.25">
      <c r="A111" s="66">
        <v>44894.573784722219</v>
      </c>
      <c r="B111">
        <v>0</v>
      </c>
      <c r="C111">
        <v>21.748954772949219</v>
      </c>
      <c r="D111">
        <v>21.397926330566406</v>
      </c>
      <c r="E111">
        <v>20.908105850219727</v>
      </c>
      <c r="F111">
        <v>20.996490478515625</v>
      </c>
      <c r="G111">
        <v>22.547378540039063</v>
      </c>
      <c r="H111">
        <v>21.451385498046875</v>
      </c>
      <c r="I111">
        <v>20.890756607055664</v>
      </c>
      <c r="J111">
        <v>21.097803115844727</v>
      </c>
      <c r="K111">
        <v>6.0244599353609374E-7</v>
      </c>
      <c r="L111">
        <v>2.9145599000912625E-7</v>
      </c>
    </row>
    <row r="112" spans="1:12" x14ac:dyDescent="0.25">
      <c r="A112" s="66">
        <v>44894.57372685185</v>
      </c>
      <c r="B112">
        <v>0</v>
      </c>
      <c r="C112">
        <v>21.749820709228516</v>
      </c>
      <c r="D112">
        <v>21.398021697998047</v>
      </c>
      <c r="E112">
        <v>20.907800674438477</v>
      </c>
      <c r="F112">
        <v>20.996797561645508</v>
      </c>
      <c r="G112">
        <v>22.548145294189453</v>
      </c>
      <c r="H112">
        <v>21.45123291015625</v>
      </c>
      <c r="I112">
        <v>20.888917922973633</v>
      </c>
      <c r="J112">
        <v>21.097650527954102</v>
      </c>
      <c r="K112">
        <v>9.3026801550877281E-7</v>
      </c>
      <c r="L112">
        <v>1.6029999869715539E-6</v>
      </c>
    </row>
    <row r="113" spans="1:12" x14ac:dyDescent="0.25">
      <c r="A113" s="66">
        <v>44894.57366898148</v>
      </c>
      <c r="B113">
        <v>0</v>
      </c>
      <c r="C113">
        <v>21.749975204467773</v>
      </c>
      <c r="D113">
        <v>21.399011611938477</v>
      </c>
      <c r="E113">
        <v>20.910865783691406</v>
      </c>
      <c r="F113">
        <v>20.998483657836914</v>
      </c>
      <c r="G113">
        <v>22.547685623168945</v>
      </c>
      <c r="H113">
        <v>21.451692581176758</v>
      </c>
      <c r="I113">
        <v>20.889837265014648</v>
      </c>
      <c r="J113">
        <v>21.097803115844727</v>
      </c>
      <c r="K113">
        <v>2.746239999851241E-7</v>
      </c>
      <c r="L113">
        <v>-3.6431600847208756E-7</v>
      </c>
    </row>
    <row r="114" spans="1:12" x14ac:dyDescent="0.25">
      <c r="A114" s="66">
        <v>44894.573611111111</v>
      </c>
      <c r="B114">
        <v>0</v>
      </c>
      <c r="C114">
        <v>21.750156402587891</v>
      </c>
      <c r="D114">
        <v>21.399688720703125</v>
      </c>
      <c r="E114">
        <v>20.912399291992188</v>
      </c>
      <c r="F114">
        <v>20.997564315795898</v>
      </c>
      <c r="G114">
        <v>22.54676628112793</v>
      </c>
      <c r="H114">
        <v>21.452152252197266</v>
      </c>
      <c r="I114">
        <v>20.890296936035156</v>
      </c>
      <c r="J114">
        <v>21.098110198974609</v>
      </c>
      <c r="K114">
        <v>-5.3198000671272894E-8</v>
      </c>
      <c r="L114">
        <v>1.2751139593092375E-6</v>
      </c>
    </row>
    <row r="115" spans="1:12" x14ac:dyDescent="0.25">
      <c r="A115" s="66">
        <v>44894.573553240742</v>
      </c>
      <c r="B115">
        <v>0</v>
      </c>
      <c r="C115">
        <v>21.750267028808594</v>
      </c>
      <c r="D115">
        <v>21.400180816650391</v>
      </c>
      <c r="E115">
        <v>20.910865783691406</v>
      </c>
      <c r="F115">
        <v>20.997564315795898</v>
      </c>
      <c r="G115">
        <v>22.547840118408203</v>
      </c>
      <c r="H115">
        <v>21.453531265258789</v>
      </c>
      <c r="I115">
        <v>20.889223098754883</v>
      </c>
      <c r="J115">
        <v>21.097496032714844</v>
      </c>
      <c r="K115">
        <v>-5.3198000671272894E-8</v>
      </c>
      <c r="L115">
        <v>1.2751139593092375E-6</v>
      </c>
    </row>
    <row r="116" spans="1:12" x14ac:dyDescent="0.25">
      <c r="A116" s="66">
        <v>44894.573495370372</v>
      </c>
      <c r="B116">
        <v>0</v>
      </c>
      <c r="C116">
        <v>21.748943328857422</v>
      </c>
      <c r="D116">
        <v>21.399984359741211</v>
      </c>
      <c r="E116">
        <v>20.906879425048828</v>
      </c>
      <c r="F116">
        <v>20.998176574707031</v>
      </c>
      <c r="G116">
        <v>22.54753303527832</v>
      </c>
      <c r="H116">
        <v>21.453531265258789</v>
      </c>
      <c r="I116">
        <v>20.889530181884766</v>
      </c>
      <c r="J116">
        <v>21.097190856933594</v>
      </c>
      <c r="K116">
        <v>9.3026801550877281E-7</v>
      </c>
      <c r="L116">
        <v>-3.6431600847208756E-7</v>
      </c>
    </row>
    <row r="117" spans="1:12" x14ac:dyDescent="0.25">
      <c r="A117" s="66">
        <v>44894.573437500003</v>
      </c>
      <c r="B117">
        <v>0</v>
      </c>
      <c r="C117">
        <v>21.748638153076172</v>
      </c>
      <c r="D117">
        <v>21.399494171142578</v>
      </c>
      <c r="E117">
        <v>20.911479949951172</v>
      </c>
      <c r="F117">
        <v>20.99909782409668</v>
      </c>
      <c r="G117">
        <v>22.54753303527832</v>
      </c>
      <c r="H117">
        <v>21.454145431518555</v>
      </c>
      <c r="I117">
        <v>20.889377593994141</v>
      </c>
      <c r="J117">
        <v>21.097343444824219</v>
      </c>
      <c r="K117">
        <v>2.746239999851241E-7</v>
      </c>
      <c r="L117">
        <v>-3.6429998573339617E-8</v>
      </c>
    </row>
    <row r="118" spans="1:12" x14ac:dyDescent="0.25">
      <c r="A118" s="66">
        <v>44894.573379629626</v>
      </c>
      <c r="B118">
        <v>0</v>
      </c>
      <c r="C118">
        <v>21.748735427856445</v>
      </c>
      <c r="D118">
        <v>21.399005889892578</v>
      </c>
      <c r="E118">
        <v>20.912246704101563</v>
      </c>
      <c r="F118">
        <v>21.000631332397461</v>
      </c>
      <c r="G118">
        <v>22.548145294189453</v>
      </c>
      <c r="H118">
        <v>21.453226089477539</v>
      </c>
      <c r="I118">
        <v>20.88861083984375</v>
      </c>
      <c r="J118">
        <v>21.097650527954102</v>
      </c>
      <c r="K118">
        <v>-5.3198000671272894E-8</v>
      </c>
      <c r="L118">
        <v>9.4722798849034007E-7</v>
      </c>
    </row>
    <row r="119" spans="1:12" x14ac:dyDescent="0.25">
      <c r="A119" s="66">
        <v>44894.573321759257</v>
      </c>
      <c r="B119">
        <v>0</v>
      </c>
      <c r="C119">
        <v>21.748725891113281</v>
      </c>
      <c r="D119">
        <v>21.398147583007813</v>
      </c>
      <c r="E119">
        <v>20.910865783691406</v>
      </c>
      <c r="F119">
        <v>21.000936508178711</v>
      </c>
      <c r="G119">
        <v>22.546304702758789</v>
      </c>
      <c r="H119">
        <v>21.452766418457031</v>
      </c>
      <c r="I119">
        <v>20.888763427734375</v>
      </c>
      <c r="J119">
        <v>21.097036361694336</v>
      </c>
      <c r="K119">
        <v>9.3026801550877281E-7</v>
      </c>
      <c r="L119">
        <v>-3.6429998573339617E-8</v>
      </c>
    </row>
    <row r="120" spans="1:12" x14ac:dyDescent="0.25">
      <c r="A120" s="66">
        <v>44894.573263888888</v>
      </c>
      <c r="B120">
        <v>0</v>
      </c>
      <c r="C120">
        <v>21.749715805053711</v>
      </c>
      <c r="D120">
        <v>21.398069381713867</v>
      </c>
      <c r="E120">
        <v>20.908412933349609</v>
      </c>
      <c r="F120">
        <v>21.002470016479492</v>
      </c>
      <c r="G120">
        <v>22.54753303527832</v>
      </c>
      <c r="H120">
        <v>21.451385498046875</v>
      </c>
      <c r="I120">
        <v>20.888456344604492</v>
      </c>
      <c r="J120">
        <v>21.096424102783203</v>
      </c>
      <c r="K120">
        <v>6.0244599353609374E-7</v>
      </c>
      <c r="L120">
        <v>-3.6429998573339617E-8</v>
      </c>
    </row>
    <row r="121" spans="1:12" x14ac:dyDescent="0.25">
      <c r="A121" s="66">
        <v>44894.573206018518</v>
      </c>
      <c r="B121">
        <v>0</v>
      </c>
      <c r="C121">
        <v>21.74986457824707</v>
      </c>
      <c r="D121">
        <v>21.398025512695313</v>
      </c>
      <c r="E121">
        <v>20.905500411987305</v>
      </c>
      <c r="F121">
        <v>21.000324249267578</v>
      </c>
      <c r="G121">
        <v>22.546918869018555</v>
      </c>
      <c r="H121">
        <v>21.451692581176758</v>
      </c>
      <c r="I121">
        <v>20.889377593994141</v>
      </c>
      <c r="J121">
        <v>21.096424102783203</v>
      </c>
      <c r="K121">
        <v>9.3026801550877281E-7</v>
      </c>
      <c r="L121">
        <v>6.1934201767144259E-7</v>
      </c>
    </row>
    <row r="122" spans="1:12" x14ac:dyDescent="0.25">
      <c r="A122" s="66">
        <v>44894.573148148149</v>
      </c>
      <c r="B122">
        <v>0</v>
      </c>
      <c r="C122">
        <v>21.750848770141602</v>
      </c>
      <c r="D122">
        <v>21.398246765136719</v>
      </c>
      <c r="E122">
        <v>20.902433395385742</v>
      </c>
      <c r="F122">
        <v>21.001857757568359</v>
      </c>
      <c r="G122">
        <v>22.547685623168945</v>
      </c>
      <c r="H122">
        <v>21.450773239135742</v>
      </c>
      <c r="I122">
        <v>20.888303756713867</v>
      </c>
      <c r="J122">
        <v>21.09611701965332</v>
      </c>
      <c r="K122">
        <v>6.0244599353609374E-7</v>
      </c>
      <c r="L122">
        <v>6.1934201767144259E-7</v>
      </c>
    </row>
    <row r="123" spans="1:12" x14ac:dyDescent="0.25">
      <c r="A123" s="66">
        <v>44894.57309027778</v>
      </c>
      <c r="B123">
        <v>0</v>
      </c>
      <c r="C123">
        <v>21.75157356262207</v>
      </c>
      <c r="D123">
        <v>21.397863388061523</v>
      </c>
      <c r="E123">
        <v>20.903047561645508</v>
      </c>
      <c r="F123">
        <v>21.001857757568359</v>
      </c>
      <c r="G123">
        <v>22.545845031738281</v>
      </c>
      <c r="H123">
        <v>21.452304840087891</v>
      </c>
      <c r="I123">
        <v>20.889070510864258</v>
      </c>
      <c r="J123">
        <v>21.097036361694336</v>
      </c>
      <c r="K123">
        <v>9.3026801550877281E-7</v>
      </c>
      <c r="L123">
        <v>2.9145599000912625E-7</v>
      </c>
    </row>
    <row r="124" spans="1:12" x14ac:dyDescent="0.25">
      <c r="A124" s="66">
        <v>44894.57303240741</v>
      </c>
      <c r="B124">
        <v>0</v>
      </c>
      <c r="C124">
        <v>21.752693176269531</v>
      </c>
      <c r="D124">
        <v>21.398078918457031</v>
      </c>
      <c r="E124">
        <v>20.901973724365234</v>
      </c>
      <c r="F124">
        <v>21.000324249267578</v>
      </c>
      <c r="G124">
        <v>22.546918869018555</v>
      </c>
      <c r="H124">
        <v>21.451999664306641</v>
      </c>
      <c r="I124">
        <v>20.88861083984375</v>
      </c>
      <c r="J124">
        <v>21.096731185913086</v>
      </c>
      <c r="K124">
        <v>2.746239999851241E-7</v>
      </c>
      <c r="L124">
        <v>1.6029999869715539E-6</v>
      </c>
    </row>
    <row r="125" spans="1:12" x14ac:dyDescent="0.25">
      <c r="A125" s="66">
        <v>44894.572974537034</v>
      </c>
      <c r="B125">
        <v>0</v>
      </c>
      <c r="C125">
        <v>21.754594802856445</v>
      </c>
      <c r="D125">
        <v>21.398683547973633</v>
      </c>
      <c r="E125">
        <v>20.903966903686523</v>
      </c>
      <c r="F125">
        <v>21.001550674438477</v>
      </c>
      <c r="G125">
        <v>22.545692443847656</v>
      </c>
      <c r="H125">
        <v>21.45123291015625</v>
      </c>
      <c r="I125">
        <v>20.888763427734375</v>
      </c>
      <c r="J125">
        <v>21.097496032714844</v>
      </c>
      <c r="K125">
        <v>2.746239999851241E-7</v>
      </c>
      <c r="L125">
        <v>1.9308859009470325E-6</v>
      </c>
    </row>
    <row r="126" spans="1:12" x14ac:dyDescent="0.25">
      <c r="A126" s="66">
        <v>44894.572916666664</v>
      </c>
      <c r="B126">
        <v>0</v>
      </c>
      <c r="C126">
        <v>21.755458831787109</v>
      </c>
      <c r="D126">
        <v>21.399091720581055</v>
      </c>
      <c r="E126">
        <v>20.904886245727539</v>
      </c>
      <c r="F126">
        <v>21.002470016479492</v>
      </c>
      <c r="G126">
        <v>22.545845031738281</v>
      </c>
      <c r="H126">
        <v>21.452304840087891</v>
      </c>
      <c r="I126">
        <v>20.888151168823242</v>
      </c>
      <c r="J126">
        <v>21.096883773803711</v>
      </c>
      <c r="K126">
        <v>1.9137339677399723E-6</v>
      </c>
      <c r="L126">
        <v>-3.6429998573339617E-8</v>
      </c>
    </row>
    <row r="127" spans="1:12" x14ac:dyDescent="0.25">
      <c r="A127" s="66">
        <v>44894.572858796295</v>
      </c>
      <c r="B127">
        <v>0</v>
      </c>
      <c r="C127">
        <v>21.756765365600586</v>
      </c>
      <c r="D127">
        <v>21.399288177490234</v>
      </c>
      <c r="E127">
        <v>20.906267166137695</v>
      </c>
      <c r="F127">
        <v>21.002777099609375</v>
      </c>
      <c r="G127">
        <v>22.545078277587891</v>
      </c>
      <c r="H127">
        <v>21.452919006347656</v>
      </c>
      <c r="I127">
        <v>20.889377593994141</v>
      </c>
      <c r="J127">
        <v>21.096883773803711</v>
      </c>
      <c r="K127">
        <v>6.0244599353609374E-7</v>
      </c>
      <c r="L127">
        <v>6.1934201767144259E-7</v>
      </c>
    </row>
    <row r="128" spans="1:12" x14ac:dyDescent="0.25">
      <c r="A128" s="66">
        <v>44894.572800925926</v>
      </c>
      <c r="B128">
        <v>0</v>
      </c>
      <c r="C128">
        <v>21.757631301879883</v>
      </c>
      <c r="D128">
        <v>21.399263381958008</v>
      </c>
      <c r="E128">
        <v>20.910253524780273</v>
      </c>
      <c r="F128">
        <v>21.003236770629883</v>
      </c>
      <c r="G128">
        <v>22.546152114868164</v>
      </c>
      <c r="H128">
        <v>21.451999664306641</v>
      </c>
      <c r="I128">
        <v>20.888763427734375</v>
      </c>
      <c r="J128">
        <v>21.097036361694336</v>
      </c>
      <c r="K128">
        <v>-3.8101998711681517E-7</v>
      </c>
      <c r="L128">
        <v>-3.6429998573339617E-8</v>
      </c>
    </row>
    <row r="129" spans="1:12" x14ac:dyDescent="0.25">
      <c r="A129" s="66">
        <v>44894.572743055556</v>
      </c>
      <c r="B129">
        <v>0</v>
      </c>
      <c r="C129">
        <v>21.756278991699219</v>
      </c>
      <c r="D129">
        <v>21.399318695068359</v>
      </c>
      <c r="E129">
        <v>20.912246704101563</v>
      </c>
      <c r="F129">
        <v>21.003391265869141</v>
      </c>
      <c r="G129">
        <v>22.545845031738281</v>
      </c>
      <c r="H129">
        <v>21.450618743896484</v>
      </c>
      <c r="I129">
        <v>20.887689590454102</v>
      </c>
      <c r="J129">
        <v>21.095657348632813</v>
      </c>
      <c r="K129">
        <v>9.3026801550877281E-7</v>
      </c>
      <c r="L129">
        <v>2.9145599000912625E-7</v>
      </c>
    </row>
    <row r="130" spans="1:12" x14ac:dyDescent="0.25">
      <c r="A130" s="66">
        <v>44894.572685185187</v>
      </c>
      <c r="B130">
        <v>0</v>
      </c>
      <c r="C130">
        <v>21.75312614440918</v>
      </c>
      <c r="D130">
        <v>21.399978637695313</v>
      </c>
      <c r="E130">
        <v>20.910560607910156</v>
      </c>
      <c r="F130">
        <v>21.002317428588867</v>
      </c>
      <c r="G130">
        <v>22.546152114868164</v>
      </c>
      <c r="H130">
        <v>21.451078414916992</v>
      </c>
      <c r="I130">
        <v>20.886922836303711</v>
      </c>
      <c r="J130">
        <v>21.097496032714844</v>
      </c>
      <c r="K130">
        <v>9.3026801550877281E-7</v>
      </c>
      <c r="L130">
        <v>-6.9220197929098504E-7</v>
      </c>
    </row>
    <row r="131" spans="1:12" x14ac:dyDescent="0.25">
      <c r="A131" s="66">
        <v>44894.572627314818</v>
      </c>
      <c r="B131">
        <v>0</v>
      </c>
      <c r="C131">
        <v>21.751522064208984</v>
      </c>
      <c r="D131">
        <v>21.400049209594727</v>
      </c>
      <c r="E131">
        <v>20.906267166137695</v>
      </c>
      <c r="F131">
        <v>21.001398086547852</v>
      </c>
      <c r="G131">
        <v>22.54676628112793</v>
      </c>
      <c r="H131">
        <v>21.45123291015625</v>
      </c>
      <c r="I131">
        <v>20.887996673583984</v>
      </c>
      <c r="J131">
        <v>21.096269607543945</v>
      </c>
      <c r="K131">
        <v>-5.3198000671272894E-8</v>
      </c>
      <c r="L131">
        <v>6.1934201767144259E-7</v>
      </c>
    </row>
    <row r="132" spans="1:12" x14ac:dyDescent="0.25">
      <c r="A132" s="66">
        <v>44894.572569444441</v>
      </c>
      <c r="B132">
        <v>0</v>
      </c>
      <c r="C132">
        <v>21.749744415283203</v>
      </c>
      <c r="D132">
        <v>21.399631500244141</v>
      </c>
      <c r="E132">
        <v>20.903354644775391</v>
      </c>
      <c r="F132">
        <v>21.001550674438477</v>
      </c>
      <c r="G132">
        <v>22.546918869018555</v>
      </c>
      <c r="H132">
        <v>21.453378677368164</v>
      </c>
      <c r="I132">
        <v>20.887996673583984</v>
      </c>
      <c r="J132">
        <v>21.097036361694336</v>
      </c>
      <c r="K132">
        <v>2.746239999851241E-7</v>
      </c>
      <c r="L132">
        <v>2.9145599000912625E-7</v>
      </c>
    </row>
    <row r="133" spans="1:12" x14ac:dyDescent="0.25">
      <c r="A133" s="66">
        <v>44894.572511574072</v>
      </c>
      <c r="B133">
        <v>0</v>
      </c>
      <c r="C133">
        <v>21.749347686767578</v>
      </c>
      <c r="D133">
        <v>21.398622512817383</v>
      </c>
      <c r="E133">
        <v>20.898447036743164</v>
      </c>
      <c r="F133">
        <v>20.999710083007813</v>
      </c>
      <c r="G133">
        <v>22.545078277587891</v>
      </c>
      <c r="H133">
        <v>21.453838348388672</v>
      </c>
      <c r="I133">
        <v>20.888151168823242</v>
      </c>
      <c r="J133">
        <v>21.096731185913086</v>
      </c>
      <c r="K133">
        <v>-5.3198000671272894E-8</v>
      </c>
      <c r="L133">
        <v>9.4722798849034007E-7</v>
      </c>
    </row>
    <row r="134" spans="1:12" x14ac:dyDescent="0.25">
      <c r="A134" s="66">
        <v>44894.572453703702</v>
      </c>
      <c r="B134">
        <v>0</v>
      </c>
      <c r="C134">
        <v>21.748922348022461</v>
      </c>
      <c r="D134">
        <v>21.398170471191406</v>
      </c>
      <c r="E134">
        <v>20.898754119873047</v>
      </c>
      <c r="F134">
        <v>21.000017166137695</v>
      </c>
      <c r="G134">
        <v>22.546459197998047</v>
      </c>
      <c r="H134">
        <v>21.453226089477539</v>
      </c>
      <c r="I134">
        <v>20.887537002563477</v>
      </c>
      <c r="J134">
        <v>21.095809936523438</v>
      </c>
      <c r="K134">
        <v>-3.8101998711681517E-7</v>
      </c>
      <c r="L134">
        <v>-3.6429998573339617E-8</v>
      </c>
    </row>
    <row r="135" spans="1:12" x14ac:dyDescent="0.25">
      <c r="A135" s="66">
        <v>44894.572395833333</v>
      </c>
      <c r="B135">
        <v>0</v>
      </c>
      <c r="C135">
        <v>21.748737335205078</v>
      </c>
      <c r="D135">
        <v>21.398527145385742</v>
      </c>
      <c r="E135">
        <v>20.899980545043945</v>
      </c>
      <c r="F135">
        <v>20.998483657836914</v>
      </c>
      <c r="G135">
        <v>22.546611785888672</v>
      </c>
      <c r="H135">
        <v>21.452304840087891</v>
      </c>
      <c r="I135">
        <v>20.887229919433594</v>
      </c>
      <c r="J135">
        <v>21.096576690673828</v>
      </c>
      <c r="K135">
        <v>1.9137339677399723E-6</v>
      </c>
      <c r="L135">
        <v>2.9145599000912625E-7</v>
      </c>
    </row>
    <row r="136" spans="1:12" x14ac:dyDescent="0.25">
      <c r="A136" s="66">
        <v>44894.572337962964</v>
      </c>
      <c r="B136">
        <v>0</v>
      </c>
      <c r="C136">
        <v>21.747781753540039</v>
      </c>
      <c r="D136">
        <v>21.39885139465332</v>
      </c>
      <c r="E136">
        <v>20.902433395385742</v>
      </c>
      <c r="F136">
        <v>21.00016975402832</v>
      </c>
      <c r="G136">
        <v>22.547685623168945</v>
      </c>
      <c r="H136">
        <v>21.452919006347656</v>
      </c>
      <c r="I136">
        <v>20.888151168823242</v>
      </c>
      <c r="J136">
        <v>21.097496032714844</v>
      </c>
      <c r="K136">
        <v>1.5859119457672932E-6</v>
      </c>
      <c r="L136">
        <v>6.1934201767144259E-7</v>
      </c>
    </row>
    <row r="137" spans="1:12" x14ac:dyDescent="0.25">
      <c r="A137" s="66">
        <v>44894.572280092594</v>
      </c>
      <c r="B137">
        <v>0</v>
      </c>
      <c r="C137">
        <v>21.748855590820313</v>
      </c>
      <c r="D137">
        <v>21.39832878112793</v>
      </c>
      <c r="E137">
        <v>20.902126312255859</v>
      </c>
      <c r="F137">
        <v>20.998483657836914</v>
      </c>
      <c r="G137">
        <v>22.547685623168945</v>
      </c>
      <c r="H137">
        <v>21.452304840087891</v>
      </c>
      <c r="I137">
        <v>20.887844085693359</v>
      </c>
      <c r="J137">
        <v>21.098262786865234</v>
      </c>
      <c r="K137">
        <v>9.3026801550877281E-7</v>
      </c>
      <c r="L137">
        <v>2.9145599000912625E-7</v>
      </c>
    </row>
    <row r="138" spans="1:12" x14ac:dyDescent="0.25">
      <c r="A138" s="66">
        <v>44894.572222222225</v>
      </c>
      <c r="B138">
        <v>0</v>
      </c>
      <c r="C138">
        <v>21.751354217529297</v>
      </c>
      <c r="D138">
        <v>21.398214340209961</v>
      </c>
      <c r="E138">
        <v>20.903354644775391</v>
      </c>
      <c r="F138">
        <v>20.999250411987305</v>
      </c>
      <c r="G138">
        <v>22.547992706298828</v>
      </c>
      <c r="H138">
        <v>21.451845169067383</v>
      </c>
      <c r="I138">
        <v>20.888456344604492</v>
      </c>
      <c r="J138">
        <v>21.097343444824219</v>
      </c>
      <c r="K138">
        <v>2.746239999851241E-7</v>
      </c>
      <c r="L138">
        <v>6.1934201767144259E-7</v>
      </c>
    </row>
    <row r="139" spans="1:12" x14ac:dyDescent="0.25">
      <c r="A139" s="66">
        <v>44894.572164351855</v>
      </c>
      <c r="B139">
        <v>0</v>
      </c>
      <c r="C139">
        <v>21.752748489379883</v>
      </c>
      <c r="D139">
        <v>21.398170471191406</v>
      </c>
      <c r="E139">
        <v>20.906574249267578</v>
      </c>
      <c r="F139">
        <v>20.998790740966797</v>
      </c>
      <c r="G139">
        <v>22.548145294189453</v>
      </c>
      <c r="H139">
        <v>21.454757690429688</v>
      </c>
      <c r="I139">
        <v>20.889989852905273</v>
      </c>
      <c r="J139">
        <v>21.097650527954102</v>
      </c>
      <c r="K139">
        <v>9.3026801550877281E-7</v>
      </c>
      <c r="L139">
        <v>-1.0200880069533014E-6</v>
      </c>
    </row>
    <row r="140" spans="1:12" x14ac:dyDescent="0.25">
      <c r="A140" s="66">
        <v>44894.572106481479</v>
      </c>
      <c r="B140">
        <v>0</v>
      </c>
      <c r="C140">
        <v>21.753721237182617</v>
      </c>
      <c r="D140">
        <v>21.397821426391602</v>
      </c>
      <c r="E140">
        <v>20.910099029541016</v>
      </c>
      <c r="F140">
        <v>20.998483657836914</v>
      </c>
      <c r="G140">
        <v>22.547685623168945</v>
      </c>
      <c r="H140">
        <v>21.45399284362793</v>
      </c>
      <c r="I140">
        <v>20.887996673583984</v>
      </c>
      <c r="J140">
        <v>21.097343444824219</v>
      </c>
      <c r="K140">
        <v>6.0244599353609374E-7</v>
      </c>
      <c r="L140">
        <v>-3.6429998573339617E-8</v>
      </c>
    </row>
    <row r="141" spans="1:12" x14ac:dyDescent="0.25">
      <c r="A141" s="66">
        <v>44894.572048611109</v>
      </c>
      <c r="B141">
        <v>0</v>
      </c>
      <c r="C141">
        <v>21.753005981445313</v>
      </c>
      <c r="D141">
        <v>21.397960662841797</v>
      </c>
      <c r="E141">
        <v>20.911020278930664</v>
      </c>
      <c r="F141">
        <v>20.998331069946289</v>
      </c>
      <c r="G141">
        <v>22.547225952148438</v>
      </c>
      <c r="H141">
        <v>21.453071594238281</v>
      </c>
      <c r="I141">
        <v>20.888151168823242</v>
      </c>
      <c r="J141">
        <v>21.098417282104492</v>
      </c>
      <c r="K141">
        <v>1.2580900374814519E-6</v>
      </c>
      <c r="L141">
        <v>-3.6429998573339617E-8</v>
      </c>
    </row>
    <row r="142" spans="1:12" x14ac:dyDescent="0.25">
      <c r="A142" s="66">
        <v>44894.57199074074</v>
      </c>
      <c r="B142">
        <v>0</v>
      </c>
      <c r="C142">
        <v>21.751792907714844</v>
      </c>
      <c r="D142">
        <v>21.398891448974609</v>
      </c>
      <c r="E142">
        <v>20.911020278930664</v>
      </c>
      <c r="F142">
        <v>20.99909782409668</v>
      </c>
      <c r="G142">
        <v>22.547685623168945</v>
      </c>
      <c r="H142">
        <v>21.451692581176758</v>
      </c>
      <c r="I142">
        <v>20.888151168823242</v>
      </c>
      <c r="J142">
        <v>21.097803115844727</v>
      </c>
      <c r="K142">
        <v>-5.3198000671272894E-8</v>
      </c>
      <c r="L142">
        <v>1.9308859009470325E-6</v>
      </c>
    </row>
    <row r="143" spans="1:12" x14ac:dyDescent="0.25">
      <c r="A143" s="66">
        <v>44894.571932870371</v>
      </c>
      <c r="B143">
        <v>0</v>
      </c>
      <c r="C143">
        <v>21.750333786010742</v>
      </c>
      <c r="D143">
        <v>21.399930953979492</v>
      </c>
      <c r="E143">
        <v>20.909639358520508</v>
      </c>
      <c r="F143">
        <v>20.997564315795898</v>
      </c>
      <c r="G143">
        <v>22.547992706298828</v>
      </c>
      <c r="H143">
        <v>21.451999664306641</v>
      </c>
      <c r="I143">
        <v>20.890449523925781</v>
      </c>
      <c r="J143">
        <v>21.098876953125</v>
      </c>
      <c r="K143">
        <v>2.746239999851241E-7</v>
      </c>
      <c r="L143">
        <v>-3.6429998573339617E-8</v>
      </c>
    </row>
    <row r="144" spans="1:12" x14ac:dyDescent="0.25">
      <c r="A144" s="66">
        <v>44894.571875000001</v>
      </c>
      <c r="B144">
        <v>0</v>
      </c>
      <c r="C144">
        <v>21.749261856079102</v>
      </c>
      <c r="D144">
        <v>21.400552749633789</v>
      </c>
      <c r="E144">
        <v>20.908260345458984</v>
      </c>
      <c r="F144">
        <v>20.997411727905273</v>
      </c>
      <c r="G144">
        <v>22.547992706298828</v>
      </c>
      <c r="H144">
        <v>21.45429801940918</v>
      </c>
      <c r="I144">
        <v>20.889530181884766</v>
      </c>
      <c r="J144">
        <v>21.099336624145508</v>
      </c>
      <c r="K144">
        <v>2.746239999851241E-7</v>
      </c>
      <c r="L144">
        <v>2.9145599000912625E-7</v>
      </c>
    </row>
    <row r="145" spans="1:12" x14ac:dyDescent="0.25">
      <c r="A145" s="66">
        <v>44894.571817129632</v>
      </c>
      <c r="B145">
        <v>0</v>
      </c>
      <c r="C145">
        <v>21.748624801635742</v>
      </c>
      <c r="D145">
        <v>21.401266098022461</v>
      </c>
      <c r="E145">
        <v>20.903966903686523</v>
      </c>
      <c r="F145">
        <v>20.998331069946289</v>
      </c>
      <c r="G145">
        <v>22.548606872558594</v>
      </c>
      <c r="H145">
        <v>21.453685760498047</v>
      </c>
      <c r="I145">
        <v>20.890144348144531</v>
      </c>
      <c r="J145">
        <v>21.099184036254883</v>
      </c>
      <c r="K145">
        <v>-5.3198000671272894E-8</v>
      </c>
      <c r="L145">
        <v>6.1934201767144259E-7</v>
      </c>
    </row>
    <row r="146" spans="1:12" x14ac:dyDescent="0.25">
      <c r="A146" s="66">
        <v>44894.571759259263</v>
      </c>
      <c r="B146">
        <v>0</v>
      </c>
      <c r="C146">
        <v>21.74786376953125</v>
      </c>
      <c r="D146">
        <v>21.401529312133789</v>
      </c>
      <c r="E146">
        <v>20.901973724365234</v>
      </c>
      <c r="F146">
        <v>20.997257232666016</v>
      </c>
      <c r="G146">
        <v>22.548452377319336</v>
      </c>
      <c r="H146">
        <v>21.455831527709961</v>
      </c>
      <c r="I146">
        <v>20.890604019165039</v>
      </c>
      <c r="J146">
        <v>21.100717544555664</v>
      </c>
      <c r="K146">
        <v>2.746239999851241E-7</v>
      </c>
      <c r="L146">
        <v>1.2751139593092375E-6</v>
      </c>
    </row>
    <row r="147" spans="1:12" x14ac:dyDescent="0.25">
      <c r="A147" s="66">
        <v>44894.571701388886</v>
      </c>
      <c r="B147">
        <v>0</v>
      </c>
      <c r="C147">
        <v>21.746540069580078</v>
      </c>
      <c r="D147">
        <v>21.401498794555664</v>
      </c>
      <c r="E147">
        <v>20.899213790893555</v>
      </c>
      <c r="F147">
        <v>20.997257232666016</v>
      </c>
      <c r="G147">
        <v>22.548145294189453</v>
      </c>
      <c r="H147">
        <v>21.454452514648438</v>
      </c>
      <c r="I147">
        <v>20.891830444335938</v>
      </c>
      <c r="J147">
        <v>21.100255966186523</v>
      </c>
      <c r="K147">
        <v>-5.3198000671272894E-8</v>
      </c>
      <c r="L147">
        <v>-3.6431600847208756E-7</v>
      </c>
    </row>
    <row r="148" spans="1:12" x14ac:dyDescent="0.25">
      <c r="A148" s="66">
        <v>44894.571643518517</v>
      </c>
      <c r="B148">
        <v>0</v>
      </c>
      <c r="C148">
        <v>21.745485305786133</v>
      </c>
      <c r="D148">
        <v>21.401288986206055</v>
      </c>
      <c r="E148">
        <v>20.896146774291992</v>
      </c>
      <c r="F148">
        <v>20.997257232666016</v>
      </c>
      <c r="G148">
        <v>22.547840118408203</v>
      </c>
      <c r="H148">
        <v>21.456138610839844</v>
      </c>
      <c r="I148">
        <v>20.892749786376953</v>
      </c>
      <c r="J148">
        <v>21.100563049316406</v>
      </c>
      <c r="K148">
        <v>-5.3198000671272894E-8</v>
      </c>
      <c r="L148">
        <v>1.2751139593092375E-6</v>
      </c>
    </row>
    <row r="149" spans="1:12" x14ac:dyDescent="0.25">
      <c r="A149" s="66">
        <v>44894.571585648147</v>
      </c>
      <c r="B149">
        <v>0</v>
      </c>
      <c r="C149">
        <v>21.746450424194336</v>
      </c>
      <c r="D149">
        <v>21.401008605957031</v>
      </c>
      <c r="E149">
        <v>20.895687103271484</v>
      </c>
      <c r="F149">
        <v>20.997257232666016</v>
      </c>
      <c r="G149">
        <v>22.548759460449219</v>
      </c>
      <c r="H149">
        <v>21.455984115600586</v>
      </c>
      <c r="I149">
        <v>20.893363952636719</v>
      </c>
      <c r="J149">
        <v>21.099491119384766</v>
      </c>
      <c r="K149">
        <v>6.0244599353609374E-7</v>
      </c>
      <c r="L149">
        <v>-1.3479740346156177E-6</v>
      </c>
    </row>
    <row r="150" spans="1:12" x14ac:dyDescent="0.25">
      <c r="A150" s="66">
        <v>44894.571527777778</v>
      </c>
      <c r="B150">
        <v>0</v>
      </c>
      <c r="C150">
        <v>21.748411178588867</v>
      </c>
      <c r="D150">
        <v>21.401035308837891</v>
      </c>
      <c r="E150">
        <v>20.907953262329102</v>
      </c>
      <c r="F150">
        <v>20.998176574707031</v>
      </c>
      <c r="G150">
        <v>22.549219131469727</v>
      </c>
      <c r="H150">
        <v>21.456138610839844</v>
      </c>
      <c r="I150">
        <v>20.891830444335938</v>
      </c>
      <c r="J150">
        <v>21.099491119384766</v>
      </c>
      <c r="K150">
        <v>9.3026801550877281E-7</v>
      </c>
      <c r="L150">
        <v>6.1934201767144259E-7</v>
      </c>
    </row>
    <row r="151" spans="1:12" x14ac:dyDescent="0.25">
      <c r="A151" s="66">
        <v>44894.571469907409</v>
      </c>
      <c r="B151">
        <v>0</v>
      </c>
      <c r="C151">
        <v>21.749847412109375</v>
      </c>
      <c r="D151">
        <v>21.40117073059082</v>
      </c>
      <c r="E151">
        <v>20.909639358520508</v>
      </c>
      <c r="F151">
        <v>20.99909782409668</v>
      </c>
      <c r="G151">
        <v>22.548145294189453</v>
      </c>
      <c r="H151">
        <v>21.455831527709961</v>
      </c>
      <c r="I151">
        <v>20.891983032226563</v>
      </c>
      <c r="J151">
        <v>21.099796295166016</v>
      </c>
      <c r="K151">
        <v>-4.6427057895925827E-6</v>
      </c>
      <c r="L151">
        <v>1.6029999869715539E-6</v>
      </c>
    </row>
    <row r="152" spans="1:12" x14ac:dyDescent="0.25">
      <c r="A152" s="66">
        <v>44894.571412037039</v>
      </c>
      <c r="B152">
        <v>0</v>
      </c>
      <c r="C152">
        <v>21.752674102783203</v>
      </c>
      <c r="D152">
        <v>21.401418685913086</v>
      </c>
      <c r="E152">
        <v>20.909946441650391</v>
      </c>
      <c r="F152">
        <v>20.998331069946289</v>
      </c>
      <c r="G152">
        <v>22.547840118408203</v>
      </c>
      <c r="H152">
        <v>21.455984115600586</v>
      </c>
      <c r="I152">
        <v>20.891677856445313</v>
      </c>
      <c r="J152">
        <v>21.099796295166016</v>
      </c>
      <c r="K152">
        <v>9.3026801550877281E-7</v>
      </c>
      <c r="L152">
        <v>6.1934201767144259E-7</v>
      </c>
    </row>
    <row r="153" spans="1:12" x14ac:dyDescent="0.25">
      <c r="A153" s="66">
        <v>44894.57135416667</v>
      </c>
      <c r="B153">
        <v>0</v>
      </c>
      <c r="C153">
        <v>21.754714965820313</v>
      </c>
      <c r="D153">
        <v>21.402442932128906</v>
      </c>
      <c r="E153">
        <v>20.907800674438477</v>
      </c>
      <c r="F153">
        <v>20.998023986816406</v>
      </c>
      <c r="G153">
        <v>22.548606872558594</v>
      </c>
      <c r="H153">
        <v>21.454757690429688</v>
      </c>
      <c r="I153">
        <v>20.89213752746582</v>
      </c>
      <c r="J153">
        <v>21.100255966186523</v>
      </c>
      <c r="K153">
        <v>1.2580900374814519E-6</v>
      </c>
      <c r="L153">
        <v>2.9145599000912625E-7</v>
      </c>
    </row>
    <row r="154" spans="1:12" x14ac:dyDescent="0.25">
      <c r="A154" s="66">
        <v>44894.571296296293</v>
      </c>
      <c r="B154">
        <v>0</v>
      </c>
      <c r="C154">
        <v>21.754695892333984</v>
      </c>
      <c r="D154">
        <v>21.402858734130859</v>
      </c>
      <c r="E154">
        <v>20.903814315795898</v>
      </c>
      <c r="F154">
        <v>20.998483657836914</v>
      </c>
      <c r="G154">
        <v>22.549219131469727</v>
      </c>
      <c r="H154">
        <v>21.456445693969727</v>
      </c>
      <c r="I154">
        <v>20.89244270324707</v>
      </c>
      <c r="J154">
        <v>21.100563049316406</v>
      </c>
      <c r="K154">
        <v>2.2415561033994891E-6</v>
      </c>
      <c r="L154">
        <v>-1.3479740346156177E-6</v>
      </c>
    </row>
    <row r="155" spans="1:12" x14ac:dyDescent="0.25">
      <c r="A155" s="66">
        <v>44894.571238425924</v>
      </c>
      <c r="B155">
        <v>0</v>
      </c>
      <c r="C155">
        <v>21.753738403320313</v>
      </c>
      <c r="D155">
        <v>21.403266906738281</v>
      </c>
      <c r="E155">
        <v>20.899980545043945</v>
      </c>
      <c r="F155">
        <v>20.998483657836914</v>
      </c>
      <c r="G155">
        <v>22.547992706298828</v>
      </c>
      <c r="H155">
        <v>21.456291198730469</v>
      </c>
      <c r="I155">
        <v>20.89213752746582</v>
      </c>
      <c r="J155">
        <v>21.100563049316406</v>
      </c>
      <c r="K155">
        <v>6.0244599353609374E-7</v>
      </c>
      <c r="L155">
        <v>-3.6429998573339617E-8</v>
      </c>
    </row>
    <row r="156" spans="1:12" x14ac:dyDescent="0.25">
      <c r="A156" s="66">
        <v>44894.571180555555</v>
      </c>
      <c r="B156">
        <v>0</v>
      </c>
      <c r="C156">
        <v>21.753229141235352</v>
      </c>
      <c r="D156">
        <v>21.40342903137207</v>
      </c>
      <c r="E156">
        <v>20.899368286132813</v>
      </c>
      <c r="F156">
        <v>20.998331069946289</v>
      </c>
      <c r="G156">
        <v>22.548452377319336</v>
      </c>
      <c r="H156">
        <v>21.455831527709961</v>
      </c>
      <c r="I156">
        <v>20.893363952636719</v>
      </c>
      <c r="J156">
        <v>21.099796295166016</v>
      </c>
      <c r="K156">
        <v>2.5693780116853304E-6</v>
      </c>
      <c r="L156">
        <v>-3.6431600847208756E-7</v>
      </c>
    </row>
    <row r="157" spans="1:12" x14ac:dyDescent="0.25">
      <c r="A157" s="66">
        <v>44894.571122685185</v>
      </c>
      <c r="B157">
        <v>0</v>
      </c>
      <c r="C157">
        <v>21.754621505737305</v>
      </c>
      <c r="D157">
        <v>21.404088973999023</v>
      </c>
      <c r="E157">
        <v>20.902433395385742</v>
      </c>
      <c r="F157">
        <v>20.99909782409668</v>
      </c>
      <c r="G157">
        <v>22.548299789428711</v>
      </c>
      <c r="H157">
        <v>21.455371856689453</v>
      </c>
      <c r="I157">
        <v>20.894130706787109</v>
      </c>
      <c r="J157">
        <v>21.100255966186523</v>
      </c>
      <c r="K157">
        <v>6.0244599353609374E-7</v>
      </c>
      <c r="L157">
        <v>-3.6429998573339617E-8</v>
      </c>
    </row>
    <row r="158" spans="1:12" x14ac:dyDescent="0.25">
      <c r="A158" s="66">
        <v>44894.571064814816</v>
      </c>
      <c r="B158">
        <v>0</v>
      </c>
      <c r="C158">
        <v>21.755218505859375</v>
      </c>
      <c r="D158">
        <v>21.404708862304688</v>
      </c>
      <c r="E158">
        <v>20.906112670898438</v>
      </c>
      <c r="F158">
        <v>20.999710083007813</v>
      </c>
      <c r="G158">
        <v>22.548606872558594</v>
      </c>
      <c r="H158">
        <v>21.456905364990234</v>
      </c>
      <c r="I158">
        <v>20.893976211547852</v>
      </c>
      <c r="J158">
        <v>21.100255966186523</v>
      </c>
      <c r="K158">
        <v>-3.8101998711681517E-7</v>
      </c>
      <c r="L158">
        <v>-3.6429998573339617E-8</v>
      </c>
    </row>
    <row r="159" spans="1:12" x14ac:dyDescent="0.25">
      <c r="A159" s="66">
        <v>44894.571006944447</v>
      </c>
      <c r="B159">
        <v>0</v>
      </c>
      <c r="C159">
        <v>21.757053375244141</v>
      </c>
      <c r="D159">
        <v>21.404367446899414</v>
      </c>
      <c r="E159">
        <v>20.911479949951172</v>
      </c>
      <c r="F159">
        <v>20.998331069946289</v>
      </c>
      <c r="G159">
        <v>22.548299789428711</v>
      </c>
      <c r="H159">
        <v>21.45782470703125</v>
      </c>
      <c r="I159">
        <v>20.893516540527344</v>
      </c>
      <c r="J159">
        <v>21.100410461425781</v>
      </c>
      <c r="K159">
        <v>-5.3198000671272894E-8</v>
      </c>
      <c r="L159">
        <v>2.9145599000912625E-7</v>
      </c>
    </row>
    <row r="160" spans="1:12" x14ac:dyDescent="0.25">
      <c r="A160" s="66">
        <v>44894.570949074077</v>
      </c>
      <c r="B160">
        <v>0</v>
      </c>
      <c r="C160">
        <v>21.759073257446289</v>
      </c>
      <c r="D160">
        <v>21.403759002685547</v>
      </c>
      <c r="E160">
        <v>20.915618896484375</v>
      </c>
      <c r="F160">
        <v>20.998790740966797</v>
      </c>
      <c r="G160">
        <v>22.549066543579102</v>
      </c>
      <c r="H160">
        <v>21.455984115600586</v>
      </c>
      <c r="I160">
        <v>20.89244270324707</v>
      </c>
      <c r="J160">
        <v>21.100563049316406</v>
      </c>
      <c r="K160">
        <v>9.3026801550877281E-7</v>
      </c>
      <c r="L160">
        <v>-6.9220197929098504E-7</v>
      </c>
    </row>
    <row r="161" spans="1:12" x14ac:dyDescent="0.25">
      <c r="A161" s="66">
        <v>44894.570891203701</v>
      </c>
      <c r="B161">
        <v>0</v>
      </c>
      <c r="C161">
        <v>21.76014518737793</v>
      </c>
      <c r="D161">
        <v>21.403106689453125</v>
      </c>
      <c r="E161">
        <v>20.915618896484375</v>
      </c>
      <c r="F161">
        <v>20.99909782409668</v>
      </c>
      <c r="G161">
        <v>22.548759460449219</v>
      </c>
      <c r="H161">
        <v>21.456598281860352</v>
      </c>
      <c r="I161">
        <v>20.893209457397461</v>
      </c>
      <c r="J161">
        <v>21.099643707275391</v>
      </c>
      <c r="K161">
        <v>9.3026801550877281E-7</v>
      </c>
      <c r="L161">
        <v>-3.6429998573339617E-8</v>
      </c>
    </row>
    <row r="162" spans="1:12" x14ac:dyDescent="0.25">
      <c r="A162" s="66">
        <v>44894.570833333331</v>
      </c>
      <c r="B162">
        <v>0</v>
      </c>
      <c r="C162">
        <v>21.760372161865234</v>
      </c>
      <c r="D162">
        <v>21.403236389160156</v>
      </c>
      <c r="E162">
        <v>20.911787033081055</v>
      </c>
      <c r="F162">
        <v>20.998790740966797</v>
      </c>
      <c r="G162">
        <v>22.548452377319336</v>
      </c>
      <c r="H162">
        <v>21.456138610839844</v>
      </c>
      <c r="I162">
        <v>20.891983032226563</v>
      </c>
      <c r="J162">
        <v>21.101484298706055</v>
      </c>
      <c r="K162">
        <v>-5.3198000671272894E-8</v>
      </c>
      <c r="L162">
        <v>9.4722798849034007E-7</v>
      </c>
    </row>
    <row r="163" spans="1:12" x14ac:dyDescent="0.25">
      <c r="A163" s="66">
        <v>44894.570775462962</v>
      </c>
      <c r="B163">
        <v>0</v>
      </c>
      <c r="C163">
        <v>21.759971618652344</v>
      </c>
      <c r="D163">
        <v>21.403623580932617</v>
      </c>
      <c r="E163">
        <v>20.910865783691406</v>
      </c>
      <c r="F163">
        <v>20.998790740966797</v>
      </c>
      <c r="G163">
        <v>22.549219131469727</v>
      </c>
      <c r="H163">
        <v>21.458436965942383</v>
      </c>
      <c r="I163">
        <v>20.892597198486328</v>
      </c>
      <c r="J163">
        <v>21.100563049316406</v>
      </c>
      <c r="K163">
        <v>2.746239999851241E-7</v>
      </c>
      <c r="L163">
        <v>6.1934201767144259E-7</v>
      </c>
    </row>
    <row r="164" spans="1:12" x14ac:dyDescent="0.25">
      <c r="A164" s="66">
        <v>44894.570717592593</v>
      </c>
      <c r="B164">
        <v>0</v>
      </c>
      <c r="C164">
        <v>21.759553909301758</v>
      </c>
      <c r="D164">
        <v>21.402948379516602</v>
      </c>
      <c r="E164">
        <v>20.907033920288086</v>
      </c>
      <c r="F164">
        <v>20.999250411987305</v>
      </c>
      <c r="G164">
        <v>22.548145294189453</v>
      </c>
      <c r="H164">
        <v>21.457057952880859</v>
      </c>
      <c r="I164">
        <v>20.892597198486328</v>
      </c>
      <c r="J164">
        <v>21.101022720336914</v>
      </c>
      <c r="K164">
        <v>-3.8101998711681517E-7</v>
      </c>
      <c r="L164">
        <v>-3.6431600847208756E-7</v>
      </c>
    </row>
    <row r="165" spans="1:12" x14ac:dyDescent="0.25">
      <c r="A165" s="66">
        <v>44894.570659722223</v>
      </c>
      <c r="B165">
        <v>0</v>
      </c>
      <c r="C165">
        <v>21.759323120117188</v>
      </c>
      <c r="D165">
        <v>21.4031982421875</v>
      </c>
      <c r="E165">
        <v>20.90289306640625</v>
      </c>
      <c r="F165">
        <v>20.998176574707031</v>
      </c>
      <c r="G165">
        <v>22.548759460449219</v>
      </c>
      <c r="H165">
        <v>21.455219268798828</v>
      </c>
      <c r="I165">
        <v>20.893209457397461</v>
      </c>
      <c r="J165">
        <v>21.100563049316406</v>
      </c>
      <c r="K165">
        <v>-3.8101998711681517E-7</v>
      </c>
      <c r="L165">
        <v>2.9145599000912625E-7</v>
      </c>
    </row>
    <row r="166" spans="1:12" x14ac:dyDescent="0.25">
      <c r="A166" s="66">
        <v>44894.570601851854</v>
      </c>
      <c r="B166">
        <v>0</v>
      </c>
      <c r="C166">
        <v>21.759521484375</v>
      </c>
      <c r="D166">
        <v>21.404018402099609</v>
      </c>
      <c r="E166">
        <v>20.901821136474609</v>
      </c>
      <c r="F166">
        <v>20.999404907226563</v>
      </c>
      <c r="G166">
        <v>22.548912048339844</v>
      </c>
      <c r="H166">
        <v>21.457365036010742</v>
      </c>
      <c r="I166">
        <v>20.893671035766602</v>
      </c>
      <c r="J166">
        <v>21.102096557617188</v>
      </c>
      <c r="K166">
        <v>-7.0884198066778481E-7</v>
      </c>
      <c r="L166">
        <v>-3.6429998573339617E-8</v>
      </c>
    </row>
    <row r="167" spans="1:12" x14ac:dyDescent="0.25">
      <c r="A167" s="66">
        <v>44894.570543981485</v>
      </c>
      <c r="B167">
        <v>0</v>
      </c>
      <c r="C167">
        <v>21.760856628417969</v>
      </c>
      <c r="D167">
        <v>21.403833389282227</v>
      </c>
      <c r="E167">
        <v>20.90289306640625</v>
      </c>
      <c r="F167">
        <v>21.000017166137695</v>
      </c>
      <c r="G167">
        <v>22.547992706298828</v>
      </c>
      <c r="H167">
        <v>21.458591461181641</v>
      </c>
      <c r="I167">
        <v>20.893823623657227</v>
      </c>
      <c r="J167">
        <v>21.100255966186523</v>
      </c>
      <c r="K167">
        <v>-1.3644860246131429E-6</v>
      </c>
      <c r="L167">
        <v>1.2751139593092375E-6</v>
      </c>
    </row>
    <row r="168" spans="1:12" x14ac:dyDescent="0.25">
      <c r="A168" s="66">
        <v>44894.570486111108</v>
      </c>
      <c r="B168">
        <v>0</v>
      </c>
      <c r="C168">
        <v>21.763643264770508</v>
      </c>
      <c r="D168">
        <v>21.403722763061523</v>
      </c>
      <c r="E168">
        <v>20.907800674438477</v>
      </c>
      <c r="F168">
        <v>21.000017166137695</v>
      </c>
      <c r="G168">
        <v>22.547685623168945</v>
      </c>
      <c r="H168">
        <v>21.455984115600586</v>
      </c>
      <c r="I168">
        <v>20.893976211547852</v>
      </c>
      <c r="J168">
        <v>21.100870132446289</v>
      </c>
      <c r="K168">
        <v>6.0244599353609374E-7</v>
      </c>
      <c r="L168">
        <v>-3.6429998573339617E-8</v>
      </c>
    </row>
    <row r="169" spans="1:12" x14ac:dyDescent="0.25">
      <c r="A169" s="66">
        <v>44894.570428240739</v>
      </c>
      <c r="B169">
        <v>0</v>
      </c>
      <c r="C169">
        <v>21.764755249023438</v>
      </c>
      <c r="D169">
        <v>21.404071807861328</v>
      </c>
      <c r="E169">
        <v>20.909486770629883</v>
      </c>
      <c r="F169">
        <v>21.001091003417969</v>
      </c>
      <c r="G169">
        <v>22.547992706298828</v>
      </c>
      <c r="H169">
        <v>21.455831527709961</v>
      </c>
      <c r="I169">
        <v>20.892749786376953</v>
      </c>
      <c r="J169">
        <v>21.099336624145508</v>
      </c>
      <c r="K169">
        <v>2.746239999851241E-7</v>
      </c>
      <c r="L169">
        <v>2.9145599000912625E-7</v>
      </c>
    </row>
    <row r="170" spans="1:12" x14ac:dyDescent="0.25">
      <c r="A170" s="66">
        <v>44894.570370370369</v>
      </c>
      <c r="B170">
        <v>0</v>
      </c>
      <c r="C170">
        <v>21.763568878173828</v>
      </c>
      <c r="D170">
        <v>21.404525756835938</v>
      </c>
      <c r="E170">
        <v>20.913932800292969</v>
      </c>
      <c r="F170">
        <v>20.999557495117188</v>
      </c>
      <c r="G170">
        <v>22.547378540039063</v>
      </c>
      <c r="H170">
        <v>21.457057952880859</v>
      </c>
      <c r="I170">
        <v>20.891983032226563</v>
      </c>
      <c r="J170">
        <v>21.099491119384766</v>
      </c>
      <c r="K170">
        <v>2.746239999851241E-7</v>
      </c>
      <c r="L170">
        <v>9.4722798849034007E-7</v>
      </c>
    </row>
    <row r="171" spans="1:12" x14ac:dyDescent="0.25">
      <c r="A171" s="66">
        <v>44894.5703125</v>
      </c>
      <c r="B171">
        <v>0</v>
      </c>
      <c r="C171">
        <v>21.762977600097656</v>
      </c>
      <c r="D171">
        <v>21.404916763305664</v>
      </c>
      <c r="E171">
        <v>20.914852142333984</v>
      </c>
      <c r="F171">
        <v>21.000017166137695</v>
      </c>
      <c r="G171">
        <v>22.548759460449219</v>
      </c>
      <c r="H171">
        <v>21.457977294921875</v>
      </c>
      <c r="I171">
        <v>20.891830444335938</v>
      </c>
      <c r="J171">
        <v>21.099184036254883</v>
      </c>
      <c r="K171">
        <v>-1.0366640026404639E-6</v>
      </c>
      <c r="L171">
        <v>6.1934201767144259E-7</v>
      </c>
    </row>
    <row r="172" spans="1:12" x14ac:dyDescent="0.25">
      <c r="A172" s="66">
        <v>44894.570254629631</v>
      </c>
      <c r="B172">
        <v>0</v>
      </c>
      <c r="C172">
        <v>21.764656066894531</v>
      </c>
      <c r="D172">
        <v>21.405790328979492</v>
      </c>
      <c r="E172">
        <v>20.91270637512207</v>
      </c>
      <c r="F172">
        <v>21.001091003417969</v>
      </c>
      <c r="G172">
        <v>22.547378540039063</v>
      </c>
      <c r="H172">
        <v>21.457977294921875</v>
      </c>
      <c r="I172">
        <v>20.891063690185547</v>
      </c>
      <c r="J172">
        <v>21.099491119384766</v>
      </c>
      <c r="K172">
        <v>9.3026801550877281E-7</v>
      </c>
      <c r="L172">
        <v>9.4722798849034007E-7</v>
      </c>
    </row>
    <row r="173" spans="1:12" x14ac:dyDescent="0.25">
      <c r="A173" s="66">
        <v>44894.570196759261</v>
      </c>
      <c r="B173">
        <v>0</v>
      </c>
      <c r="C173">
        <v>21.768106460571289</v>
      </c>
      <c r="D173">
        <v>21.406332015991211</v>
      </c>
      <c r="E173">
        <v>20.909946441650391</v>
      </c>
      <c r="F173">
        <v>21.001703262329102</v>
      </c>
      <c r="G173">
        <v>22.548299789428711</v>
      </c>
      <c r="H173">
        <v>21.458131790161133</v>
      </c>
      <c r="I173">
        <v>20.891523361206055</v>
      </c>
      <c r="J173">
        <v>21.098569869995117</v>
      </c>
      <c r="K173">
        <v>2.2415561033994891E-6</v>
      </c>
      <c r="L173">
        <v>-3.6429998573339617E-8</v>
      </c>
    </row>
    <row r="174" spans="1:12" x14ac:dyDescent="0.25">
      <c r="A174" s="66">
        <v>44894.570138888892</v>
      </c>
      <c r="B174">
        <v>0</v>
      </c>
      <c r="C174">
        <v>21.768520355224609</v>
      </c>
      <c r="D174">
        <v>21.406509399414063</v>
      </c>
      <c r="E174">
        <v>20.906112670898438</v>
      </c>
      <c r="F174">
        <v>21.001091003417969</v>
      </c>
      <c r="G174">
        <v>22.549833297729492</v>
      </c>
      <c r="H174">
        <v>21.457057952880859</v>
      </c>
      <c r="I174">
        <v>20.891677856445313</v>
      </c>
      <c r="J174">
        <v>21.099029541015625</v>
      </c>
      <c r="K174">
        <v>1.2580900374814519E-6</v>
      </c>
      <c r="L174">
        <v>2.9145599000912625E-7</v>
      </c>
    </row>
    <row r="175" spans="1:12" x14ac:dyDescent="0.25">
      <c r="A175" s="66">
        <v>44894.570081018515</v>
      </c>
      <c r="B175">
        <v>0</v>
      </c>
      <c r="C175">
        <v>21.767112731933594</v>
      </c>
      <c r="D175">
        <v>21.406406402587891</v>
      </c>
      <c r="E175">
        <v>20.904733657836914</v>
      </c>
      <c r="F175">
        <v>20.999710083007813</v>
      </c>
      <c r="G175">
        <v>22.547840118408203</v>
      </c>
      <c r="H175">
        <v>21.459203720092773</v>
      </c>
      <c r="I175">
        <v>20.890756607055664</v>
      </c>
      <c r="J175">
        <v>21.100103378295898</v>
      </c>
      <c r="K175">
        <v>2.746239999851241E-7</v>
      </c>
      <c r="L175">
        <v>6.1934201767144259E-7</v>
      </c>
    </row>
    <row r="176" spans="1:12" x14ac:dyDescent="0.25">
      <c r="A176" s="66">
        <v>44894.570023148146</v>
      </c>
      <c r="B176">
        <v>0</v>
      </c>
      <c r="C176">
        <v>21.764736175537109</v>
      </c>
      <c r="D176">
        <v>21.406347274780273</v>
      </c>
      <c r="E176">
        <v>20.90534782409668</v>
      </c>
      <c r="F176">
        <v>21.000631332397461</v>
      </c>
      <c r="G176">
        <v>22.548145294189453</v>
      </c>
      <c r="H176">
        <v>21.458284378051758</v>
      </c>
      <c r="I176">
        <v>20.891063690185547</v>
      </c>
      <c r="J176">
        <v>21.099643707275391</v>
      </c>
      <c r="K176">
        <v>2.746239999851241E-7</v>
      </c>
      <c r="L176">
        <v>2.9145599000912625E-7</v>
      </c>
    </row>
    <row r="177" spans="1:12" x14ac:dyDescent="0.25">
      <c r="A177" s="66">
        <v>44894.569965277777</v>
      </c>
      <c r="B177">
        <v>0</v>
      </c>
      <c r="C177">
        <v>21.761211395263672</v>
      </c>
      <c r="D177">
        <v>21.405771255493164</v>
      </c>
      <c r="E177">
        <v>20.905040740966797</v>
      </c>
      <c r="F177">
        <v>21.000783920288086</v>
      </c>
      <c r="G177">
        <v>22.549526214599609</v>
      </c>
      <c r="H177">
        <v>21.457210540771484</v>
      </c>
      <c r="I177">
        <v>20.890449523925781</v>
      </c>
      <c r="J177">
        <v>21.098876953125</v>
      </c>
      <c r="K177">
        <v>6.0244599353609374E-7</v>
      </c>
      <c r="L177">
        <v>-3.6431600847208756E-7</v>
      </c>
    </row>
    <row r="178" spans="1:12" x14ac:dyDescent="0.25">
      <c r="A178" s="66">
        <v>44894.569907407407</v>
      </c>
      <c r="B178">
        <v>0</v>
      </c>
      <c r="C178">
        <v>21.757646560668945</v>
      </c>
      <c r="D178">
        <v>21.404336929321289</v>
      </c>
      <c r="E178">
        <v>20.905807495117188</v>
      </c>
      <c r="F178">
        <v>21.000324249267578</v>
      </c>
      <c r="G178">
        <v>22.548452377319336</v>
      </c>
      <c r="H178">
        <v>21.458436965942383</v>
      </c>
      <c r="I178">
        <v>20.890296936035156</v>
      </c>
      <c r="J178">
        <v>21.099184036254883</v>
      </c>
      <c r="K178">
        <v>9.3026801550877281E-7</v>
      </c>
      <c r="L178">
        <v>1.2751139593092375E-6</v>
      </c>
    </row>
    <row r="179" spans="1:12" x14ac:dyDescent="0.25">
      <c r="A179" s="66">
        <v>44894.569849537038</v>
      </c>
      <c r="B179">
        <v>0</v>
      </c>
      <c r="C179">
        <v>21.756595611572266</v>
      </c>
      <c r="D179">
        <v>21.402441024780273</v>
      </c>
      <c r="E179">
        <v>20.904886245727539</v>
      </c>
      <c r="F179">
        <v>21.000783920288086</v>
      </c>
      <c r="G179">
        <v>22.548299789428711</v>
      </c>
      <c r="H179">
        <v>21.456445693969727</v>
      </c>
      <c r="I179">
        <v>20.889837265014648</v>
      </c>
      <c r="J179">
        <v>21.099796295166016</v>
      </c>
      <c r="K179">
        <v>9.3026801550877281E-7</v>
      </c>
      <c r="L179">
        <v>-3.6429998573339617E-8</v>
      </c>
    </row>
    <row r="180" spans="1:12" x14ac:dyDescent="0.25">
      <c r="A180" s="66">
        <v>44894.569791666669</v>
      </c>
      <c r="B180">
        <v>0</v>
      </c>
      <c r="C180">
        <v>21.757057189941406</v>
      </c>
      <c r="D180">
        <v>21.401031494140625</v>
      </c>
      <c r="E180">
        <v>20.903659820556641</v>
      </c>
      <c r="F180">
        <v>20.999404907226563</v>
      </c>
      <c r="G180">
        <v>22.547073364257813</v>
      </c>
      <c r="H180">
        <v>21.455371856689453</v>
      </c>
      <c r="I180">
        <v>20.890449523925781</v>
      </c>
      <c r="J180">
        <v>21.099643707275391</v>
      </c>
      <c r="K180">
        <v>6.0244599353609374E-7</v>
      </c>
      <c r="L180">
        <v>3.2424300115962978E-6</v>
      </c>
    </row>
    <row r="181" spans="1:12" x14ac:dyDescent="0.25">
      <c r="A181" s="66">
        <v>44894.569733796299</v>
      </c>
      <c r="B181">
        <v>0</v>
      </c>
      <c r="C181">
        <v>21.757246017456055</v>
      </c>
      <c r="D181">
        <v>21.399824142456055</v>
      </c>
      <c r="E181">
        <v>20.908105850219727</v>
      </c>
      <c r="F181">
        <v>21.000783920288086</v>
      </c>
      <c r="G181">
        <v>22.548606872558594</v>
      </c>
      <c r="H181">
        <v>21.454605102539063</v>
      </c>
      <c r="I181">
        <v>20.891063690185547</v>
      </c>
      <c r="J181">
        <v>21.099796295166016</v>
      </c>
      <c r="K181">
        <v>-7.0884198066778481E-7</v>
      </c>
      <c r="L181">
        <v>-3.6429998573339617E-8</v>
      </c>
    </row>
    <row r="182" spans="1:12" x14ac:dyDescent="0.25">
      <c r="A182" s="66">
        <v>44894.569675925923</v>
      </c>
      <c r="B182">
        <v>0</v>
      </c>
      <c r="C182">
        <v>21.757242202758789</v>
      </c>
      <c r="D182">
        <v>21.399663925170898</v>
      </c>
      <c r="E182">
        <v>20.907800674438477</v>
      </c>
      <c r="F182">
        <v>21.00016975402832</v>
      </c>
      <c r="G182">
        <v>22.549219131469727</v>
      </c>
      <c r="H182">
        <v>21.454605102539063</v>
      </c>
      <c r="I182">
        <v>20.890296936035156</v>
      </c>
      <c r="J182">
        <v>21.101484298706055</v>
      </c>
      <c r="K182">
        <v>-3.8101998711681517E-7</v>
      </c>
      <c r="L182">
        <v>9.4722798849034007E-7</v>
      </c>
    </row>
    <row r="183" spans="1:12" x14ac:dyDescent="0.25">
      <c r="A183" s="66">
        <v>44894.569618055553</v>
      </c>
      <c r="B183">
        <v>0</v>
      </c>
      <c r="C183">
        <v>21.757528305053711</v>
      </c>
      <c r="D183">
        <v>21.399770736694336</v>
      </c>
      <c r="E183">
        <v>20.906267166137695</v>
      </c>
      <c r="F183">
        <v>21.000631332397461</v>
      </c>
      <c r="G183">
        <v>22.549066543579102</v>
      </c>
      <c r="H183">
        <v>21.45399284362793</v>
      </c>
      <c r="I183">
        <v>20.892904281616211</v>
      </c>
      <c r="J183">
        <v>21.10163688659668</v>
      </c>
      <c r="K183">
        <v>2.746239999851241E-7</v>
      </c>
      <c r="L183">
        <v>2.9145599000912625E-7</v>
      </c>
    </row>
    <row r="184" spans="1:12" x14ac:dyDescent="0.25">
      <c r="A184" s="66">
        <v>44894.569560185184</v>
      </c>
      <c r="B184">
        <v>0</v>
      </c>
      <c r="C184">
        <v>21.758399963378906</v>
      </c>
      <c r="D184">
        <v>21.398965835571289</v>
      </c>
      <c r="E184">
        <v>20.904581069946289</v>
      </c>
      <c r="F184">
        <v>20.999404907226563</v>
      </c>
      <c r="G184">
        <v>22.549833297729492</v>
      </c>
      <c r="H184">
        <v>21.453226089477539</v>
      </c>
      <c r="I184">
        <v>20.892290115356445</v>
      </c>
      <c r="J184">
        <v>21.101022720336914</v>
      </c>
      <c r="K184">
        <v>-5.3198000671272894E-8</v>
      </c>
      <c r="L184">
        <v>6.1934201767144259E-7</v>
      </c>
    </row>
    <row r="185" spans="1:12" x14ac:dyDescent="0.25">
      <c r="A185" s="66">
        <v>44894.569502314815</v>
      </c>
      <c r="B185">
        <v>0</v>
      </c>
      <c r="C185">
        <v>21.759014129638672</v>
      </c>
      <c r="D185">
        <v>21.399055480957031</v>
      </c>
      <c r="E185">
        <v>20.901666641235352</v>
      </c>
      <c r="F185">
        <v>20.99986457824707</v>
      </c>
      <c r="G185">
        <v>22.549373626708984</v>
      </c>
      <c r="H185">
        <v>21.449546813964844</v>
      </c>
      <c r="I185">
        <v>20.893363952636719</v>
      </c>
      <c r="J185">
        <v>21.103015899658203</v>
      </c>
      <c r="K185">
        <v>6.0244599353609374E-7</v>
      </c>
      <c r="L185">
        <v>2.9145599000912625E-7</v>
      </c>
    </row>
    <row r="186" spans="1:12" x14ac:dyDescent="0.25">
      <c r="A186" s="66">
        <v>44894.569444444445</v>
      </c>
      <c r="B186">
        <v>0</v>
      </c>
      <c r="C186">
        <v>21.760091781616211</v>
      </c>
      <c r="D186">
        <v>21.399484634399414</v>
      </c>
      <c r="E186">
        <v>20.903047561645508</v>
      </c>
      <c r="F186">
        <v>20.999404907226563</v>
      </c>
      <c r="G186">
        <v>22.549526214599609</v>
      </c>
      <c r="H186">
        <v>21.452919006347656</v>
      </c>
      <c r="I186">
        <v>20.894742965698242</v>
      </c>
      <c r="J186">
        <v>21.102710723876953</v>
      </c>
      <c r="K186">
        <v>-7.0884198066778481E-7</v>
      </c>
      <c r="L186">
        <v>6.1934201767144259E-7</v>
      </c>
    </row>
    <row r="187" spans="1:12" x14ac:dyDescent="0.25">
      <c r="A187" s="66">
        <v>44894.569386574076</v>
      </c>
      <c r="B187">
        <v>0</v>
      </c>
      <c r="C187">
        <v>21.760135650634766</v>
      </c>
      <c r="D187">
        <v>21.399152755737305</v>
      </c>
      <c r="E187">
        <v>20.909793853759766</v>
      </c>
      <c r="F187">
        <v>21.000783920288086</v>
      </c>
      <c r="G187">
        <v>22.549373626708984</v>
      </c>
      <c r="H187">
        <v>21.452459335327148</v>
      </c>
      <c r="I187">
        <v>20.894742965698242</v>
      </c>
      <c r="J187">
        <v>21.102556228637695</v>
      </c>
      <c r="K187">
        <v>-5.3198000671272894E-8</v>
      </c>
      <c r="L187">
        <v>1.2751139593092375E-6</v>
      </c>
    </row>
    <row r="188" spans="1:12" x14ac:dyDescent="0.25">
      <c r="A188" s="66">
        <v>44894.569328703707</v>
      </c>
      <c r="B188">
        <v>0</v>
      </c>
      <c r="C188">
        <v>21.761283874511719</v>
      </c>
      <c r="D188">
        <v>21.398914337158203</v>
      </c>
      <c r="E188">
        <v>20.905500411987305</v>
      </c>
      <c r="F188">
        <v>20.999404907226563</v>
      </c>
      <c r="G188">
        <v>22.548606872558594</v>
      </c>
      <c r="H188">
        <v>21.451845169067383</v>
      </c>
      <c r="I188">
        <v>20.895050048828125</v>
      </c>
      <c r="J188">
        <v>21.102863311767578</v>
      </c>
      <c r="K188">
        <v>-7.0884198066778481E-7</v>
      </c>
      <c r="L188">
        <v>6.1934201767144259E-7</v>
      </c>
    </row>
    <row r="189" spans="1:12" x14ac:dyDescent="0.25">
      <c r="A189" s="66">
        <v>44894.56927083333</v>
      </c>
      <c r="B189">
        <v>0</v>
      </c>
      <c r="C189">
        <v>21.76080322265625</v>
      </c>
      <c r="D189">
        <v>21.39886474609375</v>
      </c>
      <c r="E189">
        <v>20.913166046142578</v>
      </c>
      <c r="F189">
        <v>21.000936508178711</v>
      </c>
      <c r="G189">
        <v>22.55029296875</v>
      </c>
      <c r="H189">
        <v>21.452766418457031</v>
      </c>
      <c r="I189">
        <v>20.895664215087891</v>
      </c>
      <c r="J189">
        <v>21.102863311767578</v>
      </c>
      <c r="K189">
        <v>6.0244599353609374E-7</v>
      </c>
      <c r="L189">
        <v>1.2751139593092375E-6</v>
      </c>
    </row>
    <row r="190" spans="1:12" x14ac:dyDescent="0.25">
      <c r="A190" s="66">
        <v>44894.569212962961</v>
      </c>
      <c r="B190">
        <v>0</v>
      </c>
      <c r="C190">
        <v>21.761070251464844</v>
      </c>
      <c r="D190">
        <v>21.39837646484375</v>
      </c>
      <c r="E190">
        <v>20.91899299621582</v>
      </c>
      <c r="F190">
        <v>20.99986457824707</v>
      </c>
      <c r="G190">
        <v>22.549526214599609</v>
      </c>
      <c r="H190">
        <v>21.450313568115234</v>
      </c>
      <c r="I190">
        <v>20.895969390869141</v>
      </c>
      <c r="J190">
        <v>21.102249145507813</v>
      </c>
      <c r="K190">
        <v>-1.3644860246131429E-6</v>
      </c>
      <c r="L190">
        <v>-1.0200880069533014E-6</v>
      </c>
    </row>
    <row r="191" spans="1:12" x14ac:dyDescent="0.25">
      <c r="A191" s="66">
        <v>44894.569155092591</v>
      </c>
      <c r="B191">
        <v>0</v>
      </c>
      <c r="C191">
        <v>21.761734008789063</v>
      </c>
      <c r="D191">
        <v>21.398210525512695</v>
      </c>
      <c r="E191">
        <v>20.920064926147461</v>
      </c>
      <c r="F191">
        <v>20.999404907226563</v>
      </c>
      <c r="G191">
        <v>22.549680709838867</v>
      </c>
      <c r="H191">
        <v>21.451692581176758</v>
      </c>
      <c r="I191">
        <v>20.896276473999023</v>
      </c>
      <c r="J191">
        <v>21.102556228637695</v>
      </c>
      <c r="K191">
        <v>6.0244599353609374E-7</v>
      </c>
      <c r="L191">
        <v>2.9145599000912625E-7</v>
      </c>
    </row>
    <row r="192" spans="1:12" x14ac:dyDescent="0.25">
      <c r="A192" s="66">
        <v>44894.569097222222</v>
      </c>
      <c r="B192">
        <v>0</v>
      </c>
      <c r="C192">
        <v>21.761789321899414</v>
      </c>
      <c r="D192">
        <v>21.397537231445313</v>
      </c>
      <c r="E192">
        <v>20.920372009277344</v>
      </c>
      <c r="F192">
        <v>21.000324249267578</v>
      </c>
      <c r="G192">
        <v>22.549985885620117</v>
      </c>
      <c r="H192">
        <v>21.452152252197266</v>
      </c>
      <c r="I192">
        <v>20.895204544067383</v>
      </c>
      <c r="J192">
        <v>21.103630065917969</v>
      </c>
      <c r="K192">
        <v>1.2580900374814519E-6</v>
      </c>
      <c r="L192">
        <v>9.4722798849034007E-7</v>
      </c>
    </row>
    <row r="193" spans="1:12" x14ac:dyDescent="0.25">
      <c r="A193" s="66">
        <v>44894.569039351853</v>
      </c>
      <c r="B193">
        <v>0</v>
      </c>
      <c r="C193">
        <v>21.761348724365234</v>
      </c>
      <c r="D193">
        <v>21.396455764770508</v>
      </c>
      <c r="E193">
        <v>20.915006637573242</v>
      </c>
      <c r="F193">
        <v>20.99986457824707</v>
      </c>
      <c r="G193">
        <v>22.550907135009766</v>
      </c>
      <c r="H193">
        <v>21.451845169067383</v>
      </c>
      <c r="I193">
        <v>20.895357131958008</v>
      </c>
      <c r="J193">
        <v>21.103937149047852</v>
      </c>
      <c r="K193">
        <v>9.3026801550877281E-7</v>
      </c>
      <c r="L193">
        <v>9.4722798849034007E-7</v>
      </c>
    </row>
    <row r="194" spans="1:12" x14ac:dyDescent="0.25">
      <c r="A194" s="66">
        <v>44894.568981481483</v>
      </c>
      <c r="B194">
        <v>0</v>
      </c>
      <c r="C194">
        <v>21.760950088500977</v>
      </c>
      <c r="D194">
        <v>21.396160125732422</v>
      </c>
      <c r="E194">
        <v>20.911787033081055</v>
      </c>
      <c r="F194">
        <v>20.99909782409668</v>
      </c>
      <c r="G194">
        <v>22.549833297729492</v>
      </c>
      <c r="H194">
        <v>21.450925827026367</v>
      </c>
      <c r="I194">
        <v>20.896276473999023</v>
      </c>
      <c r="J194">
        <v>21.104856491088867</v>
      </c>
      <c r="K194">
        <v>2.746239999851241E-7</v>
      </c>
      <c r="L194">
        <v>2.9145599000912625E-7</v>
      </c>
    </row>
    <row r="195" spans="1:12" x14ac:dyDescent="0.25">
      <c r="A195" s="66">
        <v>44894.568923611114</v>
      </c>
      <c r="B195">
        <v>0</v>
      </c>
      <c r="C195">
        <v>21.760931015014648</v>
      </c>
      <c r="D195">
        <v>21.395963668823242</v>
      </c>
      <c r="E195">
        <v>20.909332275390625</v>
      </c>
      <c r="F195">
        <v>21.00016975402832</v>
      </c>
      <c r="G195">
        <v>22.551366806030273</v>
      </c>
      <c r="H195">
        <v>21.451845169067383</v>
      </c>
      <c r="I195">
        <v>20.896583557128906</v>
      </c>
      <c r="J195">
        <v>21.103782653808594</v>
      </c>
      <c r="K195">
        <v>9.3026801550877281E-7</v>
      </c>
      <c r="L195">
        <v>6.1934201767144259E-7</v>
      </c>
    </row>
    <row r="196" spans="1:12" x14ac:dyDescent="0.25">
      <c r="A196" s="66">
        <v>44894.568865740737</v>
      </c>
      <c r="B196">
        <v>0</v>
      </c>
      <c r="C196">
        <v>21.761194229125977</v>
      </c>
      <c r="D196">
        <v>21.395790100097656</v>
      </c>
      <c r="E196">
        <v>20.904733657836914</v>
      </c>
      <c r="F196">
        <v>20.999250411987305</v>
      </c>
      <c r="G196">
        <v>22.550907135009766</v>
      </c>
      <c r="H196">
        <v>21.450466156005859</v>
      </c>
      <c r="I196">
        <v>20.89765739440918</v>
      </c>
      <c r="J196">
        <v>21.103937149047852</v>
      </c>
      <c r="K196">
        <v>2.8971999199711718E-6</v>
      </c>
      <c r="L196">
        <v>9.4722798849034007E-7</v>
      </c>
    </row>
    <row r="197" spans="1:12" x14ac:dyDescent="0.25">
      <c r="A197" s="66">
        <v>44894.568807870368</v>
      </c>
      <c r="B197">
        <v>0</v>
      </c>
      <c r="C197">
        <v>21.761556625366211</v>
      </c>
      <c r="D197">
        <v>21.395240783691406</v>
      </c>
      <c r="E197">
        <v>20.905193328857422</v>
      </c>
      <c r="F197">
        <v>21.000631332397461</v>
      </c>
      <c r="G197">
        <v>22.549985885620117</v>
      </c>
      <c r="H197">
        <v>21.449851989746094</v>
      </c>
      <c r="I197">
        <v>20.89765739440918</v>
      </c>
      <c r="J197">
        <v>21.104703903198242</v>
      </c>
      <c r="K197">
        <v>6.0244599353609374E-7</v>
      </c>
      <c r="L197">
        <v>-1.3479740346156177E-6</v>
      </c>
    </row>
    <row r="198" spans="1:12" x14ac:dyDescent="0.25">
      <c r="A198" s="66">
        <v>44894.568749999999</v>
      </c>
      <c r="B198">
        <v>0</v>
      </c>
      <c r="C198">
        <v>21.760282516479492</v>
      </c>
      <c r="D198">
        <v>21.395502090454102</v>
      </c>
      <c r="E198">
        <v>20.907953262329102</v>
      </c>
      <c r="F198">
        <v>21.000324249267578</v>
      </c>
      <c r="G198">
        <v>22.550752639770508</v>
      </c>
      <c r="H198">
        <v>21.447553634643555</v>
      </c>
      <c r="I198">
        <v>20.897809982299805</v>
      </c>
      <c r="J198">
        <v>21.103477478027344</v>
      </c>
      <c r="K198">
        <v>-5.3198000671272894E-8</v>
      </c>
      <c r="L198">
        <v>9.4722798849034007E-7</v>
      </c>
    </row>
    <row r="199" spans="1:12" x14ac:dyDescent="0.25">
      <c r="A199" s="66">
        <v>44894.568692129629</v>
      </c>
      <c r="B199">
        <v>0</v>
      </c>
      <c r="C199">
        <v>21.758995056152344</v>
      </c>
      <c r="D199">
        <v>21.396270751953125</v>
      </c>
      <c r="E199">
        <v>20.916999816894531</v>
      </c>
      <c r="F199">
        <v>21.000324249267578</v>
      </c>
      <c r="G199">
        <v>22.551673889160156</v>
      </c>
      <c r="H199">
        <v>21.447553634643555</v>
      </c>
      <c r="I199">
        <v>20.897809982299805</v>
      </c>
      <c r="J199">
        <v>21.105316162109375</v>
      </c>
      <c r="K199">
        <v>-5.3198000671272894E-8</v>
      </c>
      <c r="L199">
        <v>-6.9220197929098504E-7</v>
      </c>
    </row>
    <row r="200" spans="1:12" x14ac:dyDescent="0.25">
      <c r="A200" s="66">
        <v>44894.56863425926</v>
      </c>
      <c r="B200">
        <v>0</v>
      </c>
      <c r="C200">
        <v>21.758623123168945</v>
      </c>
      <c r="D200">
        <v>21.397045135498047</v>
      </c>
      <c r="E200">
        <v>20.921138763427734</v>
      </c>
      <c r="F200">
        <v>20.999557495117188</v>
      </c>
      <c r="G200">
        <v>22.552593231201172</v>
      </c>
      <c r="H200">
        <v>21.450159072875977</v>
      </c>
      <c r="I200">
        <v>20.899190902709961</v>
      </c>
      <c r="J200">
        <v>21.105316162109375</v>
      </c>
      <c r="K200">
        <v>1.2580900374814519E-6</v>
      </c>
      <c r="L200">
        <v>-6.9220197929098504E-7</v>
      </c>
    </row>
    <row r="201" spans="1:12" x14ac:dyDescent="0.25">
      <c r="A201" s="66">
        <v>44894.568576388891</v>
      </c>
      <c r="B201">
        <v>0</v>
      </c>
      <c r="C201">
        <v>21.757499694824219</v>
      </c>
      <c r="D201">
        <v>21.396810531616211</v>
      </c>
      <c r="E201">
        <v>20.921138763427734</v>
      </c>
      <c r="F201">
        <v>21.000017166137695</v>
      </c>
      <c r="G201">
        <v>22.551059722900391</v>
      </c>
      <c r="H201">
        <v>21.450618743896484</v>
      </c>
      <c r="I201">
        <v>20.899343490600586</v>
      </c>
      <c r="J201">
        <v>21.10516357421875</v>
      </c>
      <c r="K201">
        <v>1.2580900374814519E-6</v>
      </c>
      <c r="L201">
        <v>2.9145599000912625E-7</v>
      </c>
    </row>
    <row r="202" spans="1:12" x14ac:dyDescent="0.25">
      <c r="A202" s="66">
        <v>44894.568518518521</v>
      </c>
      <c r="B202">
        <v>0</v>
      </c>
      <c r="C202">
        <v>21.757164001464844</v>
      </c>
      <c r="D202">
        <v>21.396709442138672</v>
      </c>
      <c r="E202">
        <v>20.922212600708008</v>
      </c>
      <c r="F202">
        <v>21.001091003417969</v>
      </c>
      <c r="G202">
        <v>22.551366806030273</v>
      </c>
      <c r="H202">
        <v>21.451539993286133</v>
      </c>
      <c r="I202">
        <v>20.898576736450195</v>
      </c>
      <c r="J202">
        <v>21.105009078979492</v>
      </c>
      <c r="K202">
        <v>9.3026801550877281E-7</v>
      </c>
      <c r="L202">
        <v>1.6029999869715539E-6</v>
      </c>
    </row>
    <row r="203" spans="1:12" x14ac:dyDescent="0.25">
      <c r="A203" s="66">
        <v>44894.568460648145</v>
      </c>
      <c r="B203">
        <v>0</v>
      </c>
      <c r="C203">
        <v>21.759397506713867</v>
      </c>
      <c r="D203">
        <v>21.396198272705078</v>
      </c>
      <c r="E203">
        <v>20.921138763427734</v>
      </c>
      <c r="F203">
        <v>20.998790740966797</v>
      </c>
      <c r="G203">
        <v>22.551673889160156</v>
      </c>
      <c r="H203">
        <v>21.451539993286133</v>
      </c>
      <c r="I203">
        <v>20.898117065429688</v>
      </c>
      <c r="J203">
        <v>21.104703903198242</v>
      </c>
      <c r="K203">
        <v>9.3026801550877281E-7</v>
      </c>
      <c r="L203">
        <v>6.1934201767144259E-7</v>
      </c>
    </row>
    <row r="204" spans="1:12" x14ac:dyDescent="0.25">
      <c r="A204" s="66">
        <v>44894.568402777775</v>
      </c>
      <c r="B204">
        <v>0</v>
      </c>
      <c r="C204">
        <v>21.762790679931641</v>
      </c>
      <c r="D204">
        <v>21.395872116088867</v>
      </c>
      <c r="E204">
        <v>20.920064926147461</v>
      </c>
      <c r="F204">
        <v>20.99986457824707</v>
      </c>
      <c r="G204">
        <v>22.550600051879883</v>
      </c>
      <c r="H204">
        <v>21.452611923217773</v>
      </c>
      <c r="I204">
        <v>20.897350311279297</v>
      </c>
      <c r="J204">
        <v>21.105623245239258</v>
      </c>
      <c r="K204">
        <v>-5.3198000671272894E-8</v>
      </c>
      <c r="L204">
        <v>2.9145599000912625E-7</v>
      </c>
    </row>
    <row r="205" spans="1:12" x14ac:dyDescent="0.25">
      <c r="A205" s="66">
        <v>44894.568344907406</v>
      </c>
      <c r="B205">
        <v>0</v>
      </c>
      <c r="C205">
        <v>21.76512336730957</v>
      </c>
      <c r="D205">
        <v>21.395977020263672</v>
      </c>
      <c r="E205">
        <v>20.916999816894531</v>
      </c>
      <c r="F205">
        <v>20.999557495117188</v>
      </c>
      <c r="G205">
        <v>22.551673889160156</v>
      </c>
      <c r="H205">
        <v>21.450925827026367</v>
      </c>
      <c r="I205">
        <v>20.898576736450195</v>
      </c>
      <c r="J205">
        <v>21.106082916259766</v>
      </c>
      <c r="K205">
        <v>-5.3198000671272894E-8</v>
      </c>
      <c r="L205">
        <v>6.1934201767144259E-7</v>
      </c>
    </row>
    <row r="206" spans="1:12" x14ac:dyDescent="0.25">
      <c r="A206" s="66">
        <v>44894.568287037036</v>
      </c>
      <c r="B206">
        <v>0</v>
      </c>
      <c r="C206">
        <v>21.766433715820313</v>
      </c>
      <c r="D206">
        <v>21.396829605102539</v>
      </c>
      <c r="E206">
        <v>20.914546966552734</v>
      </c>
      <c r="F206">
        <v>20.99909782409668</v>
      </c>
      <c r="G206">
        <v>22.551059722900391</v>
      </c>
      <c r="H206">
        <v>21.451999664306641</v>
      </c>
      <c r="I206">
        <v>20.898117065429688</v>
      </c>
      <c r="J206">
        <v>21.105623245239258</v>
      </c>
      <c r="K206">
        <v>1.9137339677399723E-6</v>
      </c>
      <c r="L206">
        <v>9.4722798849034007E-7</v>
      </c>
    </row>
    <row r="207" spans="1:12" x14ac:dyDescent="0.25">
      <c r="A207" s="66">
        <v>44894.568229166667</v>
      </c>
      <c r="B207">
        <v>0</v>
      </c>
      <c r="C207">
        <v>21.7677001953125</v>
      </c>
      <c r="D207">
        <v>21.39781379699707</v>
      </c>
      <c r="E207">
        <v>20.91193962097168</v>
      </c>
      <c r="F207">
        <v>21.000017166137695</v>
      </c>
      <c r="G207">
        <v>22.551519393920898</v>
      </c>
      <c r="H207">
        <v>21.451385498046875</v>
      </c>
      <c r="I207">
        <v>20.899496078491211</v>
      </c>
      <c r="J207">
        <v>21.105930328369141</v>
      </c>
      <c r="K207">
        <v>9.3026801550877281E-7</v>
      </c>
      <c r="L207">
        <v>-3.6431600847208756E-7</v>
      </c>
    </row>
    <row r="208" spans="1:12" x14ac:dyDescent="0.25">
      <c r="A208" s="66">
        <v>44894.568171296298</v>
      </c>
      <c r="B208">
        <v>0</v>
      </c>
      <c r="C208">
        <v>21.768836975097656</v>
      </c>
      <c r="D208">
        <v>21.399185180664063</v>
      </c>
      <c r="E208">
        <v>20.913473129272461</v>
      </c>
      <c r="F208">
        <v>20.998331069946289</v>
      </c>
      <c r="G208">
        <v>22.552286148071289</v>
      </c>
      <c r="H208">
        <v>21.452611923217773</v>
      </c>
      <c r="I208">
        <v>20.899650573730469</v>
      </c>
      <c r="J208">
        <v>21.106389999389648</v>
      </c>
      <c r="K208">
        <v>6.0244599353609374E-7</v>
      </c>
      <c r="L208">
        <v>9.4722798849034007E-7</v>
      </c>
    </row>
    <row r="209" spans="1:12" x14ac:dyDescent="0.25">
      <c r="A209" s="66">
        <v>44894.568113425928</v>
      </c>
      <c r="B209">
        <v>0</v>
      </c>
      <c r="C209">
        <v>21.769130706787109</v>
      </c>
      <c r="D209">
        <v>21.399631500244141</v>
      </c>
      <c r="E209">
        <v>20.915006637573242</v>
      </c>
      <c r="F209">
        <v>20.998483657836914</v>
      </c>
      <c r="G209">
        <v>22.552133560180664</v>
      </c>
      <c r="H209">
        <v>21.451845169067383</v>
      </c>
      <c r="I209">
        <v>20.899803161621094</v>
      </c>
      <c r="J209">
        <v>21.106542587280273</v>
      </c>
      <c r="K209">
        <v>2.746239999851241E-7</v>
      </c>
      <c r="L209">
        <v>-3.6429998573339617E-8</v>
      </c>
    </row>
    <row r="210" spans="1:12" x14ac:dyDescent="0.25">
      <c r="A210" s="66">
        <v>44894.568055555559</v>
      </c>
      <c r="B210">
        <v>0</v>
      </c>
      <c r="C210">
        <v>21.769903182983398</v>
      </c>
      <c r="D210">
        <v>21.399892807006836</v>
      </c>
      <c r="E210">
        <v>20.914852142333984</v>
      </c>
      <c r="F210">
        <v>20.998023986816406</v>
      </c>
      <c r="G210">
        <v>22.551059722900391</v>
      </c>
      <c r="H210">
        <v>21.451692581176758</v>
      </c>
      <c r="I210">
        <v>20.900417327880859</v>
      </c>
      <c r="J210">
        <v>21.105316162109375</v>
      </c>
      <c r="K210">
        <v>-3.8101998711681517E-7</v>
      </c>
      <c r="L210">
        <v>1.6029999869715539E-6</v>
      </c>
    </row>
    <row r="211" spans="1:12" x14ac:dyDescent="0.25">
      <c r="A211" s="66">
        <v>44894.567997685182</v>
      </c>
      <c r="B211">
        <v>0</v>
      </c>
      <c r="C211">
        <v>21.771678924560547</v>
      </c>
      <c r="D211">
        <v>21.400358200073242</v>
      </c>
      <c r="E211">
        <v>20.918533325195313</v>
      </c>
      <c r="F211">
        <v>20.998483657836914</v>
      </c>
      <c r="G211">
        <v>22.551366806030273</v>
      </c>
      <c r="H211">
        <v>21.452459335327148</v>
      </c>
      <c r="I211">
        <v>20.900417327880859</v>
      </c>
      <c r="J211">
        <v>21.105316162109375</v>
      </c>
      <c r="K211">
        <v>9.3026801550877281E-7</v>
      </c>
      <c r="L211">
        <v>-3.6431600847208756E-7</v>
      </c>
    </row>
    <row r="212" spans="1:12" x14ac:dyDescent="0.25">
      <c r="A212" s="66">
        <v>44894.567939814813</v>
      </c>
      <c r="B212">
        <v>0</v>
      </c>
      <c r="C212">
        <v>21.77264404296875</v>
      </c>
      <c r="D212">
        <v>21.400407791137695</v>
      </c>
      <c r="E212">
        <v>20.919452667236328</v>
      </c>
      <c r="F212">
        <v>20.997104644775391</v>
      </c>
      <c r="G212">
        <v>22.551519393920898</v>
      </c>
      <c r="H212">
        <v>21.452611923217773</v>
      </c>
      <c r="I212">
        <v>20.900262832641602</v>
      </c>
      <c r="J212">
        <v>21.105316162109375</v>
      </c>
      <c r="K212">
        <v>1.2580900374814519E-6</v>
      </c>
      <c r="L212">
        <v>2.9145599000912625E-7</v>
      </c>
    </row>
    <row r="213" spans="1:12" x14ac:dyDescent="0.25">
      <c r="A213" s="66">
        <v>44894.567881944444</v>
      </c>
      <c r="B213">
        <v>0</v>
      </c>
      <c r="C213">
        <v>21.77479362487793</v>
      </c>
      <c r="D213">
        <v>21.399749755859375</v>
      </c>
      <c r="E213">
        <v>20.923284530639648</v>
      </c>
      <c r="F213">
        <v>20.996950149536133</v>
      </c>
      <c r="G213">
        <v>22.552133560180664</v>
      </c>
      <c r="H213">
        <v>21.454912185668945</v>
      </c>
      <c r="I213">
        <v>20.899190902709961</v>
      </c>
      <c r="J213">
        <v>21.10516357421875</v>
      </c>
      <c r="K213">
        <v>6.0244599353609374E-7</v>
      </c>
      <c r="L213">
        <v>-3.6431600847208756E-7</v>
      </c>
    </row>
    <row r="214" spans="1:12" x14ac:dyDescent="0.25">
      <c r="A214" s="66">
        <v>44894.567824074074</v>
      </c>
      <c r="B214">
        <v>0</v>
      </c>
      <c r="C214">
        <v>21.776302337646484</v>
      </c>
      <c r="D214">
        <v>21.399450302124023</v>
      </c>
      <c r="E214">
        <v>20.924665451049805</v>
      </c>
      <c r="F214">
        <v>20.996950149536133</v>
      </c>
      <c r="G214">
        <v>22.552286148071289</v>
      </c>
      <c r="H214">
        <v>21.453378677368164</v>
      </c>
      <c r="I214">
        <v>20.89872932434082</v>
      </c>
      <c r="J214">
        <v>21.105623245239258</v>
      </c>
      <c r="K214">
        <v>2.746239999851241E-7</v>
      </c>
      <c r="L214">
        <v>6.1934201767144259E-7</v>
      </c>
    </row>
    <row r="215" spans="1:12" x14ac:dyDescent="0.25">
      <c r="A215" s="66">
        <v>44894.567766203705</v>
      </c>
      <c r="B215">
        <v>0</v>
      </c>
      <c r="C215">
        <v>21.776702880859375</v>
      </c>
      <c r="D215">
        <v>21.399387359619141</v>
      </c>
      <c r="E215">
        <v>20.922824859619141</v>
      </c>
      <c r="F215">
        <v>20.996950149536133</v>
      </c>
      <c r="G215">
        <v>22.551366806030273</v>
      </c>
      <c r="H215">
        <v>21.451845169067383</v>
      </c>
      <c r="I215">
        <v>20.899190902709961</v>
      </c>
      <c r="J215">
        <v>21.104856491088867</v>
      </c>
      <c r="K215">
        <v>2.746239999851241E-7</v>
      </c>
      <c r="L215">
        <v>-1.0200880069533014E-6</v>
      </c>
    </row>
    <row r="216" spans="1:12" x14ac:dyDescent="0.25">
      <c r="A216" s="66">
        <v>44894.567708333336</v>
      </c>
      <c r="B216">
        <v>0</v>
      </c>
      <c r="C216">
        <v>21.775289535522461</v>
      </c>
      <c r="D216">
        <v>21.399040222167969</v>
      </c>
      <c r="E216">
        <v>20.919605255126953</v>
      </c>
      <c r="F216">
        <v>20.996950149536133</v>
      </c>
      <c r="G216">
        <v>22.551673889160156</v>
      </c>
      <c r="H216">
        <v>21.453531265258789</v>
      </c>
      <c r="I216">
        <v>20.899650573730469</v>
      </c>
      <c r="J216">
        <v>21.104089736938477</v>
      </c>
      <c r="K216">
        <v>2.746239999851241E-7</v>
      </c>
      <c r="L216">
        <v>2.9145599000912625E-7</v>
      </c>
    </row>
    <row r="217" spans="1:12" x14ac:dyDescent="0.25">
      <c r="A217" s="66">
        <v>44894.567650462966</v>
      </c>
      <c r="B217">
        <v>0</v>
      </c>
      <c r="C217">
        <v>21.774311065673828</v>
      </c>
      <c r="D217">
        <v>21.398462295532227</v>
      </c>
      <c r="E217">
        <v>20.917459487915039</v>
      </c>
      <c r="F217">
        <v>20.996644973754883</v>
      </c>
      <c r="G217">
        <v>22.552133560180664</v>
      </c>
      <c r="H217">
        <v>21.452459335327148</v>
      </c>
      <c r="I217">
        <v>20.897502899169922</v>
      </c>
      <c r="J217">
        <v>21.105316162109375</v>
      </c>
      <c r="K217">
        <v>9.3026801550877281E-7</v>
      </c>
      <c r="L217">
        <v>-6.9220197929098504E-7</v>
      </c>
    </row>
    <row r="218" spans="1:12" x14ac:dyDescent="0.25">
      <c r="A218" s="66">
        <v>44894.56759259259</v>
      </c>
      <c r="B218">
        <v>0</v>
      </c>
      <c r="C218">
        <v>21.774755477905273</v>
      </c>
      <c r="D218">
        <v>21.397924423217773</v>
      </c>
      <c r="E218">
        <v>20.912553787231445</v>
      </c>
      <c r="F218">
        <v>20.996950149536133</v>
      </c>
      <c r="G218">
        <v>22.552593231201172</v>
      </c>
      <c r="H218">
        <v>21.452919006347656</v>
      </c>
      <c r="I218">
        <v>20.898576736450195</v>
      </c>
      <c r="J218">
        <v>21.104856491088867</v>
      </c>
      <c r="K218">
        <v>2.746239999851241E-7</v>
      </c>
      <c r="L218">
        <v>-3.6431600847208756E-7</v>
      </c>
    </row>
    <row r="219" spans="1:12" x14ac:dyDescent="0.25">
      <c r="A219" s="66">
        <v>44894.56753472222</v>
      </c>
      <c r="B219">
        <v>0</v>
      </c>
      <c r="C219">
        <v>21.77545166015625</v>
      </c>
      <c r="D219">
        <v>21.397319793701172</v>
      </c>
      <c r="E219">
        <v>20.910865783691406</v>
      </c>
      <c r="F219">
        <v>20.997104644775391</v>
      </c>
      <c r="G219">
        <v>22.552440643310547</v>
      </c>
      <c r="H219">
        <v>21.452919006347656</v>
      </c>
      <c r="I219">
        <v>20.89765739440918</v>
      </c>
      <c r="J219">
        <v>21.10516357421875</v>
      </c>
      <c r="K219">
        <v>1.2580900374814519E-6</v>
      </c>
      <c r="L219">
        <v>2.9145599000912625E-7</v>
      </c>
    </row>
    <row r="220" spans="1:12" x14ac:dyDescent="0.25">
      <c r="A220" s="66">
        <v>44894.567476851851</v>
      </c>
      <c r="B220">
        <v>0</v>
      </c>
      <c r="C220">
        <v>21.775707244873047</v>
      </c>
      <c r="D220">
        <v>21.396787643432617</v>
      </c>
      <c r="E220">
        <v>20.909946441650391</v>
      </c>
      <c r="F220">
        <v>20.997104644775391</v>
      </c>
      <c r="G220">
        <v>22.550907135009766</v>
      </c>
      <c r="H220">
        <v>21.452459335327148</v>
      </c>
      <c r="I220">
        <v>20.898117065429688</v>
      </c>
      <c r="J220">
        <v>21.105775833129883</v>
      </c>
      <c r="K220">
        <v>1.9137339677399723E-6</v>
      </c>
      <c r="L220">
        <v>6.1934201767144259E-7</v>
      </c>
    </row>
    <row r="221" spans="1:12" x14ac:dyDescent="0.25">
      <c r="A221" s="66">
        <v>44894.567418981482</v>
      </c>
      <c r="B221">
        <v>0</v>
      </c>
      <c r="C221">
        <v>21.774103164672852</v>
      </c>
      <c r="D221">
        <v>21.396419525146484</v>
      </c>
      <c r="E221">
        <v>20.913473129272461</v>
      </c>
      <c r="F221">
        <v>20.995418548583984</v>
      </c>
      <c r="G221">
        <v>22.551673889160156</v>
      </c>
      <c r="H221">
        <v>21.453685760498047</v>
      </c>
      <c r="I221">
        <v>20.897809982299805</v>
      </c>
      <c r="J221">
        <v>21.105316162109375</v>
      </c>
      <c r="K221">
        <v>-5.3198000671272894E-8</v>
      </c>
      <c r="L221">
        <v>-6.9220197929098504E-7</v>
      </c>
    </row>
    <row r="222" spans="1:12" x14ac:dyDescent="0.25">
      <c r="A222" s="66">
        <v>44894.567361111112</v>
      </c>
      <c r="B222">
        <v>0</v>
      </c>
      <c r="C222">
        <v>21.770221710205078</v>
      </c>
      <c r="D222">
        <v>21.396129608154297</v>
      </c>
      <c r="E222">
        <v>20.913473129272461</v>
      </c>
      <c r="F222">
        <v>20.996183395385742</v>
      </c>
      <c r="G222">
        <v>22.551366806030273</v>
      </c>
      <c r="H222">
        <v>21.452459335327148</v>
      </c>
      <c r="I222">
        <v>20.897502899169922</v>
      </c>
      <c r="J222">
        <v>21.105775833129883</v>
      </c>
      <c r="K222">
        <v>2.746239999851241E-7</v>
      </c>
      <c r="L222">
        <v>-3.6429998573339617E-8</v>
      </c>
    </row>
    <row r="223" spans="1:12" x14ac:dyDescent="0.25">
      <c r="A223" s="66">
        <v>44894.567303240743</v>
      </c>
      <c r="B223">
        <v>0</v>
      </c>
      <c r="C223">
        <v>21.765769958496094</v>
      </c>
      <c r="D223">
        <v>21.396446228027344</v>
      </c>
      <c r="E223">
        <v>20.915311813354492</v>
      </c>
      <c r="F223">
        <v>20.996337890625</v>
      </c>
      <c r="G223">
        <v>22.551059722900391</v>
      </c>
      <c r="H223">
        <v>21.450773239135742</v>
      </c>
      <c r="I223">
        <v>20.897197723388672</v>
      </c>
      <c r="J223">
        <v>21.104396820068359</v>
      </c>
      <c r="K223">
        <v>2.746239999851241E-7</v>
      </c>
      <c r="L223">
        <v>1.2751139593092375E-6</v>
      </c>
    </row>
    <row r="224" spans="1:12" x14ac:dyDescent="0.25">
      <c r="A224" s="66">
        <v>44894.567245370374</v>
      </c>
      <c r="B224">
        <v>0</v>
      </c>
      <c r="C224">
        <v>21.763914108276367</v>
      </c>
      <c r="D224">
        <v>21.396957397460938</v>
      </c>
      <c r="E224">
        <v>20.91546630859375</v>
      </c>
      <c r="F224">
        <v>20.996644973754883</v>
      </c>
      <c r="G224">
        <v>22.551980972290039</v>
      </c>
      <c r="H224">
        <v>21.451539993286133</v>
      </c>
      <c r="I224">
        <v>20.897964477539063</v>
      </c>
      <c r="J224">
        <v>21.105470657348633</v>
      </c>
      <c r="K224">
        <v>6.0244599353609374E-7</v>
      </c>
      <c r="L224">
        <v>9.4722798849034007E-7</v>
      </c>
    </row>
    <row r="225" spans="1:12" x14ac:dyDescent="0.25">
      <c r="A225" s="66">
        <v>44894.567187499997</v>
      </c>
      <c r="B225">
        <v>0</v>
      </c>
      <c r="C225">
        <v>21.764616012573242</v>
      </c>
      <c r="D225">
        <v>21.397296905517578</v>
      </c>
      <c r="E225">
        <v>20.914852142333984</v>
      </c>
      <c r="F225">
        <v>20.997257232666016</v>
      </c>
      <c r="G225">
        <v>22.551673889160156</v>
      </c>
      <c r="H225">
        <v>21.451078414916992</v>
      </c>
      <c r="I225">
        <v>20.899190902709961</v>
      </c>
      <c r="J225">
        <v>21.105930328369141</v>
      </c>
      <c r="K225">
        <v>9.3026801550877281E-7</v>
      </c>
      <c r="L225">
        <v>-3.6429998573339617E-8</v>
      </c>
    </row>
    <row r="226" spans="1:12" x14ac:dyDescent="0.25">
      <c r="A226" s="66">
        <v>44894.567129629628</v>
      </c>
      <c r="B226">
        <v>0</v>
      </c>
      <c r="C226">
        <v>21.766008377075195</v>
      </c>
      <c r="D226">
        <v>21.397125244140625</v>
      </c>
      <c r="E226">
        <v>20.916385650634766</v>
      </c>
      <c r="F226">
        <v>20.998023986816406</v>
      </c>
      <c r="G226">
        <v>22.552900314331055</v>
      </c>
      <c r="H226">
        <v>21.451999664306641</v>
      </c>
      <c r="I226">
        <v>20.898576736450195</v>
      </c>
      <c r="J226">
        <v>21.106082916259766</v>
      </c>
      <c r="K226">
        <v>9.3026801550877281E-7</v>
      </c>
      <c r="L226">
        <v>9.4722798849034007E-7</v>
      </c>
    </row>
    <row r="227" spans="1:12" x14ac:dyDescent="0.25">
      <c r="A227" s="66">
        <v>44894.567071759258</v>
      </c>
      <c r="B227">
        <v>0</v>
      </c>
      <c r="C227">
        <v>21.766647338867188</v>
      </c>
      <c r="D227">
        <v>21.397111892700195</v>
      </c>
      <c r="E227">
        <v>20.91929817199707</v>
      </c>
      <c r="F227">
        <v>20.99986457824707</v>
      </c>
      <c r="G227">
        <v>22.552440643310547</v>
      </c>
      <c r="H227">
        <v>21.451692581176758</v>
      </c>
      <c r="I227">
        <v>20.901491165161133</v>
      </c>
      <c r="J227">
        <v>21.106082916259766</v>
      </c>
      <c r="K227">
        <v>-3.8101998711681517E-7</v>
      </c>
      <c r="L227">
        <v>6.1934201767144259E-7</v>
      </c>
    </row>
    <row r="228" spans="1:12" x14ac:dyDescent="0.25">
      <c r="A228" s="66">
        <v>44894.567013888889</v>
      </c>
      <c r="B228">
        <v>0</v>
      </c>
      <c r="C228">
        <v>21.766908645629883</v>
      </c>
      <c r="D228">
        <v>21.397954940795898</v>
      </c>
      <c r="E228">
        <v>20.920679092407227</v>
      </c>
      <c r="F228">
        <v>21.000017166137695</v>
      </c>
      <c r="G228">
        <v>22.552593231201172</v>
      </c>
      <c r="H228">
        <v>21.451999664306641</v>
      </c>
      <c r="I228">
        <v>20.901029586791992</v>
      </c>
      <c r="J228">
        <v>21.105623245239258</v>
      </c>
      <c r="K228">
        <v>9.3026801550877281E-7</v>
      </c>
      <c r="L228">
        <v>-3.6429998573339617E-8</v>
      </c>
    </row>
    <row r="229" spans="1:12" x14ac:dyDescent="0.25">
      <c r="A229" s="66">
        <v>44894.56695601852</v>
      </c>
      <c r="B229">
        <v>0</v>
      </c>
      <c r="C229">
        <v>21.767770767211914</v>
      </c>
      <c r="D229">
        <v>21.398393630981445</v>
      </c>
      <c r="E229">
        <v>20.922824859619141</v>
      </c>
      <c r="F229">
        <v>21.00016975402832</v>
      </c>
      <c r="G229">
        <v>22.552133560180664</v>
      </c>
      <c r="H229">
        <v>21.452611923217773</v>
      </c>
      <c r="I229">
        <v>20.899957656860352</v>
      </c>
      <c r="J229">
        <v>21.106237411499023</v>
      </c>
      <c r="K229">
        <v>-5.3198000671272894E-8</v>
      </c>
      <c r="L229">
        <v>2.9145599000912625E-7</v>
      </c>
    </row>
    <row r="230" spans="1:12" x14ac:dyDescent="0.25">
      <c r="A230" s="66">
        <v>44894.56689814815</v>
      </c>
      <c r="B230">
        <v>0</v>
      </c>
      <c r="C230">
        <v>21.769205093383789</v>
      </c>
      <c r="D230">
        <v>21.398830413818359</v>
      </c>
      <c r="E230">
        <v>20.924665451049805</v>
      </c>
      <c r="F230">
        <v>21.000631332397461</v>
      </c>
      <c r="G230">
        <v>22.553054809570313</v>
      </c>
      <c r="H230">
        <v>21.45429801940918</v>
      </c>
      <c r="I230">
        <v>20.900876998901367</v>
      </c>
      <c r="J230">
        <v>21.106237411499023</v>
      </c>
      <c r="K230">
        <v>2.746239999851241E-7</v>
      </c>
      <c r="L230">
        <v>2.9145599000912625E-7</v>
      </c>
    </row>
    <row r="231" spans="1:12" x14ac:dyDescent="0.25">
      <c r="A231" s="66">
        <v>44894.566840277781</v>
      </c>
      <c r="B231">
        <v>0</v>
      </c>
      <c r="C231">
        <v>21.77049446105957</v>
      </c>
      <c r="D231">
        <v>21.399009704589844</v>
      </c>
      <c r="E231">
        <v>20.924205780029297</v>
      </c>
      <c r="F231">
        <v>21.001703262329102</v>
      </c>
      <c r="G231">
        <v>22.551673889160156</v>
      </c>
      <c r="H231">
        <v>21.453838348388672</v>
      </c>
      <c r="I231">
        <v>20.900262832641602</v>
      </c>
      <c r="J231">
        <v>21.104396820068359</v>
      </c>
      <c r="K231">
        <v>6.0244599353609374E-7</v>
      </c>
      <c r="L231">
        <v>6.1934201767144259E-7</v>
      </c>
    </row>
    <row r="232" spans="1:12" x14ac:dyDescent="0.25">
      <c r="A232" s="66">
        <v>44894.566782407404</v>
      </c>
      <c r="B232">
        <v>0</v>
      </c>
      <c r="C232">
        <v>21.77122688293457</v>
      </c>
      <c r="D232">
        <v>21.39915657043457</v>
      </c>
      <c r="E232">
        <v>20.920986175537109</v>
      </c>
      <c r="F232">
        <v>21.001550674438477</v>
      </c>
      <c r="G232">
        <v>22.551980972290039</v>
      </c>
      <c r="H232">
        <v>21.453226089477539</v>
      </c>
      <c r="I232">
        <v>20.899957656860352</v>
      </c>
      <c r="J232">
        <v>21.105470657348633</v>
      </c>
      <c r="K232">
        <v>1.2580900374814519E-6</v>
      </c>
      <c r="L232">
        <v>1.2751139593092375E-6</v>
      </c>
    </row>
    <row r="233" spans="1:12" x14ac:dyDescent="0.25">
      <c r="A233" s="66">
        <v>44894.566724537035</v>
      </c>
      <c r="B233">
        <v>0</v>
      </c>
      <c r="C233">
        <v>21.772272109985352</v>
      </c>
      <c r="D233">
        <v>21.400066375732422</v>
      </c>
      <c r="E233">
        <v>20.917304992675781</v>
      </c>
      <c r="F233">
        <v>21.001398086547852</v>
      </c>
      <c r="G233">
        <v>22.552133560180664</v>
      </c>
      <c r="H233">
        <v>21.452304840087891</v>
      </c>
      <c r="I233">
        <v>20.899650573730469</v>
      </c>
      <c r="J233">
        <v>21.104703903198242</v>
      </c>
      <c r="K233">
        <v>-3.8101998711681517E-7</v>
      </c>
      <c r="L233">
        <v>6.1934201767144259E-7</v>
      </c>
    </row>
    <row r="234" spans="1:12" x14ac:dyDescent="0.25">
      <c r="A234" s="66">
        <v>44894.566666666666</v>
      </c>
      <c r="B234">
        <v>0</v>
      </c>
      <c r="C234">
        <v>21.775232315063477</v>
      </c>
      <c r="D234">
        <v>21.400764465332031</v>
      </c>
      <c r="E234">
        <v>20.916233062744141</v>
      </c>
      <c r="F234">
        <v>21.000783920288086</v>
      </c>
      <c r="G234">
        <v>22.552133560180664</v>
      </c>
      <c r="H234">
        <v>21.453685760498047</v>
      </c>
      <c r="I234">
        <v>20.89872932434082</v>
      </c>
      <c r="J234">
        <v>21.104703903198242</v>
      </c>
      <c r="K234">
        <v>9.3026801550877281E-7</v>
      </c>
      <c r="L234">
        <v>1.2751139593092375E-6</v>
      </c>
    </row>
    <row r="235" spans="1:12" x14ac:dyDescent="0.25">
      <c r="A235" s="66">
        <v>44894.566608796296</v>
      </c>
      <c r="B235">
        <v>0</v>
      </c>
      <c r="C235">
        <v>21.778036117553711</v>
      </c>
      <c r="D235">
        <v>21.401165008544922</v>
      </c>
      <c r="E235">
        <v>20.918071746826172</v>
      </c>
      <c r="F235">
        <v>21.000631332397461</v>
      </c>
      <c r="G235">
        <v>22.551980972290039</v>
      </c>
      <c r="H235">
        <v>21.453226089477539</v>
      </c>
      <c r="I235">
        <v>20.898576736450195</v>
      </c>
      <c r="J235">
        <v>21.104856491088867</v>
      </c>
      <c r="K235">
        <v>6.0244599353609374E-7</v>
      </c>
      <c r="L235">
        <v>-3.6429998573339617E-8</v>
      </c>
    </row>
    <row r="236" spans="1:12" x14ac:dyDescent="0.25">
      <c r="A236" s="66">
        <v>44894.566550925927</v>
      </c>
      <c r="B236">
        <v>0</v>
      </c>
      <c r="C236">
        <v>21.779365539550781</v>
      </c>
      <c r="D236">
        <v>21.40107536315918</v>
      </c>
      <c r="E236">
        <v>20.919759750366211</v>
      </c>
      <c r="F236">
        <v>21.001398086547852</v>
      </c>
      <c r="G236">
        <v>22.553667068481445</v>
      </c>
      <c r="H236">
        <v>21.452766418457031</v>
      </c>
      <c r="I236">
        <v>20.899036407470703</v>
      </c>
      <c r="J236">
        <v>21.104856491088867</v>
      </c>
      <c r="K236">
        <v>-5.3198000671272894E-8</v>
      </c>
      <c r="L236">
        <v>6.1934201767144259E-7</v>
      </c>
    </row>
    <row r="237" spans="1:12" x14ac:dyDescent="0.25">
      <c r="A237" s="66">
        <v>44894.566493055558</v>
      </c>
      <c r="B237">
        <v>0</v>
      </c>
      <c r="C237">
        <v>21.779764175415039</v>
      </c>
      <c r="D237">
        <v>21.401296615600586</v>
      </c>
      <c r="E237">
        <v>20.920219421386719</v>
      </c>
      <c r="F237">
        <v>21.002317428588867</v>
      </c>
      <c r="G237">
        <v>22.552133560180664</v>
      </c>
      <c r="H237">
        <v>21.454605102539063</v>
      </c>
      <c r="I237">
        <v>20.898576736450195</v>
      </c>
      <c r="J237">
        <v>21.105009078979492</v>
      </c>
      <c r="K237">
        <v>-5.3198000671272894E-8</v>
      </c>
      <c r="L237">
        <v>9.4722798849034007E-7</v>
      </c>
    </row>
    <row r="238" spans="1:12" x14ac:dyDescent="0.25">
      <c r="A238" s="66">
        <v>44894.566435185188</v>
      </c>
      <c r="B238">
        <v>0</v>
      </c>
      <c r="C238">
        <v>21.778852462768555</v>
      </c>
      <c r="D238">
        <v>21.401479721069336</v>
      </c>
      <c r="E238">
        <v>20.921445846557617</v>
      </c>
      <c r="F238">
        <v>21.001243591308594</v>
      </c>
      <c r="G238">
        <v>22.552900314331055</v>
      </c>
      <c r="H238">
        <v>21.455371856689453</v>
      </c>
      <c r="I238">
        <v>20.897964477539063</v>
      </c>
      <c r="J238">
        <v>21.105009078979492</v>
      </c>
      <c r="K238">
        <v>-3.8101998711681517E-7</v>
      </c>
      <c r="L238">
        <v>6.1934201767144259E-7</v>
      </c>
    </row>
    <row r="239" spans="1:12" x14ac:dyDescent="0.25">
      <c r="A239" s="66">
        <v>44894.566377314812</v>
      </c>
      <c r="B239">
        <v>0</v>
      </c>
      <c r="C239">
        <v>21.777275085449219</v>
      </c>
      <c r="D239">
        <v>21.402046203613281</v>
      </c>
      <c r="E239">
        <v>20.922824859619141</v>
      </c>
      <c r="F239">
        <v>21.001398086547852</v>
      </c>
      <c r="G239">
        <v>22.552900314331055</v>
      </c>
      <c r="H239">
        <v>21.454912185668945</v>
      </c>
      <c r="I239">
        <v>20.898269653320313</v>
      </c>
      <c r="J239">
        <v>21.104856491088867</v>
      </c>
      <c r="K239">
        <v>2.746239999851241E-7</v>
      </c>
      <c r="L239">
        <v>1.6029999869715539E-6</v>
      </c>
    </row>
    <row r="240" spans="1:12" x14ac:dyDescent="0.25">
      <c r="A240" s="66">
        <v>44894.566319444442</v>
      </c>
      <c r="B240">
        <v>0</v>
      </c>
      <c r="C240">
        <v>21.776584625244141</v>
      </c>
      <c r="D240">
        <v>21.402315139770508</v>
      </c>
      <c r="E240">
        <v>20.923898696899414</v>
      </c>
      <c r="F240">
        <v>21.001091003417969</v>
      </c>
      <c r="G240">
        <v>22.553667068481445</v>
      </c>
      <c r="H240">
        <v>21.456905364990234</v>
      </c>
      <c r="I240">
        <v>20.898117065429688</v>
      </c>
      <c r="J240">
        <v>21.104549407958984</v>
      </c>
      <c r="K240">
        <v>-5.3198000671272894E-8</v>
      </c>
      <c r="L240">
        <v>-3.6431600847208756E-7</v>
      </c>
    </row>
    <row r="241" spans="1:12" x14ac:dyDescent="0.25">
      <c r="A241" s="66">
        <v>44894.566261574073</v>
      </c>
      <c r="B241">
        <v>0</v>
      </c>
      <c r="C241">
        <v>21.776840209960938</v>
      </c>
      <c r="D241">
        <v>21.402677536010742</v>
      </c>
      <c r="E241">
        <v>20.924051284790039</v>
      </c>
      <c r="F241">
        <v>21.001398086547852</v>
      </c>
      <c r="G241">
        <v>22.55274772644043</v>
      </c>
      <c r="H241">
        <v>21.456445693969727</v>
      </c>
      <c r="I241">
        <v>20.898883819580078</v>
      </c>
      <c r="J241">
        <v>21.104703903198242</v>
      </c>
      <c r="K241">
        <v>9.3026801550877281E-7</v>
      </c>
      <c r="L241">
        <v>6.1934201767144259E-7</v>
      </c>
    </row>
    <row r="242" spans="1:12" x14ac:dyDescent="0.25">
      <c r="A242" s="66">
        <v>44894.566203703704</v>
      </c>
      <c r="B242">
        <v>0</v>
      </c>
      <c r="C242">
        <v>21.775140762329102</v>
      </c>
      <c r="D242">
        <v>21.402523040771484</v>
      </c>
      <c r="E242">
        <v>20.922365188598633</v>
      </c>
      <c r="F242">
        <v>21.000936508178711</v>
      </c>
      <c r="G242">
        <v>22.552593231201172</v>
      </c>
      <c r="H242">
        <v>21.457365036010742</v>
      </c>
      <c r="I242">
        <v>20.899343490600586</v>
      </c>
      <c r="J242">
        <v>21.104396820068359</v>
      </c>
      <c r="K242">
        <v>-5.3198000671272894E-8</v>
      </c>
      <c r="L242">
        <v>-3.6431600847208756E-7</v>
      </c>
    </row>
    <row r="243" spans="1:12" x14ac:dyDescent="0.25">
      <c r="A243" s="66">
        <v>44894.566145833334</v>
      </c>
      <c r="B243">
        <v>0</v>
      </c>
      <c r="C243">
        <v>21.774137496948242</v>
      </c>
      <c r="D243">
        <v>21.401996612548828</v>
      </c>
      <c r="E243">
        <v>20.920064926147461</v>
      </c>
      <c r="F243">
        <v>21.001857757568359</v>
      </c>
      <c r="G243">
        <v>22.552900314331055</v>
      </c>
      <c r="H243">
        <v>21.455524444580078</v>
      </c>
      <c r="I243">
        <v>20.898269653320313</v>
      </c>
      <c r="J243">
        <v>21.104703903198242</v>
      </c>
      <c r="K243">
        <v>1.2580900374814519E-6</v>
      </c>
      <c r="L243">
        <v>2.9145599000912625E-7</v>
      </c>
    </row>
    <row r="244" spans="1:12" x14ac:dyDescent="0.25">
      <c r="A244" s="66">
        <v>44894.566087962965</v>
      </c>
      <c r="B244">
        <v>0</v>
      </c>
      <c r="C244">
        <v>21.773458480834961</v>
      </c>
      <c r="D244">
        <v>21.401227951049805</v>
      </c>
      <c r="E244">
        <v>20.91822624206543</v>
      </c>
      <c r="F244">
        <v>21.001398086547852</v>
      </c>
      <c r="G244">
        <v>22.55351448059082</v>
      </c>
      <c r="H244">
        <v>21.455219268798828</v>
      </c>
      <c r="I244">
        <v>20.897964477539063</v>
      </c>
      <c r="J244">
        <v>21.104242324829102</v>
      </c>
      <c r="K244">
        <v>-7.0884198066778481E-7</v>
      </c>
      <c r="L244">
        <v>-3.6429998573339617E-8</v>
      </c>
    </row>
    <row r="245" spans="1:12" x14ac:dyDescent="0.25">
      <c r="A245" s="66">
        <v>44894.566030092596</v>
      </c>
      <c r="B245">
        <v>0</v>
      </c>
      <c r="C245">
        <v>21.774068832397461</v>
      </c>
      <c r="D245">
        <v>21.400579452514648</v>
      </c>
      <c r="E245">
        <v>20.912858963012695</v>
      </c>
      <c r="F245">
        <v>21.001550674438477</v>
      </c>
      <c r="G245">
        <v>22.553359985351563</v>
      </c>
      <c r="H245">
        <v>21.452304840087891</v>
      </c>
      <c r="I245">
        <v>20.897043228149414</v>
      </c>
      <c r="J245">
        <v>21.104089736938477</v>
      </c>
      <c r="K245">
        <v>-5.3198000671272894E-8</v>
      </c>
      <c r="L245">
        <v>1.2751139593092375E-6</v>
      </c>
    </row>
    <row r="246" spans="1:12" x14ac:dyDescent="0.25">
      <c r="A246" s="66">
        <v>44894.565972222219</v>
      </c>
      <c r="B246">
        <v>0</v>
      </c>
      <c r="C246">
        <v>21.775033950805664</v>
      </c>
      <c r="D246">
        <v>21.400367736816406</v>
      </c>
      <c r="E246">
        <v>20.913473129272461</v>
      </c>
      <c r="F246">
        <v>21.001703262329102</v>
      </c>
      <c r="G246">
        <v>22.553207397460938</v>
      </c>
      <c r="H246">
        <v>21.453378677368164</v>
      </c>
      <c r="I246">
        <v>20.897197723388672</v>
      </c>
      <c r="J246">
        <v>21.104703903198242</v>
      </c>
      <c r="K246">
        <v>6.0244599353609374E-7</v>
      </c>
      <c r="L246">
        <v>9.4722798849034007E-7</v>
      </c>
    </row>
    <row r="247" spans="1:12" x14ac:dyDescent="0.25">
      <c r="A247" s="66">
        <v>44894.56591435185</v>
      </c>
      <c r="B247">
        <v>0</v>
      </c>
      <c r="C247">
        <v>21.777353286743164</v>
      </c>
      <c r="D247">
        <v>21.399869918823242</v>
      </c>
      <c r="E247">
        <v>20.914699554443359</v>
      </c>
      <c r="F247">
        <v>21.001550674438477</v>
      </c>
      <c r="G247">
        <v>22.553667068481445</v>
      </c>
      <c r="H247">
        <v>21.453838348388672</v>
      </c>
      <c r="I247">
        <v>20.897197723388672</v>
      </c>
      <c r="J247">
        <v>21.104703903198242</v>
      </c>
      <c r="K247">
        <v>-5.3198000671272894E-8</v>
      </c>
      <c r="L247">
        <v>-6.9220197929098504E-7</v>
      </c>
    </row>
    <row r="248" spans="1:12" x14ac:dyDescent="0.25">
      <c r="A248" s="66">
        <v>44894.56585648148</v>
      </c>
      <c r="B248">
        <v>0</v>
      </c>
      <c r="C248">
        <v>21.77912712097168</v>
      </c>
      <c r="D248">
        <v>21.399988174438477</v>
      </c>
      <c r="E248">
        <v>20.918533325195313</v>
      </c>
      <c r="F248">
        <v>21.002010345458984</v>
      </c>
      <c r="G248">
        <v>22.553667068481445</v>
      </c>
      <c r="H248">
        <v>21.451385498046875</v>
      </c>
      <c r="I248">
        <v>20.897502899169922</v>
      </c>
      <c r="J248">
        <v>21.104549407958984</v>
      </c>
      <c r="K248">
        <v>-3.8101998711681517E-7</v>
      </c>
      <c r="L248">
        <v>2.9145599000912625E-7</v>
      </c>
    </row>
    <row r="249" spans="1:12" x14ac:dyDescent="0.25">
      <c r="A249" s="66">
        <v>44894.565798611111</v>
      </c>
      <c r="B249">
        <v>0</v>
      </c>
      <c r="C249">
        <v>21.779319763183594</v>
      </c>
      <c r="D249">
        <v>21.400350570678711</v>
      </c>
      <c r="E249">
        <v>20.918685913085938</v>
      </c>
      <c r="F249">
        <v>21.002317428588867</v>
      </c>
      <c r="G249">
        <v>22.55351448059082</v>
      </c>
      <c r="H249">
        <v>21.454452514648438</v>
      </c>
      <c r="I249">
        <v>20.896736145019531</v>
      </c>
      <c r="J249">
        <v>21.105316162109375</v>
      </c>
      <c r="K249">
        <v>9.3026801550877281E-7</v>
      </c>
      <c r="L249">
        <v>9.4722798849034007E-7</v>
      </c>
    </row>
    <row r="250" spans="1:12" x14ac:dyDescent="0.25">
      <c r="A250" s="66">
        <v>44894.565740740742</v>
      </c>
      <c r="B250">
        <v>0</v>
      </c>
      <c r="C250">
        <v>21.77850341796875</v>
      </c>
      <c r="D250">
        <v>21.400728225708008</v>
      </c>
      <c r="E250">
        <v>20.919605255126953</v>
      </c>
      <c r="F250">
        <v>21.002010345458984</v>
      </c>
      <c r="G250">
        <v>22.554433822631836</v>
      </c>
      <c r="H250">
        <v>21.455371856689453</v>
      </c>
      <c r="I250">
        <v>20.897350311279297</v>
      </c>
      <c r="J250">
        <v>21.103937149047852</v>
      </c>
      <c r="K250">
        <v>-2.0201300685585011E-6</v>
      </c>
      <c r="L250">
        <v>-6.9220197929098504E-7</v>
      </c>
    </row>
    <row r="251" spans="1:12" x14ac:dyDescent="0.25">
      <c r="A251" s="66">
        <v>44894.565682870372</v>
      </c>
      <c r="B251">
        <v>0</v>
      </c>
      <c r="C251">
        <v>21.777425765991211</v>
      </c>
      <c r="D251">
        <v>21.400720596313477</v>
      </c>
      <c r="E251">
        <v>20.920219421386719</v>
      </c>
      <c r="F251">
        <v>21.002777099609375</v>
      </c>
      <c r="G251">
        <v>22.55351448059082</v>
      </c>
      <c r="H251">
        <v>21.45399284362793</v>
      </c>
      <c r="I251">
        <v>20.897197723388672</v>
      </c>
      <c r="J251">
        <v>21.103477478027344</v>
      </c>
      <c r="K251">
        <v>1.5859119457672932E-6</v>
      </c>
      <c r="L251">
        <v>9.4722798849034007E-7</v>
      </c>
    </row>
    <row r="252" spans="1:12" x14ac:dyDescent="0.25">
      <c r="A252" s="66">
        <v>44894.565625000003</v>
      </c>
      <c r="B252">
        <v>0</v>
      </c>
      <c r="C252">
        <v>21.776229858398438</v>
      </c>
      <c r="D252">
        <v>21.400596618652344</v>
      </c>
      <c r="E252">
        <v>20.91899299621582</v>
      </c>
      <c r="F252">
        <v>21.002010345458984</v>
      </c>
      <c r="G252">
        <v>22.552900314331055</v>
      </c>
      <c r="H252">
        <v>21.454912185668945</v>
      </c>
      <c r="I252">
        <v>20.897197723388672</v>
      </c>
      <c r="J252">
        <v>21.103630065917969</v>
      </c>
      <c r="K252">
        <v>1.2580900374814519E-6</v>
      </c>
      <c r="L252">
        <v>1.9308859009470325E-6</v>
      </c>
    </row>
    <row r="253" spans="1:12" x14ac:dyDescent="0.25">
      <c r="A253" s="66">
        <v>44894.565567129626</v>
      </c>
      <c r="B253">
        <v>0</v>
      </c>
      <c r="C253">
        <v>21.776241302490234</v>
      </c>
      <c r="D253">
        <v>21.40031623840332</v>
      </c>
      <c r="E253">
        <v>20.918378829956055</v>
      </c>
      <c r="F253">
        <v>21.00262451171875</v>
      </c>
      <c r="G253">
        <v>22.553207397460938</v>
      </c>
      <c r="H253">
        <v>21.456138610839844</v>
      </c>
      <c r="I253">
        <v>20.896276473999023</v>
      </c>
      <c r="J253">
        <v>21.103322982788086</v>
      </c>
      <c r="K253">
        <v>-3.8101998711681517E-7</v>
      </c>
      <c r="L253">
        <v>1.2751139593092375E-6</v>
      </c>
    </row>
    <row r="254" spans="1:12" x14ac:dyDescent="0.25">
      <c r="A254" s="66">
        <v>44894.565509259257</v>
      </c>
      <c r="B254">
        <v>0</v>
      </c>
      <c r="C254">
        <v>21.775814056396484</v>
      </c>
      <c r="D254">
        <v>21.400066375732422</v>
      </c>
      <c r="E254">
        <v>20.91899299621582</v>
      </c>
      <c r="F254">
        <v>21.00262451171875</v>
      </c>
      <c r="G254">
        <v>22.55351448059082</v>
      </c>
      <c r="H254">
        <v>21.454452514648438</v>
      </c>
      <c r="I254">
        <v>20.896276473999023</v>
      </c>
      <c r="J254">
        <v>21.103477478027344</v>
      </c>
      <c r="K254">
        <v>6.0244599353609374E-7</v>
      </c>
      <c r="L254">
        <v>-1.0200880069533014E-6</v>
      </c>
    </row>
    <row r="255" spans="1:12" x14ac:dyDescent="0.25">
      <c r="A255" s="66">
        <v>44894.565451388888</v>
      </c>
      <c r="B255">
        <v>0</v>
      </c>
      <c r="C255">
        <v>21.77656364440918</v>
      </c>
      <c r="D255">
        <v>21.400165557861328</v>
      </c>
      <c r="E255">
        <v>20.916078567504883</v>
      </c>
      <c r="F255">
        <v>21.001857757568359</v>
      </c>
      <c r="G255">
        <v>22.553974151611328</v>
      </c>
      <c r="H255">
        <v>21.454605102539063</v>
      </c>
      <c r="I255">
        <v>20.895204544067383</v>
      </c>
      <c r="J255">
        <v>21.10240364074707</v>
      </c>
      <c r="K255">
        <v>-3.8101998711681517E-7</v>
      </c>
      <c r="L255">
        <v>9.4722798849034007E-7</v>
      </c>
    </row>
    <row r="256" spans="1:12" x14ac:dyDescent="0.25">
      <c r="A256" s="66">
        <v>44894.565393518518</v>
      </c>
      <c r="B256">
        <v>0</v>
      </c>
      <c r="C256">
        <v>21.778060913085938</v>
      </c>
      <c r="D256">
        <v>21.400075912475586</v>
      </c>
      <c r="E256">
        <v>20.912399291992188</v>
      </c>
      <c r="F256">
        <v>21.002470016479492</v>
      </c>
      <c r="G256">
        <v>22.553667068481445</v>
      </c>
      <c r="H256">
        <v>21.452766418457031</v>
      </c>
      <c r="I256">
        <v>20.895357131958008</v>
      </c>
      <c r="J256">
        <v>21.103937149047852</v>
      </c>
      <c r="K256">
        <v>-7.0884198066778481E-7</v>
      </c>
      <c r="L256">
        <v>9.4722798849034007E-7</v>
      </c>
    </row>
    <row r="257" spans="1:12" x14ac:dyDescent="0.25">
      <c r="A257" s="66">
        <v>44894.565335648149</v>
      </c>
      <c r="B257">
        <v>0</v>
      </c>
      <c r="C257">
        <v>21.780136108398438</v>
      </c>
      <c r="D257">
        <v>21.399452209472656</v>
      </c>
      <c r="E257">
        <v>20.909639358520508</v>
      </c>
      <c r="F257">
        <v>21.00262451171875</v>
      </c>
      <c r="G257">
        <v>22.554740905761719</v>
      </c>
      <c r="H257">
        <v>21.453838348388672</v>
      </c>
      <c r="I257">
        <v>20.894742965698242</v>
      </c>
      <c r="J257">
        <v>21.103015899658203</v>
      </c>
      <c r="K257">
        <v>9.3026801550877281E-7</v>
      </c>
      <c r="L257">
        <v>-3.6429998573339617E-8</v>
      </c>
    </row>
    <row r="258" spans="1:12" x14ac:dyDescent="0.25">
      <c r="A258" s="66">
        <v>44894.56527777778</v>
      </c>
      <c r="B258">
        <v>0</v>
      </c>
      <c r="C258">
        <v>21.781883239746094</v>
      </c>
      <c r="D258">
        <v>21.398721694946289</v>
      </c>
      <c r="E258">
        <v>20.911787033081055</v>
      </c>
      <c r="F258">
        <v>21.00262451171875</v>
      </c>
      <c r="G258">
        <v>22.553974151611328</v>
      </c>
      <c r="H258">
        <v>21.453378677368164</v>
      </c>
      <c r="I258">
        <v>20.894130706787109</v>
      </c>
      <c r="J258">
        <v>21.102556228637695</v>
      </c>
      <c r="K258">
        <v>6.0244599353609374E-7</v>
      </c>
      <c r="L258">
        <v>-3.6429998573339617E-8</v>
      </c>
    </row>
    <row r="259" spans="1:12" x14ac:dyDescent="0.25">
      <c r="A259" s="66">
        <v>44894.56521990741</v>
      </c>
      <c r="B259">
        <v>0</v>
      </c>
      <c r="C259">
        <v>21.782602310180664</v>
      </c>
      <c r="D259">
        <v>21.398031234741211</v>
      </c>
      <c r="E259">
        <v>20.914546966552734</v>
      </c>
      <c r="F259">
        <v>21.003391265869141</v>
      </c>
      <c r="G259">
        <v>22.555200576782227</v>
      </c>
      <c r="H259">
        <v>21.454757690429688</v>
      </c>
      <c r="I259">
        <v>20.894590377807617</v>
      </c>
      <c r="J259">
        <v>21.102096557617188</v>
      </c>
      <c r="K259">
        <v>-7.0884198066778481E-7</v>
      </c>
      <c r="L259">
        <v>1.9308859009470325E-6</v>
      </c>
    </row>
    <row r="260" spans="1:12" x14ac:dyDescent="0.25">
      <c r="A260" s="66">
        <v>44894.565162037034</v>
      </c>
      <c r="B260">
        <v>0</v>
      </c>
      <c r="C260">
        <v>21.782087326049805</v>
      </c>
      <c r="D260">
        <v>21.397556304931641</v>
      </c>
      <c r="E260">
        <v>20.914699554443359</v>
      </c>
      <c r="F260">
        <v>21.0029296875</v>
      </c>
      <c r="G260">
        <v>22.554126739501953</v>
      </c>
      <c r="H260">
        <v>21.453226089477539</v>
      </c>
      <c r="I260">
        <v>20.893516540527344</v>
      </c>
      <c r="J260">
        <v>21.10240364074707</v>
      </c>
      <c r="K260">
        <v>-5.3198000671272894E-8</v>
      </c>
      <c r="L260">
        <v>2.9145599000912625E-7</v>
      </c>
    </row>
    <row r="261" spans="1:12" x14ac:dyDescent="0.25">
      <c r="A261" s="66">
        <v>44894.565104166664</v>
      </c>
      <c r="B261">
        <v>0</v>
      </c>
      <c r="C261">
        <v>21.780698776245117</v>
      </c>
      <c r="D261">
        <v>21.397516250610352</v>
      </c>
      <c r="E261">
        <v>20.916078567504883</v>
      </c>
      <c r="F261">
        <v>21.002317428588867</v>
      </c>
      <c r="G261">
        <v>22.553974151611328</v>
      </c>
      <c r="H261">
        <v>21.451385498046875</v>
      </c>
      <c r="I261">
        <v>20.892904281616211</v>
      </c>
      <c r="J261">
        <v>21.102249145507813</v>
      </c>
      <c r="K261">
        <v>-5.3198000671272894E-8</v>
      </c>
      <c r="L261">
        <v>-3.6429998573339617E-8</v>
      </c>
    </row>
    <row r="262" spans="1:12" x14ac:dyDescent="0.25">
      <c r="A262" s="66">
        <v>44894.565046296295</v>
      </c>
      <c r="B262">
        <v>0</v>
      </c>
      <c r="C262">
        <v>21.778406143188477</v>
      </c>
      <c r="D262">
        <v>21.397552490234375</v>
      </c>
      <c r="E262">
        <v>20.916540145874023</v>
      </c>
      <c r="F262">
        <v>21.002470016479492</v>
      </c>
      <c r="G262">
        <v>22.554588317871094</v>
      </c>
      <c r="H262">
        <v>21.452611923217773</v>
      </c>
      <c r="I262">
        <v>20.894590377807617</v>
      </c>
      <c r="J262">
        <v>21.101789474487305</v>
      </c>
      <c r="K262">
        <v>-7.0884198066778481E-7</v>
      </c>
      <c r="L262">
        <v>2.9145599000912625E-7</v>
      </c>
    </row>
    <row r="263" spans="1:12" x14ac:dyDescent="0.25">
      <c r="A263" s="66">
        <v>44894.564988425926</v>
      </c>
      <c r="B263">
        <v>0</v>
      </c>
      <c r="C263">
        <v>21.777027130126953</v>
      </c>
      <c r="D263">
        <v>21.39735221862793</v>
      </c>
      <c r="E263">
        <v>20.917919158935547</v>
      </c>
      <c r="F263">
        <v>21.003236770629883</v>
      </c>
      <c r="G263">
        <v>22.553974151611328</v>
      </c>
      <c r="H263">
        <v>21.453531265258789</v>
      </c>
      <c r="I263">
        <v>20.893056869506836</v>
      </c>
      <c r="J263">
        <v>21.102710723876953</v>
      </c>
      <c r="K263">
        <v>6.0244599353609374E-7</v>
      </c>
      <c r="L263">
        <v>2.9145599000912625E-7</v>
      </c>
    </row>
    <row r="264" spans="1:12" x14ac:dyDescent="0.25">
      <c r="A264" s="66">
        <v>44894.564930555556</v>
      </c>
      <c r="B264">
        <v>0</v>
      </c>
      <c r="C264">
        <v>21.776697158813477</v>
      </c>
      <c r="D264">
        <v>21.397380828857422</v>
      </c>
      <c r="E264">
        <v>20.918533325195313</v>
      </c>
      <c r="F264">
        <v>21.003084182739258</v>
      </c>
      <c r="G264">
        <v>22.554281234741211</v>
      </c>
      <c r="H264">
        <v>21.452611923217773</v>
      </c>
      <c r="I264">
        <v>20.893363952636719</v>
      </c>
      <c r="J264">
        <v>21.102710723876953</v>
      </c>
      <c r="K264">
        <v>6.0244599353609374E-7</v>
      </c>
      <c r="L264">
        <v>9.4722798849034007E-7</v>
      </c>
    </row>
    <row r="265" spans="1:12" x14ac:dyDescent="0.25">
      <c r="A265" s="66">
        <v>44894.564872685187</v>
      </c>
      <c r="B265">
        <v>0</v>
      </c>
      <c r="C265">
        <v>21.776927947998047</v>
      </c>
      <c r="D265">
        <v>21.398178100585938</v>
      </c>
      <c r="E265">
        <v>20.915925979614258</v>
      </c>
      <c r="F265">
        <v>21.000783920288086</v>
      </c>
      <c r="G265">
        <v>22.553667068481445</v>
      </c>
      <c r="H265">
        <v>21.45123291015625</v>
      </c>
      <c r="I265">
        <v>20.893823623657227</v>
      </c>
      <c r="J265">
        <v>21.10240364074707</v>
      </c>
      <c r="K265">
        <v>2.8971999199711718E-6</v>
      </c>
      <c r="L265">
        <v>-3.6429998573339617E-8</v>
      </c>
    </row>
    <row r="266" spans="1:12" x14ac:dyDescent="0.25">
      <c r="A266" s="66">
        <v>44894.564814814818</v>
      </c>
      <c r="B266">
        <v>0</v>
      </c>
      <c r="C266">
        <v>21.778129577636719</v>
      </c>
      <c r="D266">
        <v>21.398523330688477</v>
      </c>
      <c r="E266">
        <v>20.916233062744141</v>
      </c>
      <c r="F266">
        <v>21.002317428588867</v>
      </c>
      <c r="G266">
        <v>22.554893493652344</v>
      </c>
      <c r="H266">
        <v>21.450313568115234</v>
      </c>
      <c r="I266">
        <v>20.894130706787109</v>
      </c>
      <c r="J266">
        <v>21.103630065917969</v>
      </c>
      <c r="K266">
        <v>-5.3198000671272894E-8</v>
      </c>
      <c r="L266">
        <v>1.2751139593092375E-6</v>
      </c>
    </row>
    <row r="267" spans="1:12" x14ac:dyDescent="0.25">
      <c r="A267" s="66">
        <v>44894.564756944441</v>
      </c>
      <c r="B267">
        <v>0</v>
      </c>
      <c r="C267">
        <v>21.778511047363281</v>
      </c>
      <c r="D267">
        <v>21.398370742797852</v>
      </c>
      <c r="E267">
        <v>20.914546966552734</v>
      </c>
      <c r="F267">
        <v>21.001091003417969</v>
      </c>
      <c r="G267">
        <v>22.554433822631836</v>
      </c>
      <c r="H267">
        <v>21.451845169067383</v>
      </c>
      <c r="I267">
        <v>20.894590377807617</v>
      </c>
      <c r="J267">
        <v>21.103630065917969</v>
      </c>
      <c r="K267">
        <v>-3.0035960207897006E-6</v>
      </c>
      <c r="L267">
        <v>9.4722798849034007E-7</v>
      </c>
    </row>
    <row r="268" spans="1:12" x14ac:dyDescent="0.25">
      <c r="A268" s="66">
        <v>44894.564699074072</v>
      </c>
      <c r="B268">
        <v>0</v>
      </c>
      <c r="C268">
        <v>21.777772903442383</v>
      </c>
      <c r="D268">
        <v>21.397985458374023</v>
      </c>
      <c r="E268">
        <v>20.914699554443359</v>
      </c>
      <c r="F268">
        <v>21.001398086547852</v>
      </c>
      <c r="G268">
        <v>22.555355072021484</v>
      </c>
      <c r="H268">
        <v>21.451539993286133</v>
      </c>
      <c r="I268">
        <v>20.894742965698242</v>
      </c>
      <c r="J268">
        <v>21.103015899658203</v>
      </c>
      <c r="K268">
        <v>-3.8101998711681517E-7</v>
      </c>
      <c r="L268">
        <v>-3.6431600847208756E-7</v>
      </c>
    </row>
    <row r="269" spans="1:12" x14ac:dyDescent="0.25">
      <c r="A269" s="66">
        <v>44894.564641203702</v>
      </c>
      <c r="B269">
        <v>0</v>
      </c>
      <c r="C269">
        <v>21.777135848999023</v>
      </c>
      <c r="D269">
        <v>21.398075103759766</v>
      </c>
      <c r="E269">
        <v>20.915618896484375</v>
      </c>
      <c r="F269">
        <v>21.001550674438477</v>
      </c>
      <c r="G269">
        <v>22.555047988891602</v>
      </c>
      <c r="H269">
        <v>21.450925827026367</v>
      </c>
      <c r="I269">
        <v>20.896276473999023</v>
      </c>
      <c r="J269">
        <v>21.103170394897461</v>
      </c>
      <c r="K269">
        <v>1.9137339677399723E-6</v>
      </c>
      <c r="L269">
        <v>2.9145599000912625E-7</v>
      </c>
    </row>
    <row r="270" spans="1:12" x14ac:dyDescent="0.25">
      <c r="A270" s="66">
        <v>44894.564583333333</v>
      </c>
      <c r="B270">
        <v>0</v>
      </c>
      <c r="C270">
        <v>21.775060653686523</v>
      </c>
      <c r="D270">
        <v>21.398139953613281</v>
      </c>
      <c r="E270">
        <v>20.915773391723633</v>
      </c>
      <c r="F270">
        <v>21.001550674438477</v>
      </c>
      <c r="G270">
        <v>22.554588317871094</v>
      </c>
      <c r="H270">
        <v>21.453685760498047</v>
      </c>
      <c r="I270">
        <v>20.896276473999023</v>
      </c>
      <c r="J270">
        <v>21.103782653808594</v>
      </c>
      <c r="K270">
        <v>2.746239999851241E-7</v>
      </c>
      <c r="L270">
        <v>9.4722798849034007E-7</v>
      </c>
    </row>
    <row r="271" spans="1:12" x14ac:dyDescent="0.25">
      <c r="A271" s="66">
        <v>44894.564525462964</v>
      </c>
      <c r="B271">
        <v>0</v>
      </c>
      <c r="C271">
        <v>21.775264739990234</v>
      </c>
      <c r="D271">
        <v>21.398086547851563</v>
      </c>
      <c r="E271">
        <v>20.914392471313477</v>
      </c>
      <c r="F271">
        <v>21.000631332397461</v>
      </c>
      <c r="G271">
        <v>22.554433822631836</v>
      </c>
      <c r="H271">
        <v>21.453378677368164</v>
      </c>
      <c r="I271">
        <v>20.896890640258789</v>
      </c>
      <c r="J271">
        <v>21.103937149047852</v>
      </c>
      <c r="K271">
        <v>-7.0884198066778481E-7</v>
      </c>
      <c r="L271">
        <v>9.4722798849034007E-7</v>
      </c>
    </row>
    <row r="272" spans="1:12" x14ac:dyDescent="0.25">
      <c r="A272" s="66">
        <v>44894.564467592594</v>
      </c>
      <c r="B272">
        <v>0</v>
      </c>
      <c r="C272">
        <v>21.77659797668457</v>
      </c>
      <c r="D272">
        <v>21.398000717163086</v>
      </c>
      <c r="E272">
        <v>20.91193962097168</v>
      </c>
      <c r="F272">
        <v>21.001243591308594</v>
      </c>
      <c r="G272">
        <v>22.555200576782227</v>
      </c>
      <c r="H272">
        <v>21.452459335327148</v>
      </c>
      <c r="I272">
        <v>20.896276473999023</v>
      </c>
      <c r="J272">
        <v>21.104549407958984</v>
      </c>
      <c r="K272">
        <v>-3.8101998711681517E-7</v>
      </c>
      <c r="L272">
        <v>9.4722798849034007E-7</v>
      </c>
    </row>
    <row r="273" spans="1:12" x14ac:dyDescent="0.25">
      <c r="A273" s="66">
        <v>44894.564409722225</v>
      </c>
      <c r="B273">
        <v>0</v>
      </c>
      <c r="C273">
        <v>21.776853561401367</v>
      </c>
      <c r="D273">
        <v>21.39832878112793</v>
      </c>
      <c r="E273">
        <v>20.907493591308594</v>
      </c>
      <c r="F273">
        <v>21.000783920288086</v>
      </c>
      <c r="G273">
        <v>22.555814743041992</v>
      </c>
      <c r="H273">
        <v>21.453685760498047</v>
      </c>
      <c r="I273">
        <v>20.896890640258789</v>
      </c>
      <c r="J273">
        <v>21.104242324829102</v>
      </c>
      <c r="K273">
        <v>-1.0366640026404639E-6</v>
      </c>
      <c r="L273">
        <v>2.9145599000912625E-7</v>
      </c>
    </row>
    <row r="274" spans="1:12" x14ac:dyDescent="0.25">
      <c r="A274" s="66">
        <v>44894.564351851855</v>
      </c>
      <c r="B274">
        <v>0</v>
      </c>
      <c r="C274">
        <v>21.77678108215332</v>
      </c>
      <c r="D274">
        <v>21.399040222167969</v>
      </c>
      <c r="E274">
        <v>20.907646179199219</v>
      </c>
      <c r="F274">
        <v>21.000936508178711</v>
      </c>
      <c r="G274">
        <v>22.555200576782227</v>
      </c>
      <c r="H274">
        <v>21.453685760498047</v>
      </c>
      <c r="I274">
        <v>20.896583557128906</v>
      </c>
      <c r="J274">
        <v>21.104242324829102</v>
      </c>
      <c r="K274">
        <v>6.0244599353609374E-7</v>
      </c>
      <c r="L274">
        <v>6.1934201767144259E-7</v>
      </c>
    </row>
    <row r="275" spans="1:12" x14ac:dyDescent="0.25">
      <c r="A275" s="66">
        <v>44894.564293981479</v>
      </c>
      <c r="B275">
        <v>0</v>
      </c>
      <c r="C275">
        <v>21.777194976806641</v>
      </c>
      <c r="D275">
        <v>21.399452209472656</v>
      </c>
      <c r="E275">
        <v>20.909332275390625</v>
      </c>
      <c r="F275">
        <v>21.000476837158203</v>
      </c>
      <c r="G275">
        <v>22.555047988891602</v>
      </c>
      <c r="H275">
        <v>21.452459335327148</v>
      </c>
      <c r="I275">
        <v>20.895204544067383</v>
      </c>
      <c r="J275">
        <v>21.105009078979492</v>
      </c>
      <c r="K275">
        <v>-7.0884198066778481E-7</v>
      </c>
      <c r="L275">
        <v>9.4722798849034007E-7</v>
      </c>
    </row>
    <row r="276" spans="1:12" x14ac:dyDescent="0.25">
      <c r="A276" s="66">
        <v>44894.564236111109</v>
      </c>
      <c r="B276">
        <v>0</v>
      </c>
      <c r="C276">
        <v>21.777280807495117</v>
      </c>
      <c r="D276">
        <v>21.400106430053711</v>
      </c>
      <c r="E276">
        <v>20.911479949951172</v>
      </c>
      <c r="F276">
        <v>21.000631332397461</v>
      </c>
      <c r="G276">
        <v>22.555047988891602</v>
      </c>
      <c r="H276">
        <v>21.451845169067383</v>
      </c>
      <c r="I276">
        <v>20.895509719848633</v>
      </c>
      <c r="J276">
        <v>21.104089736938477</v>
      </c>
      <c r="K276">
        <v>6.0244599353609374E-7</v>
      </c>
      <c r="L276">
        <v>1.2751139593092375E-6</v>
      </c>
    </row>
    <row r="277" spans="1:12" x14ac:dyDescent="0.25">
      <c r="A277" s="66">
        <v>44894.56417824074</v>
      </c>
      <c r="B277">
        <v>0</v>
      </c>
      <c r="C277">
        <v>21.777402877807617</v>
      </c>
      <c r="D277">
        <v>21.400775909423828</v>
      </c>
      <c r="E277">
        <v>20.913013458251953</v>
      </c>
      <c r="F277">
        <v>21.001243591308594</v>
      </c>
      <c r="G277">
        <v>22.555355072021484</v>
      </c>
      <c r="H277">
        <v>21.452919006347656</v>
      </c>
      <c r="I277">
        <v>20.895816802978516</v>
      </c>
      <c r="J277">
        <v>21.105009078979492</v>
      </c>
      <c r="K277">
        <v>2.746239999851241E-7</v>
      </c>
      <c r="L277">
        <v>9.4722798849034007E-7</v>
      </c>
    </row>
    <row r="278" spans="1:12" x14ac:dyDescent="0.25">
      <c r="A278" s="66">
        <v>44894.564120370371</v>
      </c>
      <c r="B278">
        <v>0</v>
      </c>
      <c r="C278">
        <v>21.778289794921875</v>
      </c>
      <c r="D278">
        <v>21.400896072387695</v>
      </c>
      <c r="E278">
        <v>20.915159225463867</v>
      </c>
      <c r="F278">
        <v>21.000324249267578</v>
      </c>
      <c r="G278">
        <v>22.554893493652344</v>
      </c>
      <c r="H278">
        <v>21.454912185668945</v>
      </c>
      <c r="I278">
        <v>20.895357131958008</v>
      </c>
      <c r="J278">
        <v>21.104856491088867</v>
      </c>
      <c r="K278">
        <v>1.9137339677399723E-6</v>
      </c>
      <c r="L278">
        <v>6.1934201767144259E-7</v>
      </c>
    </row>
    <row r="279" spans="1:12" x14ac:dyDescent="0.25">
      <c r="A279" s="66">
        <v>44894.564062500001</v>
      </c>
      <c r="B279">
        <v>0</v>
      </c>
      <c r="C279">
        <v>21.781118392944336</v>
      </c>
      <c r="D279">
        <v>21.399921417236328</v>
      </c>
      <c r="E279">
        <v>20.912092208862305</v>
      </c>
      <c r="F279">
        <v>21.000783920288086</v>
      </c>
      <c r="G279">
        <v>22.555814743041992</v>
      </c>
      <c r="H279">
        <v>21.453531265258789</v>
      </c>
      <c r="I279">
        <v>20.896736145019531</v>
      </c>
      <c r="J279">
        <v>21.105470657348633</v>
      </c>
      <c r="K279">
        <v>-3.8101998711681517E-7</v>
      </c>
      <c r="L279">
        <v>9.4722798849034007E-7</v>
      </c>
    </row>
    <row r="280" spans="1:12" x14ac:dyDescent="0.25">
      <c r="A280" s="66">
        <v>44894.564004629632</v>
      </c>
      <c r="B280">
        <v>0</v>
      </c>
      <c r="C280">
        <v>21.781791687011719</v>
      </c>
      <c r="D280">
        <v>21.399894714355469</v>
      </c>
      <c r="E280">
        <v>20.911172866821289</v>
      </c>
      <c r="F280">
        <v>21.00016975402832</v>
      </c>
      <c r="G280">
        <v>22.554740905761719</v>
      </c>
      <c r="H280">
        <v>21.452611923217773</v>
      </c>
      <c r="I280">
        <v>20.896430969238281</v>
      </c>
      <c r="J280">
        <v>21.105930328369141</v>
      </c>
      <c r="K280">
        <v>1.2580900374814519E-6</v>
      </c>
      <c r="L280">
        <v>2.9145599000912625E-7</v>
      </c>
    </row>
    <row r="281" spans="1:12" x14ac:dyDescent="0.25">
      <c r="A281" s="66">
        <v>44894.563946759263</v>
      </c>
      <c r="B281">
        <v>0</v>
      </c>
      <c r="C281">
        <v>21.780815124511719</v>
      </c>
      <c r="D281">
        <v>21.400177001953125</v>
      </c>
      <c r="E281">
        <v>20.911632537841797</v>
      </c>
      <c r="F281">
        <v>21.000324249267578</v>
      </c>
      <c r="G281">
        <v>22.554433822631836</v>
      </c>
      <c r="H281">
        <v>21.453685760498047</v>
      </c>
      <c r="I281">
        <v>20.895816802978516</v>
      </c>
      <c r="J281">
        <v>21.106082916259766</v>
      </c>
      <c r="K281">
        <v>-5.3198000671272894E-8</v>
      </c>
      <c r="L281">
        <v>6.1934201767144259E-7</v>
      </c>
    </row>
    <row r="282" spans="1:12" x14ac:dyDescent="0.25">
      <c r="A282" s="66">
        <v>44894.563888888886</v>
      </c>
      <c r="B282">
        <v>0</v>
      </c>
      <c r="C282">
        <v>21.781970977783203</v>
      </c>
      <c r="D282">
        <v>21.400402069091797</v>
      </c>
      <c r="E282">
        <v>20.907646179199219</v>
      </c>
      <c r="F282">
        <v>21.000476837158203</v>
      </c>
      <c r="G282">
        <v>22.554740905761719</v>
      </c>
      <c r="H282">
        <v>21.45506477355957</v>
      </c>
      <c r="I282">
        <v>20.897964477539063</v>
      </c>
      <c r="J282">
        <v>21.105775833129883</v>
      </c>
      <c r="K282">
        <v>9.3026801550877281E-7</v>
      </c>
      <c r="L282">
        <v>2.9145599000912625E-7</v>
      </c>
    </row>
    <row r="283" spans="1:12" x14ac:dyDescent="0.25">
      <c r="A283" s="66">
        <v>44894.563831018517</v>
      </c>
      <c r="B283">
        <v>0</v>
      </c>
      <c r="C283">
        <v>21.783937454223633</v>
      </c>
      <c r="D283">
        <v>21.401054382324219</v>
      </c>
      <c r="E283">
        <v>20.904273986816406</v>
      </c>
      <c r="F283">
        <v>21.000017166137695</v>
      </c>
      <c r="G283">
        <v>22.555200576782227</v>
      </c>
      <c r="H283">
        <v>21.45429801940918</v>
      </c>
      <c r="I283">
        <v>20.89872932434082</v>
      </c>
      <c r="J283">
        <v>21.106849670410156</v>
      </c>
      <c r="K283">
        <v>-5.3198000671272894E-8</v>
      </c>
      <c r="L283">
        <v>1.2751139593092375E-6</v>
      </c>
    </row>
    <row r="284" spans="1:12" x14ac:dyDescent="0.25">
      <c r="A284" s="66">
        <v>44894.563773148147</v>
      </c>
      <c r="B284">
        <v>0</v>
      </c>
      <c r="C284">
        <v>21.784555435180664</v>
      </c>
      <c r="D284">
        <v>21.401203155517578</v>
      </c>
      <c r="E284">
        <v>20.907646179199219</v>
      </c>
      <c r="F284">
        <v>20.998176574707031</v>
      </c>
      <c r="G284">
        <v>22.555967330932617</v>
      </c>
      <c r="H284">
        <v>21.455831527709961</v>
      </c>
      <c r="I284">
        <v>20.900262832641602</v>
      </c>
      <c r="J284">
        <v>21.107463836669922</v>
      </c>
      <c r="K284">
        <v>9.3026801550877281E-7</v>
      </c>
      <c r="L284">
        <v>1.9308859009470325E-6</v>
      </c>
    </row>
    <row r="285" spans="1:12" x14ac:dyDescent="0.25">
      <c r="A285" s="66">
        <v>44894.563715277778</v>
      </c>
      <c r="B285">
        <v>0</v>
      </c>
      <c r="C285">
        <v>21.785346984863281</v>
      </c>
      <c r="D285">
        <v>21.401142120361328</v>
      </c>
      <c r="E285">
        <v>20.913166046142578</v>
      </c>
      <c r="F285">
        <v>20.998943328857422</v>
      </c>
      <c r="G285">
        <v>22.554893493652344</v>
      </c>
      <c r="H285">
        <v>21.453838348388672</v>
      </c>
      <c r="I285">
        <v>20.900876998901367</v>
      </c>
      <c r="J285">
        <v>21.107156753540039</v>
      </c>
      <c r="K285">
        <v>-1.692308046585822E-6</v>
      </c>
      <c r="L285">
        <v>-1.0200880069533014E-6</v>
      </c>
    </row>
    <row r="286" spans="1:12" x14ac:dyDescent="0.25">
      <c r="A286" s="66">
        <v>44894.563657407409</v>
      </c>
      <c r="B286">
        <v>0</v>
      </c>
      <c r="C286">
        <v>21.786172866821289</v>
      </c>
      <c r="D286">
        <v>21.401344299316406</v>
      </c>
      <c r="E286">
        <v>20.913166046142578</v>
      </c>
      <c r="F286">
        <v>20.998943328857422</v>
      </c>
      <c r="G286">
        <v>22.555662155151367</v>
      </c>
      <c r="H286">
        <v>21.455524444580078</v>
      </c>
      <c r="I286">
        <v>20.900569915771484</v>
      </c>
      <c r="J286">
        <v>21.108230590820313</v>
      </c>
      <c r="K286">
        <v>6.0244599353609374E-7</v>
      </c>
      <c r="L286">
        <v>1.2751139593092375E-6</v>
      </c>
    </row>
    <row r="287" spans="1:12" x14ac:dyDescent="0.25">
      <c r="A287" s="66">
        <v>44894.563599537039</v>
      </c>
      <c r="B287">
        <v>0</v>
      </c>
      <c r="C287">
        <v>21.787075042724609</v>
      </c>
      <c r="D287">
        <v>21.401655197143555</v>
      </c>
      <c r="E287">
        <v>20.914392471313477</v>
      </c>
      <c r="F287">
        <v>20.998331069946289</v>
      </c>
      <c r="G287">
        <v>22.556121826171875</v>
      </c>
      <c r="H287">
        <v>21.455219268798828</v>
      </c>
      <c r="I287">
        <v>20.902103424072266</v>
      </c>
      <c r="J287">
        <v>21.107463836669922</v>
      </c>
      <c r="K287">
        <v>-5.3198000671272894E-8</v>
      </c>
      <c r="L287">
        <v>-3.6429998573339617E-8</v>
      </c>
    </row>
    <row r="288" spans="1:12" x14ac:dyDescent="0.25">
      <c r="A288" s="66">
        <v>44894.56354166667</v>
      </c>
      <c r="B288">
        <v>0</v>
      </c>
      <c r="C288">
        <v>21.7874755859375</v>
      </c>
      <c r="D288">
        <v>21.401554107666016</v>
      </c>
      <c r="E288">
        <v>20.916692733764648</v>
      </c>
      <c r="F288">
        <v>20.998483657836914</v>
      </c>
      <c r="G288">
        <v>22.554893493652344</v>
      </c>
      <c r="H288">
        <v>21.455678939819336</v>
      </c>
      <c r="I288">
        <v>20.902256011962891</v>
      </c>
      <c r="J288">
        <v>21.107002258300781</v>
      </c>
      <c r="K288">
        <v>9.3026801550877281E-7</v>
      </c>
      <c r="L288">
        <v>-1.6758599485910963E-6</v>
      </c>
    </row>
    <row r="289" spans="1:12" x14ac:dyDescent="0.25">
      <c r="A289" s="66">
        <v>44894.563483796293</v>
      </c>
      <c r="B289">
        <v>0</v>
      </c>
      <c r="C289">
        <v>21.788545608520508</v>
      </c>
      <c r="D289">
        <v>21.401222229003906</v>
      </c>
      <c r="E289">
        <v>20.912858963012695</v>
      </c>
      <c r="F289">
        <v>20.998176574707031</v>
      </c>
      <c r="G289">
        <v>22.556428909301758</v>
      </c>
      <c r="H289">
        <v>21.456138610839844</v>
      </c>
      <c r="I289">
        <v>20.901643753051758</v>
      </c>
      <c r="J289">
        <v>21.107769012451172</v>
      </c>
      <c r="K289">
        <v>1.9137339677399723E-6</v>
      </c>
      <c r="L289">
        <v>2.9145599000912625E-7</v>
      </c>
    </row>
    <row r="290" spans="1:12" x14ac:dyDescent="0.25">
      <c r="A290" s="66">
        <v>44894.563425925924</v>
      </c>
      <c r="B290">
        <v>0</v>
      </c>
      <c r="C290">
        <v>21.790332794189453</v>
      </c>
      <c r="D290">
        <v>21.401214599609375</v>
      </c>
      <c r="E290">
        <v>20.92558479309082</v>
      </c>
      <c r="F290">
        <v>20.997716903686523</v>
      </c>
      <c r="G290">
        <v>22.556428909301758</v>
      </c>
      <c r="H290">
        <v>21.453685760498047</v>
      </c>
      <c r="I290">
        <v>20.900876998901367</v>
      </c>
      <c r="J290">
        <v>21.107463836669922</v>
      </c>
      <c r="K290">
        <v>2.746239999851241E-7</v>
      </c>
      <c r="L290">
        <v>-3.6429998573339617E-8</v>
      </c>
    </row>
    <row r="291" spans="1:12" x14ac:dyDescent="0.25">
      <c r="A291" s="66">
        <v>44894.563368055555</v>
      </c>
      <c r="B291">
        <v>0</v>
      </c>
      <c r="C291">
        <v>21.791847229003906</v>
      </c>
      <c r="D291">
        <v>21.401336669921875</v>
      </c>
      <c r="E291">
        <v>20.924665451049805</v>
      </c>
      <c r="F291">
        <v>20.997564315795898</v>
      </c>
      <c r="G291">
        <v>22.5562744140625</v>
      </c>
      <c r="H291">
        <v>21.45506477355957</v>
      </c>
      <c r="I291">
        <v>20.901336669921875</v>
      </c>
      <c r="J291">
        <v>21.106542587280273</v>
      </c>
      <c r="K291">
        <v>1.5859119457672932E-6</v>
      </c>
      <c r="L291">
        <v>2.9145599000912625E-7</v>
      </c>
    </row>
    <row r="292" spans="1:12" x14ac:dyDescent="0.25">
      <c r="A292" s="66">
        <v>44894.563310185185</v>
      </c>
      <c r="B292">
        <v>0</v>
      </c>
      <c r="C292">
        <v>21.792518615722656</v>
      </c>
      <c r="D292">
        <v>21.401742935180664</v>
      </c>
      <c r="E292">
        <v>20.922672271728516</v>
      </c>
      <c r="F292">
        <v>20.997411727905273</v>
      </c>
      <c r="G292">
        <v>22.556121826171875</v>
      </c>
      <c r="H292">
        <v>21.454757690429688</v>
      </c>
      <c r="I292">
        <v>20.900417327880859</v>
      </c>
      <c r="J292">
        <v>21.106389999389648</v>
      </c>
      <c r="K292">
        <v>1.2580900374814519E-6</v>
      </c>
      <c r="L292">
        <v>2.2587719286093488E-6</v>
      </c>
    </row>
    <row r="293" spans="1:12" x14ac:dyDescent="0.25">
      <c r="A293" s="66">
        <v>44894.563252314816</v>
      </c>
      <c r="B293">
        <v>0</v>
      </c>
      <c r="C293">
        <v>21.792102813720703</v>
      </c>
      <c r="D293">
        <v>21.401805877685547</v>
      </c>
      <c r="E293">
        <v>20.918378829956055</v>
      </c>
      <c r="F293">
        <v>20.996644973754883</v>
      </c>
      <c r="G293">
        <v>22.555200576782227</v>
      </c>
      <c r="H293">
        <v>21.455524444580078</v>
      </c>
      <c r="I293">
        <v>20.901029586791992</v>
      </c>
      <c r="J293">
        <v>21.106542587280273</v>
      </c>
      <c r="K293">
        <v>1.2580900374814519E-6</v>
      </c>
      <c r="L293">
        <v>-3.6429998573339617E-8</v>
      </c>
    </row>
    <row r="294" spans="1:12" x14ac:dyDescent="0.25">
      <c r="A294" s="66">
        <v>44894.563194444447</v>
      </c>
      <c r="B294">
        <v>0</v>
      </c>
      <c r="C294">
        <v>21.791559219360352</v>
      </c>
      <c r="D294">
        <v>21.401338577270508</v>
      </c>
      <c r="E294">
        <v>20.915925979614258</v>
      </c>
      <c r="F294">
        <v>20.998023986816406</v>
      </c>
      <c r="G294">
        <v>22.557195663452148</v>
      </c>
      <c r="H294">
        <v>21.454757690429688</v>
      </c>
      <c r="I294">
        <v>20.900569915771484</v>
      </c>
      <c r="J294">
        <v>21.107309341430664</v>
      </c>
      <c r="K294">
        <v>9.3026801550877281E-7</v>
      </c>
      <c r="L294">
        <v>9.4722798849034007E-7</v>
      </c>
    </row>
    <row r="295" spans="1:12" x14ac:dyDescent="0.25">
      <c r="A295" s="66">
        <v>44894.563136574077</v>
      </c>
      <c r="B295">
        <v>0</v>
      </c>
      <c r="C295">
        <v>21.791645050048828</v>
      </c>
      <c r="D295">
        <v>21.400327682495117</v>
      </c>
      <c r="E295">
        <v>20.915618896484375</v>
      </c>
      <c r="F295">
        <v>20.997257232666016</v>
      </c>
      <c r="G295">
        <v>22.556121826171875</v>
      </c>
      <c r="H295">
        <v>21.453226089477539</v>
      </c>
      <c r="I295">
        <v>20.900724411010742</v>
      </c>
      <c r="J295">
        <v>21.107309341430664</v>
      </c>
      <c r="K295">
        <v>-7.0884198066778481E-7</v>
      </c>
      <c r="L295">
        <v>1.2751139593092375E-6</v>
      </c>
    </row>
    <row r="296" spans="1:12" x14ac:dyDescent="0.25">
      <c r="A296" s="66">
        <v>44894.563078703701</v>
      </c>
      <c r="B296">
        <v>0</v>
      </c>
      <c r="C296">
        <v>21.79149055480957</v>
      </c>
      <c r="D296">
        <v>21.399368286132813</v>
      </c>
      <c r="E296">
        <v>20.915006637573242</v>
      </c>
      <c r="F296">
        <v>20.997564315795898</v>
      </c>
      <c r="G296">
        <v>22.555355072021484</v>
      </c>
      <c r="H296">
        <v>21.453838348388672</v>
      </c>
      <c r="I296">
        <v>20.901336669921875</v>
      </c>
      <c r="J296">
        <v>21.106542587280273</v>
      </c>
      <c r="K296">
        <v>-3.8101998711681517E-7</v>
      </c>
      <c r="L296">
        <v>1.2751139593092375E-6</v>
      </c>
    </row>
    <row r="297" spans="1:12" x14ac:dyDescent="0.25">
      <c r="A297" s="66">
        <v>44894.563020833331</v>
      </c>
      <c r="B297">
        <v>0</v>
      </c>
      <c r="C297">
        <v>21.791053771972656</v>
      </c>
      <c r="D297">
        <v>21.398679733276367</v>
      </c>
      <c r="E297">
        <v>20.913166046142578</v>
      </c>
      <c r="F297">
        <v>20.997104644775391</v>
      </c>
      <c r="G297">
        <v>22.555047988891602</v>
      </c>
      <c r="H297">
        <v>21.453226089477539</v>
      </c>
      <c r="I297">
        <v>20.90118408203125</v>
      </c>
      <c r="J297">
        <v>21.106389999389648</v>
      </c>
      <c r="K297">
        <v>-7.0884198066778481E-7</v>
      </c>
      <c r="L297">
        <v>9.4722798849034007E-7</v>
      </c>
    </row>
    <row r="298" spans="1:12" x14ac:dyDescent="0.25">
      <c r="A298" s="66">
        <v>44894.562962962962</v>
      </c>
      <c r="B298">
        <v>0</v>
      </c>
      <c r="C298">
        <v>21.790822982788086</v>
      </c>
      <c r="D298">
        <v>21.398508071899414</v>
      </c>
      <c r="E298">
        <v>20.917459487915039</v>
      </c>
      <c r="F298">
        <v>20.997104644775391</v>
      </c>
      <c r="G298">
        <v>22.556121826171875</v>
      </c>
      <c r="H298">
        <v>21.453531265258789</v>
      </c>
      <c r="I298">
        <v>20.900724411010742</v>
      </c>
      <c r="J298">
        <v>21.107309341430664</v>
      </c>
      <c r="K298">
        <v>-5.3198000671272894E-8</v>
      </c>
      <c r="L298">
        <v>2.9145599000912625E-7</v>
      </c>
    </row>
    <row r="299" spans="1:12" x14ac:dyDescent="0.25">
      <c r="A299" s="66">
        <v>44894.562905092593</v>
      </c>
      <c r="B299">
        <v>0</v>
      </c>
      <c r="C299">
        <v>21.789773941040039</v>
      </c>
      <c r="D299">
        <v>21.398223876953125</v>
      </c>
      <c r="E299">
        <v>20.916692733764648</v>
      </c>
      <c r="F299">
        <v>20.996797561645508</v>
      </c>
      <c r="G299">
        <v>22.555967330932617</v>
      </c>
      <c r="H299">
        <v>21.452611923217773</v>
      </c>
      <c r="I299">
        <v>20.901336669921875</v>
      </c>
      <c r="J299">
        <v>21.106849670410156</v>
      </c>
      <c r="K299">
        <v>6.0244599353609374E-7</v>
      </c>
      <c r="L299">
        <v>6.1934201767144259E-7</v>
      </c>
    </row>
    <row r="300" spans="1:12" x14ac:dyDescent="0.25">
      <c r="A300" s="66">
        <v>44894.562847222223</v>
      </c>
      <c r="B300">
        <v>0</v>
      </c>
      <c r="C300">
        <v>21.789327621459961</v>
      </c>
      <c r="D300">
        <v>21.398801803588867</v>
      </c>
      <c r="E300">
        <v>20.920372009277344</v>
      </c>
      <c r="F300">
        <v>20.996797561645508</v>
      </c>
      <c r="G300">
        <v>22.556121826171875</v>
      </c>
      <c r="H300">
        <v>21.452766418457031</v>
      </c>
      <c r="I300">
        <v>20.900569915771484</v>
      </c>
      <c r="J300">
        <v>21.107463836669922</v>
      </c>
      <c r="K300">
        <v>9.3026801550877281E-7</v>
      </c>
      <c r="L300">
        <v>-3.6429998573339617E-8</v>
      </c>
    </row>
    <row r="301" spans="1:12" x14ac:dyDescent="0.25">
      <c r="A301" s="66">
        <v>44894.562789351854</v>
      </c>
      <c r="B301">
        <v>0</v>
      </c>
      <c r="C301">
        <v>21.789384841918945</v>
      </c>
      <c r="D301">
        <v>21.398805618286133</v>
      </c>
      <c r="E301">
        <v>20.920679092407227</v>
      </c>
      <c r="F301">
        <v>20.997871398925781</v>
      </c>
      <c r="G301">
        <v>22.556428909301758</v>
      </c>
      <c r="H301">
        <v>21.453071594238281</v>
      </c>
      <c r="I301">
        <v>20.899957656860352</v>
      </c>
      <c r="J301">
        <v>21.105930328369141</v>
      </c>
      <c r="K301">
        <v>1.9137339677399723E-6</v>
      </c>
      <c r="L301">
        <v>-3.6431600847208756E-7</v>
      </c>
    </row>
    <row r="302" spans="1:12" x14ac:dyDescent="0.25">
      <c r="A302" s="66">
        <v>44894.562731481485</v>
      </c>
      <c r="B302">
        <v>0</v>
      </c>
      <c r="C302">
        <v>21.789039611816406</v>
      </c>
      <c r="D302">
        <v>21.398447036743164</v>
      </c>
      <c r="E302">
        <v>20.919759750366211</v>
      </c>
      <c r="F302">
        <v>20.997564315795898</v>
      </c>
      <c r="G302">
        <v>22.557041168212891</v>
      </c>
      <c r="H302">
        <v>21.453226089477539</v>
      </c>
      <c r="I302">
        <v>20.899190902709961</v>
      </c>
      <c r="J302">
        <v>21.106849670410156</v>
      </c>
      <c r="K302">
        <v>-2.3479519768443424E-6</v>
      </c>
      <c r="L302">
        <v>1.2751139593092375E-6</v>
      </c>
    </row>
    <row r="303" spans="1:12" x14ac:dyDescent="0.25">
      <c r="A303" s="66">
        <v>44894.562673611108</v>
      </c>
      <c r="B303">
        <v>0</v>
      </c>
      <c r="C303">
        <v>21.789821624755859</v>
      </c>
      <c r="D303">
        <v>21.398244857788086</v>
      </c>
      <c r="E303">
        <v>20.919759750366211</v>
      </c>
      <c r="F303">
        <v>20.997411727905273</v>
      </c>
      <c r="G303">
        <v>22.556734085083008</v>
      </c>
      <c r="H303">
        <v>21.453531265258789</v>
      </c>
      <c r="I303">
        <v>20.899650573730469</v>
      </c>
      <c r="J303">
        <v>21.105930328369141</v>
      </c>
      <c r="K303">
        <v>1.5859119457672932E-6</v>
      </c>
      <c r="L303">
        <v>9.4722798849034007E-7</v>
      </c>
    </row>
    <row r="304" spans="1:12" x14ac:dyDescent="0.25">
      <c r="A304" s="66">
        <v>44894.562615740739</v>
      </c>
      <c r="B304">
        <v>0</v>
      </c>
      <c r="C304">
        <v>21.788305282592773</v>
      </c>
      <c r="D304">
        <v>21.397979736328125</v>
      </c>
      <c r="E304">
        <v>20.917766571044922</v>
      </c>
      <c r="F304">
        <v>20.997104644775391</v>
      </c>
      <c r="G304">
        <v>22.557195663452148</v>
      </c>
      <c r="H304">
        <v>21.451845169067383</v>
      </c>
      <c r="I304">
        <v>20.899036407470703</v>
      </c>
      <c r="J304">
        <v>21.105470657348633</v>
      </c>
      <c r="K304">
        <v>9.3026801550877281E-7</v>
      </c>
      <c r="L304">
        <v>6.1934201767144259E-7</v>
      </c>
    </row>
    <row r="305" spans="1:12" x14ac:dyDescent="0.25">
      <c r="A305" s="66">
        <v>44894.562557870369</v>
      </c>
      <c r="B305">
        <v>0</v>
      </c>
      <c r="C305">
        <v>21.787141799926758</v>
      </c>
      <c r="D305">
        <v>21.397758483886719</v>
      </c>
      <c r="E305">
        <v>20.91546630859375</v>
      </c>
      <c r="F305">
        <v>20.997564315795898</v>
      </c>
      <c r="G305">
        <v>22.556121826171875</v>
      </c>
      <c r="H305">
        <v>21.45123291015625</v>
      </c>
      <c r="I305">
        <v>20.899496078491211</v>
      </c>
      <c r="J305">
        <v>21.107002258300781</v>
      </c>
      <c r="K305">
        <v>9.3026801550877281E-7</v>
      </c>
      <c r="L305">
        <v>2.9145599000912625E-7</v>
      </c>
    </row>
    <row r="306" spans="1:12" x14ac:dyDescent="0.25">
      <c r="A306" s="66">
        <v>44894.5625</v>
      </c>
      <c r="B306">
        <v>0</v>
      </c>
      <c r="C306">
        <v>21.788564682006836</v>
      </c>
      <c r="D306">
        <v>21.398122787475586</v>
      </c>
      <c r="E306">
        <v>20.91546630859375</v>
      </c>
      <c r="F306">
        <v>20.997257232666016</v>
      </c>
      <c r="G306">
        <v>22.5562744140625</v>
      </c>
      <c r="H306">
        <v>21.451078414916992</v>
      </c>
      <c r="I306">
        <v>20.899036407470703</v>
      </c>
      <c r="J306">
        <v>21.106237411499023</v>
      </c>
      <c r="K306">
        <v>-3.8101998711681517E-7</v>
      </c>
      <c r="L306">
        <v>-3.6429998573339617E-8</v>
      </c>
    </row>
    <row r="307" spans="1:12" x14ac:dyDescent="0.25">
      <c r="A307" s="66">
        <v>44894.562442129631</v>
      </c>
      <c r="B307">
        <v>0</v>
      </c>
      <c r="C307">
        <v>21.790336608886719</v>
      </c>
      <c r="D307">
        <v>21.398517608642578</v>
      </c>
      <c r="E307">
        <v>20.916999816894531</v>
      </c>
      <c r="F307">
        <v>20.997411727905273</v>
      </c>
      <c r="G307">
        <v>22.556121826171875</v>
      </c>
      <c r="H307">
        <v>21.453071594238281</v>
      </c>
      <c r="I307">
        <v>20.899957656860352</v>
      </c>
      <c r="J307">
        <v>21.106082916259766</v>
      </c>
      <c r="K307">
        <v>-5.3198000671272894E-8</v>
      </c>
      <c r="L307">
        <v>6.1934201767144259E-7</v>
      </c>
    </row>
    <row r="308" spans="1:12" x14ac:dyDescent="0.25">
      <c r="A308" s="66">
        <v>44894.562384259261</v>
      </c>
      <c r="B308">
        <v>0</v>
      </c>
      <c r="C308">
        <v>21.791240692138672</v>
      </c>
      <c r="D308">
        <v>21.398929595947266</v>
      </c>
      <c r="E308">
        <v>20.920526504516602</v>
      </c>
      <c r="F308">
        <v>20.996950149536133</v>
      </c>
      <c r="G308">
        <v>22.555814743041992</v>
      </c>
      <c r="H308">
        <v>21.452611923217773</v>
      </c>
      <c r="I308">
        <v>20.899957656860352</v>
      </c>
      <c r="J308">
        <v>21.106082916259766</v>
      </c>
      <c r="K308">
        <v>9.3026801550877281E-7</v>
      </c>
      <c r="L308">
        <v>2.9145599000912625E-7</v>
      </c>
    </row>
    <row r="309" spans="1:12" x14ac:dyDescent="0.25">
      <c r="A309" s="66">
        <v>44894.562326388892</v>
      </c>
      <c r="B309">
        <v>0</v>
      </c>
      <c r="C309">
        <v>21.791778564453125</v>
      </c>
      <c r="D309">
        <v>21.399057388305664</v>
      </c>
      <c r="E309">
        <v>20.919912338256836</v>
      </c>
      <c r="F309">
        <v>20.998176574707031</v>
      </c>
      <c r="G309">
        <v>22.556121826171875</v>
      </c>
      <c r="H309">
        <v>21.452304840087891</v>
      </c>
      <c r="I309">
        <v>20.899036407470703</v>
      </c>
      <c r="J309">
        <v>21.104856491088867</v>
      </c>
      <c r="K309">
        <v>9.3026801550877281E-7</v>
      </c>
      <c r="L309">
        <v>6.1934201767144259E-7</v>
      </c>
    </row>
    <row r="310" spans="1:12" x14ac:dyDescent="0.25">
      <c r="A310" s="66">
        <v>44894.562268518515</v>
      </c>
      <c r="B310">
        <v>0</v>
      </c>
      <c r="C310">
        <v>21.790115356445313</v>
      </c>
      <c r="D310">
        <v>21.399114608764648</v>
      </c>
      <c r="E310">
        <v>20.921445846557617</v>
      </c>
      <c r="F310">
        <v>20.998483657836914</v>
      </c>
      <c r="G310">
        <v>22.555662155151367</v>
      </c>
      <c r="H310">
        <v>21.452766418457031</v>
      </c>
      <c r="I310">
        <v>20.899803161621094</v>
      </c>
      <c r="J310">
        <v>21.10516357421875</v>
      </c>
      <c r="K310">
        <v>9.3026801550877281E-7</v>
      </c>
      <c r="L310">
        <v>9.4722798849034007E-7</v>
      </c>
    </row>
    <row r="311" spans="1:12" x14ac:dyDescent="0.25">
      <c r="A311" s="66">
        <v>44894.562210648146</v>
      </c>
      <c r="B311">
        <v>0</v>
      </c>
      <c r="C311">
        <v>21.788345336914063</v>
      </c>
      <c r="D311">
        <v>21.398637771606445</v>
      </c>
      <c r="E311">
        <v>20.923131942749023</v>
      </c>
      <c r="F311">
        <v>20.998483657836914</v>
      </c>
      <c r="G311">
        <v>22.556734085083008</v>
      </c>
      <c r="H311">
        <v>21.452152252197266</v>
      </c>
      <c r="I311">
        <v>20.899190902709961</v>
      </c>
      <c r="J311">
        <v>21.104549407958984</v>
      </c>
      <c r="K311">
        <v>2.746239999851241E-7</v>
      </c>
      <c r="L311">
        <v>9.4722798849034007E-7</v>
      </c>
    </row>
    <row r="312" spans="1:12" x14ac:dyDescent="0.25">
      <c r="A312" s="66">
        <v>44894.562152777777</v>
      </c>
      <c r="B312">
        <v>0</v>
      </c>
      <c r="C312">
        <v>21.787260055541992</v>
      </c>
      <c r="D312">
        <v>21.398386001586914</v>
      </c>
      <c r="E312">
        <v>20.92205810546875</v>
      </c>
      <c r="F312">
        <v>20.998790740966797</v>
      </c>
      <c r="G312">
        <v>22.556581497192383</v>
      </c>
      <c r="H312">
        <v>21.452459335327148</v>
      </c>
      <c r="I312">
        <v>20.89872932434082</v>
      </c>
      <c r="J312">
        <v>21.105623245239258</v>
      </c>
      <c r="K312">
        <v>2.746239999851241E-7</v>
      </c>
      <c r="L312">
        <v>1.9308859009470325E-6</v>
      </c>
    </row>
    <row r="313" spans="1:12" x14ac:dyDescent="0.25">
      <c r="A313" s="66">
        <v>44894.562094907407</v>
      </c>
      <c r="B313">
        <v>0</v>
      </c>
      <c r="C313">
        <v>21.786342620849609</v>
      </c>
      <c r="D313">
        <v>21.398204803466797</v>
      </c>
      <c r="E313">
        <v>20.917766571044922</v>
      </c>
      <c r="F313">
        <v>20.998943328857422</v>
      </c>
      <c r="G313">
        <v>22.555047988891602</v>
      </c>
      <c r="H313">
        <v>21.453685760498047</v>
      </c>
      <c r="I313">
        <v>20.89842414855957</v>
      </c>
      <c r="J313">
        <v>21.105316162109375</v>
      </c>
      <c r="K313">
        <v>-1.3644860246131429E-6</v>
      </c>
      <c r="L313">
        <v>-3.6431600847208756E-7</v>
      </c>
    </row>
    <row r="314" spans="1:12" x14ac:dyDescent="0.25">
      <c r="A314" s="66">
        <v>44894.562037037038</v>
      </c>
      <c r="B314">
        <v>0</v>
      </c>
      <c r="C314">
        <v>21.785778045654297</v>
      </c>
      <c r="D314">
        <v>21.397750854492188</v>
      </c>
      <c r="E314">
        <v>20.91546630859375</v>
      </c>
      <c r="F314">
        <v>20.999250411987305</v>
      </c>
      <c r="G314">
        <v>22.556428909301758</v>
      </c>
      <c r="H314">
        <v>21.452152252197266</v>
      </c>
      <c r="I314">
        <v>20.898117065429688</v>
      </c>
      <c r="J314">
        <v>21.105775833129883</v>
      </c>
      <c r="K314">
        <v>-7.0884198066778481E-7</v>
      </c>
      <c r="L314">
        <v>9.4722798849034007E-7</v>
      </c>
    </row>
    <row r="315" spans="1:12" x14ac:dyDescent="0.25">
      <c r="A315" s="66">
        <v>44894.561979166669</v>
      </c>
      <c r="B315">
        <v>0</v>
      </c>
      <c r="C315">
        <v>21.786149978637695</v>
      </c>
      <c r="D315">
        <v>21.397064208984375</v>
      </c>
      <c r="E315">
        <v>20.913318634033203</v>
      </c>
      <c r="F315">
        <v>20.99986457824707</v>
      </c>
      <c r="G315">
        <v>22.555814743041992</v>
      </c>
      <c r="H315">
        <v>21.452304840087891</v>
      </c>
      <c r="I315">
        <v>20.898576736450195</v>
      </c>
      <c r="J315">
        <v>21.104549407958984</v>
      </c>
      <c r="K315">
        <v>-5.3198000671272894E-8</v>
      </c>
      <c r="L315">
        <v>-3.6429998573339617E-8</v>
      </c>
    </row>
    <row r="316" spans="1:12" x14ac:dyDescent="0.25">
      <c r="A316" s="66">
        <v>44894.561921296299</v>
      </c>
      <c r="B316">
        <v>0</v>
      </c>
      <c r="C316">
        <v>21.785890579223633</v>
      </c>
      <c r="D316">
        <v>21.396800994873047</v>
      </c>
      <c r="E316">
        <v>20.914546966552734</v>
      </c>
      <c r="F316">
        <v>20.998483657836914</v>
      </c>
      <c r="G316">
        <v>22.555967330932617</v>
      </c>
      <c r="H316">
        <v>21.449392318725586</v>
      </c>
      <c r="I316">
        <v>20.898269653320313</v>
      </c>
      <c r="J316">
        <v>21.104242324829102</v>
      </c>
      <c r="K316">
        <v>1.2580900374814519E-6</v>
      </c>
      <c r="L316">
        <v>6.1934201767144259E-7</v>
      </c>
    </row>
    <row r="317" spans="1:12" x14ac:dyDescent="0.25">
      <c r="A317" s="66">
        <v>44894.561863425923</v>
      </c>
      <c r="B317">
        <v>0</v>
      </c>
      <c r="C317">
        <v>21.785224914550781</v>
      </c>
      <c r="D317">
        <v>21.396268844604492</v>
      </c>
      <c r="E317">
        <v>20.914239883422852</v>
      </c>
      <c r="F317">
        <v>20.998638153076172</v>
      </c>
      <c r="G317">
        <v>22.555047988891602</v>
      </c>
      <c r="H317">
        <v>21.450466156005859</v>
      </c>
      <c r="I317">
        <v>20.897197723388672</v>
      </c>
      <c r="J317">
        <v>21.104089736938477</v>
      </c>
      <c r="K317">
        <v>1.2580900374814519E-6</v>
      </c>
      <c r="L317">
        <v>-3.6431600847208756E-7</v>
      </c>
    </row>
    <row r="318" spans="1:12" x14ac:dyDescent="0.25">
      <c r="A318" s="66">
        <v>44894.561805555553</v>
      </c>
      <c r="B318">
        <v>0</v>
      </c>
      <c r="C318">
        <v>21.783973693847656</v>
      </c>
      <c r="D318">
        <v>21.395610809326172</v>
      </c>
      <c r="E318">
        <v>20.913780212402344</v>
      </c>
      <c r="F318">
        <v>20.998483657836914</v>
      </c>
      <c r="G318">
        <v>22.554893493652344</v>
      </c>
      <c r="H318">
        <v>21.450925827026367</v>
      </c>
      <c r="I318">
        <v>20.897350311279297</v>
      </c>
      <c r="J318">
        <v>21.103782653808594</v>
      </c>
      <c r="K318">
        <v>2.746239999851241E-7</v>
      </c>
      <c r="L318">
        <v>-3.6431600847208756E-7</v>
      </c>
    </row>
    <row r="319" spans="1:12" x14ac:dyDescent="0.25">
      <c r="A319" s="66">
        <v>44894.561747685184</v>
      </c>
      <c r="B319">
        <v>0</v>
      </c>
      <c r="C319">
        <v>21.78400993347168</v>
      </c>
      <c r="D319">
        <v>21.395025253295898</v>
      </c>
      <c r="E319">
        <v>20.916845321655273</v>
      </c>
      <c r="F319">
        <v>20.999710083007813</v>
      </c>
      <c r="G319">
        <v>22.555662155151367</v>
      </c>
      <c r="H319">
        <v>21.450313568115234</v>
      </c>
      <c r="I319">
        <v>20.897197723388672</v>
      </c>
      <c r="J319">
        <v>21.103937149047852</v>
      </c>
      <c r="K319">
        <v>1.2580900374814519E-6</v>
      </c>
      <c r="L319">
        <v>-3.6429998573339617E-8</v>
      </c>
    </row>
    <row r="320" spans="1:12" x14ac:dyDescent="0.25">
      <c r="A320" s="66">
        <v>44894.561689814815</v>
      </c>
      <c r="B320">
        <v>0</v>
      </c>
      <c r="C320">
        <v>21.78508186340332</v>
      </c>
      <c r="D320">
        <v>21.395509719848633</v>
      </c>
      <c r="E320">
        <v>20.918838500976563</v>
      </c>
      <c r="F320">
        <v>20.998023986816406</v>
      </c>
      <c r="G320">
        <v>22.556121826171875</v>
      </c>
      <c r="H320">
        <v>21.450313568115234</v>
      </c>
      <c r="I320">
        <v>20.897350311279297</v>
      </c>
      <c r="J320">
        <v>21.104396820068359</v>
      </c>
      <c r="K320">
        <v>9.3026801550877281E-7</v>
      </c>
      <c r="L320">
        <v>-1.3479740346156177E-6</v>
      </c>
    </row>
    <row r="321" spans="1:12" x14ac:dyDescent="0.25">
      <c r="A321" s="66">
        <v>44894.561631944445</v>
      </c>
      <c r="B321">
        <v>0</v>
      </c>
      <c r="C321">
        <v>21.786710739135742</v>
      </c>
      <c r="D321">
        <v>21.395807266235352</v>
      </c>
      <c r="E321">
        <v>20.918071746826172</v>
      </c>
      <c r="F321">
        <v>20.998023986816406</v>
      </c>
      <c r="G321">
        <v>22.556428909301758</v>
      </c>
      <c r="H321">
        <v>21.449239730834961</v>
      </c>
      <c r="I321">
        <v>20.89765739440918</v>
      </c>
      <c r="J321">
        <v>21.10516357421875</v>
      </c>
      <c r="K321">
        <v>2.746239999851241E-7</v>
      </c>
      <c r="L321">
        <v>6.1934201767144259E-7</v>
      </c>
    </row>
    <row r="322" spans="1:12" x14ac:dyDescent="0.25">
      <c r="A322" s="66">
        <v>44894.561574074076</v>
      </c>
      <c r="B322">
        <v>0</v>
      </c>
      <c r="C322">
        <v>21.787786483764648</v>
      </c>
      <c r="D322">
        <v>21.395698547363281</v>
      </c>
      <c r="E322">
        <v>20.915618896484375</v>
      </c>
      <c r="F322">
        <v>20.999404907226563</v>
      </c>
      <c r="G322">
        <v>22.5562744140625</v>
      </c>
      <c r="H322">
        <v>21.451385498046875</v>
      </c>
      <c r="I322">
        <v>20.896123886108398</v>
      </c>
      <c r="J322">
        <v>21.10516357421875</v>
      </c>
      <c r="K322">
        <v>-1.0366640026404639E-6</v>
      </c>
      <c r="L322">
        <v>6.1934201767144259E-7</v>
      </c>
    </row>
    <row r="323" spans="1:12" x14ac:dyDescent="0.25">
      <c r="A323" s="66">
        <v>44894.561516203707</v>
      </c>
      <c r="B323">
        <v>0</v>
      </c>
      <c r="C323">
        <v>21.788261413574219</v>
      </c>
      <c r="D323">
        <v>21.395200729370117</v>
      </c>
      <c r="E323">
        <v>20.912553787231445</v>
      </c>
      <c r="F323">
        <v>21.000324249267578</v>
      </c>
      <c r="G323">
        <v>22.5562744140625</v>
      </c>
      <c r="H323">
        <v>21.449699401855469</v>
      </c>
      <c r="I323">
        <v>20.896430969238281</v>
      </c>
      <c r="J323">
        <v>21.105470657348633</v>
      </c>
      <c r="K323">
        <v>2.746239999851241E-7</v>
      </c>
      <c r="L323">
        <v>2.9145599000912625E-7</v>
      </c>
    </row>
    <row r="324" spans="1:12" x14ac:dyDescent="0.25">
      <c r="A324" s="66">
        <v>44894.56145833333</v>
      </c>
      <c r="B324">
        <v>0</v>
      </c>
      <c r="C324">
        <v>21.788734436035156</v>
      </c>
      <c r="D324">
        <v>21.395034790039063</v>
      </c>
      <c r="E324">
        <v>20.913932800292969</v>
      </c>
      <c r="F324">
        <v>21.00016975402832</v>
      </c>
      <c r="G324">
        <v>22.557348251342773</v>
      </c>
      <c r="H324">
        <v>21.450159072875977</v>
      </c>
      <c r="I324">
        <v>20.897350311279297</v>
      </c>
      <c r="J324">
        <v>21.105316162109375</v>
      </c>
      <c r="K324">
        <v>1.5859119457672932E-6</v>
      </c>
      <c r="L324">
        <v>9.4722798849034007E-7</v>
      </c>
    </row>
    <row r="325" spans="1:12" x14ac:dyDescent="0.25">
      <c r="A325" s="66">
        <v>44894.561400462961</v>
      </c>
      <c r="B325">
        <v>0</v>
      </c>
      <c r="C325">
        <v>21.789352416992188</v>
      </c>
      <c r="D325">
        <v>21.394901275634766</v>
      </c>
      <c r="E325">
        <v>20.913780212402344</v>
      </c>
      <c r="F325">
        <v>20.999404907226563</v>
      </c>
      <c r="G325">
        <v>22.5562744140625</v>
      </c>
      <c r="H325">
        <v>21.45123291015625</v>
      </c>
      <c r="I325">
        <v>20.897964477539063</v>
      </c>
      <c r="J325">
        <v>21.104549407958984</v>
      </c>
      <c r="K325">
        <v>9.3026801550877281E-7</v>
      </c>
      <c r="L325">
        <v>2.9145599000912625E-7</v>
      </c>
    </row>
    <row r="326" spans="1:12" x14ac:dyDescent="0.25">
      <c r="A326" s="66">
        <v>44894.561342592591</v>
      </c>
      <c r="B326">
        <v>0</v>
      </c>
      <c r="C326">
        <v>21.788993835449219</v>
      </c>
      <c r="D326">
        <v>21.395490646362305</v>
      </c>
      <c r="E326">
        <v>20.918838500976563</v>
      </c>
      <c r="F326">
        <v>21.000476837158203</v>
      </c>
      <c r="G326">
        <v>22.557041168212891</v>
      </c>
      <c r="H326">
        <v>21.450925827026367</v>
      </c>
      <c r="I326">
        <v>20.897964477539063</v>
      </c>
      <c r="J326">
        <v>21.10516357421875</v>
      </c>
      <c r="K326">
        <v>-3.8101998711681517E-7</v>
      </c>
      <c r="L326">
        <v>9.4722798849034007E-7</v>
      </c>
    </row>
    <row r="327" spans="1:12" x14ac:dyDescent="0.25">
      <c r="A327" s="66">
        <v>44894.561284722222</v>
      </c>
      <c r="B327">
        <v>0</v>
      </c>
      <c r="C327">
        <v>21.787624359130859</v>
      </c>
      <c r="D327">
        <v>21.396492004394531</v>
      </c>
      <c r="E327">
        <v>20.921598434448242</v>
      </c>
      <c r="F327">
        <v>21.000783920288086</v>
      </c>
      <c r="G327">
        <v>22.557041168212891</v>
      </c>
      <c r="H327">
        <v>21.451385498046875</v>
      </c>
      <c r="I327">
        <v>20.899496078491211</v>
      </c>
      <c r="J327">
        <v>21.106237411499023</v>
      </c>
      <c r="K327">
        <v>2.746239999851241E-7</v>
      </c>
      <c r="L327">
        <v>9.4722798849034007E-7</v>
      </c>
    </row>
    <row r="328" spans="1:12" x14ac:dyDescent="0.25">
      <c r="A328" s="66">
        <v>44894.561226851853</v>
      </c>
      <c r="B328">
        <v>0</v>
      </c>
      <c r="C328">
        <v>21.787284851074219</v>
      </c>
      <c r="D328">
        <v>21.3968505859375</v>
      </c>
      <c r="E328">
        <v>20.926658630371094</v>
      </c>
      <c r="F328">
        <v>20.999250411987305</v>
      </c>
      <c r="G328">
        <v>22.556121826171875</v>
      </c>
      <c r="H328">
        <v>21.452304840087891</v>
      </c>
      <c r="I328">
        <v>20.900110244750977</v>
      </c>
      <c r="J328">
        <v>21.106389999389648</v>
      </c>
      <c r="K328">
        <v>6.0244599353609374E-7</v>
      </c>
      <c r="L328">
        <v>-3.6429998573339617E-8</v>
      </c>
    </row>
    <row r="329" spans="1:12" x14ac:dyDescent="0.25">
      <c r="A329" s="66">
        <v>44894.561168981483</v>
      </c>
      <c r="B329">
        <v>0</v>
      </c>
      <c r="C329">
        <v>21.787090301513672</v>
      </c>
      <c r="D329">
        <v>21.397674560546875</v>
      </c>
      <c r="E329">
        <v>20.927577972412109</v>
      </c>
      <c r="F329">
        <v>21.00016975402832</v>
      </c>
      <c r="G329">
        <v>22.556888580322266</v>
      </c>
      <c r="H329">
        <v>21.451385498046875</v>
      </c>
      <c r="I329">
        <v>20.900110244750977</v>
      </c>
      <c r="J329">
        <v>21.105623245239258</v>
      </c>
      <c r="K329">
        <v>9.3026801550877281E-7</v>
      </c>
      <c r="L329">
        <v>2.9145599000912625E-7</v>
      </c>
    </row>
    <row r="330" spans="1:12" x14ac:dyDescent="0.25">
      <c r="A330" s="66">
        <v>44894.561111111114</v>
      </c>
      <c r="B330">
        <v>0</v>
      </c>
      <c r="C330">
        <v>21.787071228027344</v>
      </c>
      <c r="D330">
        <v>21.398595809936523</v>
      </c>
      <c r="E330">
        <v>20.926044464111328</v>
      </c>
      <c r="F330">
        <v>21.00016975402832</v>
      </c>
      <c r="G330">
        <v>22.558269500732422</v>
      </c>
      <c r="H330">
        <v>21.452766418457031</v>
      </c>
      <c r="I330">
        <v>20.899190902709961</v>
      </c>
      <c r="J330">
        <v>21.104396820068359</v>
      </c>
      <c r="K330">
        <v>6.0244599353609374E-7</v>
      </c>
      <c r="L330">
        <v>9.4722798849034007E-7</v>
      </c>
    </row>
    <row r="331" spans="1:12" x14ac:dyDescent="0.25">
      <c r="A331" s="66">
        <v>44894.561053240737</v>
      </c>
      <c r="B331">
        <v>0</v>
      </c>
      <c r="C331">
        <v>21.788614273071289</v>
      </c>
      <c r="D331">
        <v>21.398830413818359</v>
      </c>
      <c r="E331">
        <v>20.924051284790039</v>
      </c>
      <c r="F331">
        <v>20.999250411987305</v>
      </c>
      <c r="G331">
        <v>22.559188842773438</v>
      </c>
      <c r="H331">
        <v>21.452304840087891</v>
      </c>
      <c r="I331">
        <v>20.898883819580078</v>
      </c>
      <c r="J331">
        <v>21.104703903198242</v>
      </c>
      <c r="K331">
        <v>2.746239999851241E-7</v>
      </c>
      <c r="L331">
        <v>-3.6431600847208756E-7</v>
      </c>
    </row>
    <row r="332" spans="1:12" x14ac:dyDescent="0.25">
      <c r="A332" s="66">
        <v>44894.560995370368</v>
      </c>
      <c r="B332">
        <v>0</v>
      </c>
      <c r="C332">
        <v>21.789926528930664</v>
      </c>
      <c r="D332">
        <v>21.398771286010742</v>
      </c>
      <c r="E332">
        <v>20.919452667236328</v>
      </c>
      <c r="F332">
        <v>20.999710083007813</v>
      </c>
      <c r="G332">
        <v>22.557655334472656</v>
      </c>
      <c r="H332">
        <v>21.453226089477539</v>
      </c>
      <c r="I332">
        <v>20.897197723388672</v>
      </c>
      <c r="J332">
        <v>21.105009078979492</v>
      </c>
      <c r="K332">
        <v>6.0244599353609374E-7</v>
      </c>
      <c r="L332">
        <v>6.1934201767144259E-7</v>
      </c>
    </row>
    <row r="333" spans="1:12" x14ac:dyDescent="0.25">
      <c r="A333" s="66">
        <v>44894.560937499999</v>
      </c>
      <c r="B333">
        <v>0</v>
      </c>
      <c r="C333">
        <v>21.790454864501953</v>
      </c>
      <c r="D333">
        <v>21.39838981628418</v>
      </c>
      <c r="E333">
        <v>20.916385650634766</v>
      </c>
      <c r="F333">
        <v>20.99986457824707</v>
      </c>
      <c r="G333">
        <v>22.557348251342773</v>
      </c>
      <c r="H333">
        <v>21.454145431518555</v>
      </c>
      <c r="I333">
        <v>20.89765739440918</v>
      </c>
      <c r="J333">
        <v>21.104396820068359</v>
      </c>
      <c r="K333">
        <v>9.3026801550877281E-7</v>
      </c>
      <c r="L333">
        <v>6.1934201767144259E-7</v>
      </c>
    </row>
    <row r="334" spans="1:12" x14ac:dyDescent="0.25">
      <c r="A334" s="66">
        <v>44894.560879629629</v>
      </c>
      <c r="B334">
        <v>0</v>
      </c>
      <c r="C334">
        <v>21.792150497436523</v>
      </c>
      <c r="D334">
        <v>21.398632049560547</v>
      </c>
      <c r="E334">
        <v>20.915311813354492</v>
      </c>
      <c r="F334">
        <v>20.999404907226563</v>
      </c>
      <c r="G334">
        <v>22.557348251342773</v>
      </c>
      <c r="H334">
        <v>21.453378677368164</v>
      </c>
      <c r="I334">
        <v>20.896583557128906</v>
      </c>
      <c r="J334">
        <v>21.104549407958984</v>
      </c>
      <c r="K334">
        <v>2.746239999851241E-7</v>
      </c>
      <c r="L334">
        <v>-3.6431600847208756E-7</v>
      </c>
    </row>
    <row r="335" spans="1:12" x14ac:dyDescent="0.25">
      <c r="A335" s="66">
        <v>44894.56082175926</v>
      </c>
      <c r="B335">
        <v>0</v>
      </c>
      <c r="C335">
        <v>21.791929244995117</v>
      </c>
      <c r="D335">
        <v>21.398839950561523</v>
      </c>
      <c r="E335">
        <v>20.913780212402344</v>
      </c>
      <c r="F335">
        <v>20.998176574707031</v>
      </c>
      <c r="G335">
        <v>22.558881759643555</v>
      </c>
      <c r="H335">
        <v>21.453378677368164</v>
      </c>
      <c r="I335">
        <v>20.897197723388672</v>
      </c>
      <c r="J335">
        <v>21.104856491088867</v>
      </c>
      <c r="K335">
        <v>6.0244599353609374E-7</v>
      </c>
      <c r="L335">
        <v>2.9145599000912625E-7</v>
      </c>
    </row>
    <row r="336" spans="1:12" x14ac:dyDescent="0.25">
      <c r="A336" s="66">
        <v>44894.560763888891</v>
      </c>
      <c r="B336">
        <v>0</v>
      </c>
      <c r="C336">
        <v>21.790733337402344</v>
      </c>
      <c r="D336">
        <v>21.398899078369141</v>
      </c>
      <c r="E336">
        <v>20.914392471313477</v>
      </c>
      <c r="F336">
        <v>20.999710083007813</v>
      </c>
      <c r="G336">
        <v>22.558269500732422</v>
      </c>
      <c r="H336">
        <v>21.451692581176758</v>
      </c>
      <c r="I336">
        <v>20.895969390869141</v>
      </c>
      <c r="J336">
        <v>21.104242324829102</v>
      </c>
      <c r="K336">
        <v>9.3026801550877281E-7</v>
      </c>
      <c r="L336">
        <v>9.4722798849034007E-7</v>
      </c>
    </row>
    <row r="337" spans="1:12" x14ac:dyDescent="0.25">
      <c r="A337" s="66">
        <v>44894.560706018521</v>
      </c>
      <c r="B337">
        <v>0</v>
      </c>
      <c r="C337">
        <v>21.791120529174805</v>
      </c>
      <c r="D337">
        <v>21.398757934570313</v>
      </c>
      <c r="E337">
        <v>20.912858963012695</v>
      </c>
      <c r="F337">
        <v>20.99909782409668</v>
      </c>
      <c r="G337">
        <v>22.558574676513672</v>
      </c>
      <c r="H337">
        <v>21.453226089477539</v>
      </c>
      <c r="I337">
        <v>20.896430969238281</v>
      </c>
      <c r="J337">
        <v>21.103937149047852</v>
      </c>
      <c r="K337">
        <v>1.5859119457672932E-6</v>
      </c>
      <c r="L337">
        <v>6.1934201767144259E-7</v>
      </c>
    </row>
    <row r="338" spans="1:12" x14ac:dyDescent="0.25">
      <c r="A338" s="66">
        <v>44894.560648148145</v>
      </c>
      <c r="B338">
        <v>0</v>
      </c>
      <c r="C338">
        <v>21.793230056762695</v>
      </c>
      <c r="D338">
        <v>21.399219512939453</v>
      </c>
      <c r="E338">
        <v>20.916385650634766</v>
      </c>
      <c r="F338">
        <v>20.998483657836914</v>
      </c>
      <c r="G338">
        <v>22.558574676513672</v>
      </c>
      <c r="H338">
        <v>21.45506477355957</v>
      </c>
      <c r="I338">
        <v>20.896276473999023</v>
      </c>
      <c r="J338">
        <v>21.10516357421875</v>
      </c>
      <c r="K338">
        <v>9.3026801550877281E-7</v>
      </c>
      <c r="L338">
        <v>9.4722798849034007E-7</v>
      </c>
    </row>
    <row r="339" spans="1:12" x14ac:dyDescent="0.25">
      <c r="A339" s="66">
        <v>44894.560590277775</v>
      </c>
      <c r="B339">
        <v>0</v>
      </c>
      <c r="C339">
        <v>21.794635772705078</v>
      </c>
      <c r="D339">
        <v>21.399442672729492</v>
      </c>
      <c r="E339">
        <v>20.918838500976563</v>
      </c>
      <c r="F339">
        <v>20.998638153076172</v>
      </c>
      <c r="G339">
        <v>22.559036254882813</v>
      </c>
      <c r="H339">
        <v>21.453685760498047</v>
      </c>
      <c r="I339">
        <v>20.897502899169922</v>
      </c>
      <c r="J339">
        <v>21.105930328369141</v>
      </c>
      <c r="K339">
        <v>-5.3198000671272894E-8</v>
      </c>
      <c r="L339">
        <v>-3.6431600847208756E-7</v>
      </c>
    </row>
    <row r="340" spans="1:12" x14ac:dyDescent="0.25">
      <c r="A340" s="66">
        <v>44894.560532407406</v>
      </c>
      <c r="B340">
        <v>0</v>
      </c>
      <c r="C340">
        <v>21.795682907104492</v>
      </c>
      <c r="D340">
        <v>21.399795532226563</v>
      </c>
      <c r="E340">
        <v>20.920831680297852</v>
      </c>
      <c r="F340">
        <v>20.998638153076172</v>
      </c>
      <c r="G340">
        <v>22.557807922363281</v>
      </c>
      <c r="H340">
        <v>21.452766418457031</v>
      </c>
      <c r="I340">
        <v>20.899036407470703</v>
      </c>
      <c r="J340">
        <v>21.107002258300781</v>
      </c>
      <c r="K340">
        <v>-7.0884198066778481E-7</v>
      </c>
      <c r="L340">
        <v>1.6029999869715539E-6</v>
      </c>
    </row>
    <row r="341" spans="1:12" x14ac:dyDescent="0.25">
      <c r="A341" s="66">
        <v>44894.560474537036</v>
      </c>
      <c r="B341">
        <v>0</v>
      </c>
      <c r="C341">
        <v>21.794950485229492</v>
      </c>
      <c r="D341">
        <v>21.399810791015625</v>
      </c>
      <c r="E341">
        <v>20.924205780029297</v>
      </c>
      <c r="F341">
        <v>20.998483657836914</v>
      </c>
      <c r="G341">
        <v>22.558574676513672</v>
      </c>
      <c r="H341">
        <v>21.452459335327148</v>
      </c>
      <c r="I341">
        <v>20.900569915771484</v>
      </c>
      <c r="J341">
        <v>21.107002258300781</v>
      </c>
      <c r="K341">
        <v>-7.0884198066778481E-7</v>
      </c>
      <c r="L341">
        <v>9.4722798849034007E-7</v>
      </c>
    </row>
    <row r="342" spans="1:12" x14ac:dyDescent="0.25">
      <c r="A342" s="66">
        <v>44894.560416666667</v>
      </c>
      <c r="B342">
        <v>0</v>
      </c>
      <c r="C342">
        <v>21.794710159301758</v>
      </c>
      <c r="D342">
        <v>21.399209976196289</v>
      </c>
      <c r="E342">
        <v>20.92481803894043</v>
      </c>
      <c r="F342">
        <v>20.999557495117188</v>
      </c>
      <c r="G342">
        <v>22.558574676513672</v>
      </c>
      <c r="H342">
        <v>21.45399284362793</v>
      </c>
      <c r="I342">
        <v>20.900262832641602</v>
      </c>
      <c r="J342">
        <v>21.107002258300781</v>
      </c>
      <c r="K342">
        <v>-3.8101998711681517E-7</v>
      </c>
      <c r="L342">
        <v>6.1934201767144259E-7</v>
      </c>
    </row>
    <row r="343" spans="1:12" x14ac:dyDescent="0.25">
      <c r="A343" s="66">
        <v>44894.560358796298</v>
      </c>
      <c r="B343">
        <v>0</v>
      </c>
      <c r="C343">
        <v>21.795293807983398</v>
      </c>
      <c r="D343">
        <v>21.398914337158203</v>
      </c>
      <c r="E343">
        <v>20.922979354858398</v>
      </c>
      <c r="F343">
        <v>20.998790740966797</v>
      </c>
      <c r="G343">
        <v>22.558881759643555</v>
      </c>
      <c r="H343">
        <v>21.453226089477539</v>
      </c>
      <c r="I343">
        <v>20.901029586791992</v>
      </c>
      <c r="J343">
        <v>21.106082916259766</v>
      </c>
      <c r="K343">
        <v>1.2580900374814519E-6</v>
      </c>
      <c r="L343">
        <v>2.9145599000912625E-7</v>
      </c>
    </row>
    <row r="344" spans="1:12" x14ac:dyDescent="0.25">
      <c r="A344" s="66">
        <v>44894.560300925928</v>
      </c>
      <c r="B344">
        <v>0</v>
      </c>
      <c r="C344">
        <v>21.795211791992188</v>
      </c>
      <c r="D344">
        <v>21.398830413818359</v>
      </c>
      <c r="E344">
        <v>20.923284530639648</v>
      </c>
      <c r="F344">
        <v>20.999250411987305</v>
      </c>
      <c r="G344">
        <v>22.559188842773438</v>
      </c>
      <c r="H344">
        <v>21.452611923217773</v>
      </c>
      <c r="I344">
        <v>20.900417327880859</v>
      </c>
      <c r="J344">
        <v>21.106082916259766</v>
      </c>
      <c r="K344">
        <v>9.3026801550877281E-7</v>
      </c>
      <c r="L344">
        <v>6.1934201767144259E-7</v>
      </c>
    </row>
    <row r="345" spans="1:12" x14ac:dyDescent="0.25">
      <c r="A345" s="66">
        <v>44894.560243055559</v>
      </c>
      <c r="B345">
        <v>0</v>
      </c>
      <c r="C345">
        <v>21.794021606445313</v>
      </c>
      <c r="D345">
        <v>21.398839950561523</v>
      </c>
      <c r="E345">
        <v>20.922824859619141</v>
      </c>
      <c r="F345">
        <v>20.998943328857422</v>
      </c>
      <c r="G345">
        <v>22.557807922363281</v>
      </c>
      <c r="H345">
        <v>21.453226089477539</v>
      </c>
      <c r="I345">
        <v>20.899036407470703</v>
      </c>
      <c r="J345">
        <v>21.105623245239258</v>
      </c>
      <c r="K345">
        <v>2.746239999851241E-7</v>
      </c>
      <c r="L345">
        <v>1.6029999869715539E-6</v>
      </c>
    </row>
    <row r="346" spans="1:12" x14ac:dyDescent="0.25">
      <c r="A346" s="66">
        <v>44894.560185185182</v>
      </c>
      <c r="B346">
        <v>0</v>
      </c>
      <c r="C346">
        <v>21.794301986694336</v>
      </c>
      <c r="D346">
        <v>21.398708343505859</v>
      </c>
      <c r="E346">
        <v>20.919145584106445</v>
      </c>
      <c r="F346">
        <v>20.998176574707031</v>
      </c>
      <c r="G346">
        <v>22.559803009033203</v>
      </c>
      <c r="H346">
        <v>21.453071594238281</v>
      </c>
      <c r="I346">
        <v>20.899496078491211</v>
      </c>
      <c r="J346">
        <v>21.106849670410156</v>
      </c>
      <c r="K346">
        <v>6.0244599353609374E-7</v>
      </c>
      <c r="L346">
        <v>1.6029999869715539E-6</v>
      </c>
    </row>
    <row r="347" spans="1:12" x14ac:dyDescent="0.25">
      <c r="A347" s="66">
        <v>44894.560127314813</v>
      </c>
      <c r="B347">
        <v>0</v>
      </c>
      <c r="C347">
        <v>21.79496955871582</v>
      </c>
      <c r="D347">
        <v>21.39813232421875</v>
      </c>
      <c r="E347">
        <v>20.916078567504883</v>
      </c>
      <c r="F347">
        <v>20.997871398925781</v>
      </c>
      <c r="G347">
        <v>22.559188842773438</v>
      </c>
      <c r="H347">
        <v>21.452766418457031</v>
      </c>
      <c r="I347">
        <v>20.899496078491211</v>
      </c>
      <c r="J347">
        <v>21.106389999389648</v>
      </c>
      <c r="K347">
        <v>9.3026801550877281E-7</v>
      </c>
      <c r="L347">
        <v>2.9145599000912625E-7</v>
      </c>
    </row>
    <row r="348" spans="1:12" x14ac:dyDescent="0.25">
      <c r="A348" s="66">
        <v>44894.560069444444</v>
      </c>
      <c r="B348">
        <v>0</v>
      </c>
      <c r="C348">
        <v>21.794801712036133</v>
      </c>
      <c r="D348">
        <v>21.398540496826172</v>
      </c>
      <c r="E348">
        <v>20.914392471313477</v>
      </c>
      <c r="F348">
        <v>20.998176574707031</v>
      </c>
      <c r="G348">
        <v>22.559803009033203</v>
      </c>
      <c r="H348">
        <v>21.453071594238281</v>
      </c>
      <c r="I348">
        <v>20.899496078491211</v>
      </c>
      <c r="J348">
        <v>21.105930328369141</v>
      </c>
      <c r="K348">
        <v>2.5693780116853304E-6</v>
      </c>
      <c r="L348">
        <v>9.4722798849034007E-7</v>
      </c>
    </row>
    <row r="349" spans="1:12" x14ac:dyDescent="0.25">
      <c r="A349" s="66">
        <v>44894.560011574074</v>
      </c>
      <c r="B349">
        <v>0</v>
      </c>
      <c r="C349">
        <v>21.794458389282227</v>
      </c>
      <c r="D349">
        <v>21.399051666259766</v>
      </c>
      <c r="E349">
        <v>20.915773391723633</v>
      </c>
      <c r="F349">
        <v>20.998943328857422</v>
      </c>
      <c r="G349">
        <v>22.55949592590332</v>
      </c>
      <c r="H349">
        <v>21.453685760498047</v>
      </c>
      <c r="I349">
        <v>20.899803161621094</v>
      </c>
      <c r="J349">
        <v>21.107156753540039</v>
      </c>
      <c r="K349">
        <v>9.3026801550877281E-7</v>
      </c>
      <c r="L349">
        <v>1.2751139593092375E-6</v>
      </c>
    </row>
    <row r="350" spans="1:12" x14ac:dyDescent="0.25">
      <c r="A350" s="66">
        <v>44894.559953703705</v>
      </c>
      <c r="B350">
        <v>0</v>
      </c>
      <c r="C350">
        <v>21.793989181518555</v>
      </c>
      <c r="D350">
        <v>21.399320602416992</v>
      </c>
      <c r="E350">
        <v>20.919452667236328</v>
      </c>
      <c r="F350">
        <v>20.998943328857422</v>
      </c>
      <c r="G350">
        <v>22.559188842773438</v>
      </c>
      <c r="H350">
        <v>21.45399284362793</v>
      </c>
      <c r="I350">
        <v>20.89842414855957</v>
      </c>
      <c r="J350">
        <v>21.106849670410156</v>
      </c>
      <c r="K350">
        <v>2.746239999851241E-7</v>
      </c>
      <c r="L350">
        <v>2.9145599000912625E-7</v>
      </c>
    </row>
    <row r="351" spans="1:12" x14ac:dyDescent="0.25">
      <c r="A351" s="66">
        <v>44894.559895833336</v>
      </c>
      <c r="B351">
        <v>0</v>
      </c>
      <c r="C351">
        <v>21.794513702392578</v>
      </c>
      <c r="D351">
        <v>21.399209976196289</v>
      </c>
      <c r="E351">
        <v>20.920064926147461</v>
      </c>
      <c r="F351">
        <v>20.998176574707031</v>
      </c>
      <c r="G351">
        <v>22.558422088623047</v>
      </c>
      <c r="H351">
        <v>21.453531265258789</v>
      </c>
      <c r="I351">
        <v>20.898883819580078</v>
      </c>
      <c r="J351">
        <v>21.107156753540039</v>
      </c>
      <c r="K351">
        <v>9.3026801550877281E-7</v>
      </c>
      <c r="L351">
        <v>9.4722798849034007E-7</v>
      </c>
    </row>
    <row r="352" spans="1:12" x14ac:dyDescent="0.25">
      <c r="A352" s="66">
        <v>44894.559837962966</v>
      </c>
      <c r="B352">
        <v>0</v>
      </c>
      <c r="C352">
        <v>21.795694351196289</v>
      </c>
      <c r="D352">
        <v>21.398853302001953</v>
      </c>
      <c r="E352">
        <v>20.923746109008789</v>
      </c>
      <c r="F352">
        <v>20.998638153076172</v>
      </c>
      <c r="G352">
        <v>22.559955596923828</v>
      </c>
      <c r="H352">
        <v>21.454757690429688</v>
      </c>
      <c r="I352">
        <v>20.898269653320313</v>
      </c>
      <c r="J352">
        <v>21.107156753540039</v>
      </c>
      <c r="K352">
        <v>-7.0884198066778481E-7</v>
      </c>
      <c r="L352">
        <v>6.1934201767144259E-7</v>
      </c>
    </row>
    <row r="353" spans="1:12" x14ac:dyDescent="0.25">
      <c r="A353" s="66">
        <v>44894.55978009259</v>
      </c>
      <c r="B353">
        <v>0</v>
      </c>
      <c r="C353">
        <v>21.796651840209961</v>
      </c>
      <c r="D353">
        <v>21.398218154907227</v>
      </c>
      <c r="E353">
        <v>20.924051284790039</v>
      </c>
      <c r="F353">
        <v>20.999250411987305</v>
      </c>
      <c r="G353">
        <v>22.559803009033203</v>
      </c>
      <c r="H353">
        <v>21.453531265258789</v>
      </c>
      <c r="I353">
        <v>20.900569915771484</v>
      </c>
      <c r="J353">
        <v>21.108383178710938</v>
      </c>
      <c r="K353">
        <v>6.0244599353609374E-7</v>
      </c>
      <c r="L353">
        <v>2.9145599000912625E-7</v>
      </c>
    </row>
    <row r="354" spans="1:12" x14ac:dyDescent="0.25">
      <c r="A354" s="66">
        <v>44894.55972222222</v>
      </c>
      <c r="B354">
        <v>0</v>
      </c>
      <c r="C354">
        <v>21.796009063720703</v>
      </c>
      <c r="D354">
        <v>21.398433685302734</v>
      </c>
      <c r="E354">
        <v>20.92558479309082</v>
      </c>
      <c r="F354">
        <v>20.99909782409668</v>
      </c>
      <c r="G354">
        <v>22.560108184814453</v>
      </c>
      <c r="H354">
        <v>21.45123291015625</v>
      </c>
      <c r="I354">
        <v>20.90118408203125</v>
      </c>
      <c r="J354">
        <v>21.106082916259766</v>
      </c>
      <c r="K354">
        <v>9.3026801550877281E-7</v>
      </c>
      <c r="L354">
        <v>9.4722798849034007E-7</v>
      </c>
    </row>
    <row r="355" spans="1:12" x14ac:dyDescent="0.25">
      <c r="A355" s="66">
        <v>44894.559664351851</v>
      </c>
      <c r="B355">
        <v>0</v>
      </c>
      <c r="C355">
        <v>21.79437255859375</v>
      </c>
      <c r="D355">
        <v>21.399168014526367</v>
      </c>
      <c r="E355">
        <v>20.927270889282227</v>
      </c>
      <c r="F355">
        <v>20.999404907226563</v>
      </c>
      <c r="G355">
        <v>22.560262680053711</v>
      </c>
      <c r="H355">
        <v>21.450466156005859</v>
      </c>
      <c r="I355">
        <v>20.901336669921875</v>
      </c>
      <c r="J355">
        <v>21.106849670410156</v>
      </c>
      <c r="K355">
        <v>9.3026801550877281E-7</v>
      </c>
      <c r="L355">
        <v>2.9145599000912625E-7</v>
      </c>
    </row>
    <row r="356" spans="1:12" x14ac:dyDescent="0.25">
      <c r="A356" s="66">
        <v>44894.559606481482</v>
      </c>
      <c r="B356">
        <v>0</v>
      </c>
      <c r="C356">
        <v>21.793682098388672</v>
      </c>
      <c r="D356">
        <v>21.399990081787109</v>
      </c>
      <c r="E356">
        <v>20.928037643432617</v>
      </c>
      <c r="F356">
        <v>20.999250411987305</v>
      </c>
      <c r="G356">
        <v>22.559803009033203</v>
      </c>
      <c r="H356">
        <v>21.45399284362793</v>
      </c>
      <c r="I356">
        <v>20.901336669921875</v>
      </c>
      <c r="J356">
        <v>21.107463836669922</v>
      </c>
      <c r="K356">
        <v>1.9137339677399723E-6</v>
      </c>
      <c r="L356">
        <v>9.4722798849034007E-7</v>
      </c>
    </row>
    <row r="357" spans="1:12" x14ac:dyDescent="0.25">
      <c r="A357" s="66">
        <v>44894.559548611112</v>
      </c>
      <c r="B357">
        <v>0</v>
      </c>
      <c r="C357">
        <v>21.794490814208984</v>
      </c>
      <c r="D357">
        <v>21.399751663208008</v>
      </c>
      <c r="E357">
        <v>20.925125122070313</v>
      </c>
      <c r="F357">
        <v>20.999404907226563</v>
      </c>
      <c r="G357">
        <v>22.560722351074219</v>
      </c>
      <c r="H357">
        <v>21.453378677368164</v>
      </c>
      <c r="I357">
        <v>20.902563095092773</v>
      </c>
      <c r="J357">
        <v>21.106237411499023</v>
      </c>
      <c r="K357">
        <v>9.3026801550877281E-7</v>
      </c>
      <c r="L357">
        <v>1.2751139593092375E-6</v>
      </c>
    </row>
    <row r="358" spans="1:12" x14ac:dyDescent="0.25">
      <c r="A358" s="66">
        <v>44894.559490740743</v>
      </c>
      <c r="B358">
        <v>0</v>
      </c>
      <c r="C358">
        <v>21.796449661254883</v>
      </c>
      <c r="D358">
        <v>21.39860725402832</v>
      </c>
      <c r="E358">
        <v>20.923131942749023</v>
      </c>
      <c r="F358">
        <v>20.999404907226563</v>
      </c>
      <c r="G358">
        <v>22.560874938964844</v>
      </c>
      <c r="H358">
        <v>21.454757690429688</v>
      </c>
      <c r="I358">
        <v>20.902256011962891</v>
      </c>
      <c r="J358">
        <v>21.107463836669922</v>
      </c>
      <c r="K358">
        <v>1.5859119457672932E-6</v>
      </c>
      <c r="L358">
        <v>2.9145599000912625E-7</v>
      </c>
    </row>
    <row r="359" spans="1:12" x14ac:dyDescent="0.25">
      <c r="A359" s="66">
        <v>44894.559432870374</v>
      </c>
      <c r="B359">
        <v>0</v>
      </c>
      <c r="C359">
        <v>21.79762077331543</v>
      </c>
      <c r="D359">
        <v>21.397397994995117</v>
      </c>
      <c r="E359">
        <v>20.920831680297852</v>
      </c>
      <c r="F359">
        <v>20.999404907226563</v>
      </c>
      <c r="G359">
        <v>22.560569763183594</v>
      </c>
      <c r="H359">
        <v>21.45399284362793</v>
      </c>
      <c r="I359">
        <v>20.901643753051758</v>
      </c>
      <c r="J359">
        <v>21.107309341430664</v>
      </c>
      <c r="K359">
        <v>-3.8101998711681517E-7</v>
      </c>
      <c r="L359">
        <v>-3.6431600847208756E-7</v>
      </c>
    </row>
    <row r="360" spans="1:12" x14ac:dyDescent="0.25">
      <c r="A360" s="66">
        <v>44894.559374999997</v>
      </c>
      <c r="B360">
        <v>0</v>
      </c>
      <c r="C360">
        <v>21.798460006713867</v>
      </c>
      <c r="D360">
        <v>21.396551132202148</v>
      </c>
      <c r="E360">
        <v>20.919145584106445</v>
      </c>
      <c r="F360">
        <v>20.999557495117188</v>
      </c>
      <c r="G360">
        <v>22.559341430664063</v>
      </c>
      <c r="H360">
        <v>21.453071594238281</v>
      </c>
      <c r="I360">
        <v>20.902103424072266</v>
      </c>
      <c r="J360">
        <v>21.106542587280273</v>
      </c>
      <c r="K360">
        <v>1.2580900374814519E-6</v>
      </c>
      <c r="L360">
        <v>-3.6431600847208756E-7</v>
      </c>
    </row>
    <row r="361" spans="1:12" x14ac:dyDescent="0.25">
      <c r="A361" s="66">
        <v>44894.559317129628</v>
      </c>
      <c r="B361">
        <v>0</v>
      </c>
      <c r="C361">
        <v>21.797565460205078</v>
      </c>
      <c r="D361">
        <v>21.396421432495117</v>
      </c>
      <c r="E361">
        <v>20.918071746826172</v>
      </c>
      <c r="F361">
        <v>21.000017166137695</v>
      </c>
      <c r="G361">
        <v>22.559341430664063</v>
      </c>
      <c r="H361">
        <v>21.453685760498047</v>
      </c>
      <c r="I361">
        <v>20.901491165161133</v>
      </c>
      <c r="J361">
        <v>21.106542587280273</v>
      </c>
      <c r="K361">
        <v>9.3026801550877281E-7</v>
      </c>
      <c r="L361">
        <v>6.1934201767144259E-7</v>
      </c>
    </row>
  </sheetData>
  <sheetProtection algorithmName="SHA-512" hashValue="CUhaOoTZOYTIJVp/yKk9iETIEv+Yu2AfpaNRtTSwUFknlGbroR+JBLDd+7gcUCVvAi6YoBwvj41QZK80Nzuu8Q==" saltValue="BRxXCie1NUDcPeZ33khP2A==" spinCount="100000" sheet="1" objects="1" scenarios="1" selectLockedCells="1" selectUnlockedCells="1"/>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J166"/>
  <sheetViews>
    <sheetView zoomScale="85" zoomScaleNormal="85" workbookViewId="0">
      <selection activeCell="F23" sqref="F23"/>
    </sheetView>
  </sheetViews>
  <sheetFormatPr defaultRowHeight="15.75" x14ac:dyDescent="0.25"/>
  <cols>
    <col min="1" max="1" width="16.125" bestFit="1" customWidth="1"/>
    <col min="2" max="2" width="18.625" bestFit="1" customWidth="1"/>
    <col min="3" max="3" width="11.125" bestFit="1" customWidth="1"/>
    <col min="4" max="4" width="14.625" bestFit="1" customWidth="1"/>
    <col min="5" max="5" width="9.125" bestFit="1" customWidth="1"/>
    <col min="6" max="6" width="23" bestFit="1" customWidth="1"/>
    <col min="7" max="7" width="17.125" bestFit="1" customWidth="1"/>
    <col min="8" max="8" width="14.625" bestFit="1" customWidth="1"/>
    <col min="9" max="9" width="14.375" bestFit="1" customWidth="1"/>
    <col min="10" max="10" width="24.5" bestFit="1" customWidth="1"/>
    <col min="11" max="11" width="22.625" bestFit="1" customWidth="1"/>
    <col min="12" max="12" width="21.375" bestFit="1" customWidth="1"/>
    <col min="13" max="13" width="19.625" bestFit="1" customWidth="1"/>
    <col min="14" max="14" width="15.625" bestFit="1" customWidth="1"/>
    <col min="15" max="15" width="39.125" bestFit="1" customWidth="1"/>
    <col min="16" max="16" width="10.125" bestFit="1" customWidth="1"/>
    <col min="17" max="17" width="26.5" bestFit="1" customWidth="1"/>
    <col min="18" max="18" width="16.875" bestFit="1" customWidth="1"/>
    <col min="19" max="19" width="80.625" bestFit="1" customWidth="1"/>
    <col min="20" max="20" width="70.625" bestFit="1" customWidth="1"/>
    <col min="21" max="22" width="11.625" bestFit="1" customWidth="1"/>
    <col min="23" max="23" width="24.625" bestFit="1" customWidth="1"/>
    <col min="24" max="24" width="24.125" bestFit="1" customWidth="1"/>
    <col min="25" max="26" width="22.625" bestFit="1" customWidth="1"/>
    <col min="27" max="27" width="16.125" bestFit="1" customWidth="1"/>
    <col min="28" max="28" width="15.625" bestFit="1" customWidth="1"/>
    <col min="29" max="29" width="16.625" bestFit="1" customWidth="1"/>
    <col min="30" max="30" width="21.625" bestFit="1" customWidth="1"/>
    <col min="31" max="31" width="21.125" bestFit="1" customWidth="1"/>
    <col min="32" max="33" width="19.625" bestFit="1" customWidth="1"/>
    <col min="34" max="34" width="23.625" bestFit="1" customWidth="1"/>
    <col min="35" max="35" width="23" bestFit="1" customWidth="1"/>
    <col min="36" max="36" width="24.125" bestFit="1" customWidth="1"/>
  </cols>
  <sheetData>
    <row r="1" spans="1:36" x14ac:dyDescent="0.25">
      <c r="A1" s="51" t="s">
        <v>299</v>
      </c>
      <c r="B1" s="51" t="s">
        <v>498</v>
      </c>
      <c r="C1" s="51" t="s">
        <v>499</v>
      </c>
      <c r="D1" s="51" t="s">
        <v>301</v>
      </c>
      <c r="E1" s="51" t="s">
        <v>67</v>
      </c>
      <c r="F1" s="51" t="s">
        <v>500</v>
      </c>
      <c r="G1" s="51" t="s">
        <v>527</v>
      </c>
      <c r="H1" s="51" t="s">
        <v>501</v>
      </c>
      <c r="I1" s="51" t="s">
        <v>723</v>
      </c>
      <c r="J1" s="51" t="s">
        <v>724</v>
      </c>
      <c r="K1" s="51" t="s">
        <v>725</v>
      </c>
      <c r="L1" s="51" t="s">
        <v>726</v>
      </c>
      <c r="M1" s="51" t="s">
        <v>727</v>
      </c>
      <c r="N1" s="51" t="s">
        <v>528</v>
      </c>
      <c r="O1" s="51" t="s">
        <v>529</v>
      </c>
      <c r="P1" s="51" t="s">
        <v>502</v>
      </c>
      <c r="Q1" s="51" t="s">
        <v>503</v>
      </c>
      <c r="R1" s="51" t="s">
        <v>530</v>
      </c>
      <c r="S1" s="51" t="s">
        <v>504</v>
      </c>
      <c r="T1" s="51" t="s">
        <v>526</v>
      </c>
      <c r="U1" s="51" t="s">
        <v>505</v>
      </c>
      <c r="V1" s="51" t="s">
        <v>708</v>
      </c>
      <c r="W1" s="51" t="s">
        <v>728</v>
      </c>
      <c r="X1" s="51" t="s">
        <v>729</v>
      </c>
      <c r="Y1" s="51" t="s">
        <v>730</v>
      </c>
      <c r="Z1" s="51" t="s">
        <v>731</v>
      </c>
      <c r="AA1" s="51" t="s">
        <v>732</v>
      </c>
      <c r="AB1" s="51" t="s">
        <v>733</v>
      </c>
      <c r="AC1" s="51" t="s">
        <v>734</v>
      </c>
      <c r="AD1" s="51" t="s">
        <v>735</v>
      </c>
      <c r="AE1" s="51" t="s">
        <v>736</v>
      </c>
      <c r="AF1" s="51" t="s">
        <v>737</v>
      </c>
      <c r="AG1" s="51" t="s">
        <v>738</v>
      </c>
      <c r="AH1" s="51" t="s">
        <v>739</v>
      </c>
      <c r="AI1" s="51" t="s">
        <v>740</v>
      </c>
      <c r="AJ1" s="51" t="s">
        <v>741</v>
      </c>
    </row>
    <row r="2" spans="1:36" x14ac:dyDescent="0.25">
      <c r="A2" s="51" t="s">
        <v>40</v>
      </c>
      <c r="B2" s="51" t="s">
        <v>506</v>
      </c>
      <c r="C2" s="51" t="s">
        <v>507</v>
      </c>
      <c r="D2" s="51" t="s">
        <v>89</v>
      </c>
      <c r="E2" s="51" t="s">
        <v>20</v>
      </c>
      <c r="F2" s="51">
        <v>1</v>
      </c>
      <c r="G2" s="51" t="s">
        <v>531</v>
      </c>
      <c r="H2" s="51">
        <v>1</v>
      </c>
      <c r="I2" s="51">
        <v>16</v>
      </c>
      <c r="J2" s="51" t="s">
        <v>508</v>
      </c>
      <c r="K2" s="51" t="s">
        <v>508</v>
      </c>
      <c r="L2" s="51"/>
      <c r="M2" s="51"/>
      <c r="N2" s="51"/>
      <c r="O2" s="51"/>
      <c r="P2" s="51"/>
      <c r="Q2" s="51"/>
      <c r="R2" s="51"/>
      <c r="S2" s="51"/>
      <c r="T2" s="51"/>
      <c r="U2" s="51"/>
      <c r="V2" s="51"/>
      <c r="W2" s="51"/>
      <c r="X2" s="51"/>
      <c r="Y2" s="51"/>
      <c r="Z2" s="51"/>
      <c r="AA2" s="51"/>
      <c r="AB2" s="51"/>
      <c r="AC2" s="51"/>
      <c r="AD2" s="51"/>
      <c r="AE2" s="51"/>
      <c r="AF2" s="51"/>
      <c r="AG2" s="51"/>
      <c r="AH2" s="51"/>
      <c r="AI2" s="51"/>
      <c r="AJ2" s="51"/>
    </row>
    <row r="3" spans="1:36" x14ac:dyDescent="0.25">
      <c r="A3" s="51" t="s">
        <v>40</v>
      </c>
      <c r="B3" s="51"/>
      <c r="C3" s="51"/>
      <c r="D3" s="51" t="s">
        <v>91</v>
      </c>
      <c r="E3" s="51" t="s">
        <v>37</v>
      </c>
      <c r="F3" s="51">
        <v>1</v>
      </c>
      <c r="G3" s="51" t="s">
        <v>531</v>
      </c>
      <c r="H3" s="51">
        <v>1</v>
      </c>
      <c r="I3" s="51">
        <v>16</v>
      </c>
      <c r="J3" s="51" t="s">
        <v>508</v>
      </c>
      <c r="K3" s="51" t="s">
        <v>508</v>
      </c>
      <c r="L3" s="51"/>
      <c r="M3" s="51"/>
      <c r="N3" s="51"/>
      <c r="O3" s="51"/>
      <c r="P3" s="51"/>
      <c r="Q3" s="51"/>
      <c r="R3" s="51"/>
      <c r="S3" s="51"/>
      <c r="T3" s="51"/>
      <c r="U3" s="51"/>
      <c r="V3" s="51"/>
      <c r="W3" s="51"/>
      <c r="X3" s="51"/>
      <c r="Y3" s="51"/>
      <c r="Z3" s="51"/>
      <c r="AA3" s="51"/>
      <c r="AB3" s="51"/>
      <c r="AC3" s="51"/>
      <c r="AD3" s="51"/>
      <c r="AE3" s="51"/>
      <c r="AF3" s="51"/>
      <c r="AG3" s="51"/>
      <c r="AH3" s="51"/>
      <c r="AI3" s="51"/>
      <c r="AJ3" s="51"/>
    </row>
    <row r="4" spans="1:36" x14ac:dyDescent="0.25">
      <c r="A4" s="51" t="s">
        <v>40</v>
      </c>
      <c r="B4" s="51" t="s">
        <v>509</v>
      </c>
      <c r="C4" s="51" t="s">
        <v>510</v>
      </c>
      <c r="D4" s="51" t="s">
        <v>98</v>
      </c>
      <c r="E4" s="51" t="s">
        <v>20</v>
      </c>
      <c r="F4" s="51">
        <v>2</v>
      </c>
      <c r="G4" s="51" t="s">
        <v>531</v>
      </c>
      <c r="H4" s="51">
        <v>2</v>
      </c>
      <c r="I4" s="51">
        <v>16</v>
      </c>
      <c r="J4" s="51" t="s">
        <v>512</v>
      </c>
      <c r="K4" s="51" t="s">
        <v>511</v>
      </c>
      <c r="L4" s="51"/>
      <c r="M4" s="51"/>
      <c r="N4" s="51"/>
      <c r="O4" s="51"/>
      <c r="P4" s="51"/>
      <c r="Q4" s="51"/>
      <c r="R4" s="51"/>
      <c r="S4" s="51" t="s">
        <v>513</v>
      </c>
      <c r="T4" s="51"/>
      <c r="U4" s="51"/>
      <c r="V4" s="51"/>
      <c r="W4" s="51"/>
      <c r="X4" s="51"/>
      <c r="Y4" s="51"/>
      <c r="Z4" s="51"/>
      <c r="AA4" s="51"/>
      <c r="AB4" s="51"/>
      <c r="AC4" s="51"/>
      <c r="AD4" s="51"/>
      <c r="AE4" s="51"/>
      <c r="AF4" s="51"/>
      <c r="AG4" s="51"/>
      <c r="AH4" s="51"/>
      <c r="AI4" s="51"/>
      <c r="AJ4" s="51"/>
    </row>
    <row r="5" spans="1:36" x14ac:dyDescent="0.25">
      <c r="A5" s="51" t="s">
        <v>40</v>
      </c>
      <c r="B5" s="51"/>
      <c r="C5" s="51"/>
      <c r="D5" s="51" t="s">
        <v>514</v>
      </c>
      <c r="E5" s="51" t="s">
        <v>20</v>
      </c>
      <c r="F5" s="51">
        <v>2</v>
      </c>
      <c r="G5" s="51" t="s">
        <v>531</v>
      </c>
      <c r="H5" s="51">
        <v>2</v>
      </c>
      <c r="I5" s="51">
        <v>16</v>
      </c>
      <c r="J5" s="51" t="s">
        <v>511</v>
      </c>
      <c r="K5" s="51" t="s">
        <v>511</v>
      </c>
      <c r="L5" s="51"/>
      <c r="M5" s="51"/>
      <c r="N5" s="51"/>
      <c r="O5" s="51"/>
      <c r="P5" s="51"/>
      <c r="Q5" s="51"/>
      <c r="R5" s="51"/>
      <c r="S5" s="51" t="s">
        <v>515</v>
      </c>
      <c r="T5" s="51"/>
      <c r="U5" s="51"/>
      <c r="V5" s="51"/>
      <c r="W5" s="51"/>
      <c r="X5" s="51"/>
      <c r="Y5" s="51"/>
      <c r="Z5" s="51"/>
      <c r="AA5" s="51"/>
      <c r="AB5" s="51"/>
      <c r="AC5" s="51"/>
      <c r="AD5" s="51"/>
      <c r="AE5" s="51"/>
      <c r="AF5" s="51"/>
      <c r="AG5" s="51"/>
      <c r="AH5" s="51"/>
      <c r="AI5" s="51"/>
      <c r="AJ5" s="51"/>
    </row>
    <row r="6" spans="1:36" x14ac:dyDescent="0.25">
      <c r="A6" s="51" t="s">
        <v>40</v>
      </c>
      <c r="B6" s="51"/>
      <c r="C6" s="51"/>
      <c r="D6" s="51" t="s">
        <v>112</v>
      </c>
      <c r="E6" s="51" t="s">
        <v>37</v>
      </c>
      <c r="F6" s="51">
        <v>2</v>
      </c>
      <c r="G6" s="51" t="s">
        <v>531</v>
      </c>
      <c r="H6" s="51">
        <v>2</v>
      </c>
      <c r="I6" s="51">
        <v>16</v>
      </c>
      <c r="J6" s="51" t="s">
        <v>511</v>
      </c>
      <c r="K6" s="51" t="s">
        <v>511</v>
      </c>
      <c r="L6" s="51"/>
      <c r="M6" s="51"/>
      <c r="N6" s="51"/>
      <c r="O6" s="51"/>
      <c r="P6" s="51"/>
      <c r="Q6" s="51"/>
      <c r="R6" s="51"/>
      <c r="S6" s="51" t="s">
        <v>516</v>
      </c>
      <c r="T6" s="51"/>
      <c r="U6" s="51"/>
      <c r="V6" s="51"/>
      <c r="W6" s="51"/>
      <c r="X6" s="51"/>
      <c r="Y6" s="51"/>
      <c r="Z6" s="51"/>
      <c r="AA6" s="51"/>
      <c r="AB6" s="51"/>
      <c r="AC6" s="51"/>
      <c r="AD6" s="51"/>
      <c r="AE6" s="51"/>
      <c r="AF6" s="51"/>
      <c r="AG6" s="51"/>
      <c r="AH6" s="51"/>
      <c r="AI6" s="51"/>
      <c r="AJ6" s="51"/>
    </row>
    <row r="7" spans="1:36" ht="31.5" x14ac:dyDescent="0.25">
      <c r="A7" s="51" t="s">
        <v>40</v>
      </c>
      <c r="B7" s="51"/>
      <c r="C7" s="51"/>
      <c r="D7" s="51" t="s">
        <v>120</v>
      </c>
      <c r="E7" s="51" t="s">
        <v>37</v>
      </c>
      <c r="F7" s="51">
        <v>2</v>
      </c>
      <c r="G7" s="51" t="s">
        <v>531</v>
      </c>
      <c r="H7" s="51">
        <v>2</v>
      </c>
      <c r="I7" s="51">
        <v>16</v>
      </c>
      <c r="J7" s="51" t="s">
        <v>511</v>
      </c>
      <c r="K7" s="51" t="s">
        <v>511</v>
      </c>
      <c r="L7" s="51"/>
      <c r="M7" s="51"/>
      <c r="N7" s="51"/>
      <c r="O7" s="51"/>
      <c r="P7" s="51"/>
      <c r="Q7" s="51"/>
      <c r="R7" s="51"/>
      <c r="S7" s="59" t="s">
        <v>517</v>
      </c>
      <c r="T7" s="51"/>
      <c r="U7" s="51"/>
      <c r="V7" s="51"/>
      <c r="W7" s="51"/>
      <c r="X7" s="51"/>
      <c r="Y7" s="51"/>
      <c r="Z7" s="51"/>
      <c r="AA7" s="51"/>
      <c r="AB7" s="51"/>
      <c r="AC7" s="51"/>
      <c r="AD7" s="51"/>
      <c r="AE7" s="51"/>
      <c r="AF7" s="51"/>
      <c r="AG7" s="51"/>
      <c r="AH7" s="51"/>
      <c r="AI7" s="51"/>
      <c r="AJ7" s="51"/>
    </row>
    <row r="8" spans="1:36" x14ac:dyDescent="0.25">
      <c r="A8" s="51" t="s">
        <v>40</v>
      </c>
      <c r="B8" s="51" t="s">
        <v>518</v>
      </c>
      <c r="C8" s="51" t="s">
        <v>519</v>
      </c>
      <c r="D8" s="51" t="s">
        <v>82</v>
      </c>
      <c r="E8" s="51" t="s">
        <v>20</v>
      </c>
      <c r="F8" s="51">
        <v>6</v>
      </c>
      <c r="G8" s="51" t="s">
        <v>531</v>
      </c>
      <c r="H8" s="51">
        <v>5</v>
      </c>
      <c r="I8" s="51">
        <v>21</v>
      </c>
      <c r="J8" s="51" t="s">
        <v>522</v>
      </c>
      <c r="K8" s="51" t="s">
        <v>523</v>
      </c>
      <c r="L8" s="51"/>
      <c r="M8" s="51"/>
      <c r="N8" s="51"/>
      <c r="O8" s="51"/>
      <c r="P8" s="51"/>
      <c r="Q8" s="51"/>
      <c r="R8" s="51"/>
      <c r="S8" s="51" t="s">
        <v>524</v>
      </c>
      <c r="T8" s="51"/>
      <c r="U8" s="51"/>
      <c r="V8" s="51"/>
      <c r="W8" s="51"/>
      <c r="X8" s="51"/>
      <c r="Y8" s="51"/>
      <c r="Z8" s="51"/>
      <c r="AA8" s="51"/>
      <c r="AB8" s="51"/>
      <c r="AC8" s="51"/>
      <c r="AD8" s="51"/>
      <c r="AE8" s="51"/>
      <c r="AF8" s="51"/>
      <c r="AG8" s="51"/>
      <c r="AH8" s="51"/>
      <c r="AI8" s="51"/>
      <c r="AJ8" s="51"/>
    </row>
    <row r="9" spans="1:36" x14ac:dyDescent="0.25">
      <c r="A9" s="51" t="s">
        <v>40</v>
      </c>
      <c r="B9" s="51"/>
      <c r="C9" s="51"/>
      <c r="D9" s="51" t="s">
        <v>111</v>
      </c>
      <c r="E9" s="51" t="s">
        <v>37</v>
      </c>
      <c r="F9" s="51"/>
      <c r="G9" s="51" t="s">
        <v>531</v>
      </c>
      <c r="H9" s="51"/>
      <c r="I9" s="51"/>
      <c r="J9" s="51"/>
      <c r="K9" s="51"/>
      <c r="L9" s="51"/>
      <c r="M9" s="51"/>
      <c r="N9" s="51"/>
      <c r="O9" s="51"/>
      <c r="P9" s="51"/>
      <c r="Q9" s="51"/>
      <c r="R9" s="51"/>
      <c r="S9" s="51" t="s">
        <v>525</v>
      </c>
      <c r="T9" s="51"/>
      <c r="U9" s="51"/>
      <c r="V9" s="51"/>
      <c r="W9" s="51"/>
      <c r="X9" s="51"/>
      <c r="Y9" s="51"/>
      <c r="Z9" s="51"/>
      <c r="AA9" s="51"/>
      <c r="AB9" s="51"/>
      <c r="AC9" s="51"/>
      <c r="AD9" s="51"/>
      <c r="AE9" s="51"/>
      <c r="AF9" s="51"/>
      <c r="AG9" s="51"/>
      <c r="AH9" s="51"/>
      <c r="AI9" s="51"/>
      <c r="AJ9" s="51"/>
    </row>
    <row r="10" spans="1:36" x14ac:dyDescent="0.25">
      <c r="A10" s="51" t="s">
        <v>35</v>
      </c>
      <c r="B10" s="51"/>
      <c r="C10" s="51" t="s">
        <v>507</v>
      </c>
      <c r="D10" s="51" t="s">
        <v>92</v>
      </c>
      <c r="E10" s="51" t="s">
        <v>20</v>
      </c>
      <c r="F10" s="51">
        <v>1</v>
      </c>
      <c r="G10" s="51" t="s">
        <v>531</v>
      </c>
      <c r="H10" s="51">
        <v>1</v>
      </c>
      <c r="I10" s="51" t="s">
        <v>532</v>
      </c>
      <c r="J10" s="51" t="s">
        <v>508</v>
      </c>
      <c r="K10" s="51" t="s">
        <v>508</v>
      </c>
      <c r="L10" s="51"/>
      <c r="M10" s="51"/>
      <c r="N10" s="51"/>
      <c r="O10" s="51"/>
      <c r="P10" s="51" t="s">
        <v>533</v>
      </c>
      <c r="Q10" s="51" t="s">
        <v>534</v>
      </c>
      <c r="R10" s="51" t="s">
        <v>535</v>
      </c>
      <c r="S10" s="51" t="s">
        <v>536</v>
      </c>
      <c r="T10" s="51"/>
      <c r="U10" s="51"/>
      <c r="V10" s="51"/>
      <c r="W10" s="51"/>
      <c r="X10" s="51"/>
      <c r="Y10" s="51"/>
      <c r="Z10" s="51"/>
      <c r="AA10" s="51"/>
      <c r="AB10" s="51"/>
      <c r="AC10" s="51"/>
      <c r="AD10" s="51"/>
      <c r="AE10" s="51"/>
      <c r="AF10" s="51"/>
      <c r="AG10" s="51"/>
      <c r="AH10" s="51"/>
      <c r="AI10" s="51"/>
      <c r="AJ10" s="51"/>
    </row>
    <row r="11" spans="1:36" x14ac:dyDescent="0.25">
      <c r="A11" s="51" t="s">
        <v>35</v>
      </c>
      <c r="B11" s="51" t="s">
        <v>506</v>
      </c>
      <c r="C11" s="51"/>
      <c r="D11" s="51" t="s">
        <v>88</v>
      </c>
      <c r="E11" s="51" t="s">
        <v>20</v>
      </c>
      <c r="F11" s="51">
        <v>1</v>
      </c>
      <c r="G11" s="51" t="s">
        <v>531</v>
      </c>
      <c r="H11" s="51">
        <v>1</v>
      </c>
      <c r="I11" s="51" t="s">
        <v>532</v>
      </c>
      <c r="J11" s="51" t="s">
        <v>508</v>
      </c>
      <c r="K11" s="51" t="s">
        <v>508</v>
      </c>
      <c r="L11" s="51"/>
      <c r="M11" s="51"/>
      <c r="N11" s="51"/>
      <c r="O11" s="51"/>
      <c r="P11" s="51" t="s">
        <v>533</v>
      </c>
      <c r="Q11" s="51" t="s">
        <v>537</v>
      </c>
      <c r="R11" s="51" t="s">
        <v>535</v>
      </c>
      <c r="S11" s="51"/>
      <c r="T11" s="51"/>
      <c r="U11" s="51"/>
      <c r="V11" s="51"/>
      <c r="W11" s="51"/>
      <c r="X11" s="51"/>
      <c r="Y11" s="51"/>
      <c r="Z11" s="51"/>
      <c r="AA11" s="51"/>
      <c r="AB11" s="51"/>
      <c r="AC11" s="51"/>
      <c r="AD11" s="51"/>
      <c r="AE11" s="51"/>
      <c r="AF11" s="51"/>
      <c r="AG11" s="51"/>
      <c r="AH11" s="51"/>
      <c r="AI11" s="51"/>
      <c r="AJ11" s="51"/>
    </row>
    <row r="12" spans="1:36" x14ac:dyDescent="0.25">
      <c r="A12" s="51" t="s">
        <v>35</v>
      </c>
      <c r="B12" s="51" t="s">
        <v>506</v>
      </c>
      <c r="C12" s="51"/>
      <c r="D12" s="51" t="s">
        <v>87</v>
      </c>
      <c r="E12" s="51" t="s">
        <v>37</v>
      </c>
      <c r="F12" s="51">
        <v>1</v>
      </c>
      <c r="G12" s="51" t="s">
        <v>531</v>
      </c>
      <c r="H12" s="51">
        <v>1</v>
      </c>
      <c r="I12" s="51" t="s">
        <v>532</v>
      </c>
      <c r="J12" s="51" t="s">
        <v>508</v>
      </c>
      <c r="K12" s="51" t="s">
        <v>508</v>
      </c>
      <c r="L12" s="51"/>
      <c r="M12" s="51"/>
      <c r="N12" s="51"/>
      <c r="O12" s="51"/>
      <c r="P12" s="51" t="s">
        <v>533</v>
      </c>
      <c r="Q12" s="51" t="s">
        <v>538</v>
      </c>
      <c r="R12" s="51" t="s">
        <v>535</v>
      </c>
      <c r="S12" s="51"/>
      <c r="T12" s="51"/>
      <c r="U12" s="51"/>
      <c r="V12" s="51"/>
      <c r="W12" s="51"/>
      <c r="X12" s="51"/>
      <c r="Y12" s="51"/>
      <c r="Z12" s="51"/>
      <c r="AA12" s="51"/>
      <c r="AB12" s="51"/>
      <c r="AC12" s="51"/>
      <c r="AD12" s="51"/>
      <c r="AE12" s="51"/>
      <c r="AF12" s="51"/>
      <c r="AG12" s="51"/>
      <c r="AH12" s="51"/>
      <c r="AI12" s="51"/>
      <c r="AJ12" s="51"/>
    </row>
    <row r="13" spans="1:36" x14ac:dyDescent="0.25">
      <c r="A13" s="51" t="s">
        <v>35</v>
      </c>
      <c r="B13" s="51" t="s">
        <v>509</v>
      </c>
      <c r="C13" s="51" t="s">
        <v>510</v>
      </c>
      <c r="D13" s="51" t="s">
        <v>83</v>
      </c>
      <c r="E13" s="51" t="s">
        <v>20</v>
      </c>
      <c r="F13" s="51">
        <v>2</v>
      </c>
      <c r="G13" s="51" t="s">
        <v>531</v>
      </c>
      <c r="H13" s="51">
        <v>1</v>
      </c>
      <c r="I13" s="51" t="s">
        <v>532</v>
      </c>
      <c r="J13" s="51" t="s">
        <v>511</v>
      </c>
      <c r="K13" s="51" t="s">
        <v>508</v>
      </c>
      <c r="L13" s="51"/>
      <c r="M13" s="51"/>
      <c r="N13" s="51"/>
      <c r="O13" s="51"/>
      <c r="P13" s="51" t="s">
        <v>533</v>
      </c>
      <c r="Q13" s="51" t="s">
        <v>539</v>
      </c>
      <c r="R13" s="51" t="s">
        <v>535</v>
      </c>
      <c r="S13" s="51" t="s">
        <v>540</v>
      </c>
      <c r="T13" s="51"/>
      <c r="U13" s="51"/>
      <c r="V13" s="51"/>
      <c r="W13" s="51"/>
      <c r="X13" s="51"/>
      <c r="Y13" s="51"/>
      <c r="Z13" s="51"/>
      <c r="AA13" s="51"/>
      <c r="AB13" s="51"/>
      <c r="AC13" s="51"/>
      <c r="AD13" s="51"/>
      <c r="AE13" s="51"/>
      <c r="AF13" s="51"/>
      <c r="AG13" s="51"/>
      <c r="AH13" s="51"/>
      <c r="AI13" s="51"/>
      <c r="AJ13" s="51"/>
    </row>
    <row r="14" spans="1:36" x14ac:dyDescent="0.25">
      <c r="A14" s="51" t="s">
        <v>35</v>
      </c>
      <c r="B14" s="51" t="s">
        <v>509</v>
      </c>
      <c r="C14" s="51"/>
      <c r="D14" s="51" t="s">
        <v>90</v>
      </c>
      <c r="E14" s="51" t="s">
        <v>37</v>
      </c>
      <c r="F14" s="51">
        <v>2</v>
      </c>
      <c r="G14" s="51" t="s">
        <v>531</v>
      </c>
      <c r="H14" s="51">
        <v>1</v>
      </c>
      <c r="I14" s="51" t="s">
        <v>532</v>
      </c>
      <c r="J14" s="51" t="s">
        <v>511</v>
      </c>
      <c r="K14" s="51" t="s">
        <v>508</v>
      </c>
      <c r="L14" s="51"/>
      <c r="M14" s="51"/>
      <c r="N14" s="51"/>
      <c r="O14" s="51"/>
      <c r="P14" s="51" t="s">
        <v>533</v>
      </c>
      <c r="Q14" s="51" t="s">
        <v>541</v>
      </c>
      <c r="R14" s="51" t="s">
        <v>535</v>
      </c>
      <c r="S14" s="51" t="s">
        <v>540</v>
      </c>
      <c r="T14" s="51"/>
      <c r="U14" s="51"/>
      <c r="V14" s="51"/>
      <c r="W14" s="51"/>
      <c r="X14" s="51"/>
      <c r="Y14" s="51"/>
      <c r="Z14" s="51"/>
      <c r="AA14" s="51"/>
      <c r="AB14" s="51"/>
      <c r="AC14" s="51"/>
      <c r="AD14" s="51"/>
      <c r="AE14" s="51"/>
      <c r="AF14" s="51"/>
      <c r="AG14" s="51"/>
      <c r="AH14" s="51"/>
      <c r="AI14" s="51"/>
      <c r="AJ14" s="51"/>
    </row>
    <row r="15" spans="1:36" x14ac:dyDescent="0.25">
      <c r="A15" s="51" t="s">
        <v>35</v>
      </c>
      <c r="B15" s="51" t="s">
        <v>542</v>
      </c>
      <c r="C15" s="51" t="s">
        <v>519</v>
      </c>
      <c r="D15" s="51" t="s">
        <v>81</v>
      </c>
      <c r="E15" s="51" t="s">
        <v>20</v>
      </c>
      <c r="F15" s="51">
        <v>3</v>
      </c>
      <c r="G15" s="51" t="s">
        <v>531</v>
      </c>
      <c r="H15" s="51">
        <v>2</v>
      </c>
      <c r="I15" s="51" t="s">
        <v>543</v>
      </c>
      <c r="J15" s="51" t="s">
        <v>511</v>
      </c>
      <c r="K15" s="51" t="s">
        <v>508</v>
      </c>
      <c r="L15" s="51"/>
      <c r="M15" s="51"/>
      <c r="N15" s="51"/>
      <c r="O15" s="51"/>
      <c r="P15" s="51" t="s">
        <v>544</v>
      </c>
      <c r="Q15" s="51" t="s">
        <v>545</v>
      </c>
      <c r="R15" s="51" t="s">
        <v>535</v>
      </c>
      <c r="S15" s="51" t="s">
        <v>546</v>
      </c>
      <c r="T15" s="51"/>
      <c r="U15" s="51"/>
      <c r="V15" s="51"/>
      <c r="W15" s="51"/>
      <c r="X15" s="51"/>
      <c r="Y15" s="51"/>
      <c r="Z15" s="51"/>
      <c r="AA15" s="51"/>
      <c r="AB15" s="51"/>
      <c r="AC15" s="51"/>
      <c r="AD15" s="51"/>
      <c r="AE15" s="51"/>
      <c r="AF15" s="51"/>
      <c r="AG15" s="51"/>
      <c r="AH15" s="51"/>
      <c r="AI15" s="51"/>
      <c r="AJ15" s="51"/>
    </row>
    <row r="16" spans="1:36" x14ac:dyDescent="0.25">
      <c r="A16" s="51" t="s">
        <v>35</v>
      </c>
      <c r="B16" s="51" t="s">
        <v>542</v>
      </c>
      <c r="C16" s="51"/>
      <c r="D16" s="51" t="s">
        <v>80</v>
      </c>
      <c r="E16" s="51" t="s">
        <v>37</v>
      </c>
      <c r="F16" s="51">
        <v>3</v>
      </c>
      <c r="G16" s="51" t="s">
        <v>531</v>
      </c>
      <c r="H16" s="51">
        <v>2</v>
      </c>
      <c r="I16" s="51" t="s">
        <v>543</v>
      </c>
      <c r="J16" s="51" t="s">
        <v>511</v>
      </c>
      <c r="K16" s="51" t="s">
        <v>508</v>
      </c>
      <c r="L16" s="51"/>
      <c r="M16" s="51"/>
      <c r="N16" s="51"/>
      <c r="O16" s="51"/>
      <c r="P16" s="51" t="s">
        <v>544</v>
      </c>
      <c r="Q16" s="51" t="s">
        <v>545</v>
      </c>
      <c r="R16" s="51" t="s">
        <v>535</v>
      </c>
      <c r="S16" s="51" t="s">
        <v>540</v>
      </c>
      <c r="T16" s="51"/>
      <c r="U16" s="51"/>
      <c r="V16" s="51"/>
      <c r="W16" s="51"/>
      <c r="X16" s="51"/>
      <c r="Y16" s="51"/>
      <c r="Z16" s="51"/>
      <c r="AA16" s="51"/>
      <c r="AB16" s="51"/>
      <c r="AC16" s="51"/>
      <c r="AD16" s="51"/>
      <c r="AE16" s="51"/>
      <c r="AF16" s="51"/>
      <c r="AG16" s="51"/>
      <c r="AH16" s="51"/>
      <c r="AI16" s="51"/>
      <c r="AJ16" s="51"/>
    </row>
    <row r="17" spans="1:36" x14ac:dyDescent="0.25">
      <c r="A17" s="51" t="s">
        <v>35</v>
      </c>
      <c r="B17" s="51" t="s">
        <v>518</v>
      </c>
      <c r="C17" s="51" t="s">
        <v>547</v>
      </c>
      <c r="D17" s="51" t="s">
        <v>93</v>
      </c>
      <c r="E17" s="51" t="s">
        <v>20</v>
      </c>
      <c r="F17" s="51">
        <v>4</v>
      </c>
      <c r="G17" s="51" t="s">
        <v>531</v>
      </c>
      <c r="H17" s="51">
        <v>2</v>
      </c>
      <c r="I17" s="51" t="s">
        <v>543</v>
      </c>
      <c r="J17" s="51" t="s">
        <v>523</v>
      </c>
      <c r="K17" s="51" t="s">
        <v>508</v>
      </c>
      <c r="L17" s="51"/>
      <c r="M17" s="51"/>
      <c r="N17" s="51"/>
      <c r="O17" s="51"/>
      <c r="P17" s="51" t="s">
        <v>544</v>
      </c>
      <c r="Q17" s="51" t="s">
        <v>548</v>
      </c>
      <c r="R17" s="51" t="s">
        <v>535</v>
      </c>
      <c r="S17" s="51" t="s">
        <v>549</v>
      </c>
      <c r="T17" s="51"/>
      <c r="U17" s="51"/>
      <c r="V17" s="51"/>
      <c r="W17" s="51"/>
      <c r="X17" s="51"/>
      <c r="Y17" s="51"/>
      <c r="Z17" s="51"/>
      <c r="AA17" s="51"/>
      <c r="AB17" s="51"/>
      <c r="AC17" s="51"/>
      <c r="AD17" s="51"/>
      <c r="AE17" s="51"/>
      <c r="AF17" s="51"/>
      <c r="AG17" s="51"/>
      <c r="AH17" s="51"/>
      <c r="AI17" s="51"/>
      <c r="AJ17" s="51"/>
    </row>
    <row r="18" spans="1:36" x14ac:dyDescent="0.25">
      <c r="A18" s="51" t="s">
        <v>35</v>
      </c>
      <c r="B18" s="51" t="s">
        <v>518</v>
      </c>
      <c r="C18" s="51"/>
      <c r="D18" s="51" t="s">
        <v>103</v>
      </c>
      <c r="E18" s="51" t="s">
        <v>37</v>
      </c>
      <c r="F18" s="51">
        <v>4</v>
      </c>
      <c r="G18" s="51" t="s">
        <v>531</v>
      </c>
      <c r="H18" s="51">
        <v>2</v>
      </c>
      <c r="I18" s="51" t="s">
        <v>543</v>
      </c>
      <c r="J18" s="51" t="s">
        <v>523</v>
      </c>
      <c r="K18" s="51" t="s">
        <v>508</v>
      </c>
      <c r="L18" s="51"/>
      <c r="M18" s="51"/>
      <c r="N18" s="51"/>
      <c r="O18" s="51"/>
      <c r="P18" s="51" t="s">
        <v>544</v>
      </c>
      <c r="Q18" s="51" t="s">
        <v>550</v>
      </c>
      <c r="R18" s="51" t="s">
        <v>535</v>
      </c>
      <c r="S18" s="51" t="s">
        <v>540</v>
      </c>
      <c r="T18" s="51"/>
      <c r="U18" s="51"/>
      <c r="V18" s="51"/>
      <c r="W18" s="51"/>
      <c r="X18" s="51"/>
      <c r="Y18" s="51"/>
      <c r="Z18" s="51"/>
      <c r="AA18" s="51"/>
      <c r="AB18" s="51"/>
      <c r="AC18" s="51"/>
      <c r="AD18" s="51"/>
      <c r="AE18" s="51"/>
      <c r="AF18" s="51"/>
      <c r="AG18" s="51"/>
      <c r="AH18" s="51"/>
      <c r="AI18" s="51"/>
      <c r="AJ18" s="51"/>
    </row>
    <row r="19" spans="1:36" x14ac:dyDescent="0.25">
      <c r="A19" s="51" t="s">
        <v>35</v>
      </c>
      <c r="B19" s="51"/>
      <c r="C19" s="51" t="s">
        <v>551</v>
      </c>
      <c r="D19" s="51" t="s">
        <v>105</v>
      </c>
      <c r="E19" s="51" t="s">
        <v>37</v>
      </c>
      <c r="F19" s="51"/>
      <c r="G19" s="51" t="s">
        <v>531</v>
      </c>
      <c r="H19" s="51"/>
      <c r="I19" s="51"/>
      <c r="J19" s="51"/>
      <c r="K19" s="51"/>
      <c r="L19" s="51"/>
      <c r="M19" s="51"/>
      <c r="N19" s="51"/>
      <c r="O19" s="51"/>
      <c r="P19" s="51" t="s">
        <v>544</v>
      </c>
      <c r="Q19" s="51" t="s">
        <v>550</v>
      </c>
      <c r="R19" s="51" t="s">
        <v>535</v>
      </c>
      <c r="S19" s="51" t="s">
        <v>552</v>
      </c>
      <c r="T19" s="51"/>
      <c r="U19" s="51"/>
      <c r="V19" s="51"/>
      <c r="W19" s="51"/>
      <c r="X19" s="51"/>
      <c r="Y19" s="51"/>
      <c r="Z19" s="51"/>
      <c r="AA19" s="51"/>
      <c r="AB19" s="51"/>
      <c r="AC19" s="51"/>
      <c r="AD19" s="51"/>
      <c r="AE19" s="51"/>
      <c r="AF19" s="51"/>
      <c r="AG19" s="51"/>
      <c r="AH19" s="51"/>
      <c r="AI19" s="51"/>
      <c r="AJ19" s="51"/>
    </row>
    <row r="20" spans="1:36" x14ac:dyDescent="0.25">
      <c r="A20" s="51" t="s">
        <v>35</v>
      </c>
      <c r="B20" s="51" t="s">
        <v>553</v>
      </c>
      <c r="C20" s="51" t="s">
        <v>554</v>
      </c>
      <c r="D20" s="51" t="s">
        <v>95</v>
      </c>
      <c r="E20" s="51" t="s">
        <v>20</v>
      </c>
      <c r="F20" s="51">
        <v>9</v>
      </c>
      <c r="G20" s="51" t="s">
        <v>531</v>
      </c>
      <c r="H20" s="51">
        <v>2</v>
      </c>
      <c r="I20" s="51" t="s">
        <v>543</v>
      </c>
      <c r="J20" s="51" t="s">
        <v>520</v>
      </c>
      <c r="K20" s="51" t="s">
        <v>508</v>
      </c>
      <c r="L20" s="51"/>
      <c r="M20" s="51"/>
      <c r="N20" s="51"/>
      <c r="O20" s="51"/>
      <c r="P20" s="51"/>
      <c r="Q20" s="51" t="s">
        <v>548</v>
      </c>
      <c r="R20" s="51" t="s">
        <v>535</v>
      </c>
      <c r="S20" s="51"/>
      <c r="T20" s="51"/>
      <c r="U20" s="51"/>
      <c r="V20" s="51"/>
      <c r="W20" s="51"/>
      <c r="X20" s="51"/>
      <c r="Y20" s="51"/>
      <c r="Z20" s="51"/>
      <c r="AA20" s="51"/>
      <c r="AB20" s="51"/>
      <c r="AC20" s="51"/>
      <c r="AD20" s="51"/>
      <c r="AE20" s="51"/>
      <c r="AF20" s="51"/>
      <c r="AG20" s="51"/>
      <c r="AH20" s="51"/>
      <c r="AI20" s="51"/>
      <c r="AJ20" s="51"/>
    </row>
    <row r="21" spans="1:36" x14ac:dyDescent="0.25">
      <c r="A21" s="51" t="s">
        <v>35</v>
      </c>
      <c r="B21" s="51" t="s">
        <v>553</v>
      </c>
      <c r="C21" s="51"/>
      <c r="D21" s="51" t="s">
        <v>106</v>
      </c>
      <c r="E21" s="51" t="s">
        <v>37</v>
      </c>
      <c r="F21" s="51">
        <v>9</v>
      </c>
      <c r="G21" s="51" t="s">
        <v>531</v>
      </c>
      <c r="H21" s="51">
        <v>2</v>
      </c>
      <c r="I21" s="51" t="s">
        <v>543</v>
      </c>
      <c r="J21" s="51" t="s">
        <v>520</v>
      </c>
      <c r="K21" s="51" t="s">
        <v>508</v>
      </c>
      <c r="L21" s="51"/>
      <c r="M21" s="51"/>
      <c r="N21" s="51"/>
      <c r="O21" s="51"/>
      <c r="P21" s="51"/>
      <c r="Q21" s="51" t="s">
        <v>555</v>
      </c>
      <c r="R21" s="51" t="s">
        <v>535</v>
      </c>
      <c r="S21" s="51"/>
      <c r="T21" s="51"/>
      <c r="U21" s="51"/>
      <c r="V21" s="51"/>
      <c r="W21" s="51"/>
      <c r="X21" s="51"/>
      <c r="Y21" s="51"/>
      <c r="Z21" s="51"/>
      <c r="AA21" s="51"/>
      <c r="AB21" s="51"/>
      <c r="AC21" s="51"/>
      <c r="AD21" s="51"/>
      <c r="AE21" s="51"/>
      <c r="AF21" s="51"/>
      <c r="AG21" s="51"/>
      <c r="AH21" s="51"/>
      <c r="AI21" s="51"/>
      <c r="AJ21" s="51"/>
    </row>
    <row r="22" spans="1:36" x14ac:dyDescent="0.25">
      <c r="A22" s="51" t="s">
        <v>35</v>
      </c>
      <c r="B22" s="51" t="s">
        <v>556</v>
      </c>
      <c r="C22" s="51" t="s">
        <v>557</v>
      </c>
      <c r="D22" s="51" t="s">
        <v>101</v>
      </c>
      <c r="E22" s="51" t="s">
        <v>20</v>
      </c>
      <c r="F22" s="51">
        <v>9</v>
      </c>
      <c r="G22" s="51" t="s">
        <v>531</v>
      </c>
      <c r="H22" s="51">
        <v>2</v>
      </c>
      <c r="I22" s="51" t="s">
        <v>543</v>
      </c>
      <c r="J22" s="51" t="s">
        <v>520</v>
      </c>
      <c r="K22" s="51" t="s">
        <v>508</v>
      </c>
      <c r="L22" s="51"/>
      <c r="M22" s="51"/>
      <c r="N22" s="51"/>
      <c r="O22" s="51"/>
      <c r="P22" s="51"/>
      <c r="Q22" s="51" t="s">
        <v>558</v>
      </c>
      <c r="R22" s="51" t="s">
        <v>535</v>
      </c>
      <c r="S22" s="51"/>
      <c r="T22" s="51"/>
      <c r="U22" s="51"/>
      <c r="V22" s="51"/>
      <c r="W22" s="51"/>
      <c r="X22" s="51"/>
      <c r="Y22" s="51"/>
      <c r="Z22" s="51"/>
      <c r="AA22" s="51"/>
      <c r="AB22" s="51"/>
      <c r="AC22" s="51"/>
      <c r="AD22" s="51"/>
      <c r="AE22" s="51"/>
      <c r="AF22" s="51"/>
      <c r="AG22" s="51"/>
      <c r="AH22" s="51"/>
      <c r="AI22" s="51"/>
      <c r="AJ22" s="51"/>
    </row>
    <row r="23" spans="1:36" x14ac:dyDescent="0.25">
      <c r="A23" s="51" t="s">
        <v>35</v>
      </c>
      <c r="B23" s="51" t="s">
        <v>556</v>
      </c>
      <c r="C23" s="51"/>
      <c r="D23" s="51" t="s">
        <v>104</v>
      </c>
      <c r="E23" s="51" t="s">
        <v>37</v>
      </c>
      <c r="F23" s="51">
        <v>9</v>
      </c>
      <c r="G23" s="51" t="s">
        <v>531</v>
      </c>
      <c r="H23" s="51">
        <v>2</v>
      </c>
      <c r="I23" s="51" t="s">
        <v>543</v>
      </c>
      <c r="J23" s="51" t="s">
        <v>520</v>
      </c>
      <c r="K23" s="51" t="s">
        <v>508</v>
      </c>
      <c r="L23" s="51"/>
      <c r="M23" s="51"/>
      <c r="N23" s="51"/>
      <c r="O23" s="51"/>
      <c r="P23" s="51"/>
      <c r="Q23" s="51" t="s">
        <v>550</v>
      </c>
      <c r="R23" s="51" t="s">
        <v>535</v>
      </c>
      <c r="S23" s="51"/>
      <c r="T23" s="51"/>
      <c r="U23" s="51"/>
      <c r="V23" s="51"/>
      <c r="W23" s="51"/>
      <c r="X23" s="51"/>
      <c r="Y23" s="51"/>
      <c r="Z23" s="51"/>
      <c r="AA23" s="51"/>
      <c r="AB23" s="51"/>
      <c r="AC23" s="51"/>
      <c r="AD23" s="51"/>
      <c r="AE23" s="51"/>
      <c r="AF23" s="51"/>
      <c r="AG23" s="51"/>
      <c r="AH23" s="51"/>
      <c r="AI23" s="51"/>
      <c r="AJ23" s="51"/>
    </row>
    <row r="24" spans="1:36" x14ac:dyDescent="0.25">
      <c r="A24" s="51" t="s">
        <v>35</v>
      </c>
      <c r="B24" s="51" t="s">
        <v>559</v>
      </c>
      <c r="C24" s="51" t="s">
        <v>560</v>
      </c>
      <c r="D24" s="51" t="s">
        <v>76</v>
      </c>
      <c r="E24" s="51" t="s">
        <v>20</v>
      </c>
      <c r="F24" s="51">
        <v>5</v>
      </c>
      <c r="G24" s="51" t="s">
        <v>531</v>
      </c>
      <c r="H24" s="51">
        <v>3</v>
      </c>
      <c r="I24" s="51">
        <v>8</v>
      </c>
      <c r="J24" s="51" t="s">
        <v>522</v>
      </c>
      <c r="K24" s="51" t="s">
        <v>511</v>
      </c>
      <c r="L24" s="51"/>
      <c r="M24" s="51"/>
      <c r="N24" s="51"/>
      <c r="O24" s="51"/>
      <c r="P24" s="51"/>
      <c r="Q24" s="51" t="s">
        <v>561</v>
      </c>
      <c r="R24" s="51" t="s">
        <v>535</v>
      </c>
      <c r="S24" s="51" t="s">
        <v>562</v>
      </c>
      <c r="T24" s="51"/>
      <c r="U24" s="51"/>
      <c r="V24" s="51"/>
      <c r="W24" s="51"/>
      <c r="X24" s="51"/>
      <c r="Y24" s="51"/>
      <c r="Z24" s="51"/>
      <c r="AA24" s="51"/>
      <c r="AB24" s="51"/>
      <c r="AC24" s="51"/>
      <c r="AD24" s="51"/>
      <c r="AE24" s="51"/>
      <c r="AF24" s="51"/>
      <c r="AG24" s="51"/>
      <c r="AH24" s="51"/>
      <c r="AI24" s="51"/>
      <c r="AJ24" s="51"/>
    </row>
    <row r="25" spans="1:36" x14ac:dyDescent="0.25">
      <c r="A25" s="51" t="s">
        <v>35</v>
      </c>
      <c r="B25" s="51" t="s">
        <v>559</v>
      </c>
      <c r="C25" s="51"/>
      <c r="D25" s="51" t="s">
        <v>100</v>
      </c>
      <c r="E25" s="51" t="s">
        <v>37</v>
      </c>
      <c r="F25" s="51">
        <v>5</v>
      </c>
      <c r="G25" s="51" t="s">
        <v>531</v>
      </c>
      <c r="H25" s="51">
        <v>3</v>
      </c>
      <c r="I25" s="51">
        <v>8</v>
      </c>
      <c r="J25" s="51" t="s">
        <v>522</v>
      </c>
      <c r="K25" s="51" t="s">
        <v>511</v>
      </c>
      <c r="L25" s="51"/>
      <c r="M25" s="51"/>
      <c r="N25" s="51"/>
      <c r="O25" s="51"/>
      <c r="P25" s="51"/>
      <c r="Q25" s="51" t="s">
        <v>558</v>
      </c>
      <c r="R25" s="51" t="s">
        <v>535</v>
      </c>
      <c r="S25" s="51"/>
      <c r="T25" s="51"/>
      <c r="U25" s="51"/>
      <c r="V25" s="51"/>
      <c r="W25" s="51"/>
      <c r="X25" s="51"/>
      <c r="Y25" s="51"/>
      <c r="Z25" s="51"/>
      <c r="AA25" s="51"/>
      <c r="AB25" s="51"/>
      <c r="AC25" s="51"/>
      <c r="AD25" s="51"/>
      <c r="AE25" s="51"/>
      <c r="AF25" s="51"/>
      <c r="AG25" s="51"/>
      <c r="AH25" s="51"/>
      <c r="AI25" s="51"/>
      <c r="AJ25" s="51"/>
    </row>
    <row r="26" spans="1:36" x14ac:dyDescent="0.25">
      <c r="A26" s="51" t="s">
        <v>35</v>
      </c>
      <c r="B26" s="51" t="s">
        <v>563</v>
      </c>
      <c r="C26" s="51" t="s">
        <v>564</v>
      </c>
      <c r="D26" s="51" t="s">
        <v>73</v>
      </c>
      <c r="E26" s="51" t="s">
        <v>20</v>
      </c>
      <c r="F26" s="51">
        <v>6</v>
      </c>
      <c r="G26" s="51" t="s">
        <v>531</v>
      </c>
      <c r="H26" s="51">
        <v>3</v>
      </c>
      <c r="I26" s="51">
        <v>8</v>
      </c>
      <c r="J26" s="51" t="s">
        <v>521</v>
      </c>
      <c r="K26" s="51" t="s">
        <v>511</v>
      </c>
      <c r="L26" s="51"/>
      <c r="M26" s="51"/>
      <c r="N26" s="51"/>
      <c r="O26" s="51"/>
      <c r="P26" s="51"/>
      <c r="Q26" s="51"/>
      <c r="R26" s="51" t="s">
        <v>535</v>
      </c>
      <c r="S26" s="51" t="s">
        <v>764</v>
      </c>
      <c r="T26" s="51"/>
      <c r="U26" s="51"/>
      <c r="V26" s="51"/>
      <c r="W26" s="51"/>
      <c r="X26" s="51"/>
      <c r="Y26" s="51"/>
      <c r="Z26" s="51"/>
      <c r="AA26" s="51"/>
      <c r="AB26" s="51"/>
      <c r="AC26" s="51"/>
      <c r="AD26" s="51"/>
      <c r="AE26" s="51"/>
      <c r="AF26" s="51"/>
      <c r="AG26" s="51"/>
      <c r="AH26" s="51"/>
      <c r="AI26" s="51"/>
      <c r="AJ26" s="51"/>
    </row>
    <row r="27" spans="1:36" x14ac:dyDescent="0.25">
      <c r="A27" s="51" t="s">
        <v>35</v>
      </c>
      <c r="B27" s="51" t="s">
        <v>563</v>
      </c>
      <c r="C27" s="51"/>
      <c r="D27" s="51" t="s">
        <v>110</v>
      </c>
      <c r="E27" s="51" t="s">
        <v>37</v>
      </c>
      <c r="F27" s="51">
        <v>6</v>
      </c>
      <c r="G27" s="51" t="s">
        <v>531</v>
      </c>
      <c r="H27" s="51">
        <v>3</v>
      </c>
      <c r="I27" s="51">
        <v>8</v>
      </c>
      <c r="J27" s="51" t="s">
        <v>521</v>
      </c>
      <c r="K27" s="51" t="s">
        <v>511</v>
      </c>
      <c r="L27" s="51"/>
      <c r="M27" s="51"/>
      <c r="N27" s="51"/>
      <c r="O27" s="51"/>
      <c r="P27" s="51"/>
      <c r="Q27" s="51"/>
      <c r="R27" s="51" t="s">
        <v>535</v>
      </c>
      <c r="S27" s="51"/>
      <c r="T27" s="51"/>
      <c r="U27" s="51"/>
      <c r="V27" s="51"/>
      <c r="W27" s="51"/>
      <c r="X27" s="51"/>
      <c r="Y27" s="51"/>
      <c r="Z27" s="51"/>
      <c r="AA27" s="51"/>
      <c r="AB27" s="51"/>
      <c r="AC27" s="51"/>
      <c r="AD27" s="51"/>
      <c r="AE27" s="51"/>
      <c r="AF27" s="51"/>
      <c r="AG27" s="51"/>
      <c r="AH27" s="51"/>
      <c r="AI27" s="51"/>
      <c r="AJ27" s="51"/>
    </row>
    <row r="28" spans="1:36" x14ac:dyDescent="0.25">
      <c r="A28" s="51" t="s">
        <v>35</v>
      </c>
      <c r="B28" s="51" t="s">
        <v>565</v>
      </c>
      <c r="C28" s="51" t="s">
        <v>566</v>
      </c>
      <c r="D28" s="51" t="s">
        <v>567</v>
      </c>
      <c r="E28" s="51" t="s">
        <v>20</v>
      </c>
      <c r="F28" s="51">
        <v>8</v>
      </c>
      <c r="G28" s="51" t="s">
        <v>531</v>
      </c>
      <c r="H28" s="51">
        <v>4</v>
      </c>
      <c r="I28" s="51">
        <v>32</v>
      </c>
      <c r="J28" s="51" t="s">
        <v>568</v>
      </c>
      <c r="K28" s="51" t="s">
        <v>569</v>
      </c>
      <c r="L28" s="51"/>
      <c r="M28" s="51"/>
      <c r="N28" s="51"/>
      <c r="O28" s="51"/>
      <c r="P28" s="51" t="s">
        <v>570</v>
      </c>
      <c r="Q28" s="51"/>
      <c r="R28" s="51" t="s">
        <v>535</v>
      </c>
      <c r="S28" s="51" t="s">
        <v>571</v>
      </c>
      <c r="T28" s="51"/>
      <c r="U28" s="51"/>
      <c r="V28" s="51"/>
      <c r="W28" s="51"/>
      <c r="X28" s="51"/>
      <c r="Y28" s="51"/>
      <c r="Z28" s="51"/>
      <c r="AA28" s="51"/>
      <c r="AB28" s="51"/>
      <c r="AC28" s="51"/>
      <c r="AD28" s="51"/>
      <c r="AE28" s="51"/>
      <c r="AF28" s="51"/>
      <c r="AG28" s="51"/>
      <c r="AH28" s="51"/>
      <c r="AI28" s="51"/>
      <c r="AJ28" s="51"/>
    </row>
    <row r="29" spans="1:36" x14ac:dyDescent="0.25">
      <c r="A29" s="51" t="s">
        <v>35</v>
      </c>
      <c r="B29" s="51" t="s">
        <v>565</v>
      </c>
      <c r="C29" s="51"/>
      <c r="D29" s="51" t="s">
        <v>68</v>
      </c>
      <c r="E29" s="51" t="s">
        <v>37</v>
      </c>
      <c r="F29" s="51">
        <v>8</v>
      </c>
      <c r="G29" s="51" t="s">
        <v>531</v>
      </c>
      <c r="H29" s="51">
        <v>4</v>
      </c>
      <c r="I29" s="51">
        <v>32</v>
      </c>
      <c r="J29" s="51" t="s">
        <v>568</v>
      </c>
      <c r="K29" s="51" t="s">
        <v>569</v>
      </c>
      <c r="L29" s="51"/>
      <c r="M29" s="51"/>
      <c r="N29" s="51"/>
      <c r="O29" s="51"/>
      <c r="P29" s="51" t="s">
        <v>570</v>
      </c>
      <c r="Q29" s="51"/>
      <c r="R29" s="51" t="s">
        <v>535</v>
      </c>
      <c r="S29" s="51"/>
      <c r="T29" s="51"/>
      <c r="U29" s="51"/>
      <c r="V29" s="51"/>
      <c r="W29" s="51"/>
      <c r="X29" s="51"/>
      <c r="Y29" s="51"/>
      <c r="Z29" s="51"/>
      <c r="AA29" s="51"/>
      <c r="AB29" s="51"/>
      <c r="AC29" s="51"/>
      <c r="AD29" s="51"/>
      <c r="AE29" s="51"/>
      <c r="AF29" s="51"/>
      <c r="AG29" s="51"/>
      <c r="AH29" s="51"/>
      <c r="AI29" s="51"/>
      <c r="AJ29" s="51"/>
    </row>
    <row r="30" spans="1:36" x14ac:dyDescent="0.25">
      <c r="A30" s="51" t="s">
        <v>35</v>
      </c>
      <c r="B30" s="51" t="s">
        <v>572</v>
      </c>
      <c r="C30" s="51" t="s">
        <v>573</v>
      </c>
      <c r="D30" s="51" t="s">
        <v>97</v>
      </c>
      <c r="E30" s="51" t="s">
        <v>20</v>
      </c>
      <c r="F30" s="51"/>
      <c r="G30" s="51" t="s">
        <v>531</v>
      </c>
      <c r="H30" s="51"/>
      <c r="I30" s="51"/>
      <c r="J30" s="51"/>
      <c r="K30" s="51"/>
      <c r="L30" s="51"/>
      <c r="M30" s="51"/>
      <c r="N30" s="51"/>
      <c r="O30" s="51"/>
      <c r="P30" s="51"/>
      <c r="Q30" s="51"/>
      <c r="R30" s="51" t="s">
        <v>535</v>
      </c>
      <c r="S30" s="51" t="s">
        <v>574</v>
      </c>
      <c r="T30" s="51"/>
      <c r="U30" s="51"/>
      <c r="V30" s="51"/>
      <c r="W30" s="51"/>
      <c r="X30" s="51"/>
      <c r="Y30" s="51"/>
      <c r="Z30" s="51"/>
      <c r="AA30" s="51"/>
      <c r="AB30" s="51"/>
      <c r="AC30" s="51"/>
      <c r="AD30" s="51"/>
      <c r="AE30" s="51"/>
      <c r="AF30" s="51"/>
      <c r="AG30" s="51"/>
      <c r="AH30" s="51"/>
      <c r="AI30" s="51"/>
      <c r="AJ30" s="51"/>
    </row>
    <row r="31" spans="1:36" x14ac:dyDescent="0.25">
      <c r="A31" s="51" t="s">
        <v>35</v>
      </c>
      <c r="B31" s="51"/>
      <c r="C31" s="51"/>
      <c r="D31" s="51" t="s">
        <v>77</v>
      </c>
      <c r="E31" s="51" t="s">
        <v>20</v>
      </c>
      <c r="F31" s="51">
        <v>9</v>
      </c>
      <c r="G31" s="51" t="s">
        <v>531</v>
      </c>
      <c r="H31" s="51">
        <v>2</v>
      </c>
      <c r="I31" s="51" t="s">
        <v>543</v>
      </c>
      <c r="J31" s="51" t="s">
        <v>520</v>
      </c>
      <c r="K31" s="51" t="s">
        <v>508</v>
      </c>
      <c r="L31" s="51"/>
      <c r="M31" s="51"/>
      <c r="N31" s="51"/>
      <c r="O31" s="51"/>
      <c r="P31" s="51"/>
      <c r="Q31" s="51"/>
      <c r="R31" s="51" t="s">
        <v>535</v>
      </c>
      <c r="S31" s="51" t="s">
        <v>575</v>
      </c>
      <c r="T31" s="51"/>
      <c r="U31" s="51"/>
      <c r="V31" s="51"/>
      <c r="W31" s="51"/>
      <c r="X31" s="51"/>
      <c r="Y31" s="51"/>
      <c r="Z31" s="51"/>
      <c r="AA31" s="51"/>
      <c r="AB31" s="51"/>
      <c r="AC31" s="51"/>
      <c r="AD31" s="51"/>
      <c r="AE31" s="51"/>
      <c r="AF31" s="51"/>
      <c r="AG31" s="51"/>
      <c r="AH31" s="51"/>
      <c r="AI31" s="51"/>
      <c r="AJ31" s="51"/>
    </row>
    <row r="32" spans="1:36" x14ac:dyDescent="0.25">
      <c r="A32" s="51" t="s">
        <v>35</v>
      </c>
      <c r="B32" s="51" t="s">
        <v>572</v>
      </c>
      <c r="C32" s="51"/>
      <c r="D32" s="51" t="s">
        <v>107</v>
      </c>
      <c r="E32" s="51" t="s">
        <v>37</v>
      </c>
      <c r="F32" s="51">
        <v>9</v>
      </c>
      <c r="G32" s="51" t="s">
        <v>531</v>
      </c>
      <c r="H32" s="51">
        <v>2</v>
      </c>
      <c r="I32" s="51" t="s">
        <v>543</v>
      </c>
      <c r="J32" s="51" t="s">
        <v>520</v>
      </c>
      <c r="K32" s="51" t="s">
        <v>508</v>
      </c>
      <c r="L32" s="51"/>
      <c r="M32" s="51"/>
      <c r="N32" s="51"/>
      <c r="O32" s="51"/>
      <c r="P32" s="51"/>
      <c r="Q32" s="51"/>
      <c r="R32" s="51" t="s">
        <v>535</v>
      </c>
      <c r="S32" s="51" t="s">
        <v>575</v>
      </c>
      <c r="T32" s="51" t="s">
        <v>576</v>
      </c>
      <c r="U32" s="51"/>
      <c r="V32" s="51"/>
      <c r="W32" s="51"/>
      <c r="X32" s="51"/>
      <c r="Y32" s="51"/>
      <c r="Z32" s="51"/>
      <c r="AA32" s="51"/>
      <c r="AB32" s="51"/>
      <c r="AC32" s="51"/>
      <c r="AD32" s="51"/>
      <c r="AE32" s="51"/>
      <c r="AF32" s="51"/>
      <c r="AG32" s="51"/>
      <c r="AH32" s="51"/>
      <c r="AI32" s="51"/>
      <c r="AJ32" s="51"/>
    </row>
    <row r="33" spans="1:36" x14ac:dyDescent="0.25">
      <c r="A33" s="51" t="s">
        <v>35</v>
      </c>
      <c r="B33" s="51" t="s">
        <v>577</v>
      </c>
      <c r="C33" s="51" t="s">
        <v>578</v>
      </c>
      <c r="D33" s="51" t="s">
        <v>102</v>
      </c>
      <c r="E33" s="51" t="s">
        <v>20</v>
      </c>
      <c r="F33" s="51">
        <v>9</v>
      </c>
      <c r="G33" s="51" t="s">
        <v>531</v>
      </c>
      <c r="H33" s="51">
        <v>2</v>
      </c>
      <c r="I33" s="51" t="s">
        <v>543</v>
      </c>
      <c r="J33" s="51" t="s">
        <v>520</v>
      </c>
      <c r="K33" s="51" t="s">
        <v>508</v>
      </c>
      <c r="L33" s="51"/>
      <c r="M33" s="51"/>
      <c r="N33" s="51"/>
      <c r="O33" s="51"/>
      <c r="P33" s="51"/>
      <c r="Q33" s="51"/>
      <c r="R33" s="51" t="s">
        <v>535</v>
      </c>
      <c r="S33" s="51" t="s">
        <v>579</v>
      </c>
      <c r="T33" s="51" t="s">
        <v>580</v>
      </c>
      <c r="U33" s="51"/>
      <c r="V33" s="51"/>
      <c r="W33" s="51"/>
      <c r="X33" s="51"/>
      <c r="Y33" s="51"/>
      <c r="Z33" s="51"/>
      <c r="AA33" s="51"/>
      <c r="AB33" s="51"/>
      <c r="AC33" s="51"/>
      <c r="AD33" s="51"/>
      <c r="AE33" s="51"/>
      <c r="AF33" s="51"/>
      <c r="AG33" s="51"/>
      <c r="AH33" s="51"/>
      <c r="AI33" s="51"/>
      <c r="AJ33" s="51"/>
    </row>
    <row r="34" spans="1:36" x14ac:dyDescent="0.25">
      <c r="A34" s="51" t="s">
        <v>35</v>
      </c>
      <c r="B34" s="51" t="s">
        <v>577</v>
      </c>
      <c r="C34" s="51"/>
      <c r="D34" s="51" t="s">
        <v>94</v>
      </c>
      <c r="E34" s="51" t="s">
        <v>37</v>
      </c>
      <c r="F34" s="51">
        <v>9</v>
      </c>
      <c r="G34" s="51" t="s">
        <v>531</v>
      </c>
      <c r="H34" s="51">
        <v>2</v>
      </c>
      <c r="I34" s="51" t="s">
        <v>543</v>
      </c>
      <c r="J34" s="51" t="s">
        <v>520</v>
      </c>
      <c r="K34" s="51" t="s">
        <v>508</v>
      </c>
      <c r="L34" s="51"/>
      <c r="M34" s="51"/>
      <c r="N34" s="51"/>
      <c r="O34" s="51"/>
      <c r="P34" s="51"/>
      <c r="Q34" s="51"/>
      <c r="R34" s="51" t="s">
        <v>535</v>
      </c>
      <c r="S34" s="51" t="s">
        <v>575</v>
      </c>
      <c r="T34" s="51"/>
      <c r="U34" s="51"/>
      <c r="V34" s="51"/>
      <c r="W34" s="51"/>
      <c r="X34" s="51"/>
      <c r="Y34" s="51"/>
      <c r="Z34" s="51"/>
      <c r="AA34" s="51"/>
      <c r="AB34" s="51"/>
      <c r="AC34" s="51"/>
      <c r="AD34" s="51"/>
      <c r="AE34" s="51"/>
      <c r="AF34" s="51"/>
      <c r="AG34" s="51"/>
      <c r="AH34" s="51"/>
      <c r="AI34" s="51"/>
      <c r="AJ34" s="51"/>
    </row>
    <row r="35" spans="1:36" x14ac:dyDescent="0.25">
      <c r="A35" s="51" t="s">
        <v>35</v>
      </c>
      <c r="B35" s="51" t="s">
        <v>581</v>
      </c>
      <c r="C35" s="51" t="s">
        <v>582</v>
      </c>
      <c r="D35" s="51" t="s">
        <v>97</v>
      </c>
      <c r="E35" s="51" t="s">
        <v>20</v>
      </c>
      <c r="F35" s="51">
        <v>14</v>
      </c>
      <c r="G35" s="51" t="s">
        <v>531</v>
      </c>
      <c r="H35" s="51">
        <v>2</v>
      </c>
      <c r="I35" s="51" t="s">
        <v>543</v>
      </c>
      <c r="J35" s="51" t="s">
        <v>584</v>
      </c>
      <c r="K35" s="51" t="s">
        <v>508</v>
      </c>
      <c r="L35" s="51"/>
      <c r="M35" s="51"/>
      <c r="N35" s="51"/>
      <c r="O35" s="51"/>
      <c r="P35" s="51"/>
      <c r="Q35" s="51"/>
      <c r="R35" s="51" t="s">
        <v>535</v>
      </c>
      <c r="S35" s="51" t="s">
        <v>585</v>
      </c>
      <c r="T35" s="51"/>
      <c r="U35" s="51"/>
      <c r="V35" s="51"/>
      <c r="W35" s="51"/>
      <c r="X35" s="51"/>
      <c r="Y35" s="51"/>
      <c r="Z35" s="51"/>
      <c r="AA35" s="51"/>
      <c r="AB35" s="51"/>
      <c r="AC35" s="51"/>
      <c r="AD35" s="51"/>
      <c r="AE35" s="51"/>
      <c r="AF35" s="51"/>
      <c r="AG35" s="51"/>
      <c r="AH35" s="51"/>
      <c r="AI35" s="51"/>
      <c r="AJ35" s="51"/>
    </row>
    <row r="36" spans="1:36" x14ac:dyDescent="0.25">
      <c r="A36" s="51" t="s">
        <v>35</v>
      </c>
      <c r="B36" s="51" t="s">
        <v>581</v>
      </c>
      <c r="C36" s="51"/>
      <c r="D36" s="51" t="s">
        <v>108</v>
      </c>
      <c r="E36" s="51" t="s">
        <v>37</v>
      </c>
      <c r="F36" s="51">
        <v>14</v>
      </c>
      <c r="G36" s="51" t="s">
        <v>531</v>
      </c>
      <c r="H36" s="51">
        <v>2</v>
      </c>
      <c r="I36" s="51" t="s">
        <v>543</v>
      </c>
      <c r="J36" s="51" t="s">
        <v>584</v>
      </c>
      <c r="K36" s="51" t="s">
        <v>508</v>
      </c>
      <c r="L36" s="51"/>
      <c r="M36" s="51"/>
      <c r="N36" s="51"/>
      <c r="O36" s="51"/>
      <c r="P36" s="51"/>
      <c r="Q36" s="51"/>
      <c r="R36" s="51" t="s">
        <v>535</v>
      </c>
      <c r="S36" s="51" t="s">
        <v>586</v>
      </c>
      <c r="T36" s="51" t="s">
        <v>587</v>
      </c>
      <c r="U36" s="51"/>
      <c r="V36" s="51"/>
      <c r="W36" s="51"/>
      <c r="X36" s="51"/>
      <c r="Y36" s="51"/>
      <c r="Z36" s="51"/>
      <c r="AA36" s="51"/>
      <c r="AB36" s="51"/>
      <c r="AC36" s="51"/>
      <c r="AD36" s="51"/>
      <c r="AE36" s="51"/>
      <c r="AF36" s="51"/>
      <c r="AG36" s="51"/>
      <c r="AH36" s="51"/>
      <c r="AI36" s="51"/>
      <c r="AJ36" s="51"/>
    </row>
    <row r="37" spans="1:36" x14ac:dyDescent="0.25">
      <c r="A37" s="51" t="s">
        <v>35</v>
      </c>
      <c r="B37" s="51" t="s">
        <v>588</v>
      </c>
      <c r="C37" s="51" t="s">
        <v>589</v>
      </c>
      <c r="D37" s="51" t="s">
        <v>99</v>
      </c>
      <c r="E37" s="51" t="s">
        <v>20</v>
      </c>
      <c r="F37" s="51">
        <v>8</v>
      </c>
      <c r="G37" s="51" t="s">
        <v>531</v>
      </c>
      <c r="H37" s="51">
        <v>4</v>
      </c>
      <c r="I37" s="51" t="s">
        <v>590</v>
      </c>
      <c r="J37" s="51" t="s">
        <v>568</v>
      </c>
      <c r="K37" s="51" t="s">
        <v>569</v>
      </c>
      <c r="L37" s="51" t="s">
        <v>511</v>
      </c>
      <c r="M37" s="51"/>
      <c r="N37" s="51"/>
      <c r="O37" s="51"/>
      <c r="P37" s="51" t="s">
        <v>544</v>
      </c>
      <c r="Q37" s="51" t="s">
        <v>548</v>
      </c>
      <c r="R37" s="51" t="s">
        <v>535</v>
      </c>
      <c r="S37" s="51" t="s">
        <v>591</v>
      </c>
      <c r="T37" s="51"/>
      <c r="U37" s="51"/>
      <c r="V37" s="51"/>
      <c r="W37" s="51"/>
      <c r="X37" s="51"/>
      <c r="Y37" s="51"/>
      <c r="Z37" s="51"/>
      <c r="AA37" s="51"/>
      <c r="AB37" s="51"/>
      <c r="AC37" s="51"/>
      <c r="AD37" s="51"/>
      <c r="AE37" s="51"/>
      <c r="AF37" s="51"/>
      <c r="AG37" s="51"/>
      <c r="AH37" s="51"/>
      <c r="AI37" s="51"/>
      <c r="AJ37" s="51"/>
    </row>
    <row r="38" spans="1:36" x14ac:dyDescent="0.25">
      <c r="A38" s="51" t="s">
        <v>35</v>
      </c>
      <c r="B38" s="51" t="s">
        <v>588</v>
      </c>
      <c r="C38" s="51"/>
      <c r="D38" s="51" t="s">
        <v>109</v>
      </c>
      <c r="E38" s="51" t="s">
        <v>37</v>
      </c>
      <c r="F38" s="51">
        <v>8</v>
      </c>
      <c r="G38" s="51" t="s">
        <v>531</v>
      </c>
      <c r="H38" s="51">
        <v>4</v>
      </c>
      <c r="I38" s="51" t="s">
        <v>590</v>
      </c>
      <c r="J38" s="51" t="s">
        <v>568</v>
      </c>
      <c r="K38" s="51" t="s">
        <v>569</v>
      </c>
      <c r="L38" s="51" t="s">
        <v>511</v>
      </c>
      <c r="M38" s="51" t="s">
        <v>765</v>
      </c>
      <c r="N38" s="51"/>
      <c r="O38" s="51"/>
      <c r="P38" s="51"/>
      <c r="Q38" s="51" t="s">
        <v>592</v>
      </c>
      <c r="R38" s="51" t="s">
        <v>535</v>
      </c>
      <c r="S38" s="51"/>
      <c r="T38" s="51"/>
      <c r="U38" s="51"/>
      <c r="V38" s="51"/>
      <c r="W38" s="51"/>
      <c r="X38" s="51"/>
      <c r="Y38" s="51"/>
      <c r="Z38" s="51"/>
      <c r="AA38" s="51"/>
      <c r="AB38" s="51"/>
      <c r="AC38" s="51"/>
      <c r="AD38" s="51"/>
      <c r="AE38" s="51"/>
      <c r="AF38" s="51"/>
      <c r="AG38" s="51"/>
      <c r="AH38" s="51"/>
      <c r="AI38" s="51"/>
      <c r="AJ38" s="51"/>
    </row>
    <row r="39" spans="1:36" x14ac:dyDescent="0.25">
      <c r="A39" s="51" t="s">
        <v>35</v>
      </c>
      <c r="B39" s="51" t="s">
        <v>593</v>
      </c>
      <c r="C39" s="51" t="s">
        <v>594</v>
      </c>
      <c r="D39" s="51" t="s">
        <v>69</v>
      </c>
      <c r="E39" s="51" t="s">
        <v>20</v>
      </c>
      <c r="F39" s="51">
        <v>8</v>
      </c>
      <c r="G39" s="51" t="s">
        <v>531</v>
      </c>
      <c r="H39" s="51">
        <v>4</v>
      </c>
      <c r="I39" s="51" t="s">
        <v>590</v>
      </c>
      <c r="J39" s="51" t="s">
        <v>568</v>
      </c>
      <c r="K39" s="51" t="s">
        <v>569</v>
      </c>
      <c r="L39" s="51" t="s">
        <v>511</v>
      </c>
      <c r="M39" s="51"/>
      <c r="N39" s="51"/>
      <c r="O39" s="51"/>
      <c r="P39" s="51" t="s">
        <v>570</v>
      </c>
      <c r="Q39" s="51" t="s">
        <v>595</v>
      </c>
      <c r="R39" s="51" t="s">
        <v>535</v>
      </c>
      <c r="S39" s="51" t="s">
        <v>591</v>
      </c>
      <c r="T39" s="51" t="s">
        <v>596</v>
      </c>
      <c r="U39" s="51"/>
      <c r="V39" s="51"/>
      <c r="W39" s="51"/>
      <c r="X39" s="51"/>
      <c r="Y39" s="51"/>
      <c r="Z39" s="51"/>
      <c r="AA39" s="51"/>
      <c r="AB39" s="51"/>
      <c r="AC39" s="51"/>
      <c r="AD39" s="51"/>
      <c r="AE39" s="51"/>
      <c r="AF39" s="51"/>
      <c r="AG39" s="51"/>
      <c r="AH39" s="51"/>
      <c r="AI39" s="51"/>
      <c r="AJ39" s="51"/>
    </row>
    <row r="40" spans="1:36" x14ac:dyDescent="0.25">
      <c r="A40" s="51" t="s">
        <v>35</v>
      </c>
      <c r="B40" s="51" t="s">
        <v>593</v>
      </c>
      <c r="C40" s="51"/>
      <c r="D40" s="51" t="s">
        <v>70</v>
      </c>
      <c r="E40" s="51" t="s">
        <v>37</v>
      </c>
      <c r="F40" s="51">
        <v>8</v>
      </c>
      <c r="G40" s="51" t="s">
        <v>531</v>
      </c>
      <c r="H40" s="51">
        <v>4</v>
      </c>
      <c r="I40" s="51" t="s">
        <v>590</v>
      </c>
      <c r="J40" s="51" t="s">
        <v>568</v>
      </c>
      <c r="K40" s="51" t="s">
        <v>569</v>
      </c>
      <c r="L40" s="51" t="s">
        <v>511</v>
      </c>
      <c r="M40" s="51"/>
      <c r="N40" s="51"/>
      <c r="O40" s="51"/>
      <c r="P40" s="51" t="s">
        <v>570</v>
      </c>
      <c r="Q40" s="51" t="s">
        <v>597</v>
      </c>
      <c r="R40" s="51" t="s">
        <v>535</v>
      </c>
      <c r="S40" s="51" t="s">
        <v>598</v>
      </c>
      <c r="T40" s="51" t="s">
        <v>599</v>
      </c>
      <c r="U40" s="51"/>
      <c r="V40" s="51"/>
      <c r="W40" s="51"/>
      <c r="X40" s="51"/>
      <c r="Y40" s="51"/>
      <c r="Z40" s="51"/>
      <c r="AA40" s="51"/>
      <c r="AB40" s="51"/>
      <c r="AC40" s="51"/>
      <c r="AD40" s="51"/>
      <c r="AE40" s="51"/>
      <c r="AF40" s="51"/>
      <c r="AG40" s="51"/>
      <c r="AH40" s="51"/>
      <c r="AI40" s="51"/>
      <c r="AJ40" s="51"/>
    </row>
    <row r="41" spans="1:36" x14ac:dyDescent="0.25">
      <c r="A41" s="51" t="s">
        <v>35</v>
      </c>
      <c r="B41" s="51" t="s">
        <v>600</v>
      </c>
      <c r="C41" s="51" t="s">
        <v>601</v>
      </c>
      <c r="D41" s="51" t="s">
        <v>75</v>
      </c>
      <c r="E41" s="51" t="s">
        <v>20</v>
      </c>
      <c r="F41" s="51">
        <v>8</v>
      </c>
      <c r="G41" s="51" t="s">
        <v>531</v>
      </c>
      <c r="H41" s="51">
        <v>4</v>
      </c>
      <c r="I41" s="51" t="s">
        <v>590</v>
      </c>
      <c r="J41" s="51" t="s">
        <v>568</v>
      </c>
      <c r="K41" s="51" t="s">
        <v>569</v>
      </c>
      <c r="L41" s="51" t="s">
        <v>511</v>
      </c>
      <c r="M41" s="51"/>
      <c r="N41" s="51"/>
      <c r="O41" s="51"/>
      <c r="P41" s="51" t="s">
        <v>544</v>
      </c>
      <c r="Q41" s="51" t="s">
        <v>561</v>
      </c>
      <c r="R41" s="51" t="s">
        <v>535</v>
      </c>
      <c r="S41" s="51" t="s">
        <v>591</v>
      </c>
      <c r="T41" s="51" t="s">
        <v>602</v>
      </c>
      <c r="U41" s="51"/>
      <c r="V41" s="51"/>
      <c r="W41" s="51"/>
      <c r="X41" s="51"/>
      <c r="Y41" s="51"/>
      <c r="Z41" s="51"/>
      <c r="AA41" s="51"/>
      <c r="AB41" s="51"/>
      <c r="AC41" s="51"/>
      <c r="AD41" s="51"/>
      <c r="AE41" s="51"/>
      <c r="AF41" s="51"/>
      <c r="AG41" s="51"/>
      <c r="AH41" s="51"/>
      <c r="AI41" s="51"/>
      <c r="AJ41" s="51"/>
    </row>
    <row r="42" spans="1:36" x14ac:dyDescent="0.25">
      <c r="A42" s="51" t="s">
        <v>35</v>
      </c>
      <c r="B42" s="51" t="s">
        <v>600</v>
      </c>
      <c r="C42" s="51"/>
      <c r="D42" s="51" t="s">
        <v>113</v>
      </c>
      <c r="E42" s="51" t="s">
        <v>37</v>
      </c>
      <c r="F42" s="51">
        <v>8</v>
      </c>
      <c r="G42" s="51" t="s">
        <v>531</v>
      </c>
      <c r="H42" s="51">
        <v>4</v>
      </c>
      <c r="I42" s="51" t="s">
        <v>590</v>
      </c>
      <c r="J42" s="51" t="s">
        <v>568</v>
      </c>
      <c r="K42" s="51" t="s">
        <v>569</v>
      </c>
      <c r="L42" s="51" t="s">
        <v>511</v>
      </c>
      <c r="M42" s="51"/>
      <c r="N42" s="51"/>
      <c r="O42" s="51"/>
      <c r="P42" s="51"/>
      <c r="Q42" s="51" t="s">
        <v>603</v>
      </c>
      <c r="R42" s="51" t="s">
        <v>535</v>
      </c>
      <c r="S42" s="51" t="s">
        <v>604</v>
      </c>
      <c r="T42" s="51" t="s">
        <v>605</v>
      </c>
      <c r="U42" s="51"/>
      <c r="V42" s="51"/>
      <c r="W42" s="51"/>
      <c r="X42" s="51"/>
      <c r="Y42" s="51"/>
      <c r="Z42" s="51"/>
      <c r="AA42" s="51"/>
      <c r="AB42" s="51"/>
      <c r="AC42" s="51"/>
      <c r="AD42" s="51"/>
      <c r="AE42" s="51"/>
      <c r="AF42" s="51"/>
      <c r="AG42" s="51"/>
      <c r="AH42" s="51"/>
      <c r="AI42" s="51"/>
      <c r="AJ42" s="51"/>
    </row>
    <row r="43" spans="1:36" x14ac:dyDescent="0.25">
      <c r="A43" s="51" t="s">
        <v>35</v>
      </c>
      <c r="B43" s="51" t="s">
        <v>606</v>
      </c>
      <c r="C43" s="51" t="s">
        <v>607</v>
      </c>
      <c r="D43" s="51" t="s">
        <v>96</v>
      </c>
      <c r="E43" s="51" t="s">
        <v>20</v>
      </c>
      <c r="F43" s="51">
        <v>13</v>
      </c>
      <c r="G43" s="51" t="s">
        <v>531</v>
      </c>
      <c r="H43" s="51">
        <v>8</v>
      </c>
      <c r="I43" s="51">
        <v>33</v>
      </c>
      <c r="J43" s="51" t="s">
        <v>568</v>
      </c>
      <c r="K43" s="51" t="s">
        <v>523</v>
      </c>
      <c r="L43" s="51" t="s">
        <v>511</v>
      </c>
      <c r="M43" s="51"/>
      <c r="N43" s="51"/>
      <c r="O43" s="51"/>
      <c r="P43" s="51" t="s">
        <v>544</v>
      </c>
      <c r="Q43" s="51" t="s">
        <v>548</v>
      </c>
      <c r="R43" s="51" t="s">
        <v>535</v>
      </c>
      <c r="S43" s="51" t="s">
        <v>609</v>
      </c>
      <c r="T43" s="51"/>
      <c r="U43" s="51"/>
      <c r="V43" s="51"/>
      <c r="W43" s="51"/>
      <c r="X43" s="51"/>
      <c r="Y43" s="51"/>
      <c r="Z43" s="51"/>
      <c r="AA43" s="51"/>
      <c r="AB43" s="51"/>
      <c r="AC43" s="51"/>
      <c r="AD43" s="51"/>
      <c r="AE43" s="51"/>
      <c r="AF43" s="51"/>
      <c r="AG43" s="51"/>
      <c r="AH43" s="51"/>
      <c r="AI43" s="51"/>
      <c r="AJ43" s="51"/>
    </row>
    <row r="44" spans="1:36" x14ac:dyDescent="0.25">
      <c r="A44" s="51" t="s">
        <v>35</v>
      </c>
      <c r="B44" s="51" t="s">
        <v>606</v>
      </c>
      <c r="C44" s="51"/>
      <c r="D44" s="51" t="s">
        <v>114</v>
      </c>
      <c r="E44" s="51" t="s">
        <v>37</v>
      </c>
      <c r="F44" s="51">
        <v>13</v>
      </c>
      <c r="G44" s="51" t="s">
        <v>531</v>
      </c>
      <c r="H44" s="51">
        <v>8</v>
      </c>
      <c r="I44" s="51" t="s">
        <v>610</v>
      </c>
      <c r="J44" s="51" t="s">
        <v>568</v>
      </c>
      <c r="K44" s="51" t="s">
        <v>523</v>
      </c>
      <c r="L44" s="51" t="s">
        <v>511</v>
      </c>
      <c r="M44" s="51"/>
      <c r="N44" s="51"/>
      <c r="O44" s="51"/>
      <c r="P44" s="51"/>
      <c r="Q44" s="51" t="s">
        <v>603</v>
      </c>
      <c r="R44" s="51" t="s">
        <v>535</v>
      </c>
      <c r="S44" s="51"/>
      <c r="T44" s="51"/>
      <c r="U44" s="51"/>
      <c r="V44" s="51"/>
      <c r="W44" s="51"/>
      <c r="X44" s="51"/>
      <c r="Y44" s="51"/>
      <c r="Z44" s="51"/>
      <c r="AA44" s="51"/>
      <c r="AB44" s="51"/>
      <c r="AC44" s="51"/>
      <c r="AD44" s="51"/>
      <c r="AE44" s="51"/>
      <c r="AF44" s="51"/>
      <c r="AG44" s="51"/>
      <c r="AH44" s="51"/>
      <c r="AI44" s="51"/>
      <c r="AJ44" s="51"/>
    </row>
    <row r="45" spans="1:36" x14ac:dyDescent="0.25">
      <c r="A45" s="51" t="s">
        <v>35</v>
      </c>
      <c r="B45" s="51" t="s">
        <v>611</v>
      </c>
      <c r="C45" s="51" t="s">
        <v>612</v>
      </c>
      <c r="D45" s="51" t="s">
        <v>74</v>
      </c>
      <c r="E45" s="51" t="s">
        <v>20</v>
      </c>
      <c r="F45" s="51">
        <v>13</v>
      </c>
      <c r="G45" s="51" t="s">
        <v>531</v>
      </c>
      <c r="H45" s="51">
        <v>8</v>
      </c>
      <c r="I45" s="51">
        <v>33</v>
      </c>
      <c r="J45" s="51" t="s">
        <v>568</v>
      </c>
      <c r="K45" s="51" t="s">
        <v>523</v>
      </c>
      <c r="L45" s="51" t="s">
        <v>511</v>
      </c>
      <c r="M45" s="51"/>
      <c r="N45" s="51"/>
      <c r="O45" s="51"/>
      <c r="P45" s="51" t="s">
        <v>544</v>
      </c>
      <c r="Q45" s="51" t="s">
        <v>561</v>
      </c>
      <c r="R45" s="51" t="s">
        <v>535</v>
      </c>
      <c r="S45" s="51" t="s">
        <v>591</v>
      </c>
      <c r="T45" s="51" t="s">
        <v>613</v>
      </c>
      <c r="U45" s="51"/>
      <c r="V45" s="51"/>
      <c r="W45" s="51"/>
      <c r="X45" s="51"/>
      <c r="Y45" s="51"/>
      <c r="Z45" s="51"/>
      <c r="AA45" s="51"/>
      <c r="AB45" s="51"/>
      <c r="AC45" s="51"/>
      <c r="AD45" s="51"/>
      <c r="AE45" s="51"/>
      <c r="AF45" s="51"/>
      <c r="AG45" s="51"/>
      <c r="AH45" s="51"/>
      <c r="AI45" s="51"/>
      <c r="AJ45" s="51"/>
    </row>
    <row r="46" spans="1:36" x14ac:dyDescent="0.25">
      <c r="A46" s="51" t="s">
        <v>35</v>
      </c>
      <c r="B46" s="51" t="s">
        <v>611</v>
      </c>
      <c r="C46" s="51"/>
      <c r="D46" s="51" t="s">
        <v>115</v>
      </c>
      <c r="E46" s="51" t="s">
        <v>37</v>
      </c>
      <c r="F46" s="51">
        <v>13</v>
      </c>
      <c r="G46" s="51" t="s">
        <v>531</v>
      </c>
      <c r="H46" s="51">
        <v>8</v>
      </c>
      <c r="I46" s="51" t="s">
        <v>610</v>
      </c>
      <c r="J46" s="51" t="s">
        <v>568</v>
      </c>
      <c r="K46" s="51" t="s">
        <v>523</v>
      </c>
      <c r="L46" s="51" t="s">
        <v>511</v>
      </c>
      <c r="M46" s="51"/>
      <c r="N46" s="51"/>
      <c r="O46" s="51"/>
      <c r="P46" s="51"/>
      <c r="Q46" s="51" t="s">
        <v>603</v>
      </c>
      <c r="R46" s="51" t="s">
        <v>535</v>
      </c>
      <c r="S46" s="51"/>
      <c r="T46" s="51" t="s">
        <v>614</v>
      </c>
      <c r="U46" s="51"/>
      <c r="V46" s="51"/>
      <c r="W46" s="51"/>
      <c r="X46" s="51"/>
      <c r="Y46" s="51"/>
      <c r="Z46" s="51"/>
      <c r="AA46" s="51"/>
      <c r="AB46" s="51"/>
      <c r="AC46" s="51"/>
      <c r="AD46" s="51"/>
      <c r="AE46" s="51"/>
      <c r="AF46" s="51"/>
      <c r="AG46" s="51"/>
      <c r="AH46" s="51"/>
      <c r="AI46" s="51"/>
      <c r="AJ46" s="51"/>
    </row>
    <row r="47" spans="1:36" x14ac:dyDescent="0.25">
      <c r="A47" s="51" t="s">
        <v>35</v>
      </c>
      <c r="B47" s="51" t="s">
        <v>615</v>
      </c>
      <c r="C47" s="51" t="s">
        <v>616</v>
      </c>
      <c r="D47" s="51" t="s">
        <v>79</v>
      </c>
      <c r="E47" s="51" t="s">
        <v>20</v>
      </c>
      <c r="F47" s="51">
        <v>13</v>
      </c>
      <c r="G47" s="51" t="s">
        <v>531</v>
      </c>
      <c r="H47" s="51">
        <v>8</v>
      </c>
      <c r="I47" s="51">
        <v>33</v>
      </c>
      <c r="J47" s="51" t="s">
        <v>568</v>
      </c>
      <c r="K47" s="51" t="s">
        <v>523</v>
      </c>
      <c r="L47" s="51" t="s">
        <v>511</v>
      </c>
      <c r="M47" s="51"/>
      <c r="N47" s="51"/>
      <c r="O47" s="51"/>
      <c r="P47" s="51" t="s">
        <v>544</v>
      </c>
      <c r="Q47" s="51" t="s">
        <v>561</v>
      </c>
      <c r="R47" s="51" t="s">
        <v>535</v>
      </c>
      <c r="S47" s="51"/>
      <c r="T47" s="51" t="s">
        <v>617</v>
      </c>
      <c r="U47" s="51"/>
      <c r="V47" s="51"/>
      <c r="W47" s="51"/>
      <c r="X47" s="51"/>
      <c r="Y47" s="51"/>
      <c r="Z47" s="51"/>
      <c r="AA47" s="51"/>
      <c r="AB47" s="51"/>
      <c r="AC47" s="51"/>
      <c r="AD47" s="51"/>
      <c r="AE47" s="51"/>
      <c r="AF47" s="51"/>
      <c r="AG47" s="51"/>
      <c r="AH47" s="51"/>
      <c r="AI47" s="51"/>
      <c r="AJ47" s="51"/>
    </row>
    <row r="48" spans="1:36" x14ac:dyDescent="0.25">
      <c r="A48" s="51" t="s">
        <v>35</v>
      </c>
      <c r="B48" s="51" t="s">
        <v>615</v>
      </c>
      <c r="C48" s="51"/>
      <c r="D48" s="51" t="s">
        <v>86</v>
      </c>
      <c r="E48" s="51" t="s">
        <v>37</v>
      </c>
      <c r="F48" s="51">
        <v>13</v>
      </c>
      <c r="G48" s="51" t="s">
        <v>531</v>
      </c>
      <c r="H48" s="51">
        <v>8</v>
      </c>
      <c r="I48" s="51" t="s">
        <v>610</v>
      </c>
      <c r="J48" s="51" t="s">
        <v>568</v>
      </c>
      <c r="K48" s="51" t="s">
        <v>523</v>
      </c>
      <c r="L48" s="51" t="s">
        <v>511</v>
      </c>
      <c r="M48" s="51"/>
      <c r="N48" s="51"/>
      <c r="O48" s="51"/>
      <c r="P48" s="51"/>
      <c r="Q48" s="51" t="s">
        <v>618</v>
      </c>
      <c r="R48" s="51" t="s">
        <v>535</v>
      </c>
      <c r="S48" s="51"/>
      <c r="T48" s="51" t="s">
        <v>619</v>
      </c>
      <c r="U48" s="51"/>
      <c r="V48" s="51"/>
      <c r="W48" s="51"/>
      <c r="X48" s="51"/>
      <c r="Y48" s="51"/>
      <c r="Z48" s="51"/>
      <c r="AA48" s="51"/>
      <c r="AB48" s="51"/>
      <c r="AC48" s="51"/>
      <c r="AD48" s="51"/>
      <c r="AE48" s="51"/>
      <c r="AF48" s="51"/>
      <c r="AG48" s="51"/>
      <c r="AH48" s="51"/>
      <c r="AI48" s="51"/>
      <c r="AJ48" s="51"/>
    </row>
    <row r="49" spans="1:36" x14ac:dyDescent="0.25">
      <c r="A49" s="51" t="s">
        <v>35</v>
      </c>
      <c r="B49" s="51" t="s">
        <v>620</v>
      </c>
      <c r="C49" s="51" t="s">
        <v>621</v>
      </c>
      <c r="D49" s="51" t="s">
        <v>85</v>
      </c>
      <c r="E49" s="51" t="s">
        <v>20</v>
      </c>
      <c r="F49" s="51">
        <v>13</v>
      </c>
      <c r="G49" s="51" t="s">
        <v>511</v>
      </c>
      <c r="H49" s="51">
        <v>8</v>
      </c>
      <c r="I49" s="51">
        <v>33</v>
      </c>
      <c r="J49" s="51" t="s">
        <v>568</v>
      </c>
      <c r="K49" s="51" t="s">
        <v>523</v>
      </c>
      <c r="L49" s="51" t="s">
        <v>511</v>
      </c>
      <c r="M49" s="51"/>
      <c r="N49" s="51"/>
      <c r="O49" s="51"/>
      <c r="P49" s="51" t="s">
        <v>544</v>
      </c>
      <c r="Q49" s="51" t="s">
        <v>618</v>
      </c>
      <c r="R49" s="51" t="s">
        <v>535</v>
      </c>
      <c r="S49" s="51" t="s">
        <v>623</v>
      </c>
      <c r="T49" s="51" t="s">
        <v>622</v>
      </c>
      <c r="U49" s="51"/>
      <c r="V49" s="51"/>
      <c r="W49" s="51"/>
      <c r="X49" s="51"/>
      <c r="Y49" s="51"/>
      <c r="Z49" s="51"/>
      <c r="AA49" s="51"/>
      <c r="AB49" s="51"/>
      <c r="AC49" s="51"/>
      <c r="AD49" s="51"/>
      <c r="AE49" s="51"/>
      <c r="AF49" s="51"/>
      <c r="AG49" s="51"/>
      <c r="AH49" s="51"/>
      <c r="AI49" s="51"/>
      <c r="AJ49" s="51"/>
    </row>
    <row r="50" spans="1:36" x14ac:dyDescent="0.25">
      <c r="A50" s="51" t="s">
        <v>35</v>
      </c>
      <c r="B50" s="51"/>
      <c r="C50" s="51"/>
      <c r="D50" s="51" t="s">
        <v>123</v>
      </c>
      <c r="E50" s="51" t="s">
        <v>37</v>
      </c>
      <c r="F50" s="51">
        <v>13</v>
      </c>
      <c r="G50" s="51" t="s">
        <v>511</v>
      </c>
      <c r="H50" s="51">
        <v>8</v>
      </c>
      <c r="I50" s="51" t="s">
        <v>610</v>
      </c>
      <c r="J50" s="51" t="s">
        <v>568</v>
      </c>
      <c r="K50" s="51" t="s">
        <v>523</v>
      </c>
      <c r="L50" s="51" t="s">
        <v>511</v>
      </c>
      <c r="M50" s="51"/>
      <c r="N50" s="51"/>
      <c r="O50" s="51"/>
      <c r="P50" s="51" t="s">
        <v>544</v>
      </c>
      <c r="Q50" s="51" t="s">
        <v>624</v>
      </c>
      <c r="R50" s="51" t="s">
        <v>535</v>
      </c>
      <c r="S50" s="51" t="s">
        <v>623</v>
      </c>
      <c r="T50" s="51"/>
      <c r="U50" s="51"/>
      <c r="V50" s="51"/>
      <c r="W50" s="51"/>
      <c r="X50" s="51"/>
      <c r="Y50" s="51"/>
      <c r="Z50" s="51"/>
      <c r="AA50" s="51"/>
      <c r="AB50" s="51"/>
      <c r="AC50" s="51"/>
      <c r="AD50" s="51"/>
      <c r="AE50" s="51"/>
      <c r="AF50" s="51"/>
      <c r="AG50" s="51"/>
      <c r="AH50" s="51"/>
      <c r="AI50" s="51"/>
      <c r="AJ50" s="51"/>
    </row>
    <row r="51" spans="1:36" x14ac:dyDescent="0.25">
      <c r="A51" s="51" t="s">
        <v>35</v>
      </c>
      <c r="B51" s="51" t="s">
        <v>625</v>
      </c>
      <c r="C51" s="51" t="s">
        <v>626</v>
      </c>
      <c r="D51" s="51" t="s">
        <v>84</v>
      </c>
      <c r="E51" s="51" t="s">
        <v>20</v>
      </c>
      <c r="F51" s="51">
        <v>13</v>
      </c>
      <c r="G51" s="51" t="s">
        <v>511</v>
      </c>
      <c r="H51" s="51">
        <v>8</v>
      </c>
      <c r="I51" s="51">
        <v>33</v>
      </c>
      <c r="J51" s="51" t="s">
        <v>568</v>
      </c>
      <c r="K51" s="51" t="s">
        <v>523</v>
      </c>
      <c r="L51" s="51" t="s">
        <v>511</v>
      </c>
      <c r="M51" s="51"/>
      <c r="N51" s="51"/>
      <c r="O51" s="51"/>
      <c r="P51" s="51" t="s">
        <v>544</v>
      </c>
      <c r="Q51" s="51" t="s">
        <v>627</v>
      </c>
      <c r="R51" s="51" t="s">
        <v>535</v>
      </c>
      <c r="S51" s="51" t="s">
        <v>623</v>
      </c>
      <c r="T51" s="51" t="s">
        <v>622</v>
      </c>
      <c r="U51" s="51"/>
      <c r="V51" s="51"/>
      <c r="W51" s="51"/>
      <c r="X51" s="51"/>
      <c r="Y51" s="51"/>
      <c r="Z51" s="51"/>
      <c r="AA51" s="51"/>
      <c r="AB51" s="51"/>
      <c r="AC51" s="51"/>
      <c r="AD51" s="51"/>
      <c r="AE51" s="51"/>
      <c r="AF51" s="51"/>
      <c r="AG51" s="51"/>
      <c r="AH51" s="51"/>
      <c r="AI51" s="51"/>
      <c r="AJ51" s="51"/>
    </row>
    <row r="52" spans="1:36" x14ac:dyDescent="0.25">
      <c r="A52" s="51" t="s">
        <v>35</v>
      </c>
      <c r="B52" s="51"/>
      <c r="C52" s="51"/>
      <c r="D52" s="51" t="s">
        <v>117</v>
      </c>
      <c r="E52" s="51" t="s">
        <v>37</v>
      </c>
      <c r="F52" s="51">
        <v>13</v>
      </c>
      <c r="G52" s="51" t="s">
        <v>511</v>
      </c>
      <c r="H52" s="51">
        <v>8</v>
      </c>
      <c r="I52" s="51" t="s">
        <v>610</v>
      </c>
      <c r="J52" s="51" t="s">
        <v>568</v>
      </c>
      <c r="K52" s="51" t="s">
        <v>523</v>
      </c>
      <c r="L52" s="51" t="s">
        <v>511</v>
      </c>
      <c r="M52" s="51"/>
      <c r="N52" s="51"/>
      <c r="O52" s="51"/>
      <c r="P52" s="51" t="s">
        <v>544</v>
      </c>
      <c r="Q52" s="51" t="s">
        <v>628</v>
      </c>
      <c r="R52" s="51" t="s">
        <v>535</v>
      </c>
      <c r="S52" s="51" t="s">
        <v>623</v>
      </c>
      <c r="T52" s="51"/>
      <c r="U52" s="51"/>
      <c r="V52" s="51"/>
      <c r="W52" s="51"/>
      <c r="X52" s="51"/>
      <c r="Y52" s="51"/>
      <c r="Z52" s="51"/>
      <c r="AA52" s="51"/>
      <c r="AB52" s="51"/>
      <c r="AC52" s="51"/>
      <c r="AD52" s="51"/>
      <c r="AE52" s="51"/>
      <c r="AF52" s="51"/>
      <c r="AG52" s="51"/>
      <c r="AH52" s="51"/>
      <c r="AI52" s="51"/>
      <c r="AJ52" s="51"/>
    </row>
    <row r="53" spans="1:36" x14ac:dyDescent="0.25">
      <c r="A53" s="51" t="s">
        <v>35</v>
      </c>
      <c r="B53" s="51" t="s">
        <v>629</v>
      </c>
      <c r="C53" s="51" t="s">
        <v>630</v>
      </c>
      <c r="D53" s="51" t="s">
        <v>78</v>
      </c>
      <c r="E53" s="51" t="s">
        <v>20</v>
      </c>
      <c r="F53" s="51">
        <v>13</v>
      </c>
      <c r="G53" s="51" t="s">
        <v>511</v>
      </c>
      <c r="H53" s="51">
        <v>8</v>
      </c>
      <c r="I53" s="51">
        <v>33</v>
      </c>
      <c r="J53" s="51" t="s">
        <v>568</v>
      </c>
      <c r="K53" s="51" t="s">
        <v>523</v>
      </c>
      <c r="L53" s="51" t="s">
        <v>511</v>
      </c>
      <c r="M53" s="51"/>
      <c r="N53" s="51"/>
      <c r="O53" s="51"/>
      <c r="P53" s="51" t="s">
        <v>544</v>
      </c>
      <c r="Q53" s="51" t="s">
        <v>561</v>
      </c>
      <c r="R53" s="51" t="s">
        <v>535</v>
      </c>
      <c r="S53" s="51"/>
      <c r="T53" s="51" t="s">
        <v>622</v>
      </c>
      <c r="U53" s="51"/>
      <c r="V53" s="51"/>
      <c r="W53" s="51"/>
      <c r="X53" s="51"/>
      <c r="Y53" s="51"/>
      <c r="Z53" s="51"/>
      <c r="AA53" s="51"/>
      <c r="AB53" s="51"/>
      <c r="AC53" s="51"/>
      <c r="AD53" s="51"/>
      <c r="AE53" s="51"/>
      <c r="AF53" s="51"/>
      <c r="AG53" s="51"/>
      <c r="AH53" s="51"/>
      <c r="AI53" s="51"/>
      <c r="AJ53" s="51"/>
    </row>
    <row r="54" spans="1:36" x14ac:dyDescent="0.25">
      <c r="A54" s="51" t="s">
        <v>35</v>
      </c>
      <c r="B54" s="51"/>
      <c r="C54" s="51"/>
      <c r="D54" s="51" t="s">
        <v>139</v>
      </c>
      <c r="E54" s="51" t="s">
        <v>37</v>
      </c>
      <c r="F54" s="51">
        <v>13</v>
      </c>
      <c r="G54" s="51" t="s">
        <v>511</v>
      </c>
      <c r="H54" s="51">
        <v>8</v>
      </c>
      <c r="I54" s="51" t="s">
        <v>610</v>
      </c>
      <c r="J54" s="51" t="s">
        <v>568</v>
      </c>
      <c r="K54" s="51" t="s">
        <v>523</v>
      </c>
      <c r="L54" s="51" t="s">
        <v>511</v>
      </c>
      <c r="M54" s="51"/>
      <c r="N54" s="51"/>
      <c r="O54" s="51"/>
      <c r="P54" s="51" t="s">
        <v>544</v>
      </c>
      <c r="Q54" s="51" t="s">
        <v>631</v>
      </c>
      <c r="R54" s="51" t="s">
        <v>535</v>
      </c>
      <c r="S54" s="51"/>
      <c r="T54" s="51"/>
      <c r="U54" s="51"/>
      <c r="V54" s="51"/>
      <c r="W54" s="51"/>
      <c r="X54" s="51"/>
      <c r="Y54" s="51"/>
      <c r="Z54" s="51"/>
      <c r="AA54" s="51"/>
      <c r="AB54" s="51"/>
      <c r="AC54" s="51"/>
      <c r="AD54" s="51"/>
      <c r="AE54" s="51"/>
      <c r="AF54" s="51"/>
      <c r="AG54" s="51"/>
      <c r="AH54" s="51"/>
      <c r="AI54" s="51"/>
      <c r="AJ54" s="51"/>
    </row>
    <row r="55" spans="1:36" x14ac:dyDescent="0.25">
      <c r="A55" s="51" t="s">
        <v>35</v>
      </c>
      <c r="B55" s="51" t="s">
        <v>632</v>
      </c>
      <c r="C55" s="51" t="s">
        <v>633</v>
      </c>
      <c r="D55" s="51" t="s">
        <v>132</v>
      </c>
      <c r="E55" s="51" t="s">
        <v>20</v>
      </c>
      <c r="F55" s="51">
        <v>17</v>
      </c>
      <c r="G55" s="51" t="s">
        <v>511</v>
      </c>
      <c r="H55" s="51">
        <v>8</v>
      </c>
      <c r="I55" s="51">
        <v>33</v>
      </c>
      <c r="J55" s="51" t="s">
        <v>634</v>
      </c>
      <c r="K55" s="51" t="s">
        <v>523</v>
      </c>
      <c r="L55" s="51" t="s">
        <v>511</v>
      </c>
      <c r="M55" s="51"/>
      <c r="N55" s="51"/>
      <c r="O55" s="51"/>
      <c r="P55" s="51" t="s">
        <v>544</v>
      </c>
      <c r="Q55" s="51"/>
      <c r="R55" s="51" t="s">
        <v>535</v>
      </c>
      <c r="S55" s="51" t="s">
        <v>742</v>
      </c>
      <c r="T55" s="51" t="s">
        <v>635</v>
      </c>
      <c r="U55" s="51"/>
      <c r="V55" s="51"/>
      <c r="W55" s="51"/>
      <c r="X55" s="51"/>
      <c r="Y55" s="51"/>
      <c r="Z55" s="51"/>
      <c r="AA55" s="51"/>
      <c r="AB55" s="51"/>
      <c r="AC55" s="51"/>
      <c r="AD55" s="51"/>
      <c r="AE55" s="51"/>
      <c r="AF55" s="51"/>
      <c r="AG55" s="51"/>
      <c r="AH55" s="51"/>
      <c r="AI55" s="51"/>
      <c r="AJ55" s="51"/>
    </row>
    <row r="56" spans="1:36" x14ac:dyDescent="0.25">
      <c r="A56" s="51" t="s">
        <v>35</v>
      </c>
      <c r="B56" s="51"/>
      <c r="C56" s="51"/>
      <c r="D56" s="51" t="s">
        <v>131</v>
      </c>
      <c r="E56" s="51" t="s">
        <v>37</v>
      </c>
      <c r="F56" s="51">
        <v>17</v>
      </c>
      <c r="G56" s="51" t="s">
        <v>511</v>
      </c>
      <c r="H56" s="51">
        <v>8</v>
      </c>
      <c r="I56" s="51" t="s">
        <v>610</v>
      </c>
      <c r="J56" s="51" t="s">
        <v>634</v>
      </c>
      <c r="K56" s="51" t="s">
        <v>523</v>
      </c>
      <c r="L56" s="51" t="s">
        <v>511</v>
      </c>
      <c r="M56" s="51"/>
      <c r="N56" s="51"/>
      <c r="O56" s="51"/>
      <c r="P56" s="51" t="s">
        <v>544</v>
      </c>
      <c r="Q56" s="51"/>
      <c r="R56" s="51" t="s">
        <v>535</v>
      </c>
      <c r="S56" s="51" t="s">
        <v>636</v>
      </c>
      <c r="T56" s="51"/>
      <c r="U56" s="51"/>
      <c r="V56" s="51"/>
      <c r="W56" s="51"/>
      <c r="X56" s="51"/>
      <c r="Y56" s="51"/>
      <c r="Z56" s="51"/>
      <c r="AA56" s="51"/>
      <c r="AB56" s="51"/>
      <c r="AC56" s="51"/>
      <c r="AD56" s="51"/>
      <c r="AE56" s="51"/>
      <c r="AF56" s="51"/>
      <c r="AG56" s="51"/>
      <c r="AH56" s="51"/>
      <c r="AI56" s="51"/>
      <c r="AJ56" s="51"/>
    </row>
    <row r="57" spans="1:36" x14ac:dyDescent="0.25">
      <c r="A57" s="51" t="s">
        <v>35</v>
      </c>
      <c r="B57" s="51" t="s">
        <v>637</v>
      </c>
      <c r="C57" s="51" t="s">
        <v>638</v>
      </c>
      <c r="D57" s="51" t="s">
        <v>119</v>
      </c>
      <c r="E57" s="51" t="s">
        <v>20</v>
      </c>
      <c r="F57" s="51">
        <v>17</v>
      </c>
      <c r="G57" s="51" t="s">
        <v>511</v>
      </c>
      <c r="H57" s="51">
        <v>8</v>
      </c>
      <c r="I57" s="51">
        <v>33</v>
      </c>
      <c r="J57" s="51" t="s">
        <v>634</v>
      </c>
      <c r="K57" s="51" t="s">
        <v>523</v>
      </c>
      <c r="L57" s="51" t="s">
        <v>511</v>
      </c>
      <c r="M57" s="51"/>
      <c r="N57" s="51"/>
      <c r="O57" s="51"/>
      <c r="P57" s="51" t="s">
        <v>544</v>
      </c>
      <c r="Q57" s="51"/>
      <c r="R57" s="51" t="s">
        <v>535</v>
      </c>
      <c r="S57" s="51" t="s">
        <v>639</v>
      </c>
      <c r="T57" s="51"/>
      <c r="U57" s="51"/>
      <c r="V57" s="51"/>
      <c r="W57" s="51"/>
      <c r="X57" s="51"/>
      <c r="Y57" s="51"/>
      <c r="Z57" s="51"/>
      <c r="AA57" s="51"/>
      <c r="AB57" s="51"/>
      <c r="AC57" s="51"/>
      <c r="AD57" s="51"/>
      <c r="AE57" s="51"/>
      <c r="AF57" s="51"/>
      <c r="AG57" s="51"/>
      <c r="AH57" s="51"/>
      <c r="AI57" s="51"/>
      <c r="AJ57" s="51"/>
    </row>
    <row r="58" spans="1:36" x14ac:dyDescent="0.25">
      <c r="A58" s="51" t="s">
        <v>35</v>
      </c>
      <c r="B58" s="51"/>
      <c r="C58" s="51"/>
      <c r="D58" s="51" t="s">
        <v>129</v>
      </c>
      <c r="E58" s="51" t="s">
        <v>37</v>
      </c>
      <c r="F58" s="51">
        <v>17</v>
      </c>
      <c r="G58" s="51" t="s">
        <v>511</v>
      </c>
      <c r="H58" s="51">
        <v>8</v>
      </c>
      <c r="I58" s="51" t="s">
        <v>610</v>
      </c>
      <c r="J58" s="51" t="s">
        <v>634</v>
      </c>
      <c r="K58" s="51" t="s">
        <v>523</v>
      </c>
      <c r="L58" s="51" t="s">
        <v>511</v>
      </c>
      <c r="M58" s="51"/>
      <c r="N58" s="51"/>
      <c r="O58" s="51"/>
      <c r="P58" s="51" t="s">
        <v>544</v>
      </c>
      <c r="Q58" s="51"/>
      <c r="R58" s="51" t="s">
        <v>535</v>
      </c>
      <c r="S58" s="51" t="s">
        <v>640</v>
      </c>
      <c r="T58" s="51"/>
      <c r="U58" s="51"/>
      <c r="V58" s="51"/>
      <c r="W58" s="51"/>
      <c r="X58" s="51"/>
      <c r="Y58" s="51"/>
      <c r="Z58" s="51"/>
      <c r="AA58" s="51"/>
      <c r="AB58" s="51"/>
      <c r="AC58" s="51"/>
      <c r="AD58" s="51"/>
      <c r="AE58" s="51"/>
      <c r="AF58" s="51"/>
      <c r="AG58" s="51"/>
      <c r="AH58" s="51"/>
      <c r="AI58" s="51"/>
      <c r="AJ58" s="51"/>
    </row>
    <row r="59" spans="1:36" x14ac:dyDescent="0.25">
      <c r="A59" s="51" t="s">
        <v>35</v>
      </c>
      <c r="B59" s="51" t="s">
        <v>641</v>
      </c>
      <c r="C59" s="51" t="s">
        <v>642</v>
      </c>
      <c r="D59" s="51" t="s">
        <v>146</v>
      </c>
      <c r="E59" s="51" t="s">
        <v>20</v>
      </c>
      <c r="F59" s="51">
        <v>19</v>
      </c>
      <c r="G59" s="51" t="s">
        <v>511</v>
      </c>
      <c r="H59" s="51">
        <v>11</v>
      </c>
      <c r="I59" s="51">
        <v>33</v>
      </c>
      <c r="J59" s="51" t="s">
        <v>634</v>
      </c>
      <c r="K59" s="51" t="s">
        <v>523</v>
      </c>
      <c r="L59" s="51" t="s">
        <v>511</v>
      </c>
      <c r="M59" s="51"/>
      <c r="N59" s="51"/>
      <c r="O59" s="51" t="s">
        <v>644</v>
      </c>
      <c r="P59" s="51" t="s">
        <v>544</v>
      </c>
      <c r="Q59" s="51"/>
      <c r="R59" s="51" t="s">
        <v>645</v>
      </c>
      <c r="S59" s="51" t="s">
        <v>743</v>
      </c>
      <c r="T59" s="51"/>
      <c r="U59" s="51"/>
      <c r="V59" s="51"/>
      <c r="W59" s="51"/>
      <c r="X59" s="51"/>
      <c r="Y59" s="51"/>
      <c r="Z59" s="51"/>
      <c r="AA59" s="51"/>
      <c r="AB59" s="51"/>
      <c r="AC59" s="51"/>
      <c r="AD59" s="51"/>
      <c r="AE59" s="51"/>
      <c r="AF59" s="51"/>
      <c r="AG59" s="51"/>
      <c r="AH59" s="51"/>
      <c r="AI59" s="51"/>
      <c r="AJ59" s="51"/>
    </row>
    <row r="60" spans="1:36" x14ac:dyDescent="0.25">
      <c r="A60" s="51" t="s">
        <v>35</v>
      </c>
      <c r="B60" s="51"/>
      <c r="C60" s="51"/>
      <c r="D60" s="51" t="s">
        <v>130</v>
      </c>
      <c r="E60" s="51" t="s">
        <v>37</v>
      </c>
      <c r="F60" s="51">
        <v>19</v>
      </c>
      <c r="G60" s="51" t="s">
        <v>511</v>
      </c>
      <c r="H60" s="51">
        <v>11</v>
      </c>
      <c r="I60" s="51" t="s">
        <v>610</v>
      </c>
      <c r="J60" s="51" t="s">
        <v>634</v>
      </c>
      <c r="K60" s="51" t="s">
        <v>523</v>
      </c>
      <c r="L60" s="51" t="s">
        <v>511</v>
      </c>
      <c r="M60" s="51"/>
      <c r="N60" s="51"/>
      <c r="O60" s="51" t="s">
        <v>646</v>
      </c>
      <c r="P60" s="51" t="s">
        <v>544</v>
      </c>
      <c r="Q60" s="51"/>
      <c r="R60" s="51" t="s">
        <v>645</v>
      </c>
      <c r="S60" s="51" t="s">
        <v>744</v>
      </c>
      <c r="T60" s="51"/>
      <c r="U60" s="51"/>
      <c r="V60" s="51"/>
      <c r="W60" s="51"/>
      <c r="X60" s="51"/>
      <c r="Y60" s="51"/>
      <c r="Z60" s="51"/>
      <c r="AA60" s="51"/>
      <c r="AB60" s="51"/>
      <c r="AC60" s="51"/>
      <c r="AD60" s="51"/>
      <c r="AE60" s="51"/>
      <c r="AF60" s="51"/>
      <c r="AG60" s="51"/>
      <c r="AH60" s="51"/>
      <c r="AI60" s="51"/>
      <c r="AJ60" s="51"/>
    </row>
    <row r="61" spans="1:36" x14ac:dyDescent="0.25">
      <c r="A61" s="51" t="s">
        <v>35</v>
      </c>
      <c r="B61" s="51" t="s">
        <v>647</v>
      </c>
      <c r="C61" s="51" t="s">
        <v>648</v>
      </c>
      <c r="D61" s="51" t="s">
        <v>72</v>
      </c>
      <c r="E61" s="51" t="s">
        <v>20</v>
      </c>
      <c r="F61" s="51">
        <v>19</v>
      </c>
      <c r="G61" s="51" t="s">
        <v>511</v>
      </c>
      <c r="H61" s="51">
        <v>11</v>
      </c>
      <c r="I61" s="51">
        <v>33</v>
      </c>
      <c r="J61" s="51" t="s">
        <v>634</v>
      </c>
      <c r="K61" s="51" t="s">
        <v>523</v>
      </c>
      <c r="L61" s="51" t="s">
        <v>511</v>
      </c>
      <c r="M61" s="51"/>
      <c r="N61" s="51"/>
      <c r="O61" s="51" t="s">
        <v>644</v>
      </c>
      <c r="P61" s="51" t="s">
        <v>544</v>
      </c>
      <c r="Q61" s="51"/>
      <c r="R61" s="51" t="s">
        <v>645</v>
      </c>
      <c r="S61" s="51" t="s">
        <v>743</v>
      </c>
      <c r="T61" s="51"/>
      <c r="U61" s="51"/>
      <c r="V61" s="51"/>
      <c r="W61" s="51"/>
      <c r="X61" s="51"/>
      <c r="Y61" s="51"/>
      <c r="Z61" s="51"/>
      <c r="AA61" s="51"/>
      <c r="AB61" s="51"/>
      <c r="AC61" s="51"/>
      <c r="AD61" s="51"/>
      <c r="AE61" s="51"/>
      <c r="AF61" s="51"/>
      <c r="AG61" s="51"/>
      <c r="AH61" s="51"/>
      <c r="AI61" s="51"/>
      <c r="AJ61" s="51"/>
    </row>
    <row r="62" spans="1:36" x14ac:dyDescent="0.25">
      <c r="A62" s="51" t="s">
        <v>35</v>
      </c>
      <c r="B62" s="51"/>
      <c r="C62" s="51"/>
      <c r="D62" s="51" t="s">
        <v>38</v>
      </c>
      <c r="E62" s="51" t="s">
        <v>37</v>
      </c>
      <c r="F62" s="51">
        <v>19</v>
      </c>
      <c r="G62" s="51" t="s">
        <v>511</v>
      </c>
      <c r="H62" s="51">
        <v>11</v>
      </c>
      <c r="I62" s="51" t="s">
        <v>610</v>
      </c>
      <c r="J62" s="51" t="s">
        <v>634</v>
      </c>
      <c r="K62" s="51" t="s">
        <v>523</v>
      </c>
      <c r="L62" s="51" t="s">
        <v>511</v>
      </c>
      <c r="M62" s="51"/>
      <c r="N62" s="51"/>
      <c r="O62" s="51" t="s">
        <v>646</v>
      </c>
      <c r="P62" s="51" t="s">
        <v>544</v>
      </c>
      <c r="Q62" s="51"/>
      <c r="R62" s="51" t="s">
        <v>645</v>
      </c>
      <c r="S62" s="51" t="s">
        <v>745</v>
      </c>
      <c r="T62" s="51"/>
      <c r="U62" s="51"/>
      <c r="V62" s="51"/>
      <c r="W62" s="51"/>
      <c r="X62" s="51"/>
      <c r="Y62" s="51"/>
      <c r="Z62" s="51"/>
      <c r="AA62" s="51"/>
      <c r="AB62" s="51"/>
      <c r="AC62" s="51"/>
      <c r="AD62" s="51"/>
      <c r="AE62" s="51"/>
      <c r="AF62" s="51"/>
      <c r="AG62" s="51"/>
      <c r="AH62" s="51"/>
      <c r="AI62" s="51"/>
      <c r="AJ62" s="51"/>
    </row>
    <row r="63" spans="1:36" x14ac:dyDescent="0.25">
      <c r="A63" s="51" t="s">
        <v>35</v>
      </c>
      <c r="B63" s="51" t="s">
        <v>650</v>
      </c>
      <c r="C63" s="51" t="s">
        <v>651</v>
      </c>
      <c r="D63" s="51" t="s">
        <v>283</v>
      </c>
      <c r="E63" s="51" t="s">
        <v>20</v>
      </c>
      <c r="F63" s="51">
        <v>18</v>
      </c>
      <c r="G63" s="51" t="s">
        <v>522</v>
      </c>
      <c r="H63" s="51">
        <v>10</v>
      </c>
      <c r="I63" s="51">
        <v>152</v>
      </c>
      <c r="J63" s="51" t="s">
        <v>608</v>
      </c>
      <c r="K63" s="51" t="s">
        <v>520</v>
      </c>
      <c r="L63" s="51" t="s">
        <v>511</v>
      </c>
      <c r="M63" s="51" t="s">
        <v>511</v>
      </c>
      <c r="N63" s="51" t="s">
        <v>746</v>
      </c>
      <c r="O63" s="51" t="s">
        <v>644</v>
      </c>
      <c r="P63" s="51" t="s">
        <v>544</v>
      </c>
      <c r="Q63" s="51"/>
      <c r="R63" s="51" t="s">
        <v>645</v>
      </c>
      <c r="S63" s="51" t="s">
        <v>766</v>
      </c>
      <c r="T63" s="51" t="s">
        <v>652</v>
      </c>
      <c r="U63" s="51"/>
      <c r="V63" s="51"/>
      <c r="W63" s="51"/>
      <c r="X63" s="51"/>
      <c r="Y63" s="51"/>
      <c r="Z63" s="51"/>
      <c r="AA63" s="51"/>
      <c r="AB63" s="51"/>
      <c r="AC63" s="51"/>
      <c r="AD63" s="51"/>
      <c r="AE63" s="51"/>
      <c r="AF63" s="51"/>
      <c r="AG63" s="51"/>
      <c r="AH63" s="51"/>
      <c r="AI63" s="51"/>
      <c r="AJ63" s="51"/>
    </row>
    <row r="64" spans="1:36" x14ac:dyDescent="0.25">
      <c r="A64" s="51" t="s">
        <v>35</v>
      </c>
      <c r="B64" s="51"/>
      <c r="C64" s="51"/>
      <c r="D64" s="51" t="s">
        <v>284</v>
      </c>
      <c r="E64" s="51" t="s">
        <v>37</v>
      </c>
      <c r="F64" s="51">
        <v>18</v>
      </c>
      <c r="G64" s="51" t="s">
        <v>522</v>
      </c>
      <c r="H64" s="51">
        <v>10</v>
      </c>
      <c r="I64" s="51" t="s">
        <v>653</v>
      </c>
      <c r="J64" s="51" t="s">
        <v>608</v>
      </c>
      <c r="K64" s="51" t="s">
        <v>520</v>
      </c>
      <c r="L64" s="51" t="s">
        <v>511</v>
      </c>
      <c r="M64" s="51" t="s">
        <v>511</v>
      </c>
      <c r="N64" s="51" t="s">
        <v>746</v>
      </c>
      <c r="O64" s="51" t="s">
        <v>646</v>
      </c>
      <c r="P64" s="51" t="s">
        <v>544</v>
      </c>
      <c r="Q64" s="51"/>
      <c r="R64" s="51" t="s">
        <v>645</v>
      </c>
      <c r="S64" s="51" t="s">
        <v>654</v>
      </c>
      <c r="T64" s="51" t="s">
        <v>655</v>
      </c>
      <c r="U64" s="51"/>
      <c r="V64" s="51"/>
      <c r="W64" s="51"/>
      <c r="X64" s="51"/>
      <c r="Y64" s="51"/>
      <c r="Z64" s="51"/>
      <c r="AA64" s="51"/>
      <c r="AB64" s="51"/>
      <c r="AC64" s="51"/>
      <c r="AD64" s="51"/>
      <c r="AE64" s="51"/>
      <c r="AF64" s="51"/>
      <c r="AG64" s="51"/>
      <c r="AH64" s="51"/>
      <c r="AI64" s="51"/>
      <c r="AJ64" s="51"/>
    </row>
    <row r="65" spans="1:36" x14ac:dyDescent="0.25">
      <c r="A65" s="51" t="s">
        <v>35</v>
      </c>
      <c r="B65" s="51" t="s">
        <v>656</v>
      </c>
      <c r="C65" s="51"/>
      <c r="D65" s="51"/>
      <c r="E65" s="51"/>
      <c r="F65" s="51"/>
      <c r="G65" s="51"/>
      <c r="H65" s="51"/>
      <c r="I65" s="51"/>
      <c r="J65" s="51"/>
      <c r="K65" s="51"/>
      <c r="L65" s="51"/>
      <c r="M65" s="51"/>
      <c r="N65" s="51"/>
      <c r="O65" s="51" t="s">
        <v>658</v>
      </c>
      <c r="P65" s="51" t="s">
        <v>544</v>
      </c>
      <c r="Q65" s="51"/>
      <c r="R65" s="51"/>
      <c r="S65" s="51" t="s">
        <v>657</v>
      </c>
      <c r="T65" s="51"/>
      <c r="U65" s="51"/>
      <c r="V65" s="51"/>
      <c r="W65" s="51"/>
      <c r="X65" s="51"/>
      <c r="Y65" s="51"/>
      <c r="Z65" s="51"/>
      <c r="AA65" s="51"/>
      <c r="AB65" s="51"/>
      <c r="AC65" s="51"/>
      <c r="AD65" s="51"/>
      <c r="AE65" s="51"/>
      <c r="AF65" s="51"/>
      <c r="AG65" s="51"/>
      <c r="AH65" s="51"/>
      <c r="AI65" s="51"/>
      <c r="AJ65" s="51"/>
    </row>
    <row r="66" spans="1:36" x14ac:dyDescent="0.25">
      <c r="A66" s="51" t="s">
        <v>35</v>
      </c>
      <c r="B66" s="51"/>
      <c r="C66" s="51"/>
      <c r="D66" s="51"/>
      <c r="E66" s="51"/>
      <c r="F66" s="51"/>
      <c r="G66" s="51"/>
      <c r="H66" s="51"/>
      <c r="I66" s="51"/>
      <c r="J66" s="51"/>
      <c r="K66" s="51"/>
      <c r="L66" s="51"/>
      <c r="M66" s="51"/>
      <c r="N66" s="51"/>
      <c r="O66" s="51" t="s">
        <v>658</v>
      </c>
      <c r="P66" s="51" t="s">
        <v>544</v>
      </c>
      <c r="Q66" s="51"/>
      <c r="R66" s="51"/>
      <c r="S66" s="51" t="s">
        <v>657</v>
      </c>
      <c r="T66" s="51"/>
      <c r="U66" s="51"/>
      <c r="V66" s="51"/>
      <c r="W66" s="51"/>
      <c r="X66" s="51"/>
      <c r="Y66" s="51"/>
      <c r="Z66" s="51"/>
      <c r="AA66" s="51"/>
      <c r="AB66" s="51"/>
      <c r="AC66" s="51"/>
      <c r="AD66" s="51"/>
      <c r="AE66" s="51"/>
      <c r="AF66" s="51"/>
      <c r="AG66" s="51"/>
      <c r="AH66" s="51"/>
      <c r="AI66" s="51"/>
      <c r="AJ66" s="51"/>
    </row>
    <row r="67" spans="1:36" x14ac:dyDescent="0.25">
      <c r="A67" s="51" t="s">
        <v>35</v>
      </c>
      <c r="B67" s="51" t="s">
        <v>659</v>
      </c>
      <c r="C67" s="51"/>
      <c r="D67" s="51"/>
      <c r="E67" s="51"/>
      <c r="F67" s="51"/>
      <c r="G67" s="51"/>
      <c r="H67" s="51"/>
      <c r="I67" s="51"/>
      <c r="J67" s="51"/>
      <c r="K67" s="51"/>
      <c r="L67" s="51"/>
      <c r="M67" s="51"/>
      <c r="N67" s="51"/>
      <c r="O67" s="51" t="s">
        <v>658</v>
      </c>
      <c r="P67" s="51" t="s">
        <v>544</v>
      </c>
      <c r="Q67" s="51"/>
      <c r="R67" s="51"/>
      <c r="S67" s="51" t="s">
        <v>657</v>
      </c>
      <c r="T67" s="51"/>
      <c r="U67" s="51"/>
      <c r="V67" s="51"/>
      <c r="W67" s="51"/>
      <c r="X67" s="51"/>
      <c r="Y67" s="51"/>
      <c r="Z67" s="51"/>
      <c r="AA67" s="51"/>
      <c r="AB67" s="51"/>
      <c r="AC67" s="51"/>
      <c r="AD67" s="51"/>
      <c r="AE67" s="51"/>
      <c r="AF67" s="51"/>
      <c r="AG67" s="51"/>
      <c r="AH67" s="51"/>
      <c r="AI67" s="51"/>
      <c r="AJ67" s="51"/>
    </row>
    <row r="68" spans="1:36" x14ac:dyDescent="0.25">
      <c r="A68" s="51" t="s">
        <v>35</v>
      </c>
      <c r="B68" s="51"/>
      <c r="C68" s="51"/>
      <c r="D68" s="51"/>
      <c r="E68" s="51"/>
      <c r="F68" s="51"/>
      <c r="G68" s="51"/>
      <c r="H68" s="51"/>
      <c r="I68" s="51"/>
      <c r="J68" s="51"/>
      <c r="K68" s="51"/>
      <c r="L68" s="51"/>
      <c r="M68" s="51"/>
      <c r="N68" s="51"/>
      <c r="O68" s="51" t="s">
        <v>658</v>
      </c>
      <c r="P68" s="51" t="s">
        <v>544</v>
      </c>
      <c r="Q68" s="51"/>
      <c r="R68" s="51"/>
      <c r="S68" s="51" t="s">
        <v>657</v>
      </c>
      <c r="T68" s="51"/>
      <c r="U68" s="51"/>
      <c r="V68" s="51"/>
      <c r="W68" s="51"/>
      <c r="X68" s="51"/>
      <c r="Y68" s="51"/>
      <c r="Z68" s="51"/>
      <c r="AA68" s="51"/>
      <c r="AB68" s="51"/>
      <c r="AC68" s="51"/>
      <c r="AD68" s="51"/>
      <c r="AE68" s="51"/>
      <c r="AF68" s="51"/>
      <c r="AG68" s="51"/>
      <c r="AH68" s="51"/>
      <c r="AI68" s="51"/>
      <c r="AJ68" s="51"/>
    </row>
    <row r="69" spans="1:36" x14ac:dyDescent="0.25">
      <c r="A69" s="51" t="s">
        <v>35</v>
      </c>
      <c r="B69" s="51" t="s">
        <v>660</v>
      </c>
      <c r="C69" s="51"/>
      <c r="D69" s="51"/>
      <c r="E69" s="51"/>
      <c r="F69" s="51"/>
      <c r="G69" s="51"/>
      <c r="H69" s="51"/>
      <c r="I69" s="51"/>
      <c r="J69" s="51"/>
      <c r="K69" s="51"/>
      <c r="L69" s="51"/>
      <c r="M69" s="51"/>
      <c r="N69" s="51"/>
      <c r="O69" s="51" t="s">
        <v>658</v>
      </c>
      <c r="P69" s="51" t="s">
        <v>544</v>
      </c>
      <c r="Q69" s="51"/>
      <c r="R69" s="51"/>
      <c r="S69" s="51" t="s">
        <v>657</v>
      </c>
      <c r="T69" s="51"/>
      <c r="U69" s="51"/>
      <c r="V69" s="51"/>
      <c r="W69" s="51"/>
      <c r="X69" s="51"/>
      <c r="Y69" s="51"/>
      <c r="Z69" s="51"/>
      <c r="AA69" s="51"/>
      <c r="AB69" s="51"/>
      <c r="AC69" s="51"/>
      <c r="AD69" s="51"/>
      <c r="AE69" s="51"/>
      <c r="AF69" s="51"/>
      <c r="AG69" s="51"/>
      <c r="AH69" s="51"/>
      <c r="AI69" s="51"/>
      <c r="AJ69" s="51"/>
    </row>
    <row r="70" spans="1:36" x14ac:dyDescent="0.25">
      <c r="A70" s="51" t="s">
        <v>35</v>
      </c>
      <c r="B70" s="51"/>
      <c r="C70" s="51"/>
      <c r="D70" s="51"/>
      <c r="E70" s="51"/>
      <c r="F70" s="51"/>
      <c r="G70" s="51"/>
      <c r="H70" s="51"/>
      <c r="I70" s="51"/>
      <c r="J70" s="51"/>
      <c r="K70" s="51"/>
      <c r="L70" s="51"/>
      <c r="M70" s="51"/>
      <c r="N70" s="51"/>
      <c r="O70" s="51" t="s">
        <v>658</v>
      </c>
      <c r="P70" s="51" t="s">
        <v>544</v>
      </c>
      <c r="Q70" s="51"/>
      <c r="R70" s="51"/>
      <c r="S70" s="51" t="s">
        <v>657</v>
      </c>
      <c r="T70" s="51"/>
      <c r="U70" s="51"/>
      <c r="V70" s="51"/>
      <c r="W70" s="51"/>
      <c r="X70" s="51"/>
      <c r="Y70" s="51"/>
      <c r="Z70" s="51"/>
      <c r="AA70" s="51"/>
      <c r="AB70" s="51"/>
      <c r="AC70" s="51"/>
      <c r="AD70" s="51"/>
      <c r="AE70" s="51"/>
      <c r="AF70" s="51"/>
      <c r="AG70" s="51"/>
      <c r="AH70" s="51"/>
      <c r="AI70" s="51"/>
      <c r="AJ70" s="51"/>
    </row>
    <row r="71" spans="1:36" x14ac:dyDescent="0.25">
      <c r="A71" s="51" t="s">
        <v>35</v>
      </c>
      <c r="B71" s="51" t="s">
        <v>661</v>
      </c>
      <c r="C71" s="51"/>
      <c r="D71" s="51" t="s">
        <v>662</v>
      </c>
      <c r="E71" s="51" t="s">
        <v>20</v>
      </c>
      <c r="F71" s="51">
        <v>21</v>
      </c>
      <c r="G71" s="51" t="s">
        <v>511</v>
      </c>
      <c r="H71" s="51">
        <v>11</v>
      </c>
      <c r="I71" s="51">
        <v>33</v>
      </c>
      <c r="J71" s="51" t="s">
        <v>583</v>
      </c>
      <c r="K71" s="51" t="s">
        <v>521</v>
      </c>
      <c r="L71" s="51" t="s">
        <v>511</v>
      </c>
      <c r="M71" s="51" t="s">
        <v>511</v>
      </c>
      <c r="N71" s="51" t="s">
        <v>746</v>
      </c>
      <c r="O71" s="51" t="s">
        <v>671</v>
      </c>
      <c r="P71" s="51" t="s">
        <v>544</v>
      </c>
      <c r="Q71" s="51"/>
      <c r="R71" s="51"/>
      <c r="S71" s="51" t="s">
        <v>664</v>
      </c>
      <c r="T71" s="51" t="s">
        <v>665</v>
      </c>
      <c r="U71" s="51"/>
      <c r="V71" s="51"/>
      <c r="W71" s="51"/>
      <c r="X71" s="51"/>
      <c r="Y71" s="51"/>
      <c r="Z71" s="51"/>
      <c r="AA71" s="51"/>
      <c r="AB71" s="51"/>
      <c r="AC71" s="51"/>
      <c r="AD71" s="51"/>
      <c r="AE71" s="51"/>
      <c r="AF71" s="51"/>
      <c r="AG71" s="51"/>
      <c r="AH71" s="51"/>
      <c r="AI71" s="51"/>
      <c r="AJ71" s="51"/>
    </row>
    <row r="72" spans="1:36" x14ac:dyDescent="0.25">
      <c r="A72" s="51" t="s">
        <v>35</v>
      </c>
      <c r="B72" s="51"/>
      <c r="C72" s="51"/>
      <c r="D72" s="51" t="s">
        <v>145</v>
      </c>
      <c r="E72" s="51" t="s">
        <v>37</v>
      </c>
      <c r="F72" s="51">
        <v>21</v>
      </c>
      <c r="G72" s="51" t="s">
        <v>511</v>
      </c>
      <c r="H72" s="51">
        <v>11</v>
      </c>
      <c r="I72" s="51" t="s">
        <v>610</v>
      </c>
      <c r="J72" s="51" t="s">
        <v>583</v>
      </c>
      <c r="K72" s="51" t="s">
        <v>521</v>
      </c>
      <c r="L72" s="51" t="s">
        <v>511</v>
      </c>
      <c r="M72" s="51" t="s">
        <v>511</v>
      </c>
      <c r="N72" s="51" t="s">
        <v>746</v>
      </c>
      <c r="O72" s="51" t="s">
        <v>671</v>
      </c>
      <c r="P72" s="51" t="s">
        <v>544</v>
      </c>
      <c r="Q72" s="51"/>
      <c r="R72" s="51"/>
      <c r="S72" s="51" t="s">
        <v>649</v>
      </c>
      <c r="T72" s="51"/>
      <c r="U72" s="51"/>
      <c r="V72" s="51"/>
      <c r="W72" s="51"/>
      <c r="X72" s="51"/>
      <c r="Y72" s="51"/>
      <c r="Z72" s="51"/>
      <c r="AA72" s="51"/>
      <c r="AB72" s="51"/>
      <c r="AC72" s="51"/>
      <c r="AD72" s="51"/>
      <c r="AE72" s="51"/>
      <c r="AF72" s="51"/>
      <c r="AG72" s="51"/>
      <c r="AH72" s="51"/>
      <c r="AI72" s="51"/>
      <c r="AJ72" s="51"/>
    </row>
    <row r="73" spans="1:36" x14ac:dyDescent="0.25">
      <c r="A73" s="51" t="s">
        <v>35</v>
      </c>
      <c r="B73" s="51" t="s">
        <v>666</v>
      </c>
      <c r="C73" s="51"/>
      <c r="D73" s="51" t="s">
        <v>152</v>
      </c>
      <c r="E73" s="51" t="s">
        <v>20</v>
      </c>
      <c r="F73" s="51">
        <v>20</v>
      </c>
      <c r="G73" s="51" t="s">
        <v>511</v>
      </c>
      <c r="H73" s="51">
        <v>11</v>
      </c>
      <c r="I73" s="51">
        <v>33</v>
      </c>
      <c r="J73" s="51" t="s">
        <v>643</v>
      </c>
      <c r="K73" s="51" t="s">
        <v>521</v>
      </c>
      <c r="L73" s="51" t="s">
        <v>511</v>
      </c>
      <c r="M73" s="51" t="s">
        <v>511</v>
      </c>
      <c r="N73" s="51" t="s">
        <v>747</v>
      </c>
      <c r="O73" s="51" t="s">
        <v>671</v>
      </c>
      <c r="P73" s="51" t="s">
        <v>544</v>
      </c>
      <c r="Q73" s="51"/>
      <c r="R73" s="51"/>
      <c r="S73" s="51" t="s">
        <v>668</v>
      </c>
      <c r="T73" s="51"/>
      <c r="U73" s="51"/>
      <c r="V73" s="51"/>
      <c r="W73" s="51"/>
      <c r="X73" s="51"/>
      <c r="Y73" s="51"/>
      <c r="Z73" s="51"/>
      <c r="AA73" s="51"/>
      <c r="AB73" s="51"/>
      <c r="AC73" s="51"/>
      <c r="AD73" s="51"/>
      <c r="AE73" s="51"/>
      <c r="AF73" s="51"/>
      <c r="AG73" s="51"/>
      <c r="AH73" s="51"/>
      <c r="AI73" s="51"/>
      <c r="AJ73" s="51"/>
    </row>
    <row r="74" spans="1:36" x14ac:dyDescent="0.25">
      <c r="A74" s="51" t="s">
        <v>35</v>
      </c>
      <c r="B74" s="51"/>
      <c r="C74" s="51"/>
      <c r="D74" s="51" t="s">
        <v>149</v>
      </c>
      <c r="E74" s="51" t="s">
        <v>37</v>
      </c>
      <c r="F74" s="51">
        <v>20</v>
      </c>
      <c r="G74" s="51" t="s">
        <v>511</v>
      </c>
      <c r="H74" s="51">
        <v>11</v>
      </c>
      <c r="I74" s="51" t="s">
        <v>610</v>
      </c>
      <c r="J74" s="51" t="s">
        <v>643</v>
      </c>
      <c r="K74" s="51" t="s">
        <v>521</v>
      </c>
      <c r="L74" s="51" t="s">
        <v>511</v>
      </c>
      <c r="M74" s="51" t="s">
        <v>511</v>
      </c>
      <c r="N74" s="51" t="s">
        <v>747</v>
      </c>
      <c r="O74" s="51" t="s">
        <v>671</v>
      </c>
      <c r="P74" s="51" t="s">
        <v>544</v>
      </c>
      <c r="Q74" s="51"/>
      <c r="R74" s="51"/>
      <c r="S74" s="51"/>
      <c r="T74" s="51"/>
      <c r="U74" s="51"/>
      <c r="V74" s="51"/>
      <c r="W74" s="51"/>
      <c r="X74" s="51"/>
      <c r="Y74" s="51"/>
      <c r="Z74" s="51"/>
      <c r="AA74" s="51"/>
      <c r="AB74" s="51"/>
      <c r="AC74" s="51"/>
      <c r="AD74" s="51"/>
      <c r="AE74" s="51"/>
      <c r="AF74" s="51"/>
      <c r="AG74" s="51"/>
      <c r="AH74" s="51"/>
      <c r="AI74" s="51"/>
      <c r="AJ74" s="51"/>
    </row>
    <row r="75" spans="1:36" x14ac:dyDescent="0.25">
      <c r="A75" s="51" t="s">
        <v>35</v>
      </c>
      <c r="B75" s="51" t="s">
        <v>669</v>
      </c>
      <c r="C75" s="51"/>
      <c r="D75" s="51" t="s">
        <v>150</v>
      </c>
      <c r="E75" s="51" t="s">
        <v>20</v>
      </c>
      <c r="F75" s="51">
        <v>20</v>
      </c>
      <c r="G75" s="51" t="s">
        <v>511</v>
      </c>
      <c r="H75" s="51">
        <v>11</v>
      </c>
      <c r="I75" s="51">
        <v>33</v>
      </c>
      <c r="J75" s="51" t="s">
        <v>643</v>
      </c>
      <c r="K75" s="51" t="s">
        <v>521</v>
      </c>
      <c r="L75" s="51" t="s">
        <v>511</v>
      </c>
      <c r="M75" s="51" t="s">
        <v>511</v>
      </c>
      <c r="N75" s="51"/>
      <c r="O75" s="51" t="s">
        <v>671</v>
      </c>
      <c r="P75" s="51" t="s">
        <v>544</v>
      </c>
      <c r="Q75" s="51"/>
      <c r="R75" s="51"/>
      <c r="S75" s="51" t="s">
        <v>668</v>
      </c>
      <c r="T75" s="51"/>
      <c r="U75" s="51"/>
      <c r="V75" s="51"/>
      <c r="W75" s="51"/>
      <c r="X75" s="51"/>
      <c r="Y75" s="51"/>
      <c r="Z75" s="51"/>
      <c r="AA75" s="51"/>
      <c r="AB75" s="51"/>
      <c r="AC75" s="51"/>
      <c r="AD75" s="51"/>
      <c r="AE75" s="51"/>
      <c r="AF75" s="51"/>
      <c r="AG75" s="51"/>
      <c r="AH75" s="51"/>
      <c r="AI75" s="51"/>
      <c r="AJ75" s="51"/>
    </row>
    <row r="76" spans="1:36" x14ac:dyDescent="0.25">
      <c r="A76" s="51" t="s">
        <v>35</v>
      </c>
      <c r="B76" s="51"/>
      <c r="C76" s="51"/>
      <c r="D76" s="51" t="s">
        <v>156</v>
      </c>
      <c r="E76" s="51" t="s">
        <v>37</v>
      </c>
      <c r="F76" s="51">
        <v>20</v>
      </c>
      <c r="G76" s="51" t="s">
        <v>511</v>
      </c>
      <c r="H76" s="51">
        <v>11</v>
      </c>
      <c r="I76" s="51" t="s">
        <v>610</v>
      </c>
      <c r="J76" s="51" t="s">
        <v>643</v>
      </c>
      <c r="K76" s="51" t="s">
        <v>521</v>
      </c>
      <c r="L76" s="51" t="s">
        <v>511</v>
      </c>
      <c r="M76" s="51" t="s">
        <v>511</v>
      </c>
      <c r="N76" s="51"/>
      <c r="O76" s="51" t="s">
        <v>671</v>
      </c>
      <c r="P76" s="51" t="s">
        <v>544</v>
      </c>
      <c r="Q76" s="51"/>
      <c r="R76" s="51"/>
      <c r="S76" s="51"/>
      <c r="T76" s="51"/>
      <c r="U76" s="51"/>
      <c r="V76" s="51"/>
      <c r="W76" s="51"/>
      <c r="X76" s="51"/>
      <c r="Y76" s="51"/>
      <c r="Z76" s="51"/>
      <c r="AA76" s="51"/>
      <c r="AB76" s="51"/>
      <c r="AC76" s="51"/>
      <c r="AD76" s="51"/>
      <c r="AE76" s="51"/>
      <c r="AF76" s="51"/>
      <c r="AG76" s="51"/>
      <c r="AH76" s="51"/>
      <c r="AI76" s="51"/>
      <c r="AJ76" s="51"/>
    </row>
    <row r="77" spans="1:36" x14ac:dyDescent="0.25">
      <c r="A77" s="51" t="s">
        <v>35</v>
      </c>
      <c r="B77" s="51" t="s">
        <v>670</v>
      </c>
      <c r="C77" s="51"/>
      <c r="D77" s="51" t="s">
        <v>155</v>
      </c>
      <c r="E77" s="51" t="s">
        <v>20</v>
      </c>
      <c r="F77" s="51">
        <v>20</v>
      </c>
      <c r="G77" s="51" t="s">
        <v>511</v>
      </c>
      <c r="H77" s="51">
        <v>11</v>
      </c>
      <c r="I77" s="51">
        <v>33</v>
      </c>
      <c r="J77" s="51" t="s">
        <v>643</v>
      </c>
      <c r="K77" s="51" t="s">
        <v>521</v>
      </c>
      <c r="L77" s="51" t="s">
        <v>511</v>
      </c>
      <c r="M77" s="51" t="s">
        <v>511</v>
      </c>
      <c r="N77" s="51"/>
      <c r="O77" s="51" t="s">
        <v>671</v>
      </c>
      <c r="P77" s="51" t="s">
        <v>544</v>
      </c>
      <c r="Q77" s="51"/>
      <c r="R77" s="51"/>
      <c r="S77" s="51" t="s">
        <v>668</v>
      </c>
      <c r="T77" s="51"/>
      <c r="U77" s="51"/>
      <c r="V77" s="51"/>
      <c r="W77" s="51"/>
      <c r="X77" s="51"/>
      <c r="Y77" s="51"/>
      <c r="Z77" s="51"/>
      <c r="AA77" s="51"/>
      <c r="AB77" s="51"/>
      <c r="AC77" s="51"/>
      <c r="AD77" s="51"/>
      <c r="AE77" s="51"/>
      <c r="AF77" s="51"/>
      <c r="AG77" s="51"/>
      <c r="AH77" s="51"/>
      <c r="AI77" s="51"/>
      <c r="AJ77" s="51"/>
    </row>
    <row r="78" spans="1:36" x14ac:dyDescent="0.25">
      <c r="A78" s="51" t="s">
        <v>35</v>
      </c>
      <c r="B78" s="51"/>
      <c r="C78" s="51"/>
      <c r="D78" s="51" t="s">
        <v>159</v>
      </c>
      <c r="E78" s="51" t="s">
        <v>37</v>
      </c>
      <c r="F78" s="51">
        <v>20</v>
      </c>
      <c r="G78" s="51" t="s">
        <v>511</v>
      </c>
      <c r="H78" s="51">
        <v>11</v>
      </c>
      <c r="I78" s="51" t="s">
        <v>610</v>
      </c>
      <c r="J78" s="51" t="s">
        <v>643</v>
      </c>
      <c r="K78" s="51" t="s">
        <v>521</v>
      </c>
      <c r="L78" s="51" t="s">
        <v>511</v>
      </c>
      <c r="M78" s="51" t="s">
        <v>511</v>
      </c>
      <c r="N78" s="51"/>
      <c r="O78" s="51" t="s">
        <v>671</v>
      </c>
      <c r="P78" s="51" t="s">
        <v>544</v>
      </c>
      <c r="Q78" s="51"/>
      <c r="R78" s="51"/>
      <c r="S78" s="51"/>
      <c r="T78" s="51"/>
      <c r="U78" s="51"/>
      <c r="V78" s="51"/>
      <c r="W78" s="51"/>
      <c r="X78" s="51"/>
      <c r="Y78" s="51"/>
      <c r="Z78" s="51"/>
      <c r="AA78" s="51"/>
      <c r="AB78" s="51"/>
      <c r="AC78" s="51"/>
      <c r="AD78" s="51"/>
      <c r="AE78" s="51"/>
      <c r="AF78" s="51"/>
      <c r="AG78" s="51"/>
      <c r="AH78" s="51"/>
      <c r="AI78" s="51"/>
      <c r="AJ78" s="51"/>
    </row>
    <row r="79" spans="1:36" x14ac:dyDescent="0.25">
      <c r="A79" s="51" t="s">
        <v>41</v>
      </c>
      <c r="B79" s="51"/>
      <c r="C79" s="51" t="s">
        <v>507</v>
      </c>
      <c r="D79" s="51" t="s">
        <v>277</v>
      </c>
      <c r="E79" s="51" t="s">
        <v>20</v>
      </c>
      <c r="F79" s="51">
        <v>1</v>
      </c>
      <c r="G79" s="51"/>
      <c r="H79" s="51">
        <v>1</v>
      </c>
      <c r="I79" s="51" t="s">
        <v>672</v>
      </c>
      <c r="J79" s="51" t="s">
        <v>673</v>
      </c>
      <c r="K79" s="51" t="s">
        <v>674</v>
      </c>
      <c r="L79" s="51"/>
      <c r="M79" s="51"/>
      <c r="N79" s="51"/>
      <c r="O79" s="51"/>
      <c r="P79" s="51"/>
      <c r="Q79" s="51"/>
      <c r="R79" s="51"/>
      <c r="S79" s="51" t="s">
        <v>675</v>
      </c>
      <c r="T79" s="51"/>
      <c r="U79" s="51"/>
      <c r="V79" s="51"/>
      <c r="W79" s="51"/>
      <c r="X79" s="51"/>
      <c r="Y79" s="51"/>
      <c r="Z79" s="51"/>
      <c r="AA79" s="51"/>
      <c r="AB79" s="51"/>
      <c r="AC79" s="51"/>
      <c r="AD79" s="51"/>
      <c r="AE79" s="51"/>
      <c r="AF79" s="51"/>
      <c r="AG79" s="51"/>
      <c r="AH79" s="51"/>
      <c r="AI79" s="51"/>
      <c r="AJ79" s="51"/>
    </row>
    <row r="80" spans="1:36" x14ac:dyDescent="0.25">
      <c r="A80" s="51" t="s">
        <v>41</v>
      </c>
      <c r="B80" s="51"/>
      <c r="C80" s="51"/>
      <c r="D80" s="51" t="s">
        <v>278</v>
      </c>
      <c r="E80" s="51" t="s">
        <v>37</v>
      </c>
      <c r="F80" s="51">
        <v>1</v>
      </c>
      <c r="G80" s="51"/>
      <c r="H80" s="51">
        <v>1</v>
      </c>
      <c r="I80" s="51" t="s">
        <v>672</v>
      </c>
      <c r="J80" s="51" t="s">
        <v>673</v>
      </c>
      <c r="K80" s="51" t="s">
        <v>674</v>
      </c>
      <c r="L80" s="51"/>
      <c r="M80" s="51"/>
      <c r="N80" s="51"/>
      <c r="O80" s="51"/>
      <c r="P80" s="51"/>
      <c r="Q80" s="51"/>
      <c r="R80" s="51"/>
      <c r="S80" s="51" t="s">
        <v>675</v>
      </c>
      <c r="T80" s="51"/>
      <c r="U80" s="51"/>
      <c r="V80" s="51"/>
      <c r="W80" s="51"/>
      <c r="X80" s="51"/>
      <c r="Y80" s="51"/>
      <c r="Z80" s="51"/>
      <c r="AA80" s="51"/>
      <c r="AB80" s="51"/>
      <c r="AC80" s="51"/>
      <c r="AD80" s="51"/>
      <c r="AE80" s="51"/>
      <c r="AF80" s="51"/>
      <c r="AG80" s="51"/>
      <c r="AH80" s="51"/>
      <c r="AI80" s="51"/>
      <c r="AJ80" s="51"/>
    </row>
    <row r="81" spans="1:36" x14ac:dyDescent="0.25">
      <c r="A81" s="51" t="s">
        <v>41</v>
      </c>
      <c r="B81" s="51"/>
      <c r="C81" s="51" t="s">
        <v>510</v>
      </c>
      <c r="D81" s="51" t="s">
        <v>280</v>
      </c>
      <c r="E81" s="51" t="s">
        <v>20</v>
      </c>
      <c r="F81" s="51">
        <v>3</v>
      </c>
      <c r="G81" s="51"/>
      <c r="H81" s="51">
        <v>2</v>
      </c>
      <c r="I81" s="51" t="s">
        <v>676</v>
      </c>
      <c r="J81" s="51" t="s">
        <v>677</v>
      </c>
      <c r="K81" s="51" t="s">
        <v>678</v>
      </c>
      <c r="L81" s="51"/>
      <c r="M81" s="51"/>
      <c r="N81" s="51"/>
      <c r="O81" s="51"/>
      <c r="P81" s="51"/>
      <c r="Q81" s="51"/>
      <c r="R81" s="51"/>
      <c r="S81" s="51" t="s">
        <v>679</v>
      </c>
      <c r="T81" s="51"/>
      <c r="U81" s="51"/>
      <c r="V81" s="51"/>
      <c r="W81" s="51"/>
      <c r="X81" s="51"/>
      <c r="Y81" s="51"/>
      <c r="Z81" s="51"/>
      <c r="AA81" s="51"/>
      <c r="AB81" s="51"/>
      <c r="AC81" s="51"/>
      <c r="AD81" s="51"/>
      <c r="AE81" s="51"/>
      <c r="AF81" s="51"/>
      <c r="AG81" s="51"/>
      <c r="AH81" s="51"/>
      <c r="AI81" s="51"/>
      <c r="AJ81" s="51"/>
    </row>
    <row r="82" spans="1:36" x14ac:dyDescent="0.25">
      <c r="A82" s="51" t="s">
        <v>41</v>
      </c>
      <c r="B82" s="51"/>
      <c r="C82" s="51"/>
      <c r="D82" s="51" t="s">
        <v>279</v>
      </c>
      <c r="E82" s="51" t="s">
        <v>37</v>
      </c>
      <c r="F82" s="51">
        <v>3</v>
      </c>
      <c r="G82" s="51"/>
      <c r="H82" s="51">
        <v>2</v>
      </c>
      <c r="I82" s="51" t="s">
        <v>676</v>
      </c>
      <c r="J82" s="51" t="s">
        <v>677</v>
      </c>
      <c r="K82" s="51" t="s">
        <v>678</v>
      </c>
      <c r="L82" s="51"/>
      <c r="M82" s="51"/>
      <c r="N82" s="51"/>
      <c r="O82" s="51"/>
      <c r="P82" s="51"/>
      <c r="Q82" s="51"/>
      <c r="R82" s="51"/>
      <c r="S82" s="51" t="s">
        <v>680</v>
      </c>
      <c r="T82" s="51"/>
      <c r="U82" s="51"/>
      <c r="V82" s="51"/>
      <c r="W82" s="51"/>
      <c r="X82" s="51"/>
      <c r="Y82" s="51"/>
      <c r="Z82" s="51"/>
      <c r="AA82" s="51"/>
      <c r="AB82" s="51"/>
      <c r="AC82" s="51"/>
      <c r="AD82" s="51"/>
      <c r="AE82" s="51"/>
      <c r="AF82" s="51"/>
      <c r="AG82" s="51"/>
      <c r="AH82" s="51"/>
      <c r="AI82" s="51"/>
      <c r="AJ82" s="51"/>
    </row>
    <row r="83" spans="1:36" x14ac:dyDescent="0.25">
      <c r="A83" s="51" t="s">
        <v>41</v>
      </c>
      <c r="B83" s="51"/>
      <c r="C83" s="51" t="s">
        <v>519</v>
      </c>
      <c r="D83" s="51" t="s">
        <v>282</v>
      </c>
      <c r="E83" s="51" t="s">
        <v>20</v>
      </c>
      <c r="F83" s="51">
        <v>4</v>
      </c>
      <c r="G83" s="51"/>
      <c r="H83" s="51">
        <v>3</v>
      </c>
      <c r="I83" s="51" t="s">
        <v>672</v>
      </c>
      <c r="J83" s="51" t="s">
        <v>673</v>
      </c>
      <c r="K83" s="51" t="s">
        <v>674</v>
      </c>
      <c r="L83" s="51"/>
      <c r="M83" s="51"/>
      <c r="N83" s="51"/>
      <c r="O83" s="51"/>
      <c r="P83" s="51"/>
      <c r="Q83" s="51"/>
      <c r="R83" s="51"/>
      <c r="S83" s="51" t="s">
        <v>681</v>
      </c>
      <c r="T83" s="51"/>
      <c r="U83" s="51"/>
      <c r="V83" s="51"/>
      <c r="W83" s="51"/>
      <c r="X83" s="51"/>
      <c r="Y83" s="51"/>
      <c r="Z83" s="51"/>
      <c r="AA83" s="51"/>
      <c r="AB83" s="51"/>
      <c r="AC83" s="51"/>
      <c r="AD83" s="51"/>
      <c r="AE83" s="51"/>
      <c r="AF83" s="51"/>
      <c r="AG83" s="51"/>
      <c r="AH83" s="51"/>
      <c r="AI83" s="51"/>
      <c r="AJ83" s="51"/>
    </row>
    <row r="84" spans="1:36" x14ac:dyDescent="0.25">
      <c r="A84" s="51" t="s">
        <v>41</v>
      </c>
      <c r="B84" s="51"/>
      <c r="C84" s="51"/>
      <c r="D84" s="51" t="s">
        <v>281</v>
      </c>
      <c r="E84" s="51" t="s">
        <v>37</v>
      </c>
      <c r="F84" s="51">
        <v>4</v>
      </c>
      <c r="G84" s="51"/>
      <c r="H84" s="51">
        <v>3</v>
      </c>
      <c r="I84" s="51" t="s">
        <v>672</v>
      </c>
      <c r="J84" s="51" t="s">
        <v>673</v>
      </c>
      <c r="K84" s="51" t="s">
        <v>674</v>
      </c>
      <c r="L84" s="51"/>
      <c r="M84" s="51"/>
      <c r="N84" s="51"/>
      <c r="O84" s="51"/>
      <c r="P84" s="51"/>
      <c r="Q84" s="51"/>
      <c r="R84" s="51"/>
      <c r="S84" s="51" t="s">
        <v>681</v>
      </c>
      <c r="T84" s="51"/>
      <c r="U84" s="51"/>
      <c r="V84" s="51"/>
      <c r="W84" s="51"/>
      <c r="X84" s="51"/>
      <c r="Y84" s="51"/>
      <c r="Z84" s="51"/>
      <c r="AA84" s="51"/>
      <c r="AB84" s="51"/>
      <c r="AC84" s="51"/>
      <c r="AD84" s="51"/>
      <c r="AE84" s="51"/>
      <c r="AF84" s="51"/>
      <c r="AG84" s="51"/>
      <c r="AH84" s="51"/>
      <c r="AI84" s="51"/>
      <c r="AJ84" s="51"/>
    </row>
    <row r="85" spans="1:36" x14ac:dyDescent="0.25">
      <c r="A85" s="51" t="s">
        <v>41</v>
      </c>
      <c r="B85" s="51"/>
      <c r="C85" s="51"/>
      <c r="D85" s="51"/>
      <c r="E85" s="51" t="s">
        <v>20</v>
      </c>
      <c r="F85" s="51">
        <v>6</v>
      </c>
      <c r="G85" s="51" t="s">
        <v>520</v>
      </c>
      <c r="H85" s="51">
        <v>6</v>
      </c>
      <c r="I85" s="51" t="s">
        <v>667</v>
      </c>
      <c r="J85" s="51" t="s">
        <v>521</v>
      </c>
      <c r="K85" s="51" t="s">
        <v>682</v>
      </c>
      <c r="L85" s="51" t="s">
        <v>508</v>
      </c>
      <c r="M85" s="51" t="s">
        <v>508</v>
      </c>
      <c r="N85" s="51"/>
      <c r="O85" s="51"/>
      <c r="P85" s="51"/>
      <c r="Q85" s="51"/>
      <c r="R85" s="51"/>
      <c r="S85" s="51"/>
      <c r="T85" s="51"/>
      <c r="U85" s="51"/>
      <c r="V85" s="51"/>
      <c r="W85" s="51"/>
      <c r="X85" s="51"/>
      <c r="Y85" s="51"/>
      <c r="Z85" s="51"/>
      <c r="AA85" s="51"/>
      <c r="AB85" s="51"/>
      <c r="AC85" s="51"/>
      <c r="AD85" s="51"/>
      <c r="AE85" s="51"/>
      <c r="AF85" s="51"/>
      <c r="AG85" s="51"/>
      <c r="AH85" s="51"/>
      <c r="AI85" s="51"/>
      <c r="AJ85" s="51"/>
    </row>
    <row r="86" spans="1:36" x14ac:dyDescent="0.25">
      <c r="A86" s="51" t="s">
        <v>41</v>
      </c>
      <c r="B86" s="51"/>
      <c r="C86" s="51"/>
      <c r="D86" s="51"/>
      <c r="E86" s="51" t="s">
        <v>37</v>
      </c>
      <c r="F86" s="51">
        <v>6</v>
      </c>
      <c r="G86" s="51" t="s">
        <v>520</v>
      </c>
      <c r="H86" s="51">
        <v>6</v>
      </c>
      <c r="I86" s="51" t="s">
        <v>667</v>
      </c>
      <c r="J86" s="51" t="s">
        <v>521</v>
      </c>
      <c r="K86" s="51" t="s">
        <v>682</v>
      </c>
      <c r="L86" s="51" t="s">
        <v>508</v>
      </c>
      <c r="M86" s="51" t="s">
        <v>508</v>
      </c>
      <c r="N86" s="51"/>
      <c r="O86" s="51"/>
      <c r="P86" s="51"/>
      <c r="Q86" s="51"/>
      <c r="R86" s="51"/>
      <c r="S86" s="51"/>
      <c r="T86" s="51"/>
      <c r="U86" s="51"/>
      <c r="V86" s="51"/>
      <c r="W86" s="51"/>
      <c r="X86" s="51"/>
      <c r="Y86" s="51"/>
      <c r="Z86" s="51"/>
      <c r="AA86" s="51"/>
      <c r="AB86" s="51"/>
      <c r="AC86" s="51"/>
      <c r="AD86" s="51"/>
      <c r="AE86" s="51"/>
      <c r="AF86" s="51"/>
      <c r="AG86" s="51"/>
      <c r="AH86" s="51"/>
      <c r="AI86" s="51"/>
      <c r="AJ86" s="51"/>
    </row>
    <row r="87" spans="1:36" x14ac:dyDescent="0.25">
      <c r="A87" s="51" t="s">
        <v>41</v>
      </c>
      <c r="B87" s="51"/>
      <c r="C87" s="51"/>
      <c r="D87" s="51"/>
      <c r="E87" s="51" t="s">
        <v>20</v>
      </c>
      <c r="F87" s="51">
        <v>7</v>
      </c>
      <c r="G87" s="51" t="s">
        <v>584</v>
      </c>
      <c r="H87" s="51">
        <v>7</v>
      </c>
      <c r="I87" s="51" t="s">
        <v>672</v>
      </c>
      <c r="J87" s="51" t="s">
        <v>673</v>
      </c>
      <c r="K87" s="51" t="s">
        <v>682</v>
      </c>
      <c r="L87" s="51" t="s">
        <v>673</v>
      </c>
      <c r="M87" s="51" t="s">
        <v>508</v>
      </c>
      <c r="N87" s="51"/>
      <c r="O87" s="51"/>
      <c r="P87" s="51"/>
      <c r="Q87" s="51"/>
      <c r="R87" s="51"/>
      <c r="S87" s="51"/>
      <c r="T87" s="51"/>
      <c r="U87" s="51"/>
      <c r="V87" s="51"/>
      <c r="W87" s="51"/>
      <c r="X87" s="51"/>
      <c r="Y87" s="51"/>
      <c r="Z87" s="51"/>
      <c r="AA87" s="51"/>
      <c r="AB87" s="51"/>
      <c r="AC87" s="51"/>
      <c r="AD87" s="51"/>
      <c r="AE87" s="51"/>
      <c r="AF87" s="51"/>
      <c r="AG87" s="51"/>
      <c r="AH87" s="51"/>
      <c r="AI87" s="51"/>
      <c r="AJ87" s="51"/>
    </row>
    <row r="88" spans="1:36" x14ac:dyDescent="0.25">
      <c r="A88" s="51" t="s">
        <v>41</v>
      </c>
      <c r="B88" s="51"/>
      <c r="C88" s="51"/>
      <c r="D88" s="51"/>
      <c r="E88" s="51" t="s">
        <v>37</v>
      </c>
      <c r="F88" s="51">
        <v>7</v>
      </c>
      <c r="G88" s="51" t="s">
        <v>584</v>
      </c>
      <c r="H88" s="51">
        <v>7</v>
      </c>
      <c r="I88" s="51" t="s">
        <v>672</v>
      </c>
      <c r="J88" s="51" t="s">
        <v>673</v>
      </c>
      <c r="K88" s="51" t="s">
        <v>682</v>
      </c>
      <c r="L88" s="51" t="s">
        <v>673</v>
      </c>
      <c r="M88" s="51" t="s">
        <v>508</v>
      </c>
      <c r="N88" s="51"/>
      <c r="O88" s="51"/>
      <c r="P88" s="51"/>
      <c r="Q88" s="51"/>
      <c r="R88" s="51"/>
      <c r="S88" s="51"/>
      <c r="T88" s="51"/>
      <c r="U88" s="51"/>
      <c r="V88" s="51"/>
      <c r="W88" s="51"/>
      <c r="X88" s="51"/>
      <c r="Y88" s="51"/>
      <c r="Z88" s="51"/>
      <c r="AA88" s="51"/>
      <c r="AB88" s="51"/>
      <c r="AC88" s="51"/>
      <c r="AD88" s="51"/>
      <c r="AE88" s="51"/>
      <c r="AF88" s="51"/>
      <c r="AG88" s="51"/>
      <c r="AH88" s="51"/>
      <c r="AI88" s="51"/>
      <c r="AJ88" s="51"/>
    </row>
    <row r="89" spans="1:36" x14ac:dyDescent="0.25">
      <c r="A89" s="51" t="s">
        <v>41</v>
      </c>
      <c r="B89" s="51"/>
      <c r="C89" s="51"/>
      <c r="D89" s="51"/>
      <c r="E89" s="51" t="s">
        <v>20</v>
      </c>
      <c r="F89" s="51">
        <v>7</v>
      </c>
      <c r="G89" s="51" t="s">
        <v>584</v>
      </c>
      <c r="H89" s="51">
        <v>7</v>
      </c>
      <c r="I89" s="51" t="s">
        <v>672</v>
      </c>
      <c r="J89" s="51" t="s">
        <v>673</v>
      </c>
      <c r="K89" s="51" t="s">
        <v>682</v>
      </c>
      <c r="L89" s="51" t="s">
        <v>673</v>
      </c>
      <c r="M89" s="51" t="s">
        <v>508</v>
      </c>
      <c r="N89" s="51"/>
      <c r="O89" s="51"/>
      <c r="P89" s="51"/>
      <c r="Q89" s="51"/>
      <c r="R89" s="51"/>
      <c r="S89" s="51"/>
      <c r="T89" s="51"/>
      <c r="U89" s="51"/>
      <c r="V89" s="51"/>
      <c r="W89" s="51"/>
      <c r="X89" s="51"/>
      <c r="Y89" s="51"/>
      <c r="Z89" s="51"/>
      <c r="AA89" s="51"/>
      <c r="AB89" s="51"/>
      <c r="AC89" s="51"/>
      <c r="AD89" s="51"/>
      <c r="AE89" s="51"/>
      <c r="AF89" s="51"/>
      <c r="AG89" s="51"/>
      <c r="AH89" s="51"/>
      <c r="AI89" s="51"/>
      <c r="AJ89" s="51"/>
    </row>
    <row r="90" spans="1:36" x14ac:dyDescent="0.25">
      <c r="A90" s="51" t="s">
        <v>41</v>
      </c>
      <c r="B90" s="51"/>
      <c r="C90" s="51"/>
      <c r="D90" s="51"/>
      <c r="E90" s="51" t="s">
        <v>37</v>
      </c>
      <c r="F90" s="51">
        <v>7</v>
      </c>
      <c r="G90" s="51" t="s">
        <v>584</v>
      </c>
      <c r="H90" s="51">
        <v>7</v>
      </c>
      <c r="I90" s="51" t="s">
        <v>672</v>
      </c>
      <c r="J90" s="51" t="s">
        <v>673</v>
      </c>
      <c r="K90" s="51" t="s">
        <v>682</v>
      </c>
      <c r="L90" s="51" t="s">
        <v>673</v>
      </c>
      <c r="M90" s="51" t="s">
        <v>508</v>
      </c>
      <c r="N90" s="51"/>
      <c r="O90" s="51"/>
      <c r="P90" s="51"/>
      <c r="Q90" s="51"/>
      <c r="R90" s="51"/>
      <c r="S90" s="51"/>
      <c r="T90" s="51"/>
      <c r="U90" s="51"/>
      <c r="V90" s="51"/>
      <c r="W90" s="51"/>
      <c r="X90" s="51"/>
      <c r="Y90" s="51"/>
      <c r="Z90" s="51"/>
      <c r="AA90" s="51"/>
      <c r="AB90" s="51"/>
      <c r="AC90" s="51"/>
      <c r="AD90" s="51"/>
      <c r="AE90" s="51"/>
      <c r="AF90" s="51"/>
      <c r="AG90" s="51"/>
      <c r="AH90" s="51"/>
      <c r="AI90" s="51"/>
      <c r="AJ90" s="51"/>
    </row>
    <row r="91" spans="1:36" x14ac:dyDescent="0.25">
      <c r="A91" s="51" t="s">
        <v>41</v>
      </c>
      <c r="B91" s="51" t="s">
        <v>288</v>
      </c>
      <c r="C91" s="51"/>
      <c r="D91" s="51"/>
      <c r="E91" s="51" t="s">
        <v>20</v>
      </c>
      <c r="F91" s="51">
        <v>8</v>
      </c>
      <c r="G91" s="51" t="s">
        <v>521</v>
      </c>
      <c r="H91" s="51">
        <v>5</v>
      </c>
      <c r="I91" s="51" t="s">
        <v>719</v>
      </c>
      <c r="J91" s="51" t="s">
        <v>720</v>
      </c>
      <c r="K91" s="51" t="s">
        <v>721</v>
      </c>
      <c r="L91" s="51" t="s">
        <v>748</v>
      </c>
      <c r="M91" s="51" t="s">
        <v>749</v>
      </c>
      <c r="N91" s="51"/>
      <c r="O91" s="51"/>
      <c r="P91" s="51"/>
      <c r="Q91" s="51"/>
      <c r="R91" s="51"/>
      <c r="S91" s="51" t="s">
        <v>722</v>
      </c>
      <c r="T91" s="51"/>
      <c r="U91" s="51"/>
      <c r="V91" s="51"/>
      <c r="W91" s="51"/>
      <c r="X91" s="51"/>
      <c r="Y91" s="51"/>
      <c r="Z91" s="51"/>
      <c r="AA91" s="51"/>
      <c r="AB91" s="51"/>
      <c r="AC91" s="51"/>
      <c r="AD91" s="51"/>
      <c r="AE91" s="51"/>
      <c r="AF91" s="51"/>
      <c r="AG91" s="51"/>
      <c r="AH91" s="51"/>
      <c r="AI91" s="51"/>
      <c r="AJ91" s="51"/>
    </row>
    <row r="92" spans="1:36" x14ac:dyDescent="0.25">
      <c r="A92" s="51" t="s">
        <v>41</v>
      </c>
      <c r="B92" s="51" t="s">
        <v>285</v>
      </c>
      <c r="C92" s="51"/>
      <c r="D92" s="51"/>
      <c r="E92" s="51" t="s">
        <v>37</v>
      </c>
      <c r="F92" s="51">
        <v>8</v>
      </c>
      <c r="G92" s="51" t="s">
        <v>521</v>
      </c>
      <c r="H92" s="51">
        <v>5</v>
      </c>
      <c r="I92" s="51" t="s">
        <v>719</v>
      </c>
      <c r="J92" s="51" t="s">
        <v>720</v>
      </c>
      <c r="K92" s="51" t="s">
        <v>721</v>
      </c>
      <c r="L92" s="51" t="s">
        <v>748</v>
      </c>
      <c r="M92" s="51" t="s">
        <v>749</v>
      </c>
      <c r="N92" s="51"/>
      <c r="O92" s="51"/>
      <c r="P92" s="51"/>
      <c r="Q92" s="51"/>
      <c r="R92" s="51"/>
      <c r="S92" s="51"/>
      <c r="T92" s="51"/>
      <c r="U92" s="51"/>
      <c r="V92" s="51"/>
      <c r="W92" s="51"/>
      <c r="X92" s="51"/>
      <c r="Y92" s="51"/>
      <c r="Z92" s="51"/>
      <c r="AA92" s="51"/>
      <c r="AB92" s="51"/>
      <c r="AC92" s="51"/>
      <c r="AD92" s="51"/>
      <c r="AE92" s="51"/>
      <c r="AF92" s="51"/>
      <c r="AG92" s="51"/>
      <c r="AH92" s="51"/>
      <c r="AI92" s="51"/>
      <c r="AJ92" s="51"/>
    </row>
    <row r="93" spans="1:36" x14ac:dyDescent="0.25">
      <c r="A93" s="51" t="s">
        <v>41</v>
      </c>
      <c r="B93" s="51" t="s">
        <v>286</v>
      </c>
      <c r="C93" s="51"/>
      <c r="D93" s="51"/>
      <c r="E93" s="51" t="s">
        <v>20</v>
      </c>
      <c r="F93" s="51"/>
      <c r="G93" s="51" t="s">
        <v>520</v>
      </c>
      <c r="H93" s="51"/>
      <c r="I93" s="51"/>
      <c r="J93" s="51"/>
      <c r="K93" s="51"/>
      <c r="L93" s="51" t="s">
        <v>508</v>
      </c>
      <c r="M93" s="51" t="s">
        <v>508</v>
      </c>
      <c r="N93" s="51"/>
      <c r="O93" s="51"/>
      <c r="P93" s="51"/>
      <c r="Q93" s="51"/>
      <c r="R93" s="51"/>
      <c r="S93" s="51" t="s">
        <v>763</v>
      </c>
      <c r="T93" s="51"/>
      <c r="U93" s="51"/>
      <c r="V93" s="51"/>
      <c r="W93" s="51"/>
      <c r="X93" s="51"/>
      <c r="Y93" s="51"/>
      <c r="Z93" s="51"/>
      <c r="AA93" s="51"/>
      <c r="AB93" s="51"/>
      <c r="AC93" s="51"/>
      <c r="AD93" s="51"/>
      <c r="AE93" s="51"/>
      <c r="AF93" s="51"/>
      <c r="AG93" s="51"/>
      <c r="AH93" s="51"/>
      <c r="AI93" s="51"/>
      <c r="AJ93" s="51"/>
    </row>
    <row r="94" spans="1:36" x14ac:dyDescent="0.25">
      <c r="A94" s="51" t="s">
        <v>41</v>
      </c>
      <c r="B94" s="51" t="s">
        <v>287</v>
      </c>
      <c r="C94" s="51"/>
      <c r="D94" s="51"/>
      <c r="E94" s="51" t="s">
        <v>37</v>
      </c>
      <c r="F94" s="51"/>
      <c r="G94" s="51" t="s">
        <v>520</v>
      </c>
      <c r="H94" s="51"/>
      <c r="I94" s="51"/>
      <c r="J94" s="51"/>
      <c r="K94" s="51"/>
      <c r="L94" s="51" t="s">
        <v>508</v>
      </c>
      <c r="M94" s="51" t="s">
        <v>508</v>
      </c>
      <c r="N94" s="51"/>
      <c r="O94" s="51"/>
      <c r="P94" s="51"/>
      <c r="Q94" s="51"/>
      <c r="R94" s="51"/>
      <c r="S94" s="51"/>
      <c r="T94" s="51"/>
      <c r="U94" s="51"/>
      <c r="V94" s="51"/>
      <c r="W94" s="51"/>
      <c r="X94" s="51"/>
      <c r="Y94" s="51"/>
      <c r="Z94" s="51"/>
      <c r="AA94" s="51"/>
      <c r="AB94" s="51"/>
      <c r="AC94" s="51"/>
      <c r="AD94" s="51"/>
      <c r="AE94" s="51"/>
      <c r="AF94" s="51"/>
      <c r="AG94" s="51"/>
      <c r="AH94" s="51"/>
      <c r="AI94" s="51"/>
      <c r="AJ94" s="51"/>
    </row>
    <row r="95" spans="1:36" x14ac:dyDescent="0.25">
      <c r="A95" s="51" t="s">
        <v>41</v>
      </c>
      <c r="B95" s="51"/>
      <c r="C95" s="51"/>
      <c r="D95" s="51"/>
      <c r="E95" s="51" t="s">
        <v>20</v>
      </c>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row>
    <row r="96" spans="1:36" x14ac:dyDescent="0.25">
      <c r="A96" s="51" t="s">
        <v>41</v>
      </c>
      <c r="B96" s="51"/>
      <c r="C96" s="51"/>
      <c r="D96" s="51"/>
      <c r="E96" s="51" t="s">
        <v>37</v>
      </c>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row>
    <row r="97" spans="1:36" x14ac:dyDescent="0.25">
      <c r="A97" s="51" t="s">
        <v>41</v>
      </c>
      <c r="B97" s="51"/>
      <c r="C97" s="51"/>
      <c r="D97" s="51"/>
      <c r="E97" s="51" t="s">
        <v>20</v>
      </c>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row>
    <row r="98" spans="1:36" x14ac:dyDescent="0.25">
      <c r="A98" s="51" t="s">
        <v>41</v>
      </c>
      <c r="B98" s="51"/>
      <c r="C98" s="51"/>
      <c r="D98" s="51"/>
      <c r="E98" s="51" t="s">
        <v>37</v>
      </c>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row>
    <row r="99" spans="1:36" x14ac:dyDescent="0.25">
      <c r="A99" s="51" t="s">
        <v>42</v>
      </c>
      <c r="B99" s="51" t="s">
        <v>506</v>
      </c>
      <c r="C99" s="51" t="s">
        <v>507</v>
      </c>
      <c r="D99" s="51" t="s">
        <v>116</v>
      </c>
      <c r="E99" s="51" t="s">
        <v>20</v>
      </c>
      <c r="F99" s="51">
        <v>1</v>
      </c>
      <c r="G99" s="51" t="s">
        <v>508</v>
      </c>
      <c r="H99" s="51">
        <v>1</v>
      </c>
      <c r="I99" s="51" t="s">
        <v>676</v>
      </c>
      <c r="J99" s="51" t="s">
        <v>674</v>
      </c>
      <c r="K99" s="51" t="s">
        <v>531</v>
      </c>
      <c r="L99" s="51" t="s">
        <v>674</v>
      </c>
      <c r="M99" s="51" t="s">
        <v>531</v>
      </c>
      <c r="N99" s="51"/>
      <c r="O99" s="51"/>
      <c r="P99" s="51"/>
      <c r="Q99" s="51"/>
      <c r="R99" s="51"/>
      <c r="S99" s="51" t="s">
        <v>683</v>
      </c>
      <c r="T99" s="51"/>
      <c r="U99" s="51"/>
      <c r="V99" s="51"/>
      <c r="W99" s="51"/>
      <c r="X99" s="51"/>
      <c r="Y99" s="51"/>
      <c r="Z99" s="51"/>
      <c r="AA99" s="51"/>
      <c r="AB99" s="51"/>
      <c r="AC99" s="51"/>
      <c r="AD99" s="51"/>
      <c r="AE99" s="51"/>
      <c r="AF99" s="51"/>
      <c r="AG99" s="51"/>
      <c r="AH99" s="51"/>
      <c r="AI99" s="51"/>
      <c r="AJ99" s="51"/>
    </row>
    <row r="100" spans="1:36" x14ac:dyDescent="0.25">
      <c r="A100" s="51" t="s">
        <v>42</v>
      </c>
      <c r="B100" s="51"/>
      <c r="C100" s="51"/>
      <c r="D100" s="51"/>
      <c r="E100" s="51" t="s">
        <v>37</v>
      </c>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row>
    <row r="101" spans="1:36" x14ac:dyDescent="0.25">
      <c r="A101" s="51" t="s">
        <v>42</v>
      </c>
      <c r="B101" s="51" t="s">
        <v>509</v>
      </c>
      <c r="C101" s="51" t="s">
        <v>510</v>
      </c>
      <c r="D101" s="51"/>
      <c r="E101" s="51" t="s">
        <v>20</v>
      </c>
      <c r="F101" s="51"/>
      <c r="G101" s="51"/>
      <c r="H101" s="51">
        <v>0</v>
      </c>
      <c r="I101" s="51"/>
      <c r="J101" s="51"/>
      <c r="K101" s="51"/>
      <c r="L101" s="51" t="s">
        <v>672</v>
      </c>
      <c r="M101" s="51" t="s">
        <v>672</v>
      </c>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row>
    <row r="102" spans="1:36" x14ac:dyDescent="0.25">
      <c r="A102" s="51" t="s">
        <v>42</v>
      </c>
      <c r="B102" s="51"/>
      <c r="C102" s="51"/>
      <c r="D102" s="51"/>
      <c r="E102" s="51" t="s">
        <v>37</v>
      </c>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row>
    <row r="103" spans="1:36" x14ac:dyDescent="0.25">
      <c r="A103" s="51" t="s">
        <v>42</v>
      </c>
      <c r="B103" s="51" t="s">
        <v>542</v>
      </c>
      <c r="C103" s="51" t="s">
        <v>519</v>
      </c>
      <c r="D103" s="51"/>
      <c r="E103" s="51" t="s">
        <v>20</v>
      </c>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row>
    <row r="104" spans="1:36" x14ac:dyDescent="0.25">
      <c r="A104" s="51" t="s">
        <v>42</v>
      </c>
      <c r="B104" s="51"/>
      <c r="C104" s="51"/>
      <c r="D104" s="51"/>
      <c r="E104" s="51" t="s">
        <v>37</v>
      </c>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row>
    <row r="105" spans="1:36" x14ac:dyDescent="0.25">
      <c r="A105" s="51" t="s">
        <v>43</v>
      </c>
      <c r="B105" s="51" t="s">
        <v>506</v>
      </c>
      <c r="C105" s="51" t="s">
        <v>507</v>
      </c>
      <c r="D105" s="51" t="s">
        <v>121</v>
      </c>
      <c r="E105" s="51" t="s">
        <v>20</v>
      </c>
      <c r="F105" s="51">
        <v>1</v>
      </c>
      <c r="G105" s="51" t="s">
        <v>508</v>
      </c>
      <c r="H105" s="51">
        <v>1</v>
      </c>
      <c r="I105" s="51" t="s">
        <v>676</v>
      </c>
      <c r="J105" s="51" t="s">
        <v>508</v>
      </c>
      <c r="K105" s="51" t="s">
        <v>508</v>
      </c>
      <c r="L105" s="51" t="s">
        <v>508</v>
      </c>
      <c r="M105" s="51" t="s">
        <v>508</v>
      </c>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row>
    <row r="106" spans="1:36" x14ac:dyDescent="0.25">
      <c r="A106" s="51" t="s">
        <v>43</v>
      </c>
      <c r="B106" s="51"/>
      <c r="C106" s="51"/>
      <c r="D106" s="51" t="s">
        <v>122</v>
      </c>
      <c r="E106" s="51" t="s">
        <v>37</v>
      </c>
      <c r="F106" s="51">
        <v>1</v>
      </c>
      <c r="G106" s="51" t="s">
        <v>508</v>
      </c>
      <c r="H106" s="51">
        <v>1</v>
      </c>
      <c r="I106" s="51" t="s">
        <v>676</v>
      </c>
      <c r="J106" s="51" t="s">
        <v>508</v>
      </c>
      <c r="K106" s="51" t="s">
        <v>508</v>
      </c>
      <c r="L106" s="51" t="s">
        <v>508</v>
      </c>
      <c r="M106" s="51" t="s">
        <v>508</v>
      </c>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row>
    <row r="107" spans="1:36" x14ac:dyDescent="0.25">
      <c r="A107" s="51" t="s">
        <v>43</v>
      </c>
      <c r="B107" s="51" t="s">
        <v>509</v>
      </c>
      <c r="C107" s="51" t="s">
        <v>510</v>
      </c>
      <c r="D107" s="51" t="s">
        <v>133</v>
      </c>
      <c r="E107" s="51" t="s">
        <v>20</v>
      </c>
      <c r="F107" s="51">
        <v>2</v>
      </c>
      <c r="G107" s="51" t="s">
        <v>508</v>
      </c>
      <c r="H107" s="51">
        <v>1</v>
      </c>
      <c r="I107" s="51" t="s">
        <v>676</v>
      </c>
      <c r="J107" s="51" t="s">
        <v>511</v>
      </c>
      <c r="K107" s="51" t="s">
        <v>508</v>
      </c>
      <c r="L107" s="51" t="s">
        <v>508</v>
      </c>
      <c r="M107" s="51" t="s">
        <v>508</v>
      </c>
      <c r="N107" s="51"/>
      <c r="O107" s="51"/>
      <c r="P107" s="51"/>
      <c r="Q107" s="51"/>
      <c r="R107" s="51"/>
      <c r="S107" s="51" t="s">
        <v>684</v>
      </c>
      <c r="T107" s="51"/>
      <c r="U107" s="51"/>
      <c r="V107" s="51"/>
      <c r="W107" s="51"/>
      <c r="X107" s="51"/>
      <c r="Y107" s="51"/>
      <c r="Z107" s="51"/>
      <c r="AA107" s="51"/>
      <c r="AB107" s="51"/>
      <c r="AC107" s="51"/>
      <c r="AD107" s="51"/>
      <c r="AE107" s="51"/>
      <c r="AF107" s="51"/>
      <c r="AG107" s="51"/>
      <c r="AH107" s="51"/>
      <c r="AI107" s="51"/>
      <c r="AJ107" s="51"/>
    </row>
    <row r="108" spans="1:36" x14ac:dyDescent="0.25">
      <c r="A108" s="51" t="s">
        <v>43</v>
      </c>
      <c r="B108" s="51"/>
      <c r="C108" s="51"/>
      <c r="D108" s="51" t="s">
        <v>134</v>
      </c>
      <c r="E108" s="51" t="s">
        <v>37</v>
      </c>
      <c r="F108" s="51"/>
      <c r="G108" s="51"/>
      <c r="H108" s="51"/>
      <c r="I108" s="51"/>
      <c r="J108" s="51"/>
      <c r="K108" s="51"/>
      <c r="L108" s="51"/>
      <c r="M108" s="51"/>
      <c r="N108" s="51"/>
      <c r="O108" s="51"/>
      <c r="P108" s="51"/>
      <c r="Q108" s="51"/>
      <c r="R108" s="51"/>
      <c r="S108" s="51" t="s">
        <v>685</v>
      </c>
      <c r="T108" s="51"/>
      <c r="U108" s="51"/>
      <c r="V108" s="51"/>
      <c r="W108" s="51"/>
      <c r="X108" s="51"/>
      <c r="Y108" s="51"/>
      <c r="Z108" s="51"/>
      <c r="AA108" s="51"/>
      <c r="AB108" s="51"/>
      <c r="AC108" s="51"/>
      <c r="AD108" s="51"/>
      <c r="AE108" s="51"/>
      <c r="AF108" s="51"/>
      <c r="AG108" s="51"/>
      <c r="AH108" s="51"/>
      <c r="AI108" s="51"/>
      <c r="AJ108" s="51"/>
    </row>
    <row r="109" spans="1:36" x14ac:dyDescent="0.25">
      <c r="A109" s="51" t="s">
        <v>43</v>
      </c>
      <c r="B109" s="51" t="s">
        <v>686</v>
      </c>
      <c r="C109" s="51" t="s">
        <v>519</v>
      </c>
      <c r="D109" s="51" t="s">
        <v>135</v>
      </c>
      <c r="E109" s="51" t="s">
        <v>20</v>
      </c>
      <c r="F109" s="51"/>
      <c r="G109" s="51" t="s">
        <v>522</v>
      </c>
      <c r="H109" s="51"/>
      <c r="I109" s="51"/>
      <c r="J109" s="51"/>
      <c r="K109" s="51"/>
      <c r="L109" s="51" t="s">
        <v>511</v>
      </c>
      <c r="M109" s="51" t="s">
        <v>508</v>
      </c>
      <c r="N109" s="51"/>
      <c r="O109" s="51"/>
      <c r="P109" s="51"/>
      <c r="Q109" s="51"/>
      <c r="R109" s="51"/>
      <c r="S109" s="51" t="s">
        <v>687</v>
      </c>
      <c r="T109" s="51"/>
      <c r="U109" s="51"/>
      <c r="V109" s="51"/>
      <c r="W109" s="51"/>
      <c r="X109" s="51"/>
      <c r="Y109" s="51"/>
      <c r="Z109" s="51"/>
      <c r="AA109" s="51"/>
      <c r="AB109" s="51"/>
      <c r="AC109" s="51"/>
      <c r="AD109" s="51"/>
      <c r="AE109" s="51"/>
      <c r="AF109" s="51"/>
      <c r="AG109" s="51"/>
      <c r="AH109" s="51"/>
      <c r="AI109" s="51"/>
      <c r="AJ109" s="51"/>
    </row>
    <row r="110" spans="1:36" x14ac:dyDescent="0.25">
      <c r="A110" s="51" t="s">
        <v>43</v>
      </c>
      <c r="B110" s="51"/>
      <c r="C110" s="51"/>
      <c r="D110" s="51"/>
      <c r="E110" s="51" t="s">
        <v>37</v>
      </c>
      <c r="F110" s="51"/>
      <c r="G110" s="51"/>
      <c r="H110" s="51"/>
      <c r="I110" s="51"/>
      <c r="J110" s="51"/>
      <c r="K110" s="51"/>
      <c r="L110" s="51"/>
      <c r="M110" s="51"/>
      <c r="N110" s="51"/>
      <c r="O110" s="51"/>
      <c r="P110" s="51"/>
      <c r="Q110" s="51"/>
      <c r="R110" s="51"/>
      <c r="S110" s="51" t="s">
        <v>688</v>
      </c>
      <c r="T110" s="51"/>
      <c r="U110" s="51"/>
      <c r="V110" s="51"/>
      <c r="W110" s="51"/>
      <c r="X110" s="51"/>
      <c r="Y110" s="51"/>
      <c r="Z110" s="51"/>
      <c r="AA110" s="51"/>
      <c r="AB110" s="51"/>
      <c r="AC110" s="51"/>
      <c r="AD110" s="51"/>
      <c r="AE110" s="51"/>
      <c r="AF110" s="51"/>
      <c r="AG110" s="51"/>
      <c r="AH110" s="51"/>
      <c r="AI110" s="51"/>
      <c r="AJ110" s="51"/>
    </row>
    <row r="111" spans="1:36" x14ac:dyDescent="0.25">
      <c r="A111" s="51" t="s">
        <v>43</v>
      </c>
      <c r="B111" s="51" t="s">
        <v>542</v>
      </c>
      <c r="C111" s="51" t="s">
        <v>547</v>
      </c>
      <c r="D111" s="51" t="s">
        <v>147</v>
      </c>
      <c r="E111" s="51" t="s">
        <v>20</v>
      </c>
      <c r="F111" s="51">
        <v>3</v>
      </c>
      <c r="G111" s="51" t="s">
        <v>522</v>
      </c>
      <c r="H111" s="51">
        <v>3</v>
      </c>
      <c r="I111" s="51" t="s">
        <v>689</v>
      </c>
      <c r="J111" s="51" t="s">
        <v>523</v>
      </c>
      <c r="K111" s="51" t="s">
        <v>511</v>
      </c>
      <c r="L111" s="51" t="s">
        <v>511</v>
      </c>
      <c r="M111" s="51" t="s">
        <v>508</v>
      </c>
      <c r="N111" s="51"/>
      <c r="O111" s="51"/>
      <c r="P111" s="51"/>
      <c r="Q111" s="51"/>
      <c r="R111" s="51"/>
      <c r="S111" s="51" t="s">
        <v>690</v>
      </c>
      <c r="T111" s="51"/>
      <c r="U111" s="51"/>
      <c r="V111" s="51"/>
      <c r="W111" s="51"/>
      <c r="X111" s="51"/>
      <c r="Y111" s="51"/>
      <c r="Z111" s="51"/>
      <c r="AA111" s="51"/>
      <c r="AB111" s="51"/>
      <c r="AC111" s="51"/>
      <c r="AD111" s="51"/>
      <c r="AE111" s="51"/>
      <c r="AF111" s="51"/>
      <c r="AG111" s="51"/>
      <c r="AH111" s="51"/>
      <c r="AI111" s="51"/>
      <c r="AJ111" s="51"/>
    </row>
    <row r="112" spans="1:36" x14ac:dyDescent="0.25">
      <c r="A112" s="51" t="s">
        <v>43</v>
      </c>
      <c r="B112" s="51"/>
      <c r="C112" s="51"/>
      <c r="D112" s="51" t="s">
        <v>140</v>
      </c>
      <c r="E112" s="51" t="s">
        <v>37</v>
      </c>
      <c r="F112" s="51">
        <v>3</v>
      </c>
      <c r="G112" s="51" t="s">
        <v>522</v>
      </c>
      <c r="H112" s="51">
        <v>3</v>
      </c>
      <c r="I112" s="51" t="s">
        <v>689</v>
      </c>
      <c r="J112" s="51" t="s">
        <v>523</v>
      </c>
      <c r="K112" s="51" t="s">
        <v>511</v>
      </c>
      <c r="L112" s="51" t="s">
        <v>511</v>
      </c>
      <c r="M112" s="51" t="s">
        <v>508</v>
      </c>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row>
    <row r="113" spans="1:36" x14ac:dyDescent="0.25">
      <c r="A113" s="51" t="s">
        <v>44</v>
      </c>
      <c r="B113" s="51" t="s">
        <v>506</v>
      </c>
      <c r="C113" s="51" t="s">
        <v>507</v>
      </c>
      <c r="D113" s="51" t="s">
        <v>71</v>
      </c>
      <c r="E113" s="51" t="s">
        <v>20</v>
      </c>
      <c r="F113" s="51">
        <v>1</v>
      </c>
      <c r="G113" s="51" t="s">
        <v>511</v>
      </c>
      <c r="H113" s="51">
        <v>2</v>
      </c>
      <c r="I113" s="51" t="s">
        <v>532</v>
      </c>
      <c r="J113" s="51" t="s">
        <v>508</v>
      </c>
      <c r="K113" s="51" t="s">
        <v>511</v>
      </c>
      <c r="L113" s="51" t="s">
        <v>511</v>
      </c>
      <c r="M113" s="51" t="s">
        <v>508</v>
      </c>
      <c r="N113" s="51"/>
      <c r="O113" s="51"/>
      <c r="P113" s="51"/>
      <c r="Q113" s="51"/>
      <c r="R113" s="51"/>
      <c r="S113" s="51" t="s">
        <v>691</v>
      </c>
      <c r="T113" s="51"/>
      <c r="U113" s="51"/>
      <c r="V113" s="51"/>
      <c r="W113" s="51"/>
      <c r="X113" s="51"/>
      <c r="Y113" s="51"/>
      <c r="Z113" s="51"/>
      <c r="AA113" s="51"/>
      <c r="AB113" s="51"/>
      <c r="AC113" s="51"/>
      <c r="AD113" s="51"/>
      <c r="AE113" s="51"/>
      <c r="AF113" s="51"/>
      <c r="AG113" s="51"/>
      <c r="AH113" s="51"/>
      <c r="AI113" s="51"/>
      <c r="AJ113" s="51"/>
    </row>
    <row r="114" spans="1:36" x14ac:dyDescent="0.25">
      <c r="A114" s="51" t="s">
        <v>44</v>
      </c>
      <c r="B114" s="51"/>
      <c r="C114" s="51"/>
      <c r="D114" s="51" t="s">
        <v>118</v>
      </c>
      <c r="E114" s="51" t="s">
        <v>37</v>
      </c>
      <c r="F114" s="51">
        <v>1</v>
      </c>
      <c r="G114" s="51" t="s">
        <v>511</v>
      </c>
      <c r="H114" s="51">
        <v>4</v>
      </c>
      <c r="I114" s="51" t="s">
        <v>692</v>
      </c>
      <c r="J114" s="51" t="s">
        <v>508</v>
      </c>
      <c r="K114" s="51" t="s">
        <v>511</v>
      </c>
      <c r="L114" s="51" t="s">
        <v>511</v>
      </c>
      <c r="M114" s="51" t="s">
        <v>508</v>
      </c>
      <c r="N114" s="51"/>
      <c r="O114" s="51"/>
      <c r="P114" s="51"/>
      <c r="Q114" s="51"/>
      <c r="R114" s="51"/>
      <c r="S114" s="51" t="s">
        <v>693</v>
      </c>
      <c r="T114" s="51"/>
      <c r="U114" s="51"/>
      <c r="V114" s="51"/>
      <c r="W114" s="51"/>
      <c r="X114" s="51"/>
      <c r="Y114" s="51"/>
      <c r="Z114" s="51"/>
      <c r="AA114" s="51"/>
      <c r="AB114" s="51"/>
      <c r="AC114" s="51"/>
      <c r="AD114" s="51"/>
      <c r="AE114" s="51"/>
      <c r="AF114" s="51"/>
      <c r="AG114" s="51"/>
      <c r="AH114" s="51"/>
      <c r="AI114" s="51"/>
      <c r="AJ114" s="51"/>
    </row>
    <row r="115" spans="1:36" x14ac:dyDescent="0.25">
      <c r="A115" s="51" t="s">
        <v>44</v>
      </c>
      <c r="B115" s="51" t="s">
        <v>509</v>
      </c>
      <c r="C115" s="51" t="s">
        <v>510</v>
      </c>
      <c r="D115" s="51"/>
      <c r="E115" s="51" t="s">
        <v>20</v>
      </c>
      <c r="F115" s="51"/>
      <c r="G115" s="51"/>
      <c r="H115" s="51">
        <v>0</v>
      </c>
      <c r="I115" s="51"/>
      <c r="J115" s="51"/>
      <c r="K115" s="51"/>
      <c r="L115" s="51"/>
      <c r="M115" s="51" t="s">
        <v>672</v>
      </c>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row>
    <row r="116" spans="1:36" x14ac:dyDescent="0.25">
      <c r="A116" s="51" t="s">
        <v>44</v>
      </c>
      <c r="B116" s="51"/>
      <c r="C116" s="51"/>
      <c r="D116" s="51"/>
      <c r="E116" s="51" t="s">
        <v>37</v>
      </c>
      <c r="F116" s="51"/>
      <c r="G116" s="51"/>
      <c r="H116" s="51">
        <v>0</v>
      </c>
      <c r="I116" s="51"/>
      <c r="J116" s="51"/>
      <c r="K116" s="51"/>
      <c r="L116" s="51"/>
      <c r="M116" s="51" t="s">
        <v>672</v>
      </c>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row>
    <row r="117" spans="1:36" x14ac:dyDescent="0.25">
      <c r="A117" s="51" t="s">
        <v>44</v>
      </c>
      <c r="B117" s="51" t="s">
        <v>542</v>
      </c>
      <c r="C117" s="51" t="s">
        <v>519</v>
      </c>
      <c r="D117" s="51"/>
      <c r="E117" s="51" t="s">
        <v>20</v>
      </c>
      <c r="F117" s="51"/>
      <c r="G117" s="51"/>
      <c r="H117" s="51">
        <v>0</v>
      </c>
      <c r="I117" s="51"/>
      <c r="J117" s="51"/>
      <c r="K117" s="51"/>
      <c r="L117" s="51"/>
      <c r="M117" s="51" t="s">
        <v>672</v>
      </c>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row>
    <row r="118" spans="1:36" x14ac:dyDescent="0.25">
      <c r="A118" s="51" t="s">
        <v>44</v>
      </c>
      <c r="B118" s="51"/>
      <c r="C118" s="51"/>
      <c r="D118" s="51"/>
      <c r="E118" s="51" t="s">
        <v>37</v>
      </c>
      <c r="F118" s="51"/>
      <c r="G118" s="51"/>
      <c r="H118" s="51">
        <v>0</v>
      </c>
      <c r="I118" s="51"/>
      <c r="J118" s="51"/>
      <c r="K118" s="51"/>
      <c r="L118" s="51"/>
      <c r="M118" s="51" t="s">
        <v>672</v>
      </c>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row>
    <row r="119" spans="1:36" x14ac:dyDescent="0.25">
      <c r="A119" s="51" t="s">
        <v>45</v>
      </c>
      <c r="B119" s="51" t="s">
        <v>506</v>
      </c>
      <c r="C119" s="51" t="s">
        <v>507</v>
      </c>
      <c r="D119" s="51" t="s">
        <v>767</v>
      </c>
      <c r="E119" s="51" t="s">
        <v>20</v>
      </c>
      <c r="F119" s="51">
        <v>1</v>
      </c>
      <c r="G119" s="51" t="s">
        <v>508</v>
      </c>
      <c r="H119" s="51">
        <v>1</v>
      </c>
      <c r="I119" s="51" t="s">
        <v>694</v>
      </c>
      <c r="J119" s="51" t="s">
        <v>508</v>
      </c>
      <c r="K119" s="51" t="s">
        <v>508</v>
      </c>
      <c r="L119" s="51" t="s">
        <v>508</v>
      </c>
      <c r="M119" s="51" t="s">
        <v>508</v>
      </c>
      <c r="N119" s="51"/>
      <c r="O119" s="51"/>
      <c r="P119" s="51"/>
      <c r="Q119" s="51"/>
      <c r="R119" s="51" t="s">
        <v>535</v>
      </c>
      <c r="S119" s="51" t="s">
        <v>695</v>
      </c>
      <c r="T119" s="51"/>
      <c r="U119" s="51"/>
      <c r="V119" s="51"/>
      <c r="W119" s="51"/>
      <c r="X119" s="51"/>
      <c r="Y119" s="51"/>
      <c r="Z119" s="51"/>
      <c r="AA119" s="51"/>
      <c r="AB119" s="51"/>
      <c r="AC119" s="51"/>
      <c r="AD119" s="51"/>
      <c r="AE119" s="51"/>
      <c r="AF119" s="51"/>
      <c r="AG119" s="51"/>
      <c r="AH119" s="51"/>
      <c r="AI119" s="51"/>
      <c r="AJ119" s="51"/>
    </row>
    <row r="120" spans="1:36" x14ac:dyDescent="0.25">
      <c r="A120" s="51" t="s">
        <v>45</v>
      </c>
      <c r="B120" s="51"/>
      <c r="C120" s="51"/>
      <c r="D120" s="51" t="s">
        <v>128</v>
      </c>
      <c r="E120" s="51" t="s">
        <v>37</v>
      </c>
      <c r="F120" s="51">
        <v>1</v>
      </c>
      <c r="G120" s="51" t="s">
        <v>508</v>
      </c>
      <c r="H120" s="51">
        <v>1</v>
      </c>
      <c r="I120" s="51" t="s">
        <v>694</v>
      </c>
      <c r="J120" s="51" t="s">
        <v>508</v>
      </c>
      <c r="K120" s="51" t="s">
        <v>508</v>
      </c>
      <c r="L120" s="51" t="s">
        <v>508</v>
      </c>
      <c r="M120" s="51" t="s">
        <v>508</v>
      </c>
      <c r="N120" s="51"/>
      <c r="O120" s="51"/>
      <c r="P120" s="51"/>
      <c r="Q120" s="51"/>
      <c r="R120" s="51" t="s">
        <v>535</v>
      </c>
      <c r="S120" s="51"/>
      <c r="T120" s="51"/>
      <c r="U120" s="51"/>
      <c r="V120" s="51"/>
      <c r="W120" s="51"/>
      <c r="X120" s="51"/>
      <c r="Y120" s="51"/>
      <c r="Z120" s="51"/>
      <c r="AA120" s="51"/>
      <c r="AB120" s="51"/>
      <c r="AC120" s="51"/>
      <c r="AD120" s="51"/>
      <c r="AE120" s="51"/>
      <c r="AF120" s="51"/>
      <c r="AG120" s="51"/>
      <c r="AH120" s="51"/>
      <c r="AI120" s="51"/>
      <c r="AJ120" s="51"/>
    </row>
    <row r="121" spans="1:36" x14ac:dyDescent="0.25">
      <c r="A121" s="51" t="s">
        <v>45</v>
      </c>
      <c r="B121" s="51" t="s">
        <v>696</v>
      </c>
      <c r="C121" s="51" t="s">
        <v>510</v>
      </c>
      <c r="D121" s="51" t="s">
        <v>136</v>
      </c>
      <c r="E121" s="51" t="s">
        <v>20</v>
      </c>
      <c r="F121" s="51">
        <v>2</v>
      </c>
      <c r="G121" s="51" t="s">
        <v>511</v>
      </c>
      <c r="H121" s="51">
        <v>1</v>
      </c>
      <c r="I121" s="51" t="s">
        <v>694</v>
      </c>
      <c r="J121" s="51" t="s">
        <v>511</v>
      </c>
      <c r="K121" s="51" t="s">
        <v>511</v>
      </c>
      <c r="L121" s="51" t="s">
        <v>511</v>
      </c>
      <c r="M121" s="51" t="s">
        <v>508</v>
      </c>
      <c r="N121" s="51"/>
      <c r="O121" s="51"/>
      <c r="P121" s="51"/>
      <c r="Q121" s="51"/>
      <c r="R121" s="51" t="s">
        <v>535</v>
      </c>
      <c r="S121" s="51" t="s">
        <v>697</v>
      </c>
      <c r="T121" s="51"/>
      <c r="U121" s="51"/>
      <c r="V121" s="51"/>
      <c r="W121" s="51"/>
      <c r="X121" s="51"/>
      <c r="Y121" s="51"/>
      <c r="Z121" s="51"/>
      <c r="AA121" s="51"/>
      <c r="AB121" s="51"/>
      <c r="AC121" s="51"/>
      <c r="AD121" s="51"/>
      <c r="AE121" s="51"/>
      <c r="AF121" s="51"/>
      <c r="AG121" s="51"/>
      <c r="AH121" s="51"/>
      <c r="AI121" s="51"/>
      <c r="AJ121" s="51"/>
    </row>
    <row r="122" spans="1:36" x14ac:dyDescent="0.25">
      <c r="A122" s="51" t="s">
        <v>45</v>
      </c>
      <c r="B122" s="51"/>
      <c r="C122" s="51"/>
      <c r="D122" s="51"/>
      <c r="E122" s="51"/>
      <c r="F122" s="51"/>
      <c r="G122" s="51"/>
      <c r="H122" s="51"/>
      <c r="I122" s="51"/>
      <c r="J122" s="51"/>
      <c r="K122" s="51"/>
      <c r="L122" s="51"/>
      <c r="M122" s="51"/>
      <c r="N122" s="51"/>
      <c r="O122" s="51"/>
      <c r="P122" s="51"/>
      <c r="Q122" s="51"/>
      <c r="R122" s="51" t="s">
        <v>535</v>
      </c>
      <c r="S122" s="51" t="s">
        <v>698</v>
      </c>
      <c r="T122" s="51"/>
      <c r="U122" s="51"/>
      <c r="V122" s="51"/>
      <c r="W122" s="51"/>
      <c r="X122" s="51"/>
      <c r="Y122" s="51"/>
      <c r="Z122" s="51"/>
      <c r="AA122" s="51"/>
      <c r="AB122" s="51"/>
      <c r="AC122" s="51"/>
      <c r="AD122" s="51"/>
      <c r="AE122" s="51"/>
      <c r="AF122" s="51"/>
      <c r="AG122" s="51"/>
      <c r="AH122" s="51"/>
      <c r="AI122" s="51"/>
      <c r="AJ122" s="51"/>
    </row>
    <row r="123" spans="1:36" x14ac:dyDescent="0.25">
      <c r="A123" s="51" t="s">
        <v>45</v>
      </c>
      <c r="B123" s="51" t="s">
        <v>509</v>
      </c>
      <c r="C123" s="51" t="s">
        <v>519</v>
      </c>
      <c r="D123" s="51" t="s">
        <v>137</v>
      </c>
      <c r="E123" s="51" t="s">
        <v>20</v>
      </c>
      <c r="F123" s="51">
        <v>3</v>
      </c>
      <c r="G123" s="51" t="s">
        <v>508</v>
      </c>
      <c r="H123" s="51">
        <v>2</v>
      </c>
      <c r="I123" s="51" t="s">
        <v>694</v>
      </c>
      <c r="J123" s="51" t="s">
        <v>523</v>
      </c>
      <c r="K123" s="51" t="s">
        <v>508</v>
      </c>
      <c r="L123" s="51" t="s">
        <v>508</v>
      </c>
      <c r="M123" s="51" t="s">
        <v>508</v>
      </c>
      <c r="N123" s="51"/>
      <c r="O123" s="51"/>
      <c r="P123" s="51"/>
      <c r="Q123" s="51"/>
      <c r="R123" s="51" t="s">
        <v>535</v>
      </c>
      <c r="S123" s="51" t="s">
        <v>699</v>
      </c>
      <c r="T123" s="51"/>
      <c r="U123" s="51"/>
      <c r="V123" s="51"/>
      <c r="W123" s="51"/>
      <c r="X123" s="51"/>
      <c r="Y123" s="51"/>
      <c r="Z123" s="51"/>
      <c r="AA123" s="51"/>
      <c r="AB123" s="51"/>
      <c r="AC123" s="51"/>
      <c r="AD123" s="51"/>
      <c r="AE123" s="51"/>
      <c r="AF123" s="51"/>
      <c r="AG123" s="51"/>
      <c r="AH123" s="51"/>
      <c r="AI123" s="51"/>
      <c r="AJ123" s="51"/>
    </row>
    <row r="124" spans="1:36" x14ac:dyDescent="0.25">
      <c r="A124" s="51" t="s">
        <v>45</v>
      </c>
      <c r="B124" s="51"/>
      <c r="C124" s="51"/>
      <c r="D124" s="51" t="s">
        <v>138</v>
      </c>
      <c r="E124" s="51" t="s">
        <v>37</v>
      </c>
      <c r="F124" s="51">
        <v>3</v>
      </c>
      <c r="G124" s="51" t="s">
        <v>508</v>
      </c>
      <c r="H124" s="51">
        <v>2</v>
      </c>
      <c r="I124" s="51" t="s">
        <v>694</v>
      </c>
      <c r="J124" s="51" t="s">
        <v>523</v>
      </c>
      <c r="K124" s="51" t="s">
        <v>508</v>
      </c>
      <c r="L124" s="51" t="s">
        <v>508</v>
      </c>
      <c r="M124" s="51" t="s">
        <v>508</v>
      </c>
      <c r="N124" s="51"/>
      <c r="O124" s="51"/>
      <c r="P124" s="51"/>
      <c r="Q124" s="51"/>
      <c r="R124" s="51" t="s">
        <v>535</v>
      </c>
      <c r="S124" s="51" t="s">
        <v>699</v>
      </c>
      <c r="T124" s="51"/>
      <c r="U124" s="51"/>
      <c r="V124" s="51"/>
      <c r="W124" s="51"/>
      <c r="X124" s="51"/>
      <c r="Y124" s="51"/>
      <c r="Z124" s="51"/>
      <c r="AA124" s="51"/>
      <c r="AB124" s="51"/>
      <c r="AC124" s="51"/>
      <c r="AD124" s="51"/>
      <c r="AE124" s="51"/>
      <c r="AF124" s="51"/>
      <c r="AG124" s="51"/>
      <c r="AH124" s="51"/>
      <c r="AI124" s="51"/>
      <c r="AJ124" s="51"/>
    </row>
    <row r="125" spans="1:36" x14ac:dyDescent="0.25">
      <c r="A125" s="51" t="s">
        <v>45</v>
      </c>
      <c r="B125" s="51" t="s">
        <v>542</v>
      </c>
      <c r="C125" s="51" t="s">
        <v>547</v>
      </c>
      <c r="D125" s="51" t="s">
        <v>154</v>
      </c>
      <c r="E125" s="51" t="s">
        <v>20</v>
      </c>
      <c r="F125" s="51">
        <v>4</v>
      </c>
      <c r="G125" s="51" t="s">
        <v>523</v>
      </c>
      <c r="H125" s="51">
        <v>3</v>
      </c>
      <c r="I125" s="51" t="s">
        <v>610</v>
      </c>
      <c r="J125" s="51" t="s">
        <v>523</v>
      </c>
      <c r="K125" s="51" t="s">
        <v>508</v>
      </c>
      <c r="L125" s="51" t="s">
        <v>508</v>
      </c>
      <c r="M125" s="51" t="s">
        <v>508</v>
      </c>
      <c r="N125" s="51"/>
      <c r="O125" s="51" t="s">
        <v>700</v>
      </c>
      <c r="P125" s="51"/>
      <c r="Q125" s="51"/>
      <c r="R125" s="51" t="s">
        <v>535</v>
      </c>
      <c r="S125" s="51"/>
      <c r="T125" s="51"/>
      <c r="U125" s="51"/>
      <c r="V125" s="51"/>
      <c r="W125" s="51"/>
      <c r="X125" s="51"/>
      <c r="Y125" s="51"/>
      <c r="Z125" s="51"/>
      <c r="AA125" s="51"/>
      <c r="AB125" s="51"/>
      <c r="AC125" s="51"/>
      <c r="AD125" s="51"/>
      <c r="AE125" s="51"/>
      <c r="AF125" s="51"/>
      <c r="AG125" s="51"/>
      <c r="AH125" s="51"/>
      <c r="AI125" s="51"/>
      <c r="AJ125" s="51"/>
    </row>
    <row r="126" spans="1:36" x14ac:dyDescent="0.25">
      <c r="A126" s="51" t="s">
        <v>45</v>
      </c>
      <c r="B126" s="51"/>
      <c r="C126" s="51"/>
      <c r="D126" s="51" t="s">
        <v>151</v>
      </c>
      <c r="E126" s="51" t="s">
        <v>37</v>
      </c>
      <c r="F126" s="51">
        <v>4</v>
      </c>
      <c r="G126" s="51" t="s">
        <v>523</v>
      </c>
      <c r="H126" s="51">
        <v>3</v>
      </c>
      <c r="I126" s="51" t="s">
        <v>610</v>
      </c>
      <c r="J126" s="51" t="s">
        <v>523</v>
      </c>
      <c r="K126" s="51" t="s">
        <v>508</v>
      </c>
      <c r="L126" s="51" t="s">
        <v>508</v>
      </c>
      <c r="M126" s="51" t="s">
        <v>508</v>
      </c>
      <c r="N126" s="51"/>
      <c r="O126" s="51" t="s">
        <v>700</v>
      </c>
      <c r="P126" s="51"/>
      <c r="Q126" s="51"/>
      <c r="R126" s="51" t="s">
        <v>535</v>
      </c>
      <c r="S126" s="51"/>
      <c r="T126" s="51"/>
      <c r="U126" s="51"/>
      <c r="V126" s="51"/>
      <c r="W126" s="51"/>
      <c r="X126" s="51"/>
      <c r="Y126" s="51"/>
      <c r="Z126" s="51"/>
      <c r="AA126" s="51"/>
      <c r="AB126" s="51"/>
      <c r="AC126" s="51"/>
      <c r="AD126" s="51"/>
      <c r="AE126" s="51"/>
      <c r="AF126" s="51"/>
      <c r="AG126" s="51"/>
      <c r="AH126" s="51"/>
      <c r="AI126" s="51"/>
      <c r="AJ126" s="51"/>
    </row>
    <row r="127" spans="1:36" x14ac:dyDescent="0.25">
      <c r="A127" s="51" t="s">
        <v>46</v>
      </c>
      <c r="B127" s="51" t="s">
        <v>506</v>
      </c>
      <c r="C127" s="51" t="s">
        <v>507</v>
      </c>
      <c r="D127" s="51" t="s">
        <v>142</v>
      </c>
      <c r="E127" s="51" t="s">
        <v>20</v>
      </c>
      <c r="F127" s="51">
        <v>1</v>
      </c>
      <c r="G127" s="51" t="s">
        <v>508</v>
      </c>
      <c r="H127" s="51">
        <v>1</v>
      </c>
      <c r="I127" s="51" t="s">
        <v>701</v>
      </c>
      <c r="J127" s="51" t="s">
        <v>508</v>
      </c>
      <c r="K127" s="51" t="s">
        <v>508</v>
      </c>
      <c r="L127" s="51" t="s">
        <v>508</v>
      </c>
      <c r="M127" s="51" t="s">
        <v>508</v>
      </c>
      <c r="N127" s="51"/>
      <c r="O127" s="51"/>
      <c r="P127" s="51"/>
      <c r="Q127" s="51"/>
      <c r="R127" s="51" t="s">
        <v>535</v>
      </c>
      <c r="S127" s="51"/>
      <c r="T127" s="51"/>
      <c r="U127" s="51"/>
      <c r="V127" s="51"/>
      <c r="W127" s="51"/>
      <c r="X127" s="51"/>
      <c r="Y127" s="51"/>
      <c r="Z127" s="51"/>
      <c r="AA127" s="51"/>
      <c r="AB127" s="51"/>
      <c r="AC127" s="51"/>
      <c r="AD127" s="51"/>
      <c r="AE127" s="51"/>
      <c r="AF127" s="51"/>
      <c r="AG127" s="51"/>
      <c r="AH127" s="51"/>
      <c r="AI127" s="51"/>
      <c r="AJ127" s="51"/>
    </row>
    <row r="128" spans="1:36" x14ac:dyDescent="0.25">
      <c r="A128" s="51" t="s">
        <v>46</v>
      </c>
      <c r="B128" s="51" t="s">
        <v>506</v>
      </c>
      <c r="C128" s="51" t="s">
        <v>507</v>
      </c>
      <c r="D128" s="51" t="s">
        <v>144</v>
      </c>
      <c r="E128" s="51" t="s">
        <v>37</v>
      </c>
      <c r="F128" s="51">
        <v>1</v>
      </c>
      <c r="G128" s="51" t="s">
        <v>508</v>
      </c>
      <c r="H128" s="51">
        <v>1</v>
      </c>
      <c r="I128" s="51" t="s">
        <v>701</v>
      </c>
      <c r="J128" s="51" t="s">
        <v>508</v>
      </c>
      <c r="K128" s="51" t="s">
        <v>508</v>
      </c>
      <c r="L128" s="51" t="s">
        <v>508</v>
      </c>
      <c r="M128" s="51" t="s">
        <v>508</v>
      </c>
      <c r="N128" s="51"/>
      <c r="O128" s="51"/>
      <c r="P128" s="51"/>
      <c r="Q128" s="51"/>
      <c r="R128" s="51" t="s">
        <v>535</v>
      </c>
      <c r="S128" s="51"/>
      <c r="T128" s="51"/>
      <c r="U128" s="51"/>
      <c r="V128" s="51"/>
      <c r="W128" s="51"/>
      <c r="X128" s="51"/>
      <c r="Y128" s="51"/>
      <c r="Z128" s="51"/>
      <c r="AA128" s="51"/>
      <c r="AB128" s="51"/>
      <c r="AC128" s="51"/>
      <c r="AD128" s="51"/>
      <c r="AE128" s="51"/>
      <c r="AF128" s="51"/>
      <c r="AG128" s="51"/>
      <c r="AH128" s="51"/>
      <c r="AI128" s="51"/>
      <c r="AJ128" s="51"/>
    </row>
    <row r="129" spans="1:36" x14ac:dyDescent="0.25">
      <c r="A129" s="51" t="s">
        <v>46</v>
      </c>
      <c r="B129" s="51" t="s">
        <v>509</v>
      </c>
      <c r="C129" s="51" t="s">
        <v>510</v>
      </c>
      <c r="D129" s="51" t="s">
        <v>153</v>
      </c>
      <c r="E129" s="51" t="s">
        <v>20</v>
      </c>
      <c r="F129" s="51">
        <v>2</v>
      </c>
      <c r="G129" s="51" t="s">
        <v>508</v>
      </c>
      <c r="H129" s="51">
        <v>1</v>
      </c>
      <c r="I129" s="51" t="s">
        <v>701</v>
      </c>
      <c r="J129" s="51" t="s">
        <v>511</v>
      </c>
      <c r="K129" s="51" t="s">
        <v>508</v>
      </c>
      <c r="L129" s="51" t="s">
        <v>508</v>
      </c>
      <c r="M129" s="51" t="s">
        <v>508</v>
      </c>
      <c r="N129" s="51"/>
      <c r="O129" s="51"/>
      <c r="P129" s="51"/>
      <c r="Q129" s="51"/>
      <c r="R129" s="51" t="s">
        <v>535</v>
      </c>
      <c r="S129" s="51"/>
      <c r="T129" s="51"/>
      <c r="U129" s="51"/>
      <c r="V129" s="51"/>
      <c r="W129" s="51"/>
      <c r="X129" s="51"/>
      <c r="Y129" s="51"/>
      <c r="Z129" s="51"/>
      <c r="AA129" s="51"/>
      <c r="AB129" s="51"/>
      <c r="AC129" s="51"/>
      <c r="AD129" s="51"/>
      <c r="AE129" s="51"/>
      <c r="AF129" s="51"/>
      <c r="AG129" s="51"/>
      <c r="AH129" s="51"/>
      <c r="AI129" s="51"/>
      <c r="AJ129" s="51"/>
    </row>
    <row r="130" spans="1:36" x14ac:dyDescent="0.25">
      <c r="A130" s="51" t="s">
        <v>46</v>
      </c>
      <c r="B130" s="51" t="s">
        <v>509</v>
      </c>
      <c r="C130" s="51" t="s">
        <v>510</v>
      </c>
      <c r="D130" s="51" t="s">
        <v>143</v>
      </c>
      <c r="E130" s="51" t="s">
        <v>37</v>
      </c>
      <c r="F130" s="51">
        <v>2</v>
      </c>
      <c r="G130" s="51" t="s">
        <v>508</v>
      </c>
      <c r="H130" s="51">
        <v>1</v>
      </c>
      <c r="I130" s="51" t="s">
        <v>701</v>
      </c>
      <c r="J130" s="51" t="s">
        <v>511</v>
      </c>
      <c r="K130" s="51" t="s">
        <v>508</v>
      </c>
      <c r="L130" s="51" t="s">
        <v>508</v>
      </c>
      <c r="M130" s="51" t="s">
        <v>508</v>
      </c>
      <c r="N130" s="51"/>
      <c r="O130" s="51"/>
      <c r="P130" s="51"/>
      <c r="Q130" s="51"/>
      <c r="R130" s="51" t="s">
        <v>535</v>
      </c>
      <c r="S130" s="51"/>
      <c r="T130" s="51"/>
      <c r="U130" s="51"/>
      <c r="V130" s="51"/>
      <c r="W130" s="51"/>
      <c r="X130" s="51"/>
      <c r="Y130" s="51"/>
      <c r="Z130" s="51"/>
      <c r="AA130" s="51"/>
      <c r="AB130" s="51"/>
      <c r="AC130" s="51"/>
      <c r="AD130" s="51"/>
      <c r="AE130" s="51"/>
      <c r="AF130" s="51"/>
      <c r="AG130" s="51"/>
      <c r="AH130" s="51"/>
      <c r="AI130" s="51"/>
      <c r="AJ130" s="51"/>
    </row>
    <row r="131" spans="1:36" x14ac:dyDescent="0.25">
      <c r="A131" s="51" t="s">
        <v>46</v>
      </c>
      <c r="B131" s="51" t="s">
        <v>542</v>
      </c>
      <c r="C131" s="51" t="s">
        <v>519</v>
      </c>
      <c r="D131" s="51" t="s">
        <v>160</v>
      </c>
      <c r="E131" s="51" t="s">
        <v>20</v>
      </c>
      <c r="F131" s="51">
        <v>3</v>
      </c>
      <c r="G131" s="51" t="s">
        <v>511</v>
      </c>
      <c r="H131" s="51">
        <v>2</v>
      </c>
      <c r="I131" s="51" t="s">
        <v>663</v>
      </c>
      <c r="J131" s="51" t="s">
        <v>511</v>
      </c>
      <c r="K131" s="51" t="s">
        <v>508</v>
      </c>
      <c r="L131" s="51" t="s">
        <v>508</v>
      </c>
      <c r="M131" s="51" t="s">
        <v>508</v>
      </c>
      <c r="N131" s="51" t="s">
        <v>746</v>
      </c>
      <c r="O131" s="51" t="s">
        <v>671</v>
      </c>
      <c r="P131" s="51"/>
      <c r="Q131" s="51"/>
      <c r="R131" s="51" t="s">
        <v>535</v>
      </c>
      <c r="S131" s="51"/>
      <c r="T131" s="51"/>
      <c r="U131" s="51"/>
      <c r="V131" s="51"/>
      <c r="W131" s="51"/>
      <c r="X131" s="51"/>
      <c r="Y131" s="51"/>
      <c r="Z131" s="51"/>
      <c r="AA131" s="51"/>
      <c r="AB131" s="51"/>
      <c r="AC131" s="51"/>
      <c r="AD131" s="51"/>
      <c r="AE131" s="51"/>
      <c r="AF131" s="51"/>
      <c r="AG131" s="51"/>
      <c r="AH131" s="51"/>
      <c r="AI131" s="51"/>
      <c r="AJ131" s="51"/>
    </row>
    <row r="132" spans="1:36" x14ac:dyDescent="0.25">
      <c r="A132" s="51" t="s">
        <v>46</v>
      </c>
      <c r="B132" s="51" t="s">
        <v>542</v>
      </c>
      <c r="C132" s="51" t="s">
        <v>519</v>
      </c>
      <c r="D132" s="51" t="s">
        <v>148</v>
      </c>
      <c r="E132" s="51" t="s">
        <v>37</v>
      </c>
      <c r="F132" s="51">
        <v>3</v>
      </c>
      <c r="G132" s="51" t="s">
        <v>511</v>
      </c>
      <c r="H132" s="51">
        <v>2</v>
      </c>
      <c r="I132" s="51" t="s">
        <v>663</v>
      </c>
      <c r="J132" s="51" t="s">
        <v>511</v>
      </c>
      <c r="K132" s="51" t="s">
        <v>508</v>
      </c>
      <c r="L132" s="51" t="s">
        <v>508</v>
      </c>
      <c r="M132" s="51" t="s">
        <v>508</v>
      </c>
      <c r="N132" s="51" t="s">
        <v>746</v>
      </c>
      <c r="O132" s="51" t="s">
        <v>671</v>
      </c>
      <c r="P132" s="51"/>
      <c r="Q132" s="51"/>
      <c r="R132" s="51" t="s">
        <v>535</v>
      </c>
      <c r="S132" s="51"/>
      <c r="T132" s="51"/>
      <c r="U132" s="51"/>
      <c r="V132" s="51"/>
      <c r="W132" s="51"/>
      <c r="X132" s="51"/>
      <c r="Y132" s="51"/>
      <c r="Z132" s="51"/>
      <c r="AA132" s="51"/>
      <c r="AB132" s="51"/>
      <c r="AC132" s="51"/>
      <c r="AD132" s="51"/>
      <c r="AE132" s="51"/>
      <c r="AF132" s="51"/>
      <c r="AG132" s="51"/>
      <c r="AH132" s="51"/>
      <c r="AI132" s="51"/>
      <c r="AJ132" s="51"/>
    </row>
    <row r="133" spans="1:36" x14ac:dyDescent="0.25">
      <c r="A133" s="51" t="s">
        <v>47</v>
      </c>
      <c r="B133" s="51" t="s">
        <v>506</v>
      </c>
      <c r="C133" s="51" t="s">
        <v>507</v>
      </c>
      <c r="D133" s="51"/>
      <c r="E133" s="51" t="s">
        <v>20</v>
      </c>
      <c r="F133" s="51">
        <v>2</v>
      </c>
      <c r="G133" s="51" t="s">
        <v>511</v>
      </c>
      <c r="H133" s="51">
        <v>2</v>
      </c>
      <c r="I133" s="51" t="s">
        <v>701</v>
      </c>
      <c r="J133" s="51" t="s">
        <v>511</v>
      </c>
      <c r="K133" s="51" t="s">
        <v>511</v>
      </c>
      <c r="L133" s="51" t="s">
        <v>511</v>
      </c>
      <c r="M133" s="51" t="s">
        <v>511</v>
      </c>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row>
    <row r="134" spans="1:36" x14ac:dyDescent="0.25">
      <c r="A134" s="51" t="s">
        <v>47</v>
      </c>
      <c r="B134" s="51"/>
      <c r="C134" s="51"/>
      <c r="D134" s="51"/>
      <c r="E134" s="51" t="s">
        <v>37</v>
      </c>
      <c r="F134" s="51">
        <v>2</v>
      </c>
      <c r="G134" s="51" t="s">
        <v>511</v>
      </c>
      <c r="H134" s="51">
        <v>2</v>
      </c>
      <c r="I134" s="51" t="s">
        <v>701</v>
      </c>
      <c r="J134" s="51" t="s">
        <v>511</v>
      </c>
      <c r="K134" s="51" t="s">
        <v>511</v>
      </c>
      <c r="L134" s="51" t="s">
        <v>511</v>
      </c>
      <c r="M134" s="51" t="s">
        <v>511</v>
      </c>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row>
    <row r="135" spans="1:36" x14ac:dyDescent="0.25">
      <c r="A135" s="51" t="s">
        <v>47</v>
      </c>
      <c r="B135" s="51" t="s">
        <v>509</v>
      </c>
      <c r="C135" s="51" t="s">
        <v>510</v>
      </c>
      <c r="D135" s="51"/>
      <c r="E135" s="51" t="s">
        <v>20</v>
      </c>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row>
    <row r="136" spans="1:36" x14ac:dyDescent="0.25">
      <c r="A136" s="51" t="s">
        <v>47</v>
      </c>
      <c r="B136" s="51"/>
      <c r="C136" s="51"/>
      <c r="D136" s="51"/>
      <c r="E136" s="51" t="s">
        <v>37</v>
      </c>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row>
    <row r="137" spans="1:36" x14ac:dyDescent="0.25">
      <c r="A137" s="51" t="s">
        <v>47</v>
      </c>
      <c r="B137" s="51" t="s">
        <v>542</v>
      </c>
      <c r="C137" s="51" t="s">
        <v>519</v>
      </c>
      <c r="D137" s="51"/>
      <c r="E137" s="51" t="s">
        <v>20</v>
      </c>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row>
    <row r="138" spans="1:36" x14ac:dyDescent="0.25">
      <c r="A138" s="51" t="s">
        <v>47</v>
      </c>
      <c r="B138" s="51"/>
      <c r="C138" s="51"/>
      <c r="D138" s="51"/>
      <c r="E138" s="51" t="s">
        <v>37</v>
      </c>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row>
    <row r="139" spans="1:36" x14ac:dyDescent="0.25">
      <c r="A139" s="51" t="s">
        <v>48</v>
      </c>
      <c r="B139" s="51" t="s">
        <v>506</v>
      </c>
      <c r="C139" s="51" t="s">
        <v>507</v>
      </c>
      <c r="D139" s="51"/>
      <c r="E139" s="51" t="s">
        <v>20</v>
      </c>
      <c r="F139" s="51">
        <v>1</v>
      </c>
      <c r="G139" s="51" t="s">
        <v>508</v>
      </c>
      <c r="H139" s="51">
        <v>1</v>
      </c>
      <c r="I139" s="51" t="s">
        <v>676</v>
      </c>
      <c r="J139" s="51" t="s">
        <v>508</v>
      </c>
      <c r="K139" s="51" t="s">
        <v>508</v>
      </c>
      <c r="L139" s="51" t="s">
        <v>508</v>
      </c>
      <c r="M139" s="51" t="s">
        <v>508</v>
      </c>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row>
    <row r="140" spans="1:36" x14ac:dyDescent="0.25">
      <c r="A140" s="51" t="s">
        <v>48</v>
      </c>
      <c r="B140" s="51"/>
      <c r="C140" s="51"/>
      <c r="D140" s="51"/>
      <c r="E140" s="51" t="s">
        <v>37</v>
      </c>
      <c r="F140" s="51">
        <v>1</v>
      </c>
      <c r="G140" s="51" t="s">
        <v>508</v>
      </c>
      <c r="H140" s="51">
        <v>1</v>
      </c>
      <c r="I140" s="51" t="s">
        <v>676</v>
      </c>
      <c r="J140" s="51" t="s">
        <v>508</v>
      </c>
      <c r="K140" s="51" t="s">
        <v>508</v>
      </c>
      <c r="L140" s="51" t="s">
        <v>508</v>
      </c>
      <c r="M140" s="51" t="s">
        <v>508</v>
      </c>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row>
    <row r="141" spans="1:36" x14ac:dyDescent="0.25">
      <c r="A141" s="51" t="s">
        <v>48</v>
      </c>
      <c r="B141" s="51" t="s">
        <v>509</v>
      </c>
      <c r="C141" s="51" t="s">
        <v>510</v>
      </c>
      <c r="D141" s="51"/>
      <c r="E141" s="51" t="s">
        <v>20</v>
      </c>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row>
    <row r="142" spans="1:36" x14ac:dyDescent="0.25">
      <c r="A142" s="51" t="s">
        <v>48</v>
      </c>
      <c r="B142" s="51"/>
      <c r="C142" s="51"/>
      <c r="D142" s="51"/>
      <c r="E142" s="51" t="s">
        <v>37</v>
      </c>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row>
    <row r="143" spans="1:36" x14ac:dyDescent="0.25">
      <c r="A143" s="51" t="s">
        <v>48</v>
      </c>
      <c r="B143" s="51" t="s">
        <v>542</v>
      </c>
      <c r="C143" s="51" t="s">
        <v>519</v>
      </c>
      <c r="D143" s="51"/>
      <c r="E143" s="51" t="s">
        <v>20</v>
      </c>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row>
    <row r="144" spans="1:36" x14ac:dyDescent="0.25">
      <c r="A144" s="51" t="s">
        <v>48</v>
      </c>
      <c r="B144" s="51"/>
      <c r="C144" s="51"/>
      <c r="D144" s="51"/>
      <c r="E144" s="51" t="s">
        <v>37</v>
      </c>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row>
    <row r="145" spans="1:36" x14ac:dyDescent="0.25">
      <c r="A145" s="51" t="s">
        <v>268</v>
      </c>
      <c r="B145" s="51" t="s">
        <v>506</v>
      </c>
      <c r="C145" s="51" t="s">
        <v>510</v>
      </c>
      <c r="D145" s="51" t="s">
        <v>157</v>
      </c>
      <c r="E145" s="51" t="s">
        <v>20</v>
      </c>
      <c r="F145" s="51">
        <v>2</v>
      </c>
      <c r="G145" s="51" t="s">
        <v>511</v>
      </c>
      <c r="H145" s="51">
        <v>2</v>
      </c>
      <c r="I145" s="51" t="s">
        <v>701</v>
      </c>
      <c r="J145" s="51" t="s">
        <v>511</v>
      </c>
      <c r="K145" s="51" t="s">
        <v>523</v>
      </c>
      <c r="L145" s="51" t="s">
        <v>511</v>
      </c>
      <c r="M145" s="51" t="s">
        <v>511</v>
      </c>
      <c r="N145" s="51" t="s">
        <v>750</v>
      </c>
      <c r="O145" s="51" t="s">
        <v>702</v>
      </c>
      <c r="P145" s="51"/>
      <c r="Q145" s="51"/>
      <c r="R145" s="51" t="s">
        <v>535</v>
      </c>
      <c r="S145" s="51" t="s">
        <v>703</v>
      </c>
      <c r="T145" s="51"/>
      <c r="U145" s="51"/>
      <c r="V145" s="51"/>
      <c r="W145" s="51"/>
      <c r="X145" s="51"/>
      <c r="Y145" s="51"/>
      <c r="Z145" s="51"/>
      <c r="AA145" s="51"/>
      <c r="AB145" s="51"/>
      <c r="AC145" s="51"/>
      <c r="AD145" s="51"/>
      <c r="AE145" s="51"/>
      <c r="AF145" s="51"/>
      <c r="AG145" s="51"/>
      <c r="AH145" s="51"/>
      <c r="AI145" s="51"/>
      <c r="AJ145" s="51"/>
    </row>
    <row r="146" spans="1:36" x14ac:dyDescent="0.25">
      <c r="A146" s="51" t="s">
        <v>268</v>
      </c>
      <c r="B146" s="51"/>
      <c r="C146" s="51"/>
      <c r="D146" s="51" t="s">
        <v>158</v>
      </c>
      <c r="E146" s="51" t="s">
        <v>37</v>
      </c>
      <c r="F146" s="51">
        <v>2</v>
      </c>
      <c r="G146" s="51" t="s">
        <v>511</v>
      </c>
      <c r="H146" s="51">
        <v>2</v>
      </c>
      <c r="I146" s="51" t="s">
        <v>701</v>
      </c>
      <c r="J146" s="51" t="s">
        <v>511</v>
      </c>
      <c r="K146" s="51" t="s">
        <v>523</v>
      </c>
      <c r="L146" s="51" t="s">
        <v>511</v>
      </c>
      <c r="M146" s="51" t="s">
        <v>511</v>
      </c>
      <c r="N146" s="51" t="s">
        <v>750</v>
      </c>
      <c r="O146" s="51" t="s">
        <v>702</v>
      </c>
      <c r="P146" s="51"/>
      <c r="Q146" s="51"/>
      <c r="R146" s="51" t="s">
        <v>535</v>
      </c>
      <c r="S146" s="51"/>
      <c r="T146" s="51"/>
      <c r="U146" s="51"/>
      <c r="V146" s="51"/>
      <c r="W146" s="51"/>
      <c r="X146" s="51"/>
      <c r="Y146" s="51"/>
      <c r="Z146" s="51"/>
      <c r="AA146" s="51"/>
      <c r="AB146" s="51"/>
      <c r="AC146" s="51"/>
      <c r="AD146" s="51"/>
      <c r="AE146" s="51"/>
      <c r="AF146" s="51"/>
      <c r="AG146" s="51"/>
      <c r="AH146" s="51"/>
      <c r="AI146" s="51"/>
      <c r="AJ146" s="51"/>
    </row>
    <row r="147" spans="1:36" x14ac:dyDescent="0.25">
      <c r="A147" s="51" t="s">
        <v>268</v>
      </c>
      <c r="B147" s="51" t="s">
        <v>509</v>
      </c>
      <c r="C147" s="51" t="s">
        <v>507</v>
      </c>
      <c r="D147" s="51" t="s">
        <v>125</v>
      </c>
      <c r="E147" s="51" t="s">
        <v>20</v>
      </c>
      <c r="F147" s="51">
        <v>2</v>
      </c>
      <c r="G147" s="51" t="s">
        <v>508</v>
      </c>
      <c r="H147" s="51">
        <v>2</v>
      </c>
      <c r="I147" s="51" t="s">
        <v>701</v>
      </c>
      <c r="J147" s="51" t="s">
        <v>511</v>
      </c>
      <c r="K147" s="51" t="s">
        <v>523</v>
      </c>
      <c r="L147" s="51" t="s">
        <v>508</v>
      </c>
      <c r="M147" s="51" t="s">
        <v>508</v>
      </c>
      <c r="N147" s="51"/>
      <c r="O147" s="51" t="s">
        <v>671</v>
      </c>
      <c r="P147" s="51"/>
      <c r="Q147" s="51"/>
      <c r="R147" s="51" t="s">
        <v>535</v>
      </c>
      <c r="S147" s="51" t="s">
        <v>751</v>
      </c>
      <c r="T147" s="51"/>
      <c r="U147" s="51"/>
      <c r="V147" s="51"/>
      <c r="W147" s="51"/>
      <c r="X147" s="51"/>
      <c r="Y147" s="51"/>
      <c r="Z147" s="51"/>
      <c r="AA147" s="51"/>
      <c r="AB147" s="51"/>
      <c r="AC147" s="51"/>
      <c r="AD147" s="51"/>
      <c r="AE147" s="51"/>
      <c r="AF147" s="51"/>
      <c r="AG147" s="51"/>
      <c r="AH147" s="51"/>
      <c r="AI147" s="51"/>
      <c r="AJ147" s="51"/>
    </row>
    <row r="148" spans="1:36" x14ac:dyDescent="0.25">
      <c r="A148" s="51" t="s">
        <v>268</v>
      </c>
      <c r="B148" s="51"/>
      <c r="C148" s="51"/>
      <c r="D148" s="51" t="s">
        <v>126</v>
      </c>
      <c r="E148" s="51" t="s">
        <v>37</v>
      </c>
      <c r="F148" s="51">
        <v>2</v>
      </c>
      <c r="G148" s="51" t="s">
        <v>508</v>
      </c>
      <c r="H148" s="51">
        <v>2</v>
      </c>
      <c r="I148" s="51" t="s">
        <v>701</v>
      </c>
      <c r="J148" s="51" t="s">
        <v>511</v>
      </c>
      <c r="K148" s="51" t="s">
        <v>523</v>
      </c>
      <c r="L148" s="51" t="s">
        <v>508</v>
      </c>
      <c r="M148" s="51" t="s">
        <v>508</v>
      </c>
      <c r="N148" s="51"/>
      <c r="O148" s="51" t="s">
        <v>671</v>
      </c>
      <c r="P148" s="51"/>
      <c r="Q148" s="51"/>
      <c r="R148" s="51" t="s">
        <v>535</v>
      </c>
      <c r="S148" s="51" t="s">
        <v>752</v>
      </c>
      <c r="T148" s="51"/>
      <c r="U148" s="51"/>
      <c r="V148" s="51"/>
      <c r="W148" s="51"/>
      <c r="X148" s="51"/>
      <c r="Y148" s="51"/>
      <c r="Z148" s="51"/>
      <c r="AA148" s="51"/>
      <c r="AB148" s="51"/>
      <c r="AC148" s="51"/>
      <c r="AD148" s="51"/>
      <c r="AE148" s="51"/>
      <c r="AF148" s="51"/>
      <c r="AG148" s="51"/>
      <c r="AH148" s="51"/>
      <c r="AI148" s="51"/>
      <c r="AJ148" s="51"/>
    </row>
    <row r="149" spans="1:36" x14ac:dyDescent="0.25">
      <c r="A149" s="51" t="s">
        <v>268</v>
      </c>
      <c r="B149" s="51" t="s">
        <v>705</v>
      </c>
      <c r="C149" s="51" t="s">
        <v>519</v>
      </c>
      <c r="D149" s="51"/>
      <c r="E149" s="51" t="s">
        <v>20</v>
      </c>
      <c r="F149" s="51"/>
      <c r="G149" s="51"/>
      <c r="H149" s="51">
        <v>0</v>
      </c>
      <c r="I149" s="51"/>
      <c r="J149" s="51" t="s">
        <v>672</v>
      </c>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row>
    <row r="150" spans="1:36" x14ac:dyDescent="0.25">
      <c r="A150" s="51" t="s">
        <v>268</v>
      </c>
      <c r="B150" s="51"/>
      <c r="C150" s="51"/>
      <c r="D150" s="51"/>
      <c r="E150" s="51" t="s">
        <v>37</v>
      </c>
      <c r="F150" s="51"/>
      <c r="G150" s="51"/>
      <c r="H150" s="51">
        <v>0</v>
      </c>
      <c r="I150" s="51"/>
      <c r="J150" s="51" t="s">
        <v>672</v>
      </c>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row>
    <row r="151" spans="1:36" x14ac:dyDescent="0.25">
      <c r="A151" s="51" t="s">
        <v>269</v>
      </c>
      <c r="B151" s="51" t="s">
        <v>506</v>
      </c>
      <c r="C151" s="51" t="s">
        <v>507</v>
      </c>
      <c r="D151" s="51" t="s">
        <v>127</v>
      </c>
      <c r="E151" s="51" t="s">
        <v>20</v>
      </c>
      <c r="F151" s="51">
        <v>1</v>
      </c>
      <c r="G151" s="51" t="s">
        <v>508</v>
      </c>
      <c r="H151" s="51">
        <v>1</v>
      </c>
      <c r="I151" s="51" t="s">
        <v>701</v>
      </c>
      <c r="J151" s="51" t="s">
        <v>508</v>
      </c>
      <c r="K151" s="51" t="s">
        <v>508</v>
      </c>
      <c r="L151" s="51" t="s">
        <v>508</v>
      </c>
      <c r="M151" s="51" t="s">
        <v>508</v>
      </c>
      <c r="N151" s="51" t="s">
        <v>750</v>
      </c>
      <c r="O151" s="51" t="s">
        <v>753</v>
      </c>
      <c r="P151" s="51"/>
      <c r="Q151" s="51"/>
      <c r="R151" s="51"/>
      <c r="S151" s="51" t="s">
        <v>706</v>
      </c>
      <c r="T151" s="51"/>
      <c r="U151" s="51"/>
      <c r="V151" s="51"/>
      <c r="W151" s="51"/>
      <c r="X151" s="51"/>
      <c r="Y151" s="51"/>
      <c r="Z151" s="51"/>
      <c r="AA151" s="51"/>
      <c r="AB151" s="51"/>
      <c r="AC151" s="51"/>
      <c r="AD151" s="51"/>
      <c r="AE151" s="51"/>
      <c r="AF151" s="51"/>
      <c r="AG151" s="51"/>
      <c r="AH151" s="51"/>
      <c r="AI151" s="51"/>
      <c r="AJ151" s="51"/>
    </row>
    <row r="152" spans="1:36" x14ac:dyDescent="0.25">
      <c r="A152" s="51" t="s">
        <v>269</v>
      </c>
      <c r="B152" s="51"/>
      <c r="C152" s="51"/>
      <c r="D152" s="51" t="s">
        <v>124</v>
      </c>
      <c r="E152" s="51" t="s">
        <v>37</v>
      </c>
      <c r="F152" s="51">
        <v>1</v>
      </c>
      <c r="G152" s="51" t="s">
        <v>508</v>
      </c>
      <c r="H152" s="51">
        <v>1</v>
      </c>
      <c r="I152" s="51" t="s">
        <v>701</v>
      </c>
      <c r="J152" s="51" t="s">
        <v>508</v>
      </c>
      <c r="K152" s="51" t="s">
        <v>508</v>
      </c>
      <c r="L152" s="51" t="s">
        <v>508</v>
      </c>
      <c r="M152" s="51" t="s">
        <v>508</v>
      </c>
      <c r="N152" s="51" t="s">
        <v>750</v>
      </c>
      <c r="O152" s="51" t="s">
        <v>753</v>
      </c>
      <c r="P152" s="51"/>
      <c r="Q152" s="51"/>
      <c r="R152" s="51"/>
      <c r="S152" s="51" t="s">
        <v>754</v>
      </c>
      <c r="T152" s="51"/>
      <c r="U152" s="51"/>
      <c r="V152" s="51"/>
      <c r="W152" s="51"/>
      <c r="X152" s="51"/>
      <c r="Y152" s="51"/>
      <c r="Z152" s="51"/>
      <c r="AA152" s="51"/>
      <c r="AB152" s="51"/>
      <c r="AC152" s="51"/>
      <c r="AD152" s="51"/>
      <c r="AE152" s="51"/>
      <c r="AF152" s="51"/>
      <c r="AG152" s="51"/>
      <c r="AH152" s="51"/>
      <c r="AI152" s="51"/>
      <c r="AJ152" s="51"/>
    </row>
    <row r="153" spans="1:36" x14ac:dyDescent="0.25">
      <c r="A153" s="51" t="s">
        <v>269</v>
      </c>
      <c r="B153" s="51" t="s">
        <v>509</v>
      </c>
      <c r="C153" s="51" t="s">
        <v>510</v>
      </c>
      <c r="D153" s="51" t="s">
        <v>755</v>
      </c>
      <c r="E153" s="51" t="s">
        <v>20</v>
      </c>
      <c r="F153" s="51">
        <v>5</v>
      </c>
      <c r="G153" s="51" t="s">
        <v>508</v>
      </c>
      <c r="H153" s="51">
        <v>1</v>
      </c>
      <c r="I153" s="51" t="s">
        <v>701</v>
      </c>
      <c r="J153" s="51" t="s">
        <v>522</v>
      </c>
      <c r="K153" s="51" t="s">
        <v>508</v>
      </c>
      <c r="L153" s="51" t="s">
        <v>508</v>
      </c>
      <c r="M153" s="51" t="s">
        <v>508</v>
      </c>
      <c r="N153" s="51"/>
      <c r="O153" s="51" t="s">
        <v>753</v>
      </c>
      <c r="P153" s="51"/>
      <c r="Q153" s="51"/>
      <c r="R153" s="51"/>
      <c r="S153" s="51" t="s">
        <v>706</v>
      </c>
      <c r="T153" s="51"/>
      <c r="U153" s="51"/>
      <c r="V153" s="51"/>
      <c r="W153" s="51"/>
      <c r="X153" s="51"/>
      <c r="Y153" s="51"/>
      <c r="Z153" s="51"/>
      <c r="AA153" s="51"/>
      <c r="AB153" s="51"/>
      <c r="AC153" s="51"/>
      <c r="AD153" s="51"/>
      <c r="AE153" s="51"/>
      <c r="AF153" s="51"/>
      <c r="AG153" s="51"/>
      <c r="AH153" s="51"/>
      <c r="AI153" s="51"/>
      <c r="AJ153" s="51"/>
    </row>
    <row r="154" spans="1:36" x14ac:dyDescent="0.25">
      <c r="A154" s="51" t="s">
        <v>269</v>
      </c>
      <c r="B154" s="51"/>
      <c r="C154" s="51"/>
      <c r="D154" s="51" t="s">
        <v>768</v>
      </c>
      <c r="E154" s="51" t="s">
        <v>37</v>
      </c>
      <c r="F154" s="51">
        <v>5</v>
      </c>
      <c r="G154" s="51" t="s">
        <v>508</v>
      </c>
      <c r="H154" s="51">
        <v>1</v>
      </c>
      <c r="I154" s="51" t="s">
        <v>701</v>
      </c>
      <c r="J154" s="51" t="s">
        <v>522</v>
      </c>
      <c r="K154" s="51" t="s">
        <v>508</v>
      </c>
      <c r="L154" s="51" t="s">
        <v>508</v>
      </c>
      <c r="M154" s="51" t="s">
        <v>508</v>
      </c>
      <c r="N154" s="51"/>
      <c r="O154" s="51" t="s">
        <v>753</v>
      </c>
      <c r="P154" s="51"/>
      <c r="Q154" s="51"/>
      <c r="R154" s="51"/>
      <c r="S154" s="51" t="s">
        <v>756</v>
      </c>
      <c r="T154" s="51"/>
      <c r="U154" s="51"/>
      <c r="V154" s="51"/>
      <c r="W154" s="51"/>
      <c r="X154" s="51"/>
      <c r="Y154" s="51"/>
      <c r="Z154" s="51"/>
      <c r="AA154" s="51"/>
      <c r="AB154" s="51"/>
      <c r="AC154" s="51"/>
      <c r="AD154" s="51"/>
      <c r="AE154" s="51"/>
      <c r="AF154" s="51"/>
      <c r="AG154" s="51"/>
      <c r="AH154" s="51"/>
      <c r="AI154" s="51"/>
      <c r="AJ154" s="51"/>
    </row>
    <row r="155" spans="1:36" x14ac:dyDescent="0.25">
      <c r="A155" s="51" t="s">
        <v>269</v>
      </c>
      <c r="B155" s="51" t="s">
        <v>542</v>
      </c>
      <c r="C155" s="51" t="s">
        <v>519</v>
      </c>
      <c r="D155" s="51"/>
      <c r="E155" s="51" t="s">
        <v>20</v>
      </c>
      <c r="F155" s="51"/>
      <c r="G155" s="51" t="s">
        <v>523</v>
      </c>
      <c r="H155" s="51">
        <v>0</v>
      </c>
      <c r="I155" s="51"/>
      <c r="J155" s="51" t="s">
        <v>672</v>
      </c>
      <c r="K155" s="51"/>
      <c r="L155" s="51" t="s">
        <v>508</v>
      </c>
      <c r="M155" s="51" t="s">
        <v>508</v>
      </c>
      <c r="N155" s="51"/>
      <c r="O155" s="51" t="s">
        <v>757</v>
      </c>
      <c r="P155" s="51"/>
      <c r="Q155" s="51"/>
      <c r="R155" s="51"/>
      <c r="S155" s="51" t="s">
        <v>706</v>
      </c>
      <c r="T155" s="51"/>
      <c r="U155" s="51"/>
      <c r="V155" s="51"/>
      <c r="W155" s="51"/>
      <c r="X155" s="51"/>
      <c r="Y155" s="51"/>
      <c r="Z155" s="51"/>
      <c r="AA155" s="51"/>
      <c r="AB155" s="51"/>
      <c r="AC155" s="51"/>
      <c r="AD155" s="51"/>
      <c r="AE155" s="51"/>
      <c r="AF155" s="51"/>
      <c r="AG155" s="51"/>
      <c r="AH155" s="51"/>
      <c r="AI155" s="51"/>
      <c r="AJ155" s="51"/>
    </row>
    <row r="156" spans="1:36" x14ac:dyDescent="0.25">
      <c r="A156" s="51" t="s">
        <v>269</v>
      </c>
      <c r="B156" s="51"/>
      <c r="C156" s="51"/>
      <c r="D156" s="51"/>
      <c r="E156" s="51" t="s">
        <v>37</v>
      </c>
      <c r="F156" s="51"/>
      <c r="G156" s="51" t="s">
        <v>523</v>
      </c>
      <c r="H156" s="51">
        <v>0</v>
      </c>
      <c r="I156" s="51"/>
      <c r="J156" s="51" t="s">
        <v>672</v>
      </c>
      <c r="K156" s="51"/>
      <c r="L156" s="51" t="s">
        <v>508</v>
      </c>
      <c r="M156" s="51" t="s">
        <v>508</v>
      </c>
      <c r="N156" s="51"/>
      <c r="O156" s="51" t="s">
        <v>757</v>
      </c>
      <c r="P156" s="51"/>
      <c r="Q156" s="51"/>
      <c r="R156" s="51"/>
      <c r="S156" s="51"/>
      <c r="T156" s="51"/>
      <c r="U156" s="51"/>
      <c r="V156" s="51"/>
      <c r="W156" s="51"/>
      <c r="X156" s="51"/>
      <c r="Y156" s="51"/>
      <c r="Z156" s="51"/>
      <c r="AA156" s="51"/>
      <c r="AB156" s="51"/>
      <c r="AC156" s="51"/>
      <c r="AD156" s="51"/>
      <c r="AE156" s="51"/>
      <c r="AF156" s="51"/>
      <c r="AG156" s="51"/>
      <c r="AH156" s="51"/>
      <c r="AI156" s="51"/>
      <c r="AJ156" s="51"/>
    </row>
    <row r="157" spans="1:36" x14ac:dyDescent="0.25">
      <c r="A157" s="51" t="s">
        <v>269</v>
      </c>
      <c r="B157" s="51" t="s">
        <v>518</v>
      </c>
      <c r="C157" s="51" t="s">
        <v>547</v>
      </c>
      <c r="D157" s="51"/>
      <c r="E157" s="51" t="s">
        <v>20</v>
      </c>
      <c r="F157" s="51"/>
      <c r="G157" s="51" t="s">
        <v>522</v>
      </c>
      <c r="H157" s="51">
        <v>0</v>
      </c>
      <c r="I157" s="51"/>
      <c r="J157" s="51" t="s">
        <v>672</v>
      </c>
      <c r="K157" s="51"/>
      <c r="L157" s="51" t="s">
        <v>508</v>
      </c>
      <c r="M157" s="51" t="s">
        <v>758</v>
      </c>
      <c r="N157" s="51"/>
      <c r="O157" s="51" t="s">
        <v>759</v>
      </c>
      <c r="P157" s="51"/>
      <c r="Q157" s="51"/>
      <c r="R157" s="51"/>
      <c r="S157" s="51" t="s">
        <v>706</v>
      </c>
      <c r="T157" s="51"/>
      <c r="U157" s="51"/>
      <c r="V157" s="51"/>
      <c r="W157" s="51"/>
      <c r="X157" s="51"/>
      <c r="Y157" s="51"/>
      <c r="Z157" s="51"/>
      <c r="AA157" s="51"/>
      <c r="AB157" s="51"/>
      <c r="AC157" s="51"/>
      <c r="AD157" s="51"/>
      <c r="AE157" s="51"/>
      <c r="AF157" s="51"/>
      <c r="AG157" s="51"/>
      <c r="AH157" s="51"/>
      <c r="AI157" s="51"/>
      <c r="AJ157" s="51"/>
    </row>
    <row r="158" spans="1:36" x14ac:dyDescent="0.25">
      <c r="A158" s="51" t="s">
        <v>269</v>
      </c>
      <c r="B158" s="51"/>
      <c r="C158" s="51"/>
      <c r="D158" s="51"/>
      <c r="E158" s="51" t="s">
        <v>37</v>
      </c>
      <c r="F158" s="51"/>
      <c r="G158" s="51" t="s">
        <v>522</v>
      </c>
      <c r="H158" s="51">
        <v>0</v>
      </c>
      <c r="I158" s="51"/>
      <c r="J158" s="51" t="s">
        <v>672</v>
      </c>
      <c r="K158" s="51"/>
      <c r="L158" s="51" t="s">
        <v>508</v>
      </c>
      <c r="M158" s="51" t="s">
        <v>758</v>
      </c>
      <c r="N158" s="51"/>
      <c r="O158" s="51" t="s">
        <v>759</v>
      </c>
      <c r="P158" s="51"/>
      <c r="Q158" s="51"/>
      <c r="R158" s="51"/>
      <c r="S158" s="51"/>
      <c r="T158" s="51"/>
      <c r="U158" s="51"/>
      <c r="V158" s="51"/>
      <c r="W158" s="51"/>
      <c r="X158" s="51"/>
      <c r="Y158" s="51"/>
      <c r="Z158" s="51"/>
      <c r="AA158" s="51"/>
      <c r="AB158" s="51"/>
      <c r="AC158" s="51"/>
      <c r="AD158" s="51"/>
      <c r="AE158" s="51"/>
      <c r="AF158" s="51"/>
      <c r="AG158" s="51"/>
      <c r="AH158" s="51"/>
      <c r="AI158" s="51"/>
      <c r="AJ158" s="51"/>
    </row>
    <row r="159" spans="1:36" x14ac:dyDescent="0.25">
      <c r="A159" s="51" t="s">
        <v>270</v>
      </c>
      <c r="B159" s="51" t="s">
        <v>506</v>
      </c>
      <c r="C159" s="51" t="s">
        <v>507</v>
      </c>
      <c r="D159" s="51"/>
      <c r="E159" s="51" t="s">
        <v>20</v>
      </c>
      <c r="F159" s="51">
        <v>1</v>
      </c>
      <c r="G159" s="51" t="s">
        <v>508</v>
      </c>
      <c r="H159" s="51">
        <v>1</v>
      </c>
      <c r="I159" s="51" t="s">
        <v>701</v>
      </c>
      <c r="J159" s="51" t="s">
        <v>508</v>
      </c>
      <c r="K159" s="51" t="s">
        <v>508</v>
      </c>
      <c r="L159" s="51" t="s">
        <v>508</v>
      </c>
      <c r="M159" s="51" t="s">
        <v>508</v>
      </c>
      <c r="N159" s="51"/>
      <c r="O159" s="51" t="s">
        <v>704</v>
      </c>
      <c r="P159" s="51"/>
      <c r="Q159" s="51"/>
      <c r="R159" s="51"/>
      <c r="S159" s="51"/>
      <c r="T159" s="51"/>
      <c r="U159" s="51"/>
      <c r="V159" s="51"/>
      <c r="W159" s="51"/>
      <c r="X159" s="51"/>
      <c r="Y159" s="51"/>
      <c r="Z159" s="51"/>
      <c r="AA159" s="51"/>
      <c r="AB159" s="51"/>
      <c r="AC159" s="51"/>
      <c r="AD159" s="51"/>
      <c r="AE159" s="51"/>
      <c r="AF159" s="51"/>
      <c r="AG159" s="51"/>
      <c r="AH159" s="51"/>
      <c r="AI159" s="51"/>
      <c r="AJ159" s="51"/>
    </row>
    <row r="160" spans="1:36" x14ac:dyDescent="0.25">
      <c r="A160" s="51" t="s">
        <v>270</v>
      </c>
      <c r="B160" s="51"/>
      <c r="C160" s="51"/>
      <c r="D160" s="51"/>
      <c r="E160" s="51" t="s">
        <v>37</v>
      </c>
      <c r="F160" s="51">
        <v>1</v>
      </c>
      <c r="G160" s="51" t="s">
        <v>508</v>
      </c>
      <c r="H160" s="51">
        <v>1</v>
      </c>
      <c r="I160" s="51" t="s">
        <v>701</v>
      </c>
      <c r="J160" s="51" t="s">
        <v>508</v>
      </c>
      <c r="K160" s="51" t="s">
        <v>508</v>
      </c>
      <c r="L160" s="51" t="s">
        <v>508</v>
      </c>
      <c r="M160" s="51" t="s">
        <v>508</v>
      </c>
      <c r="N160" s="51"/>
      <c r="O160" s="51" t="s">
        <v>704</v>
      </c>
      <c r="P160" s="51"/>
      <c r="Q160" s="51"/>
      <c r="R160" s="51"/>
      <c r="S160" s="51"/>
      <c r="T160" s="51"/>
      <c r="U160" s="51"/>
      <c r="V160" s="51"/>
      <c r="W160" s="51"/>
      <c r="X160" s="51"/>
      <c r="Y160" s="51"/>
      <c r="Z160" s="51"/>
      <c r="AA160" s="51"/>
      <c r="AB160" s="51"/>
      <c r="AC160" s="51"/>
      <c r="AD160" s="51"/>
      <c r="AE160" s="51"/>
      <c r="AF160" s="51"/>
      <c r="AG160" s="51"/>
      <c r="AH160" s="51"/>
      <c r="AI160" s="51"/>
      <c r="AJ160" s="51"/>
    </row>
    <row r="161" spans="1:36" x14ac:dyDescent="0.25">
      <c r="A161" s="51" t="s">
        <v>270</v>
      </c>
      <c r="B161" s="51" t="s">
        <v>509</v>
      </c>
      <c r="C161" s="51" t="s">
        <v>510</v>
      </c>
      <c r="D161" s="51"/>
      <c r="E161" s="51" t="s">
        <v>20</v>
      </c>
      <c r="F161" s="51"/>
      <c r="G161" s="51"/>
      <c r="H161" s="51">
        <v>0</v>
      </c>
      <c r="I161" s="5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row>
    <row r="162" spans="1:36" x14ac:dyDescent="0.25">
      <c r="A162" s="51" t="s">
        <v>270</v>
      </c>
      <c r="B162" s="51"/>
      <c r="C162" s="51"/>
      <c r="D162" s="51"/>
      <c r="E162" s="51" t="s">
        <v>37</v>
      </c>
      <c r="F162" s="51"/>
      <c r="G162" s="51"/>
      <c r="H162" s="51">
        <v>0</v>
      </c>
      <c r="I162" s="5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row>
    <row r="163" spans="1:36" x14ac:dyDescent="0.25">
      <c r="A163" s="51" t="s">
        <v>270</v>
      </c>
      <c r="B163" s="51" t="s">
        <v>542</v>
      </c>
      <c r="C163" s="51" t="s">
        <v>519</v>
      </c>
      <c r="D163" s="51"/>
      <c r="E163" s="51" t="s">
        <v>20</v>
      </c>
      <c r="F163" s="51"/>
      <c r="G163" s="51"/>
      <c r="H163" s="51">
        <v>0</v>
      </c>
      <c r="I163" s="5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row>
    <row r="164" spans="1:36" x14ac:dyDescent="0.25">
      <c r="A164" s="51" t="s">
        <v>270</v>
      </c>
      <c r="B164" s="51"/>
      <c r="C164" s="51"/>
      <c r="D164" s="51"/>
      <c r="E164" s="51" t="s">
        <v>37</v>
      </c>
      <c r="F164" s="51"/>
      <c r="G164" s="51"/>
      <c r="H164" s="51">
        <v>0</v>
      </c>
      <c r="I164" s="5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row>
    <row r="165" spans="1:36" x14ac:dyDescent="0.25">
      <c r="A165" s="51" t="s">
        <v>271</v>
      </c>
      <c r="B165" s="51" t="s">
        <v>506</v>
      </c>
      <c r="C165" s="51" t="s">
        <v>507</v>
      </c>
      <c r="D165" s="51" t="s">
        <v>769</v>
      </c>
      <c r="E165" s="51" t="s">
        <v>20</v>
      </c>
      <c r="F165" s="51">
        <v>1</v>
      </c>
      <c r="G165" s="51">
        <v>1</v>
      </c>
      <c r="H165" s="51">
        <v>1</v>
      </c>
      <c r="I165" s="51" t="s">
        <v>701</v>
      </c>
      <c r="J165" s="51" t="s">
        <v>508</v>
      </c>
      <c r="K165" s="51" t="s">
        <v>508</v>
      </c>
      <c r="L165" s="51" t="s">
        <v>508</v>
      </c>
      <c r="M165" s="51" t="s">
        <v>508</v>
      </c>
      <c r="N165" s="51"/>
      <c r="O165" s="51" t="s">
        <v>760</v>
      </c>
      <c r="P165" s="51"/>
      <c r="Q165" s="51"/>
      <c r="R165" s="51"/>
      <c r="S165" s="51"/>
      <c r="T165" s="51"/>
      <c r="U165" s="51"/>
      <c r="V165" s="51"/>
      <c r="W165" s="51" t="s">
        <v>531</v>
      </c>
      <c r="X165" s="51" t="s">
        <v>531</v>
      </c>
      <c r="Y165" s="51" t="s">
        <v>531</v>
      </c>
      <c r="Z165" s="51" t="s">
        <v>531</v>
      </c>
      <c r="AA165" s="51" t="s">
        <v>761</v>
      </c>
      <c r="AB165" s="51" t="s">
        <v>531</v>
      </c>
      <c r="AC165" s="51" t="s">
        <v>531</v>
      </c>
      <c r="AD165" s="51">
        <v>0</v>
      </c>
      <c r="AE165" s="51">
        <v>0</v>
      </c>
      <c r="AF165" s="51">
        <v>0</v>
      </c>
      <c r="AG165" s="51">
        <v>0</v>
      </c>
      <c r="AH165" s="51">
        <v>0</v>
      </c>
      <c r="AI165" s="51">
        <v>0</v>
      </c>
      <c r="AJ165" s="51">
        <v>0</v>
      </c>
    </row>
    <row r="166" spans="1:36" x14ac:dyDescent="0.25">
      <c r="A166" s="51" t="s">
        <v>271</v>
      </c>
      <c r="B166" s="51"/>
      <c r="C166" s="51"/>
      <c r="D166" s="51" t="s">
        <v>762</v>
      </c>
      <c r="E166" s="51" t="s">
        <v>37</v>
      </c>
      <c r="F166" s="51">
        <v>1</v>
      </c>
      <c r="G166" s="51">
        <v>1</v>
      </c>
      <c r="H166" s="51">
        <v>1</v>
      </c>
      <c r="I166" s="51" t="s">
        <v>701</v>
      </c>
      <c r="J166" s="51" t="s">
        <v>508</v>
      </c>
      <c r="K166" s="51" t="s">
        <v>508</v>
      </c>
      <c r="L166" s="51" t="s">
        <v>508</v>
      </c>
      <c r="M166" s="51" t="s">
        <v>508</v>
      </c>
      <c r="N166" s="51"/>
      <c r="O166" s="51" t="s">
        <v>760</v>
      </c>
      <c r="P166" s="51"/>
      <c r="Q166" s="51"/>
      <c r="R166" s="51"/>
      <c r="S166" s="51"/>
      <c r="T166" s="51"/>
      <c r="U166" s="51"/>
      <c r="V166" s="51"/>
      <c r="W166" s="51" t="s">
        <v>531</v>
      </c>
      <c r="X166" s="51" t="s">
        <v>531</v>
      </c>
      <c r="Y166" s="51" t="s">
        <v>531</v>
      </c>
      <c r="Z166" s="51" t="s">
        <v>531</v>
      </c>
      <c r="AA166" s="51" t="s">
        <v>761</v>
      </c>
      <c r="AB166" s="51" t="s">
        <v>531</v>
      </c>
      <c r="AC166" s="51" t="s">
        <v>531</v>
      </c>
      <c r="AD166" s="51">
        <v>0</v>
      </c>
      <c r="AE166" s="51">
        <v>0</v>
      </c>
      <c r="AF166" s="51">
        <v>0</v>
      </c>
      <c r="AG166" s="51">
        <v>0</v>
      </c>
      <c r="AH166" s="51">
        <v>0</v>
      </c>
      <c r="AI166" s="51">
        <v>0</v>
      </c>
      <c r="AJ166" s="51">
        <v>0</v>
      </c>
    </row>
  </sheetData>
  <sheetProtection selectLockedCells="1" selectUnlockedCell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4.9989318521683403E-2"/>
  </sheetPr>
  <dimension ref="A1:R37"/>
  <sheetViews>
    <sheetView workbookViewId="0">
      <selection activeCell="D8" sqref="D8"/>
    </sheetView>
  </sheetViews>
  <sheetFormatPr defaultRowHeight="15.75" x14ac:dyDescent="0.25"/>
  <cols>
    <col min="1" max="1" width="5.625" bestFit="1" customWidth="1"/>
    <col min="2" max="2" width="8.125" bestFit="1" customWidth="1"/>
    <col min="3" max="4" width="17.625" bestFit="1" customWidth="1"/>
    <col min="5" max="5" width="13" bestFit="1" customWidth="1"/>
    <col min="6" max="6" width="13" customWidth="1"/>
    <col min="7" max="7" width="10" customWidth="1"/>
    <col min="8" max="8" width="7.125" bestFit="1" customWidth="1"/>
    <col min="9" max="9" width="8.5" bestFit="1" customWidth="1"/>
    <col min="10" max="11" width="11.625" bestFit="1" customWidth="1"/>
    <col min="12" max="12" width="10" bestFit="1" customWidth="1"/>
  </cols>
  <sheetData>
    <row r="1" spans="1:18" ht="40.5" customHeight="1" thickBot="1" x14ac:dyDescent="0.3">
      <c r="A1" s="225" t="s">
        <v>301</v>
      </c>
      <c r="B1" s="226"/>
      <c r="P1" s="225" t="s">
        <v>779</v>
      </c>
      <c r="Q1" s="227"/>
      <c r="R1" s="228"/>
    </row>
    <row r="2" spans="1:18" ht="23.25" thickBot="1" x14ac:dyDescent="0.3">
      <c r="A2" s="223" t="s">
        <v>141</v>
      </c>
      <c r="B2" s="224"/>
      <c r="P2" s="229" t="str">
        <f>StatisticsMoldNumber &amp; " Cycle Time"</f>
        <v>M359 Cycle Time</v>
      </c>
      <c r="Q2" s="230"/>
      <c r="R2" s="231"/>
    </row>
    <row r="4" spans="1:18" s="62" customFormat="1" ht="31.5" x14ac:dyDescent="0.25">
      <c r="A4" s="62" t="s">
        <v>770</v>
      </c>
      <c r="B4" s="62" t="s">
        <v>777</v>
      </c>
      <c r="C4" s="62" t="s">
        <v>776</v>
      </c>
      <c r="D4" s="62" t="s">
        <v>775</v>
      </c>
      <c r="E4" s="62" t="s">
        <v>774</v>
      </c>
      <c r="F4" s="62" t="s">
        <v>773</v>
      </c>
      <c r="G4" s="62" t="s">
        <v>778</v>
      </c>
      <c r="H4" s="62" t="s">
        <v>26</v>
      </c>
      <c r="I4" s="62" t="s">
        <v>771</v>
      </c>
      <c r="J4" s="62" t="s">
        <v>714</v>
      </c>
      <c r="K4" s="62" t="s">
        <v>715</v>
      </c>
      <c r="L4" s="62" t="s">
        <v>772</v>
      </c>
    </row>
    <row r="5" spans="1:18" x14ac:dyDescent="0.25">
      <c r="A5" t="s">
        <v>316</v>
      </c>
      <c r="B5" t="e">
        <f>INDEX(Operator,MATCH("*" &amp; StatisticsMoldNumber &amp; "*" &amp; $A5 &amp; "*",IDProject,0))</f>
        <v>#N/A</v>
      </c>
      <c r="C5" s="60" t="e">
        <f>INDEX(Date,MATCH("*" &amp; StatisticsMoldNumber &amp; "*" &amp; $A5 &amp; "*",IDProject,0))</f>
        <v>#N/A</v>
      </c>
      <c r="D5" s="60" t="e">
        <f t="shared" ref="D5:D37" si="0">INDEX(Date,MATCH("*" &amp; StatisticsMoldNumber &amp; "*" &amp; $A5 &amp; "*",IDProject,0)+$H5-1)</f>
        <v>#N/A</v>
      </c>
      <c r="E5" s="61" t="e">
        <f>$D5-$C5</f>
        <v>#N/A</v>
      </c>
      <c r="F5" s="61" t="e">
        <f t="shared" ref="F5:F37" si="1">INDEX(Date,MATCH("*" &amp; StatisticsMoldNumber &amp; "*" &amp; $A5 &amp; "*",IDProject,0))-INDEX(Date,MATCH("*" &amp; StatisticsMoldNumber &amp; "*" &amp; $A5 &amp; "*",IDProject,0)-2)</f>
        <v>#N/A</v>
      </c>
      <c r="G5" s="61" t="e">
        <f>$F5+$E5</f>
        <v>#N/A</v>
      </c>
      <c r="H5">
        <f t="shared" ref="H5:H37" si="2">COUNTIF(IDProject,"*" &amp; StatisticsMoldNumber &amp; "*" &amp; $A5 &amp; "*")</f>
        <v>0</v>
      </c>
      <c r="I5" t="e">
        <f t="shared" ref="I5:I37" si="3">INDEX(ResultingDist,MATCH("*" &amp; StatisticsMoldNumber &amp; "*" &amp; $A5 &amp; "*",IDProject,0)+$H5-1)</f>
        <v>#N/A</v>
      </c>
      <c r="J5" t="e">
        <f t="shared" ref="J5:J37" si="4">INDEX(PVa,MATCH("*" &amp; StatisticsMoldNumber &amp; "*" &amp; $A5 &amp; "*",IDProject,0)+$H5-1)</f>
        <v>#N/A</v>
      </c>
      <c r="K5" t="e">
        <f t="shared" ref="K5:L24" si="5">INDEX(RMSb,MATCH("*" &amp; StatisticsMoldNumber &amp; "*" &amp; $A5 &amp; "*",IDProject,0)+$H5-1)</f>
        <v>#N/A</v>
      </c>
      <c r="L5" t="e">
        <f t="shared" si="5"/>
        <v>#N/A</v>
      </c>
    </row>
    <row r="6" spans="1:18" x14ac:dyDescent="0.25">
      <c r="A6" t="s">
        <v>319</v>
      </c>
      <c r="B6" t="e">
        <f t="shared" ref="B6:B36" si="6">INDEX(Operator,MATCH("*" &amp; StatisticsMoldNumber &amp; "*" &amp; $A6 &amp; "*",IDProject,0))</f>
        <v>#N/A</v>
      </c>
      <c r="C6" s="60" t="e">
        <f t="shared" ref="C6:C37" si="7">INDEX(Date,MATCH("*" &amp; StatisticsMoldNumber &amp; "*" &amp; $A6 &amp; "*",IDProject,0))</f>
        <v>#N/A</v>
      </c>
      <c r="D6" s="60" t="e">
        <f t="shared" si="0"/>
        <v>#N/A</v>
      </c>
      <c r="E6" s="61" t="e">
        <f t="shared" ref="E6:E37" si="8">$D6-$C6</f>
        <v>#N/A</v>
      </c>
      <c r="F6" s="61" t="e">
        <f t="shared" si="1"/>
        <v>#N/A</v>
      </c>
      <c r="G6" s="61" t="e">
        <f t="shared" ref="G6:G37" si="9">$F6+$E6</f>
        <v>#N/A</v>
      </c>
      <c r="H6">
        <f t="shared" si="2"/>
        <v>0</v>
      </c>
      <c r="I6" t="e">
        <f t="shared" si="3"/>
        <v>#N/A</v>
      </c>
      <c r="J6" t="e">
        <f t="shared" si="4"/>
        <v>#N/A</v>
      </c>
      <c r="K6" t="e">
        <f t="shared" si="5"/>
        <v>#N/A</v>
      </c>
      <c r="L6" t="e">
        <f t="shared" si="5"/>
        <v>#N/A</v>
      </c>
    </row>
    <row r="7" spans="1:18" x14ac:dyDescent="0.25">
      <c r="A7" t="s">
        <v>322</v>
      </c>
      <c r="B7" t="e">
        <f t="shared" si="6"/>
        <v>#N/A</v>
      </c>
      <c r="C7" s="60" t="e">
        <f t="shared" si="7"/>
        <v>#N/A</v>
      </c>
      <c r="D7" s="60" t="e">
        <f t="shared" si="0"/>
        <v>#N/A</v>
      </c>
      <c r="E7" s="61" t="e">
        <f t="shared" si="8"/>
        <v>#N/A</v>
      </c>
      <c r="F7" s="61" t="e">
        <f t="shared" si="1"/>
        <v>#N/A</v>
      </c>
      <c r="G7" s="61" t="e">
        <f t="shared" si="9"/>
        <v>#N/A</v>
      </c>
      <c r="H7">
        <f t="shared" si="2"/>
        <v>0</v>
      </c>
      <c r="I7" t="e">
        <f t="shared" si="3"/>
        <v>#N/A</v>
      </c>
      <c r="J7" t="e">
        <f t="shared" si="4"/>
        <v>#N/A</v>
      </c>
      <c r="K7" t="e">
        <f t="shared" si="5"/>
        <v>#N/A</v>
      </c>
      <c r="L7" t="e">
        <f t="shared" si="5"/>
        <v>#N/A</v>
      </c>
    </row>
    <row r="8" spans="1:18" x14ac:dyDescent="0.25">
      <c r="A8" t="s">
        <v>324</v>
      </c>
      <c r="B8" t="e">
        <f t="shared" si="6"/>
        <v>#N/A</v>
      </c>
      <c r="C8" s="60" t="e">
        <f t="shared" si="7"/>
        <v>#N/A</v>
      </c>
      <c r="D8" s="60" t="e">
        <f t="shared" si="0"/>
        <v>#N/A</v>
      </c>
      <c r="E8" s="61" t="e">
        <f t="shared" si="8"/>
        <v>#N/A</v>
      </c>
      <c r="F8" s="61" t="e">
        <f t="shared" si="1"/>
        <v>#N/A</v>
      </c>
      <c r="G8" s="61" t="e">
        <f t="shared" si="9"/>
        <v>#N/A</v>
      </c>
      <c r="H8">
        <f t="shared" si="2"/>
        <v>0</v>
      </c>
      <c r="I8" t="e">
        <f t="shared" si="3"/>
        <v>#N/A</v>
      </c>
      <c r="J8" t="e">
        <f t="shared" si="4"/>
        <v>#N/A</v>
      </c>
      <c r="K8" t="e">
        <f t="shared" si="5"/>
        <v>#N/A</v>
      </c>
      <c r="L8" t="e">
        <f t="shared" si="5"/>
        <v>#N/A</v>
      </c>
    </row>
    <row r="9" spans="1:18" x14ac:dyDescent="0.25">
      <c r="A9" t="s">
        <v>326</v>
      </c>
      <c r="B9" t="e">
        <f t="shared" si="6"/>
        <v>#N/A</v>
      </c>
      <c r="C9" s="60" t="e">
        <f t="shared" si="7"/>
        <v>#N/A</v>
      </c>
      <c r="D9" s="60" t="e">
        <f t="shared" si="0"/>
        <v>#N/A</v>
      </c>
      <c r="E9" s="61" t="e">
        <f t="shared" si="8"/>
        <v>#N/A</v>
      </c>
      <c r="F9" s="61" t="e">
        <f t="shared" si="1"/>
        <v>#N/A</v>
      </c>
      <c r="G9" s="61" t="e">
        <f t="shared" si="9"/>
        <v>#N/A</v>
      </c>
      <c r="H9">
        <f t="shared" si="2"/>
        <v>0</v>
      </c>
      <c r="I9" t="e">
        <f t="shared" si="3"/>
        <v>#N/A</v>
      </c>
      <c r="J9" t="e">
        <f t="shared" si="4"/>
        <v>#N/A</v>
      </c>
      <c r="K9" t="e">
        <f t="shared" si="5"/>
        <v>#N/A</v>
      </c>
      <c r="L9" t="e">
        <f t="shared" si="5"/>
        <v>#N/A</v>
      </c>
    </row>
    <row r="10" spans="1:18" x14ac:dyDescent="0.25">
      <c r="A10" t="s">
        <v>329</v>
      </c>
      <c r="B10" t="e">
        <f t="shared" si="6"/>
        <v>#N/A</v>
      </c>
      <c r="C10" s="60" t="e">
        <f t="shared" si="7"/>
        <v>#N/A</v>
      </c>
      <c r="D10" s="60" t="e">
        <f t="shared" si="0"/>
        <v>#N/A</v>
      </c>
      <c r="E10" s="61" t="e">
        <f t="shared" si="8"/>
        <v>#N/A</v>
      </c>
      <c r="F10" s="61" t="e">
        <f t="shared" si="1"/>
        <v>#N/A</v>
      </c>
      <c r="G10" s="61" t="e">
        <f t="shared" si="9"/>
        <v>#N/A</v>
      </c>
      <c r="H10">
        <f t="shared" si="2"/>
        <v>0</v>
      </c>
      <c r="I10" t="e">
        <f t="shared" si="3"/>
        <v>#N/A</v>
      </c>
      <c r="J10" t="e">
        <f t="shared" si="4"/>
        <v>#N/A</v>
      </c>
      <c r="K10" t="e">
        <f t="shared" si="5"/>
        <v>#N/A</v>
      </c>
      <c r="L10" t="e">
        <f t="shared" si="5"/>
        <v>#N/A</v>
      </c>
    </row>
    <row r="11" spans="1:18" x14ac:dyDescent="0.25">
      <c r="A11" t="s">
        <v>332</v>
      </c>
      <c r="B11" t="e">
        <f t="shared" si="6"/>
        <v>#N/A</v>
      </c>
      <c r="C11" s="60" t="e">
        <f t="shared" si="7"/>
        <v>#N/A</v>
      </c>
      <c r="D11" s="60" t="e">
        <f t="shared" si="0"/>
        <v>#N/A</v>
      </c>
      <c r="E11" s="61" t="e">
        <f t="shared" si="8"/>
        <v>#N/A</v>
      </c>
      <c r="F11" s="61" t="e">
        <f t="shared" si="1"/>
        <v>#N/A</v>
      </c>
      <c r="G11" s="61" t="e">
        <f t="shared" si="9"/>
        <v>#N/A</v>
      </c>
      <c r="H11">
        <f t="shared" si="2"/>
        <v>0</v>
      </c>
      <c r="I11" t="e">
        <f t="shared" si="3"/>
        <v>#N/A</v>
      </c>
      <c r="J11" t="e">
        <f t="shared" si="4"/>
        <v>#N/A</v>
      </c>
      <c r="K11" t="e">
        <f t="shared" si="5"/>
        <v>#N/A</v>
      </c>
      <c r="L11" t="e">
        <f t="shared" si="5"/>
        <v>#N/A</v>
      </c>
    </row>
    <row r="12" spans="1:18" x14ac:dyDescent="0.25">
      <c r="A12" t="s">
        <v>335</v>
      </c>
      <c r="B12" t="e">
        <f t="shared" si="6"/>
        <v>#N/A</v>
      </c>
      <c r="C12" s="60" t="e">
        <f t="shared" si="7"/>
        <v>#N/A</v>
      </c>
      <c r="D12" s="60" t="e">
        <f t="shared" si="0"/>
        <v>#N/A</v>
      </c>
      <c r="E12" s="61" t="e">
        <f t="shared" si="8"/>
        <v>#N/A</v>
      </c>
      <c r="F12" s="61" t="e">
        <f t="shared" si="1"/>
        <v>#N/A</v>
      </c>
      <c r="G12" s="61" t="e">
        <f t="shared" si="9"/>
        <v>#N/A</v>
      </c>
      <c r="H12">
        <f t="shared" si="2"/>
        <v>0</v>
      </c>
      <c r="I12" t="e">
        <f t="shared" si="3"/>
        <v>#N/A</v>
      </c>
      <c r="J12" t="e">
        <f t="shared" si="4"/>
        <v>#N/A</v>
      </c>
      <c r="K12" t="e">
        <f t="shared" si="5"/>
        <v>#N/A</v>
      </c>
      <c r="L12" t="e">
        <f t="shared" si="5"/>
        <v>#N/A</v>
      </c>
    </row>
    <row r="13" spans="1:18" x14ac:dyDescent="0.25">
      <c r="A13" t="s">
        <v>338</v>
      </c>
      <c r="B13" t="e">
        <f t="shared" si="6"/>
        <v>#N/A</v>
      </c>
      <c r="C13" s="60" t="e">
        <f t="shared" si="7"/>
        <v>#N/A</v>
      </c>
      <c r="D13" s="60" t="e">
        <f t="shared" si="0"/>
        <v>#N/A</v>
      </c>
      <c r="E13" s="61" t="e">
        <f t="shared" si="8"/>
        <v>#N/A</v>
      </c>
      <c r="F13" s="61" t="e">
        <f t="shared" si="1"/>
        <v>#N/A</v>
      </c>
      <c r="G13" s="61" t="e">
        <f t="shared" si="9"/>
        <v>#N/A</v>
      </c>
      <c r="H13">
        <f t="shared" si="2"/>
        <v>0</v>
      </c>
      <c r="I13" t="e">
        <f t="shared" si="3"/>
        <v>#N/A</v>
      </c>
      <c r="J13" t="e">
        <f t="shared" si="4"/>
        <v>#N/A</v>
      </c>
      <c r="K13" t="e">
        <f t="shared" si="5"/>
        <v>#N/A</v>
      </c>
      <c r="L13" t="e">
        <f t="shared" si="5"/>
        <v>#N/A</v>
      </c>
    </row>
    <row r="14" spans="1:18" x14ac:dyDescent="0.25">
      <c r="A14" t="s">
        <v>341</v>
      </c>
      <c r="B14" t="e">
        <f t="shared" si="6"/>
        <v>#N/A</v>
      </c>
      <c r="C14" s="60" t="e">
        <f t="shared" si="7"/>
        <v>#N/A</v>
      </c>
      <c r="D14" s="60" t="e">
        <f t="shared" si="0"/>
        <v>#N/A</v>
      </c>
      <c r="E14" s="61" t="e">
        <f t="shared" si="8"/>
        <v>#N/A</v>
      </c>
      <c r="F14" s="61" t="e">
        <f t="shared" si="1"/>
        <v>#N/A</v>
      </c>
      <c r="G14" s="61" t="e">
        <f t="shared" si="9"/>
        <v>#N/A</v>
      </c>
      <c r="H14">
        <f t="shared" si="2"/>
        <v>0</v>
      </c>
      <c r="I14" t="e">
        <f t="shared" si="3"/>
        <v>#N/A</v>
      </c>
      <c r="J14" t="e">
        <f t="shared" si="4"/>
        <v>#N/A</v>
      </c>
      <c r="K14" t="e">
        <f t="shared" si="5"/>
        <v>#N/A</v>
      </c>
      <c r="L14" t="e">
        <f t="shared" si="5"/>
        <v>#N/A</v>
      </c>
    </row>
    <row r="15" spans="1:18" x14ac:dyDescent="0.25">
      <c r="A15" t="s">
        <v>344</v>
      </c>
      <c r="B15" t="e">
        <f t="shared" si="6"/>
        <v>#N/A</v>
      </c>
      <c r="C15" s="60" t="e">
        <f t="shared" si="7"/>
        <v>#N/A</v>
      </c>
      <c r="D15" s="60" t="e">
        <f t="shared" si="0"/>
        <v>#N/A</v>
      </c>
      <c r="E15" s="61" t="e">
        <f t="shared" si="8"/>
        <v>#N/A</v>
      </c>
      <c r="F15" s="61" t="e">
        <f t="shared" si="1"/>
        <v>#N/A</v>
      </c>
      <c r="G15" s="61" t="e">
        <f t="shared" si="9"/>
        <v>#N/A</v>
      </c>
      <c r="H15">
        <f t="shared" si="2"/>
        <v>0</v>
      </c>
      <c r="I15" t="e">
        <f t="shared" si="3"/>
        <v>#N/A</v>
      </c>
      <c r="J15" t="e">
        <f t="shared" si="4"/>
        <v>#N/A</v>
      </c>
      <c r="K15" t="e">
        <f t="shared" si="5"/>
        <v>#N/A</v>
      </c>
      <c r="L15" t="e">
        <f t="shared" si="5"/>
        <v>#N/A</v>
      </c>
    </row>
    <row r="16" spans="1:18" x14ac:dyDescent="0.25">
      <c r="A16" t="s">
        <v>347</v>
      </c>
      <c r="B16" t="e">
        <f t="shared" si="6"/>
        <v>#N/A</v>
      </c>
      <c r="C16" s="60" t="e">
        <f t="shared" si="7"/>
        <v>#N/A</v>
      </c>
      <c r="D16" s="60" t="e">
        <f t="shared" si="0"/>
        <v>#N/A</v>
      </c>
      <c r="E16" s="61" t="e">
        <f t="shared" si="8"/>
        <v>#N/A</v>
      </c>
      <c r="F16" s="61" t="e">
        <f t="shared" si="1"/>
        <v>#N/A</v>
      </c>
      <c r="G16" s="61" t="e">
        <f t="shared" si="9"/>
        <v>#N/A</v>
      </c>
      <c r="H16">
        <f t="shared" si="2"/>
        <v>0</v>
      </c>
      <c r="I16" t="e">
        <f t="shared" si="3"/>
        <v>#N/A</v>
      </c>
      <c r="J16" t="e">
        <f t="shared" si="4"/>
        <v>#N/A</v>
      </c>
      <c r="K16" t="e">
        <f t="shared" si="5"/>
        <v>#N/A</v>
      </c>
      <c r="L16" t="e">
        <f t="shared" si="5"/>
        <v>#N/A</v>
      </c>
    </row>
    <row r="17" spans="1:12" x14ac:dyDescent="0.25">
      <c r="A17" t="s">
        <v>350</v>
      </c>
      <c r="B17" t="e">
        <f t="shared" si="6"/>
        <v>#N/A</v>
      </c>
      <c r="C17" s="60" t="e">
        <f t="shared" si="7"/>
        <v>#N/A</v>
      </c>
      <c r="D17" s="60" t="e">
        <f t="shared" si="0"/>
        <v>#N/A</v>
      </c>
      <c r="E17" s="61" t="e">
        <f t="shared" si="8"/>
        <v>#N/A</v>
      </c>
      <c r="F17" s="61" t="e">
        <f t="shared" si="1"/>
        <v>#N/A</v>
      </c>
      <c r="G17" s="61" t="e">
        <f t="shared" si="9"/>
        <v>#N/A</v>
      </c>
      <c r="H17">
        <f t="shared" si="2"/>
        <v>0</v>
      </c>
      <c r="I17" t="e">
        <f t="shared" si="3"/>
        <v>#N/A</v>
      </c>
      <c r="J17" t="e">
        <f t="shared" si="4"/>
        <v>#N/A</v>
      </c>
      <c r="K17" t="e">
        <f t="shared" si="5"/>
        <v>#N/A</v>
      </c>
      <c r="L17" t="e">
        <f t="shared" si="5"/>
        <v>#N/A</v>
      </c>
    </row>
    <row r="18" spans="1:12" x14ac:dyDescent="0.25">
      <c r="A18" t="s">
        <v>353</v>
      </c>
      <c r="B18" t="e">
        <f t="shared" si="6"/>
        <v>#N/A</v>
      </c>
      <c r="C18" s="60" t="e">
        <f t="shared" si="7"/>
        <v>#N/A</v>
      </c>
      <c r="D18" s="60" t="e">
        <f t="shared" si="0"/>
        <v>#N/A</v>
      </c>
      <c r="E18" s="61" t="e">
        <f t="shared" si="8"/>
        <v>#N/A</v>
      </c>
      <c r="F18" s="61" t="e">
        <f t="shared" si="1"/>
        <v>#N/A</v>
      </c>
      <c r="G18" s="61" t="e">
        <f t="shared" si="9"/>
        <v>#N/A</v>
      </c>
      <c r="H18">
        <f t="shared" si="2"/>
        <v>0</v>
      </c>
      <c r="I18" t="e">
        <f t="shared" si="3"/>
        <v>#N/A</v>
      </c>
      <c r="J18" t="e">
        <f t="shared" si="4"/>
        <v>#N/A</v>
      </c>
      <c r="K18" t="e">
        <f t="shared" si="5"/>
        <v>#N/A</v>
      </c>
      <c r="L18" t="e">
        <f t="shared" si="5"/>
        <v>#N/A</v>
      </c>
    </row>
    <row r="19" spans="1:12" x14ac:dyDescent="0.25">
      <c r="A19" t="s">
        <v>356</v>
      </c>
      <c r="B19" t="e">
        <f t="shared" si="6"/>
        <v>#N/A</v>
      </c>
      <c r="C19" s="60" t="e">
        <f t="shared" si="7"/>
        <v>#N/A</v>
      </c>
      <c r="D19" s="60" t="e">
        <f t="shared" si="0"/>
        <v>#N/A</v>
      </c>
      <c r="E19" s="61" t="e">
        <f t="shared" si="8"/>
        <v>#N/A</v>
      </c>
      <c r="F19" s="61" t="e">
        <f t="shared" si="1"/>
        <v>#N/A</v>
      </c>
      <c r="G19" s="61" t="e">
        <f t="shared" si="9"/>
        <v>#N/A</v>
      </c>
      <c r="H19">
        <f t="shared" si="2"/>
        <v>0</v>
      </c>
      <c r="I19" t="e">
        <f t="shared" si="3"/>
        <v>#N/A</v>
      </c>
      <c r="J19" t="e">
        <f t="shared" si="4"/>
        <v>#N/A</v>
      </c>
      <c r="K19" t="e">
        <f t="shared" si="5"/>
        <v>#N/A</v>
      </c>
      <c r="L19" t="e">
        <f t="shared" si="5"/>
        <v>#N/A</v>
      </c>
    </row>
    <row r="20" spans="1:12" x14ac:dyDescent="0.25">
      <c r="A20" t="s">
        <v>359</v>
      </c>
      <c r="B20" t="e">
        <f t="shared" si="6"/>
        <v>#N/A</v>
      </c>
      <c r="C20" s="60" t="e">
        <f t="shared" si="7"/>
        <v>#N/A</v>
      </c>
      <c r="D20" s="60" t="e">
        <f t="shared" si="0"/>
        <v>#N/A</v>
      </c>
      <c r="E20" s="61" t="e">
        <f t="shared" si="8"/>
        <v>#N/A</v>
      </c>
      <c r="F20" s="61" t="e">
        <f t="shared" si="1"/>
        <v>#N/A</v>
      </c>
      <c r="G20" s="61" t="e">
        <f t="shared" si="9"/>
        <v>#N/A</v>
      </c>
      <c r="H20">
        <f t="shared" si="2"/>
        <v>0</v>
      </c>
      <c r="I20" t="e">
        <f t="shared" si="3"/>
        <v>#N/A</v>
      </c>
      <c r="J20" t="e">
        <f t="shared" si="4"/>
        <v>#N/A</v>
      </c>
      <c r="K20" t="e">
        <f t="shared" si="5"/>
        <v>#N/A</v>
      </c>
      <c r="L20" t="e">
        <f t="shared" si="5"/>
        <v>#N/A</v>
      </c>
    </row>
    <row r="21" spans="1:12" x14ac:dyDescent="0.25">
      <c r="A21" t="s">
        <v>363</v>
      </c>
      <c r="B21" t="e">
        <f t="shared" si="6"/>
        <v>#N/A</v>
      </c>
      <c r="C21" s="60" t="e">
        <f t="shared" si="7"/>
        <v>#N/A</v>
      </c>
      <c r="D21" s="60" t="e">
        <f t="shared" si="0"/>
        <v>#N/A</v>
      </c>
      <c r="E21" s="61" t="e">
        <f t="shared" si="8"/>
        <v>#N/A</v>
      </c>
      <c r="F21" s="61" t="e">
        <f t="shared" si="1"/>
        <v>#N/A</v>
      </c>
      <c r="G21" s="61" t="e">
        <f t="shared" si="9"/>
        <v>#N/A</v>
      </c>
      <c r="H21">
        <f t="shared" si="2"/>
        <v>0</v>
      </c>
      <c r="I21" t="e">
        <f t="shared" si="3"/>
        <v>#N/A</v>
      </c>
      <c r="J21" t="e">
        <f t="shared" si="4"/>
        <v>#N/A</v>
      </c>
      <c r="K21" t="e">
        <f t="shared" si="5"/>
        <v>#N/A</v>
      </c>
      <c r="L21" t="e">
        <f t="shared" si="5"/>
        <v>#N/A</v>
      </c>
    </row>
    <row r="22" spans="1:12" x14ac:dyDescent="0.25">
      <c r="A22" t="s">
        <v>367</v>
      </c>
      <c r="B22" t="e">
        <f t="shared" si="6"/>
        <v>#N/A</v>
      </c>
      <c r="C22" s="60" t="e">
        <f t="shared" si="7"/>
        <v>#N/A</v>
      </c>
      <c r="D22" s="60" t="e">
        <f t="shared" si="0"/>
        <v>#N/A</v>
      </c>
      <c r="E22" s="61" t="e">
        <f t="shared" si="8"/>
        <v>#N/A</v>
      </c>
      <c r="F22" s="61" t="e">
        <f t="shared" si="1"/>
        <v>#N/A</v>
      </c>
      <c r="G22" s="61" t="e">
        <f t="shared" si="9"/>
        <v>#N/A</v>
      </c>
      <c r="H22">
        <f t="shared" si="2"/>
        <v>0</v>
      </c>
      <c r="I22" t="e">
        <f t="shared" si="3"/>
        <v>#N/A</v>
      </c>
      <c r="J22" t="e">
        <f t="shared" si="4"/>
        <v>#N/A</v>
      </c>
      <c r="K22" t="e">
        <f t="shared" si="5"/>
        <v>#N/A</v>
      </c>
      <c r="L22" t="e">
        <f t="shared" si="5"/>
        <v>#N/A</v>
      </c>
    </row>
    <row r="23" spans="1:12" x14ac:dyDescent="0.25">
      <c r="A23" t="s">
        <v>371</v>
      </c>
      <c r="B23" t="e">
        <f t="shared" si="6"/>
        <v>#N/A</v>
      </c>
      <c r="C23" s="60" t="e">
        <f t="shared" si="7"/>
        <v>#N/A</v>
      </c>
      <c r="D23" s="60" t="e">
        <f t="shared" si="0"/>
        <v>#N/A</v>
      </c>
      <c r="E23" s="61" t="e">
        <f t="shared" si="8"/>
        <v>#N/A</v>
      </c>
      <c r="F23" s="61" t="e">
        <f t="shared" si="1"/>
        <v>#N/A</v>
      </c>
      <c r="G23" s="61" t="e">
        <f t="shared" si="9"/>
        <v>#N/A</v>
      </c>
      <c r="H23">
        <f t="shared" si="2"/>
        <v>0</v>
      </c>
      <c r="I23" t="e">
        <f t="shared" si="3"/>
        <v>#N/A</v>
      </c>
      <c r="J23" t="e">
        <f t="shared" si="4"/>
        <v>#N/A</v>
      </c>
      <c r="K23" t="e">
        <f t="shared" si="5"/>
        <v>#N/A</v>
      </c>
      <c r="L23" t="e">
        <f t="shared" si="5"/>
        <v>#N/A</v>
      </c>
    </row>
    <row r="24" spans="1:12" x14ac:dyDescent="0.25">
      <c r="A24" t="s">
        <v>375</v>
      </c>
      <c r="B24" t="e">
        <f t="shared" si="6"/>
        <v>#N/A</v>
      </c>
      <c r="C24" s="60" t="e">
        <f t="shared" si="7"/>
        <v>#N/A</v>
      </c>
      <c r="D24" s="60" t="e">
        <f t="shared" si="0"/>
        <v>#N/A</v>
      </c>
      <c r="E24" s="61" t="e">
        <f t="shared" si="8"/>
        <v>#N/A</v>
      </c>
      <c r="F24" s="61" t="e">
        <f t="shared" si="1"/>
        <v>#N/A</v>
      </c>
      <c r="G24" s="61" t="e">
        <f t="shared" si="9"/>
        <v>#N/A</v>
      </c>
      <c r="H24">
        <f t="shared" si="2"/>
        <v>0</v>
      </c>
      <c r="I24" t="e">
        <f t="shared" si="3"/>
        <v>#N/A</v>
      </c>
      <c r="J24" t="e">
        <f t="shared" si="4"/>
        <v>#N/A</v>
      </c>
      <c r="K24" t="e">
        <f t="shared" si="5"/>
        <v>#N/A</v>
      </c>
      <c r="L24" t="e">
        <f t="shared" si="5"/>
        <v>#N/A</v>
      </c>
    </row>
    <row r="25" spans="1:12" x14ac:dyDescent="0.25">
      <c r="A25" t="s">
        <v>378</v>
      </c>
      <c r="B25" t="e">
        <f t="shared" si="6"/>
        <v>#N/A</v>
      </c>
      <c r="C25" s="60" t="e">
        <f t="shared" si="7"/>
        <v>#N/A</v>
      </c>
      <c r="D25" s="60" t="e">
        <f t="shared" si="0"/>
        <v>#N/A</v>
      </c>
      <c r="E25" s="61" t="e">
        <f t="shared" si="8"/>
        <v>#N/A</v>
      </c>
      <c r="F25" s="61" t="e">
        <f t="shared" si="1"/>
        <v>#N/A</v>
      </c>
      <c r="G25" s="61" t="e">
        <f t="shared" si="9"/>
        <v>#N/A</v>
      </c>
      <c r="H25">
        <f t="shared" si="2"/>
        <v>0</v>
      </c>
      <c r="I25" t="e">
        <f t="shared" si="3"/>
        <v>#N/A</v>
      </c>
      <c r="J25" t="e">
        <f t="shared" si="4"/>
        <v>#N/A</v>
      </c>
      <c r="K25" t="e">
        <f t="shared" ref="K25:L37" si="10">INDEX(RMSb,MATCH("*" &amp; StatisticsMoldNumber &amp; "*" &amp; $A25 &amp; "*",IDProject,0)+$H25-1)</f>
        <v>#N/A</v>
      </c>
      <c r="L25" t="e">
        <f t="shared" si="10"/>
        <v>#N/A</v>
      </c>
    </row>
    <row r="26" spans="1:12" x14ac:dyDescent="0.25">
      <c r="A26" t="s">
        <v>381</v>
      </c>
      <c r="B26" t="e">
        <f t="shared" si="6"/>
        <v>#N/A</v>
      </c>
      <c r="C26" s="60" t="e">
        <f t="shared" si="7"/>
        <v>#N/A</v>
      </c>
      <c r="D26" s="60" t="e">
        <f t="shared" si="0"/>
        <v>#N/A</v>
      </c>
      <c r="E26" s="61" t="e">
        <f t="shared" si="8"/>
        <v>#N/A</v>
      </c>
      <c r="F26" s="61" t="e">
        <f t="shared" si="1"/>
        <v>#N/A</v>
      </c>
      <c r="G26" s="61" t="e">
        <f t="shared" si="9"/>
        <v>#N/A</v>
      </c>
      <c r="H26">
        <f t="shared" si="2"/>
        <v>0</v>
      </c>
      <c r="I26" t="e">
        <f t="shared" si="3"/>
        <v>#N/A</v>
      </c>
      <c r="J26" t="e">
        <f t="shared" si="4"/>
        <v>#N/A</v>
      </c>
      <c r="K26" t="e">
        <f t="shared" si="10"/>
        <v>#N/A</v>
      </c>
      <c r="L26" t="e">
        <f t="shared" si="10"/>
        <v>#N/A</v>
      </c>
    </row>
    <row r="27" spans="1:12" x14ac:dyDescent="0.25">
      <c r="A27" t="s">
        <v>384</v>
      </c>
      <c r="B27" t="e">
        <f t="shared" si="6"/>
        <v>#N/A</v>
      </c>
      <c r="C27" s="60" t="e">
        <f t="shared" si="7"/>
        <v>#N/A</v>
      </c>
      <c r="D27" s="60" t="e">
        <f t="shared" si="0"/>
        <v>#N/A</v>
      </c>
      <c r="E27" s="61" t="e">
        <f t="shared" si="8"/>
        <v>#N/A</v>
      </c>
      <c r="F27" s="61" t="e">
        <f t="shared" si="1"/>
        <v>#N/A</v>
      </c>
      <c r="G27" s="61" t="e">
        <f t="shared" si="9"/>
        <v>#N/A</v>
      </c>
      <c r="H27">
        <f t="shared" si="2"/>
        <v>0</v>
      </c>
      <c r="I27" t="e">
        <f t="shared" si="3"/>
        <v>#N/A</v>
      </c>
      <c r="J27" t="e">
        <f t="shared" si="4"/>
        <v>#N/A</v>
      </c>
      <c r="K27" t="e">
        <f t="shared" si="10"/>
        <v>#N/A</v>
      </c>
      <c r="L27" t="e">
        <f t="shared" si="10"/>
        <v>#N/A</v>
      </c>
    </row>
    <row r="28" spans="1:12" x14ac:dyDescent="0.25">
      <c r="A28" t="s">
        <v>387</v>
      </c>
      <c r="B28" t="e">
        <f t="shared" si="6"/>
        <v>#N/A</v>
      </c>
      <c r="C28" s="60" t="e">
        <f t="shared" si="7"/>
        <v>#N/A</v>
      </c>
      <c r="D28" s="60" t="e">
        <f t="shared" si="0"/>
        <v>#N/A</v>
      </c>
      <c r="E28" s="61" t="e">
        <f t="shared" si="8"/>
        <v>#N/A</v>
      </c>
      <c r="F28" s="61" t="e">
        <f t="shared" si="1"/>
        <v>#N/A</v>
      </c>
      <c r="G28" s="61" t="e">
        <f t="shared" si="9"/>
        <v>#N/A</v>
      </c>
      <c r="H28">
        <f t="shared" si="2"/>
        <v>0</v>
      </c>
      <c r="I28" t="e">
        <f t="shared" si="3"/>
        <v>#N/A</v>
      </c>
      <c r="J28" t="e">
        <f t="shared" si="4"/>
        <v>#N/A</v>
      </c>
      <c r="K28" t="e">
        <f t="shared" si="10"/>
        <v>#N/A</v>
      </c>
      <c r="L28" t="e">
        <f t="shared" si="10"/>
        <v>#N/A</v>
      </c>
    </row>
    <row r="29" spans="1:12" x14ac:dyDescent="0.25">
      <c r="A29" t="s">
        <v>390</v>
      </c>
      <c r="B29" t="e">
        <f t="shared" si="6"/>
        <v>#N/A</v>
      </c>
      <c r="C29" s="60" t="e">
        <f t="shared" si="7"/>
        <v>#N/A</v>
      </c>
      <c r="D29" s="60" t="e">
        <f t="shared" si="0"/>
        <v>#N/A</v>
      </c>
      <c r="E29" s="61" t="e">
        <f t="shared" si="8"/>
        <v>#N/A</v>
      </c>
      <c r="F29" s="61" t="e">
        <f t="shared" si="1"/>
        <v>#N/A</v>
      </c>
      <c r="G29" s="61" t="e">
        <f t="shared" si="9"/>
        <v>#N/A</v>
      </c>
      <c r="H29">
        <f t="shared" si="2"/>
        <v>0</v>
      </c>
      <c r="I29" t="e">
        <f t="shared" si="3"/>
        <v>#N/A</v>
      </c>
      <c r="J29" t="e">
        <f t="shared" si="4"/>
        <v>#N/A</v>
      </c>
      <c r="K29" t="e">
        <f t="shared" si="10"/>
        <v>#N/A</v>
      </c>
      <c r="L29" t="e">
        <f t="shared" si="10"/>
        <v>#N/A</v>
      </c>
    </row>
    <row r="30" spans="1:12" x14ac:dyDescent="0.25">
      <c r="A30" t="s">
        <v>393</v>
      </c>
      <c r="B30" t="e">
        <f t="shared" si="6"/>
        <v>#N/A</v>
      </c>
      <c r="C30" s="60" t="e">
        <f t="shared" si="7"/>
        <v>#N/A</v>
      </c>
      <c r="D30" s="60" t="e">
        <f t="shared" si="0"/>
        <v>#N/A</v>
      </c>
      <c r="E30" s="61" t="e">
        <f t="shared" si="8"/>
        <v>#N/A</v>
      </c>
      <c r="F30" s="61" t="e">
        <f t="shared" si="1"/>
        <v>#N/A</v>
      </c>
      <c r="G30" s="61" t="e">
        <f t="shared" si="9"/>
        <v>#N/A</v>
      </c>
      <c r="H30">
        <f t="shared" si="2"/>
        <v>0</v>
      </c>
      <c r="I30" t="e">
        <f t="shared" si="3"/>
        <v>#N/A</v>
      </c>
      <c r="J30" t="e">
        <f t="shared" si="4"/>
        <v>#N/A</v>
      </c>
      <c r="K30" t="e">
        <f t="shared" si="10"/>
        <v>#N/A</v>
      </c>
      <c r="L30" t="e">
        <f t="shared" si="10"/>
        <v>#N/A</v>
      </c>
    </row>
    <row r="31" spans="1:12" x14ac:dyDescent="0.25">
      <c r="A31" t="s">
        <v>396</v>
      </c>
      <c r="B31" t="e">
        <f t="shared" si="6"/>
        <v>#N/A</v>
      </c>
      <c r="C31" s="60" t="e">
        <f t="shared" si="7"/>
        <v>#N/A</v>
      </c>
      <c r="D31" s="60" t="e">
        <f t="shared" si="0"/>
        <v>#N/A</v>
      </c>
      <c r="E31" s="61" t="e">
        <f t="shared" si="8"/>
        <v>#N/A</v>
      </c>
      <c r="F31" s="61" t="e">
        <f t="shared" si="1"/>
        <v>#N/A</v>
      </c>
      <c r="G31" s="61" t="e">
        <f t="shared" si="9"/>
        <v>#N/A</v>
      </c>
      <c r="H31">
        <f t="shared" si="2"/>
        <v>0</v>
      </c>
      <c r="I31" t="e">
        <f t="shared" si="3"/>
        <v>#N/A</v>
      </c>
      <c r="J31" t="e">
        <f t="shared" si="4"/>
        <v>#N/A</v>
      </c>
      <c r="K31" t="e">
        <f t="shared" si="10"/>
        <v>#N/A</v>
      </c>
      <c r="L31" t="e">
        <f t="shared" si="10"/>
        <v>#N/A</v>
      </c>
    </row>
    <row r="32" spans="1:12" x14ac:dyDescent="0.25">
      <c r="A32" t="s">
        <v>399</v>
      </c>
      <c r="B32" t="e">
        <f t="shared" si="6"/>
        <v>#N/A</v>
      </c>
      <c r="C32" s="60" t="e">
        <f t="shared" si="7"/>
        <v>#N/A</v>
      </c>
      <c r="D32" s="60" t="e">
        <f t="shared" si="0"/>
        <v>#N/A</v>
      </c>
      <c r="E32" s="61" t="e">
        <f t="shared" si="8"/>
        <v>#N/A</v>
      </c>
      <c r="F32" s="61" t="e">
        <f t="shared" si="1"/>
        <v>#N/A</v>
      </c>
      <c r="G32" s="61" t="e">
        <f t="shared" si="9"/>
        <v>#N/A</v>
      </c>
      <c r="H32">
        <f t="shared" si="2"/>
        <v>0</v>
      </c>
      <c r="I32" t="e">
        <f t="shared" si="3"/>
        <v>#N/A</v>
      </c>
      <c r="J32" t="e">
        <f t="shared" si="4"/>
        <v>#N/A</v>
      </c>
      <c r="K32" t="e">
        <f t="shared" si="10"/>
        <v>#N/A</v>
      </c>
      <c r="L32" t="e">
        <f t="shared" si="10"/>
        <v>#N/A</v>
      </c>
    </row>
    <row r="33" spans="1:12" x14ac:dyDescent="0.25">
      <c r="A33" t="s">
        <v>402</v>
      </c>
      <c r="B33" t="e">
        <f t="shared" si="6"/>
        <v>#N/A</v>
      </c>
      <c r="C33" s="60" t="e">
        <f t="shared" si="7"/>
        <v>#N/A</v>
      </c>
      <c r="D33" s="60" t="e">
        <f t="shared" si="0"/>
        <v>#N/A</v>
      </c>
      <c r="E33" s="61" t="e">
        <f t="shared" si="8"/>
        <v>#N/A</v>
      </c>
      <c r="F33" s="61" t="e">
        <f t="shared" si="1"/>
        <v>#N/A</v>
      </c>
      <c r="G33" s="61" t="e">
        <f t="shared" si="9"/>
        <v>#N/A</v>
      </c>
      <c r="H33">
        <f t="shared" si="2"/>
        <v>0</v>
      </c>
      <c r="I33" t="e">
        <f t="shared" si="3"/>
        <v>#N/A</v>
      </c>
      <c r="J33" t="e">
        <f t="shared" si="4"/>
        <v>#N/A</v>
      </c>
      <c r="K33" t="e">
        <f t="shared" si="10"/>
        <v>#N/A</v>
      </c>
      <c r="L33" t="e">
        <f t="shared" si="10"/>
        <v>#N/A</v>
      </c>
    </row>
    <row r="34" spans="1:12" x14ac:dyDescent="0.25">
      <c r="A34" t="s">
        <v>405</v>
      </c>
      <c r="B34" t="e">
        <f t="shared" si="6"/>
        <v>#N/A</v>
      </c>
      <c r="C34" s="60" t="e">
        <f t="shared" si="7"/>
        <v>#N/A</v>
      </c>
      <c r="D34" s="60" t="e">
        <f t="shared" si="0"/>
        <v>#N/A</v>
      </c>
      <c r="E34" s="61" t="e">
        <f t="shared" si="8"/>
        <v>#N/A</v>
      </c>
      <c r="F34" s="61" t="e">
        <f t="shared" si="1"/>
        <v>#N/A</v>
      </c>
      <c r="G34" s="61" t="e">
        <f t="shared" si="9"/>
        <v>#N/A</v>
      </c>
      <c r="H34">
        <f t="shared" si="2"/>
        <v>0</v>
      </c>
      <c r="I34" t="e">
        <f t="shared" si="3"/>
        <v>#N/A</v>
      </c>
      <c r="J34" t="e">
        <f t="shared" si="4"/>
        <v>#N/A</v>
      </c>
      <c r="K34" t="e">
        <f t="shared" si="10"/>
        <v>#N/A</v>
      </c>
      <c r="L34" t="e">
        <f t="shared" si="10"/>
        <v>#N/A</v>
      </c>
    </row>
    <row r="35" spans="1:12" x14ac:dyDescent="0.25">
      <c r="A35" t="s">
        <v>407</v>
      </c>
      <c r="B35" t="e">
        <f t="shared" si="6"/>
        <v>#N/A</v>
      </c>
      <c r="C35" s="60" t="e">
        <f t="shared" si="7"/>
        <v>#N/A</v>
      </c>
      <c r="D35" s="60" t="e">
        <f t="shared" si="0"/>
        <v>#N/A</v>
      </c>
      <c r="E35" s="61" t="e">
        <f t="shared" si="8"/>
        <v>#N/A</v>
      </c>
      <c r="F35" s="61" t="e">
        <f t="shared" si="1"/>
        <v>#N/A</v>
      </c>
      <c r="G35" s="61" t="e">
        <f t="shared" si="9"/>
        <v>#N/A</v>
      </c>
      <c r="H35">
        <f t="shared" si="2"/>
        <v>0</v>
      </c>
      <c r="I35" t="e">
        <f t="shared" si="3"/>
        <v>#N/A</v>
      </c>
      <c r="J35" t="e">
        <f t="shared" si="4"/>
        <v>#N/A</v>
      </c>
      <c r="K35" t="e">
        <f t="shared" si="10"/>
        <v>#N/A</v>
      </c>
      <c r="L35" t="e">
        <f t="shared" si="10"/>
        <v>#N/A</v>
      </c>
    </row>
    <row r="36" spans="1:12" x14ac:dyDescent="0.25">
      <c r="A36" t="s">
        <v>409</v>
      </c>
      <c r="B36" t="e">
        <f t="shared" si="6"/>
        <v>#N/A</v>
      </c>
      <c r="C36" s="60" t="e">
        <f t="shared" si="7"/>
        <v>#N/A</v>
      </c>
      <c r="D36" s="60" t="e">
        <f t="shared" si="0"/>
        <v>#N/A</v>
      </c>
      <c r="E36" s="61" t="e">
        <f t="shared" si="8"/>
        <v>#N/A</v>
      </c>
      <c r="F36" s="61" t="e">
        <f t="shared" si="1"/>
        <v>#N/A</v>
      </c>
      <c r="G36" s="61" t="e">
        <f t="shared" si="9"/>
        <v>#N/A</v>
      </c>
      <c r="H36">
        <f t="shared" si="2"/>
        <v>0</v>
      </c>
      <c r="I36" t="e">
        <f t="shared" si="3"/>
        <v>#N/A</v>
      </c>
      <c r="J36" t="e">
        <f t="shared" si="4"/>
        <v>#N/A</v>
      </c>
      <c r="K36" t="e">
        <f t="shared" si="10"/>
        <v>#N/A</v>
      </c>
      <c r="L36" t="e">
        <f t="shared" si="10"/>
        <v>#N/A</v>
      </c>
    </row>
    <row r="37" spans="1:12" x14ac:dyDescent="0.25">
      <c r="A37" t="s">
        <v>411</v>
      </c>
      <c r="B37" t="e">
        <f>INDEX(Operator,MATCH("*" &amp; StatisticsMoldNumber &amp; "*" &amp; $A37 &amp; "*",IDProject,0))</f>
        <v>#N/A</v>
      </c>
      <c r="C37" s="60" t="e">
        <f t="shared" si="7"/>
        <v>#N/A</v>
      </c>
      <c r="D37" s="60" t="e">
        <f t="shared" si="0"/>
        <v>#N/A</v>
      </c>
      <c r="E37" s="61" t="e">
        <f t="shared" si="8"/>
        <v>#N/A</v>
      </c>
      <c r="F37" s="61" t="e">
        <f t="shared" si="1"/>
        <v>#N/A</v>
      </c>
      <c r="G37" s="61" t="e">
        <f t="shared" si="9"/>
        <v>#N/A</v>
      </c>
      <c r="H37">
        <f t="shared" si="2"/>
        <v>0</v>
      </c>
      <c r="I37" t="e">
        <f t="shared" si="3"/>
        <v>#N/A</v>
      </c>
      <c r="J37" t="e">
        <f t="shared" si="4"/>
        <v>#N/A</v>
      </c>
      <c r="K37" t="e">
        <f t="shared" si="10"/>
        <v>#N/A</v>
      </c>
      <c r="L37" t="e">
        <f t="shared" si="10"/>
        <v>#N/A</v>
      </c>
    </row>
  </sheetData>
  <sheetProtection algorithmName="SHA-512" hashValue="XOyhtvWEjz3LoSe0/PBfh8fWuTw80vxG7tnY5Bz2odop+kYF4cEBKEZTLp0+xC4torWYFBn4d6BdjCJNjFiDZw==" saltValue="ozTSQq13SmaKCVlWDbOgCQ==" spinCount="100000" sheet="1" objects="1" scenarios="1"/>
  <mergeCells count="4">
    <mergeCell ref="A2:B2"/>
    <mergeCell ref="A1:B1"/>
    <mergeCell ref="P1:R1"/>
    <mergeCell ref="P2:R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66C8E18-EF62-46BF-99DE-B6D694226C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113</vt:i4>
      </vt:variant>
    </vt:vector>
  </HeadingPairs>
  <TitlesOfParts>
    <vt:vector size="118" baseType="lpstr">
      <vt:lpstr>Runlog µ-cutting</vt:lpstr>
      <vt:lpstr>DynLists</vt:lpstr>
      <vt:lpstr>Temperatures</vt:lpstr>
      <vt:lpstr>AppendedMoldOverview</vt:lpstr>
      <vt:lpstr>Statistics</vt:lpstr>
      <vt:lpstr>ActSag</vt:lpstr>
      <vt:lpstr>'Runlog µ-cutting'!ArrowDownSymbol</vt:lpstr>
      <vt:lpstr>BaxisRotation</vt:lpstr>
      <vt:lpstr>CavPerTol</vt:lpstr>
      <vt:lpstr>CenterFeatureDiameter</vt:lpstr>
      <vt:lpstr>CompR</vt:lpstr>
      <vt:lpstr>CompSavit</vt:lpstr>
      <vt:lpstr>CompX</vt:lpstr>
      <vt:lpstr>CompY</vt:lpstr>
      <vt:lpstr>CutDev</vt:lpstr>
      <vt:lpstr>Date</vt:lpstr>
      <vt:lpstr>ExpDuration</vt:lpstr>
      <vt:lpstr>ExpSag</vt:lpstr>
      <vt:lpstr>FGNumber</vt:lpstr>
      <vt:lpstr>FormError0deg</vt:lpstr>
      <vt:lpstr>GNumber</vt:lpstr>
      <vt:lpstr>IDProject</vt:lpstr>
      <vt:lpstr>InterlockDim</vt:lpstr>
      <vt:lpstr>InterlockDimTarget</vt:lpstr>
      <vt:lpstr>InterlockForm</vt:lpstr>
      <vt:lpstr>InterlockFormTarget</vt:lpstr>
      <vt:lpstr>LCutsAmount</vt:lpstr>
      <vt:lpstr>LCutsDOC</vt:lpstr>
      <vt:lpstr>LCutsDuration</vt:lpstr>
      <vt:lpstr>LCutsT2T</vt:lpstr>
      <vt:lpstr>LCutsTF</vt:lpstr>
      <vt:lpstr>ListZ20</vt:lpstr>
      <vt:lpstr>MCutsAmount</vt:lpstr>
      <vt:lpstr>MCutsDOC</vt:lpstr>
      <vt:lpstr>MCutsDuration</vt:lpstr>
      <vt:lpstr>MCutsT2T</vt:lpstr>
      <vt:lpstr>MCutsTF</vt:lpstr>
      <vt:lpstr>MOS</vt:lpstr>
      <vt:lpstr>Notes</vt:lpstr>
      <vt:lpstr>Operator</vt:lpstr>
      <vt:lpstr>PressureMain</vt:lpstr>
      <vt:lpstr>PressureSpindle</vt:lpstr>
      <vt:lpstr>PressureWEC</vt:lpstr>
      <vt:lpstr>PVa</vt:lpstr>
      <vt:lpstr>PVAlign</vt:lpstr>
      <vt:lpstr>PVAlignTarget</vt:lpstr>
      <vt:lpstr>PVaTarget</vt:lpstr>
      <vt:lpstr>PVCA</vt:lpstr>
      <vt:lpstr>PVCATarget</vt:lpstr>
      <vt:lpstr>PVRunin</vt:lpstr>
      <vt:lpstr>PVRuninTarget</vt:lpstr>
      <vt:lpstr>ResultingDist</vt:lpstr>
      <vt:lpstr>RMSb</vt:lpstr>
      <vt:lpstr>RMSbTarget</vt:lpstr>
      <vt:lpstr>Roughness1</vt:lpstr>
      <vt:lpstr>Roughness2</vt:lpstr>
      <vt:lpstr>RTW</vt:lpstr>
      <vt:lpstr>StatisticsMoldNumber</vt:lpstr>
      <vt:lpstr>TargetSag</vt:lpstr>
      <vt:lpstr>TargetTempAirshowerPlenum</vt:lpstr>
      <vt:lpstr>TargetTempCaxisBearing</vt:lpstr>
      <vt:lpstr>TargetTempCaxisMotor</vt:lpstr>
      <vt:lpstr>TargetTempOil</vt:lpstr>
      <vt:lpstr>TargetTempOilTank</vt:lpstr>
      <vt:lpstr>TargetTempSpindle</vt:lpstr>
      <vt:lpstr>TargetTempTank</vt:lpstr>
      <vt:lpstr>TempAirshowerInlet</vt:lpstr>
      <vt:lpstr>TempAirshowerOil</vt:lpstr>
      <vt:lpstr>TempAirshowerPlenum</vt:lpstr>
      <vt:lpstr>TempCaxisBearing</vt:lpstr>
      <vt:lpstr>TempCaxisMotor</vt:lpstr>
      <vt:lpstr>TempOil</vt:lpstr>
      <vt:lpstr>TempOilTank</vt:lpstr>
      <vt:lpstr>TempSpindle</vt:lpstr>
      <vt:lpstr>TempTank</vt:lpstr>
      <vt:lpstr>TitlePressureMain</vt:lpstr>
      <vt:lpstr>TitlePressureSpindle</vt:lpstr>
      <vt:lpstr>TitlePressureWEC</vt:lpstr>
      <vt:lpstr>TitleTempAirshowerInlet</vt:lpstr>
      <vt:lpstr>TitleTempAirshowerOil</vt:lpstr>
      <vt:lpstr>TitleTempAirshowerPlenum</vt:lpstr>
      <vt:lpstr>TitleTempCaxisBearing</vt:lpstr>
      <vt:lpstr>TitleTempCaxisMotor</vt:lpstr>
      <vt:lpstr>TitleTempOil</vt:lpstr>
      <vt:lpstr>TitleTempOilTank</vt:lpstr>
      <vt:lpstr>TitleTempSpindle</vt:lpstr>
      <vt:lpstr>TitleTempTank</vt:lpstr>
      <vt:lpstr>TolCAPV</vt:lpstr>
      <vt:lpstr>TolCAPVA</vt:lpstr>
      <vt:lpstr>TolCARMSb</vt:lpstr>
      <vt:lpstr>TolCutDev</vt:lpstr>
      <vt:lpstr>TolFineSag</vt:lpstr>
      <vt:lpstr>TolRTW</vt:lpstr>
      <vt:lpstr>TolS1Change</vt:lpstr>
      <vt:lpstr>TolS1Limit</vt:lpstr>
      <vt:lpstr>TolS1Sag</vt:lpstr>
      <vt:lpstr>TolS1Special</vt:lpstr>
      <vt:lpstr>TolS2Change</vt:lpstr>
      <vt:lpstr>TolS2Limit</vt:lpstr>
      <vt:lpstr>TolSqCA</vt:lpstr>
      <vt:lpstr>TolTempAirshowerPlenum</vt:lpstr>
      <vt:lpstr>TolTempCaxisBearing</vt:lpstr>
      <vt:lpstr>TolTempCaxisMotor</vt:lpstr>
      <vt:lpstr>TolTempOil</vt:lpstr>
      <vt:lpstr>TolTempOilTank</vt:lpstr>
      <vt:lpstr>TolTempSpindle</vt:lpstr>
      <vt:lpstr>TolTempTank</vt:lpstr>
      <vt:lpstr>TolZ20</vt:lpstr>
      <vt:lpstr>ToolClearance</vt:lpstr>
      <vt:lpstr>ToolName</vt:lpstr>
      <vt:lpstr>ToolRadius</vt:lpstr>
      <vt:lpstr>TotalCutDepth</vt:lpstr>
      <vt:lpstr>WECAutoSag</vt:lpstr>
      <vt:lpstr>WECZ0</vt:lpstr>
      <vt:lpstr>Z20Error</vt:lpstr>
      <vt:lpstr>Z20Pos</vt:lpstr>
      <vt:lpstr>Zygo1</vt:lpstr>
      <vt:lpstr>Zygo2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Silas Thorn Jensen</dc:creator>
  <cp:lastModifiedBy>FGCZ115</cp:lastModifiedBy>
  <dcterms:created xsi:type="dcterms:W3CDTF">2019-09-26T13:29:09Z</dcterms:created>
  <dcterms:modified xsi:type="dcterms:W3CDTF">2023-03-29T11:44:08Z</dcterms:modified>
</cp:coreProperties>
</file>